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9FD262D-5E47-4F42-86C8-47152F9387B6}"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BM207" i="46" s="1"/>
  <c r="EA207" i="46"/>
  <c r="BL207" i="46" s="1"/>
  <c r="DZ207" i="46"/>
  <c r="BK207" i="46" s="1"/>
  <c r="DY207" i="46"/>
  <c r="BJ207" i="46" s="1"/>
  <c r="DX207" i="46"/>
  <c r="BI207" i="46" s="1"/>
  <c r="DW207" i="46"/>
  <c r="BH207" i="46" s="1"/>
  <c r="DV207" i="46"/>
  <c r="DU207" i="46"/>
  <c r="BF207" i="46" s="1"/>
  <c r="DT207" i="46"/>
  <c r="BE207" i="46" s="1"/>
  <c r="DS207" i="46"/>
  <c r="DR207" i="46"/>
  <c r="BC207" i="46" s="1"/>
  <c r="DQ207" i="46"/>
  <c r="BB207" i="46" s="1"/>
  <c r="DP207" i="46"/>
  <c r="BA207" i="46" s="1"/>
  <c r="DO207" i="46"/>
  <c r="DN207" i="46"/>
  <c r="DM207" i="46"/>
  <c r="DL207" i="46"/>
  <c r="AW207" i="46" s="1"/>
  <c r="DK207" i="46"/>
  <c r="AV207" i="46" s="1"/>
  <c r="DJ207" i="46"/>
  <c r="AU207" i="46" s="1"/>
  <c r="DI207" i="46"/>
  <c r="AT207" i="46" s="1"/>
  <c r="DH207" i="46"/>
  <c r="AS207" i="46" s="1"/>
  <c r="DG207" i="46"/>
  <c r="AR207" i="46" s="1"/>
  <c r="DF207" i="46"/>
  <c r="AQ207" i="46" s="1"/>
  <c r="DE207" i="46"/>
  <c r="AP207" i="46" s="1"/>
  <c r="DD207" i="46"/>
  <c r="AO207" i="46" s="1"/>
  <c r="DC207" i="46"/>
  <c r="AN207" i="46" s="1"/>
  <c r="DB207" i="46"/>
  <c r="DA207" i="46"/>
  <c r="AL207" i="46" s="1"/>
  <c r="CZ207" i="46"/>
  <c r="AK207" i="46" s="1"/>
  <c r="CY207" i="46"/>
  <c r="CX207" i="46"/>
  <c r="CW207" i="46"/>
  <c r="CV207" i="46"/>
  <c r="AG207" i="46" s="1"/>
  <c r="CU207" i="46"/>
  <c r="AF207" i="46" s="1"/>
  <c r="CT207" i="46"/>
  <c r="AE207" i="46" s="1"/>
  <c r="CS207" i="46"/>
  <c r="AD207" i="46" s="1"/>
  <c r="CR207" i="46"/>
  <c r="AC207" i="46" s="1"/>
  <c r="CQ207" i="46"/>
  <c r="AB207" i="46" s="1"/>
  <c r="CP207" i="46"/>
  <c r="CO207" i="46"/>
  <c r="Z207" i="46" s="1"/>
  <c r="CN207" i="46"/>
  <c r="Y207" i="46" s="1"/>
  <c r="CM207" i="46"/>
  <c r="CL207" i="46"/>
  <c r="W207" i="46" s="1"/>
  <c r="CK207" i="46"/>
  <c r="V207" i="46" s="1"/>
  <c r="CJ207" i="46"/>
  <c r="U207" i="46" s="1"/>
  <c r="CI207" i="46"/>
  <c r="T207" i="46" s="1"/>
  <c r="CH207" i="46"/>
  <c r="CG207" i="46"/>
  <c r="R207" i="46" s="1"/>
  <c r="CF207" i="46"/>
  <c r="Q207" i="46" s="1"/>
  <c r="CE207" i="46"/>
  <c r="CD207" i="46"/>
  <c r="CC207" i="46"/>
  <c r="N207" i="46" s="1"/>
  <c r="CB207" i="46"/>
  <c r="M207" i="46" s="1"/>
  <c r="CA207" i="46"/>
  <c r="L207" i="46" s="1"/>
  <c r="BZ207" i="46"/>
  <c r="BY207" i="46"/>
  <c r="BX207" i="46"/>
  <c r="I207" i="46" s="1"/>
  <c r="BW207" i="46"/>
  <c r="H207" i="46" s="1"/>
  <c r="BV207" i="46"/>
  <c r="BU207" i="46"/>
  <c r="F207" i="46" s="1"/>
  <c r="BT207" i="46"/>
  <c r="E207" i="46" s="1"/>
  <c r="BS207" i="46"/>
  <c r="B207" i="46"/>
  <c r="B207" i="44" s="1"/>
  <c r="A207" i="46"/>
  <c r="C207" i="46" s="1"/>
  <c r="C207" i="44" s="1"/>
  <c r="EF206" i="46"/>
  <c r="BQ206" i="46" s="1"/>
  <c r="EE206" i="46"/>
  <c r="BP206" i="46" s="1"/>
  <c r="ED206" i="46"/>
  <c r="BO206" i="46" s="1"/>
  <c r="EC206" i="46"/>
  <c r="BN206" i="46" s="1"/>
  <c r="EB206" i="46"/>
  <c r="BM206" i="46" s="1"/>
  <c r="EA206" i="46"/>
  <c r="DZ206" i="46"/>
  <c r="DY206" i="46"/>
  <c r="BJ206" i="46" s="1"/>
  <c r="DX206" i="46"/>
  <c r="BI206" i="46" s="1"/>
  <c r="DW206" i="46"/>
  <c r="BH206" i="46" s="1"/>
  <c r="DV206" i="46"/>
  <c r="BG206" i="46" s="1"/>
  <c r="DU206" i="46"/>
  <c r="BF206" i="46" s="1"/>
  <c r="DT206" i="46"/>
  <c r="BE206" i="46" s="1"/>
  <c r="DS206" i="46"/>
  <c r="BD206" i="46" s="1"/>
  <c r="DR206" i="46"/>
  <c r="DQ206" i="46"/>
  <c r="DP206" i="46"/>
  <c r="BA206" i="46" s="1"/>
  <c r="DO206" i="46"/>
  <c r="AZ206" i="46" s="1"/>
  <c r="DN206" i="46"/>
  <c r="AY206" i="46" s="1"/>
  <c r="DM206" i="46"/>
  <c r="AX206" i="46" s="1"/>
  <c r="DL206" i="46"/>
  <c r="AW206" i="46" s="1"/>
  <c r="DK206" i="46"/>
  <c r="AV206" i="46" s="1"/>
  <c r="DJ206" i="46"/>
  <c r="DI206" i="46"/>
  <c r="DH206" i="46"/>
  <c r="AS206" i="46" s="1"/>
  <c r="DG206" i="46"/>
  <c r="DF206" i="46"/>
  <c r="DE206" i="46"/>
  <c r="DD206" i="46"/>
  <c r="AO206" i="46" s="1"/>
  <c r="DC206" i="46"/>
  <c r="AN206" i="46" s="1"/>
  <c r="DB206" i="46"/>
  <c r="DA206" i="46"/>
  <c r="AL206" i="46" s="1"/>
  <c r="CZ206" i="46"/>
  <c r="CY206" i="46"/>
  <c r="CX206" i="46"/>
  <c r="AI206" i="46" s="1"/>
  <c r="CW206" i="46"/>
  <c r="AH206" i="46" s="1"/>
  <c r="CV206" i="46"/>
  <c r="AG206" i="46" s="1"/>
  <c r="CU206" i="46"/>
  <c r="AF206" i="46" s="1"/>
  <c r="CT206" i="46"/>
  <c r="CS206" i="46"/>
  <c r="AD206" i="46" s="1"/>
  <c r="CR206" i="46"/>
  <c r="AC206" i="46" s="1"/>
  <c r="CQ206" i="46"/>
  <c r="AB206" i="46" s="1"/>
  <c r="CP206" i="46"/>
  <c r="AA206" i="46" s="1"/>
  <c r="CO206" i="46"/>
  <c r="Z206" i="46" s="1"/>
  <c r="CN206" i="46"/>
  <c r="Y206" i="46" s="1"/>
  <c r="CM206" i="46"/>
  <c r="X206" i="46" s="1"/>
  <c r="CL206" i="46"/>
  <c r="CK206" i="46"/>
  <c r="V206" i="46" s="1"/>
  <c r="CJ206" i="46"/>
  <c r="U206" i="46" s="1"/>
  <c r="CI206" i="46"/>
  <c r="CH206" i="46"/>
  <c r="S206" i="46" s="1"/>
  <c r="CG206" i="46"/>
  <c r="R206" i="46" s="1"/>
  <c r="CF206" i="46"/>
  <c r="Q206" i="46" s="1"/>
  <c r="CE206" i="46"/>
  <c r="P206" i="46" s="1"/>
  <c r="CD206" i="46"/>
  <c r="CC206" i="46"/>
  <c r="N206" i="46" s="1"/>
  <c r="CB206" i="46"/>
  <c r="M206" i="46" s="1"/>
  <c r="CA206" i="46"/>
  <c r="L206" i="46" s="1"/>
  <c r="BZ206" i="46"/>
  <c r="K206" i="46" s="1"/>
  <c r="BY206" i="46"/>
  <c r="J206" i="46" s="1"/>
  <c r="BX206" i="46"/>
  <c r="I206" i="46" s="1"/>
  <c r="BW206" i="46"/>
  <c r="H206" i="46" s="1"/>
  <c r="BV206" i="46"/>
  <c r="BU206" i="46"/>
  <c r="BT206" i="46"/>
  <c r="E206" i="46" s="1"/>
  <c r="BS206" i="46"/>
  <c r="B206" i="46"/>
  <c r="B206" i="44" s="1"/>
  <c r="A206" i="46"/>
  <c r="C206" i="46" s="1"/>
  <c r="C206" i="44" s="1"/>
  <c r="EF205" i="46"/>
  <c r="BQ205" i="46" s="1"/>
  <c r="EE205" i="46"/>
  <c r="ED205" i="46"/>
  <c r="BO205" i="44" s="1"/>
  <c r="EC205" i="46"/>
  <c r="EB205" i="46"/>
  <c r="BM205" i="46" s="1"/>
  <c r="EA205" i="46"/>
  <c r="BL205" i="46" s="1"/>
  <c r="DZ205" i="46"/>
  <c r="BK205" i="46" s="1"/>
  <c r="DY205" i="46"/>
  <c r="BJ205" i="46" s="1"/>
  <c r="DX205" i="46"/>
  <c r="BI205" i="46" s="1"/>
  <c r="DW205" i="46"/>
  <c r="BH205" i="46" s="1"/>
  <c r="DV205" i="46"/>
  <c r="BG205" i="46" s="1"/>
  <c r="DU205" i="46"/>
  <c r="BF205" i="46" s="1"/>
  <c r="DT205" i="46"/>
  <c r="BE205" i="46" s="1"/>
  <c r="DS205" i="46"/>
  <c r="DR205" i="46"/>
  <c r="BC205" i="46" s="1"/>
  <c r="DQ205" i="46"/>
  <c r="BB205" i="46" s="1"/>
  <c r="DP205" i="46"/>
  <c r="BA205" i="46" s="1"/>
  <c r="DO205" i="46"/>
  <c r="DN205" i="46"/>
  <c r="AY205" i="46" s="1"/>
  <c r="DM205" i="46"/>
  <c r="AX205" i="46" s="1"/>
  <c r="DL205" i="46"/>
  <c r="AW205" i="46" s="1"/>
  <c r="DK205" i="46"/>
  <c r="AV205" i="46" s="1"/>
  <c r="DJ205" i="46"/>
  <c r="AU205" i="46" s="1"/>
  <c r="DI205" i="46"/>
  <c r="DH205" i="46"/>
  <c r="AS205" i="46" s="1"/>
  <c r="DG205" i="46"/>
  <c r="AR205" i="46" s="1"/>
  <c r="DF205" i="46"/>
  <c r="AQ205" i="46" s="1"/>
  <c r="DE205" i="46"/>
  <c r="AP205" i="46" s="1"/>
  <c r="DD205" i="46"/>
  <c r="AO205" i="46" s="1"/>
  <c r="DC205" i="46"/>
  <c r="AN205" i="46" s="1"/>
  <c r="DB205" i="46"/>
  <c r="AM205" i="46" s="1"/>
  <c r="DA205" i="46"/>
  <c r="CZ205" i="46"/>
  <c r="AK205" i="46" s="1"/>
  <c r="CY205" i="46"/>
  <c r="CX205" i="46"/>
  <c r="AI205" i="46" s="1"/>
  <c r="CW205" i="46"/>
  <c r="CV205" i="46"/>
  <c r="AG205" i="46" s="1"/>
  <c r="CU205" i="46"/>
  <c r="CT205" i="46"/>
  <c r="AE205" i="46" s="1"/>
  <c r="CS205" i="46"/>
  <c r="AD205" i="46" s="1"/>
  <c r="CR205" i="46"/>
  <c r="AC205" i="46" s="1"/>
  <c r="CQ205" i="46"/>
  <c r="AB205" i="46" s="1"/>
  <c r="CP205" i="46"/>
  <c r="CO205" i="46"/>
  <c r="Z205" i="46" s="1"/>
  <c r="CN205" i="46"/>
  <c r="Y205" i="46" s="1"/>
  <c r="CM205" i="46"/>
  <c r="CL205" i="46"/>
  <c r="W205" i="46" s="1"/>
  <c r="CK205" i="46"/>
  <c r="V205" i="46" s="1"/>
  <c r="CJ205" i="46"/>
  <c r="U205" i="46" s="1"/>
  <c r="CI205" i="46"/>
  <c r="T205" i="46" s="1"/>
  <c r="CH205" i="46"/>
  <c r="CG205" i="46"/>
  <c r="R205" i="46" s="1"/>
  <c r="CF205" i="46"/>
  <c r="Q205" i="46" s="1"/>
  <c r="CE205" i="46"/>
  <c r="P205" i="46" s="1"/>
  <c r="CD205" i="46"/>
  <c r="O205" i="46" s="1"/>
  <c r="CC205" i="46"/>
  <c r="CB205" i="46"/>
  <c r="M205" i="46" s="1"/>
  <c r="CA205" i="46"/>
  <c r="L205" i="46" s="1"/>
  <c r="BZ205" i="46"/>
  <c r="K205" i="46" s="1"/>
  <c r="BY205" i="46"/>
  <c r="J205" i="46" s="1"/>
  <c r="BX205" i="46"/>
  <c r="I205" i="46" s="1"/>
  <c r="BW205" i="46"/>
  <c r="H205" i="46" s="1"/>
  <c r="BV205" i="46"/>
  <c r="G205" i="46" s="1"/>
  <c r="BU205" i="46"/>
  <c r="BT205" i="46"/>
  <c r="E205" i="46" s="1"/>
  <c r="BS205" i="46"/>
  <c r="BO205" i="46"/>
  <c r="B205" i="46"/>
  <c r="B205" i="44" s="1"/>
  <c r="A205" i="46"/>
  <c r="C205" i="46" s="1"/>
  <c r="C205" i="44" s="1"/>
  <c r="EF204" i="46"/>
  <c r="BQ204" i="46" s="1"/>
  <c r="EE204" i="46"/>
  <c r="BP204" i="46" s="1"/>
  <c r="ED204" i="46"/>
  <c r="BO204" i="46" s="1"/>
  <c r="EC204" i="46"/>
  <c r="BN204" i="46" s="1"/>
  <c r="EB204" i="46"/>
  <c r="EA204" i="46"/>
  <c r="BL204" i="46" s="1"/>
  <c r="DZ204" i="46"/>
  <c r="DY204" i="46"/>
  <c r="BJ204" i="46" s="1"/>
  <c r="DX204" i="46"/>
  <c r="DW204" i="46"/>
  <c r="DV204" i="46"/>
  <c r="DU204" i="46"/>
  <c r="BF204" i="46" s="1"/>
  <c r="DT204" i="46"/>
  <c r="BE204" i="46" s="1"/>
  <c r="DS204" i="46"/>
  <c r="BD204" i="46" s="1"/>
  <c r="DR204" i="46"/>
  <c r="BC204" i="46" s="1"/>
  <c r="DQ204" i="46"/>
  <c r="BB204" i="46" s="1"/>
  <c r="DP204" i="46"/>
  <c r="BA204" i="46" s="1"/>
  <c r="DO204" i="46"/>
  <c r="AZ204" i="46" s="1"/>
  <c r="DN204" i="46"/>
  <c r="AY204" i="46" s="1"/>
  <c r="DM204" i="46"/>
  <c r="AX204" i="46" s="1"/>
  <c r="DL204" i="46"/>
  <c r="DK204" i="46"/>
  <c r="AV204" i="46" s="1"/>
  <c r="DJ204" i="46"/>
  <c r="AU204" i="46" s="1"/>
  <c r="DI204" i="46"/>
  <c r="AT204" i="46" s="1"/>
  <c r="DH204" i="46"/>
  <c r="AS204" i="46" s="1"/>
  <c r="DG204" i="46"/>
  <c r="AR204" i="46" s="1"/>
  <c r="DF204" i="46"/>
  <c r="AQ204" i="46" s="1"/>
  <c r="DE204" i="46"/>
  <c r="AP204" i="46" s="1"/>
  <c r="DD204" i="46"/>
  <c r="AO204" i="46" s="1"/>
  <c r="DC204" i="46"/>
  <c r="AN204" i="46" s="1"/>
  <c r="DB204" i="46"/>
  <c r="AM204" i="46" s="1"/>
  <c r="DA204" i="46"/>
  <c r="AL204" i="46" s="1"/>
  <c r="CZ204" i="46"/>
  <c r="CY204" i="46"/>
  <c r="AJ204" i="46" s="1"/>
  <c r="CX204" i="46"/>
  <c r="AI204" i="46" s="1"/>
  <c r="CW204" i="46"/>
  <c r="AH204" i="46" s="1"/>
  <c r="CV204" i="46"/>
  <c r="AG204" i="46" s="1"/>
  <c r="CU204" i="46"/>
  <c r="AF204" i="46" s="1"/>
  <c r="CT204" i="46"/>
  <c r="AE204" i="46" s="1"/>
  <c r="CS204" i="46"/>
  <c r="AD204" i="46" s="1"/>
  <c r="CR204" i="46"/>
  <c r="AC204" i="46" s="1"/>
  <c r="CQ204" i="46"/>
  <c r="AB204" i="46" s="1"/>
  <c r="CP204" i="46"/>
  <c r="CO204" i="46"/>
  <c r="Z204" i="46" s="1"/>
  <c r="CN204" i="46"/>
  <c r="CM204" i="46"/>
  <c r="X204" i="46" s="1"/>
  <c r="CL204" i="46"/>
  <c r="W204" i="46" s="1"/>
  <c r="CK204" i="46"/>
  <c r="V204" i="46" s="1"/>
  <c r="CJ204" i="46"/>
  <c r="U204" i="46" s="1"/>
  <c r="CI204" i="46"/>
  <c r="T204" i="46" s="1"/>
  <c r="CH204" i="46"/>
  <c r="CG204" i="46"/>
  <c r="R204" i="46" s="1"/>
  <c r="CF204" i="46"/>
  <c r="Q204" i="46" s="1"/>
  <c r="CE204" i="46"/>
  <c r="P204" i="46" s="1"/>
  <c r="CD204" i="46"/>
  <c r="CC204" i="46"/>
  <c r="N204" i="46" s="1"/>
  <c r="CB204" i="46"/>
  <c r="CA204" i="46"/>
  <c r="L204" i="46" s="1"/>
  <c r="BZ204" i="46"/>
  <c r="K204" i="46" s="1"/>
  <c r="BY204" i="46"/>
  <c r="J204" i="46" s="1"/>
  <c r="BX204" i="46"/>
  <c r="BW204" i="46"/>
  <c r="H204" i="46" s="1"/>
  <c r="BV204" i="46"/>
  <c r="BU204" i="46"/>
  <c r="BT204" i="46"/>
  <c r="BS204" i="46"/>
  <c r="B204" i="46"/>
  <c r="B204" i="44" s="1"/>
  <c r="A204" i="46"/>
  <c r="A204" i="44" s="1"/>
  <c r="EF203" i="46"/>
  <c r="BQ203" i="46" s="1"/>
  <c r="EE203" i="46"/>
  <c r="ED203" i="46"/>
  <c r="BO203" i="46" s="1"/>
  <c r="EC203" i="46"/>
  <c r="BN203" i="46" s="1"/>
  <c r="EB203" i="46"/>
  <c r="EA203" i="46"/>
  <c r="DZ203" i="46"/>
  <c r="BK203" i="46" s="1"/>
  <c r="DY203" i="46"/>
  <c r="BJ203" i="46" s="1"/>
  <c r="DX203" i="46"/>
  <c r="BI203" i="46" s="1"/>
  <c r="DW203" i="46"/>
  <c r="BH203" i="46" s="1"/>
  <c r="DV203" i="46"/>
  <c r="BG203" i="46" s="1"/>
  <c r="DU203" i="46"/>
  <c r="BF203" i="46" s="1"/>
  <c r="DT203" i="46"/>
  <c r="DS203" i="46"/>
  <c r="DR203" i="46"/>
  <c r="BC203" i="46" s="1"/>
  <c r="DQ203" i="46"/>
  <c r="BB203" i="46" s="1"/>
  <c r="DP203" i="46"/>
  <c r="BA203" i="46" s="1"/>
  <c r="DO203" i="46"/>
  <c r="DN203" i="46"/>
  <c r="DM203" i="46"/>
  <c r="AX203" i="46" s="1"/>
  <c r="DL203" i="46"/>
  <c r="AW203" i="46" s="1"/>
  <c r="DK203" i="46"/>
  <c r="DJ203" i="46"/>
  <c r="DI203" i="46"/>
  <c r="AT203" i="46" s="1"/>
  <c r="DH203" i="46"/>
  <c r="AS203" i="46" s="1"/>
  <c r="DG203" i="46"/>
  <c r="DF203" i="46"/>
  <c r="AQ203" i="46" s="1"/>
  <c r="DE203" i="46"/>
  <c r="AP203" i="46" s="1"/>
  <c r="DD203" i="46"/>
  <c r="DC203" i="46"/>
  <c r="DB203" i="46"/>
  <c r="AM203" i="46" s="1"/>
  <c r="DA203" i="46"/>
  <c r="AL203" i="46" s="1"/>
  <c r="CZ203" i="46"/>
  <c r="CY203" i="46"/>
  <c r="AJ203" i="46" s="1"/>
  <c r="CX203" i="46"/>
  <c r="AI203" i="46" s="1"/>
  <c r="CW203" i="46"/>
  <c r="AH203" i="46" s="1"/>
  <c r="CV203" i="46"/>
  <c r="AG203" i="46" s="1"/>
  <c r="CU203" i="46"/>
  <c r="CT203" i="46"/>
  <c r="AE203" i="46" s="1"/>
  <c r="CS203" i="46"/>
  <c r="AD203" i="46" s="1"/>
  <c r="CR203" i="46"/>
  <c r="CQ203" i="46"/>
  <c r="AB203" i="46" s="1"/>
  <c r="CP203" i="46"/>
  <c r="AA203" i="46" s="1"/>
  <c r="CO203" i="46"/>
  <c r="Z203" i="46" s="1"/>
  <c r="CN203" i="46"/>
  <c r="CM203" i="46"/>
  <c r="CL203" i="46"/>
  <c r="W203" i="46" s="1"/>
  <c r="CK203" i="46"/>
  <c r="V203" i="46" s="1"/>
  <c r="CJ203" i="46"/>
  <c r="U203" i="46" s="1"/>
  <c r="CI203" i="46"/>
  <c r="T203" i="46" s="1"/>
  <c r="CH203" i="46"/>
  <c r="CG203" i="46"/>
  <c r="R203" i="46" s="1"/>
  <c r="CF203" i="46"/>
  <c r="Q203" i="46" s="1"/>
  <c r="CE203" i="46"/>
  <c r="CD203" i="46"/>
  <c r="CC203" i="46"/>
  <c r="N203" i="46" s="1"/>
  <c r="CB203" i="46"/>
  <c r="M203" i="46" s="1"/>
  <c r="CA203" i="46"/>
  <c r="L203" i="46" s="1"/>
  <c r="BZ203" i="46"/>
  <c r="BY203" i="46"/>
  <c r="J203" i="46" s="1"/>
  <c r="BX203" i="46"/>
  <c r="I203" i="46" s="1"/>
  <c r="BW203" i="46"/>
  <c r="BV203" i="46"/>
  <c r="G203" i="46" s="1"/>
  <c r="BU203" i="46"/>
  <c r="F203" i="46" s="1"/>
  <c r="BT203" i="46"/>
  <c r="E203" i="46" s="1"/>
  <c r="BS203" i="46"/>
  <c r="B203" i="46"/>
  <c r="B203" i="44" s="1"/>
  <c r="A203" i="46"/>
  <c r="C203" i="46" s="1"/>
  <c r="C203" i="44" s="1"/>
  <c r="EF202" i="46"/>
  <c r="BQ202" i="46" s="1"/>
  <c r="EE202" i="46"/>
  <c r="BP202" i="46" s="1"/>
  <c r="ED202" i="46"/>
  <c r="BO202" i="46" s="1"/>
  <c r="EC202" i="46"/>
  <c r="BN202" i="46" s="1"/>
  <c r="EB202" i="46"/>
  <c r="BM202" i="46" s="1"/>
  <c r="EA202" i="46"/>
  <c r="BL202" i="46" s="1"/>
  <c r="DZ202" i="46"/>
  <c r="BK202" i="46" s="1"/>
  <c r="DY202" i="46"/>
  <c r="BJ202" i="46" s="1"/>
  <c r="DX202" i="46"/>
  <c r="BI202" i="46" s="1"/>
  <c r="DW202" i="46"/>
  <c r="BH202" i="46" s="1"/>
  <c r="DV202" i="46"/>
  <c r="BG202" i="46" s="1"/>
  <c r="DU202" i="46"/>
  <c r="BF202" i="46" s="1"/>
  <c r="DT202" i="46"/>
  <c r="BE202" i="46" s="1"/>
  <c r="DS202" i="46"/>
  <c r="DR202" i="46"/>
  <c r="BC202" i="46" s="1"/>
  <c r="DQ202" i="46"/>
  <c r="BB202" i="46" s="1"/>
  <c r="DP202" i="46"/>
  <c r="DO202" i="46"/>
  <c r="AZ202" i="46" s="1"/>
  <c r="DN202" i="46"/>
  <c r="AY202" i="46" s="1"/>
  <c r="DM202" i="46"/>
  <c r="AX202" i="46" s="1"/>
  <c r="DL202" i="46"/>
  <c r="DK202" i="46"/>
  <c r="AV202" i="46" s="1"/>
  <c r="DJ202" i="46"/>
  <c r="AU202" i="46" s="1"/>
  <c r="DI202" i="46"/>
  <c r="AT202" i="46" s="1"/>
  <c r="DH202" i="46"/>
  <c r="AS202" i="46" s="1"/>
  <c r="DG202" i="46"/>
  <c r="AR202" i="46" s="1"/>
  <c r="DF202" i="46"/>
  <c r="AQ202" i="46" s="1"/>
  <c r="DE202" i="46"/>
  <c r="AP202" i="46" s="1"/>
  <c r="DD202" i="46"/>
  <c r="AO202" i="46" s="1"/>
  <c r="DC202" i="46"/>
  <c r="AN202" i="46" s="1"/>
  <c r="DB202" i="46"/>
  <c r="AM202" i="46" s="1"/>
  <c r="DA202" i="46"/>
  <c r="AL202" i="46" s="1"/>
  <c r="CZ202" i="46"/>
  <c r="AK202" i="46" s="1"/>
  <c r="CY202" i="46"/>
  <c r="AJ202" i="46" s="1"/>
  <c r="CX202" i="46"/>
  <c r="AI202" i="46" s="1"/>
  <c r="CW202" i="46"/>
  <c r="AH202" i="46" s="1"/>
  <c r="CV202" i="46"/>
  <c r="AG202" i="46" s="1"/>
  <c r="CU202" i="46"/>
  <c r="CT202" i="46"/>
  <c r="AE202" i="46" s="1"/>
  <c r="CS202" i="46"/>
  <c r="AD202" i="46" s="1"/>
  <c r="CR202" i="46"/>
  <c r="CQ202" i="46"/>
  <c r="AB202" i="46" s="1"/>
  <c r="CP202" i="46"/>
  <c r="AA202" i="46" s="1"/>
  <c r="CO202" i="46"/>
  <c r="Z202" i="46" s="1"/>
  <c r="CN202" i="46"/>
  <c r="Y202" i="46" s="1"/>
  <c r="CM202" i="46"/>
  <c r="X202" i="46" s="1"/>
  <c r="CL202" i="46"/>
  <c r="W202" i="46" s="1"/>
  <c r="CK202" i="46"/>
  <c r="V202" i="46" s="1"/>
  <c r="CJ202" i="46"/>
  <c r="U202" i="46" s="1"/>
  <c r="CI202" i="46"/>
  <c r="T202" i="46" s="1"/>
  <c r="CH202" i="46"/>
  <c r="S202" i="46" s="1"/>
  <c r="CG202" i="46"/>
  <c r="R202" i="46" s="1"/>
  <c r="CF202" i="46"/>
  <c r="CE202" i="46"/>
  <c r="P202" i="46" s="1"/>
  <c r="CD202" i="46"/>
  <c r="O202" i="46" s="1"/>
  <c r="CC202" i="46"/>
  <c r="N202" i="46" s="1"/>
  <c r="CB202" i="46"/>
  <c r="M202" i="46" s="1"/>
  <c r="CA202" i="46"/>
  <c r="L202" i="46" s="1"/>
  <c r="BZ202" i="46"/>
  <c r="K202" i="46" s="1"/>
  <c r="BY202" i="46"/>
  <c r="J202" i="46" s="1"/>
  <c r="BX202" i="46"/>
  <c r="I202" i="46" s="1"/>
  <c r="BW202" i="46"/>
  <c r="H202" i="46" s="1"/>
  <c r="BV202" i="46"/>
  <c r="G202" i="46" s="1"/>
  <c r="BU202" i="46"/>
  <c r="F202" i="46" s="1"/>
  <c r="BT202" i="46"/>
  <c r="E202" i="46" s="1"/>
  <c r="BS202" i="46"/>
  <c r="D202" i="46" s="1"/>
  <c r="B202" i="46"/>
  <c r="B202" i="44" s="1"/>
  <c r="A202" i="46"/>
  <c r="C202" i="46" s="1"/>
  <c r="C202" i="44" s="1"/>
  <c r="EF201" i="46"/>
  <c r="BQ201" i="46" s="1"/>
  <c r="EE201" i="46"/>
  <c r="ED201" i="46"/>
  <c r="EC201" i="46"/>
  <c r="BN201" i="46" s="1"/>
  <c r="EB201" i="46"/>
  <c r="BM201" i="46" s="1"/>
  <c r="EA201" i="46"/>
  <c r="BL201" i="46" s="1"/>
  <c r="DZ201" i="46"/>
  <c r="DY201" i="46"/>
  <c r="BJ201" i="46" s="1"/>
  <c r="DX201" i="46"/>
  <c r="BI201" i="46" s="1"/>
  <c r="DW201" i="46"/>
  <c r="DV201" i="46"/>
  <c r="BG201" i="46" s="1"/>
  <c r="DU201" i="46"/>
  <c r="DT201" i="46"/>
  <c r="BE201" i="46" s="1"/>
  <c r="DS201" i="46"/>
  <c r="BD201" i="46" s="1"/>
  <c r="DR201" i="46"/>
  <c r="BC201" i="46" s="1"/>
  <c r="DQ201" i="46"/>
  <c r="BB201" i="46" s="1"/>
  <c r="DP201" i="46"/>
  <c r="DO201" i="46"/>
  <c r="DN201" i="46"/>
  <c r="AY201" i="46" s="1"/>
  <c r="DM201" i="46"/>
  <c r="AX201" i="46" s="1"/>
  <c r="DL201" i="46"/>
  <c r="AW201" i="46" s="1"/>
  <c r="DK201" i="46"/>
  <c r="DJ201" i="46"/>
  <c r="AU201" i="46" s="1"/>
  <c r="DI201" i="46"/>
  <c r="AT201" i="46" s="1"/>
  <c r="DH201" i="46"/>
  <c r="DG201" i="46"/>
  <c r="DF201" i="46"/>
  <c r="AQ201" i="46" s="1"/>
  <c r="DE201" i="46"/>
  <c r="AP201" i="46" s="1"/>
  <c r="DD201" i="46"/>
  <c r="AO201" i="46" s="1"/>
  <c r="DC201" i="46"/>
  <c r="AN201" i="46" s="1"/>
  <c r="DB201" i="46"/>
  <c r="DA201" i="46"/>
  <c r="AL201" i="46" s="1"/>
  <c r="CZ201" i="46"/>
  <c r="AK201" i="46" s="1"/>
  <c r="CY201" i="46"/>
  <c r="CX201" i="46"/>
  <c r="AI201" i="46" s="1"/>
  <c r="CW201" i="46"/>
  <c r="AH201" i="46" s="1"/>
  <c r="CV201" i="46"/>
  <c r="AG201" i="46" s="1"/>
  <c r="CU201" i="46"/>
  <c r="AF201" i="46" s="1"/>
  <c r="CT201" i="46"/>
  <c r="AE201" i="46" s="1"/>
  <c r="CS201" i="46"/>
  <c r="AD201" i="46" s="1"/>
  <c r="CR201" i="46"/>
  <c r="AC201" i="46" s="1"/>
  <c r="CQ201" i="46"/>
  <c r="CP201" i="46"/>
  <c r="AA201" i="46" s="1"/>
  <c r="CO201" i="46"/>
  <c r="Z201" i="46" s="1"/>
  <c r="CN201" i="46"/>
  <c r="Y201" i="46" s="1"/>
  <c r="CM201" i="46"/>
  <c r="X201" i="46" s="1"/>
  <c r="CL201" i="46"/>
  <c r="W201" i="46" s="1"/>
  <c r="CK201" i="46"/>
  <c r="CJ201" i="46"/>
  <c r="U201" i="46" s="1"/>
  <c r="CI201" i="46"/>
  <c r="CH201" i="46"/>
  <c r="CG201" i="46"/>
  <c r="R201" i="46" s="1"/>
  <c r="CF201" i="46"/>
  <c r="Q201" i="46" s="1"/>
  <c r="CE201" i="46"/>
  <c r="P201" i="46" s="1"/>
  <c r="CD201" i="46"/>
  <c r="O201" i="46" s="1"/>
  <c r="CC201" i="46"/>
  <c r="N201" i="46" s="1"/>
  <c r="CB201" i="46"/>
  <c r="CA201" i="46"/>
  <c r="BZ201" i="46"/>
  <c r="K201" i="46" s="1"/>
  <c r="BY201" i="46"/>
  <c r="J201" i="46" s="1"/>
  <c r="BX201" i="46"/>
  <c r="BW201" i="46"/>
  <c r="BV201" i="46"/>
  <c r="BU201" i="46"/>
  <c r="F201" i="46" s="1"/>
  <c r="BT201" i="46"/>
  <c r="E201" i="46" s="1"/>
  <c r="BS201" i="46"/>
  <c r="B201" i="46"/>
  <c r="B201" i="44" s="1"/>
  <c r="A201" i="46"/>
  <c r="C201" i="46" s="1"/>
  <c r="C201" i="44" s="1"/>
  <c r="EF200" i="46"/>
  <c r="BQ200" i="46" s="1"/>
  <c r="EE200" i="46"/>
  <c r="BP200" i="46" s="1"/>
  <c r="ED200" i="46"/>
  <c r="BO200" i="46" s="1"/>
  <c r="EC200" i="46"/>
  <c r="BN200" i="46" s="1"/>
  <c r="EB200" i="46"/>
  <c r="BM200" i="46" s="1"/>
  <c r="EA200" i="46"/>
  <c r="BL200" i="46" s="1"/>
  <c r="DZ200" i="46"/>
  <c r="BK200" i="46" s="1"/>
  <c r="DY200" i="46"/>
  <c r="BJ200" i="46" s="1"/>
  <c r="DX200" i="46"/>
  <c r="BI200" i="46" s="1"/>
  <c r="DW200" i="46"/>
  <c r="BH200" i="46" s="1"/>
  <c r="DV200" i="46"/>
  <c r="BG200" i="46" s="1"/>
  <c r="DU200" i="46"/>
  <c r="BF200" i="46" s="1"/>
  <c r="DT200" i="46"/>
  <c r="BE200" i="46" s="1"/>
  <c r="DS200" i="46"/>
  <c r="BD200" i="46" s="1"/>
  <c r="DR200" i="46"/>
  <c r="BC200" i="46" s="1"/>
  <c r="DQ200" i="46"/>
  <c r="BB200" i="46" s="1"/>
  <c r="DP200" i="46"/>
  <c r="BA200" i="46" s="1"/>
  <c r="DO200" i="46"/>
  <c r="AZ200" i="46" s="1"/>
  <c r="DN200" i="46"/>
  <c r="AY200" i="46" s="1"/>
  <c r="DM200" i="46"/>
  <c r="AX200" i="46" s="1"/>
  <c r="DL200" i="46"/>
  <c r="AW200" i="46" s="1"/>
  <c r="DK200" i="46"/>
  <c r="AV200" i="46" s="1"/>
  <c r="DJ200" i="46"/>
  <c r="AU200" i="46" s="1"/>
  <c r="DI200" i="46"/>
  <c r="AT200" i="46" s="1"/>
  <c r="DH200" i="46"/>
  <c r="DG200" i="46"/>
  <c r="AR200" i="46" s="1"/>
  <c r="DF200" i="46"/>
  <c r="AQ200" i="46" s="1"/>
  <c r="DE200" i="46"/>
  <c r="AP200" i="46" s="1"/>
  <c r="DD200" i="46"/>
  <c r="AO200" i="46" s="1"/>
  <c r="DC200" i="46"/>
  <c r="DB200" i="46"/>
  <c r="AM200" i="46" s="1"/>
  <c r="DA200" i="46"/>
  <c r="AL200" i="46" s="1"/>
  <c r="CZ200" i="46"/>
  <c r="AK200" i="46" s="1"/>
  <c r="CY200" i="46"/>
  <c r="AJ200" i="46" s="1"/>
  <c r="CX200" i="46"/>
  <c r="AI200" i="46" s="1"/>
  <c r="CW200" i="46"/>
  <c r="AH200" i="46" s="1"/>
  <c r="CV200" i="46"/>
  <c r="AG200" i="46" s="1"/>
  <c r="CU200" i="46"/>
  <c r="AF200" i="46" s="1"/>
  <c r="CT200" i="46"/>
  <c r="AE200" i="46" s="1"/>
  <c r="CS200" i="46"/>
  <c r="AD200" i="46" s="1"/>
  <c r="CR200" i="46"/>
  <c r="AC200" i="46" s="1"/>
  <c r="CQ200" i="46"/>
  <c r="AB200" i="46" s="1"/>
  <c r="CP200" i="46"/>
  <c r="AA200" i="46" s="1"/>
  <c r="CO200" i="46"/>
  <c r="Z200" i="46" s="1"/>
  <c r="CN200" i="46"/>
  <c r="Y200" i="46" s="1"/>
  <c r="CM200" i="46"/>
  <c r="X200" i="46" s="1"/>
  <c r="CL200" i="46"/>
  <c r="W200" i="46" s="1"/>
  <c r="CK200" i="46"/>
  <c r="V200" i="46" s="1"/>
  <c r="CJ200" i="46"/>
  <c r="CI200" i="46"/>
  <c r="T200" i="46" s="1"/>
  <c r="CH200" i="46"/>
  <c r="S200" i="46" s="1"/>
  <c r="CG200" i="46"/>
  <c r="R200" i="46" s="1"/>
  <c r="CF200" i="46"/>
  <c r="Q200" i="46" s="1"/>
  <c r="CE200" i="46"/>
  <c r="CD200" i="46"/>
  <c r="O200" i="46" s="1"/>
  <c r="CC200" i="46"/>
  <c r="N200" i="46" s="1"/>
  <c r="CB200" i="46"/>
  <c r="M200" i="46" s="1"/>
  <c r="CA200" i="46"/>
  <c r="L200" i="46" s="1"/>
  <c r="BZ200" i="46"/>
  <c r="K200" i="46" s="1"/>
  <c r="BY200" i="46"/>
  <c r="J200" i="46" s="1"/>
  <c r="BX200" i="46"/>
  <c r="I200" i="46" s="1"/>
  <c r="BW200" i="46"/>
  <c r="H200" i="46" s="1"/>
  <c r="BV200" i="46"/>
  <c r="G200" i="46" s="1"/>
  <c r="BU200" i="46"/>
  <c r="F200" i="46" s="1"/>
  <c r="BT200" i="46"/>
  <c r="E200" i="46" s="1"/>
  <c r="BS200" i="46"/>
  <c r="D200" i="46" s="1"/>
  <c r="B200" i="46"/>
  <c r="B200" i="44" s="1"/>
  <c r="A200" i="46"/>
  <c r="A200" i="44" s="1"/>
  <c r="EF199" i="46"/>
  <c r="BQ199" i="46" s="1"/>
  <c r="EE199" i="46"/>
  <c r="BP199" i="46" s="1"/>
  <c r="ED199" i="46"/>
  <c r="BO199" i="44" s="1"/>
  <c r="EC199" i="46"/>
  <c r="BN199" i="46" s="1"/>
  <c r="EB199" i="46"/>
  <c r="BM199" i="46" s="1"/>
  <c r="EA199" i="46"/>
  <c r="BL199" i="46" s="1"/>
  <c r="DZ199" i="46"/>
  <c r="DY199" i="46"/>
  <c r="BJ199" i="46" s="1"/>
  <c r="DX199" i="46"/>
  <c r="BI199" i="46" s="1"/>
  <c r="DW199" i="46"/>
  <c r="BH199" i="46" s="1"/>
  <c r="DV199" i="46"/>
  <c r="BG199" i="46" s="1"/>
  <c r="DU199" i="46"/>
  <c r="BF199" i="46" s="1"/>
  <c r="DT199" i="46"/>
  <c r="BE199" i="46" s="1"/>
  <c r="DS199" i="46"/>
  <c r="BD199" i="46" s="1"/>
  <c r="DR199" i="46"/>
  <c r="DQ199" i="46"/>
  <c r="BB199" i="46" s="1"/>
  <c r="DP199" i="46"/>
  <c r="BA199" i="46" s="1"/>
  <c r="DO199" i="46"/>
  <c r="AZ199" i="46" s="1"/>
  <c r="DN199" i="46"/>
  <c r="DM199" i="46"/>
  <c r="AX199" i="46" s="1"/>
  <c r="DL199" i="46"/>
  <c r="AW199" i="46" s="1"/>
  <c r="DK199" i="46"/>
  <c r="AV199" i="46" s="1"/>
  <c r="DJ199" i="46"/>
  <c r="DI199" i="46"/>
  <c r="AT199" i="46" s="1"/>
  <c r="DH199" i="46"/>
  <c r="AS199" i="46" s="1"/>
  <c r="DG199" i="46"/>
  <c r="AR199" i="46" s="1"/>
  <c r="DF199" i="46"/>
  <c r="AQ199" i="46" s="1"/>
  <c r="DE199" i="46"/>
  <c r="AP199" i="46" s="1"/>
  <c r="DD199" i="46"/>
  <c r="AO199" i="46" s="1"/>
  <c r="DC199" i="46"/>
  <c r="AN199" i="46" s="1"/>
  <c r="DB199" i="46"/>
  <c r="DA199" i="46"/>
  <c r="AL199" i="46" s="1"/>
  <c r="CZ199" i="46"/>
  <c r="AK199" i="46" s="1"/>
  <c r="CY199" i="46"/>
  <c r="CX199" i="46"/>
  <c r="AI199" i="46" s="1"/>
  <c r="CW199" i="46"/>
  <c r="AH199" i="46" s="1"/>
  <c r="CV199" i="46"/>
  <c r="CU199" i="46"/>
  <c r="AF199" i="46" s="1"/>
  <c r="CT199" i="46"/>
  <c r="CS199" i="46"/>
  <c r="AD199" i="46" s="1"/>
  <c r="CR199" i="46"/>
  <c r="CQ199" i="46"/>
  <c r="CP199" i="46"/>
  <c r="CO199" i="46"/>
  <c r="CN199" i="46"/>
  <c r="Y199" i="46" s="1"/>
  <c r="CM199" i="46"/>
  <c r="X199" i="46" s="1"/>
  <c r="CL199" i="46"/>
  <c r="CK199" i="46"/>
  <c r="V199" i="46" s="1"/>
  <c r="CJ199" i="46"/>
  <c r="U199" i="46" s="1"/>
  <c r="CI199" i="46"/>
  <c r="T199" i="46" s="1"/>
  <c r="CH199" i="46"/>
  <c r="S199" i="46" s="1"/>
  <c r="CG199" i="46"/>
  <c r="R199" i="46" s="1"/>
  <c r="CF199" i="46"/>
  <c r="CE199" i="46"/>
  <c r="P199" i="46" s="1"/>
  <c r="CD199" i="46"/>
  <c r="CC199" i="46"/>
  <c r="N199" i="46" s="1"/>
  <c r="CB199" i="46"/>
  <c r="M199" i="46" s="1"/>
  <c r="CA199" i="46"/>
  <c r="L199" i="46" s="1"/>
  <c r="BZ199" i="46"/>
  <c r="K199" i="46" s="1"/>
  <c r="BY199" i="46"/>
  <c r="J199" i="46" s="1"/>
  <c r="BX199" i="46"/>
  <c r="BW199" i="46"/>
  <c r="H199" i="46" s="1"/>
  <c r="BV199" i="46"/>
  <c r="BU199" i="46"/>
  <c r="F199" i="46" s="1"/>
  <c r="BT199" i="46"/>
  <c r="BS199" i="46"/>
  <c r="BO199" i="46"/>
  <c r="B199" i="46"/>
  <c r="B199" i="44" s="1"/>
  <c r="A199" i="46"/>
  <c r="C199" i="46" s="1"/>
  <c r="C199" i="44" s="1"/>
  <c r="EF198" i="46"/>
  <c r="BQ198" i="46" s="1"/>
  <c r="EE198" i="46"/>
  <c r="BP198" i="46" s="1"/>
  <c r="ED198" i="46"/>
  <c r="BO198" i="46" s="1"/>
  <c r="EC198" i="46"/>
  <c r="BN198" i="46" s="1"/>
  <c r="EB198" i="46"/>
  <c r="BM198" i="46" s="1"/>
  <c r="EA198" i="46"/>
  <c r="DZ198" i="46"/>
  <c r="BK198" i="46" s="1"/>
  <c r="DY198" i="46"/>
  <c r="BJ198" i="46" s="1"/>
  <c r="DX198" i="46"/>
  <c r="BI198" i="46" s="1"/>
  <c r="DW198" i="46"/>
  <c r="BH198" i="46" s="1"/>
  <c r="DV198" i="46"/>
  <c r="BG198" i="46" s="1"/>
  <c r="DU198" i="46"/>
  <c r="BF198" i="46" s="1"/>
  <c r="DT198" i="46"/>
  <c r="BE198" i="46" s="1"/>
  <c r="DS198" i="46"/>
  <c r="DR198" i="46"/>
  <c r="BC198" i="46" s="1"/>
  <c r="DQ198" i="46"/>
  <c r="BB198" i="46" s="1"/>
  <c r="DP198" i="46"/>
  <c r="BA198" i="46" s="1"/>
  <c r="DO198" i="46"/>
  <c r="AZ198" i="46" s="1"/>
  <c r="DN198" i="46"/>
  <c r="AY198" i="46" s="1"/>
  <c r="DM198" i="46"/>
  <c r="AX198" i="46" s="1"/>
  <c r="DL198" i="46"/>
  <c r="DK198" i="46"/>
  <c r="DJ198" i="46"/>
  <c r="AU198" i="46" s="1"/>
  <c r="DI198" i="46"/>
  <c r="AT198" i="46" s="1"/>
  <c r="DH198" i="46"/>
  <c r="AS198" i="46" s="1"/>
  <c r="DG198" i="46"/>
  <c r="AR198" i="46" s="1"/>
  <c r="DF198" i="46"/>
  <c r="AQ198" i="46" s="1"/>
  <c r="DE198" i="46"/>
  <c r="AP198" i="46" s="1"/>
  <c r="DD198" i="46"/>
  <c r="AO198" i="46" s="1"/>
  <c r="DC198" i="46"/>
  <c r="DB198" i="46"/>
  <c r="AM198" i="46" s="1"/>
  <c r="DA198" i="46"/>
  <c r="AL198" i="46" s="1"/>
  <c r="CZ198" i="46"/>
  <c r="AK198" i="46" s="1"/>
  <c r="CY198" i="46"/>
  <c r="AJ198" i="46" s="1"/>
  <c r="CX198" i="46"/>
  <c r="AI198" i="46" s="1"/>
  <c r="CW198" i="46"/>
  <c r="AH198" i="46" s="1"/>
  <c r="CV198" i="46"/>
  <c r="AG198" i="46" s="1"/>
  <c r="CU198" i="46"/>
  <c r="CT198" i="46"/>
  <c r="AE198" i="46" s="1"/>
  <c r="CS198" i="46"/>
  <c r="AD198" i="46" s="1"/>
  <c r="CR198" i="46"/>
  <c r="AC198" i="46" s="1"/>
  <c r="CQ198" i="46"/>
  <c r="AB198" i="46" s="1"/>
  <c r="CP198" i="46"/>
  <c r="AA198" i="46" s="1"/>
  <c r="CO198" i="46"/>
  <c r="Z198" i="46" s="1"/>
  <c r="CN198" i="46"/>
  <c r="Y198" i="46" s="1"/>
  <c r="CM198" i="46"/>
  <c r="CL198" i="46"/>
  <c r="W198" i="46" s="1"/>
  <c r="CK198" i="46"/>
  <c r="CJ198" i="46"/>
  <c r="U198" i="46" s="1"/>
  <c r="CI198" i="46"/>
  <c r="T198" i="46" s="1"/>
  <c r="CH198" i="46"/>
  <c r="S198" i="46" s="1"/>
  <c r="CG198" i="46"/>
  <c r="R198" i="46" s="1"/>
  <c r="CF198" i="46"/>
  <c r="Q198" i="46" s="1"/>
  <c r="CE198" i="46"/>
  <c r="CD198" i="46"/>
  <c r="O198" i="46" s="1"/>
  <c r="CC198" i="46"/>
  <c r="N198" i="46" s="1"/>
  <c r="CB198" i="46"/>
  <c r="M198" i="46" s="1"/>
  <c r="CA198" i="46"/>
  <c r="L198" i="46" s="1"/>
  <c r="BZ198" i="46"/>
  <c r="K198" i="46" s="1"/>
  <c r="BY198" i="46"/>
  <c r="BX198" i="46"/>
  <c r="BW198" i="46"/>
  <c r="BV198" i="46"/>
  <c r="G198" i="46" s="1"/>
  <c r="BU198" i="46"/>
  <c r="F198" i="46" s="1"/>
  <c r="BT198" i="46"/>
  <c r="E198" i="46" s="1"/>
  <c r="BS198" i="46"/>
  <c r="D198" i="46" s="1"/>
  <c r="B198" i="46"/>
  <c r="B198" i="44" s="1"/>
  <c r="A198" i="46"/>
  <c r="A198" i="44" s="1"/>
  <c r="EF197" i="46"/>
  <c r="EE197" i="46"/>
  <c r="BP197" i="46" s="1"/>
  <c r="ED197" i="46"/>
  <c r="BO197" i="46" s="1"/>
  <c r="EC197" i="46"/>
  <c r="BN197" i="46" s="1"/>
  <c r="EB197" i="46"/>
  <c r="EA197" i="46"/>
  <c r="DZ197" i="46"/>
  <c r="BK197" i="46" s="1"/>
  <c r="DY197" i="46"/>
  <c r="DX197" i="46"/>
  <c r="BI197" i="46" s="1"/>
  <c r="DW197" i="46"/>
  <c r="DV197" i="46"/>
  <c r="BG197" i="46" s="1"/>
  <c r="DU197" i="46"/>
  <c r="BF197" i="46" s="1"/>
  <c r="DT197" i="46"/>
  <c r="BE197" i="46" s="1"/>
  <c r="DS197" i="46"/>
  <c r="BD197" i="46" s="1"/>
  <c r="DR197" i="46"/>
  <c r="BC197" i="46" s="1"/>
  <c r="DQ197" i="46"/>
  <c r="DP197" i="46"/>
  <c r="BA197" i="46" s="1"/>
  <c r="DO197" i="46"/>
  <c r="AZ197" i="46" s="1"/>
  <c r="DN197" i="46"/>
  <c r="AY197" i="46" s="1"/>
  <c r="DM197" i="46"/>
  <c r="AX197" i="46" s="1"/>
  <c r="DL197" i="46"/>
  <c r="AW197" i="46" s="1"/>
  <c r="DK197" i="46"/>
  <c r="AV197" i="46" s="1"/>
  <c r="DJ197" i="46"/>
  <c r="AU197" i="46" s="1"/>
  <c r="DI197" i="46"/>
  <c r="DH197" i="46"/>
  <c r="DG197" i="46"/>
  <c r="DF197" i="46"/>
  <c r="AQ197" i="46" s="1"/>
  <c r="DE197" i="46"/>
  <c r="AP197" i="46" s="1"/>
  <c r="DD197" i="46"/>
  <c r="AO197" i="46" s="1"/>
  <c r="DC197" i="46"/>
  <c r="DB197" i="46"/>
  <c r="AM197" i="46" s="1"/>
  <c r="DA197" i="46"/>
  <c r="CZ197" i="46"/>
  <c r="AK197" i="46" s="1"/>
  <c r="CY197" i="46"/>
  <c r="AJ197" i="46" s="1"/>
  <c r="CX197" i="46"/>
  <c r="AI197" i="46" s="1"/>
  <c r="CW197" i="46"/>
  <c r="CV197" i="46"/>
  <c r="AG197" i="46" s="1"/>
  <c r="CU197" i="46"/>
  <c r="CT197" i="46"/>
  <c r="AE197" i="46" s="1"/>
  <c r="CS197" i="46"/>
  <c r="CR197" i="46"/>
  <c r="AC197" i="46" s="1"/>
  <c r="CQ197" i="46"/>
  <c r="AB197" i="46" s="1"/>
  <c r="CP197" i="46"/>
  <c r="AA197" i="46" s="1"/>
  <c r="CO197" i="46"/>
  <c r="Z197" i="46" s="1"/>
  <c r="CN197" i="46"/>
  <c r="CM197" i="46"/>
  <c r="CL197" i="46"/>
  <c r="W197" i="46" s="1"/>
  <c r="CK197" i="46"/>
  <c r="CJ197" i="46"/>
  <c r="CI197" i="46"/>
  <c r="T197" i="46" s="1"/>
  <c r="CH197" i="46"/>
  <c r="S197" i="46" s="1"/>
  <c r="CG197" i="46"/>
  <c r="R197" i="46" s="1"/>
  <c r="CF197" i="46"/>
  <c r="Q197" i="46" s="1"/>
  <c r="CE197" i="46"/>
  <c r="P197" i="46" s="1"/>
  <c r="CD197" i="46"/>
  <c r="O197" i="46" s="1"/>
  <c r="CC197" i="46"/>
  <c r="CB197" i="46"/>
  <c r="M197" i="46" s="1"/>
  <c r="CA197" i="46"/>
  <c r="BZ197" i="46"/>
  <c r="K197" i="46" s="1"/>
  <c r="BY197" i="46"/>
  <c r="BX197" i="46"/>
  <c r="I197" i="46" s="1"/>
  <c r="BW197" i="46"/>
  <c r="BV197" i="46"/>
  <c r="G197" i="46" s="1"/>
  <c r="BU197" i="46"/>
  <c r="BT197" i="46"/>
  <c r="E197" i="46" s="1"/>
  <c r="BS197" i="46"/>
  <c r="D197" i="46" s="1"/>
  <c r="B197" i="46"/>
  <c r="B197" i="44" s="1"/>
  <c r="A197" i="46"/>
  <c r="C197" i="46" s="1"/>
  <c r="C197" i="44" s="1"/>
  <c r="EF196" i="46"/>
  <c r="EE196" i="46"/>
  <c r="ED196" i="46"/>
  <c r="BO196" i="46" s="1"/>
  <c r="EC196" i="46"/>
  <c r="BN196" i="46" s="1"/>
  <c r="EB196" i="46"/>
  <c r="BM196" i="46" s="1"/>
  <c r="EA196" i="46"/>
  <c r="DZ196" i="46"/>
  <c r="BK196" i="46" s="1"/>
  <c r="DY196" i="46"/>
  <c r="DX196" i="46"/>
  <c r="DW196" i="46"/>
  <c r="DV196" i="46"/>
  <c r="BG196" i="46" s="1"/>
  <c r="DU196" i="46"/>
  <c r="BF196" i="46" s="1"/>
  <c r="DT196" i="46"/>
  <c r="BE196" i="46" s="1"/>
  <c r="DS196" i="46"/>
  <c r="DR196" i="46"/>
  <c r="BC196" i="46" s="1"/>
  <c r="DQ196" i="46"/>
  <c r="DP196" i="46"/>
  <c r="BA196" i="46" s="1"/>
  <c r="DO196" i="46"/>
  <c r="AZ196" i="46" s="1"/>
  <c r="DN196" i="46"/>
  <c r="AY196" i="46" s="1"/>
  <c r="DM196" i="46"/>
  <c r="AX196" i="46" s="1"/>
  <c r="DL196" i="46"/>
  <c r="AW196" i="46" s="1"/>
  <c r="DK196" i="46"/>
  <c r="DJ196" i="46"/>
  <c r="DI196" i="46"/>
  <c r="DH196" i="46"/>
  <c r="AS196" i="46" s="1"/>
  <c r="DG196" i="46"/>
  <c r="AR196" i="46" s="1"/>
  <c r="DF196" i="46"/>
  <c r="AQ196" i="46" s="1"/>
  <c r="DE196" i="46"/>
  <c r="AP196" i="46" s="1"/>
  <c r="DD196" i="46"/>
  <c r="AO196" i="46" s="1"/>
  <c r="DC196" i="46"/>
  <c r="DB196" i="46"/>
  <c r="AM196" i="46" s="1"/>
  <c r="DA196" i="46"/>
  <c r="CZ196" i="46"/>
  <c r="AK196" i="46" s="1"/>
  <c r="CY196" i="46"/>
  <c r="CX196" i="46"/>
  <c r="AI196" i="46" s="1"/>
  <c r="CW196" i="46"/>
  <c r="AH196" i="46" s="1"/>
  <c r="CV196" i="46"/>
  <c r="CU196" i="46"/>
  <c r="AF196" i="46" s="1"/>
  <c r="CT196" i="46"/>
  <c r="AE196" i="46" s="1"/>
  <c r="CS196" i="46"/>
  <c r="CR196" i="46"/>
  <c r="AC196" i="46" s="1"/>
  <c r="CQ196" i="46"/>
  <c r="CP196" i="46"/>
  <c r="AA196" i="46" s="1"/>
  <c r="CO196" i="46"/>
  <c r="CN196" i="46"/>
  <c r="CM196" i="46"/>
  <c r="X196" i="46" s="1"/>
  <c r="CL196" i="46"/>
  <c r="W196" i="46" s="1"/>
  <c r="CK196" i="46"/>
  <c r="CJ196" i="46"/>
  <c r="CI196" i="46"/>
  <c r="T196" i="46" s="1"/>
  <c r="CH196" i="46"/>
  <c r="S196" i="46" s="1"/>
  <c r="CG196" i="46"/>
  <c r="R196" i="46" s="1"/>
  <c r="CF196" i="46"/>
  <c r="Q196" i="46" s="1"/>
  <c r="CE196" i="46"/>
  <c r="CD196" i="46"/>
  <c r="O196" i="46" s="1"/>
  <c r="CC196" i="46"/>
  <c r="CB196" i="46"/>
  <c r="M196" i="46" s="1"/>
  <c r="CA196" i="46"/>
  <c r="BZ196" i="46"/>
  <c r="K196" i="46" s="1"/>
  <c r="BY196" i="46"/>
  <c r="J196" i="46" s="1"/>
  <c r="BX196" i="46"/>
  <c r="I196" i="46" s="1"/>
  <c r="BW196" i="46"/>
  <c r="H196" i="46" s="1"/>
  <c r="BV196" i="46"/>
  <c r="G196" i="46" s="1"/>
  <c r="BU196" i="46"/>
  <c r="BT196" i="46"/>
  <c r="BS196" i="46"/>
  <c r="D196" i="46" s="1"/>
  <c r="B196" i="46"/>
  <c r="A196" i="46"/>
  <c r="C196" i="46" s="1"/>
  <c r="C196" i="44" s="1"/>
  <c r="EF195" i="46"/>
  <c r="EE195" i="46"/>
  <c r="BP195" i="46" s="1"/>
  <c r="ED195" i="46"/>
  <c r="EC195" i="46"/>
  <c r="BN195" i="46" s="1"/>
  <c r="EB195" i="46"/>
  <c r="BM195" i="46" s="1"/>
  <c r="EA195" i="46"/>
  <c r="DZ195" i="46"/>
  <c r="BK195" i="46" s="1"/>
  <c r="DY195" i="46"/>
  <c r="DX195" i="46"/>
  <c r="DW195" i="46"/>
  <c r="BH195" i="46" s="1"/>
  <c r="DV195" i="46"/>
  <c r="BG195" i="46" s="1"/>
  <c r="DU195" i="46"/>
  <c r="BF195" i="46" s="1"/>
  <c r="DT195" i="46"/>
  <c r="BE195" i="46" s="1"/>
  <c r="DS195" i="46"/>
  <c r="DR195" i="46"/>
  <c r="BC195" i="46" s="1"/>
  <c r="DQ195" i="46"/>
  <c r="BB195" i="46" s="1"/>
  <c r="DP195" i="46"/>
  <c r="DO195" i="46"/>
  <c r="AZ195" i="46" s="1"/>
  <c r="DN195" i="46"/>
  <c r="AY195" i="46" s="1"/>
  <c r="DM195" i="46"/>
  <c r="AX195" i="46" s="1"/>
  <c r="DL195" i="46"/>
  <c r="AW195" i="46" s="1"/>
  <c r="DK195" i="46"/>
  <c r="AV195" i="46" s="1"/>
  <c r="DJ195" i="46"/>
  <c r="AU195" i="46" s="1"/>
  <c r="DI195" i="46"/>
  <c r="DH195" i="46"/>
  <c r="DG195" i="46"/>
  <c r="AR195" i="46" s="1"/>
  <c r="DF195" i="46"/>
  <c r="AQ195" i="46" s="1"/>
  <c r="DE195" i="46"/>
  <c r="AP195" i="46" s="1"/>
  <c r="DD195" i="46"/>
  <c r="AO195" i="46" s="1"/>
  <c r="DC195" i="46"/>
  <c r="AN195" i="46" s="1"/>
  <c r="DB195" i="46"/>
  <c r="AM195" i="46" s="1"/>
  <c r="DA195" i="46"/>
  <c r="CZ195" i="46"/>
  <c r="CY195" i="46"/>
  <c r="AJ195" i="46" s="1"/>
  <c r="CX195" i="46"/>
  <c r="AI195" i="46" s="1"/>
  <c r="CW195" i="46"/>
  <c r="AH195" i="46" s="1"/>
  <c r="CV195" i="46"/>
  <c r="AG195" i="46" s="1"/>
  <c r="CU195" i="46"/>
  <c r="AF195" i="46" s="1"/>
  <c r="CT195" i="46"/>
  <c r="AE195" i="46" s="1"/>
  <c r="CS195" i="46"/>
  <c r="AD195" i="46" s="1"/>
  <c r="CR195" i="46"/>
  <c r="CQ195" i="46"/>
  <c r="AB195" i="46" s="1"/>
  <c r="CP195" i="46"/>
  <c r="AA195" i="46" s="1"/>
  <c r="CO195" i="46"/>
  <c r="Z195" i="46" s="1"/>
  <c r="CN195" i="46"/>
  <c r="Y195" i="46" s="1"/>
  <c r="CM195" i="46"/>
  <c r="X195" i="46" s="1"/>
  <c r="CL195" i="46"/>
  <c r="W195" i="46" s="1"/>
  <c r="CK195" i="46"/>
  <c r="V195" i="46" s="1"/>
  <c r="CJ195" i="46"/>
  <c r="CI195" i="46"/>
  <c r="CH195" i="46"/>
  <c r="S195" i="46" s="1"/>
  <c r="CG195" i="46"/>
  <c r="R195" i="46" s="1"/>
  <c r="CF195" i="46"/>
  <c r="Q195" i="46" s="1"/>
  <c r="CE195" i="46"/>
  <c r="CD195" i="46"/>
  <c r="O195" i="46" s="1"/>
  <c r="CC195" i="46"/>
  <c r="N195" i="46" s="1"/>
  <c r="CB195" i="46"/>
  <c r="CA195" i="46"/>
  <c r="BZ195" i="46"/>
  <c r="BY195" i="46"/>
  <c r="J195" i="46" s="1"/>
  <c r="BX195" i="46"/>
  <c r="BW195" i="46"/>
  <c r="H195" i="46" s="1"/>
  <c r="BV195" i="46"/>
  <c r="G195" i="46" s="1"/>
  <c r="BU195" i="46"/>
  <c r="BT195" i="46"/>
  <c r="BS195" i="46"/>
  <c r="D195" i="46" s="1"/>
  <c r="B195" i="46"/>
  <c r="B195" i="44" s="1"/>
  <c r="A195" i="46"/>
  <c r="C195" i="46" s="1"/>
  <c r="C195" i="44" s="1"/>
  <c r="EF194" i="46"/>
  <c r="BQ194" i="46" s="1"/>
  <c r="EE194" i="46"/>
  <c r="ED194" i="46"/>
  <c r="BO194" i="44" s="1"/>
  <c r="EC194" i="46"/>
  <c r="BN194" i="46" s="1"/>
  <c r="EB194" i="46"/>
  <c r="BM194" i="46" s="1"/>
  <c r="EA194" i="46"/>
  <c r="DZ194" i="46"/>
  <c r="BK194" i="46" s="1"/>
  <c r="DY194" i="46"/>
  <c r="BJ194" i="46" s="1"/>
  <c r="DX194" i="46"/>
  <c r="BI194" i="46" s="1"/>
  <c r="DW194" i="46"/>
  <c r="BH194" i="46" s="1"/>
  <c r="DV194" i="46"/>
  <c r="BG194" i="46" s="1"/>
  <c r="DU194" i="46"/>
  <c r="BF194" i="46" s="1"/>
  <c r="DT194" i="46"/>
  <c r="DS194" i="46"/>
  <c r="BD194" i="46" s="1"/>
  <c r="DR194" i="46"/>
  <c r="BC194" i="46" s="1"/>
  <c r="DQ194" i="46"/>
  <c r="DP194" i="46"/>
  <c r="BA194" i="46" s="1"/>
  <c r="DO194" i="46"/>
  <c r="AZ194" i="46" s="1"/>
  <c r="DN194" i="46"/>
  <c r="AY194" i="46" s="1"/>
  <c r="DM194" i="46"/>
  <c r="AX194" i="46" s="1"/>
  <c r="DL194" i="46"/>
  <c r="AW194" i="46" s="1"/>
  <c r="DK194" i="46"/>
  <c r="DJ194" i="46"/>
  <c r="AU194" i="46" s="1"/>
  <c r="DI194" i="46"/>
  <c r="AT194" i="46" s="1"/>
  <c r="DH194" i="46"/>
  <c r="AS194" i="46" s="1"/>
  <c r="DG194" i="46"/>
  <c r="AR194" i="46" s="1"/>
  <c r="DF194" i="46"/>
  <c r="AQ194" i="46" s="1"/>
  <c r="DE194" i="46"/>
  <c r="AP194" i="46" s="1"/>
  <c r="DD194" i="46"/>
  <c r="AO194" i="46" s="1"/>
  <c r="DC194" i="46"/>
  <c r="AN194" i="46" s="1"/>
  <c r="DB194" i="46"/>
  <c r="DA194" i="46"/>
  <c r="AL194" i="46" s="1"/>
  <c r="CZ194" i="46"/>
  <c r="CY194" i="46"/>
  <c r="CX194" i="46"/>
  <c r="AI194" i="46" s="1"/>
  <c r="CW194" i="46"/>
  <c r="AH194" i="46" s="1"/>
  <c r="CV194" i="46"/>
  <c r="CU194" i="46"/>
  <c r="AF194" i="46" s="1"/>
  <c r="CT194" i="46"/>
  <c r="AE194" i="46" s="1"/>
  <c r="CS194" i="46"/>
  <c r="AD194" i="46" s="1"/>
  <c r="CR194" i="46"/>
  <c r="AC194" i="46" s="1"/>
  <c r="CQ194" i="46"/>
  <c r="AB194" i="46" s="1"/>
  <c r="CP194" i="46"/>
  <c r="AA194" i="46" s="1"/>
  <c r="CO194" i="46"/>
  <c r="Z194" i="46" s="1"/>
  <c r="CN194" i="46"/>
  <c r="Y194" i="46" s="1"/>
  <c r="CM194" i="46"/>
  <c r="X194" i="46" s="1"/>
  <c r="CL194" i="46"/>
  <c r="CK194" i="46"/>
  <c r="V194" i="46" s="1"/>
  <c r="CJ194" i="46"/>
  <c r="U194" i="46" s="1"/>
  <c r="CI194" i="46"/>
  <c r="T194" i="46" s="1"/>
  <c r="CH194" i="46"/>
  <c r="S194" i="46" s="1"/>
  <c r="CG194" i="46"/>
  <c r="CF194" i="46"/>
  <c r="Q194" i="46" s="1"/>
  <c r="CE194" i="46"/>
  <c r="P194" i="46" s="1"/>
  <c r="CD194" i="46"/>
  <c r="O194" i="46" s="1"/>
  <c r="CC194" i="46"/>
  <c r="N194" i="46" s="1"/>
  <c r="CB194" i="46"/>
  <c r="M194" i="46" s="1"/>
  <c r="CA194" i="46"/>
  <c r="L194" i="46" s="1"/>
  <c r="BZ194" i="46"/>
  <c r="K194" i="46" s="1"/>
  <c r="BY194" i="46"/>
  <c r="J194" i="46" s="1"/>
  <c r="BX194" i="46"/>
  <c r="I194" i="46" s="1"/>
  <c r="BW194" i="46"/>
  <c r="BV194" i="46"/>
  <c r="G194" i="46" s="1"/>
  <c r="BU194" i="46"/>
  <c r="F194" i="46" s="1"/>
  <c r="BT194" i="46"/>
  <c r="E194" i="46" s="1"/>
  <c r="BS194" i="46"/>
  <c r="BO194" i="46"/>
  <c r="B194" i="46"/>
  <c r="B194" i="44" s="1"/>
  <c r="A194" i="46"/>
  <c r="A194" i="44" s="1"/>
  <c r="EF193" i="46"/>
  <c r="BQ193" i="46" s="1"/>
  <c r="EE193" i="46"/>
  <c r="BP193" i="46" s="1"/>
  <c r="ED193" i="46"/>
  <c r="EC193" i="46"/>
  <c r="BN193" i="46" s="1"/>
  <c r="EB193" i="46"/>
  <c r="BM193" i="46" s="1"/>
  <c r="EA193" i="46"/>
  <c r="BL193" i="46" s="1"/>
  <c r="DZ193" i="46"/>
  <c r="BK193" i="46" s="1"/>
  <c r="DY193" i="46"/>
  <c r="DX193" i="46"/>
  <c r="BI193" i="46" s="1"/>
  <c r="DW193" i="46"/>
  <c r="DV193" i="46"/>
  <c r="DU193" i="46"/>
  <c r="BF193" i="46" s="1"/>
  <c r="DT193" i="46"/>
  <c r="DS193" i="46"/>
  <c r="BD193" i="46" s="1"/>
  <c r="DR193" i="46"/>
  <c r="BC193" i="46" s="1"/>
  <c r="DQ193" i="46"/>
  <c r="BB193" i="46" s="1"/>
  <c r="DP193" i="46"/>
  <c r="BA193" i="46" s="1"/>
  <c r="DO193" i="46"/>
  <c r="AZ193" i="46" s="1"/>
  <c r="DN193" i="46"/>
  <c r="DM193" i="46"/>
  <c r="AX193" i="46" s="1"/>
  <c r="DL193" i="46"/>
  <c r="AW193" i="46" s="1"/>
  <c r="DK193" i="46"/>
  <c r="AV193" i="46" s="1"/>
  <c r="DJ193" i="46"/>
  <c r="AU193" i="46" s="1"/>
  <c r="DI193" i="46"/>
  <c r="AT193" i="46" s="1"/>
  <c r="DH193" i="46"/>
  <c r="AS193" i="46" s="1"/>
  <c r="DG193" i="46"/>
  <c r="AR193" i="46" s="1"/>
  <c r="DF193" i="46"/>
  <c r="AQ193" i="44" s="1"/>
  <c r="DE193" i="46"/>
  <c r="AP193" i="46" s="1"/>
  <c r="DD193" i="46"/>
  <c r="AO193" i="46" s="1"/>
  <c r="DC193" i="46"/>
  <c r="DB193" i="46"/>
  <c r="AM193" i="46" s="1"/>
  <c r="DA193" i="46"/>
  <c r="AL193" i="46" s="1"/>
  <c r="CZ193" i="46"/>
  <c r="AK193" i="46" s="1"/>
  <c r="CY193" i="46"/>
  <c r="AJ193" i="46" s="1"/>
  <c r="CX193" i="46"/>
  <c r="CW193" i="46"/>
  <c r="AH193" i="46" s="1"/>
  <c r="CV193" i="46"/>
  <c r="AG193" i="46" s="1"/>
  <c r="CU193" i="46"/>
  <c r="AF193" i="46" s="1"/>
  <c r="CT193" i="46"/>
  <c r="CS193" i="46"/>
  <c r="AD193" i="46" s="1"/>
  <c r="CR193" i="46"/>
  <c r="CQ193" i="46"/>
  <c r="AB193" i="46" s="1"/>
  <c r="CP193" i="46"/>
  <c r="CO193" i="46"/>
  <c r="Z193" i="46" s="1"/>
  <c r="CN193" i="46"/>
  <c r="CM193" i="46"/>
  <c r="X193" i="46" s="1"/>
  <c r="CL193" i="46"/>
  <c r="W193" i="46" s="1"/>
  <c r="CK193" i="46"/>
  <c r="CJ193" i="46"/>
  <c r="U193" i="46" s="1"/>
  <c r="CI193" i="46"/>
  <c r="T193" i="46" s="1"/>
  <c r="CH193" i="46"/>
  <c r="CG193" i="46"/>
  <c r="R193" i="46" s="1"/>
  <c r="CF193" i="46"/>
  <c r="Q193" i="46" s="1"/>
  <c r="CE193" i="46"/>
  <c r="P193" i="46" s="1"/>
  <c r="CD193" i="46"/>
  <c r="O193" i="46" s="1"/>
  <c r="CC193" i="46"/>
  <c r="N193" i="46" s="1"/>
  <c r="CB193" i="46"/>
  <c r="CA193" i="46"/>
  <c r="L193" i="46" s="1"/>
  <c r="BZ193" i="46"/>
  <c r="BY193" i="46"/>
  <c r="J193" i="46" s="1"/>
  <c r="BX193" i="46"/>
  <c r="I193" i="46" s="1"/>
  <c r="BW193" i="46"/>
  <c r="H193" i="46" s="1"/>
  <c r="BV193" i="46"/>
  <c r="G193" i="46" s="1"/>
  <c r="BU193" i="46"/>
  <c r="F193" i="46" s="1"/>
  <c r="BT193" i="46"/>
  <c r="BS193" i="46"/>
  <c r="D193" i="46" s="1"/>
  <c r="AQ193" i="46"/>
  <c r="B193" i="46"/>
  <c r="B193" i="44" s="1"/>
  <c r="A193" i="46"/>
  <c r="C193" i="46" s="1"/>
  <c r="C193" i="44" s="1"/>
  <c r="EF192" i="46"/>
  <c r="BQ192" i="46" s="1"/>
  <c r="EE192" i="46"/>
  <c r="BP192" i="46" s="1"/>
  <c r="ED192" i="46"/>
  <c r="BO192" i="46" s="1"/>
  <c r="EC192" i="46"/>
  <c r="BN192" i="46" s="1"/>
  <c r="EB192" i="46"/>
  <c r="BM192" i="46" s="1"/>
  <c r="EA192" i="46"/>
  <c r="BL192" i="46" s="1"/>
  <c r="DZ192" i="46"/>
  <c r="BK192" i="46" s="1"/>
  <c r="DY192" i="46"/>
  <c r="BJ192" i="46" s="1"/>
  <c r="DX192" i="46"/>
  <c r="BI192" i="46" s="1"/>
  <c r="DW192" i="46"/>
  <c r="BH192" i="46" s="1"/>
  <c r="DV192" i="46"/>
  <c r="BG192" i="46" s="1"/>
  <c r="DU192" i="46"/>
  <c r="BF192" i="46" s="1"/>
  <c r="DT192" i="46"/>
  <c r="BE192" i="46" s="1"/>
  <c r="DS192" i="46"/>
  <c r="BD192" i="46" s="1"/>
  <c r="DR192" i="46"/>
  <c r="BC192" i="46" s="1"/>
  <c r="DQ192" i="46"/>
  <c r="BB192" i="46" s="1"/>
  <c r="DP192" i="46"/>
  <c r="BA192" i="46" s="1"/>
  <c r="DO192" i="46"/>
  <c r="AZ192" i="46" s="1"/>
  <c r="DN192" i="46"/>
  <c r="DM192" i="46"/>
  <c r="AX192" i="46" s="1"/>
  <c r="DL192" i="46"/>
  <c r="AW192" i="46" s="1"/>
  <c r="DK192" i="46"/>
  <c r="AV192" i="46" s="1"/>
  <c r="DJ192" i="46"/>
  <c r="AU192" i="46" s="1"/>
  <c r="DI192" i="46"/>
  <c r="AT192" i="46" s="1"/>
  <c r="DH192" i="46"/>
  <c r="AS192" i="46" s="1"/>
  <c r="DG192" i="46"/>
  <c r="DF192" i="46"/>
  <c r="AQ192" i="46" s="1"/>
  <c r="DE192" i="46"/>
  <c r="AP192" i="46" s="1"/>
  <c r="DD192" i="46"/>
  <c r="AO192" i="46" s="1"/>
  <c r="DC192" i="46"/>
  <c r="AN192" i="46" s="1"/>
  <c r="DB192" i="46"/>
  <c r="AM192" i="46" s="1"/>
  <c r="DA192" i="46"/>
  <c r="CZ192" i="46"/>
  <c r="AK192" i="46" s="1"/>
  <c r="CY192" i="46"/>
  <c r="AJ192" i="46" s="1"/>
  <c r="CX192" i="46"/>
  <c r="AI192" i="46" s="1"/>
  <c r="CW192" i="46"/>
  <c r="AH192" i="46" s="1"/>
  <c r="CV192" i="46"/>
  <c r="AG192" i="46" s="1"/>
  <c r="CU192" i="46"/>
  <c r="AF192" i="46" s="1"/>
  <c r="CT192" i="46"/>
  <c r="AE192" i="46" s="1"/>
  <c r="CS192" i="46"/>
  <c r="CR192" i="46"/>
  <c r="AC192" i="46" s="1"/>
  <c r="CQ192" i="46"/>
  <c r="CP192" i="46"/>
  <c r="AA192" i="46" s="1"/>
  <c r="CO192" i="46"/>
  <c r="CN192" i="46"/>
  <c r="Y192" i="46" s="1"/>
  <c r="CM192" i="46"/>
  <c r="X192" i="46" s="1"/>
  <c r="CL192" i="46"/>
  <c r="W192" i="46" s="1"/>
  <c r="CK192" i="46"/>
  <c r="V192" i="46" s="1"/>
  <c r="CJ192" i="46"/>
  <c r="U192" i="46" s="1"/>
  <c r="CI192" i="46"/>
  <c r="T192" i="46" s="1"/>
  <c r="CH192" i="46"/>
  <c r="S192" i="46" s="1"/>
  <c r="CG192" i="46"/>
  <c r="CF192" i="46"/>
  <c r="Q192" i="46" s="1"/>
  <c r="CE192" i="46"/>
  <c r="P192" i="46" s="1"/>
  <c r="CD192" i="46"/>
  <c r="O192" i="46" s="1"/>
  <c r="CC192" i="46"/>
  <c r="N192" i="46" s="1"/>
  <c r="CB192" i="46"/>
  <c r="M192" i="46" s="1"/>
  <c r="CA192" i="46"/>
  <c r="L192" i="46" s="1"/>
  <c r="BZ192" i="46"/>
  <c r="BY192" i="46"/>
  <c r="BX192" i="46"/>
  <c r="I192" i="46" s="1"/>
  <c r="BW192" i="46"/>
  <c r="H192" i="46" s="1"/>
  <c r="BV192" i="46"/>
  <c r="G192" i="46" s="1"/>
  <c r="BU192" i="46"/>
  <c r="F192" i="46" s="1"/>
  <c r="BT192" i="46"/>
  <c r="E192" i="46" s="1"/>
  <c r="BS192" i="46"/>
  <c r="D192" i="46" s="1"/>
  <c r="B192" i="46"/>
  <c r="B192" i="44" s="1"/>
  <c r="A192" i="46"/>
  <c r="EF191" i="46"/>
  <c r="BQ191" i="46" s="1"/>
  <c r="EE191" i="46"/>
  <c r="ED191" i="46"/>
  <c r="BO191" i="46" s="1"/>
  <c r="EC191" i="46"/>
  <c r="BN191" i="46" s="1"/>
  <c r="EB191" i="46"/>
  <c r="BM191" i="46" s="1"/>
  <c r="EA191" i="46"/>
  <c r="DZ191" i="46"/>
  <c r="DY191" i="46"/>
  <c r="DX191" i="46"/>
  <c r="BI191" i="46" s="1"/>
  <c r="DW191" i="46"/>
  <c r="BH191" i="46" s="1"/>
  <c r="DV191" i="46"/>
  <c r="BG191" i="46" s="1"/>
  <c r="DU191" i="46"/>
  <c r="DT191" i="46"/>
  <c r="BE191" i="46" s="1"/>
  <c r="DS191" i="46"/>
  <c r="DR191" i="46"/>
  <c r="DQ191" i="46"/>
  <c r="BB191" i="46" s="1"/>
  <c r="DP191" i="46"/>
  <c r="DO191" i="46"/>
  <c r="DN191" i="46"/>
  <c r="AY191" i="46" s="1"/>
  <c r="DM191" i="46"/>
  <c r="AX191" i="46" s="1"/>
  <c r="DL191" i="46"/>
  <c r="AW191" i="46" s="1"/>
  <c r="DK191" i="46"/>
  <c r="DJ191" i="46"/>
  <c r="AU191" i="46" s="1"/>
  <c r="DI191" i="46"/>
  <c r="AT191" i="46" s="1"/>
  <c r="DH191" i="46"/>
  <c r="DG191" i="46"/>
  <c r="AR191" i="46" s="1"/>
  <c r="DF191" i="46"/>
  <c r="AQ191" i="46" s="1"/>
  <c r="DE191" i="46"/>
  <c r="DD191" i="46"/>
  <c r="AO191" i="46" s="1"/>
  <c r="DC191" i="46"/>
  <c r="DB191" i="46"/>
  <c r="AM191" i="46" s="1"/>
  <c r="DA191" i="46"/>
  <c r="AL191" i="46" s="1"/>
  <c r="CZ191" i="46"/>
  <c r="AK191" i="46" s="1"/>
  <c r="CY191" i="46"/>
  <c r="AJ191" i="46" s="1"/>
  <c r="CX191" i="46"/>
  <c r="AI191" i="46" s="1"/>
  <c r="CW191" i="46"/>
  <c r="CV191" i="46"/>
  <c r="AG191" i="46" s="1"/>
  <c r="CU191" i="46"/>
  <c r="CT191" i="46"/>
  <c r="AE191" i="46" s="1"/>
  <c r="CS191" i="46"/>
  <c r="AD191" i="46" s="1"/>
  <c r="CR191" i="46"/>
  <c r="AC191" i="46" s="1"/>
  <c r="CQ191" i="46"/>
  <c r="AB191" i="46" s="1"/>
  <c r="CP191" i="46"/>
  <c r="AA191" i="46" s="1"/>
  <c r="CO191" i="46"/>
  <c r="CN191" i="46"/>
  <c r="Y191" i="46" s="1"/>
  <c r="CM191" i="46"/>
  <c r="CL191" i="46"/>
  <c r="CK191" i="46"/>
  <c r="CJ191" i="46"/>
  <c r="U191" i="46" s="1"/>
  <c r="CI191" i="46"/>
  <c r="T191" i="46" s="1"/>
  <c r="CH191" i="46"/>
  <c r="CG191" i="46"/>
  <c r="R191" i="46" s="1"/>
  <c r="CF191" i="46"/>
  <c r="Q191" i="46" s="1"/>
  <c r="CE191" i="46"/>
  <c r="CD191" i="46"/>
  <c r="O191" i="46" s="1"/>
  <c r="CC191" i="46"/>
  <c r="N191" i="46" s="1"/>
  <c r="CB191" i="46"/>
  <c r="M191" i="46" s="1"/>
  <c r="CA191" i="46"/>
  <c r="L191" i="46" s="1"/>
  <c r="BZ191" i="46"/>
  <c r="K191" i="46" s="1"/>
  <c r="BY191" i="46"/>
  <c r="J191" i="46" s="1"/>
  <c r="BX191" i="46"/>
  <c r="I191" i="46" s="1"/>
  <c r="BW191" i="46"/>
  <c r="BV191" i="46"/>
  <c r="G191" i="46" s="1"/>
  <c r="BU191" i="46"/>
  <c r="F191" i="46" s="1"/>
  <c r="BT191" i="46"/>
  <c r="E191" i="46" s="1"/>
  <c r="BS191" i="46"/>
  <c r="D191" i="46" s="1"/>
  <c r="B191" i="46"/>
  <c r="B191" i="44" s="1"/>
  <c r="A191" i="46"/>
  <c r="A191" i="44" s="1"/>
  <c r="EF190" i="46"/>
  <c r="BQ190" i="46" s="1"/>
  <c r="EE190" i="46"/>
  <c r="BP190" i="46" s="1"/>
  <c r="ED190" i="46"/>
  <c r="BO190" i="46" s="1"/>
  <c r="EC190" i="46"/>
  <c r="EB190" i="46"/>
  <c r="BM190" i="46" s="1"/>
  <c r="EA190" i="46"/>
  <c r="DZ190" i="46"/>
  <c r="BK190" i="46" s="1"/>
  <c r="DY190" i="46"/>
  <c r="BJ190" i="46" s="1"/>
  <c r="DX190" i="46"/>
  <c r="BI190" i="46" s="1"/>
  <c r="DW190" i="46"/>
  <c r="BH190" i="46" s="1"/>
  <c r="DV190" i="46"/>
  <c r="BG190" i="46" s="1"/>
  <c r="DU190" i="46"/>
  <c r="DT190" i="46"/>
  <c r="BE190" i="46" s="1"/>
  <c r="DS190" i="46"/>
  <c r="BD190" i="46" s="1"/>
  <c r="DR190" i="46"/>
  <c r="BC190" i="46" s="1"/>
  <c r="DQ190" i="46"/>
  <c r="BB190" i="46" s="1"/>
  <c r="DP190" i="46"/>
  <c r="BA190" i="46" s="1"/>
  <c r="DO190" i="46"/>
  <c r="AZ190" i="46" s="1"/>
  <c r="DN190" i="46"/>
  <c r="AY190" i="46" s="1"/>
  <c r="DM190" i="46"/>
  <c r="DL190" i="46"/>
  <c r="DK190" i="46"/>
  <c r="AV190" i="46" s="1"/>
  <c r="DJ190" i="46"/>
  <c r="AU190" i="46" s="1"/>
  <c r="DI190" i="46"/>
  <c r="DH190" i="46"/>
  <c r="AS190" i="46" s="1"/>
  <c r="DG190" i="46"/>
  <c r="AR190" i="46" s="1"/>
  <c r="DF190" i="46"/>
  <c r="AQ190" i="46" s="1"/>
  <c r="DE190" i="46"/>
  <c r="DD190" i="46"/>
  <c r="AO190" i="46" s="1"/>
  <c r="DC190" i="46"/>
  <c r="AN190" i="46" s="1"/>
  <c r="DB190" i="46"/>
  <c r="AM190" i="46" s="1"/>
  <c r="DA190" i="46"/>
  <c r="AL190" i="46" s="1"/>
  <c r="CZ190" i="46"/>
  <c r="AK190" i="46" s="1"/>
  <c r="CY190" i="46"/>
  <c r="AJ190" i="46" s="1"/>
  <c r="CX190" i="46"/>
  <c r="AI190" i="46" s="1"/>
  <c r="CW190" i="46"/>
  <c r="CV190" i="46"/>
  <c r="AG190" i="46" s="1"/>
  <c r="CU190" i="46"/>
  <c r="AF190" i="46" s="1"/>
  <c r="CT190" i="46"/>
  <c r="AE190" i="46" s="1"/>
  <c r="CS190" i="46"/>
  <c r="AD190" i="46" s="1"/>
  <c r="CR190" i="46"/>
  <c r="AC190" i="46" s="1"/>
  <c r="CQ190" i="46"/>
  <c r="AB190" i="46" s="1"/>
  <c r="CP190" i="46"/>
  <c r="CO190" i="46"/>
  <c r="CN190" i="46"/>
  <c r="Y190" i="46" s="1"/>
  <c r="CM190" i="46"/>
  <c r="CL190" i="46"/>
  <c r="W190" i="46" s="1"/>
  <c r="CK190" i="46"/>
  <c r="CJ190" i="46"/>
  <c r="U190" i="46" s="1"/>
  <c r="CI190" i="46"/>
  <c r="T190" i="46" s="1"/>
  <c r="CH190" i="46"/>
  <c r="S190" i="46" s="1"/>
  <c r="CG190" i="46"/>
  <c r="CF190" i="46"/>
  <c r="Q190" i="46" s="1"/>
  <c r="CE190" i="46"/>
  <c r="P190" i="46" s="1"/>
  <c r="CD190" i="46"/>
  <c r="O190" i="46" s="1"/>
  <c r="CC190" i="46"/>
  <c r="N190" i="46" s="1"/>
  <c r="CB190" i="46"/>
  <c r="M190" i="46" s="1"/>
  <c r="CA190" i="46"/>
  <c r="L190" i="46" s="1"/>
  <c r="BZ190" i="46"/>
  <c r="K190" i="46" s="1"/>
  <c r="BY190" i="46"/>
  <c r="BX190" i="46"/>
  <c r="BW190" i="46"/>
  <c r="H190" i="46" s="1"/>
  <c r="BV190" i="46"/>
  <c r="G190" i="46" s="1"/>
  <c r="BU190" i="46"/>
  <c r="BT190" i="46"/>
  <c r="E190" i="46" s="1"/>
  <c r="BS190" i="46"/>
  <c r="D190" i="46" s="1"/>
  <c r="B190" i="46"/>
  <c r="B190" i="44" s="1"/>
  <c r="A190" i="46"/>
  <c r="C190" i="46" s="1"/>
  <c r="C190" i="44" s="1"/>
  <c r="EF189" i="46"/>
  <c r="BQ189" i="46" s="1"/>
  <c r="EE189" i="46"/>
  <c r="BP189" i="46" s="1"/>
  <c r="ED189" i="46"/>
  <c r="BO189" i="46" s="1"/>
  <c r="EC189" i="46"/>
  <c r="EB189" i="46"/>
  <c r="BM189" i="46" s="1"/>
  <c r="EA189" i="46"/>
  <c r="BL189" i="46" s="1"/>
  <c r="DZ189" i="46"/>
  <c r="BK189" i="46" s="1"/>
  <c r="DY189" i="46"/>
  <c r="BJ189" i="46" s="1"/>
  <c r="DX189" i="46"/>
  <c r="BI189" i="46" s="1"/>
  <c r="DW189" i="46"/>
  <c r="BH189" i="46" s="1"/>
  <c r="DV189" i="46"/>
  <c r="BG189" i="46" s="1"/>
  <c r="DU189" i="46"/>
  <c r="DT189" i="46"/>
  <c r="BE189" i="46" s="1"/>
  <c r="DS189" i="46"/>
  <c r="BD189" i="46" s="1"/>
  <c r="DR189" i="46"/>
  <c r="DQ189" i="46"/>
  <c r="BB189" i="46" s="1"/>
  <c r="DP189" i="46"/>
  <c r="BA189" i="46" s="1"/>
  <c r="DO189" i="46"/>
  <c r="AZ189" i="46" s="1"/>
  <c r="DN189" i="46"/>
  <c r="AY189" i="46" s="1"/>
  <c r="DM189" i="46"/>
  <c r="DL189" i="46"/>
  <c r="AW189" i="46" s="1"/>
  <c r="DK189" i="46"/>
  <c r="DJ189" i="46"/>
  <c r="AU189" i="46" s="1"/>
  <c r="DI189" i="46"/>
  <c r="AT189" i="46" s="1"/>
  <c r="DH189" i="46"/>
  <c r="AS189" i="46" s="1"/>
  <c r="DG189" i="46"/>
  <c r="DF189" i="46"/>
  <c r="AQ189" i="46" s="1"/>
  <c r="DE189" i="46"/>
  <c r="DD189" i="46"/>
  <c r="AO189" i="46" s="1"/>
  <c r="DC189" i="46"/>
  <c r="AN189" i="46" s="1"/>
  <c r="DB189" i="46"/>
  <c r="AM189" i="46" s="1"/>
  <c r="DA189" i="46"/>
  <c r="AL189" i="46" s="1"/>
  <c r="CZ189" i="46"/>
  <c r="AK189" i="46" s="1"/>
  <c r="CY189" i="46"/>
  <c r="AJ189" i="46" s="1"/>
  <c r="CX189" i="46"/>
  <c r="AI189" i="46" s="1"/>
  <c r="CW189" i="46"/>
  <c r="CV189" i="46"/>
  <c r="AG189" i="46" s="1"/>
  <c r="CU189" i="46"/>
  <c r="CT189" i="46"/>
  <c r="AE189" i="46" s="1"/>
  <c r="CS189" i="46"/>
  <c r="CR189" i="46"/>
  <c r="AC189" i="46" s="1"/>
  <c r="CQ189" i="46"/>
  <c r="AB189" i="46" s="1"/>
  <c r="CP189" i="46"/>
  <c r="AA189" i="46" s="1"/>
  <c r="CO189" i="46"/>
  <c r="CN189" i="46"/>
  <c r="Y189" i="46" s="1"/>
  <c r="CM189" i="46"/>
  <c r="CL189" i="46"/>
  <c r="CK189" i="46"/>
  <c r="V189" i="46" s="1"/>
  <c r="CJ189" i="46"/>
  <c r="U189" i="46" s="1"/>
  <c r="CI189" i="46"/>
  <c r="T189" i="46" s="1"/>
  <c r="CH189" i="46"/>
  <c r="S189" i="46" s="1"/>
  <c r="CG189" i="46"/>
  <c r="CF189" i="46"/>
  <c r="Q189" i="46" s="1"/>
  <c r="CE189" i="46"/>
  <c r="P189" i="46" s="1"/>
  <c r="CD189" i="46"/>
  <c r="O189" i="46" s="1"/>
  <c r="CC189" i="46"/>
  <c r="N189" i="46" s="1"/>
  <c r="CB189" i="46"/>
  <c r="M189" i="46" s="1"/>
  <c r="CA189" i="46"/>
  <c r="L189" i="46" s="1"/>
  <c r="BZ189" i="46"/>
  <c r="K189" i="46" s="1"/>
  <c r="BY189" i="46"/>
  <c r="BX189" i="46"/>
  <c r="I189" i="46" s="1"/>
  <c r="BW189" i="46"/>
  <c r="BV189" i="46"/>
  <c r="G189" i="46" s="1"/>
  <c r="BU189" i="46"/>
  <c r="F189" i="46" s="1"/>
  <c r="BT189" i="46"/>
  <c r="E189" i="46" s="1"/>
  <c r="BS189" i="46"/>
  <c r="D189" i="46" s="1"/>
  <c r="B189" i="46"/>
  <c r="B189" i="44" s="1"/>
  <c r="A189" i="46"/>
  <c r="C189" i="46" s="1"/>
  <c r="C189" i="44" s="1"/>
  <c r="EF188" i="46"/>
  <c r="BQ188" i="46" s="1"/>
  <c r="EE188" i="46"/>
  <c r="BP188" i="46" s="1"/>
  <c r="ED188" i="46"/>
  <c r="BO188" i="46" s="1"/>
  <c r="EC188" i="46"/>
  <c r="EB188" i="46"/>
  <c r="BM188" i="46" s="1"/>
  <c r="EA188" i="46"/>
  <c r="BL188" i="46" s="1"/>
  <c r="DZ188" i="46"/>
  <c r="BK188" i="46" s="1"/>
  <c r="DY188" i="46"/>
  <c r="BJ188" i="46" s="1"/>
  <c r="DX188" i="46"/>
  <c r="BI188" i="46" s="1"/>
  <c r="DW188" i="46"/>
  <c r="BH188" i="46" s="1"/>
  <c r="DV188" i="46"/>
  <c r="BG188" i="46" s="1"/>
  <c r="DU188" i="46"/>
  <c r="DT188" i="46"/>
  <c r="DS188" i="46"/>
  <c r="BD188" i="46" s="1"/>
  <c r="DR188" i="46"/>
  <c r="BC188" i="46" s="1"/>
  <c r="DQ188" i="46"/>
  <c r="BB188" i="46" s="1"/>
  <c r="DP188" i="46"/>
  <c r="BA188" i="46" s="1"/>
  <c r="DO188" i="46"/>
  <c r="DN188" i="46"/>
  <c r="DM188" i="46"/>
  <c r="DL188" i="46"/>
  <c r="DK188" i="46"/>
  <c r="AV188" i="46" s="1"/>
  <c r="DJ188" i="46"/>
  <c r="AU188" i="46" s="1"/>
  <c r="DI188" i="46"/>
  <c r="DH188" i="46"/>
  <c r="AS188" i="46" s="1"/>
  <c r="DG188" i="46"/>
  <c r="AR188" i="46" s="1"/>
  <c r="DF188" i="46"/>
  <c r="AQ188" i="46" s="1"/>
  <c r="DE188" i="46"/>
  <c r="DD188" i="46"/>
  <c r="AO188" i="46" s="1"/>
  <c r="DC188" i="46"/>
  <c r="DB188" i="46"/>
  <c r="AM188" i="46" s="1"/>
  <c r="DA188" i="46"/>
  <c r="AL188" i="46" s="1"/>
  <c r="CZ188" i="46"/>
  <c r="AK188" i="46" s="1"/>
  <c r="CY188" i="46"/>
  <c r="AJ188" i="46" s="1"/>
  <c r="CX188" i="46"/>
  <c r="CW188" i="46"/>
  <c r="CV188" i="46"/>
  <c r="AG188" i="46" s="1"/>
  <c r="CU188" i="46"/>
  <c r="AF188" i="46" s="1"/>
  <c r="CT188" i="46"/>
  <c r="AE188" i="46" s="1"/>
  <c r="CS188" i="46"/>
  <c r="AD188" i="46" s="1"/>
  <c r="CR188" i="46"/>
  <c r="AC188" i="46" s="1"/>
  <c r="CQ188" i="46"/>
  <c r="AB188" i="46" s="1"/>
  <c r="CP188" i="46"/>
  <c r="AA188" i="46" s="1"/>
  <c r="CO188" i="46"/>
  <c r="CN188" i="46"/>
  <c r="Y188" i="46" s="1"/>
  <c r="CM188" i="46"/>
  <c r="CL188" i="46"/>
  <c r="W188" i="46" s="1"/>
  <c r="CK188" i="46"/>
  <c r="V188" i="46" s="1"/>
  <c r="CJ188" i="46"/>
  <c r="U188" i="46" s="1"/>
  <c r="CI188" i="46"/>
  <c r="T188" i="46" s="1"/>
  <c r="CH188" i="46"/>
  <c r="S188" i="46" s="1"/>
  <c r="CG188" i="46"/>
  <c r="CF188" i="46"/>
  <c r="Q188" i="46" s="1"/>
  <c r="CE188" i="46"/>
  <c r="CD188" i="46"/>
  <c r="CC188" i="46"/>
  <c r="N188" i="46" s="1"/>
  <c r="CB188" i="46"/>
  <c r="M188" i="46" s="1"/>
  <c r="CA188" i="46"/>
  <c r="L188" i="46" s="1"/>
  <c r="BZ188" i="46"/>
  <c r="BY188" i="46"/>
  <c r="BX188" i="46"/>
  <c r="BW188" i="46"/>
  <c r="BV188" i="46"/>
  <c r="G188" i="46" s="1"/>
  <c r="BU188" i="46"/>
  <c r="F188" i="46" s="1"/>
  <c r="BT188" i="46"/>
  <c r="E188" i="46" s="1"/>
  <c r="BS188" i="46"/>
  <c r="B188" i="46"/>
  <c r="B188" i="44" s="1"/>
  <c r="A188" i="46"/>
  <c r="A188" i="44" s="1"/>
  <c r="EF187" i="46"/>
  <c r="BQ187" i="46" s="1"/>
  <c r="EE187" i="46"/>
  <c r="BP187" i="46" s="1"/>
  <c r="ED187" i="46"/>
  <c r="BO187" i="44" s="1"/>
  <c r="EC187" i="46"/>
  <c r="BN187" i="46" s="1"/>
  <c r="EB187" i="46"/>
  <c r="BM187" i="46" s="1"/>
  <c r="EA187" i="46"/>
  <c r="BL187" i="46" s="1"/>
  <c r="DZ187" i="46"/>
  <c r="BK187" i="46" s="1"/>
  <c r="DY187" i="46"/>
  <c r="DX187" i="46"/>
  <c r="BI187" i="46" s="1"/>
  <c r="DW187" i="46"/>
  <c r="DV187" i="46"/>
  <c r="BG187" i="46" s="1"/>
  <c r="DU187" i="46"/>
  <c r="DT187" i="46"/>
  <c r="BE187" i="46" s="1"/>
  <c r="DS187" i="46"/>
  <c r="DR187" i="46"/>
  <c r="BC187" i="46" s="1"/>
  <c r="DQ187" i="46"/>
  <c r="BB187" i="46" s="1"/>
  <c r="DP187" i="46"/>
  <c r="BA187" i="46" s="1"/>
  <c r="DO187" i="46"/>
  <c r="AZ187" i="46" s="1"/>
  <c r="DN187" i="46"/>
  <c r="AY187" i="46" s="1"/>
  <c r="DM187" i="46"/>
  <c r="AX187" i="46" s="1"/>
  <c r="DL187" i="46"/>
  <c r="AW187" i="46" s="1"/>
  <c r="DK187" i="46"/>
  <c r="DJ187" i="46"/>
  <c r="AU187" i="46" s="1"/>
  <c r="DI187" i="46"/>
  <c r="AT187" i="46" s="1"/>
  <c r="DH187" i="46"/>
  <c r="AS187" i="46" s="1"/>
  <c r="DG187" i="46"/>
  <c r="AR187" i="46" s="1"/>
  <c r="DF187" i="46"/>
  <c r="DE187" i="46"/>
  <c r="AP187" i="46" s="1"/>
  <c r="DD187" i="46"/>
  <c r="AO187" i="46" s="1"/>
  <c r="DC187" i="46"/>
  <c r="AN187" i="46" s="1"/>
  <c r="DB187" i="46"/>
  <c r="AM187" i="46" s="1"/>
  <c r="DA187" i="46"/>
  <c r="AL187" i="46" s="1"/>
  <c r="CZ187" i="46"/>
  <c r="CY187" i="46"/>
  <c r="AJ187" i="46" s="1"/>
  <c r="CX187" i="46"/>
  <c r="AI187" i="46" s="1"/>
  <c r="CW187" i="46"/>
  <c r="AH187" i="46" s="1"/>
  <c r="CV187" i="46"/>
  <c r="AG187" i="46" s="1"/>
  <c r="CU187" i="46"/>
  <c r="CT187" i="46"/>
  <c r="AE187" i="46" s="1"/>
  <c r="CS187" i="46"/>
  <c r="AD187" i="46" s="1"/>
  <c r="CR187" i="46"/>
  <c r="AC187" i="46" s="1"/>
  <c r="CQ187" i="46"/>
  <c r="AB187" i="46" s="1"/>
  <c r="CP187" i="46"/>
  <c r="AA187" i="46" s="1"/>
  <c r="CO187" i="46"/>
  <c r="Z187" i="46" s="1"/>
  <c r="CN187" i="46"/>
  <c r="Y187" i="46" s="1"/>
  <c r="CM187" i="46"/>
  <c r="CL187" i="46"/>
  <c r="W187" i="46" s="1"/>
  <c r="CK187" i="46"/>
  <c r="V187" i="46" s="1"/>
  <c r="CJ187" i="46"/>
  <c r="U187" i="46" s="1"/>
  <c r="CI187" i="46"/>
  <c r="CH187" i="46"/>
  <c r="S187" i="46" s="1"/>
  <c r="CG187" i="46"/>
  <c r="CF187" i="46"/>
  <c r="Q187" i="46" s="1"/>
  <c r="CE187" i="46"/>
  <c r="P187" i="46" s="1"/>
  <c r="CD187" i="46"/>
  <c r="CC187" i="46"/>
  <c r="N187" i="46" s="1"/>
  <c r="CB187" i="46"/>
  <c r="M187" i="46" s="1"/>
  <c r="CA187" i="46"/>
  <c r="L187" i="46" s="1"/>
  <c r="BZ187" i="46"/>
  <c r="K187" i="46" s="1"/>
  <c r="BY187" i="46"/>
  <c r="J187" i="46" s="1"/>
  <c r="BX187" i="46"/>
  <c r="I187" i="46" s="1"/>
  <c r="BW187" i="46"/>
  <c r="BV187" i="46"/>
  <c r="BU187" i="46"/>
  <c r="F187" i="46" s="1"/>
  <c r="BT187" i="46"/>
  <c r="E187" i="46" s="1"/>
  <c r="BS187" i="46"/>
  <c r="D187" i="46" s="1"/>
  <c r="BO187" i="46"/>
  <c r="B187" i="46"/>
  <c r="B187" i="44" s="1"/>
  <c r="A187" i="46"/>
  <c r="A187" i="44" s="1"/>
  <c r="EF186" i="46"/>
  <c r="BQ186" i="46" s="1"/>
  <c r="EE186" i="46"/>
  <c r="BP186" i="46" s="1"/>
  <c r="ED186" i="46"/>
  <c r="BO186" i="44" s="1"/>
  <c r="EC186" i="46"/>
  <c r="EB186" i="46"/>
  <c r="EA186" i="46"/>
  <c r="DZ186" i="46"/>
  <c r="BK186" i="46" s="1"/>
  <c r="DY186" i="46"/>
  <c r="BJ186" i="46" s="1"/>
  <c r="DX186" i="46"/>
  <c r="BI186" i="46" s="1"/>
  <c r="DW186" i="46"/>
  <c r="BH186" i="46" s="1"/>
  <c r="DV186" i="46"/>
  <c r="BG186" i="46" s="1"/>
  <c r="DU186" i="46"/>
  <c r="DT186" i="46"/>
  <c r="BE186" i="46" s="1"/>
  <c r="DS186" i="46"/>
  <c r="BD186" i="46" s="1"/>
  <c r="DR186" i="46"/>
  <c r="BC186" i="46" s="1"/>
  <c r="DQ186" i="46"/>
  <c r="BB186" i="46" s="1"/>
  <c r="DP186" i="46"/>
  <c r="BA186" i="46" s="1"/>
  <c r="DO186" i="46"/>
  <c r="DN186" i="46"/>
  <c r="DM186" i="46"/>
  <c r="DL186" i="46"/>
  <c r="DK186" i="46"/>
  <c r="DJ186" i="46"/>
  <c r="DI186" i="46"/>
  <c r="DH186" i="46"/>
  <c r="DG186" i="46"/>
  <c r="AR186" i="46" s="1"/>
  <c r="DF186" i="46"/>
  <c r="AQ186" i="46" s="1"/>
  <c r="DE186" i="46"/>
  <c r="DD186" i="46"/>
  <c r="DC186" i="46"/>
  <c r="AN186" i="46" s="1"/>
  <c r="DB186" i="46"/>
  <c r="AM186" i="46" s="1"/>
  <c r="DA186" i="46"/>
  <c r="AL186" i="46" s="1"/>
  <c r="CZ186" i="46"/>
  <c r="AK186" i="46" s="1"/>
  <c r="CY186" i="46"/>
  <c r="CX186" i="46"/>
  <c r="AI186" i="46" s="1"/>
  <c r="CW186" i="46"/>
  <c r="CV186" i="46"/>
  <c r="CU186" i="46"/>
  <c r="AF186" i="46" s="1"/>
  <c r="CT186" i="46"/>
  <c r="AE186" i="46" s="1"/>
  <c r="CS186" i="46"/>
  <c r="AD186" i="46" s="1"/>
  <c r="CR186" i="46"/>
  <c r="AC186" i="46" s="1"/>
  <c r="CQ186" i="46"/>
  <c r="AB186" i="46" s="1"/>
  <c r="CP186" i="46"/>
  <c r="AA186" i="46" s="1"/>
  <c r="CO186" i="46"/>
  <c r="CN186" i="46"/>
  <c r="Y186" i="46" s="1"/>
  <c r="CM186" i="46"/>
  <c r="X186" i="46" s="1"/>
  <c r="CL186" i="46"/>
  <c r="W186" i="46" s="1"/>
  <c r="CK186" i="46"/>
  <c r="V186" i="46" s="1"/>
  <c r="CJ186" i="46"/>
  <c r="CI186" i="46"/>
  <c r="CH186" i="46"/>
  <c r="CG186" i="46"/>
  <c r="CF186" i="46"/>
  <c r="Q186" i="46" s="1"/>
  <c r="CE186" i="46"/>
  <c r="CD186" i="46"/>
  <c r="O186" i="46" s="1"/>
  <c r="CC186" i="46"/>
  <c r="N186" i="46" s="1"/>
  <c r="CB186" i="46"/>
  <c r="CA186" i="46"/>
  <c r="L186" i="46" s="1"/>
  <c r="BZ186" i="46"/>
  <c r="K186" i="46" s="1"/>
  <c r="BY186" i="46"/>
  <c r="BX186" i="46"/>
  <c r="I186" i="46" s="1"/>
  <c r="BW186" i="46"/>
  <c r="BV186" i="46"/>
  <c r="G186" i="46" s="1"/>
  <c r="BU186" i="46"/>
  <c r="F186" i="46" s="1"/>
  <c r="BT186" i="46"/>
  <c r="E186" i="46" s="1"/>
  <c r="BS186" i="46"/>
  <c r="D186" i="46" s="1"/>
  <c r="BO186" i="46"/>
  <c r="B186" i="46"/>
  <c r="B186" i="44" s="1"/>
  <c r="A186" i="46"/>
  <c r="C186" i="46" s="1"/>
  <c r="C186" i="44" s="1"/>
  <c r="EF185" i="46"/>
  <c r="BQ185" i="46" s="1"/>
  <c r="EE185" i="46"/>
  <c r="ED185" i="46"/>
  <c r="BO185" i="46" s="1"/>
  <c r="EC185" i="46"/>
  <c r="EB185" i="46"/>
  <c r="BM185" i="46" s="1"/>
  <c r="EA185" i="46"/>
  <c r="DZ185" i="46"/>
  <c r="BK185" i="46" s="1"/>
  <c r="DY185" i="46"/>
  <c r="BJ185" i="46" s="1"/>
  <c r="DX185" i="46"/>
  <c r="BI185" i="46" s="1"/>
  <c r="DW185" i="46"/>
  <c r="BH185" i="46" s="1"/>
  <c r="DV185" i="46"/>
  <c r="BG185" i="46" s="1"/>
  <c r="DU185" i="46"/>
  <c r="BF185" i="46" s="1"/>
  <c r="DT185" i="46"/>
  <c r="BE185" i="46" s="1"/>
  <c r="DS185" i="46"/>
  <c r="BD185" i="46" s="1"/>
  <c r="DR185" i="46"/>
  <c r="BC185" i="46" s="1"/>
  <c r="DQ185" i="46"/>
  <c r="DP185" i="46"/>
  <c r="BA185" i="46" s="1"/>
  <c r="DO185" i="46"/>
  <c r="AZ185" i="46" s="1"/>
  <c r="DN185" i="46"/>
  <c r="AY185" i="46" s="1"/>
  <c r="DM185" i="46"/>
  <c r="AX185" i="46" s="1"/>
  <c r="DL185" i="46"/>
  <c r="DK185" i="46"/>
  <c r="AV185" i="46" s="1"/>
  <c r="DJ185" i="46"/>
  <c r="AU185" i="46" s="1"/>
  <c r="DI185" i="46"/>
  <c r="DH185" i="46"/>
  <c r="AS185" i="46" s="1"/>
  <c r="DG185" i="46"/>
  <c r="AR185" i="46" s="1"/>
  <c r="DF185" i="46"/>
  <c r="AQ185" i="46" s="1"/>
  <c r="DE185" i="46"/>
  <c r="DD185" i="46"/>
  <c r="AO185" i="46" s="1"/>
  <c r="DC185" i="46"/>
  <c r="DB185" i="46"/>
  <c r="AM185" i="46" s="1"/>
  <c r="DA185" i="46"/>
  <c r="AL185" i="46" s="1"/>
  <c r="CZ185" i="46"/>
  <c r="AK185" i="46" s="1"/>
  <c r="CY185" i="46"/>
  <c r="AJ185" i="46" s="1"/>
  <c r="CX185" i="46"/>
  <c r="AI185" i="46" s="1"/>
  <c r="CW185" i="46"/>
  <c r="AH185" i="46" s="1"/>
  <c r="CV185" i="46"/>
  <c r="AG185" i="46" s="1"/>
  <c r="CU185" i="46"/>
  <c r="AF185" i="46" s="1"/>
  <c r="CT185" i="46"/>
  <c r="AE185" i="46" s="1"/>
  <c r="CS185" i="46"/>
  <c r="AD185" i="46" s="1"/>
  <c r="CR185" i="46"/>
  <c r="AC185" i="46" s="1"/>
  <c r="CQ185" i="46"/>
  <c r="CP185" i="46"/>
  <c r="AA185" i="46" s="1"/>
  <c r="CO185" i="46"/>
  <c r="CN185" i="46"/>
  <c r="Y185" i="46" s="1"/>
  <c r="CM185" i="46"/>
  <c r="CL185" i="46"/>
  <c r="W185" i="46" s="1"/>
  <c r="CK185" i="46"/>
  <c r="CJ185" i="46"/>
  <c r="U185" i="46" s="1"/>
  <c r="CI185" i="46"/>
  <c r="T185" i="46" s="1"/>
  <c r="CH185" i="46"/>
  <c r="S185" i="46" s="1"/>
  <c r="CG185" i="46"/>
  <c r="R185" i="46" s="1"/>
  <c r="CF185" i="46"/>
  <c r="CE185" i="46"/>
  <c r="CD185" i="46"/>
  <c r="CC185" i="46"/>
  <c r="N185" i="46" s="1"/>
  <c r="CB185" i="46"/>
  <c r="M185" i="46" s="1"/>
  <c r="CA185" i="46"/>
  <c r="L185" i="46" s="1"/>
  <c r="BZ185" i="46"/>
  <c r="K185" i="46" s="1"/>
  <c r="BY185" i="46"/>
  <c r="BX185" i="46"/>
  <c r="I185" i="46" s="1"/>
  <c r="BW185" i="46"/>
  <c r="H185" i="46" s="1"/>
  <c r="BV185" i="46"/>
  <c r="G185" i="46" s="1"/>
  <c r="BU185" i="46"/>
  <c r="BT185" i="46"/>
  <c r="E185" i="46" s="1"/>
  <c r="BS185" i="46"/>
  <c r="D185" i="46" s="1"/>
  <c r="B185" i="46"/>
  <c r="B185" i="44" s="1"/>
  <c r="A185" i="46"/>
  <c r="C185" i="46" s="1"/>
  <c r="C185" i="44" s="1"/>
  <c r="EF184" i="46"/>
  <c r="EE184" i="46"/>
  <c r="BP184" i="46" s="1"/>
  <c r="ED184" i="46"/>
  <c r="BO184" i="46" s="1"/>
  <c r="EC184" i="46"/>
  <c r="BN184" i="46" s="1"/>
  <c r="EB184" i="46"/>
  <c r="EA184" i="46"/>
  <c r="BL184" i="46" s="1"/>
  <c r="DZ184" i="46"/>
  <c r="BK184" i="46" s="1"/>
  <c r="DY184" i="46"/>
  <c r="DX184" i="46"/>
  <c r="BI184" i="46" s="1"/>
  <c r="DW184" i="46"/>
  <c r="DV184" i="46"/>
  <c r="BG184" i="46" s="1"/>
  <c r="DU184" i="46"/>
  <c r="DT184" i="46"/>
  <c r="BE184" i="46" s="1"/>
  <c r="DS184" i="46"/>
  <c r="BD184" i="46" s="1"/>
  <c r="DR184" i="46"/>
  <c r="BC184" i="46" s="1"/>
  <c r="DQ184" i="46"/>
  <c r="DP184" i="46"/>
  <c r="BA184" i="46" s="1"/>
  <c r="DO184" i="46"/>
  <c r="AZ184" i="46" s="1"/>
  <c r="DN184" i="46"/>
  <c r="DM184" i="46"/>
  <c r="AX184" i="46" s="1"/>
  <c r="DL184" i="46"/>
  <c r="AW184" i="46" s="1"/>
  <c r="DK184" i="46"/>
  <c r="AV184" i="46" s="1"/>
  <c r="DJ184" i="46"/>
  <c r="AU184" i="46" s="1"/>
  <c r="DI184" i="46"/>
  <c r="DH184" i="46"/>
  <c r="AS184" i="46" s="1"/>
  <c r="DG184" i="46"/>
  <c r="DF184" i="46"/>
  <c r="AQ184" i="46" s="1"/>
  <c r="DE184" i="46"/>
  <c r="AP184" i="46" s="1"/>
  <c r="DD184" i="46"/>
  <c r="DC184" i="46"/>
  <c r="AN184" i="46" s="1"/>
  <c r="DB184" i="46"/>
  <c r="AM184" i="46" s="1"/>
  <c r="DA184" i="46"/>
  <c r="CZ184" i="46"/>
  <c r="CY184" i="46"/>
  <c r="CX184" i="46"/>
  <c r="AI184" i="46" s="1"/>
  <c r="CW184" i="46"/>
  <c r="AH184" i="46" s="1"/>
  <c r="CV184" i="46"/>
  <c r="AG184" i="46" s="1"/>
  <c r="CU184" i="46"/>
  <c r="AF184" i="46" s="1"/>
  <c r="CT184" i="46"/>
  <c r="AE184" i="46" s="1"/>
  <c r="CS184" i="46"/>
  <c r="CR184" i="46"/>
  <c r="CQ184" i="46"/>
  <c r="AB184" i="46" s="1"/>
  <c r="CP184" i="46"/>
  <c r="AA184" i="46" s="1"/>
  <c r="CO184" i="46"/>
  <c r="Z184" i="46" s="1"/>
  <c r="CN184" i="46"/>
  <c r="Y184" i="46" s="1"/>
  <c r="CM184" i="46"/>
  <c r="CL184" i="46"/>
  <c r="W184" i="46" s="1"/>
  <c r="CK184" i="46"/>
  <c r="CJ184" i="46"/>
  <c r="U184" i="46" s="1"/>
  <c r="CI184" i="46"/>
  <c r="T184" i="46" s="1"/>
  <c r="CH184" i="46"/>
  <c r="S184" i="46" s="1"/>
  <c r="CG184" i="46"/>
  <c r="CF184" i="46"/>
  <c r="Q184" i="46" s="1"/>
  <c r="CE184" i="46"/>
  <c r="P184" i="46" s="1"/>
  <c r="CD184" i="46"/>
  <c r="O184" i="46" s="1"/>
  <c r="CC184" i="46"/>
  <c r="CB184" i="46"/>
  <c r="M184" i="46" s="1"/>
  <c r="CA184" i="46"/>
  <c r="BZ184" i="46"/>
  <c r="K184" i="46" s="1"/>
  <c r="BY184" i="46"/>
  <c r="J184" i="46" s="1"/>
  <c r="BX184" i="46"/>
  <c r="I184" i="46" s="1"/>
  <c r="BW184" i="46"/>
  <c r="H184" i="46" s="1"/>
  <c r="BV184" i="46"/>
  <c r="G184" i="46" s="1"/>
  <c r="BU184" i="46"/>
  <c r="BT184" i="46"/>
  <c r="E184" i="46" s="1"/>
  <c r="BS184" i="46"/>
  <c r="D184" i="46" s="1"/>
  <c r="B184" i="46"/>
  <c r="B184" i="44" s="1"/>
  <c r="A184" i="46"/>
  <c r="C184" i="46" s="1"/>
  <c r="C184" i="44" s="1"/>
  <c r="EF183" i="46"/>
  <c r="EE183" i="46"/>
  <c r="BP183" i="46" s="1"/>
  <c r="ED183" i="46"/>
  <c r="BO183" i="46" s="1"/>
  <c r="EC183" i="46"/>
  <c r="EB183" i="46"/>
  <c r="EA183" i="46"/>
  <c r="BL183" i="46" s="1"/>
  <c r="DZ183" i="46"/>
  <c r="BK183" i="46" s="1"/>
  <c r="DY183" i="46"/>
  <c r="DX183" i="46"/>
  <c r="DW183" i="46"/>
  <c r="BH183" i="46" s="1"/>
  <c r="DV183" i="46"/>
  <c r="BG183" i="46" s="1"/>
  <c r="DU183" i="46"/>
  <c r="DT183" i="46"/>
  <c r="BE183" i="46" s="1"/>
  <c r="DS183" i="46"/>
  <c r="BD183" i="46" s="1"/>
  <c r="DR183" i="46"/>
  <c r="BC183" i="46" s="1"/>
  <c r="DQ183" i="46"/>
  <c r="DP183" i="46"/>
  <c r="DO183" i="46"/>
  <c r="DN183" i="46"/>
  <c r="AY183" i="46" s="1"/>
  <c r="DM183" i="46"/>
  <c r="DL183" i="46"/>
  <c r="AW183" i="46" s="1"/>
  <c r="DK183" i="46"/>
  <c r="DJ183" i="46"/>
  <c r="AU183" i="46" s="1"/>
  <c r="DI183" i="46"/>
  <c r="DH183" i="46"/>
  <c r="DG183" i="46"/>
  <c r="AR183" i="46" s="1"/>
  <c r="DF183" i="46"/>
  <c r="AQ183" i="46" s="1"/>
  <c r="DE183" i="46"/>
  <c r="DD183" i="46"/>
  <c r="DC183" i="46"/>
  <c r="AN183" i="46" s="1"/>
  <c r="DB183" i="46"/>
  <c r="DA183" i="46"/>
  <c r="CZ183" i="46"/>
  <c r="CY183" i="46"/>
  <c r="AJ183" i="46" s="1"/>
  <c r="CX183" i="46"/>
  <c r="AI183" i="46" s="1"/>
  <c r="CW183" i="46"/>
  <c r="AH183" i="46" s="1"/>
  <c r="CV183" i="46"/>
  <c r="AG183" i="46" s="1"/>
  <c r="CU183" i="46"/>
  <c r="AF183" i="46" s="1"/>
  <c r="CT183" i="46"/>
  <c r="AE183" i="46" s="1"/>
  <c r="CS183" i="46"/>
  <c r="CR183" i="46"/>
  <c r="CQ183" i="46"/>
  <c r="AB183" i="46" s="1"/>
  <c r="CP183" i="46"/>
  <c r="AA183" i="46" s="1"/>
  <c r="CO183" i="46"/>
  <c r="CN183" i="46"/>
  <c r="Y183" i="46" s="1"/>
  <c r="CM183" i="46"/>
  <c r="X183" i="46" s="1"/>
  <c r="CL183" i="46"/>
  <c r="W183" i="46" s="1"/>
  <c r="CK183" i="46"/>
  <c r="V183" i="46" s="1"/>
  <c r="CJ183" i="46"/>
  <c r="CI183" i="46"/>
  <c r="T183" i="46" s="1"/>
  <c r="CH183" i="46"/>
  <c r="S183" i="46" s="1"/>
  <c r="CG183" i="46"/>
  <c r="CF183" i="46"/>
  <c r="CE183" i="46"/>
  <c r="CD183" i="46"/>
  <c r="O183" i="46" s="1"/>
  <c r="CC183" i="46"/>
  <c r="CB183" i="46"/>
  <c r="CA183" i="46"/>
  <c r="L183" i="46" s="1"/>
  <c r="BZ183" i="46"/>
  <c r="K183" i="46" s="1"/>
  <c r="BY183" i="46"/>
  <c r="BX183" i="46"/>
  <c r="I183" i="46" s="1"/>
  <c r="BW183" i="46"/>
  <c r="BV183" i="46"/>
  <c r="G183" i="46" s="1"/>
  <c r="BU183" i="46"/>
  <c r="BT183" i="46"/>
  <c r="BS183" i="46"/>
  <c r="D183" i="46" s="1"/>
  <c r="B183" i="46"/>
  <c r="B183" i="44" s="1"/>
  <c r="A183" i="46"/>
  <c r="C183" i="46" s="1"/>
  <c r="C183" i="44" s="1"/>
  <c r="EF182" i="46"/>
  <c r="EE182" i="46"/>
  <c r="BP182" i="46" s="1"/>
  <c r="ED182" i="46"/>
  <c r="EC182" i="46"/>
  <c r="EB182" i="46"/>
  <c r="BM182" i="46" s="1"/>
  <c r="EA182" i="46"/>
  <c r="BL182" i="46" s="1"/>
  <c r="DZ182" i="46"/>
  <c r="BK182" i="46" s="1"/>
  <c r="DY182" i="46"/>
  <c r="DX182" i="46"/>
  <c r="BI182" i="46" s="1"/>
  <c r="DW182" i="46"/>
  <c r="BH182" i="46" s="1"/>
  <c r="DV182" i="46"/>
  <c r="BG182" i="46" s="1"/>
  <c r="DU182" i="46"/>
  <c r="DT182" i="46"/>
  <c r="BE182" i="46" s="1"/>
  <c r="DS182" i="46"/>
  <c r="BD182" i="46" s="1"/>
  <c r="DR182" i="46"/>
  <c r="BC182" i="46" s="1"/>
  <c r="DQ182" i="46"/>
  <c r="DP182" i="46"/>
  <c r="BA182" i="46" s="1"/>
  <c r="DO182" i="46"/>
  <c r="AZ182" i="46" s="1"/>
  <c r="DN182" i="46"/>
  <c r="AY182" i="46" s="1"/>
  <c r="DM182" i="46"/>
  <c r="DL182" i="46"/>
  <c r="AW182" i="46" s="1"/>
  <c r="DK182" i="46"/>
  <c r="DJ182" i="46"/>
  <c r="AU182" i="46" s="1"/>
  <c r="DI182" i="46"/>
  <c r="DH182" i="46"/>
  <c r="AS182" i="46" s="1"/>
  <c r="DG182" i="46"/>
  <c r="DF182" i="46"/>
  <c r="AQ182" i="46" s="1"/>
  <c r="DE182" i="46"/>
  <c r="DD182" i="46"/>
  <c r="DC182" i="46"/>
  <c r="AN182" i="46" s="1"/>
  <c r="DB182" i="46"/>
  <c r="AM182" i="46" s="1"/>
  <c r="DA182" i="46"/>
  <c r="CZ182" i="46"/>
  <c r="AK182" i="46" s="1"/>
  <c r="CY182" i="46"/>
  <c r="CX182" i="46"/>
  <c r="AI182" i="46" s="1"/>
  <c r="CW182" i="46"/>
  <c r="CV182" i="46"/>
  <c r="AG182" i="46" s="1"/>
  <c r="CU182" i="46"/>
  <c r="AF182" i="46" s="1"/>
  <c r="CT182" i="46"/>
  <c r="AE182" i="46" s="1"/>
  <c r="CS182" i="46"/>
  <c r="CR182" i="46"/>
  <c r="CQ182" i="46"/>
  <c r="CP182" i="46"/>
  <c r="CO182" i="46"/>
  <c r="CN182" i="46"/>
  <c r="CM182" i="46"/>
  <c r="X182" i="46" s="1"/>
  <c r="CL182" i="46"/>
  <c r="W182" i="46" s="1"/>
  <c r="CK182" i="46"/>
  <c r="CJ182" i="46"/>
  <c r="U182" i="46" s="1"/>
  <c r="CI182" i="46"/>
  <c r="T182" i="46" s="1"/>
  <c r="CH182" i="46"/>
  <c r="S182" i="46" s="1"/>
  <c r="CG182" i="46"/>
  <c r="CF182" i="46"/>
  <c r="Q182" i="46" s="1"/>
  <c r="CE182" i="46"/>
  <c r="P182" i="46" s="1"/>
  <c r="CD182" i="46"/>
  <c r="O182" i="46" s="1"/>
  <c r="CC182" i="46"/>
  <c r="N182" i="46" s="1"/>
  <c r="CB182" i="46"/>
  <c r="M182" i="46" s="1"/>
  <c r="CA182" i="46"/>
  <c r="BZ182" i="46"/>
  <c r="K182" i="46" s="1"/>
  <c r="BY182" i="46"/>
  <c r="BX182" i="46"/>
  <c r="BW182" i="46"/>
  <c r="H182" i="46" s="1"/>
  <c r="BV182" i="46"/>
  <c r="G182" i="46" s="1"/>
  <c r="BU182" i="46"/>
  <c r="BT182" i="46"/>
  <c r="BS182" i="46"/>
  <c r="B182" i="46"/>
  <c r="B182" i="44" s="1"/>
  <c r="A182" i="46"/>
  <c r="EF181" i="46"/>
  <c r="BQ181" i="46" s="1"/>
  <c r="EE181" i="46"/>
  <c r="BP181" i="46" s="1"/>
  <c r="ED181" i="46"/>
  <c r="BO181" i="44" s="1"/>
  <c r="EC181" i="46"/>
  <c r="BN181" i="46" s="1"/>
  <c r="EB181" i="46"/>
  <c r="BM181" i="46" s="1"/>
  <c r="EA181" i="46"/>
  <c r="DZ181" i="46"/>
  <c r="DY181" i="46"/>
  <c r="DX181" i="46"/>
  <c r="BI181" i="46" s="1"/>
  <c r="DW181" i="46"/>
  <c r="BH181" i="46" s="1"/>
  <c r="DV181" i="46"/>
  <c r="BG181" i="46" s="1"/>
  <c r="DU181" i="46"/>
  <c r="DT181" i="46"/>
  <c r="BE181" i="46" s="1"/>
  <c r="DS181" i="46"/>
  <c r="DR181" i="46"/>
  <c r="BC181" i="46" s="1"/>
  <c r="DQ181" i="46"/>
  <c r="DP181" i="46"/>
  <c r="BA181" i="46" s="1"/>
  <c r="DO181" i="46"/>
  <c r="AZ181" i="46" s="1"/>
  <c r="DN181" i="46"/>
  <c r="AY181" i="46" s="1"/>
  <c r="DM181" i="46"/>
  <c r="DL181" i="46"/>
  <c r="AW181" i="46" s="1"/>
  <c r="DK181" i="46"/>
  <c r="DJ181" i="46"/>
  <c r="DI181" i="46"/>
  <c r="AT181" i="46" s="1"/>
  <c r="DH181" i="46"/>
  <c r="DG181" i="46"/>
  <c r="AR181" i="46" s="1"/>
  <c r="DF181" i="46"/>
  <c r="AQ181" i="46" s="1"/>
  <c r="DE181" i="46"/>
  <c r="AP181" i="46" s="1"/>
  <c r="DD181" i="46"/>
  <c r="AO181" i="46" s="1"/>
  <c r="DC181" i="46"/>
  <c r="DB181" i="46"/>
  <c r="AM181" i="46" s="1"/>
  <c r="DA181" i="46"/>
  <c r="CZ181" i="46"/>
  <c r="AK181" i="46" s="1"/>
  <c r="CY181" i="46"/>
  <c r="AJ181" i="46" s="1"/>
  <c r="CX181" i="46"/>
  <c r="AI181" i="46" s="1"/>
  <c r="CW181" i="46"/>
  <c r="CV181" i="46"/>
  <c r="AG181" i="46" s="1"/>
  <c r="CU181" i="46"/>
  <c r="CT181" i="46"/>
  <c r="AE181" i="46" s="1"/>
  <c r="CS181" i="46"/>
  <c r="AD181" i="46" s="1"/>
  <c r="CR181" i="46"/>
  <c r="AC181" i="46" s="1"/>
  <c r="CQ181" i="46"/>
  <c r="AB181" i="46" s="1"/>
  <c r="CP181" i="46"/>
  <c r="AA181" i="46" s="1"/>
  <c r="CO181" i="46"/>
  <c r="CN181" i="46"/>
  <c r="CM181" i="46"/>
  <c r="CL181" i="46"/>
  <c r="W181" i="46" s="1"/>
  <c r="CK181" i="46"/>
  <c r="V181" i="46" s="1"/>
  <c r="CJ181" i="46"/>
  <c r="U181" i="46" s="1"/>
  <c r="CI181" i="46"/>
  <c r="T181" i="46" s="1"/>
  <c r="CH181" i="46"/>
  <c r="S181" i="46" s="1"/>
  <c r="CG181" i="46"/>
  <c r="R181" i="46" s="1"/>
  <c r="CF181" i="46"/>
  <c r="CE181" i="46"/>
  <c r="CD181" i="46"/>
  <c r="O181" i="46" s="1"/>
  <c r="CC181" i="46"/>
  <c r="CB181" i="46"/>
  <c r="M181" i="46" s="1"/>
  <c r="CA181" i="46"/>
  <c r="L181" i="46" s="1"/>
  <c r="BZ181" i="46"/>
  <c r="K181" i="46" s="1"/>
  <c r="BY181" i="46"/>
  <c r="J181" i="46" s="1"/>
  <c r="BX181" i="46"/>
  <c r="BW181" i="46"/>
  <c r="BV181" i="46"/>
  <c r="G181" i="46" s="1"/>
  <c r="BU181" i="46"/>
  <c r="BT181" i="46"/>
  <c r="E181" i="46" s="1"/>
  <c r="BS181" i="46"/>
  <c r="D181" i="46" s="1"/>
  <c r="BO181" i="46"/>
  <c r="B181" i="46"/>
  <c r="B181" i="44" s="1"/>
  <c r="A181" i="46"/>
  <c r="C181" i="46" s="1"/>
  <c r="C181" i="44" s="1"/>
  <c r="EF180" i="46"/>
  <c r="BQ180" i="46" s="1"/>
  <c r="EE180" i="46"/>
  <c r="ED180" i="46"/>
  <c r="EC180" i="46"/>
  <c r="EB180" i="46"/>
  <c r="EA180" i="46"/>
  <c r="BL180" i="46" s="1"/>
  <c r="DZ180" i="46"/>
  <c r="BK180" i="46" s="1"/>
  <c r="DY180" i="46"/>
  <c r="DX180" i="46"/>
  <c r="DW180" i="46"/>
  <c r="BH180" i="46" s="1"/>
  <c r="DV180" i="46"/>
  <c r="BG180" i="44" s="1"/>
  <c r="DU180" i="46"/>
  <c r="DT180" i="46"/>
  <c r="BE180" i="46" s="1"/>
  <c r="DS180" i="46"/>
  <c r="BD180" i="46" s="1"/>
  <c r="DR180" i="46"/>
  <c r="BC180" i="46" s="1"/>
  <c r="DQ180" i="46"/>
  <c r="DP180" i="46"/>
  <c r="DO180" i="46"/>
  <c r="AZ180" i="46" s="1"/>
  <c r="DN180" i="46"/>
  <c r="DM180" i="46"/>
  <c r="DL180" i="46"/>
  <c r="AW180" i="46" s="1"/>
  <c r="DK180" i="46"/>
  <c r="AV180" i="46" s="1"/>
  <c r="DJ180" i="46"/>
  <c r="DI180" i="46"/>
  <c r="AT180" i="46" s="1"/>
  <c r="DH180" i="46"/>
  <c r="DG180" i="46"/>
  <c r="AR180" i="46" s="1"/>
  <c r="DF180" i="46"/>
  <c r="DE180" i="46"/>
  <c r="DD180" i="46"/>
  <c r="AO180" i="46" s="1"/>
  <c r="DC180" i="46"/>
  <c r="AN180" i="46" s="1"/>
  <c r="DB180" i="46"/>
  <c r="DA180" i="46"/>
  <c r="AL180" i="46" s="1"/>
  <c r="CZ180" i="46"/>
  <c r="CY180" i="46"/>
  <c r="AJ180" i="46" s="1"/>
  <c r="CX180" i="46"/>
  <c r="AI180" i="46" s="1"/>
  <c r="CW180" i="46"/>
  <c r="CV180" i="46"/>
  <c r="AG180" i="46" s="1"/>
  <c r="CU180" i="46"/>
  <c r="AF180" i="46" s="1"/>
  <c r="CT180" i="46"/>
  <c r="AE180" i="46" s="1"/>
  <c r="CS180" i="46"/>
  <c r="CR180" i="46"/>
  <c r="CQ180" i="46"/>
  <c r="AB180" i="46" s="1"/>
  <c r="CP180" i="46"/>
  <c r="AA180" i="46" s="1"/>
  <c r="CO180" i="46"/>
  <c r="CN180" i="46"/>
  <c r="Y180" i="46" s="1"/>
  <c r="CM180" i="46"/>
  <c r="X180" i="46" s="1"/>
  <c r="CL180" i="46"/>
  <c r="CK180" i="46"/>
  <c r="V180" i="46" s="1"/>
  <c r="CJ180" i="46"/>
  <c r="CI180" i="46"/>
  <c r="T180" i="46" s="1"/>
  <c r="CH180" i="46"/>
  <c r="CG180" i="46"/>
  <c r="CF180" i="46"/>
  <c r="Q180" i="46" s="1"/>
  <c r="CE180" i="46"/>
  <c r="P180" i="46" s="1"/>
  <c r="CD180" i="46"/>
  <c r="CC180" i="46"/>
  <c r="CB180" i="46"/>
  <c r="CA180" i="46"/>
  <c r="L180" i="46" s="1"/>
  <c r="BZ180" i="46"/>
  <c r="K180" i="46" s="1"/>
  <c r="BY180" i="46"/>
  <c r="BX180" i="46"/>
  <c r="I180" i="46" s="1"/>
  <c r="BW180" i="46"/>
  <c r="H180" i="46" s="1"/>
  <c r="BV180" i="46"/>
  <c r="BU180" i="46"/>
  <c r="F180" i="46" s="1"/>
  <c r="BT180" i="46"/>
  <c r="BS180" i="46"/>
  <c r="BG180" i="46"/>
  <c r="B180" i="46"/>
  <c r="B180" i="44" s="1"/>
  <c r="A180" i="46"/>
  <c r="A180" i="44" s="1"/>
  <c r="EF179" i="46"/>
  <c r="BQ179" i="46" s="1"/>
  <c r="EE179" i="46"/>
  <c r="ED179" i="46"/>
  <c r="BO179" i="46" s="1"/>
  <c r="EC179" i="46"/>
  <c r="EB179" i="46"/>
  <c r="BM179" i="46" s="1"/>
  <c r="EA179" i="46"/>
  <c r="BL179" i="46" s="1"/>
  <c r="DZ179" i="46"/>
  <c r="BK179" i="46" s="1"/>
  <c r="DY179" i="46"/>
  <c r="DX179" i="46"/>
  <c r="BI179" i="46" s="1"/>
  <c r="DW179" i="46"/>
  <c r="BH179" i="46" s="1"/>
  <c r="DV179" i="46"/>
  <c r="BG179" i="44" s="1"/>
  <c r="DU179" i="46"/>
  <c r="BF179" i="44" s="1"/>
  <c r="DT179" i="46"/>
  <c r="BE179" i="46" s="1"/>
  <c r="DS179" i="46"/>
  <c r="DR179" i="46"/>
  <c r="DQ179" i="46"/>
  <c r="BB179" i="46" s="1"/>
  <c r="DP179" i="46"/>
  <c r="BA179" i="46" s="1"/>
  <c r="DO179" i="46"/>
  <c r="DN179" i="46"/>
  <c r="AY179" i="46" s="1"/>
  <c r="DM179" i="46"/>
  <c r="DL179" i="46"/>
  <c r="DK179" i="46"/>
  <c r="DJ179" i="46"/>
  <c r="AU179" i="46" s="1"/>
  <c r="DI179" i="46"/>
  <c r="DH179" i="46"/>
  <c r="AS179" i="46" s="1"/>
  <c r="DG179" i="46"/>
  <c r="DF179" i="46"/>
  <c r="DE179" i="46"/>
  <c r="DD179" i="46"/>
  <c r="AO179" i="46" s="1"/>
  <c r="DC179" i="46"/>
  <c r="AN179" i="46" s="1"/>
  <c r="DB179" i="46"/>
  <c r="AM179" i="46" s="1"/>
  <c r="DA179" i="46"/>
  <c r="AL179" i="46" s="1"/>
  <c r="CZ179" i="46"/>
  <c r="AK179" i="46" s="1"/>
  <c r="CY179" i="46"/>
  <c r="CX179" i="46"/>
  <c r="AI179" i="46" s="1"/>
  <c r="CW179" i="46"/>
  <c r="CV179" i="46"/>
  <c r="AG179" i="46" s="1"/>
  <c r="CU179" i="46"/>
  <c r="AF179" i="46" s="1"/>
  <c r="CT179" i="46"/>
  <c r="AE179" i="46" s="1"/>
  <c r="CS179" i="46"/>
  <c r="AD179" i="46" s="1"/>
  <c r="CR179" i="46"/>
  <c r="AC179" i="46" s="1"/>
  <c r="CQ179" i="46"/>
  <c r="CP179" i="46"/>
  <c r="AA179" i="46" s="1"/>
  <c r="CO179" i="46"/>
  <c r="CN179" i="46"/>
  <c r="Y179" i="46" s="1"/>
  <c r="CM179" i="46"/>
  <c r="X179" i="46" s="1"/>
  <c r="CL179" i="46"/>
  <c r="W179" i="46" s="1"/>
  <c r="CK179" i="46"/>
  <c r="V179" i="46" s="1"/>
  <c r="CJ179" i="46"/>
  <c r="U179" i="46" s="1"/>
  <c r="CI179" i="46"/>
  <c r="T179" i="46" s="1"/>
  <c r="CH179" i="46"/>
  <c r="CG179" i="46"/>
  <c r="CF179" i="46"/>
  <c r="CE179" i="46"/>
  <c r="P179" i="46" s="1"/>
  <c r="CD179" i="46"/>
  <c r="O179" i="46" s="1"/>
  <c r="CC179" i="46"/>
  <c r="N179" i="46" s="1"/>
  <c r="CB179" i="46"/>
  <c r="M179" i="46" s="1"/>
  <c r="CA179" i="46"/>
  <c r="BZ179" i="46"/>
  <c r="K179" i="46" s="1"/>
  <c r="BY179" i="46"/>
  <c r="BX179" i="46"/>
  <c r="I179" i="46" s="1"/>
  <c r="BW179" i="46"/>
  <c r="H179" i="46" s="1"/>
  <c r="BV179" i="46"/>
  <c r="BU179" i="46"/>
  <c r="BT179" i="46"/>
  <c r="E179" i="46" s="1"/>
  <c r="BS179" i="46"/>
  <c r="BG179" i="46"/>
  <c r="BF179" i="46"/>
  <c r="B179" i="46"/>
  <c r="B179" i="44" s="1"/>
  <c r="A179" i="46"/>
  <c r="A179" i="44" s="1"/>
  <c r="EF178" i="46"/>
  <c r="BQ178" i="46" s="1"/>
  <c r="EE178" i="46"/>
  <c r="ED178" i="46"/>
  <c r="BO178" i="44" s="1"/>
  <c r="EC178" i="46"/>
  <c r="BN178" i="44" s="1"/>
  <c r="EB178" i="46"/>
  <c r="BM178" i="44" s="1"/>
  <c r="EA178" i="46"/>
  <c r="BL178" i="44" s="1"/>
  <c r="DZ178" i="46"/>
  <c r="BK178" i="44" s="1"/>
  <c r="DY178" i="46"/>
  <c r="BJ178" i="46" s="1"/>
  <c r="DX178" i="46"/>
  <c r="BI178" i="46" s="1"/>
  <c r="DW178" i="46"/>
  <c r="BH178" i="46" s="1"/>
  <c r="DV178" i="46"/>
  <c r="BG178" i="46" s="1"/>
  <c r="DU178" i="46"/>
  <c r="DT178" i="46"/>
  <c r="DS178" i="46"/>
  <c r="DR178" i="46"/>
  <c r="BC178" i="46" s="1"/>
  <c r="DQ178" i="46"/>
  <c r="DP178" i="46"/>
  <c r="BA178" i="46" s="1"/>
  <c r="DO178" i="46"/>
  <c r="AZ178" i="46" s="1"/>
  <c r="DN178" i="46"/>
  <c r="AY178" i="46" s="1"/>
  <c r="DM178" i="46"/>
  <c r="DL178" i="46"/>
  <c r="AW178" i="46" s="1"/>
  <c r="DK178" i="46"/>
  <c r="DJ178" i="46"/>
  <c r="AU178" i="46" s="1"/>
  <c r="DI178" i="46"/>
  <c r="DH178" i="46"/>
  <c r="AS178" i="46" s="1"/>
  <c r="DG178" i="46"/>
  <c r="AR178" i="46" s="1"/>
  <c r="DF178" i="46"/>
  <c r="AQ178" i="46" s="1"/>
  <c r="DE178" i="46"/>
  <c r="DD178" i="46"/>
  <c r="AO178" i="46" s="1"/>
  <c r="DC178" i="46"/>
  <c r="DB178" i="46"/>
  <c r="AM178" i="46" s="1"/>
  <c r="DA178" i="46"/>
  <c r="CZ178" i="46"/>
  <c r="AK178" i="46" s="1"/>
  <c r="CY178" i="46"/>
  <c r="CX178" i="46"/>
  <c r="AI178" i="46" s="1"/>
  <c r="CW178" i="46"/>
  <c r="CV178" i="46"/>
  <c r="CU178" i="46"/>
  <c r="CT178" i="46"/>
  <c r="AE178" i="46" s="1"/>
  <c r="CS178" i="46"/>
  <c r="CR178" i="46"/>
  <c r="AC178" i="46" s="1"/>
  <c r="CQ178" i="46"/>
  <c r="AB178" i="46" s="1"/>
  <c r="CP178" i="46"/>
  <c r="AA178" i="46" s="1"/>
  <c r="CO178" i="46"/>
  <c r="CN178" i="46"/>
  <c r="Y178" i="46" s="1"/>
  <c r="CM178" i="46"/>
  <c r="CL178" i="46"/>
  <c r="W178" i="46" s="1"/>
  <c r="CK178" i="46"/>
  <c r="CJ178" i="46"/>
  <c r="U178" i="46" s="1"/>
  <c r="CI178" i="46"/>
  <c r="T178" i="46" s="1"/>
  <c r="CH178" i="46"/>
  <c r="S178" i="46" s="1"/>
  <c r="CG178" i="46"/>
  <c r="CF178" i="46"/>
  <c r="CE178" i="46"/>
  <c r="CD178" i="46"/>
  <c r="CC178" i="46"/>
  <c r="N178" i="46" s="1"/>
  <c r="CB178" i="46"/>
  <c r="M178" i="46" s="1"/>
  <c r="CA178" i="46"/>
  <c r="L178" i="46" s="1"/>
  <c r="BZ178" i="46"/>
  <c r="K178" i="46" s="1"/>
  <c r="BY178" i="46"/>
  <c r="BX178" i="46"/>
  <c r="I178" i="46" s="1"/>
  <c r="BW178" i="46"/>
  <c r="BV178" i="46"/>
  <c r="G178" i="46" s="1"/>
  <c r="BU178" i="46"/>
  <c r="BT178" i="46"/>
  <c r="E178" i="46" s="1"/>
  <c r="BS178" i="46"/>
  <c r="D178" i="46" s="1"/>
  <c r="BO178" i="46"/>
  <c r="BN178" i="46"/>
  <c r="B178" i="46"/>
  <c r="B178" i="44" s="1"/>
  <c r="A178" i="46"/>
  <c r="A178" i="44" s="1"/>
  <c r="EF177" i="46"/>
  <c r="BQ177" i="46" s="1"/>
  <c r="EE177" i="46"/>
  <c r="BP177" i="46" s="1"/>
  <c r="ED177" i="46"/>
  <c r="EC177" i="46"/>
  <c r="EB177" i="46"/>
  <c r="EA177" i="46"/>
  <c r="BL177" i="46" s="1"/>
  <c r="DZ177" i="46"/>
  <c r="BK177" i="46" s="1"/>
  <c r="DY177" i="46"/>
  <c r="BJ177" i="46" s="1"/>
  <c r="DX177" i="46"/>
  <c r="BI177" i="46" s="1"/>
  <c r="DW177" i="46"/>
  <c r="BH177" i="46" s="1"/>
  <c r="DV177" i="46"/>
  <c r="DU177" i="46"/>
  <c r="DT177" i="46"/>
  <c r="DS177" i="46"/>
  <c r="BD177" i="46" s="1"/>
  <c r="DR177" i="46"/>
  <c r="DQ177" i="46"/>
  <c r="BB177" i="46" s="1"/>
  <c r="DP177" i="46"/>
  <c r="DO177" i="46"/>
  <c r="AZ177" i="46" s="1"/>
  <c r="DN177" i="46"/>
  <c r="DM177" i="46"/>
  <c r="DL177" i="46"/>
  <c r="AW177" i="46" s="1"/>
  <c r="DK177" i="46"/>
  <c r="DJ177" i="46"/>
  <c r="DI177" i="46"/>
  <c r="AT177" i="46" s="1"/>
  <c r="DH177" i="46"/>
  <c r="AS177" i="46" s="1"/>
  <c r="DG177" i="46"/>
  <c r="AR177" i="46" s="1"/>
  <c r="DF177" i="46"/>
  <c r="DE177" i="46"/>
  <c r="DD177" i="46"/>
  <c r="AO177" i="46" s="1"/>
  <c r="DC177" i="46"/>
  <c r="DB177" i="46"/>
  <c r="DA177" i="46"/>
  <c r="AL177" i="46" s="1"/>
  <c r="CZ177" i="46"/>
  <c r="AK177" i="46" s="1"/>
  <c r="CY177" i="46"/>
  <c r="AJ177" i="46" s="1"/>
  <c r="CX177" i="46"/>
  <c r="CW177" i="46"/>
  <c r="CV177" i="46"/>
  <c r="CU177" i="46"/>
  <c r="AF177" i="46" s="1"/>
  <c r="CT177" i="46"/>
  <c r="AE177" i="46" s="1"/>
  <c r="CS177" i="46"/>
  <c r="CR177" i="46"/>
  <c r="CQ177" i="46"/>
  <c r="AB177" i="46" s="1"/>
  <c r="CP177" i="46"/>
  <c r="AA177" i="46" s="1"/>
  <c r="CO177" i="46"/>
  <c r="CN177" i="46"/>
  <c r="Y177" i="46" s="1"/>
  <c r="CM177" i="46"/>
  <c r="CL177" i="46"/>
  <c r="CK177" i="46"/>
  <c r="V177" i="46" s="1"/>
  <c r="CJ177" i="46"/>
  <c r="U177" i="46" s="1"/>
  <c r="CI177" i="46"/>
  <c r="T177" i="46" s="1"/>
  <c r="CH177" i="46"/>
  <c r="CG177" i="46"/>
  <c r="CF177" i="46"/>
  <c r="CE177" i="46"/>
  <c r="P177" i="46" s="1"/>
  <c r="CD177" i="46"/>
  <c r="CC177" i="46"/>
  <c r="N177" i="46" s="1"/>
  <c r="CB177" i="46"/>
  <c r="M177" i="46" s="1"/>
  <c r="CA177" i="46"/>
  <c r="L177" i="46" s="1"/>
  <c r="BZ177" i="46"/>
  <c r="BY177" i="46"/>
  <c r="BX177" i="46"/>
  <c r="I177" i="46" s="1"/>
  <c r="BW177" i="46"/>
  <c r="BV177" i="46"/>
  <c r="BU177" i="46"/>
  <c r="F177" i="46" s="1"/>
  <c r="BT177" i="46"/>
  <c r="BS177" i="46"/>
  <c r="D177" i="46" s="1"/>
  <c r="B177" i="46"/>
  <c r="B177" i="44" s="1"/>
  <c r="A177" i="46"/>
  <c r="A177" i="44" s="1"/>
  <c r="EF176" i="46"/>
  <c r="BQ176" i="46" s="1"/>
  <c r="EE176" i="46"/>
  <c r="BP176" i="46" s="1"/>
  <c r="ED176" i="46"/>
  <c r="BO176" i="44" s="1"/>
  <c r="EC176" i="46"/>
  <c r="BN176" i="44" s="1"/>
  <c r="EB176" i="46"/>
  <c r="BM176" i="46" s="1"/>
  <c r="EA176" i="46"/>
  <c r="BL176" i="46" s="1"/>
  <c r="DZ176" i="46"/>
  <c r="DY176" i="46"/>
  <c r="DX176" i="46"/>
  <c r="DW176" i="46"/>
  <c r="BH176" i="46" s="1"/>
  <c r="DV176" i="46"/>
  <c r="DU176" i="46"/>
  <c r="DT176" i="46"/>
  <c r="BE176" i="46" s="1"/>
  <c r="DS176" i="46"/>
  <c r="BD176" i="46" s="1"/>
  <c r="DR176" i="46"/>
  <c r="BC176" i="46" s="1"/>
  <c r="DQ176" i="46"/>
  <c r="DP176" i="46"/>
  <c r="DO176" i="46"/>
  <c r="AZ176" i="46" s="1"/>
  <c r="DN176" i="46"/>
  <c r="AY176" i="46" s="1"/>
  <c r="DM176" i="46"/>
  <c r="DL176" i="46"/>
  <c r="DK176" i="46"/>
  <c r="AV176" i="46" s="1"/>
  <c r="DJ176" i="46"/>
  <c r="DI176" i="46"/>
  <c r="AT176" i="46" s="1"/>
  <c r="DH176" i="46"/>
  <c r="DG176" i="46"/>
  <c r="AR176" i="46" s="1"/>
  <c r="DF176" i="46"/>
  <c r="AQ176" i="46" s="1"/>
  <c r="DE176" i="46"/>
  <c r="DD176" i="46"/>
  <c r="AO176" i="46" s="1"/>
  <c r="DC176" i="46"/>
  <c r="AN176" i="46" s="1"/>
  <c r="DB176" i="46"/>
  <c r="AM176" i="46" s="1"/>
  <c r="DA176" i="46"/>
  <c r="AL176" i="46" s="1"/>
  <c r="CZ176" i="46"/>
  <c r="AK176" i="46" s="1"/>
  <c r="CY176" i="46"/>
  <c r="AJ176" i="46" s="1"/>
  <c r="CX176" i="46"/>
  <c r="AI176" i="46" s="1"/>
  <c r="CW176" i="46"/>
  <c r="CV176" i="46"/>
  <c r="AG176" i="46" s="1"/>
  <c r="CU176" i="46"/>
  <c r="AF176" i="46" s="1"/>
  <c r="CT176" i="46"/>
  <c r="CS176" i="46"/>
  <c r="CR176" i="46"/>
  <c r="CQ176" i="46"/>
  <c r="CP176" i="46"/>
  <c r="AA176" i="46" s="1"/>
  <c r="CO176" i="46"/>
  <c r="CN176" i="46"/>
  <c r="Y176" i="46" s="1"/>
  <c r="CM176" i="46"/>
  <c r="X176" i="46" s="1"/>
  <c r="CL176" i="46"/>
  <c r="W176" i="46" s="1"/>
  <c r="CK176" i="46"/>
  <c r="V176" i="46" s="1"/>
  <c r="CJ176" i="46"/>
  <c r="U176" i="46" s="1"/>
  <c r="CI176" i="46"/>
  <c r="T176" i="46" s="1"/>
  <c r="CH176" i="46"/>
  <c r="CG176" i="46"/>
  <c r="CF176" i="46"/>
  <c r="CE176" i="46"/>
  <c r="P176" i="46" s="1"/>
  <c r="CD176" i="46"/>
  <c r="CC176" i="46"/>
  <c r="N176" i="46" s="1"/>
  <c r="CB176" i="46"/>
  <c r="CA176" i="46"/>
  <c r="L176" i="46" s="1"/>
  <c r="BZ176" i="46"/>
  <c r="K176" i="46" s="1"/>
  <c r="BY176" i="46"/>
  <c r="BX176" i="46"/>
  <c r="I176" i="46" s="1"/>
  <c r="BW176" i="46"/>
  <c r="H176" i="46" s="1"/>
  <c r="BV176" i="46"/>
  <c r="BU176" i="46"/>
  <c r="F176" i="46" s="1"/>
  <c r="BT176" i="46"/>
  <c r="BS176" i="46"/>
  <c r="D176" i="46" s="1"/>
  <c r="BO176" i="46"/>
  <c r="BN176" i="46"/>
  <c r="B176" i="46"/>
  <c r="B176" i="44" s="1"/>
  <c r="A176" i="46"/>
  <c r="A176" i="44" s="1"/>
  <c r="EF175" i="46"/>
  <c r="EE175" i="46"/>
  <c r="BP175" i="46" s="1"/>
  <c r="ED175" i="46"/>
  <c r="EC175" i="46"/>
  <c r="EB175" i="46"/>
  <c r="BM175" i="46" s="1"/>
  <c r="EA175" i="46"/>
  <c r="DZ175" i="46"/>
  <c r="BK175" i="46" s="1"/>
  <c r="DY175" i="46"/>
  <c r="BJ175" i="46" s="1"/>
  <c r="DX175" i="46"/>
  <c r="DW175" i="46"/>
  <c r="BH175" i="46" s="1"/>
  <c r="DV175" i="46"/>
  <c r="DU175" i="46"/>
  <c r="DT175" i="46"/>
  <c r="BE175" i="46" s="1"/>
  <c r="DS175" i="46"/>
  <c r="DR175" i="46"/>
  <c r="DQ175" i="46"/>
  <c r="BB175" i="46" s="1"/>
  <c r="DP175" i="46"/>
  <c r="DO175" i="46"/>
  <c r="DN175" i="46"/>
  <c r="AY175" i="46" s="1"/>
  <c r="DM175" i="46"/>
  <c r="AX175" i="46" s="1"/>
  <c r="DL175" i="46"/>
  <c r="AW175" i="46" s="1"/>
  <c r="DK175" i="46"/>
  <c r="DJ175" i="46"/>
  <c r="DI175" i="46"/>
  <c r="AT175" i="46" s="1"/>
  <c r="DH175" i="46"/>
  <c r="DG175" i="46"/>
  <c r="DF175" i="46"/>
  <c r="DE175" i="46"/>
  <c r="AP175" i="46" s="1"/>
  <c r="DD175" i="46"/>
  <c r="AO175" i="46" s="1"/>
  <c r="DC175" i="46"/>
  <c r="DB175" i="46"/>
  <c r="AM175" i="46" s="1"/>
  <c r="DA175" i="46"/>
  <c r="AL175" i="46" s="1"/>
  <c r="CZ175" i="46"/>
  <c r="CY175" i="46"/>
  <c r="AJ175" i="46" s="1"/>
  <c r="CX175" i="46"/>
  <c r="CW175" i="46"/>
  <c r="CV175" i="46"/>
  <c r="AG175" i="46" s="1"/>
  <c r="CU175" i="46"/>
  <c r="CT175" i="46"/>
  <c r="AE175" i="46" s="1"/>
  <c r="CS175" i="46"/>
  <c r="AD175" i="46" s="1"/>
  <c r="CR175" i="46"/>
  <c r="AC175" i="46" s="1"/>
  <c r="CQ175" i="46"/>
  <c r="AB175" i="46" s="1"/>
  <c r="CP175" i="46"/>
  <c r="CO175" i="46"/>
  <c r="CN175" i="46"/>
  <c r="CM175" i="46"/>
  <c r="CL175" i="46"/>
  <c r="W175" i="46" s="1"/>
  <c r="CK175" i="46"/>
  <c r="V175" i="46" s="1"/>
  <c r="CJ175" i="46"/>
  <c r="CI175" i="46"/>
  <c r="T175" i="46" s="1"/>
  <c r="CH175" i="46"/>
  <c r="CG175" i="46"/>
  <c r="R175" i="46" s="1"/>
  <c r="CF175" i="46"/>
  <c r="CE175" i="46"/>
  <c r="CD175" i="46"/>
  <c r="O175" i="46" s="1"/>
  <c r="CC175" i="46"/>
  <c r="N175" i="46" s="1"/>
  <c r="CB175" i="46"/>
  <c r="CA175" i="46"/>
  <c r="L175" i="46" s="1"/>
  <c r="BZ175" i="46"/>
  <c r="K175" i="46" s="1"/>
  <c r="BY175" i="46"/>
  <c r="J175" i="46" s="1"/>
  <c r="BX175" i="46"/>
  <c r="I175" i="46" s="1"/>
  <c r="BW175" i="46"/>
  <c r="BV175" i="46"/>
  <c r="BU175" i="46"/>
  <c r="F175" i="46" s="1"/>
  <c r="BT175" i="46"/>
  <c r="BS175" i="46"/>
  <c r="D175" i="46" s="1"/>
  <c r="B175" i="46"/>
  <c r="B175" i="44" s="1"/>
  <c r="A175" i="46"/>
  <c r="A175" i="44" s="1"/>
  <c r="EF174" i="46"/>
  <c r="EE174" i="46"/>
  <c r="BP174" i="46" s="1"/>
  <c r="ED174" i="46"/>
  <c r="BO174" i="46" s="1"/>
  <c r="EC174" i="46"/>
  <c r="BN174" i="46" s="1"/>
  <c r="EB174" i="46"/>
  <c r="EA174" i="46"/>
  <c r="BL174" i="46" s="1"/>
  <c r="DZ174" i="46"/>
  <c r="DY174" i="46"/>
  <c r="BJ174" i="46" s="1"/>
  <c r="DX174" i="46"/>
  <c r="DW174" i="46"/>
  <c r="BH174" i="46" s="1"/>
  <c r="DV174" i="46"/>
  <c r="DU174" i="46"/>
  <c r="BF174" i="46" s="1"/>
  <c r="DT174" i="46"/>
  <c r="DS174" i="46"/>
  <c r="BD174" i="46" s="1"/>
  <c r="DR174" i="46"/>
  <c r="DQ174" i="46"/>
  <c r="DP174" i="46"/>
  <c r="BA174" i="46" s="1"/>
  <c r="DO174" i="46"/>
  <c r="AZ174" i="46" s="1"/>
  <c r="DN174" i="46"/>
  <c r="AY174" i="46" s="1"/>
  <c r="DM174" i="46"/>
  <c r="AX174" i="46" s="1"/>
  <c r="DL174" i="46"/>
  <c r="DK174" i="46"/>
  <c r="DJ174" i="46"/>
  <c r="DI174" i="46"/>
  <c r="AT174" i="46" s="1"/>
  <c r="DH174" i="46"/>
  <c r="AS174" i="46" s="1"/>
  <c r="DG174" i="46"/>
  <c r="DF174" i="46"/>
  <c r="AQ174" i="46" s="1"/>
  <c r="DE174" i="46"/>
  <c r="AP174" i="46" s="1"/>
  <c r="DD174" i="46"/>
  <c r="DC174" i="46"/>
  <c r="DB174" i="46"/>
  <c r="DA174" i="46"/>
  <c r="CZ174" i="46"/>
  <c r="AK174" i="46" s="1"/>
  <c r="CY174" i="46"/>
  <c r="AJ174" i="46" s="1"/>
  <c r="CX174" i="46"/>
  <c r="CW174" i="46"/>
  <c r="AH174" i="46" s="1"/>
  <c r="CV174" i="46"/>
  <c r="CU174" i="46"/>
  <c r="AF174" i="46" s="1"/>
  <c r="CT174" i="46"/>
  <c r="CS174" i="46"/>
  <c r="AD174" i="46" s="1"/>
  <c r="CR174" i="46"/>
  <c r="AC174" i="46" s="1"/>
  <c r="CQ174" i="46"/>
  <c r="AB174" i="46" s="1"/>
  <c r="CP174" i="46"/>
  <c r="AA174" i="46" s="1"/>
  <c r="CO174" i="46"/>
  <c r="Z174" i="46" s="1"/>
  <c r="CN174" i="46"/>
  <c r="Y174" i="46" s="1"/>
  <c r="CM174" i="46"/>
  <c r="X174" i="46" s="1"/>
  <c r="CL174" i="46"/>
  <c r="CK174" i="46"/>
  <c r="CJ174" i="46"/>
  <c r="U174" i="46" s="1"/>
  <c r="CI174" i="46"/>
  <c r="T174" i="46" s="1"/>
  <c r="CH174" i="46"/>
  <c r="S174" i="46" s="1"/>
  <c r="CG174" i="46"/>
  <c r="R174" i="46" s="1"/>
  <c r="CF174" i="46"/>
  <c r="CE174" i="46"/>
  <c r="P174" i="46" s="1"/>
  <c r="CD174" i="46"/>
  <c r="CC174" i="46"/>
  <c r="N174" i="46" s="1"/>
  <c r="CB174" i="46"/>
  <c r="CA174" i="46"/>
  <c r="L174" i="46" s="1"/>
  <c r="BZ174" i="46"/>
  <c r="K174" i="46" s="1"/>
  <c r="BY174" i="46"/>
  <c r="J174" i="46" s="1"/>
  <c r="BX174" i="46"/>
  <c r="I174" i="46" s="1"/>
  <c r="BW174" i="46"/>
  <c r="H174" i="46" s="1"/>
  <c r="BV174" i="46"/>
  <c r="BU174" i="46"/>
  <c r="F174" i="46" s="1"/>
  <c r="BT174" i="46"/>
  <c r="BS174" i="46"/>
  <c r="D174" i="46" s="1"/>
  <c r="B174" i="46"/>
  <c r="B174" i="44" s="1"/>
  <c r="A174" i="46"/>
  <c r="A174" i="44" s="1"/>
  <c r="EF173" i="46"/>
  <c r="EE173" i="46"/>
  <c r="ED173" i="46"/>
  <c r="BO173" i="46" s="1"/>
  <c r="EC173" i="46"/>
  <c r="EB173" i="46"/>
  <c r="EA173" i="46"/>
  <c r="BL173" i="46" s="1"/>
  <c r="DZ173" i="46"/>
  <c r="BK173" i="46" s="1"/>
  <c r="DY173" i="46"/>
  <c r="BJ173" i="46" s="1"/>
  <c r="DX173" i="46"/>
  <c r="BI173" i="46" s="1"/>
  <c r="DW173" i="46"/>
  <c r="BH173" i="46" s="1"/>
  <c r="DV173" i="46"/>
  <c r="BG173" i="46" s="1"/>
  <c r="DU173" i="46"/>
  <c r="BF173" i="46" s="1"/>
  <c r="DT173" i="46"/>
  <c r="BE173" i="46" s="1"/>
  <c r="DS173" i="46"/>
  <c r="BD173" i="46" s="1"/>
  <c r="DR173" i="46"/>
  <c r="BC173" i="46" s="1"/>
  <c r="DQ173" i="46"/>
  <c r="BB173" i="46" s="1"/>
  <c r="DP173" i="46"/>
  <c r="DO173" i="46"/>
  <c r="AZ173" i="46" s="1"/>
  <c r="DN173" i="46"/>
  <c r="AY173" i="46" s="1"/>
  <c r="DM173" i="46"/>
  <c r="AX173" i="46" s="1"/>
  <c r="DL173" i="46"/>
  <c r="DK173" i="46"/>
  <c r="AV173" i="46" s="1"/>
  <c r="DJ173" i="46"/>
  <c r="AU173" i="46" s="1"/>
  <c r="DI173" i="46"/>
  <c r="AT173" i="46" s="1"/>
  <c r="DH173" i="46"/>
  <c r="AS173" i="46" s="1"/>
  <c r="DG173" i="46"/>
  <c r="AR173" i="46" s="1"/>
  <c r="DF173" i="46"/>
  <c r="AQ173" i="46" s="1"/>
  <c r="DE173" i="46"/>
  <c r="DD173" i="46"/>
  <c r="AO173" i="46" s="1"/>
  <c r="DC173" i="46"/>
  <c r="AN173" i="46" s="1"/>
  <c r="DB173" i="46"/>
  <c r="AM173" i="46" s="1"/>
  <c r="DA173" i="46"/>
  <c r="AL173" i="46" s="1"/>
  <c r="CZ173" i="46"/>
  <c r="CY173" i="46"/>
  <c r="AJ173" i="46" s="1"/>
  <c r="CX173" i="46"/>
  <c r="AI173" i="46" s="1"/>
  <c r="CW173" i="46"/>
  <c r="CV173" i="46"/>
  <c r="AG173" i="46" s="1"/>
  <c r="CU173" i="46"/>
  <c r="AF173" i="46" s="1"/>
  <c r="CT173" i="46"/>
  <c r="AE173" i="46" s="1"/>
  <c r="CS173" i="46"/>
  <c r="AD173" i="46" s="1"/>
  <c r="CR173" i="46"/>
  <c r="AC173" i="46" s="1"/>
  <c r="CQ173" i="46"/>
  <c r="AB173" i="46" s="1"/>
  <c r="CP173" i="46"/>
  <c r="AA173" i="46" s="1"/>
  <c r="CO173" i="46"/>
  <c r="Z173" i="46" s="1"/>
  <c r="CN173" i="46"/>
  <c r="Y173" i="46" s="1"/>
  <c r="CM173" i="46"/>
  <c r="CL173" i="46"/>
  <c r="W173" i="46" s="1"/>
  <c r="CK173" i="46"/>
  <c r="V173" i="46" s="1"/>
  <c r="CJ173" i="46"/>
  <c r="U173" i="46" s="1"/>
  <c r="CI173" i="46"/>
  <c r="T173" i="46" s="1"/>
  <c r="CH173" i="46"/>
  <c r="S173" i="46" s="1"/>
  <c r="CG173" i="46"/>
  <c r="R173" i="46" s="1"/>
  <c r="CF173" i="46"/>
  <c r="Q173" i="46" s="1"/>
  <c r="CE173" i="46"/>
  <c r="CD173" i="46"/>
  <c r="CC173" i="46"/>
  <c r="N173" i="46" s="1"/>
  <c r="CB173" i="46"/>
  <c r="CA173" i="46"/>
  <c r="BZ173" i="46"/>
  <c r="K173" i="46" s="1"/>
  <c r="BY173" i="46"/>
  <c r="J173" i="46" s="1"/>
  <c r="BX173" i="46"/>
  <c r="I173" i="46" s="1"/>
  <c r="BW173" i="46"/>
  <c r="H173" i="46" s="1"/>
  <c r="BV173" i="46"/>
  <c r="BU173" i="46"/>
  <c r="F173" i="46" s="1"/>
  <c r="BT173" i="46"/>
  <c r="E173" i="46" s="1"/>
  <c r="BS173" i="46"/>
  <c r="D173" i="46" s="1"/>
  <c r="B173" i="46"/>
  <c r="B173" i="44" s="1"/>
  <c r="A173" i="46"/>
  <c r="A173" i="44" s="1"/>
  <c r="EF172" i="46"/>
  <c r="EE172" i="46"/>
  <c r="BP172" i="46" s="1"/>
  <c r="ED172" i="46"/>
  <c r="BO172" i="44" s="1"/>
  <c r="EC172" i="46"/>
  <c r="BN172" i="46" s="1"/>
  <c r="EB172" i="46"/>
  <c r="EA172" i="46"/>
  <c r="DZ172" i="46"/>
  <c r="DY172" i="46"/>
  <c r="BJ172" i="46" s="1"/>
  <c r="DX172" i="46"/>
  <c r="DW172" i="46"/>
  <c r="DV172" i="46"/>
  <c r="DU172" i="46"/>
  <c r="BF172" i="46" s="1"/>
  <c r="DT172" i="46"/>
  <c r="BE172" i="46" s="1"/>
  <c r="DS172" i="46"/>
  <c r="BD172" i="46" s="1"/>
  <c r="DR172" i="46"/>
  <c r="BC172" i="46" s="1"/>
  <c r="DQ172" i="46"/>
  <c r="BB172" i="46" s="1"/>
  <c r="DP172" i="46"/>
  <c r="DO172" i="46"/>
  <c r="DN172" i="46"/>
  <c r="AY172" i="46" s="1"/>
  <c r="DM172" i="46"/>
  <c r="AX172" i="46" s="1"/>
  <c r="DL172" i="46"/>
  <c r="DK172" i="46"/>
  <c r="AV172" i="46" s="1"/>
  <c r="DJ172" i="46"/>
  <c r="DI172" i="46"/>
  <c r="AT172" i="46" s="1"/>
  <c r="DH172" i="46"/>
  <c r="AS172" i="46" s="1"/>
  <c r="DG172" i="46"/>
  <c r="DF172" i="46"/>
  <c r="AQ172" i="46" s="1"/>
  <c r="DE172" i="46"/>
  <c r="AP172" i="46" s="1"/>
  <c r="DD172" i="46"/>
  <c r="AO172" i="46" s="1"/>
  <c r="DC172" i="46"/>
  <c r="DB172" i="46"/>
  <c r="DA172" i="46"/>
  <c r="CZ172" i="46"/>
  <c r="AK172" i="46" s="1"/>
  <c r="CY172" i="46"/>
  <c r="CX172" i="46"/>
  <c r="AI172" i="46" s="1"/>
  <c r="CW172" i="46"/>
  <c r="AH172" i="46" s="1"/>
  <c r="CV172" i="46"/>
  <c r="CU172" i="46"/>
  <c r="AF172" i="46" s="1"/>
  <c r="CT172" i="46"/>
  <c r="AE172" i="46" s="1"/>
  <c r="CS172" i="46"/>
  <c r="CR172" i="46"/>
  <c r="AC172" i="46" s="1"/>
  <c r="CQ172" i="46"/>
  <c r="CP172" i="46"/>
  <c r="CO172" i="46"/>
  <c r="Z172" i="46" s="1"/>
  <c r="CN172" i="46"/>
  <c r="CM172" i="46"/>
  <c r="X172" i="46" s="1"/>
  <c r="CL172" i="46"/>
  <c r="W172" i="46" s="1"/>
  <c r="CK172" i="46"/>
  <c r="V172" i="46" s="1"/>
  <c r="CJ172" i="46"/>
  <c r="U172" i="46" s="1"/>
  <c r="CI172" i="46"/>
  <c r="CH172" i="46"/>
  <c r="S172" i="46" s="1"/>
  <c r="CG172" i="46"/>
  <c r="R172" i="46" s="1"/>
  <c r="CF172" i="46"/>
  <c r="CE172" i="46"/>
  <c r="P172" i="46" s="1"/>
  <c r="CD172" i="46"/>
  <c r="O172" i="46" s="1"/>
  <c r="CC172" i="46"/>
  <c r="N172" i="46" s="1"/>
  <c r="CB172" i="46"/>
  <c r="CA172" i="46"/>
  <c r="BZ172" i="46"/>
  <c r="K172" i="46" s="1"/>
  <c r="BY172" i="46"/>
  <c r="J172" i="46" s="1"/>
  <c r="BX172" i="46"/>
  <c r="BW172" i="46"/>
  <c r="H172" i="46" s="1"/>
  <c r="BV172" i="46"/>
  <c r="BU172" i="46"/>
  <c r="F172" i="46" s="1"/>
  <c r="BT172" i="46"/>
  <c r="E172" i="46" s="1"/>
  <c r="BS172" i="46"/>
  <c r="B172" i="46"/>
  <c r="B172" i="44" s="1"/>
  <c r="A172" i="46"/>
  <c r="EF171" i="46"/>
  <c r="EE171" i="46"/>
  <c r="ED171" i="46"/>
  <c r="BO171" i="46" s="1"/>
  <c r="EC171" i="46"/>
  <c r="EB171" i="46"/>
  <c r="EA171" i="46"/>
  <c r="DZ171" i="46"/>
  <c r="BK171" i="46" s="1"/>
  <c r="DY171" i="46"/>
  <c r="BJ171" i="46" s="1"/>
  <c r="DX171" i="46"/>
  <c r="BI171" i="46" s="1"/>
  <c r="DW171" i="46"/>
  <c r="BH171" i="46" s="1"/>
  <c r="DV171" i="46"/>
  <c r="BG171" i="46" s="1"/>
  <c r="DU171" i="46"/>
  <c r="DT171" i="46"/>
  <c r="DS171" i="46"/>
  <c r="DR171" i="46"/>
  <c r="BC171" i="46" s="1"/>
  <c r="DQ171" i="46"/>
  <c r="DP171" i="46"/>
  <c r="DO171" i="46"/>
  <c r="DN171" i="46"/>
  <c r="DM171" i="46"/>
  <c r="AX171" i="46" s="1"/>
  <c r="DL171" i="46"/>
  <c r="AW171" i="46" s="1"/>
  <c r="DK171" i="46"/>
  <c r="DJ171" i="46"/>
  <c r="AU171" i="46" s="1"/>
  <c r="DI171" i="46"/>
  <c r="AT171" i="46" s="1"/>
  <c r="DH171" i="46"/>
  <c r="DG171" i="46"/>
  <c r="DF171" i="46"/>
  <c r="AQ171" i="46" s="1"/>
  <c r="DE171" i="46"/>
  <c r="DD171" i="46"/>
  <c r="AO171" i="46" s="1"/>
  <c r="DC171" i="46"/>
  <c r="DB171" i="46"/>
  <c r="AM171" i="46" s="1"/>
  <c r="DA171" i="46"/>
  <c r="CZ171" i="46"/>
  <c r="AK171" i="46" s="1"/>
  <c r="CY171" i="46"/>
  <c r="CX171" i="46"/>
  <c r="CW171" i="46"/>
  <c r="CV171" i="46"/>
  <c r="CU171" i="46"/>
  <c r="CT171" i="46"/>
  <c r="AE171" i="46" s="1"/>
  <c r="CS171" i="46"/>
  <c r="CR171" i="46"/>
  <c r="AC171" i="46" s="1"/>
  <c r="CQ171" i="46"/>
  <c r="CP171" i="46"/>
  <c r="CO171" i="46"/>
  <c r="CN171" i="46"/>
  <c r="CM171" i="46"/>
  <c r="CL171" i="46"/>
  <c r="W171" i="46" s="1"/>
  <c r="CK171" i="46"/>
  <c r="CJ171" i="46"/>
  <c r="CI171" i="46"/>
  <c r="CH171" i="46"/>
  <c r="CG171" i="46"/>
  <c r="CF171" i="46"/>
  <c r="CE171" i="46"/>
  <c r="CD171" i="46"/>
  <c r="O171" i="46" s="1"/>
  <c r="CC171" i="46"/>
  <c r="CB171" i="46"/>
  <c r="M171" i="46" s="1"/>
  <c r="CA171" i="46"/>
  <c r="BZ171" i="46"/>
  <c r="K171" i="46" s="1"/>
  <c r="BY171" i="46"/>
  <c r="BX171" i="46"/>
  <c r="BW171" i="46"/>
  <c r="BV171" i="46"/>
  <c r="G171" i="46" s="1"/>
  <c r="BU171" i="46"/>
  <c r="BT171" i="46"/>
  <c r="BS171" i="46"/>
  <c r="B171" i="46"/>
  <c r="B171" i="44" s="1"/>
  <c r="A171" i="46"/>
  <c r="A171" i="44" s="1"/>
  <c r="EF170" i="46"/>
  <c r="EE170" i="46"/>
  <c r="BP170" i="46" s="1"/>
  <c r="ED170" i="46"/>
  <c r="BO170" i="46" s="1"/>
  <c r="EC170" i="46"/>
  <c r="BN170" i="46" s="1"/>
  <c r="EB170" i="46"/>
  <c r="BM170" i="46" s="1"/>
  <c r="EA170" i="46"/>
  <c r="BL170" i="46" s="1"/>
  <c r="DZ170" i="46"/>
  <c r="BK170" i="46" s="1"/>
  <c r="DY170" i="46"/>
  <c r="BJ170" i="46" s="1"/>
  <c r="DX170" i="46"/>
  <c r="BI170" i="46" s="1"/>
  <c r="DW170" i="46"/>
  <c r="DV170" i="46"/>
  <c r="BG170" i="46" s="1"/>
  <c r="DU170" i="46"/>
  <c r="DT170" i="46"/>
  <c r="DS170" i="46"/>
  <c r="DR170" i="46"/>
  <c r="BC170" i="46" s="1"/>
  <c r="DQ170" i="46"/>
  <c r="BB170" i="46" s="1"/>
  <c r="DP170" i="46"/>
  <c r="DO170" i="46"/>
  <c r="DN170" i="46"/>
  <c r="AY170" i="46" s="1"/>
  <c r="DM170" i="46"/>
  <c r="DL170" i="46"/>
  <c r="AW170" i="46" s="1"/>
  <c r="DK170" i="46"/>
  <c r="DJ170" i="46"/>
  <c r="DI170" i="46"/>
  <c r="AT170" i="46" s="1"/>
  <c r="DH170" i="46"/>
  <c r="DG170" i="46"/>
  <c r="DF170" i="46"/>
  <c r="AQ170" i="46" s="1"/>
  <c r="DE170" i="46"/>
  <c r="AP170" i="46" s="1"/>
  <c r="DD170" i="46"/>
  <c r="AO170" i="46" s="1"/>
  <c r="DC170" i="46"/>
  <c r="DB170" i="46"/>
  <c r="AM170" i="46" s="1"/>
  <c r="DA170" i="46"/>
  <c r="AL170" i="46" s="1"/>
  <c r="CZ170" i="46"/>
  <c r="CY170" i="46"/>
  <c r="CX170" i="46"/>
  <c r="AI170" i="46" s="1"/>
  <c r="CW170" i="46"/>
  <c r="CV170" i="46"/>
  <c r="CU170" i="46"/>
  <c r="AF170" i="46" s="1"/>
  <c r="CT170" i="46"/>
  <c r="CS170" i="46"/>
  <c r="AD170" i="46" s="1"/>
  <c r="CR170" i="46"/>
  <c r="CQ170" i="46"/>
  <c r="CP170" i="46"/>
  <c r="AA170" i="46" s="1"/>
  <c r="CO170" i="46"/>
  <c r="CN170" i="46"/>
  <c r="CM170" i="46"/>
  <c r="CL170" i="46"/>
  <c r="W170" i="46" s="1"/>
  <c r="CK170" i="46"/>
  <c r="V170" i="46" s="1"/>
  <c r="CJ170" i="46"/>
  <c r="CI170" i="46"/>
  <c r="CH170" i="46"/>
  <c r="S170" i="46" s="1"/>
  <c r="CG170" i="46"/>
  <c r="CF170" i="46"/>
  <c r="CE170" i="46"/>
  <c r="CD170" i="46"/>
  <c r="O170" i="46" s="1"/>
  <c r="CC170" i="46"/>
  <c r="N170" i="46" s="1"/>
  <c r="CB170" i="46"/>
  <c r="CA170" i="46"/>
  <c r="L170" i="46" s="1"/>
  <c r="BZ170" i="46"/>
  <c r="K170" i="46" s="1"/>
  <c r="BY170" i="46"/>
  <c r="BX170" i="46"/>
  <c r="I170" i="46" s="1"/>
  <c r="BW170" i="46"/>
  <c r="BV170" i="46"/>
  <c r="G170" i="46" s="1"/>
  <c r="BU170" i="46"/>
  <c r="F170" i="46" s="1"/>
  <c r="BT170" i="46"/>
  <c r="BS170" i="46"/>
  <c r="B170" i="46"/>
  <c r="B170" i="44" s="1"/>
  <c r="A170" i="46"/>
  <c r="C170" i="46" s="1"/>
  <c r="C170" i="44" s="1"/>
  <c r="EF169" i="46"/>
  <c r="BQ169" i="46" s="1"/>
  <c r="EE169" i="46"/>
  <c r="BP169" i="46" s="1"/>
  <c r="ED169" i="46"/>
  <c r="BO169" i="46" s="1"/>
  <c r="EC169" i="46"/>
  <c r="EB169" i="46"/>
  <c r="BM169" i="46" s="1"/>
  <c r="EA169" i="46"/>
  <c r="BL169" i="46" s="1"/>
  <c r="DZ169" i="46"/>
  <c r="BK169" i="46" s="1"/>
  <c r="DY169" i="46"/>
  <c r="DX169" i="46"/>
  <c r="BI169" i="46" s="1"/>
  <c r="DW169" i="46"/>
  <c r="BH169" i="46" s="1"/>
  <c r="DV169" i="46"/>
  <c r="DU169" i="46"/>
  <c r="BF169" i="46" s="1"/>
  <c r="DT169" i="46"/>
  <c r="BE169" i="46" s="1"/>
  <c r="DS169" i="46"/>
  <c r="BD169" i="46" s="1"/>
  <c r="DR169" i="46"/>
  <c r="BC169" i="46" s="1"/>
  <c r="DQ169" i="46"/>
  <c r="DP169" i="46"/>
  <c r="BA169" i="46" s="1"/>
  <c r="DO169" i="46"/>
  <c r="AZ169" i="46" s="1"/>
  <c r="DN169" i="46"/>
  <c r="AY169" i="46" s="1"/>
  <c r="DM169" i="46"/>
  <c r="DL169" i="46"/>
  <c r="DK169" i="46"/>
  <c r="DJ169" i="46"/>
  <c r="AU169" i="46" s="1"/>
  <c r="DI169" i="46"/>
  <c r="DH169" i="46"/>
  <c r="DG169" i="46"/>
  <c r="AR169" i="46" s="1"/>
  <c r="DF169" i="46"/>
  <c r="AQ169" i="46" s="1"/>
  <c r="DE169" i="46"/>
  <c r="AP169" i="46" s="1"/>
  <c r="DD169" i="46"/>
  <c r="DC169" i="46"/>
  <c r="AN169" i="46" s="1"/>
  <c r="DB169" i="46"/>
  <c r="AM169" i="46" s="1"/>
  <c r="DA169" i="46"/>
  <c r="AL169" i="46" s="1"/>
  <c r="CZ169" i="46"/>
  <c r="AK169" i="46" s="1"/>
  <c r="CY169" i="46"/>
  <c r="AJ169" i="46" s="1"/>
  <c r="CX169" i="46"/>
  <c r="AI169" i="46" s="1"/>
  <c r="CW169" i="46"/>
  <c r="AH169" i="46" s="1"/>
  <c r="CV169" i="46"/>
  <c r="CU169" i="46"/>
  <c r="AF169" i="46" s="1"/>
  <c r="CT169" i="46"/>
  <c r="AE169" i="46" s="1"/>
  <c r="CS169" i="46"/>
  <c r="AD169" i="46" s="1"/>
  <c r="CR169" i="46"/>
  <c r="AC169" i="46" s="1"/>
  <c r="CQ169" i="46"/>
  <c r="AB169" i="46" s="1"/>
  <c r="CP169" i="46"/>
  <c r="CO169" i="46"/>
  <c r="CN169" i="46"/>
  <c r="Y169" i="46" s="1"/>
  <c r="CM169" i="46"/>
  <c r="X169" i="46" s="1"/>
  <c r="CL169" i="46"/>
  <c r="W169" i="46" s="1"/>
  <c r="CK169" i="46"/>
  <c r="CJ169" i="46"/>
  <c r="CI169" i="46"/>
  <c r="T169" i="46" s="1"/>
  <c r="CH169" i="46"/>
  <c r="S169" i="46" s="1"/>
  <c r="CG169" i="46"/>
  <c r="R169" i="46" s="1"/>
  <c r="CF169" i="46"/>
  <c r="Q169" i="46" s="1"/>
  <c r="CE169" i="46"/>
  <c r="CD169" i="46"/>
  <c r="O169" i="46" s="1"/>
  <c r="CC169" i="46"/>
  <c r="N169" i="46" s="1"/>
  <c r="CB169" i="46"/>
  <c r="M169" i="46" s="1"/>
  <c r="CA169" i="46"/>
  <c r="L169" i="46" s="1"/>
  <c r="BZ169" i="46"/>
  <c r="K169" i="46" s="1"/>
  <c r="BY169" i="46"/>
  <c r="J169" i="46" s="1"/>
  <c r="BX169" i="46"/>
  <c r="I169" i="46" s="1"/>
  <c r="BW169" i="46"/>
  <c r="BV169" i="46"/>
  <c r="G169" i="46" s="1"/>
  <c r="BU169" i="46"/>
  <c r="F169" i="46" s="1"/>
  <c r="BT169" i="46"/>
  <c r="E169" i="46" s="1"/>
  <c r="BS169" i="46"/>
  <c r="D169" i="46" s="1"/>
  <c r="B169" i="46"/>
  <c r="B169" i="44" s="1"/>
  <c r="A169" i="46"/>
  <c r="A169" i="44" s="1"/>
  <c r="EF168" i="46"/>
  <c r="EE168" i="46"/>
  <c r="ED168" i="46"/>
  <c r="BO168" i="46" s="1"/>
  <c r="EC168" i="46"/>
  <c r="BN168" i="46" s="1"/>
  <c r="EB168" i="46"/>
  <c r="EA168" i="46"/>
  <c r="BL168" i="46" s="1"/>
  <c r="DZ168" i="46"/>
  <c r="DY168" i="46"/>
  <c r="BJ168" i="46" s="1"/>
  <c r="DX168" i="46"/>
  <c r="DW168" i="46"/>
  <c r="BH168" i="46" s="1"/>
  <c r="DV168" i="46"/>
  <c r="BG168" i="46" s="1"/>
  <c r="DU168" i="46"/>
  <c r="DT168" i="46"/>
  <c r="DS168" i="46"/>
  <c r="DR168" i="46"/>
  <c r="BC168" i="46" s="1"/>
  <c r="DQ168" i="46"/>
  <c r="BB168" i="46" s="1"/>
  <c r="DP168" i="46"/>
  <c r="BA168" i="46" s="1"/>
  <c r="DO168" i="46"/>
  <c r="AZ168" i="46" s="1"/>
  <c r="DN168" i="46"/>
  <c r="AY168" i="44" s="1"/>
  <c r="DM168" i="46"/>
  <c r="DL168" i="46"/>
  <c r="DK168" i="46"/>
  <c r="DJ168" i="46"/>
  <c r="AU168" i="46" s="1"/>
  <c r="DI168" i="46"/>
  <c r="AT168" i="46" s="1"/>
  <c r="DH168" i="46"/>
  <c r="DG168" i="46"/>
  <c r="DF168" i="46"/>
  <c r="AQ168" i="46" s="1"/>
  <c r="DE168" i="46"/>
  <c r="DD168" i="46"/>
  <c r="DC168" i="46"/>
  <c r="DB168" i="46"/>
  <c r="AM168" i="46" s="1"/>
  <c r="DA168" i="46"/>
  <c r="CZ168" i="46"/>
  <c r="AK168" i="46" s="1"/>
  <c r="CY168" i="46"/>
  <c r="AJ168" i="46" s="1"/>
  <c r="CX168" i="46"/>
  <c r="AI168" i="46" s="1"/>
  <c r="CW168" i="46"/>
  <c r="AH168" i="46" s="1"/>
  <c r="CV168" i="46"/>
  <c r="CU168" i="46"/>
  <c r="AF168" i="46" s="1"/>
  <c r="CT168" i="46"/>
  <c r="CS168" i="46"/>
  <c r="CR168" i="46"/>
  <c r="AC168" i="46" s="1"/>
  <c r="CQ168" i="46"/>
  <c r="AB168" i="46" s="1"/>
  <c r="CP168" i="46"/>
  <c r="AA168" i="46" s="1"/>
  <c r="CO168" i="46"/>
  <c r="CN168" i="46"/>
  <c r="CM168" i="46"/>
  <c r="CL168" i="46"/>
  <c r="W168" i="46" s="1"/>
  <c r="CK168" i="46"/>
  <c r="CJ168" i="46"/>
  <c r="CI168" i="46"/>
  <c r="CH168" i="46"/>
  <c r="S168" i="46" s="1"/>
  <c r="CG168" i="46"/>
  <c r="CF168" i="46"/>
  <c r="CE168" i="46"/>
  <c r="P168" i="46" s="1"/>
  <c r="CD168" i="46"/>
  <c r="O168" i="46" s="1"/>
  <c r="CC168" i="46"/>
  <c r="N168" i="46" s="1"/>
  <c r="CB168" i="46"/>
  <c r="CA168" i="46"/>
  <c r="L168" i="46" s="1"/>
  <c r="BZ168" i="46"/>
  <c r="K168" i="46" s="1"/>
  <c r="BY168" i="46"/>
  <c r="BX168" i="46"/>
  <c r="BW168" i="46"/>
  <c r="H168" i="46" s="1"/>
  <c r="BV168" i="46"/>
  <c r="G168" i="46" s="1"/>
  <c r="BU168" i="46"/>
  <c r="F168" i="46" s="1"/>
  <c r="BT168" i="46"/>
  <c r="BS168" i="46"/>
  <c r="D168" i="46" s="1"/>
  <c r="AY168" i="46"/>
  <c r="B168" i="46"/>
  <c r="B168" i="44" s="1"/>
  <c r="A168" i="46"/>
  <c r="A168" i="44" s="1"/>
  <c r="EF167" i="46"/>
  <c r="EE167" i="46"/>
  <c r="ED167" i="46"/>
  <c r="EC167" i="46"/>
  <c r="BN167" i="46" s="1"/>
  <c r="EB167" i="46"/>
  <c r="EA167" i="46"/>
  <c r="DZ167" i="46"/>
  <c r="BK167" i="46" s="1"/>
  <c r="DY167" i="46"/>
  <c r="BJ167" i="46" s="1"/>
  <c r="DX167" i="46"/>
  <c r="DW167" i="46"/>
  <c r="BH167" i="46" s="1"/>
  <c r="DV167" i="46"/>
  <c r="DU167" i="46"/>
  <c r="BF167" i="46" s="1"/>
  <c r="DT167" i="46"/>
  <c r="BE167" i="46" s="1"/>
  <c r="DS167" i="46"/>
  <c r="DR167" i="46"/>
  <c r="DQ167" i="46"/>
  <c r="BB167" i="46" s="1"/>
  <c r="DP167" i="46"/>
  <c r="BA167" i="46" s="1"/>
  <c r="DO167" i="46"/>
  <c r="DN167" i="46"/>
  <c r="AY167" i="46" s="1"/>
  <c r="DM167" i="46"/>
  <c r="DL167" i="46"/>
  <c r="DK167" i="46"/>
  <c r="DJ167" i="46"/>
  <c r="DI167" i="46"/>
  <c r="AT167" i="46" s="1"/>
  <c r="DH167" i="46"/>
  <c r="DG167" i="46"/>
  <c r="AR167" i="46" s="1"/>
  <c r="DF167" i="46"/>
  <c r="DE167" i="46"/>
  <c r="AP167" i="46" s="1"/>
  <c r="DD167" i="46"/>
  <c r="AO167" i="46" s="1"/>
  <c r="DC167" i="46"/>
  <c r="DB167" i="46"/>
  <c r="DA167" i="46"/>
  <c r="CZ167" i="46"/>
  <c r="AK167" i="46" s="1"/>
  <c r="CY167" i="46"/>
  <c r="AJ167" i="46" s="1"/>
  <c r="CX167" i="46"/>
  <c r="CW167" i="46"/>
  <c r="AH167" i="46" s="1"/>
  <c r="CV167" i="46"/>
  <c r="CU167" i="46"/>
  <c r="CT167" i="46"/>
  <c r="CS167" i="46"/>
  <c r="AD167" i="46" s="1"/>
  <c r="CR167" i="46"/>
  <c r="AC167" i="46" s="1"/>
  <c r="CQ167" i="46"/>
  <c r="CP167" i="46"/>
  <c r="AA167" i="46" s="1"/>
  <c r="CO167" i="46"/>
  <c r="CN167" i="46"/>
  <c r="CM167" i="46"/>
  <c r="CL167" i="46"/>
  <c r="W167" i="46" s="1"/>
  <c r="CK167" i="46"/>
  <c r="CJ167" i="46"/>
  <c r="CI167" i="46"/>
  <c r="CH167" i="46"/>
  <c r="CG167" i="46"/>
  <c r="R167" i="46" s="1"/>
  <c r="CF167" i="46"/>
  <c r="Q167" i="46" s="1"/>
  <c r="CE167" i="46"/>
  <c r="CD167" i="46"/>
  <c r="CC167" i="46"/>
  <c r="N167" i="46" s="1"/>
  <c r="CB167" i="46"/>
  <c r="CA167" i="46"/>
  <c r="BZ167" i="46"/>
  <c r="K167" i="46" s="1"/>
  <c r="BY167" i="46"/>
  <c r="BX167" i="46"/>
  <c r="I167" i="46" s="1"/>
  <c r="BW167" i="46"/>
  <c r="BV167" i="46"/>
  <c r="BU167" i="46"/>
  <c r="F167" i="46" s="1"/>
  <c r="BT167" i="46"/>
  <c r="E167" i="46" s="1"/>
  <c r="BS167" i="46"/>
  <c r="D167" i="46" s="1"/>
  <c r="B167" i="46"/>
  <c r="B167" i="44" s="1"/>
  <c r="A167" i="46"/>
  <c r="A167" i="44" s="1"/>
  <c r="EF166" i="46"/>
  <c r="BQ166" i="46" s="1"/>
  <c r="EE166" i="46"/>
  <c r="BP166" i="46" s="1"/>
  <c r="ED166" i="46"/>
  <c r="EC166" i="46"/>
  <c r="EB166" i="46"/>
  <c r="BM166" i="46" s="1"/>
  <c r="EA166" i="46"/>
  <c r="BL166" i="46" s="1"/>
  <c r="DZ166" i="46"/>
  <c r="BK166" i="46" s="1"/>
  <c r="DY166" i="46"/>
  <c r="BJ166" i="46" s="1"/>
  <c r="DX166" i="46"/>
  <c r="DW166" i="46"/>
  <c r="BH166" i="46" s="1"/>
  <c r="DV166" i="46"/>
  <c r="BG166" i="46" s="1"/>
  <c r="DU166" i="46"/>
  <c r="DT166" i="46"/>
  <c r="BE166" i="46" s="1"/>
  <c r="DS166" i="46"/>
  <c r="DR166" i="46"/>
  <c r="DQ166" i="46"/>
  <c r="BB166" i="46" s="1"/>
  <c r="DP166" i="46"/>
  <c r="BA166" i="46" s="1"/>
  <c r="DO166" i="46"/>
  <c r="AZ166" i="46" s="1"/>
  <c r="DN166" i="46"/>
  <c r="DM166" i="46"/>
  <c r="AX166" i="46" s="1"/>
  <c r="DL166" i="46"/>
  <c r="AW166" i="46" s="1"/>
  <c r="DK166" i="46"/>
  <c r="DJ166" i="46"/>
  <c r="AU166" i="46" s="1"/>
  <c r="DI166" i="46"/>
  <c r="AT166" i="46" s="1"/>
  <c r="DH166" i="46"/>
  <c r="AS166" i="46" s="1"/>
  <c r="DG166" i="46"/>
  <c r="AR166" i="46" s="1"/>
  <c r="DF166" i="46"/>
  <c r="DE166" i="46"/>
  <c r="AP166" i="46" s="1"/>
  <c r="DD166" i="46"/>
  <c r="AO166" i="46" s="1"/>
  <c r="DC166" i="46"/>
  <c r="AN166" i="46" s="1"/>
  <c r="DB166" i="46"/>
  <c r="DA166" i="46"/>
  <c r="AL166" i="46" s="1"/>
  <c r="CZ166" i="46"/>
  <c r="CY166" i="46"/>
  <c r="AJ166" i="46" s="1"/>
  <c r="CX166" i="46"/>
  <c r="CW166" i="46"/>
  <c r="CV166" i="46"/>
  <c r="AG166" i="46" s="1"/>
  <c r="CU166" i="46"/>
  <c r="AF166" i="46" s="1"/>
  <c r="CT166" i="46"/>
  <c r="CS166" i="46"/>
  <c r="CR166" i="46"/>
  <c r="CQ166" i="46"/>
  <c r="AB166" i="46" s="1"/>
  <c r="CP166" i="46"/>
  <c r="AA166" i="46" s="1"/>
  <c r="CO166" i="46"/>
  <c r="CN166" i="46"/>
  <c r="Y166" i="46" s="1"/>
  <c r="CM166" i="46"/>
  <c r="CL166" i="46"/>
  <c r="CK166" i="46"/>
  <c r="V166" i="46" s="1"/>
  <c r="CJ166" i="46"/>
  <c r="U166" i="46" s="1"/>
  <c r="CI166" i="46"/>
  <c r="T166" i="46" s="1"/>
  <c r="CH166" i="46"/>
  <c r="S166" i="46" s="1"/>
  <c r="CG166" i="46"/>
  <c r="R166" i="46" s="1"/>
  <c r="CF166" i="46"/>
  <c r="Q166" i="46" s="1"/>
  <c r="CE166" i="46"/>
  <c r="P166" i="46" s="1"/>
  <c r="CD166" i="46"/>
  <c r="CC166" i="46"/>
  <c r="N166" i="46" s="1"/>
  <c r="CB166" i="46"/>
  <c r="M166" i="46" s="1"/>
  <c r="CA166" i="46"/>
  <c r="L166" i="46" s="1"/>
  <c r="BZ166" i="46"/>
  <c r="BY166" i="46"/>
  <c r="J166" i="46" s="1"/>
  <c r="BX166" i="46"/>
  <c r="I166" i="46" s="1"/>
  <c r="BW166" i="46"/>
  <c r="H166" i="46" s="1"/>
  <c r="BV166" i="46"/>
  <c r="G166" i="46" s="1"/>
  <c r="BU166" i="46"/>
  <c r="BT166" i="46"/>
  <c r="BS166" i="46"/>
  <c r="D166" i="46" s="1"/>
  <c r="B166" i="46"/>
  <c r="B166" i="44" s="1"/>
  <c r="A166" i="46"/>
  <c r="C166" i="46" s="1"/>
  <c r="C166" i="44" s="1"/>
  <c r="EF165" i="46"/>
  <c r="BQ165" i="46" s="1"/>
  <c r="EE165" i="46"/>
  <c r="ED165" i="46"/>
  <c r="BO165" i="44" s="1"/>
  <c r="EC165" i="46"/>
  <c r="EB165" i="46"/>
  <c r="EA165" i="46"/>
  <c r="BL165" i="46" s="1"/>
  <c r="DZ165" i="46"/>
  <c r="DY165" i="46"/>
  <c r="BJ165" i="46" s="1"/>
  <c r="DX165" i="46"/>
  <c r="DW165" i="46"/>
  <c r="BH165" i="46" s="1"/>
  <c r="DV165" i="46"/>
  <c r="BG165" i="46" s="1"/>
  <c r="DU165" i="46"/>
  <c r="DT165" i="46"/>
  <c r="BE165" i="46" s="1"/>
  <c r="DS165" i="46"/>
  <c r="BD165" i="46" s="1"/>
  <c r="DR165" i="46"/>
  <c r="BC165" i="46" s="1"/>
  <c r="DQ165" i="46"/>
  <c r="BB165" i="46" s="1"/>
  <c r="DP165" i="46"/>
  <c r="DO165" i="46"/>
  <c r="AZ165" i="46" s="1"/>
  <c r="DN165" i="46"/>
  <c r="DM165" i="46"/>
  <c r="DL165" i="46"/>
  <c r="AW165" i="46" s="1"/>
  <c r="DK165" i="46"/>
  <c r="AV165" i="46" s="1"/>
  <c r="DJ165" i="46"/>
  <c r="DI165" i="46"/>
  <c r="AT165" i="46" s="1"/>
  <c r="DH165" i="46"/>
  <c r="AS165" i="46" s="1"/>
  <c r="DG165" i="46"/>
  <c r="AR165" i="46" s="1"/>
  <c r="DF165" i="46"/>
  <c r="AQ165" i="46" s="1"/>
  <c r="DE165" i="46"/>
  <c r="AP165" i="46" s="1"/>
  <c r="DD165" i="46"/>
  <c r="DC165" i="46"/>
  <c r="AN165" i="46" s="1"/>
  <c r="DB165" i="46"/>
  <c r="DA165" i="46"/>
  <c r="AL165" i="46" s="1"/>
  <c r="CZ165" i="46"/>
  <c r="AK165" i="46" s="1"/>
  <c r="CY165" i="46"/>
  <c r="AJ165" i="46" s="1"/>
  <c r="CX165" i="46"/>
  <c r="AI165" i="46" s="1"/>
  <c r="CW165" i="46"/>
  <c r="AH165" i="46" s="1"/>
  <c r="CV165" i="46"/>
  <c r="AG165" i="46" s="1"/>
  <c r="CU165" i="46"/>
  <c r="AF165" i="46" s="1"/>
  <c r="CT165" i="46"/>
  <c r="AE165" i="46" s="1"/>
  <c r="CS165" i="46"/>
  <c r="AD165" i="46" s="1"/>
  <c r="CR165" i="46"/>
  <c r="CQ165" i="46"/>
  <c r="CP165" i="46"/>
  <c r="AA165" i="46" s="1"/>
  <c r="CO165" i="46"/>
  <c r="Z165" i="46" s="1"/>
  <c r="CN165" i="46"/>
  <c r="Y165" i="46" s="1"/>
  <c r="CM165" i="46"/>
  <c r="X165" i="46" s="1"/>
  <c r="CL165" i="46"/>
  <c r="CK165" i="46"/>
  <c r="V165" i="46" s="1"/>
  <c r="CJ165" i="46"/>
  <c r="CI165" i="46"/>
  <c r="T165" i="46" s="1"/>
  <c r="CH165" i="46"/>
  <c r="CG165" i="46"/>
  <c r="R165" i="46" s="1"/>
  <c r="CF165" i="46"/>
  <c r="Q165" i="46" s="1"/>
  <c r="CE165" i="46"/>
  <c r="P165" i="46" s="1"/>
  <c r="CD165" i="46"/>
  <c r="CC165" i="46"/>
  <c r="N165" i="46" s="1"/>
  <c r="CB165" i="46"/>
  <c r="M165" i="46" s="1"/>
  <c r="CA165" i="46"/>
  <c r="BZ165" i="46"/>
  <c r="K165" i="46" s="1"/>
  <c r="BY165" i="46"/>
  <c r="BX165" i="46"/>
  <c r="BW165" i="46"/>
  <c r="H165" i="46" s="1"/>
  <c r="BV165" i="46"/>
  <c r="BU165" i="46"/>
  <c r="F165" i="46" s="1"/>
  <c r="BT165" i="46"/>
  <c r="E165" i="46" s="1"/>
  <c r="BS165" i="46"/>
  <c r="D165" i="46" s="1"/>
  <c r="BO165" i="46"/>
  <c r="B165" i="46"/>
  <c r="B165" i="44" s="1"/>
  <c r="A165" i="46"/>
  <c r="C165" i="46" s="1"/>
  <c r="C165" i="44" s="1"/>
  <c r="EF164" i="46"/>
  <c r="BQ164" i="46" s="1"/>
  <c r="EE164" i="46"/>
  <c r="ED164" i="46"/>
  <c r="BO164" i="44" s="1"/>
  <c r="EC164" i="46"/>
  <c r="BN164" i="44" s="1"/>
  <c r="EB164" i="46"/>
  <c r="BM164" i="44" s="1"/>
  <c r="EA164" i="46"/>
  <c r="BL164" i="44" s="1"/>
  <c r="DZ164" i="46"/>
  <c r="BK164" i="44" s="1"/>
  <c r="DY164" i="46"/>
  <c r="BJ164" i="44" s="1"/>
  <c r="DX164" i="46"/>
  <c r="BI164" i="46" s="1"/>
  <c r="DW164" i="46"/>
  <c r="DV164" i="46"/>
  <c r="DU164" i="46"/>
  <c r="BF164" i="46" s="1"/>
  <c r="DT164" i="46"/>
  <c r="BE164" i="46" s="1"/>
  <c r="DS164" i="46"/>
  <c r="BD164" i="46" s="1"/>
  <c r="DR164" i="46"/>
  <c r="BC164" i="46" s="1"/>
  <c r="DQ164" i="46"/>
  <c r="BB164" i="46" s="1"/>
  <c r="DP164" i="46"/>
  <c r="BA164" i="46" s="1"/>
  <c r="DO164" i="46"/>
  <c r="DN164" i="46"/>
  <c r="DM164" i="46"/>
  <c r="DL164" i="46"/>
  <c r="AW164" i="46" s="1"/>
  <c r="DK164" i="46"/>
  <c r="DJ164" i="46"/>
  <c r="AU164" i="46" s="1"/>
  <c r="DI164" i="46"/>
  <c r="DH164" i="46"/>
  <c r="AS164" i="46" s="1"/>
  <c r="DG164" i="46"/>
  <c r="DF164" i="46"/>
  <c r="DE164" i="46"/>
  <c r="AP164" i="46" s="1"/>
  <c r="DD164" i="46"/>
  <c r="AO164" i="46" s="1"/>
  <c r="DC164" i="46"/>
  <c r="DB164" i="46"/>
  <c r="AM164" i="46" s="1"/>
  <c r="DA164" i="46"/>
  <c r="CZ164" i="46"/>
  <c r="AK164" i="46" s="1"/>
  <c r="CY164" i="46"/>
  <c r="CX164" i="46"/>
  <c r="AI164" i="46" s="1"/>
  <c r="CW164" i="46"/>
  <c r="CV164" i="46"/>
  <c r="CU164" i="46"/>
  <c r="CT164" i="46"/>
  <c r="AE164" i="46" s="1"/>
  <c r="CS164" i="46"/>
  <c r="CR164" i="46"/>
  <c r="AC164" i="46" s="1"/>
  <c r="CQ164" i="46"/>
  <c r="CP164" i="46"/>
  <c r="AA164" i="46" s="1"/>
  <c r="CO164" i="46"/>
  <c r="Z164" i="46" s="1"/>
  <c r="CN164" i="46"/>
  <c r="Y164" i="46" s="1"/>
  <c r="CM164" i="46"/>
  <c r="CL164" i="46"/>
  <c r="W164" i="46" s="1"/>
  <c r="CK164" i="46"/>
  <c r="CJ164" i="46"/>
  <c r="U164" i="46" s="1"/>
  <c r="CI164" i="46"/>
  <c r="T164" i="46" s="1"/>
  <c r="CH164" i="46"/>
  <c r="CG164" i="46"/>
  <c r="CF164" i="46"/>
  <c r="Q164" i="46" s="1"/>
  <c r="CE164" i="46"/>
  <c r="P164" i="46" s="1"/>
  <c r="CD164" i="46"/>
  <c r="O164" i="46" s="1"/>
  <c r="CC164" i="46"/>
  <c r="CB164" i="46"/>
  <c r="M164" i="46" s="1"/>
  <c r="CA164" i="46"/>
  <c r="BZ164" i="46"/>
  <c r="K164" i="46" s="1"/>
  <c r="BY164" i="46"/>
  <c r="BX164" i="46"/>
  <c r="I164" i="46" s="1"/>
  <c r="BW164" i="46"/>
  <c r="BV164" i="46"/>
  <c r="G164" i="46" s="1"/>
  <c r="BU164" i="46"/>
  <c r="BT164" i="46"/>
  <c r="E164" i="46" s="1"/>
  <c r="BS164" i="46"/>
  <c r="BO164" i="46"/>
  <c r="BN164" i="46"/>
  <c r="BM164" i="46"/>
  <c r="BL164" i="46"/>
  <c r="B164" i="46"/>
  <c r="B164" i="44" s="1"/>
  <c r="A164" i="46"/>
  <c r="C164" i="46" s="1"/>
  <c r="C164" i="44" s="1"/>
  <c r="EF163" i="46"/>
  <c r="EE163" i="46"/>
  <c r="BP163" i="46" s="1"/>
  <c r="ED163" i="46"/>
  <c r="EC163" i="46"/>
  <c r="EB163" i="46"/>
  <c r="BM163" i="46" s="1"/>
  <c r="EA163" i="46"/>
  <c r="BL163" i="46" s="1"/>
  <c r="DZ163" i="46"/>
  <c r="BK163" i="46" s="1"/>
  <c r="DY163" i="46"/>
  <c r="DX163" i="46"/>
  <c r="BI163" i="46" s="1"/>
  <c r="DW163" i="46"/>
  <c r="DV163" i="46"/>
  <c r="BG163" i="46" s="1"/>
  <c r="DU163" i="46"/>
  <c r="DT163" i="46"/>
  <c r="BE163" i="46" s="1"/>
  <c r="DS163" i="46"/>
  <c r="BD163" i="46" s="1"/>
  <c r="DR163" i="46"/>
  <c r="BC163" i="46" s="1"/>
  <c r="DQ163" i="46"/>
  <c r="BB163" i="46" s="1"/>
  <c r="DP163" i="46"/>
  <c r="BA163" i="46" s="1"/>
  <c r="DO163" i="46"/>
  <c r="DN163" i="46"/>
  <c r="AY163" i="46" s="1"/>
  <c r="DM163" i="46"/>
  <c r="AX163" i="46" s="1"/>
  <c r="DL163" i="46"/>
  <c r="AW163" i="46" s="1"/>
  <c r="DK163" i="46"/>
  <c r="DJ163" i="46"/>
  <c r="AU163" i="46" s="1"/>
  <c r="DI163" i="46"/>
  <c r="DH163" i="46"/>
  <c r="AS163" i="46" s="1"/>
  <c r="DG163" i="46"/>
  <c r="DF163" i="46"/>
  <c r="AQ163" i="46" s="1"/>
  <c r="DE163" i="46"/>
  <c r="DD163" i="46"/>
  <c r="AO163" i="46" s="1"/>
  <c r="DC163" i="46"/>
  <c r="AN163" i="46" s="1"/>
  <c r="DB163" i="46"/>
  <c r="AM163" i="46" s="1"/>
  <c r="DA163" i="46"/>
  <c r="AL163" i="46" s="1"/>
  <c r="CZ163" i="46"/>
  <c r="CY163" i="46"/>
  <c r="AJ163" i="46" s="1"/>
  <c r="CX163" i="46"/>
  <c r="CW163" i="46"/>
  <c r="CV163" i="46"/>
  <c r="AG163" i="46" s="1"/>
  <c r="CU163" i="46"/>
  <c r="AF163" i="46" s="1"/>
  <c r="CT163" i="46"/>
  <c r="AE163" i="46" s="1"/>
  <c r="CS163" i="46"/>
  <c r="CR163" i="46"/>
  <c r="CQ163" i="46"/>
  <c r="CP163" i="46"/>
  <c r="AA163" i="46" s="1"/>
  <c r="CO163" i="46"/>
  <c r="CN163" i="46"/>
  <c r="Y163" i="46" s="1"/>
  <c r="CM163" i="46"/>
  <c r="X163" i="46" s="1"/>
  <c r="CL163" i="46"/>
  <c r="W163" i="46" s="1"/>
  <c r="CK163" i="46"/>
  <c r="CJ163" i="46"/>
  <c r="CI163" i="46"/>
  <c r="CH163" i="46"/>
  <c r="S163" i="46" s="1"/>
  <c r="CG163" i="46"/>
  <c r="R163" i="46" s="1"/>
  <c r="CF163" i="46"/>
  <c r="Q163" i="46" s="1"/>
  <c r="CE163" i="46"/>
  <c r="P163" i="46" s="1"/>
  <c r="CD163" i="46"/>
  <c r="O163" i="46" s="1"/>
  <c r="CC163" i="46"/>
  <c r="CB163" i="46"/>
  <c r="M163" i="46" s="1"/>
  <c r="CA163" i="46"/>
  <c r="BZ163" i="46"/>
  <c r="K163" i="46" s="1"/>
  <c r="BY163" i="46"/>
  <c r="J163" i="46" s="1"/>
  <c r="BX163" i="46"/>
  <c r="I163" i="46" s="1"/>
  <c r="BW163" i="46"/>
  <c r="H163" i="46" s="1"/>
  <c r="BV163" i="46"/>
  <c r="G163" i="46" s="1"/>
  <c r="BU163" i="46"/>
  <c r="BT163" i="46"/>
  <c r="E163" i="46" s="1"/>
  <c r="BS163" i="46"/>
  <c r="B163" i="46"/>
  <c r="B163" i="44" s="1"/>
  <c r="A163" i="46"/>
  <c r="A163" i="44" s="1"/>
  <c r="EF162" i="46"/>
  <c r="BQ162" i="46" s="1"/>
  <c r="EE162" i="46"/>
  <c r="ED162" i="46"/>
  <c r="BO162" i="46" s="1"/>
  <c r="EC162" i="46"/>
  <c r="BN162" i="46" s="1"/>
  <c r="EB162" i="46"/>
  <c r="BM162" i="46" s="1"/>
  <c r="EA162" i="46"/>
  <c r="BL162" i="46" s="1"/>
  <c r="DZ162" i="46"/>
  <c r="BK162" i="46" s="1"/>
  <c r="DY162" i="46"/>
  <c r="BJ162" i="46" s="1"/>
  <c r="DX162" i="46"/>
  <c r="BI162" i="46" s="1"/>
  <c r="DW162" i="46"/>
  <c r="BH162" i="46" s="1"/>
  <c r="DV162" i="46"/>
  <c r="BG162" i="46" s="1"/>
  <c r="DU162" i="46"/>
  <c r="DT162" i="46"/>
  <c r="DS162" i="46"/>
  <c r="BD162" i="46" s="1"/>
  <c r="DR162" i="46"/>
  <c r="DQ162" i="46"/>
  <c r="BB162" i="46" s="1"/>
  <c r="DP162" i="46"/>
  <c r="BA162" i="46" s="1"/>
  <c r="DO162" i="46"/>
  <c r="AZ162" i="46" s="1"/>
  <c r="DN162" i="46"/>
  <c r="AY162" i="46" s="1"/>
  <c r="DM162" i="46"/>
  <c r="DL162" i="46"/>
  <c r="AW162" i="46" s="1"/>
  <c r="DK162" i="46"/>
  <c r="AV162" i="46" s="1"/>
  <c r="DJ162" i="46"/>
  <c r="DI162" i="46"/>
  <c r="AT162" i="46" s="1"/>
  <c r="DH162" i="46"/>
  <c r="AS162" i="46" s="1"/>
  <c r="DG162" i="46"/>
  <c r="DF162" i="46"/>
  <c r="AQ162" i="46" s="1"/>
  <c r="DE162" i="46"/>
  <c r="DD162" i="46"/>
  <c r="DC162" i="46"/>
  <c r="DB162" i="46"/>
  <c r="AM162" i="46" s="1"/>
  <c r="DA162" i="46"/>
  <c r="AL162" i="46" s="1"/>
  <c r="CZ162" i="46"/>
  <c r="AK162" i="46" s="1"/>
  <c r="CY162" i="46"/>
  <c r="AJ162" i="46" s="1"/>
  <c r="CX162" i="46"/>
  <c r="AI162" i="46" s="1"/>
  <c r="CW162" i="46"/>
  <c r="AH162" i="46" s="1"/>
  <c r="CV162" i="46"/>
  <c r="CU162" i="46"/>
  <c r="AF162" i="46" s="1"/>
  <c r="CT162" i="46"/>
  <c r="AE162" i="46" s="1"/>
  <c r="CS162" i="46"/>
  <c r="AD162" i="46" s="1"/>
  <c r="CR162" i="46"/>
  <c r="CQ162" i="46"/>
  <c r="AB162" i="46" s="1"/>
  <c r="CP162" i="46"/>
  <c r="AA162" i="46" s="1"/>
  <c r="CO162" i="46"/>
  <c r="CN162" i="46"/>
  <c r="CM162" i="46"/>
  <c r="CL162" i="46"/>
  <c r="CK162" i="46"/>
  <c r="V162" i="46" s="1"/>
  <c r="CJ162" i="46"/>
  <c r="CI162" i="46"/>
  <c r="T162" i="46" s="1"/>
  <c r="CH162" i="46"/>
  <c r="S162" i="46" s="1"/>
  <c r="CG162" i="46"/>
  <c r="CF162" i="46"/>
  <c r="CE162" i="46"/>
  <c r="P162" i="46" s="1"/>
  <c r="CD162" i="46"/>
  <c r="CC162" i="46"/>
  <c r="CB162" i="46"/>
  <c r="CA162" i="46"/>
  <c r="L162" i="46" s="1"/>
  <c r="BZ162" i="46"/>
  <c r="K162" i="46" s="1"/>
  <c r="BY162" i="46"/>
  <c r="BX162" i="46"/>
  <c r="I162" i="46" s="1"/>
  <c r="BW162" i="46"/>
  <c r="BV162" i="46"/>
  <c r="G162" i="46" s="1"/>
  <c r="BU162" i="46"/>
  <c r="F162" i="46" s="1"/>
  <c r="BT162" i="46"/>
  <c r="BS162" i="46"/>
  <c r="D162" i="46" s="1"/>
  <c r="B162" i="46"/>
  <c r="B162" i="44" s="1"/>
  <c r="A162" i="46"/>
  <c r="EF161" i="46"/>
  <c r="EE161" i="46"/>
  <c r="ED161" i="46"/>
  <c r="BO161" i="46" s="1"/>
  <c r="EC161" i="46"/>
  <c r="EB161" i="46"/>
  <c r="BM161" i="46" s="1"/>
  <c r="EA161" i="46"/>
  <c r="DZ161" i="46"/>
  <c r="BK161" i="46" s="1"/>
  <c r="DY161" i="46"/>
  <c r="BJ161" i="46" s="1"/>
  <c r="DX161" i="46"/>
  <c r="DW161" i="46"/>
  <c r="DV161" i="46"/>
  <c r="DU161" i="46"/>
  <c r="BF161" i="46" s="1"/>
  <c r="DT161" i="46"/>
  <c r="DS161" i="46"/>
  <c r="BD161" i="46" s="1"/>
  <c r="DR161" i="46"/>
  <c r="BC161" i="46" s="1"/>
  <c r="DQ161" i="46"/>
  <c r="DP161" i="46"/>
  <c r="DO161" i="46"/>
  <c r="DN161" i="46"/>
  <c r="AY161" i="46" s="1"/>
  <c r="DM161" i="46"/>
  <c r="DL161" i="46"/>
  <c r="DK161" i="46"/>
  <c r="AV161" i="46" s="1"/>
  <c r="DJ161" i="46"/>
  <c r="AU161" i="46" s="1"/>
  <c r="DI161" i="46"/>
  <c r="AT161" i="46" s="1"/>
  <c r="DH161" i="46"/>
  <c r="AS161" i="46" s="1"/>
  <c r="DG161" i="46"/>
  <c r="DF161" i="46"/>
  <c r="AQ161" i="46" s="1"/>
  <c r="DE161" i="46"/>
  <c r="DD161" i="46"/>
  <c r="DC161" i="46"/>
  <c r="AN161" i="46" s="1"/>
  <c r="DB161" i="46"/>
  <c r="AM161" i="46" s="1"/>
  <c r="DA161" i="46"/>
  <c r="AL161" i="46" s="1"/>
  <c r="CZ161" i="46"/>
  <c r="AK161" i="46" s="1"/>
  <c r="CY161" i="46"/>
  <c r="CX161" i="46"/>
  <c r="AI161" i="46" s="1"/>
  <c r="CW161" i="46"/>
  <c r="CV161" i="46"/>
  <c r="AG161" i="46" s="1"/>
  <c r="CU161" i="46"/>
  <c r="AF161" i="46" s="1"/>
  <c r="CT161" i="46"/>
  <c r="AE161" i="46" s="1"/>
  <c r="CS161" i="46"/>
  <c r="AD161" i="46" s="1"/>
  <c r="CR161" i="46"/>
  <c r="CQ161" i="46"/>
  <c r="CP161" i="46"/>
  <c r="CO161" i="46"/>
  <c r="Z161" i="46" s="1"/>
  <c r="CN161" i="46"/>
  <c r="CM161" i="46"/>
  <c r="CL161" i="46"/>
  <c r="W161" i="46" s="1"/>
  <c r="CK161" i="46"/>
  <c r="V161" i="46" s="1"/>
  <c r="CJ161" i="46"/>
  <c r="CI161" i="46"/>
  <c r="CH161" i="46"/>
  <c r="S161" i="46" s="1"/>
  <c r="CG161" i="46"/>
  <c r="CF161" i="46"/>
  <c r="CE161" i="46"/>
  <c r="P161" i="46" s="1"/>
  <c r="CD161" i="46"/>
  <c r="O161" i="46" s="1"/>
  <c r="CC161" i="46"/>
  <c r="CB161" i="46"/>
  <c r="CA161" i="46"/>
  <c r="BZ161" i="46"/>
  <c r="K161" i="46" s="1"/>
  <c r="BY161" i="46"/>
  <c r="J161" i="46" s="1"/>
  <c r="BX161" i="46"/>
  <c r="I161" i="46" s="1"/>
  <c r="BW161" i="46"/>
  <c r="H161" i="46" s="1"/>
  <c r="BV161" i="46"/>
  <c r="G161" i="46" s="1"/>
  <c r="BU161" i="46"/>
  <c r="BT161" i="46"/>
  <c r="BS161" i="46"/>
  <c r="B161" i="46"/>
  <c r="B161" i="44" s="1"/>
  <c r="A161" i="46"/>
  <c r="C161" i="46" s="1"/>
  <c r="C161" i="44" s="1"/>
  <c r="EF160" i="46"/>
  <c r="EE160" i="46"/>
  <c r="BP160" i="46" s="1"/>
  <c r="ED160" i="46"/>
  <c r="BO160" i="46" s="1"/>
  <c r="EC160" i="46"/>
  <c r="EB160" i="46"/>
  <c r="EA160" i="46"/>
  <c r="BL160" i="46" s="1"/>
  <c r="DZ160" i="46"/>
  <c r="DY160" i="46"/>
  <c r="BJ160" i="46" s="1"/>
  <c r="DX160" i="46"/>
  <c r="DW160" i="46"/>
  <c r="BH160" i="46" s="1"/>
  <c r="DV160" i="46"/>
  <c r="BG160" i="46" s="1"/>
  <c r="DU160" i="46"/>
  <c r="BF160" i="46" s="1"/>
  <c r="DT160" i="46"/>
  <c r="DS160" i="46"/>
  <c r="DR160" i="46"/>
  <c r="BC160" i="46" s="1"/>
  <c r="DQ160" i="46"/>
  <c r="BB160" i="46" s="1"/>
  <c r="DP160" i="46"/>
  <c r="DO160" i="46"/>
  <c r="DN160" i="46"/>
  <c r="AY160" i="46" s="1"/>
  <c r="DM160" i="46"/>
  <c r="DL160" i="46"/>
  <c r="AW160" i="46" s="1"/>
  <c r="DK160" i="46"/>
  <c r="DJ160" i="46"/>
  <c r="DI160" i="46"/>
  <c r="AT160" i="46" s="1"/>
  <c r="DH160" i="46"/>
  <c r="DG160" i="46"/>
  <c r="AR160" i="46" s="1"/>
  <c r="DF160" i="46"/>
  <c r="AQ160" i="46" s="1"/>
  <c r="DE160" i="46"/>
  <c r="AP160" i="46" s="1"/>
  <c r="DD160" i="46"/>
  <c r="AO160" i="46" s="1"/>
  <c r="DC160" i="46"/>
  <c r="DB160" i="46"/>
  <c r="DA160" i="46"/>
  <c r="AL160" i="46" s="1"/>
  <c r="CZ160" i="46"/>
  <c r="CY160" i="46"/>
  <c r="AJ160" i="46" s="1"/>
  <c r="CX160" i="46"/>
  <c r="AI160" i="46" s="1"/>
  <c r="CW160" i="46"/>
  <c r="CV160" i="46"/>
  <c r="AG160" i="46" s="1"/>
  <c r="CU160" i="46"/>
  <c r="CT160" i="46"/>
  <c r="AE160" i="46" s="1"/>
  <c r="CS160" i="46"/>
  <c r="CR160" i="46"/>
  <c r="CQ160" i="46"/>
  <c r="CP160" i="46"/>
  <c r="AA160" i="46" s="1"/>
  <c r="CO160" i="46"/>
  <c r="Z160" i="46" s="1"/>
  <c r="CN160" i="46"/>
  <c r="CM160" i="46"/>
  <c r="X160" i="46" s="1"/>
  <c r="CL160" i="46"/>
  <c r="CK160" i="46"/>
  <c r="CJ160" i="46"/>
  <c r="CI160" i="46"/>
  <c r="CH160" i="46"/>
  <c r="S160" i="46" s="1"/>
  <c r="CG160" i="46"/>
  <c r="CF160" i="46"/>
  <c r="CE160" i="46"/>
  <c r="P160" i="46" s="1"/>
  <c r="CD160" i="46"/>
  <c r="CC160" i="46"/>
  <c r="CB160" i="46"/>
  <c r="CA160" i="46"/>
  <c r="BZ160" i="46"/>
  <c r="K160" i="46" s="1"/>
  <c r="BY160" i="46"/>
  <c r="BX160" i="46"/>
  <c r="I160" i="46" s="1"/>
  <c r="BW160" i="46"/>
  <c r="BV160" i="46"/>
  <c r="G160" i="46" s="1"/>
  <c r="BU160" i="46"/>
  <c r="BT160" i="46"/>
  <c r="BS160" i="46"/>
  <c r="D160" i="46" s="1"/>
  <c r="B160" i="46"/>
  <c r="B160" i="44" s="1"/>
  <c r="A160" i="46"/>
  <c r="C160" i="46" s="1"/>
  <c r="C160" i="44" s="1"/>
  <c r="EF159" i="46"/>
  <c r="EE159" i="46"/>
  <c r="ED159" i="46"/>
  <c r="BO159" i="46" s="1"/>
  <c r="EC159" i="46"/>
  <c r="BN159" i="46" s="1"/>
  <c r="EB159" i="46"/>
  <c r="EA159" i="46"/>
  <c r="DZ159" i="46"/>
  <c r="BK159" i="46" s="1"/>
  <c r="DY159" i="46"/>
  <c r="DX159" i="46"/>
  <c r="DW159" i="46"/>
  <c r="DV159" i="46"/>
  <c r="BG159" i="46" s="1"/>
  <c r="DU159" i="46"/>
  <c r="BF159" i="46" s="1"/>
  <c r="DT159" i="46"/>
  <c r="DS159" i="46"/>
  <c r="BD159" i="46" s="1"/>
  <c r="DR159" i="46"/>
  <c r="BC159" i="46" s="1"/>
  <c r="DQ159" i="46"/>
  <c r="DP159" i="46"/>
  <c r="BA159" i="46" s="1"/>
  <c r="DO159" i="46"/>
  <c r="AZ159" i="46" s="1"/>
  <c r="DN159" i="46"/>
  <c r="DM159" i="46"/>
  <c r="AX159" i="46" s="1"/>
  <c r="DL159" i="46"/>
  <c r="DK159" i="46"/>
  <c r="DJ159" i="46"/>
  <c r="AU159" i="46" s="1"/>
  <c r="DI159" i="46"/>
  <c r="DH159" i="46"/>
  <c r="DG159" i="46"/>
  <c r="DF159" i="46"/>
  <c r="AQ159" i="46" s="1"/>
  <c r="DE159" i="46"/>
  <c r="AP159" i="46" s="1"/>
  <c r="DD159" i="46"/>
  <c r="DC159" i="46"/>
  <c r="AN159" i="46" s="1"/>
  <c r="DB159" i="46"/>
  <c r="AM159" i="46" s="1"/>
  <c r="DA159" i="46"/>
  <c r="CZ159" i="46"/>
  <c r="AK159" i="46" s="1"/>
  <c r="CY159" i="46"/>
  <c r="AJ159" i="46" s="1"/>
  <c r="CX159" i="46"/>
  <c r="AI159" i="46" s="1"/>
  <c r="CW159" i="46"/>
  <c r="CV159" i="46"/>
  <c r="CU159" i="46"/>
  <c r="CT159" i="46"/>
  <c r="AE159" i="46" s="1"/>
  <c r="CS159" i="46"/>
  <c r="CR159" i="46"/>
  <c r="CQ159" i="46"/>
  <c r="AB159" i="46" s="1"/>
  <c r="CP159" i="46"/>
  <c r="AA159" i="46" s="1"/>
  <c r="CO159" i="46"/>
  <c r="CN159" i="46"/>
  <c r="CM159" i="46"/>
  <c r="CL159" i="46"/>
  <c r="W159" i="46" s="1"/>
  <c r="CK159" i="46"/>
  <c r="CJ159" i="46"/>
  <c r="U159" i="46" s="1"/>
  <c r="CI159" i="46"/>
  <c r="CH159" i="46"/>
  <c r="CG159" i="46"/>
  <c r="CF159" i="46"/>
  <c r="CE159" i="46"/>
  <c r="P159" i="46" s="1"/>
  <c r="CD159" i="46"/>
  <c r="O159" i="46" s="1"/>
  <c r="CC159" i="46"/>
  <c r="CB159" i="46"/>
  <c r="CA159" i="46"/>
  <c r="L159" i="46" s="1"/>
  <c r="BZ159" i="46"/>
  <c r="K159" i="46" s="1"/>
  <c r="BY159" i="46"/>
  <c r="BX159" i="46"/>
  <c r="BW159" i="46"/>
  <c r="BV159" i="46"/>
  <c r="G159" i="46" s="1"/>
  <c r="BU159" i="46"/>
  <c r="BT159" i="46"/>
  <c r="BS159" i="46"/>
  <c r="B159" i="46"/>
  <c r="B159" i="44" s="1"/>
  <c r="A159" i="46"/>
  <c r="A159" i="44" s="1"/>
  <c r="EF158" i="46"/>
  <c r="EE158" i="46"/>
  <c r="BP158" i="46" s="1"/>
  <c r="ED158" i="46"/>
  <c r="BO158" i="46" s="1"/>
  <c r="EC158" i="46"/>
  <c r="EB158" i="46"/>
  <c r="BM158" i="46" s="1"/>
  <c r="EA158" i="46"/>
  <c r="BL158" i="46" s="1"/>
  <c r="DZ158" i="46"/>
  <c r="BK158" i="46" s="1"/>
  <c r="DY158" i="46"/>
  <c r="BJ158" i="46" s="1"/>
  <c r="DX158" i="46"/>
  <c r="BI158" i="46" s="1"/>
  <c r="DW158" i="46"/>
  <c r="DV158" i="46"/>
  <c r="BG158" i="46" s="1"/>
  <c r="DU158" i="46"/>
  <c r="BF158" i="46" s="1"/>
  <c r="DT158" i="46"/>
  <c r="DS158" i="46"/>
  <c r="DR158" i="46"/>
  <c r="DQ158" i="46"/>
  <c r="DP158" i="46"/>
  <c r="DO158" i="46"/>
  <c r="DN158" i="46"/>
  <c r="AY158" i="46" s="1"/>
  <c r="DM158" i="46"/>
  <c r="DL158" i="46"/>
  <c r="DK158" i="46"/>
  <c r="AV158" i="46" s="1"/>
  <c r="DJ158" i="46"/>
  <c r="AU158" i="46" s="1"/>
  <c r="DI158" i="46"/>
  <c r="DH158" i="46"/>
  <c r="DG158" i="46"/>
  <c r="AR158" i="46" s="1"/>
  <c r="DF158" i="46"/>
  <c r="AQ158" i="46" s="1"/>
  <c r="DE158" i="46"/>
  <c r="DD158" i="46"/>
  <c r="DC158" i="46"/>
  <c r="AN158" i="46" s="1"/>
  <c r="DB158" i="46"/>
  <c r="AM158" i="46" s="1"/>
  <c r="DA158" i="46"/>
  <c r="CZ158" i="46"/>
  <c r="CY158" i="46"/>
  <c r="CX158" i="46"/>
  <c r="AI158" i="46" s="1"/>
  <c r="CW158" i="46"/>
  <c r="CV158" i="46"/>
  <c r="CU158" i="46"/>
  <c r="AF158" i="46" s="1"/>
  <c r="CT158" i="46"/>
  <c r="CS158" i="46"/>
  <c r="AD158" i="46" s="1"/>
  <c r="CR158" i="46"/>
  <c r="CQ158" i="46"/>
  <c r="AB158" i="46" s="1"/>
  <c r="CP158" i="46"/>
  <c r="AA158" i="46" s="1"/>
  <c r="CO158" i="46"/>
  <c r="Z158" i="46" s="1"/>
  <c r="CN158" i="46"/>
  <c r="CM158" i="46"/>
  <c r="X158" i="46" s="1"/>
  <c r="CL158" i="46"/>
  <c r="W158" i="46" s="1"/>
  <c r="CK158" i="46"/>
  <c r="CJ158" i="46"/>
  <c r="CI158" i="46"/>
  <c r="T158" i="46" s="1"/>
  <c r="CH158" i="46"/>
  <c r="S158" i="46" s="1"/>
  <c r="CG158" i="46"/>
  <c r="CF158" i="46"/>
  <c r="CE158" i="46"/>
  <c r="P158" i="46" s="1"/>
  <c r="CD158" i="46"/>
  <c r="CC158" i="46"/>
  <c r="CB158" i="46"/>
  <c r="M158" i="46" s="1"/>
  <c r="CA158" i="46"/>
  <c r="BZ158" i="46"/>
  <c r="K158" i="46" s="1"/>
  <c r="BY158" i="46"/>
  <c r="BX158" i="46"/>
  <c r="BW158" i="46"/>
  <c r="BV158" i="46"/>
  <c r="G158" i="46" s="1"/>
  <c r="BU158" i="46"/>
  <c r="F158" i="46" s="1"/>
  <c r="BT158" i="46"/>
  <c r="BS158" i="46"/>
  <c r="D158" i="46" s="1"/>
  <c r="B158" i="46"/>
  <c r="B158" i="44" s="1"/>
  <c r="A158" i="46"/>
  <c r="A158" i="44" s="1"/>
  <c r="EF157" i="46"/>
  <c r="EE157" i="46"/>
  <c r="ED157" i="46"/>
  <c r="EC157" i="46"/>
  <c r="EB157" i="46"/>
  <c r="EA157" i="46"/>
  <c r="DZ157" i="46"/>
  <c r="BK157" i="46" s="1"/>
  <c r="DY157" i="46"/>
  <c r="BJ157" i="46" s="1"/>
  <c r="DX157" i="46"/>
  <c r="DW157" i="46"/>
  <c r="DV157" i="46"/>
  <c r="BG157" i="44" s="1"/>
  <c r="DU157" i="46"/>
  <c r="BF157" i="46" s="1"/>
  <c r="DT157" i="46"/>
  <c r="BE157" i="46" s="1"/>
  <c r="DS157" i="46"/>
  <c r="BD157" i="46" s="1"/>
  <c r="DR157" i="46"/>
  <c r="BC157" i="46" s="1"/>
  <c r="DQ157" i="46"/>
  <c r="DP157" i="46"/>
  <c r="DO157" i="46"/>
  <c r="AZ157" i="46" s="1"/>
  <c r="DN157" i="46"/>
  <c r="AY157" i="46" s="1"/>
  <c r="DM157" i="46"/>
  <c r="DL157" i="46"/>
  <c r="AW157" i="46" s="1"/>
  <c r="DK157" i="46"/>
  <c r="DJ157" i="46"/>
  <c r="AU157" i="46" s="1"/>
  <c r="DI157" i="46"/>
  <c r="DH157" i="46"/>
  <c r="DG157" i="46"/>
  <c r="DF157" i="46"/>
  <c r="AQ157" i="46" s="1"/>
  <c r="DE157" i="46"/>
  <c r="DD157" i="46"/>
  <c r="DC157" i="46"/>
  <c r="DB157" i="46"/>
  <c r="AM157" i="46" s="1"/>
  <c r="DA157" i="46"/>
  <c r="CZ157" i="46"/>
  <c r="CY157" i="46"/>
  <c r="AJ157" i="46" s="1"/>
  <c r="CX157" i="46"/>
  <c r="AI157" i="46" s="1"/>
  <c r="CW157" i="46"/>
  <c r="CV157" i="46"/>
  <c r="AG157" i="46" s="1"/>
  <c r="CU157" i="46"/>
  <c r="CT157" i="46"/>
  <c r="AE157" i="46" s="1"/>
  <c r="CS157" i="46"/>
  <c r="CR157" i="46"/>
  <c r="CQ157" i="46"/>
  <c r="CP157" i="46"/>
  <c r="CO157" i="46"/>
  <c r="Z157" i="46" s="1"/>
  <c r="CN157" i="46"/>
  <c r="CM157" i="46"/>
  <c r="CL157" i="46"/>
  <c r="W157" i="46" s="1"/>
  <c r="CK157" i="46"/>
  <c r="CJ157" i="46"/>
  <c r="CI157" i="46"/>
  <c r="T157" i="46" s="1"/>
  <c r="CH157" i="46"/>
  <c r="CG157" i="46"/>
  <c r="R157" i="46" s="1"/>
  <c r="CF157" i="46"/>
  <c r="Q157" i="46" s="1"/>
  <c r="CE157" i="46"/>
  <c r="CD157" i="46"/>
  <c r="O157" i="46" s="1"/>
  <c r="CC157" i="46"/>
  <c r="N157" i="46" s="1"/>
  <c r="CB157" i="46"/>
  <c r="CA157" i="46"/>
  <c r="L157" i="46" s="1"/>
  <c r="BZ157" i="46"/>
  <c r="K157" i="46" s="1"/>
  <c r="BY157" i="46"/>
  <c r="J157" i="46" s="1"/>
  <c r="BX157" i="46"/>
  <c r="BW157" i="46"/>
  <c r="BV157" i="46"/>
  <c r="G157" i="46" s="1"/>
  <c r="BU157" i="46"/>
  <c r="BT157" i="46"/>
  <c r="BS157" i="46"/>
  <c r="D157" i="46" s="1"/>
  <c r="BG157" i="46"/>
  <c r="B157" i="46"/>
  <c r="B157" i="44" s="1"/>
  <c r="A157" i="46"/>
  <c r="C157" i="46" s="1"/>
  <c r="C157" i="44" s="1"/>
  <c r="EF156" i="46"/>
  <c r="EE156" i="46"/>
  <c r="BP156" i="46" s="1"/>
  <c r="ED156" i="46"/>
  <c r="EC156" i="46"/>
  <c r="BN156" i="46" s="1"/>
  <c r="EB156" i="46"/>
  <c r="BM156" i="46" s="1"/>
  <c r="EA156" i="46"/>
  <c r="DZ156" i="46"/>
  <c r="DY156" i="46"/>
  <c r="DX156" i="46"/>
  <c r="DW156" i="46"/>
  <c r="BH156" i="46" s="1"/>
  <c r="DV156" i="46"/>
  <c r="BG156" i="46" s="1"/>
  <c r="DU156" i="46"/>
  <c r="DT156" i="46"/>
  <c r="BE156" i="46" s="1"/>
  <c r="DS156" i="46"/>
  <c r="DR156" i="46"/>
  <c r="BC156" i="46" s="1"/>
  <c r="DQ156" i="46"/>
  <c r="DP156" i="46"/>
  <c r="DO156" i="46"/>
  <c r="AZ156" i="46" s="1"/>
  <c r="DN156" i="46"/>
  <c r="AY156" i="46" s="1"/>
  <c r="DM156" i="46"/>
  <c r="DL156" i="46"/>
  <c r="DK156" i="46"/>
  <c r="DJ156" i="46"/>
  <c r="DI156" i="46"/>
  <c r="DH156" i="46"/>
  <c r="DG156" i="46"/>
  <c r="AR156" i="46" s="1"/>
  <c r="DF156" i="46"/>
  <c r="DE156" i="46"/>
  <c r="DD156" i="46"/>
  <c r="DC156" i="46"/>
  <c r="AN156" i="46" s="1"/>
  <c r="DB156" i="46"/>
  <c r="DA156" i="46"/>
  <c r="CZ156" i="46"/>
  <c r="CY156" i="46"/>
  <c r="AJ156" i="46" s="1"/>
  <c r="CX156" i="46"/>
  <c r="CW156" i="46"/>
  <c r="CV156" i="46"/>
  <c r="CU156" i="46"/>
  <c r="CT156" i="46"/>
  <c r="AE156" i="46" s="1"/>
  <c r="CS156" i="46"/>
  <c r="CR156" i="46"/>
  <c r="AC156" i="46" s="1"/>
  <c r="CQ156" i="46"/>
  <c r="AB156" i="46" s="1"/>
  <c r="CP156" i="46"/>
  <c r="AA156" i="46" s="1"/>
  <c r="CO156" i="46"/>
  <c r="CN156" i="46"/>
  <c r="CM156" i="46"/>
  <c r="CL156" i="46"/>
  <c r="W156" i="46" s="1"/>
  <c r="CK156" i="46"/>
  <c r="CJ156" i="46"/>
  <c r="U156" i="46" s="1"/>
  <c r="CI156" i="46"/>
  <c r="T156" i="46" s="1"/>
  <c r="CH156" i="46"/>
  <c r="CG156" i="46"/>
  <c r="R156" i="46" s="1"/>
  <c r="CF156" i="46"/>
  <c r="CE156" i="46"/>
  <c r="P156" i="46" s="1"/>
  <c r="CD156" i="46"/>
  <c r="CC156" i="46"/>
  <c r="CB156" i="46"/>
  <c r="CA156" i="46"/>
  <c r="L156" i="46" s="1"/>
  <c r="BZ156" i="46"/>
  <c r="BY156" i="46"/>
  <c r="BX156" i="46"/>
  <c r="BW156" i="46"/>
  <c r="BV156" i="46"/>
  <c r="G156" i="46" s="1"/>
  <c r="BU156" i="46"/>
  <c r="BT156" i="46"/>
  <c r="E156" i="46" s="1"/>
  <c r="BS156" i="46"/>
  <c r="D156" i="46" s="1"/>
  <c r="B156" i="46"/>
  <c r="B156" i="44" s="1"/>
  <c r="A156" i="46"/>
  <c r="A156" i="44" s="1"/>
  <c r="EF155" i="46"/>
  <c r="EE155" i="46"/>
  <c r="BP155" i="46" s="1"/>
  <c r="ED155" i="46"/>
  <c r="BO155" i="46" s="1"/>
  <c r="EC155" i="46"/>
  <c r="BN155" i="46" s="1"/>
  <c r="EB155" i="46"/>
  <c r="EA155" i="46"/>
  <c r="BL155" i="46" s="1"/>
  <c r="DZ155" i="46"/>
  <c r="BK155" i="46" s="1"/>
  <c r="DY155" i="46"/>
  <c r="DX155" i="46"/>
  <c r="BI155" i="46" s="1"/>
  <c r="DW155" i="46"/>
  <c r="DV155" i="46"/>
  <c r="DU155" i="46"/>
  <c r="DT155" i="46"/>
  <c r="BE155" i="46" s="1"/>
  <c r="DS155" i="46"/>
  <c r="BD155" i="46" s="1"/>
  <c r="DR155" i="46"/>
  <c r="BC155" i="46" s="1"/>
  <c r="DQ155" i="46"/>
  <c r="DP155" i="46"/>
  <c r="DO155" i="46"/>
  <c r="DN155" i="46"/>
  <c r="AY155" i="46" s="1"/>
  <c r="DM155" i="46"/>
  <c r="AX155" i="46" s="1"/>
  <c r="DL155" i="46"/>
  <c r="AW155" i="46" s="1"/>
  <c r="DK155" i="46"/>
  <c r="AV155" i="46" s="1"/>
  <c r="DJ155" i="46"/>
  <c r="AU155" i="46" s="1"/>
  <c r="DI155" i="46"/>
  <c r="DH155" i="46"/>
  <c r="AS155" i="46" s="1"/>
  <c r="DG155" i="46"/>
  <c r="AR155" i="46" s="1"/>
  <c r="DF155" i="46"/>
  <c r="DE155" i="46"/>
  <c r="AP155" i="46" s="1"/>
  <c r="DD155" i="46"/>
  <c r="DC155" i="46"/>
  <c r="AN155" i="46" s="1"/>
  <c r="DB155" i="46"/>
  <c r="DA155" i="46"/>
  <c r="CZ155" i="46"/>
  <c r="CY155" i="46"/>
  <c r="CX155" i="46"/>
  <c r="CW155" i="46"/>
  <c r="CV155" i="46"/>
  <c r="AG155" i="46" s="1"/>
  <c r="CU155" i="46"/>
  <c r="AF155" i="46" s="1"/>
  <c r="CT155" i="46"/>
  <c r="CS155" i="46"/>
  <c r="CR155" i="46"/>
  <c r="CQ155" i="46"/>
  <c r="CP155" i="46"/>
  <c r="CO155" i="46"/>
  <c r="CN155" i="46"/>
  <c r="CM155" i="46"/>
  <c r="X155" i="46" s="1"/>
  <c r="CL155" i="46"/>
  <c r="CK155" i="46"/>
  <c r="CJ155" i="46"/>
  <c r="U155" i="46" s="1"/>
  <c r="CI155" i="46"/>
  <c r="T155" i="46" s="1"/>
  <c r="CH155" i="46"/>
  <c r="S155" i="46" s="1"/>
  <c r="CG155" i="46"/>
  <c r="R155" i="46" s="1"/>
  <c r="CF155" i="46"/>
  <c r="Q155" i="46" s="1"/>
  <c r="CE155" i="46"/>
  <c r="P155" i="46" s="1"/>
  <c r="CD155" i="46"/>
  <c r="O155" i="46" s="1"/>
  <c r="CC155" i="46"/>
  <c r="CB155" i="46"/>
  <c r="CA155" i="46"/>
  <c r="L155" i="46" s="1"/>
  <c r="BZ155" i="46"/>
  <c r="K155" i="46" s="1"/>
  <c r="BY155" i="46"/>
  <c r="J155" i="46" s="1"/>
  <c r="BX155" i="46"/>
  <c r="BW155" i="46"/>
  <c r="H155" i="46" s="1"/>
  <c r="BV155" i="46"/>
  <c r="BU155" i="46"/>
  <c r="BT155" i="46"/>
  <c r="E155" i="46" s="1"/>
  <c r="BS155" i="46"/>
  <c r="B155" i="46"/>
  <c r="B155" i="44" s="1"/>
  <c r="A155" i="46"/>
  <c r="C155" i="46" s="1"/>
  <c r="C155" i="44" s="1"/>
  <c r="EF154" i="46"/>
  <c r="EE154" i="46"/>
  <c r="BP154" i="46" s="1"/>
  <c r="ED154" i="46"/>
  <c r="EC154" i="46"/>
  <c r="EB154" i="46"/>
  <c r="EA154" i="46"/>
  <c r="BL154" i="46" s="1"/>
  <c r="DZ154" i="46"/>
  <c r="BK154" i="46" s="1"/>
  <c r="DY154" i="46"/>
  <c r="DX154" i="46"/>
  <c r="BI154" i="46" s="1"/>
  <c r="DW154" i="46"/>
  <c r="BH154" i="46" s="1"/>
  <c r="DV154" i="46"/>
  <c r="DU154" i="46"/>
  <c r="DT154" i="46"/>
  <c r="DS154" i="46"/>
  <c r="BD154" i="46" s="1"/>
  <c r="DR154" i="46"/>
  <c r="BC154" i="46" s="1"/>
  <c r="DQ154" i="46"/>
  <c r="DP154" i="46"/>
  <c r="DO154" i="46"/>
  <c r="AZ154" i="46" s="1"/>
  <c r="DN154" i="46"/>
  <c r="AY154" i="46" s="1"/>
  <c r="DM154" i="46"/>
  <c r="DL154" i="46"/>
  <c r="DK154" i="46"/>
  <c r="AV154" i="46" s="1"/>
  <c r="DJ154" i="46"/>
  <c r="AU154" i="46" s="1"/>
  <c r="DI154" i="46"/>
  <c r="DH154" i="46"/>
  <c r="AS154" i="46" s="1"/>
  <c r="DG154" i="46"/>
  <c r="AR154" i="46" s="1"/>
  <c r="DF154" i="46"/>
  <c r="DE154" i="46"/>
  <c r="DD154" i="46"/>
  <c r="AO154" i="46" s="1"/>
  <c r="DC154" i="46"/>
  <c r="AN154" i="46" s="1"/>
  <c r="DB154" i="46"/>
  <c r="DA154" i="46"/>
  <c r="CZ154" i="46"/>
  <c r="AK154" i="46" s="1"/>
  <c r="CY154" i="46"/>
  <c r="AJ154" i="46" s="1"/>
  <c r="CX154" i="46"/>
  <c r="CW154" i="46"/>
  <c r="CV154" i="46"/>
  <c r="CU154" i="46"/>
  <c r="AF154" i="46" s="1"/>
  <c r="CT154" i="46"/>
  <c r="AE154" i="46" s="1"/>
  <c r="CS154" i="46"/>
  <c r="AD154" i="46" s="1"/>
  <c r="CR154" i="46"/>
  <c r="CQ154" i="46"/>
  <c r="AB154" i="46" s="1"/>
  <c r="CP154" i="46"/>
  <c r="CO154" i="46"/>
  <c r="Z154" i="46" s="1"/>
  <c r="CN154" i="46"/>
  <c r="CM154" i="46"/>
  <c r="CL154" i="46"/>
  <c r="W154" i="46" s="1"/>
  <c r="CK154" i="46"/>
  <c r="CJ154" i="46"/>
  <c r="U154" i="46" s="1"/>
  <c r="CI154" i="46"/>
  <c r="T154" i="46" s="1"/>
  <c r="CH154" i="46"/>
  <c r="S154" i="46" s="1"/>
  <c r="CG154" i="46"/>
  <c r="CF154" i="46"/>
  <c r="CE154" i="46"/>
  <c r="P154" i="46" s="1"/>
  <c r="CD154" i="46"/>
  <c r="O154" i="46" s="1"/>
  <c r="CC154" i="46"/>
  <c r="N154" i="46" s="1"/>
  <c r="CB154" i="46"/>
  <c r="M154" i="46" s="1"/>
  <c r="CA154" i="46"/>
  <c r="L154" i="46" s="1"/>
  <c r="BZ154" i="46"/>
  <c r="BY154" i="46"/>
  <c r="BX154" i="46"/>
  <c r="BW154" i="46"/>
  <c r="H154" i="46" s="1"/>
  <c r="BV154" i="46"/>
  <c r="G154" i="46" s="1"/>
  <c r="BU154" i="46"/>
  <c r="F154" i="46" s="1"/>
  <c r="BT154" i="46"/>
  <c r="BS154" i="46"/>
  <c r="D154" i="46" s="1"/>
  <c r="B154" i="46"/>
  <c r="B154" i="44" s="1"/>
  <c r="A154" i="46"/>
  <c r="A154" i="44" s="1"/>
  <c r="EF153" i="46"/>
  <c r="EE153" i="46"/>
  <c r="BP153" i="46" s="1"/>
  <c r="ED153" i="46"/>
  <c r="BO153" i="46" s="1"/>
  <c r="EC153" i="46"/>
  <c r="BN153" i="46" s="1"/>
  <c r="EB153" i="46"/>
  <c r="BM153" i="46" s="1"/>
  <c r="EA153" i="46"/>
  <c r="BL153" i="46" s="1"/>
  <c r="DZ153" i="46"/>
  <c r="DY153" i="46"/>
  <c r="DX153" i="46"/>
  <c r="DW153" i="46"/>
  <c r="DV153" i="46"/>
  <c r="DU153" i="46"/>
  <c r="BF153" i="46" s="1"/>
  <c r="DT153" i="46"/>
  <c r="DS153" i="46"/>
  <c r="BD153" i="46" s="1"/>
  <c r="DR153" i="46"/>
  <c r="DQ153" i="46"/>
  <c r="BB153" i="46" s="1"/>
  <c r="DP153" i="46"/>
  <c r="DO153" i="46"/>
  <c r="AZ153" i="46" s="1"/>
  <c r="DN153" i="46"/>
  <c r="AY153" i="46" s="1"/>
  <c r="DM153" i="46"/>
  <c r="AX153" i="46" s="1"/>
  <c r="DL153" i="46"/>
  <c r="AW153" i="46" s="1"/>
  <c r="DK153" i="46"/>
  <c r="AV153" i="46" s="1"/>
  <c r="DJ153" i="46"/>
  <c r="AU153" i="46" s="1"/>
  <c r="DI153" i="46"/>
  <c r="AT153" i="46" s="1"/>
  <c r="DH153" i="46"/>
  <c r="DG153" i="46"/>
  <c r="AR153" i="46" s="1"/>
  <c r="DF153" i="46"/>
  <c r="AQ153" i="44" s="1"/>
  <c r="DE153" i="46"/>
  <c r="AP153" i="46" s="1"/>
  <c r="DD153" i="46"/>
  <c r="AO153" i="46" s="1"/>
  <c r="DC153" i="46"/>
  <c r="AN153" i="46" s="1"/>
  <c r="DB153" i="46"/>
  <c r="DA153" i="46"/>
  <c r="CZ153" i="46"/>
  <c r="AK153" i="46" s="1"/>
  <c r="CY153" i="46"/>
  <c r="AJ153" i="46" s="1"/>
  <c r="CX153" i="46"/>
  <c r="AI153" i="46" s="1"/>
  <c r="CW153" i="46"/>
  <c r="AH153" i="46" s="1"/>
  <c r="CV153" i="46"/>
  <c r="CU153" i="46"/>
  <c r="AF153" i="46" s="1"/>
  <c r="CT153" i="46"/>
  <c r="CS153" i="46"/>
  <c r="CR153" i="46"/>
  <c r="CQ153" i="46"/>
  <c r="CP153" i="46"/>
  <c r="AA153" i="46" s="1"/>
  <c r="CO153" i="46"/>
  <c r="Z153" i="46" s="1"/>
  <c r="CN153" i="46"/>
  <c r="CM153" i="46"/>
  <c r="X153" i="46" s="1"/>
  <c r="CL153" i="46"/>
  <c r="W153" i="46" s="1"/>
  <c r="CK153" i="46"/>
  <c r="CJ153" i="46"/>
  <c r="CI153" i="46"/>
  <c r="CH153" i="46"/>
  <c r="S153" i="46" s="1"/>
  <c r="CG153" i="46"/>
  <c r="R153" i="46" s="1"/>
  <c r="CF153" i="46"/>
  <c r="Q153" i="46" s="1"/>
  <c r="CE153" i="46"/>
  <c r="P153" i="46" s="1"/>
  <c r="CD153" i="46"/>
  <c r="CC153" i="46"/>
  <c r="CB153" i="46"/>
  <c r="CA153" i="46"/>
  <c r="L153" i="46" s="1"/>
  <c r="BZ153" i="46"/>
  <c r="BY153" i="46"/>
  <c r="J153" i="46" s="1"/>
  <c r="BX153" i="46"/>
  <c r="I153" i="46" s="1"/>
  <c r="BW153" i="46"/>
  <c r="H153" i="46" s="1"/>
  <c r="BV153" i="46"/>
  <c r="G153" i="46" s="1"/>
  <c r="BU153" i="46"/>
  <c r="BT153" i="46"/>
  <c r="BS153" i="46"/>
  <c r="D153" i="46" s="1"/>
  <c r="AQ153" i="46"/>
  <c r="B153" i="46"/>
  <c r="B153" i="44" s="1"/>
  <c r="A153" i="46"/>
  <c r="C153" i="46" s="1"/>
  <c r="C153" i="44" s="1"/>
  <c r="EF152" i="46"/>
  <c r="BQ152" i="46" s="1"/>
  <c r="EE152" i="46"/>
  <c r="ED152" i="46"/>
  <c r="BO152" i="46" s="1"/>
  <c r="EC152" i="46"/>
  <c r="EB152" i="46"/>
  <c r="BM152" i="46" s="1"/>
  <c r="EA152" i="46"/>
  <c r="BL152" i="46" s="1"/>
  <c r="DZ152" i="46"/>
  <c r="DY152" i="46"/>
  <c r="BJ152" i="46" s="1"/>
  <c r="DX152" i="46"/>
  <c r="BI152" i="46" s="1"/>
  <c r="DW152" i="46"/>
  <c r="DV152" i="46"/>
  <c r="DU152" i="46"/>
  <c r="DT152" i="46"/>
  <c r="BE152" i="46" s="1"/>
  <c r="DS152" i="46"/>
  <c r="BD152" i="46" s="1"/>
  <c r="DR152" i="46"/>
  <c r="DQ152" i="46"/>
  <c r="BB152" i="46" s="1"/>
  <c r="DP152" i="46"/>
  <c r="BA152" i="46" s="1"/>
  <c r="DO152" i="46"/>
  <c r="DN152" i="46"/>
  <c r="DM152" i="46"/>
  <c r="DL152" i="46"/>
  <c r="AW152" i="46" s="1"/>
  <c r="DK152" i="46"/>
  <c r="DJ152" i="46"/>
  <c r="DI152" i="46"/>
  <c r="AT152" i="46" s="1"/>
  <c r="DH152" i="46"/>
  <c r="AS152" i="46" s="1"/>
  <c r="DG152" i="46"/>
  <c r="AR152" i="46" s="1"/>
  <c r="DF152" i="46"/>
  <c r="DE152" i="46"/>
  <c r="DD152" i="46"/>
  <c r="DC152" i="46"/>
  <c r="AN152" i="46" s="1"/>
  <c r="DB152" i="46"/>
  <c r="DA152" i="46"/>
  <c r="AL152" i="46" s="1"/>
  <c r="CZ152" i="46"/>
  <c r="AK152" i="46" s="1"/>
  <c r="CY152" i="46"/>
  <c r="CX152" i="46"/>
  <c r="CW152" i="46"/>
  <c r="CV152" i="46"/>
  <c r="CU152" i="46"/>
  <c r="AF152" i="46" s="1"/>
  <c r="CT152" i="46"/>
  <c r="CS152" i="46"/>
  <c r="AD152" i="46" s="1"/>
  <c r="CR152" i="46"/>
  <c r="AC152" i="46" s="1"/>
  <c r="CQ152" i="46"/>
  <c r="AB152" i="46" s="1"/>
  <c r="CP152" i="46"/>
  <c r="CO152" i="46"/>
  <c r="CN152" i="46"/>
  <c r="CM152" i="46"/>
  <c r="CL152" i="46"/>
  <c r="W152" i="46" s="1"/>
  <c r="CK152" i="46"/>
  <c r="CJ152" i="46"/>
  <c r="U152" i="46" s="1"/>
  <c r="CI152" i="46"/>
  <c r="T152" i="46" s="1"/>
  <c r="CH152" i="46"/>
  <c r="CG152" i="46"/>
  <c r="CF152" i="46"/>
  <c r="CE152" i="46"/>
  <c r="CD152" i="46"/>
  <c r="O152" i="46" s="1"/>
  <c r="CC152" i="46"/>
  <c r="N152" i="46" s="1"/>
  <c r="CB152" i="46"/>
  <c r="M152" i="46" s="1"/>
  <c r="CA152" i="46"/>
  <c r="BZ152" i="46"/>
  <c r="K152" i="46" s="1"/>
  <c r="BY152" i="46"/>
  <c r="BX152" i="46"/>
  <c r="BW152" i="46"/>
  <c r="BV152" i="46"/>
  <c r="G152" i="46" s="1"/>
  <c r="BU152" i="46"/>
  <c r="BT152" i="46"/>
  <c r="E152" i="46" s="1"/>
  <c r="BS152" i="46"/>
  <c r="B152" i="46"/>
  <c r="B152" i="44" s="1"/>
  <c r="A152" i="46"/>
  <c r="A152" i="44" s="1"/>
  <c r="EF151" i="46"/>
  <c r="EE151" i="46"/>
  <c r="ED151" i="46"/>
  <c r="BO151" i="46" s="1"/>
  <c r="EC151" i="46"/>
  <c r="BN151" i="46" s="1"/>
  <c r="EB151" i="46"/>
  <c r="BM151" i="46" s="1"/>
  <c r="EA151" i="46"/>
  <c r="DZ151" i="46"/>
  <c r="DY151" i="46"/>
  <c r="DX151" i="46"/>
  <c r="DW151" i="46"/>
  <c r="DV151" i="46"/>
  <c r="BG151" i="46" s="1"/>
  <c r="DU151" i="46"/>
  <c r="DT151" i="46"/>
  <c r="BE151" i="46" s="1"/>
  <c r="DS151" i="46"/>
  <c r="DR151" i="46"/>
  <c r="DQ151" i="46"/>
  <c r="DP151" i="46"/>
  <c r="BA151" i="46" s="1"/>
  <c r="DO151" i="46"/>
  <c r="AZ151" i="46" s="1"/>
  <c r="DN151" i="46"/>
  <c r="AY151" i="46" s="1"/>
  <c r="DM151" i="46"/>
  <c r="AX151" i="46" s="1"/>
  <c r="DL151" i="46"/>
  <c r="AW151" i="46" s="1"/>
  <c r="DK151" i="46"/>
  <c r="DJ151" i="46"/>
  <c r="AU151" i="46" s="1"/>
  <c r="DI151" i="46"/>
  <c r="AT151" i="46" s="1"/>
  <c r="DH151" i="46"/>
  <c r="DG151" i="46"/>
  <c r="DF151" i="46"/>
  <c r="AQ151" i="46" s="1"/>
  <c r="DE151" i="46"/>
  <c r="AP151" i="46" s="1"/>
  <c r="DD151" i="46"/>
  <c r="AO151" i="46" s="1"/>
  <c r="DC151" i="46"/>
  <c r="AN151" i="46" s="1"/>
  <c r="DB151" i="46"/>
  <c r="AM151" i="46" s="1"/>
  <c r="DA151" i="46"/>
  <c r="CZ151" i="46"/>
  <c r="CY151" i="46"/>
  <c r="CX151" i="46"/>
  <c r="AI151" i="46" s="1"/>
  <c r="CW151" i="46"/>
  <c r="AH151" i="46" s="1"/>
  <c r="CV151" i="46"/>
  <c r="AG151" i="46" s="1"/>
  <c r="CU151" i="46"/>
  <c r="CT151" i="46"/>
  <c r="CS151" i="46"/>
  <c r="CR151" i="46"/>
  <c r="CQ151" i="46"/>
  <c r="CP151" i="46"/>
  <c r="AA151" i="46" s="1"/>
  <c r="CO151" i="46"/>
  <c r="Z151" i="46" s="1"/>
  <c r="CN151" i="46"/>
  <c r="Y151" i="46" s="1"/>
  <c r="CM151" i="46"/>
  <c r="CL151" i="46"/>
  <c r="CK151" i="46"/>
  <c r="CJ151" i="46"/>
  <c r="CI151" i="46"/>
  <c r="CH151" i="46"/>
  <c r="S151" i="46" s="1"/>
  <c r="CG151" i="46"/>
  <c r="CF151" i="46"/>
  <c r="Q151" i="46" s="1"/>
  <c r="CE151" i="46"/>
  <c r="CD151" i="46"/>
  <c r="CC151" i="46"/>
  <c r="CB151" i="46"/>
  <c r="CA151" i="46"/>
  <c r="BZ151" i="46"/>
  <c r="K151" i="46" s="1"/>
  <c r="BY151" i="46"/>
  <c r="J151" i="46" s="1"/>
  <c r="BX151" i="46"/>
  <c r="I151" i="46" s="1"/>
  <c r="BW151" i="46"/>
  <c r="H151" i="46" s="1"/>
  <c r="BV151" i="46"/>
  <c r="G151" i="46" s="1"/>
  <c r="BU151" i="46"/>
  <c r="BT151" i="46"/>
  <c r="BS151" i="46"/>
  <c r="B151" i="46"/>
  <c r="B151" i="44" s="1"/>
  <c r="A151" i="46"/>
  <c r="C151" i="46" s="1"/>
  <c r="C151" i="44" s="1"/>
  <c r="EF150" i="46"/>
  <c r="BQ150" i="46" s="1"/>
  <c r="EE150" i="46"/>
  <c r="ED150" i="46"/>
  <c r="EC150" i="46"/>
  <c r="BN150" i="46" s="1"/>
  <c r="EB150" i="46"/>
  <c r="EA150" i="46"/>
  <c r="DZ150" i="46"/>
  <c r="DY150" i="46"/>
  <c r="BJ150" i="46" s="1"/>
  <c r="DX150" i="46"/>
  <c r="BI150" i="46" s="1"/>
  <c r="DW150" i="46"/>
  <c r="DV150" i="46"/>
  <c r="DU150" i="46"/>
  <c r="DT150" i="46"/>
  <c r="DS150" i="46"/>
  <c r="DR150" i="46"/>
  <c r="DQ150" i="46"/>
  <c r="DP150" i="46"/>
  <c r="BA150" i="46" s="1"/>
  <c r="DO150" i="46"/>
  <c r="DN150" i="46"/>
  <c r="DM150" i="46"/>
  <c r="DL150" i="46"/>
  <c r="DK150" i="46"/>
  <c r="DJ150" i="46"/>
  <c r="DI150" i="46"/>
  <c r="AT150" i="46" s="1"/>
  <c r="DH150" i="46"/>
  <c r="AS150" i="46" s="1"/>
  <c r="DG150" i="46"/>
  <c r="AR150" i="46" s="1"/>
  <c r="DF150" i="46"/>
  <c r="DE150" i="46"/>
  <c r="DD150" i="46"/>
  <c r="DC150" i="46"/>
  <c r="DB150" i="46"/>
  <c r="DA150" i="46"/>
  <c r="AL150" i="46" s="1"/>
  <c r="CZ150" i="46"/>
  <c r="AK150" i="46" s="1"/>
  <c r="CY150" i="46"/>
  <c r="CX150" i="46"/>
  <c r="CW150" i="46"/>
  <c r="CV150" i="46"/>
  <c r="AG150" i="46" s="1"/>
  <c r="CU150" i="46"/>
  <c r="CT150" i="46"/>
  <c r="CS150" i="46"/>
  <c r="AD150" i="46" s="1"/>
  <c r="CR150" i="46"/>
  <c r="AC150" i="46" s="1"/>
  <c r="CQ150" i="46"/>
  <c r="CP150" i="46"/>
  <c r="AA150" i="46" s="1"/>
  <c r="CO150" i="46"/>
  <c r="CN150" i="46"/>
  <c r="CM150" i="46"/>
  <c r="CL150" i="46"/>
  <c r="W150" i="46" s="1"/>
  <c r="CK150" i="46"/>
  <c r="CJ150" i="46"/>
  <c r="U150" i="46" s="1"/>
  <c r="CI150" i="46"/>
  <c r="T150" i="46" s="1"/>
  <c r="CH150" i="46"/>
  <c r="S150" i="46" s="1"/>
  <c r="CG150" i="46"/>
  <c r="CF150" i="46"/>
  <c r="CE150" i="46"/>
  <c r="CD150" i="46"/>
  <c r="O150" i="46" s="1"/>
  <c r="CC150" i="46"/>
  <c r="CB150" i="46"/>
  <c r="M150" i="46" s="1"/>
  <c r="CA150" i="46"/>
  <c r="BZ150" i="46"/>
  <c r="BY150" i="46"/>
  <c r="BX150" i="46"/>
  <c r="BW150" i="46"/>
  <c r="BV150" i="46"/>
  <c r="G150" i="46" s="1"/>
  <c r="BU150" i="46"/>
  <c r="BT150" i="46"/>
  <c r="E150" i="46" s="1"/>
  <c r="BS150" i="46"/>
  <c r="B150" i="46"/>
  <c r="B150" i="44" s="1"/>
  <c r="A150" i="46"/>
  <c r="C150" i="46" s="1"/>
  <c r="C150" i="44" s="1"/>
  <c r="EF149" i="46"/>
  <c r="EE149" i="46"/>
  <c r="ED149" i="46"/>
  <c r="BO149" i="46" s="1"/>
  <c r="EC149" i="46"/>
  <c r="EB149" i="46"/>
  <c r="BM149" i="46" s="1"/>
  <c r="EA149" i="46"/>
  <c r="DZ149" i="46"/>
  <c r="BK149" i="46" s="1"/>
  <c r="DY149" i="46"/>
  <c r="DX149" i="46"/>
  <c r="DW149" i="46"/>
  <c r="DV149" i="46"/>
  <c r="BG149" i="44" s="1"/>
  <c r="DU149" i="46"/>
  <c r="DT149" i="46"/>
  <c r="BE149" i="46" s="1"/>
  <c r="DS149" i="46"/>
  <c r="DR149" i="46"/>
  <c r="BC149" i="46" s="1"/>
  <c r="DQ149" i="46"/>
  <c r="DP149" i="46"/>
  <c r="DO149" i="46"/>
  <c r="AZ149" i="46" s="1"/>
  <c r="DN149" i="46"/>
  <c r="AY149" i="46" s="1"/>
  <c r="DM149" i="46"/>
  <c r="DL149" i="46"/>
  <c r="AW149" i="46" s="1"/>
  <c r="DK149" i="46"/>
  <c r="DJ149" i="46"/>
  <c r="DI149" i="46"/>
  <c r="DH149" i="46"/>
  <c r="DG149" i="46"/>
  <c r="AR149" i="46" s="1"/>
  <c r="DF149" i="46"/>
  <c r="AQ149" i="46" s="1"/>
  <c r="DE149" i="46"/>
  <c r="DD149" i="46"/>
  <c r="AO149" i="46" s="1"/>
  <c r="DC149" i="46"/>
  <c r="DB149" i="46"/>
  <c r="DA149" i="46"/>
  <c r="CZ149" i="46"/>
  <c r="CY149" i="46"/>
  <c r="AJ149" i="46" s="1"/>
  <c r="CX149" i="46"/>
  <c r="AI149" i="46" s="1"/>
  <c r="CW149" i="46"/>
  <c r="CV149" i="46"/>
  <c r="AG149" i="46" s="1"/>
  <c r="CU149" i="46"/>
  <c r="CT149" i="46"/>
  <c r="CS149" i="46"/>
  <c r="CR149" i="46"/>
  <c r="CQ149" i="46"/>
  <c r="CP149" i="46"/>
  <c r="CO149" i="46"/>
  <c r="CN149" i="46"/>
  <c r="Y149" i="46" s="1"/>
  <c r="CM149" i="46"/>
  <c r="CL149" i="46"/>
  <c r="W149" i="46" s="1"/>
  <c r="CK149" i="46"/>
  <c r="CJ149" i="46"/>
  <c r="U149" i="46" s="1"/>
  <c r="CI149" i="46"/>
  <c r="CH149" i="46"/>
  <c r="S149" i="46" s="1"/>
  <c r="CG149" i="46"/>
  <c r="R149" i="46" s="1"/>
  <c r="CF149" i="46"/>
  <c r="Q149" i="46" s="1"/>
  <c r="CE149" i="46"/>
  <c r="CD149" i="46"/>
  <c r="CC149" i="46"/>
  <c r="CB149" i="46"/>
  <c r="CA149" i="46"/>
  <c r="BZ149" i="46"/>
  <c r="BY149" i="46"/>
  <c r="J149" i="46" s="1"/>
  <c r="BX149" i="46"/>
  <c r="I149" i="46" s="1"/>
  <c r="BW149" i="46"/>
  <c r="BV149" i="46"/>
  <c r="BU149" i="46"/>
  <c r="BT149" i="46"/>
  <c r="BS149" i="46"/>
  <c r="BG149" i="46"/>
  <c r="B149" i="46"/>
  <c r="B149" i="44" s="1"/>
  <c r="A149" i="46"/>
  <c r="A147" i="27" s="1"/>
  <c r="EF148" i="46"/>
  <c r="EE148" i="46"/>
  <c r="BP148" i="46" s="1"/>
  <c r="ED148" i="46"/>
  <c r="EC148" i="46"/>
  <c r="EB148" i="46"/>
  <c r="EA148" i="46"/>
  <c r="DZ148" i="46"/>
  <c r="DY148" i="46"/>
  <c r="BJ148" i="46" s="1"/>
  <c r="DX148" i="46"/>
  <c r="DW148" i="46"/>
  <c r="BH148" i="46" s="1"/>
  <c r="DV148" i="46"/>
  <c r="DU148" i="46"/>
  <c r="DT148" i="46"/>
  <c r="DS148" i="46"/>
  <c r="DR148" i="46"/>
  <c r="DQ148" i="46"/>
  <c r="BB148" i="46" s="1"/>
  <c r="DP148" i="46"/>
  <c r="BA148" i="46" s="1"/>
  <c r="DO148" i="46"/>
  <c r="AZ148" i="46" s="1"/>
  <c r="DN148" i="46"/>
  <c r="DM148" i="46"/>
  <c r="DL148" i="46"/>
  <c r="AW148" i="46" s="1"/>
  <c r="DK148" i="46"/>
  <c r="AV148" i="46" s="1"/>
  <c r="DJ148" i="46"/>
  <c r="DI148" i="46"/>
  <c r="AT148" i="46" s="1"/>
  <c r="DH148" i="46"/>
  <c r="AS148" i="46" s="1"/>
  <c r="DG148" i="46"/>
  <c r="AR148" i="46" s="1"/>
  <c r="DF148" i="46"/>
  <c r="DE148" i="46"/>
  <c r="DD148" i="46"/>
  <c r="DC148" i="46"/>
  <c r="DB148" i="46"/>
  <c r="AM148" i="46" s="1"/>
  <c r="DA148" i="46"/>
  <c r="AL148" i="46" s="1"/>
  <c r="CZ148" i="46"/>
  <c r="CY148" i="46"/>
  <c r="AJ148" i="46" s="1"/>
  <c r="CX148" i="46"/>
  <c r="CW148" i="46"/>
  <c r="CV148" i="46"/>
  <c r="CU148" i="46"/>
  <c r="CT148" i="46"/>
  <c r="CS148" i="46"/>
  <c r="AD148" i="46" s="1"/>
  <c r="CR148" i="46"/>
  <c r="CQ148" i="46"/>
  <c r="AB148" i="46" s="1"/>
  <c r="CP148" i="46"/>
  <c r="CO148" i="46"/>
  <c r="CN148" i="46"/>
  <c r="Y148" i="46" s="1"/>
  <c r="CM148" i="46"/>
  <c r="X148" i="46" s="1"/>
  <c r="CL148" i="46"/>
  <c r="W148" i="46" s="1"/>
  <c r="CK148" i="46"/>
  <c r="V148" i="46" s="1"/>
  <c r="CJ148" i="46"/>
  <c r="U148" i="46" s="1"/>
  <c r="CI148" i="46"/>
  <c r="T148" i="46" s="1"/>
  <c r="CH148" i="46"/>
  <c r="CG148" i="46"/>
  <c r="R148" i="46" s="1"/>
  <c r="CF148" i="46"/>
  <c r="CE148" i="46"/>
  <c r="P148" i="46" s="1"/>
  <c r="CD148" i="46"/>
  <c r="O148" i="46" s="1"/>
  <c r="CC148" i="46"/>
  <c r="N148" i="46" s="1"/>
  <c r="CB148" i="46"/>
  <c r="CA148" i="46"/>
  <c r="L148" i="46" s="1"/>
  <c r="BZ148" i="46"/>
  <c r="BY148" i="46"/>
  <c r="BX148" i="46"/>
  <c r="BW148" i="46"/>
  <c r="H148" i="46" s="1"/>
  <c r="BV148" i="46"/>
  <c r="BU148" i="46"/>
  <c r="F148" i="46" s="1"/>
  <c r="BT148" i="46"/>
  <c r="BS148" i="46"/>
  <c r="D148" i="46" s="1"/>
  <c r="B148" i="46"/>
  <c r="B148" i="44" s="1"/>
  <c r="A148" i="46"/>
  <c r="EF147" i="46"/>
  <c r="EE147" i="46"/>
  <c r="BP147" i="46" s="1"/>
  <c r="ED147" i="46"/>
  <c r="BO147" i="44" s="1"/>
  <c r="EC147" i="46"/>
  <c r="BN147" i="44" s="1"/>
  <c r="EB147" i="46"/>
  <c r="BM147" i="46" s="1"/>
  <c r="EA147" i="46"/>
  <c r="DZ147" i="46"/>
  <c r="DY147" i="46"/>
  <c r="DX147" i="46"/>
  <c r="BI147" i="46" s="1"/>
  <c r="DW147" i="46"/>
  <c r="DV147" i="46"/>
  <c r="DU147" i="46"/>
  <c r="BF147" i="46" s="1"/>
  <c r="DT147" i="46"/>
  <c r="BE147" i="46" s="1"/>
  <c r="DS147" i="46"/>
  <c r="BD147" i="46" s="1"/>
  <c r="DR147" i="46"/>
  <c r="DQ147" i="46"/>
  <c r="BB147" i="46" s="1"/>
  <c r="DP147" i="46"/>
  <c r="DO147" i="46"/>
  <c r="AZ147" i="46" s="1"/>
  <c r="DN147" i="46"/>
  <c r="AY147" i="46" s="1"/>
  <c r="DM147" i="46"/>
  <c r="AX147" i="46" s="1"/>
  <c r="DL147" i="46"/>
  <c r="AW147" i="46" s="1"/>
  <c r="DK147" i="46"/>
  <c r="DJ147" i="46"/>
  <c r="DI147" i="46"/>
  <c r="AT147" i="46" s="1"/>
  <c r="DH147" i="46"/>
  <c r="AS147" i="46" s="1"/>
  <c r="DG147" i="46"/>
  <c r="AR147" i="46" s="1"/>
  <c r="DF147" i="46"/>
  <c r="DE147" i="46"/>
  <c r="AP147" i="46" s="1"/>
  <c r="DD147" i="46"/>
  <c r="AO147" i="46" s="1"/>
  <c r="DC147" i="46"/>
  <c r="DB147" i="46"/>
  <c r="DA147" i="46"/>
  <c r="CZ147" i="46"/>
  <c r="CY147" i="46"/>
  <c r="AJ147" i="46" s="1"/>
  <c r="CX147" i="46"/>
  <c r="AI147" i="46" s="1"/>
  <c r="CW147" i="46"/>
  <c r="AH147" i="46" s="1"/>
  <c r="CV147" i="46"/>
  <c r="AG147" i="46" s="1"/>
  <c r="CU147" i="46"/>
  <c r="CT147" i="46"/>
  <c r="CS147" i="46"/>
  <c r="AD147" i="46" s="1"/>
  <c r="CR147" i="46"/>
  <c r="CQ147" i="46"/>
  <c r="AB147" i="46" s="1"/>
  <c r="CP147" i="46"/>
  <c r="CO147" i="46"/>
  <c r="Z147" i="46" s="1"/>
  <c r="CN147" i="46"/>
  <c r="Y147" i="46" s="1"/>
  <c r="CM147" i="46"/>
  <c r="X147" i="46" s="1"/>
  <c r="CL147" i="46"/>
  <c r="CK147" i="46"/>
  <c r="CJ147" i="46"/>
  <c r="CI147" i="46"/>
  <c r="CH147" i="46"/>
  <c r="CG147" i="46"/>
  <c r="R147" i="46" s="1"/>
  <c r="CF147" i="46"/>
  <c r="Q147" i="46" s="1"/>
  <c r="CE147" i="46"/>
  <c r="CD147" i="46"/>
  <c r="CC147" i="46"/>
  <c r="CB147" i="46"/>
  <c r="CA147" i="46"/>
  <c r="BZ147" i="46"/>
  <c r="BY147" i="46"/>
  <c r="J147" i="46" s="1"/>
  <c r="BX147" i="46"/>
  <c r="I147" i="46" s="1"/>
  <c r="BW147" i="46"/>
  <c r="BV147" i="46"/>
  <c r="G147" i="46" s="1"/>
  <c r="BU147" i="46"/>
  <c r="BT147" i="46"/>
  <c r="BS147" i="46"/>
  <c r="D147" i="46" s="1"/>
  <c r="BO147" i="46"/>
  <c r="BN147" i="46"/>
  <c r="B147" i="46"/>
  <c r="B147" i="44" s="1"/>
  <c r="A147" i="46"/>
  <c r="C147" i="46" s="1"/>
  <c r="C147" i="44" s="1"/>
  <c r="EF146" i="46"/>
  <c r="EE146" i="46"/>
  <c r="BP146" i="46" s="1"/>
  <c r="ED146" i="46"/>
  <c r="BO146" i="44" s="1"/>
  <c r="EC146" i="46"/>
  <c r="BN146" i="44" s="1"/>
  <c r="EB146" i="46"/>
  <c r="EA146" i="46"/>
  <c r="BL146" i="46" s="1"/>
  <c r="DZ146" i="46"/>
  <c r="BK146" i="46" s="1"/>
  <c r="DY146" i="46"/>
  <c r="BJ146" i="46" s="1"/>
  <c r="DX146" i="46"/>
  <c r="DW146" i="46"/>
  <c r="DV146" i="46"/>
  <c r="BG146" i="46" s="1"/>
  <c r="DU146" i="46"/>
  <c r="BF146" i="46" s="1"/>
  <c r="DT146" i="46"/>
  <c r="DS146" i="46"/>
  <c r="BD146" i="46" s="1"/>
  <c r="DR146" i="46"/>
  <c r="DQ146" i="46"/>
  <c r="DP146" i="46"/>
  <c r="BA146" i="46" s="1"/>
  <c r="DO146" i="46"/>
  <c r="DN146" i="46"/>
  <c r="AY146" i="46" s="1"/>
  <c r="DM146" i="46"/>
  <c r="DL146" i="46"/>
  <c r="DK146" i="46"/>
  <c r="AV146" i="46" s="1"/>
  <c r="DJ146" i="46"/>
  <c r="DI146" i="46"/>
  <c r="AT146" i="46" s="1"/>
  <c r="DH146" i="46"/>
  <c r="DG146" i="46"/>
  <c r="DF146" i="46"/>
  <c r="DE146" i="46"/>
  <c r="DD146" i="46"/>
  <c r="DC146" i="46"/>
  <c r="AN146" i="46" s="1"/>
  <c r="DB146" i="46"/>
  <c r="DA146" i="46"/>
  <c r="AL146" i="46" s="1"/>
  <c r="CZ146" i="46"/>
  <c r="CY146" i="46"/>
  <c r="CX146" i="46"/>
  <c r="CW146" i="46"/>
  <c r="AH146" i="46" s="1"/>
  <c r="CV146" i="46"/>
  <c r="CU146" i="46"/>
  <c r="AF146" i="46" s="1"/>
  <c r="CT146" i="46"/>
  <c r="CS146" i="46"/>
  <c r="CR146" i="46"/>
  <c r="CQ146" i="46"/>
  <c r="CP146" i="46"/>
  <c r="AA146" i="46" s="1"/>
  <c r="CO146" i="46"/>
  <c r="CN146" i="46"/>
  <c r="CM146" i="46"/>
  <c r="X146" i="46" s="1"/>
  <c r="CL146" i="46"/>
  <c r="CK146" i="46"/>
  <c r="V146" i="46" s="1"/>
  <c r="CJ146" i="46"/>
  <c r="U146" i="46" s="1"/>
  <c r="CI146" i="46"/>
  <c r="T146" i="46" s="1"/>
  <c r="CH146" i="46"/>
  <c r="CG146" i="46"/>
  <c r="R146" i="46" s="1"/>
  <c r="CF146" i="46"/>
  <c r="CE146" i="46"/>
  <c r="P146" i="46" s="1"/>
  <c r="CD146" i="46"/>
  <c r="O146" i="46" s="1"/>
  <c r="CC146" i="46"/>
  <c r="N146" i="46" s="1"/>
  <c r="CB146" i="46"/>
  <c r="M146" i="46" s="1"/>
  <c r="CA146" i="46"/>
  <c r="L146" i="46" s="1"/>
  <c r="BZ146" i="46"/>
  <c r="K146" i="46" s="1"/>
  <c r="BY146" i="46"/>
  <c r="J146" i="46" s="1"/>
  <c r="BX146" i="46"/>
  <c r="BW146" i="46"/>
  <c r="H146" i="46" s="1"/>
  <c r="BV146" i="46"/>
  <c r="BU146" i="46"/>
  <c r="BT146" i="46"/>
  <c r="BS146" i="46"/>
  <c r="BO146" i="46"/>
  <c r="BN146" i="46"/>
  <c r="B146" i="46"/>
  <c r="B146" i="44" s="1"/>
  <c r="A146" i="46"/>
  <c r="A144" i="27" s="1"/>
  <c r="EF145" i="46"/>
  <c r="EE145" i="46"/>
  <c r="BP145" i="46" s="1"/>
  <c r="ED145" i="46"/>
  <c r="EC145" i="46"/>
  <c r="BN145" i="46" s="1"/>
  <c r="EB145" i="46"/>
  <c r="BM145" i="46" s="1"/>
  <c r="EA145" i="46"/>
  <c r="DZ145" i="46"/>
  <c r="DY145" i="46"/>
  <c r="BJ145" i="46" s="1"/>
  <c r="DX145" i="46"/>
  <c r="DW145" i="46"/>
  <c r="DV145" i="46"/>
  <c r="BG145" i="46" s="1"/>
  <c r="DU145" i="46"/>
  <c r="BF145" i="46" s="1"/>
  <c r="DT145" i="46"/>
  <c r="DS145" i="46"/>
  <c r="BD145" i="46" s="1"/>
  <c r="DR145" i="46"/>
  <c r="BC145" i="46" s="1"/>
  <c r="DQ145" i="46"/>
  <c r="BB145" i="46" s="1"/>
  <c r="DP145" i="46"/>
  <c r="BA145" i="46" s="1"/>
  <c r="DO145" i="46"/>
  <c r="AZ145" i="46" s="1"/>
  <c r="DN145" i="46"/>
  <c r="AY145" i="46" s="1"/>
  <c r="DM145" i="46"/>
  <c r="AX145" i="46" s="1"/>
  <c r="DL145" i="46"/>
  <c r="AW145" i="46" s="1"/>
  <c r="DK145" i="46"/>
  <c r="AV145" i="46" s="1"/>
  <c r="DJ145" i="46"/>
  <c r="DI145" i="46"/>
  <c r="AT145" i="46" s="1"/>
  <c r="DH145" i="46"/>
  <c r="DG145" i="46"/>
  <c r="DF145" i="46"/>
  <c r="DE145" i="46"/>
  <c r="AP145" i="46" s="1"/>
  <c r="DD145" i="46"/>
  <c r="AO145" i="46" s="1"/>
  <c r="DC145" i="46"/>
  <c r="AN145" i="46" s="1"/>
  <c r="DB145" i="46"/>
  <c r="DA145" i="46"/>
  <c r="AL145" i="46" s="1"/>
  <c r="CZ145" i="46"/>
  <c r="CY145" i="46"/>
  <c r="AJ145" i="46" s="1"/>
  <c r="CX145" i="46"/>
  <c r="CW145" i="46"/>
  <c r="AH145" i="46" s="1"/>
  <c r="CV145" i="46"/>
  <c r="CU145" i="46"/>
  <c r="CT145" i="46"/>
  <c r="CS145" i="46"/>
  <c r="AD145" i="46" s="1"/>
  <c r="CR145" i="46"/>
  <c r="CQ145" i="46"/>
  <c r="CP145" i="46"/>
  <c r="CO145" i="46"/>
  <c r="Z145" i="46" s="1"/>
  <c r="CN145" i="46"/>
  <c r="CM145" i="46"/>
  <c r="X145" i="46" s="1"/>
  <c r="CL145" i="46"/>
  <c r="CK145" i="46"/>
  <c r="V145" i="46" s="1"/>
  <c r="CJ145" i="46"/>
  <c r="U145" i="46" s="1"/>
  <c r="CI145" i="46"/>
  <c r="T145" i="46" s="1"/>
  <c r="CH145" i="46"/>
  <c r="S145" i="46" s="1"/>
  <c r="CG145" i="46"/>
  <c r="R145" i="46" s="1"/>
  <c r="CF145" i="46"/>
  <c r="Q145" i="46" s="1"/>
  <c r="CE145" i="46"/>
  <c r="CD145" i="46"/>
  <c r="CC145" i="46"/>
  <c r="N145" i="46" s="1"/>
  <c r="CB145" i="46"/>
  <c r="CA145" i="46"/>
  <c r="L145" i="46" s="1"/>
  <c r="BZ145" i="46"/>
  <c r="BY145" i="46"/>
  <c r="J145" i="46" s="1"/>
  <c r="BX145" i="46"/>
  <c r="BW145" i="46"/>
  <c r="H145" i="46" s="1"/>
  <c r="BV145" i="46"/>
  <c r="G145" i="46" s="1"/>
  <c r="BU145" i="46"/>
  <c r="F145" i="46" s="1"/>
  <c r="BT145" i="46"/>
  <c r="BS145" i="46"/>
  <c r="D145" i="46" s="1"/>
  <c r="B145" i="46"/>
  <c r="B145" i="44" s="1"/>
  <c r="A145" i="46"/>
  <c r="A143" i="27" s="1"/>
  <c r="EF144" i="46"/>
  <c r="BQ144" i="46" s="1"/>
  <c r="EE144" i="46"/>
  <c r="ED144" i="46"/>
  <c r="BO144" i="44" s="1"/>
  <c r="EC144" i="46"/>
  <c r="BN144" i="44" s="1"/>
  <c r="EB144" i="46"/>
  <c r="BM144" i="44" s="1"/>
  <c r="EA144" i="46"/>
  <c r="BL144" i="44" s="1"/>
  <c r="DZ144" i="46"/>
  <c r="BK144" i="44" s="1"/>
  <c r="DY144" i="46"/>
  <c r="BJ144" i="44" s="1"/>
  <c r="DX144" i="46"/>
  <c r="BI144" i="46" s="1"/>
  <c r="DW144" i="46"/>
  <c r="DV144" i="46"/>
  <c r="DU144" i="46"/>
  <c r="BF144" i="46" s="1"/>
  <c r="DT144" i="46"/>
  <c r="DS144" i="46"/>
  <c r="DR144" i="46"/>
  <c r="DQ144" i="46"/>
  <c r="DP144" i="46"/>
  <c r="BA144" i="46" s="1"/>
  <c r="DO144" i="46"/>
  <c r="AZ144" i="46" s="1"/>
  <c r="DN144" i="46"/>
  <c r="AY144" i="46" s="1"/>
  <c r="DM144" i="46"/>
  <c r="AX144" i="46" s="1"/>
  <c r="DL144" i="46"/>
  <c r="DK144" i="46"/>
  <c r="DJ144" i="46"/>
  <c r="AU144" i="46" s="1"/>
  <c r="DI144" i="46"/>
  <c r="DH144" i="46"/>
  <c r="AS144" i="46" s="1"/>
  <c r="DG144" i="46"/>
  <c r="AR144" i="46" s="1"/>
  <c r="DF144" i="46"/>
  <c r="DE144" i="46"/>
  <c r="AP144" i="46" s="1"/>
  <c r="DD144" i="46"/>
  <c r="AO144" i="46" s="1"/>
  <c r="DC144" i="46"/>
  <c r="DB144" i="46"/>
  <c r="DA144" i="46"/>
  <c r="CZ144" i="46"/>
  <c r="AK144" i="46" s="1"/>
  <c r="CY144" i="46"/>
  <c r="CX144" i="46"/>
  <c r="CW144" i="46"/>
  <c r="AH144" i="46" s="1"/>
  <c r="CV144" i="46"/>
  <c r="CU144" i="46"/>
  <c r="CT144" i="46"/>
  <c r="CS144" i="46"/>
  <c r="AD144" i="46" s="1"/>
  <c r="CR144" i="46"/>
  <c r="AC144" i="46" s="1"/>
  <c r="CQ144" i="46"/>
  <c r="CP144" i="46"/>
  <c r="AA144" i="46" s="1"/>
  <c r="CO144" i="46"/>
  <c r="Z144" i="46" s="1"/>
  <c r="CN144" i="46"/>
  <c r="CM144" i="46"/>
  <c r="X144" i="46" s="1"/>
  <c r="CL144" i="46"/>
  <c r="CK144" i="46"/>
  <c r="CJ144" i="46"/>
  <c r="U144" i="46" s="1"/>
  <c r="CI144" i="46"/>
  <c r="T144" i="46" s="1"/>
  <c r="CH144" i="46"/>
  <c r="CG144" i="46"/>
  <c r="R144" i="46" s="1"/>
  <c r="CF144" i="46"/>
  <c r="CE144" i="46"/>
  <c r="CD144" i="46"/>
  <c r="CC144" i="46"/>
  <c r="CB144" i="46"/>
  <c r="M144" i="46" s="1"/>
  <c r="CA144" i="46"/>
  <c r="L144" i="46" s="1"/>
  <c r="BZ144" i="46"/>
  <c r="K144" i="46" s="1"/>
  <c r="BY144" i="46"/>
  <c r="J144" i="46" s="1"/>
  <c r="BX144" i="46"/>
  <c r="BW144" i="46"/>
  <c r="H144" i="46" s="1"/>
  <c r="BV144" i="46"/>
  <c r="BU144" i="46"/>
  <c r="BT144" i="46"/>
  <c r="E144" i="46" s="1"/>
  <c r="BS144" i="46"/>
  <c r="D144" i="46" s="1"/>
  <c r="BO144" i="46"/>
  <c r="BN144" i="46"/>
  <c r="BM144" i="46"/>
  <c r="BL144" i="46"/>
  <c r="BK144" i="46"/>
  <c r="BJ144" i="46"/>
  <c r="B144" i="46"/>
  <c r="B144" i="44" s="1"/>
  <c r="A144" i="46"/>
  <c r="A142" i="27" s="1"/>
  <c r="EF143" i="46"/>
  <c r="EE143" i="46"/>
  <c r="BP143" i="46" s="1"/>
  <c r="ED143" i="46"/>
  <c r="BO143" i="46" s="1"/>
  <c r="EC143" i="46"/>
  <c r="EB143" i="46"/>
  <c r="BM143" i="46" s="1"/>
  <c r="EA143" i="46"/>
  <c r="DZ143" i="46"/>
  <c r="BK143" i="46" s="1"/>
  <c r="DY143" i="46"/>
  <c r="DX143" i="46"/>
  <c r="DW143" i="46"/>
  <c r="BH143" i="46" s="1"/>
  <c r="DV143" i="46"/>
  <c r="BG143" i="46" s="1"/>
  <c r="DU143" i="46"/>
  <c r="BF143" i="46" s="1"/>
  <c r="DT143" i="46"/>
  <c r="BE143" i="46" s="1"/>
  <c r="DS143" i="46"/>
  <c r="DR143" i="46"/>
  <c r="BC143" i="46" s="1"/>
  <c r="DQ143" i="46"/>
  <c r="BB143" i="46" s="1"/>
  <c r="DP143" i="46"/>
  <c r="DO143" i="46"/>
  <c r="AZ143" i="46" s="1"/>
  <c r="DN143" i="46"/>
  <c r="DM143" i="46"/>
  <c r="AX143" i="46" s="1"/>
  <c r="DL143" i="46"/>
  <c r="DK143" i="46"/>
  <c r="DJ143" i="46"/>
  <c r="AU143" i="46" s="1"/>
  <c r="DI143" i="46"/>
  <c r="DH143" i="46"/>
  <c r="DG143" i="46"/>
  <c r="AR143" i="46" s="1"/>
  <c r="DF143" i="46"/>
  <c r="AQ143" i="46" s="1"/>
  <c r="DE143" i="46"/>
  <c r="DD143" i="46"/>
  <c r="DC143" i="46"/>
  <c r="DB143" i="46"/>
  <c r="AM143" i="46" s="1"/>
  <c r="DA143" i="46"/>
  <c r="AL143" i="46" s="1"/>
  <c r="CZ143" i="46"/>
  <c r="CY143" i="46"/>
  <c r="AJ143" i="46" s="1"/>
  <c r="CX143" i="46"/>
  <c r="AI143" i="46" s="1"/>
  <c r="CW143" i="46"/>
  <c r="CV143" i="46"/>
  <c r="CU143" i="46"/>
  <c r="CT143" i="46"/>
  <c r="AE143" i="46" s="1"/>
  <c r="CS143" i="46"/>
  <c r="CR143" i="46"/>
  <c r="CQ143" i="46"/>
  <c r="AB143" i="46" s="1"/>
  <c r="CP143" i="46"/>
  <c r="AA143" i="46" s="1"/>
  <c r="CO143" i="46"/>
  <c r="Z143" i="46" s="1"/>
  <c r="CN143" i="46"/>
  <c r="CM143" i="46"/>
  <c r="X143" i="46" s="1"/>
  <c r="CL143" i="46"/>
  <c r="W143" i="46" s="1"/>
  <c r="CK143" i="46"/>
  <c r="V143" i="46" s="1"/>
  <c r="CJ143" i="46"/>
  <c r="U143" i="46" s="1"/>
  <c r="CI143" i="46"/>
  <c r="T143" i="46" s="1"/>
  <c r="CH143" i="46"/>
  <c r="S143" i="46" s="1"/>
  <c r="CG143" i="46"/>
  <c r="R143" i="46" s="1"/>
  <c r="CF143" i="46"/>
  <c r="Q143" i="46" s="1"/>
  <c r="CE143" i="46"/>
  <c r="CD143" i="46"/>
  <c r="O143" i="46" s="1"/>
  <c r="CC143" i="46"/>
  <c r="N143" i="46" s="1"/>
  <c r="CB143" i="46"/>
  <c r="CA143" i="46"/>
  <c r="L143" i="46" s="1"/>
  <c r="BZ143" i="46"/>
  <c r="K143" i="46" s="1"/>
  <c r="BY143" i="46"/>
  <c r="J143" i="46" s="1"/>
  <c r="BX143" i="46"/>
  <c r="BW143" i="46"/>
  <c r="BV143" i="46"/>
  <c r="G143" i="46" s="1"/>
  <c r="BU143" i="46"/>
  <c r="F143" i="46" s="1"/>
  <c r="BT143" i="46"/>
  <c r="BS143" i="46"/>
  <c r="D143" i="46" s="1"/>
  <c r="B143" i="46"/>
  <c r="B143" i="44" s="1"/>
  <c r="A143" i="46"/>
  <c r="A141" i="27" s="1"/>
  <c r="EF142" i="46"/>
  <c r="EE142" i="46"/>
  <c r="ED142" i="46"/>
  <c r="EC142" i="46"/>
  <c r="EB142" i="46"/>
  <c r="BM142" i="46" s="1"/>
  <c r="EA142" i="46"/>
  <c r="BL142" i="46" s="1"/>
  <c r="DZ142" i="46"/>
  <c r="DY142" i="46"/>
  <c r="BJ142" i="46" s="1"/>
  <c r="DX142" i="46"/>
  <c r="DW142" i="46"/>
  <c r="DV142" i="46"/>
  <c r="BG142" i="46" s="1"/>
  <c r="DU142" i="46"/>
  <c r="BF142" i="46" s="1"/>
  <c r="DT142" i="46"/>
  <c r="BE142" i="46" s="1"/>
  <c r="DS142" i="46"/>
  <c r="BD142" i="46" s="1"/>
  <c r="DR142" i="46"/>
  <c r="DQ142" i="46"/>
  <c r="BB142" i="46" s="1"/>
  <c r="DP142" i="46"/>
  <c r="DO142" i="46"/>
  <c r="AZ142" i="46" s="1"/>
  <c r="DN142" i="46"/>
  <c r="DM142" i="46"/>
  <c r="DL142" i="46"/>
  <c r="AW142" i="46" s="1"/>
  <c r="DK142" i="46"/>
  <c r="AV142" i="46" s="1"/>
  <c r="DJ142" i="46"/>
  <c r="DI142" i="46"/>
  <c r="AT142" i="46" s="1"/>
  <c r="DH142" i="46"/>
  <c r="DG142" i="46"/>
  <c r="DF142" i="46"/>
  <c r="DE142" i="46"/>
  <c r="AP142" i="46" s="1"/>
  <c r="DD142" i="46"/>
  <c r="AO142" i="46" s="1"/>
  <c r="DC142" i="46"/>
  <c r="AN142" i="46" s="1"/>
  <c r="DB142" i="46"/>
  <c r="AM142" i="46" s="1"/>
  <c r="DA142" i="46"/>
  <c r="AL142" i="46" s="1"/>
  <c r="CZ142" i="46"/>
  <c r="CY142" i="46"/>
  <c r="CX142" i="46"/>
  <c r="CW142" i="46"/>
  <c r="AH142" i="46" s="1"/>
  <c r="CV142" i="46"/>
  <c r="CU142" i="46"/>
  <c r="AF142" i="46" s="1"/>
  <c r="CT142" i="46"/>
  <c r="CS142" i="46"/>
  <c r="CR142" i="46"/>
  <c r="CQ142" i="46"/>
  <c r="CP142" i="46"/>
  <c r="CO142" i="46"/>
  <c r="CN142" i="46"/>
  <c r="CM142" i="46"/>
  <c r="X142" i="46" s="1"/>
  <c r="CL142" i="46"/>
  <c r="CK142" i="46"/>
  <c r="CJ142" i="46"/>
  <c r="CI142" i="46"/>
  <c r="CH142" i="46"/>
  <c r="CG142" i="46"/>
  <c r="R142" i="46" s="1"/>
  <c r="CF142" i="46"/>
  <c r="CE142" i="46"/>
  <c r="P142" i="46" s="1"/>
  <c r="CD142" i="46"/>
  <c r="O142" i="46" s="1"/>
  <c r="CC142" i="46"/>
  <c r="CB142" i="46"/>
  <c r="CA142" i="46"/>
  <c r="BZ142" i="46"/>
  <c r="BY142" i="46"/>
  <c r="J142" i="46" s="1"/>
  <c r="BX142" i="46"/>
  <c r="BW142" i="46"/>
  <c r="H142" i="46" s="1"/>
  <c r="BV142" i="46"/>
  <c r="BU142" i="46"/>
  <c r="BT142" i="46"/>
  <c r="BS142" i="46"/>
  <c r="D142" i="46" s="1"/>
  <c r="B142" i="46"/>
  <c r="B142" i="44" s="1"/>
  <c r="A142" i="46"/>
  <c r="A140" i="27" s="1"/>
  <c r="EF141" i="46"/>
  <c r="EE141" i="46"/>
  <c r="BP141" i="46" s="1"/>
  <c r="ED141" i="46"/>
  <c r="BO141" i="46" s="1"/>
  <c r="EC141" i="46"/>
  <c r="BN141" i="46" s="1"/>
  <c r="EB141" i="46"/>
  <c r="EA141" i="46"/>
  <c r="BL141" i="46" s="1"/>
  <c r="DZ141" i="46"/>
  <c r="BK141" i="46" s="1"/>
  <c r="DY141" i="46"/>
  <c r="DX141" i="46"/>
  <c r="DW141" i="46"/>
  <c r="BH141" i="46" s="1"/>
  <c r="DV141" i="46"/>
  <c r="DU141" i="46"/>
  <c r="DT141" i="46"/>
  <c r="DS141" i="46"/>
  <c r="DR141" i="46"/>
  <c r="BC141" i="46" s="1"/>
  <c r="DQ141" i="46"/>
  <c r="BB141" i="46" s="1"/>
  <c r="DP141" i="46"/>
  <c r="DO141" i="46"/>
  <c r="AZ141" i="46" s="1"/>
  <c r="DN141" i="46"/>
  <c r="AY141" i="46" s="1"/>
  <c r="DM141" i="46"/>
  <c r="DL141" i="46"/>
  <c r="DK141" i="46"/>
  <c r="DJ141" i="46"/>
  <c r="DI141" i="46"/>
  <c r="DH141" i="46"/>
  <c r="AS141" i="46" s="1"/>
  <c r="DG141" i="46"/>
  <c r="AR141" i="46" s="1"/>
  <c r="DF141" i="46"/>
  <c r="DE141" i="46"/>
  <c r="DD141" i="46"/>
  <c r="DC141" i="46"/>
  <c r="DB141" i="46"/>
  <c r="DA141" i="46"/>
  <c r="AL141" i="46" s="1"/>
  <c r="CZ141" i="46"/>
  <c r="CY141" i="46"/>
  <c r="AJ141" i="46" s="1"/>
  <c r="CX141" i="46"/>
  <c r="CW141" i="46"/>
  <c r="CV141" i="46"/>
  <c r="CU141" i="46"/>
  <c r="AF141" i="46" s="1"/>
  <c r="CT141" i="46"/>
  <c r="CS141" i="46"/>
  <c r="AD141" i="46" s="1"/>
  <c r="CR141" i="46"/>
  <c r="AC141" i="46" s="1"/>
  <c r="CQ141" i="46"/>
  <c r="AB141" i="46" s="1"/>
  <c r="CP141" i="46"/>
  <c r="AA141" i="46" s="1"/>
  <c r="CO141" i="46"/>
  <c r="Z141" i="46" s="1"/>
  <c r="CN141" i="46"/>
  <c r="CM141" i="46"/>
  <c r="CL141" i="46"/>
  <c r="CK141" i="46"/>
  <c r="V141" i="46" s="1"/>
  <c r="CJ141" i="46"/>
  <c r="CI141" i="46"/>
  <c r="T141" i="46" s="1"/>
  <c r="CH141" i="46"/>
  <c r="CG141" i="46"/>
  <c r="R141" i="46" s="1"/>
  <c r="CF141" i="46"/>
  <c r="CE141" i="46"/>
  <c r="CD141" i="46"/>
  <c r="CC141" i="46"/>
  <c r="N141" i="46" s="1"/>
  <c r="CB141" i="46"/>
  <c r="CA141" i="46"/>
  <c r="L141" i="46" s="1"/>
  <c r="BZ141" i="46"/>
  <c r="BY141" i="46"/>
  <c r="BX141" i="46"/>
  <c r="I141" i="46" s="1"/>
  <c r="BW141" i="46"/>
  <c r="BV141" i="46"/>
  <c r="BU141" i="46"/>
  <c r="F141" i="46" s="1"/>
  <c r="BT141" i="46"/>
  <c r="E141" i="46" s="1"/>
  <c r="BS141" i="46"/>
  <c r="D141" i="46" s="1"/>
  <c r="B141" i="46"/>
  <c r="B141" i="44" s="1"/>
  <c r="A141" i="46"/>
  <c r="EF140" i="46"/>
  <c r="BQ140" i="46" s="1"/>
  <c r="EE140" i="46"/>
  <c r="ED140" i="46"/>
  <c r="EC140" i="46"/>
  <c r="EB140" i="46"/>
  <c r="EA140" i="46"/>
  <c r="BL140" i="46" s="1"/>
  <c r="DZ140" i="46"/>
  <c r="BK140" i="46" s="1"/>
  <c r="DY140" i="46"/>
  <c r="BJ140" i="46" s="1"/>
  <c r="DX140" i="46"/>
  <c r="DW140" i="46"/>
  <c r="DV140" i="46"/>
  <c r="DU140" i="46"/>
  <c r="BF140" i="46" s="1"/>
  <c r="DT140" i="46"/>
  <c r="DS140" i="46"/>
  <c r="BD140" i="46" s="1"/>
  <c r="DR140" i="46"/>
  <c r="DQ140" i="46"/>
  <c r="DP140" i="46"/>
  <c r="DO140" i="46"/>
  <c r="DN140" i="46"/>
  <c r="DM140" i="46"/>
  <c r="AX140" i="46" s="1"/>
  <c r="DL140" i="46"/>
  <c r="DK140" i="46"/>
  <c r="AV140" i="46" s="1"/>
  <c r="DJ140" i="46"/>
  <c r="AU140" i="46" s="1"/>
  <c r="DI140" i="46"/>
  <c r="DH140" i="46"/>
  <c r="DG140" i="46"/>
  <c r="AR140" i="46" s="1"/>
  <c r="DF140" i="46"/>
  <c r="DE140" i="46"/>
  <c r="DD140" i="46"/>
  <c r="DC140" i="46"/>
  <c r="AN140" i="46" s="1"/>
  <c r="DB140" i="46"/>
  <c r="DA140" i="46"/>
  <c r="AL140" i="46" s="1"/>
  <c r="CZ140" i="46"/>
  <c r="AK140" i="46" s="1"/>
  <c r="CY140" i="46"/>
  <c r="AJ140" i="46" s="1"/>
  <c r="CX140" i="46"/>
  <c r="CW140" i="46"/>
  <c r="CV140" i="46"/>
  <c r="AG140" i="46" s="1"/>
  <c r="CU140" i="46"/>
  <c r="AF140" i="46" s="1"/>
  <c r="CT140" i="46"/>
  <c r="AE140" i="46" s="1"/>
  <c r="CS140" i="46"/>
  <c r="AD140" i="46" s="1"/>
  <c r="CR140" i="46"/>
  <c r="AC140" i="46" s="1"/>
  <c r="CQ140" i="46"/>
  <c r="CP140" i="46"/>
  <c r="CO140" i="46"/>
  <c r="Z140" i="46" s="1"/>
  <c r="CN140" i="46"/>
  <c r="CM140" i="46"/>
  <c r="CL140" i="46"/>
  <c r="CK140" i="46"/>
  <c r="CJ140" i="46"/>
  <c r="CI140" i="46"/>
  <c r="CH140" i="46"/>
  <c r="CG140" i="46"/>
  <c r="CF140" i="46"/>
  <c r="CE140" i="46"/>
  <c r="CD140" i="46"/>
  <c r="CC140" i="46"/>
  <c r="N140" i="46" s="1"/>
  <c r="CB140" i="46"/>
  <c r="CA140" i="46"/>
  <c r="BZ140" i="46"/>
  <c r="BY140" i="46"/>
  <c r="BX140" i="46"/>
  <c r="I140" i="46" s="1"/>
  <c r="BW140" i="46"/>
  <c r="BV140" i="46"/>
  <c r="G140" i="46" s="1"/>
  <c r="BU140" i="46"/>
  <c r="BT140" i="46"/>
  <c r="BS140" i="46"/>
  <c r="B140" i="46"/>
  <c r="B140" i="44" s="1"/>
  <c r="A140" i="46"/>
  <c r="A138" i="27" s="1"/>
  <c r="EF139" i="46"/>
  <c r="EE139" i="46"/>
  <c r="BP139" i="46" s="1"/>
  <c r="ED139" i="46"/>
  <c r="BO139" i="44" s="1"/>
  <c r="EC139" i="46"/>
  <c r="BN139" i="44" s="1"/>
  <c r="EB139" i="46"/>
  <c r="BM139" i="44" s="1"/>
  <c r="EA139" i="46"/>
  <c r="DZ139" i="46"/>
  <c r="DY139" i="46"/>
  <c r="DX139" i="46"/>
  <c r="BI139" i="46" s="1"/>
  <c r="DW139" i="46"/>
  <c r="DV139" i="46"/>
  <c r="DU139" i="46"/>
  <c r="DT139" i="46"/>
  <c r="DS139" i="46"/>
  <c r="BD139" i="46" s="1"/>
  <c r="DR139" i="46"/>
  <c r="DQ139" i="46"/>
  <c r="DP139" i="46"/>
  <c r="DO139" i="46"/>
  <c r="DN139" i="46"/>
  <c r="AY139" i="46" s="1"/>
  <c r="DM139" i="46"/>
  <c r="DL139" i="46"/>
  <c r="DK139" i="46"/>
  <c r="DJ139" i="46"/>
  <c r="DI139" i="46"/>
  <c r="AT139" i="46" s="1"/>
  <c r="DH139" i="46"/>
  <c r="AS139" i="46" s="1"/>
  <c r="DG139" i="46"/>
  <c r="DF139" i="46"/>
  <c r="AQ139" i="46" s="1"/>
  <c r="DE139" i="46"/>
  <c r="AP139" i="46" s="1"/>
  <c r="DD139" i="46"/>
  <c r="AO139" i="46" s="1"/>
  <c r="DC139" i="46"/>
  <c r="DB139" i="46"/>
  <c r="DA139" i="46"/>
  <c r="AL139" i="46" s="1"/>
  <c r="CZ139" i="46"/>
  <c r="CY139" i="46"/>
  <c r="AJ139" i="46" s="1"/>
  <c r="CX139" i="46"/>
  <c r="CW139" i="46"/>
  <c r="CV139" i="46"/>
  <c r="CU139" i="46"/>
  <c r="CT139" i="46"/>
  <c r="CS139" i="46"/>
  <c r="CR139" i="46"/>
  <c r="AC139" i="46" s="1"/>
  <c r="CQ139" i="46"/>
  <c r="AB139" i="46" s="1"/>
  <c r="CP139" i="46"/>
  <c r="CO139" i="46"/>
  <c r="CN139" i="46"/>
  <c r="CM139" i="46"/>
  <c r="X139" i="46" s="1"/>
  <c r="CL139" i="46"/>
  <c r="CK139" i="46"/>
  <c r="CJ139" i="46"/>
  <c r="CI139" i="46"/>
  <c r="T139" i="46" s="1"/>
  <c r="CH139" i="46"/>
  <c r="CG139" i="46"/>
  <c r="CF139" i="46"/>
  <c r="CE139" i="46"/>
  <c r="CD139" i="46"/>
  <c r="CC139" i="46"/>
  <c r="CB139" i="46"/>
  <c r="CA139" i="46"/>
  <c r="BZ139" i="46"/>
  <c r="BY139" i="46"/>
  <c r="J139" i="46" s="1"/>
  <c r="BX139" i="46"/>
  <c r="BW139" i="46"/>
  <c r="H139" i="46" s="1"/>
  <c r="BV139" i="46"/>
  <c r="BU139" i="46"/>
  <c r="BT139" i="46"/>
  <c r="BS139" i="46"/>
  <c r="B139" i="46"/>
  <c r="B139" i="44" s="1"/>
  <c r="A139" i="46"/>
  <c r="A139" i="44" s="1"/>
  <c r="EF138" i="46"/>
  <c r="EE138" i="46"/>
  <c r="ED138" i="46"/>
  <c r="EC138" i="46"/>
  <c r="EB138" i="46"/>
  <c r="EA138" i="46"/>
  <c r="DZ138" i="46"/>
  <c r="BK138" i="46" s="1"/>
  <c r="DY138" i="46"/>
  <c r="DX138" i="46"/>
  <c r="BI138" i="46" s="1"/>
  <c r="DW138" i="46"/>
  <c r="BH138" i="46" s="1"/>
  <c r="DV138" i="46"/>
  <c r="DU138" i="46"/>
  <c r="DT138" i="46"/>
  <c r="BE138" i="46" s="1"/>
  <c r="DS138" i="46"/>
  <c r="BD138" i="46" s="1"/>
  <c r="DR138" i="46"/>
  <c r="DQ138" i="46"/>
  <c r="DP138" i="46"/>
  <c r="DO138" i="46"/>
  <c r="DN138" i="46"/>
  <c r="AY138" i="46" s="1"/>
  <c r="DM138" i="46"/>
  <c r="DL138" i="46"/>
  <c r="DK138" i="46"/>
  <c r="DJ138" i="46"/>
  <c r="DI138" i="46"/>
  <c r="DH138" i="46"/>
  <c r="DG138" i="46"/>
  <c r="DF138" i="46"/>
  <c r="DE138" i="46"/>
  <c r="DD138" i="46"/>
  <c r="DC138" i="46"/>
  <c r="AN138" i="46" s="1"/>
  <c r="DB138" i="46"/>
  <c r="DA138" i="46"/>
  <c r="CZ138" i="46"/>
  <c r="CY138" i="46"/>
  <c r="CX138" i="46"/>
  <c r="CW138" i="46"/>
  <c r="CV138" i="46"/>
  <c r="CU138" i="46"/>
  <c r="CT138" i="46"/>
  <c r="CS138" i="46"/>
  <c r="CR138" i="46"/>
  <c r="CQ138" i="46"/>
  <c r="AB138" i="46" s="1"/>
  <c r="CP138" i="46"/>
  <c r="CO138" i="46"/>
  <c r="CN138" i="46"/>
  <c r="Y138" i="46" s="1"/>
  <c r="CM138" i="46"/>
  <c r="CL138" i="46"/>
  <c r="W138" i="46" s="1"/>
  <c r="CK138" i="46"/>
  <c r="CJ138" i="46"/>
  <c r="CI138" i="46"/>
  <c r="T138" i="46" s="1"/>
  <c r="CH138" i="46"/>
  <c r="S138" i="46" s="1"/>
  <c r="CG138" i="46"/>
  <c r="CF138" i="46"/>
  <c r="CE138" i="46"/>
  <c r="CD138" i="46"/>
  <c r="CC138" i="46"/>
  <c r="CB138" i="46"/>
  <c r="CA138" i="46"/>
  <c r="L138" i="46" s="1"/>
  <c r="BZ138" i="46"/>
  <c r="BY138" i="46"/>
  <c r="BX138" i="46"/>
  <c r="I138" i="46" s="1"/>
  <c r="BW138" i="46"/>
  <c r="BV138" i="46"/>
  <c r="G138" i="46" s="1"/>
  <c r="BU138" i="46"/>
  <c r="BT138" i="46"/>
  <c r="E138" i="46" s="1"/>
  <c r="BS138" i="46"/>
  <c r="B138" i="46"/>
  <c r="B138" i="44" s="1"/>
  <c r="A138" i="46"/>
  <c r="A138" i="44" s="1"/>
  <c r="EF137" i="46"/>
  <c r="EE137" i="46"/>
  <c r="BP137" i="46" s="1"/>
  <c r="ED137" i="46"/>
  <c r="EC137" i="46"/>
  <c r="EB137" i="46"/>
  <c r="EA137" i="46"/>
  <c r="DZ137" i="46"/>
  <c r="DY137" i="46"/>
  <c r="DX137" i="46"/>
  <c r="BI137" i="46" s="1"/>
  <c r="DW137" i="46"/>
  <c r="DV137" i="46"/>
  <c r="DU137" i="46"/>
  <c r="DT137" i="46"/>
  <c r="DS137" i="46"/>
  <c r="DR137" i="46"/>
  <c r="BC137" i="46" s="1"/>
  <c r="DQ137" i="46"/>
  <c r="BB137" i="46" s="1"/>
  <c r="DP137" i="46"/>
  <c r="DO137" i="46"/>
  <c r="DN137" i="46"/>
  <c r="DM137" i="46"/>
  <c r="DL137" i="46"/>
  <c r="DK137" i="46"/>
  <c r="AV137" i="46" s="1"/>
  <c r="DJ137" i="46"/>
  <c r="AU137" i="46" s="1"/>
  <c r="DI137" i="46"/>
  <c r="DH137" i="46"/>
  <c r="AS137" i="46" s="1"/>
  <c r="DG137" i="46"/>
  <c r="DF137" i="46"/>
  <c r="DE137" i="46"/>
  <c r="DD137" i="46"/>
  <c r="DC137" i="46"/>
  <c r="AN137" i="46" s="1"/>
  <c r="DB137" i="46"/>
  <c r="DA137" i="46"/>
  <c r="AL137" i="46" s="1"/>
  <c r="CZ137" i="46"/>
  <c r="CY137" i="46"/>
  <c r="CX137" i="46"/>
  <c r="CW137" i="46"/>
  <c r="CV137" i="46"/>
  <c r="CU137" i="46"/>
  <c r="CT137" i="46"/>
  <c r="CS137" i="46"/>
  <c r="AD137" i="46" s="1"/>
  <c r="CR137" i="46"/>
  <c r="AC137" i="46" s="1"/>
  <c r="CQ137" i="46"/>
  <c r="CP137" i="46"/>
  <c r="CO137" i="46"/>
  <c r="CN137" i="46"/>
  <c r="CM137" i="46"/>
  <c r="CL137" i="46"/>
  <c r="CK137" i="46"/>
  <c r="CJ137" i="46"/>
  <c r="CI137" i="46"/>
  <c r="CH137" i="46"/>
  <c r="S137" i="46" s="1"/>
  <c r="CG137" i="46"/>
  <c r="CF137" i="46"/>
  <c r="Q137" i="46" s="1"/>
  <c r="CE137" i="46"/>
  <c r="P137" i="46" s="1"/>
  <c r="CD137" i="46"/>
  <c r="O137" i="46" s="1"/>
  <c r="CC137" i="46"/>
  <c r="N137" i="46" s="1"/>
  <c r="CB137" i="46"/>
  <c r="M137" i="46" s="1"/>
  <c r="CA137" i="46"/>
  <c r="BZ137" i="46"/>
  <c r="BY137" i="46"/>
  <c r="BX137" i="46"/>
  <c r="BW137" i="46"/>
  <c r="H137" i="46" s="1"/>
  <c r="BV137" i="46"/>
  <c r="G137" i="46" s="1"/>
  <c r="BU137" i="46"/>
  <c r="BT137" i="46"/>
  <c r="BS137" i="46"/>
  <c r="B137" i="46"/>
  <c r="B137" i="44" s="1"/>
  <c r="A137" i="46"/>
  <c r="C137" i="46" s="1"/>
  <c r="C137" i="44" s="1"/>
  <c r="EF136" i="46"/>
  <c r="EE136" i="46"/>
  <c r="ED136" i="46"/>
  <c r="EC136" i="46"/>
  <c r="EB136" i="46"/>
  <c r="BM136" i="46" s="1"/>
  <c r="EA136" i="46"/>
  <c r="DZ136" i="46"/>
  <c r="DY136" i="46"/>
  <c r="DX136" i="46"/>
  <c r="DW136" i="46"/>
  <c r="DV136" i="46"/>
  <c r="DU136" i="46"/>
  <c r="DT136" i="46"/>
  <c r="DS136" i="46"/>
  <c r="BD136" i="46" s="1"/>
  <c r="DR136" i="46"/>
  <c r="DQ136" i="46"/>
  <c r="DP136" i="46"/>
  <c r="DO136" i="46"/>
  <c r="AZ136" i="46" s="1"/>
  <c r="DN136" i="46"/>
  <c r="DM136" i="46"/>
  <c r="DL136" i="46"/>
  <c r="AW136" i="46" s="1"/>
  <c r="DK136" i="46"/>
  <c r="AV136" i="46" s="1"/>
  <c r="DJ136" i="46"/>
  <c r="AU136" i="46" s="1"/>
  <c r="DI136" i="46"/>
  <c r="DH136" i="46"/>
  <c r="AS136" i="46" s="1"/>
  <c r="DG136" i="46"/>
  <c r="DF136" i="46"/>
  <c r="AQ136" i="46" s="1"/>
  <c r="DE136" i="46"/>
  <c r="DD136" i="46"/>
  <c r="DC136" i="46"/>
  <c r="DB136" i="46"/>
  <c r="DA136" i="46"/>
  <c r="CZ136" i="46"/>
  <c r="CY136" i="46"/>
  <c r="AJ136" i="46" s="1"/>
  <c r="CX136" i="46"/>
  <c r="AI136" i="46" s="1"/>
  <c r="CW136" i="46"/>
  <c r="CV136" i="46"/>
  <c r="CU136" i="46"/>
  <c r="CT136" i="46"/>
  <c r="CS136" i="46"/>
  <c r="CR136" i="46"/>
  <c r="AC136" i="46" s="1"/>
  <c r="CQ136" i="46"/>
  <c r="AB136" i="46" s="1"/>
  <c r="CP136" i="46"/>
  <c r="CO136" i="46"/>
  <c r="CN136" i="46"/>
  <c r="CM136" i="46"/>
  <c r="CL136" i="46"/>
  <c r="CK136" i="46"/>
  <c r="CJ136" i="46"/>
  <c r="CI136" i="46"/>
  <c r="T136" i="46" s="1"/>
  <c r="CH136" i="46"/>
  <c r="S136" i="46" s="1"/>
  <c r="CG136" i="46"/>
  <c r="CF136" i="46"/>
  <c r="Q136" i="46" s="1"/>
  <c r="CE136" i="46"/>
  <c r="CD136" i="46"/>
  <c r="CC136" i="46"/>
  <c r="CB136" i="46"/>
  <c r="CA136" i="46"/>
  <c r="BZ136" i="46"/>
  <c r="BY136" i="46"/>
  <c r="BX136" i="46"/>
  <c r="I136" i="46" s="1"/>
  <c r="BW136" i="46"/>
  <c r="BV136" i="46"/>
  <c r="BU136" i="46"/>
  <c r="BT136" i="46"/>
  <c r="BS136" i="46"/>
  <c r="B136" i="46"/>
  <c r="B136" i="44" s="1"/>
  <c r="A136" i="46"/>
  <c r="A136" i="44" s="1"/>
  <c r="EF135" i="46"/>
  <c r="EE135" i="46"/>
  <c r="ED135" i="46"/>
  <c r="BO135" i="46" s="1"/>
  <c r="EC135" i="46"/>
  <c r="EB135" i="46"/>
  <c r="EA135" i="46"/>
  <c r="DZ135" i="46"/>
  <c r="BK135" i="46" s="1"/>
  <c r="DY135" i="46"/>
  <c r="DX135" i="46"/>
  <c r="DW135" i="46"/>
  <c r="DV135" i="46"/>
  <c r="DU135" i="46"/>
  <c r="DT135" i="46"/>
  <c r="DS135" i="46"/>
  <c r="BD135" i="46" s="1"/>
  <c r="DR135" i="46"/>
  <c r="DQ135" i="46"/>
  <c r="BB135" i="46" s="1"/>
  <c r="DP135" i="46"/>
  <c r="BA135" i="46" s="1"/>
  <c r="DO135" i="46"/>
  <c r="DN135" i="46"/>
  <c r="DM135" i="46"/>
  <c r="AX135" i="46" s="1"/>
  <c r="DL135" i="46"/>
  <c r="DK135" i="46"/>
  <c r="DJ135" i="46"/>
  <c r="DI135" i="46"/>
  <c r="DH135" i="46"/>
  <c r="AS135" i="46" s="1"/>
  <c r="DG135" i="46"/>
  <c r="DF135" i="46"/>
  <c r="DE135" i="46"/>
  <c r="DD135" i="46"/>
  <c r="DC135" i="46"/>
  <c r="AN135" i="46" s="1"/>
  <c r="DB135" i="46"/>
  <c r="AM135" i="46" s="1"/>
  <c r="DA135" i="46"/>
  <c r="AL135" i="46" s="1"/>
  <c r="CZ135" i="46"/>
  <c r="CY135" i="46"/>
  <c r="CX135" i="46"/>
  <c r="CW135" i="46"/>
  <c r="CV135" i="46"/>
  <c r="CU135" i="46"/>
  <c r="AF135" i="46" s="1"/>
  <c r="CT135" i="46"/>
  <c r="CS135" i="46"/>
  <c r="CR135" i="46"/>
  <c r="AC135" i="46" s="1"/>
  <c r="CQ135" i="46"/>
  <c r="CP135" i="46"/>
  <c r="CO135" i="46"/>
  <c r="CN135" i="46"/>
  <c r="CM135" i="46"/>
  <c r="CL135" i="46"/>
  <c r="CK135" i="46"/>
  <c r="V135" i="46" s="1"/>
  <c r="CJ135" i="46"/>
  <c r="CI135" i="46"/>
  <c r="CH135" i="46"/>
  <c r="CG135" i="46"/>
  <c r="CF135" i="46"/>
  <c r="CE135" i="46"/>
  <c r="CD135" i="46"/>
  <c r="CC135" i="46"/>
  <c r="CB135" i="46"/>
  <c r="CA135" i="46"/>
  <c r="BZ135" i="46"/>
  <c r="BY135" i="46"/>
  <c r="BX135" i="46"/>
  <c r="BW135" i="46"/>
  <c r="BV135" i="46"/>
  <c r="G135" i="46" s="1"/>
  <c r="BU135" i="46"/>
  <c r="BT135" i="46"/>
  <c r="E135" i="46" s="1"/>
  <c r="BS135" i="46"/>
  <c r="B135" i="46"/>
  <c r="B135" i="44" s="1"/>
  <c r="A135" i="46"/>
  <c r="A133" i="27" s="1"/>
  <c r="EF134" i="46"/>
  <c r="EE134" i="46"/>
  <c r="ED134" i="46"/>
  <c r="BO134" i="46" s="1"/>
  <c r="EC134" i="46"/>
  <c r="EB134" i="46"/>
  <c r="BM134" i="46" s="1"/>
  <c r="EA134" i="46"/>
  <c r="DZ134" i="46"/>
  <c r="DY134" i="46"/>
  <c r="BJ134" i="46" s="1"/>
  <c r="DX134" i="46"/>
  <c r="DW134" i="46"/>
  <c r="DV134" i="46"/>
  <c r="BG134" i="46" s="1"/>
  <c r="DU134" i="46"/>
  <c r="DT134" i="46"/>
  <c r="BE134" i="46" s="1"/>
  <c r="DS134" i="46"/>
  <c r="DR134" i="46"/>
  <c r="DQ134" i="46"/>
  <c r="DP134" i="46"/>
  <c r="DO134" i="46"/>
  <c r="DN134" i="46"/>
  <c r="DM134" i="46"/>
  <c r="DL134" i="46"/>
  <c r="DK134" i="46"/>
  <c r="DJ134" i="46"/>
  <c r="DI134" i="46"/>
  <c r="DH134" i="46"/>
  <c r="AS134" i="46" s="1"/>
  <c r="DG134" i="46"/>
  <c r="DF134" i="46"/>
  <c r="DE134" i="46"/>
  <c r="DD134" i="46"/>
  <c r="AO134" i="46" s="1"/>
  <c r="DC134" i="46"/>
  <c r="DB134" i="46"/>
  <c r="DA134" i="46"/>
  <c r="CZ134" i="46"/>
  <c r="CY134" i="46"/>
  <c r="CX134" i="46"/>
  <c r="CW134" i="46"/>
  <c r="CV134" i="46"/>
  <c r="CU134" i="46"/>
  <c r="AF134" i="46" s="1"/>
  <c r="CT134" i="46"/>
  <c r="CS134" i="46"/>
  <c r="CR134" i="46"/>
  <c r="CQ134" i="46"/>
  <c r="CP134" i="46"/>
  <c r="AA134" i="46" s="1"/>
  <c r="CO134" i="46"/>
  <c r="Z134" i="46" s="1"/>
  <c r="CN134" i="46"/>
  <c r="CM134" i="46"/>
  <c r="X134" i="46" s="1"/>
  <c r="CL134" i="46"/>
  <c r="CK134" i="46"/>
  <c r="CJ134" i="46"/>
  <c r="U134" i="46" s="1"/>
  <c r="CI134" i="46"/>
  <c r="CH134" i="46"/>
  <c r="S134" i="46" s="1"/>
  <c r="CG134" i="46"/>
  <c r="CF134" i="46"/>
  <c r="CE134" i="46"/>
  <c r="CD134" i="46"/>
  <c r="CC134" i="46"/>
  <c r="CB134" i="46"/>
  <c r="CA134" i="46"/>
  <c r="L134" i="46" s="1"/>
  <c r="BZ134" i="46"/>
  <c r="K134" i="46" s="1"/>
  <c r="BY134" i="46"/>
  <c r="J134" i="46" s="1"/>
  <c r="BX134" i="46"/>
  <c r="I134" i="46" s="1"/>
  <c r="BW134" i="46"/>
  <c r="BV134" i="46"/>
  <c r="BU134" i="46"/>
  <c r="F134" i="46" s="1"/>
  <c r="BT134" i="46"/>
  <c r="BS134" i="46"/>
  <c r="B134" i="46"/>
  <c r="B134" i="44" s="1"/>
  <c r="A134" i="46"/>
  <c r="A132" i="27" s="1"/>
  <c r="EF133" i="46"/>
  <c r="EE133" i="46"/>
  <c r="ED133" i="46"/>
  <c r="EC133" i="46"/>
  <c r="EB133" i="46"/>
  <c r="EA133" i="46"/>
  <c r="DZ133" i="46"/>
  <c r="DY133" i="46"/>
  <c r="DX133" i="46"/>
  <c r="DW133" i="46"/>
  <c r="DV133" i="46"/>
  <c r="DU133" i="46"/>
  <c r="BF133" i="46" s="1"/>
  <c r="DT133" i="46"/>
  <c r="DS133" i="46"/>
  <c r="BD133" i="46" s="1"/>
  <c r="DR133" i="46"/>
  <c r="DQ133" i="46"/>
  <c r="DP133" i="46"/>
  <c r="BA133" i="46" s="1"/>
  <c r="DO133" i="46"/>
  <c r="DN133" i="46"/>
  <c r="DM133" i="46"/>
  <c r="DL133" i="46"/>
  <c r="DK133" i="46"/>
  <c r="DJ133" i="46"/>
  <c r="AU133" i="46" s="1"/>
  <c r="DI133" i="46"/>
  <c r="DH133" i="46"/>
  <c r="DG133" i="46"/>
  <c r="DF133" i="46"/>
  <c r="DE133" i="46"/>
  <c r="DD133" i="46"/>
  <c r="DC133" i="46"/>
  <c r="AN133" i="46" s="1"/>
  <c r="DB133" i="46"/>
  <c r="AM133" i="46" s="1"/>
  <c r="DA133" i="46"/>
  <c r="CZ133" i="46"/>
  <c r="CY133" i="46"/>
  <c r="CX133" i="46"/>
  <c r="CW133" i="46"/>
  <c r="CV133" i="46"/>
  <c r="CU133" i="46"/>
  <c r="CT133" i="46"/>
  <c r="AE133" i="46" s="1"/>
  <c r="CS133" i="46"/>
  <c r="CR133" i="46"/>
  <c r="CQ133" i="46"/>
  <c r="CP133" i="46"/>
  <c r="CO133" i="46"/>
  <c r="CN133" i="46"/>
  <c r="CM133" i="46"/>
  <c r="CL133" i="46"/>
  <c r="CK133" i="46"/>
  <c r="CJ133" i="46"/>
  <c r="CI133" i="46"/>
  <c r="CH133" i="46"/>
  <c r="CG133" i="46"/>
  <c r="CF133" i="46"/>
  <c r="CE133" i="46"/>
  <c r="CD133" i="46"/>
  <c r="CC133" i="46"/>
  <c r="N133" i="46" s="1"/>
  <c r="CB133" i="46"/>
  <c r="CA133" i="46"/>
  <c r="L133" i="46" s="1"/>
  <c r="BZ133" i="46"/>
  <c r="BY133" i="46"/>
  <c r="BX133" i="46"/>
  <c r="BW133" i="46"/>
  <c r="H133" i="46" s="1"/>
  <c r="BV133" i="46"/>
  <c r="BU133" i="46"/>
  <c r="BT133" i="46"/>
  <c r="BS133" i="46"/>
  <c r="D133" i="46" s="1"/>
  <c r="B133" i="46"/>
  <c r="B133" i="44" s="1"/>
  <c r="A133" i="46"/>
  <c r="A133" i="44" s="1"/>
  <c r="EF132" i="46"/>
  <c r="EE132" i="46"/>
  <c r="ED132" i="46"/>
  <c r="BO132" i="46" s="1"/>
  <c r="EC132" i="46"/>
  <c r="EB132" i="46"/>
  <c r="BM132" i="46" s="1"/>
  <c r="EA132" i="46"/>
  <c r="BL132" i="46" s="1"/>
  <c r="DZ132" i="46"/>
  <c r="DY132" i="46"/>
  <c r="DX132" i="46"/>
  <c r="DW132" i="46"/>
  <c r="BH132" i="46" s="1"/>
  <c r="DV132" i="46"/>
  <c r="BG132" i="46" s="1"/>
  <c r="DU132" i="46"/>
  <c r="BF132" i="46" s="1"/>
  <c r="DT132" i="46"/>
  <c r="DS132" i="46"/>
  <c r="BD132" i="46" s="1"/>
  <c r="DR132" i="46"/>
  <c r="DQ132" i="46"/>
  <c r="BB132" i="46" s="1"/>
  <c r="DP132" i="46"/>
  <c r="DO132" i="46"/>
  <c r="AZ132" i="46" s="1"/>
  <c r="DN132" i="46"/>
  <c r="DM132" i="46"/>
  <c r="DL132" i="46"/>
  <c r="DK132" i="46"/>
  <c r="AV132" i="46" s="1"/>
  <c r="DJ132" i="46"/>
  <c r="DI132" i="46"/>
  <c r="DH132" i="46"/>
  <c r="DG132" i="46"/>
  <c r="DF132" i="46"/>
  <c r="DE132" i="46"/>
  <c r="DD132" i="46"/>
  <c r="DC132" i="46"/>
  <c r="AN132" i="46" s="1"/>
  <c r="DB132" i="46"/>
  <c r="DA132" i="46"/>
  <c r="CZ132" i="46"/>
  <c r="AK132" i="46" s="1"/>
  <c r="CY132" i="46"/>
  <c r="AJ132" i="46" s="1"/>
  <c r="CX132" i="46"/>
  <c r="AI132" i="46" s="1"/>
  <c r="CW132" i="46"/>
  <c r="CV132" i="46"/>
  <c r="AG132" i="46" s="1"/>
  <c r="CU132" i="46"/>
  <c r="AF132" i="46" s="1"/>
  <c r="CT132" i="46"/>
  <c r="CS132" i="46"/>
  <c r="AD132" i="46" s="1"/>
  <c r="CR132" i="46"/>
  <c r="CQ132" i="46"/>
  <c r="CP132" i="46"/>
  <c r="AA132" i="46" s="1"/>
  <c r="CO132" i="46"/>
  <c r="Z132" i="46" s="1"/>
  <c r="CN132" i="46"/>
  <c r="Y132" i="46" s="1"/>
  <c r="CM132" i="46"/>
  <c r="X132" i="46" s="1"/>
  <c r="CL132" i="46"/>
  <c r="W132" i="46" s="1"/>
  <c r="CK132" i="46"/>
  <c r="CJ132" i="46"/>
  <c r="CI132" i="46"/>
  <c r="CH132" i="46"/>
  <c r="CG132" i="46"/>
  <c r="CF132" i="46"/>
  <c r="CE132" i="46"/>
  <c r="P132" i="46" s="1"/>
  <c r="CD132" i="46"/>
  <c r="CC132" i="46"/>
  <c r="N132" i="46" s="1"/>
  <c r="CB132" i="46"/>
  <c r="CA132" i="46"/>
  <c r="L132" i="46" s="1"/>
  <c r="BZ132" i="46"/>
  <c r="BY132" i="46"/>
  <c r="BX132" i="46"/>
  <c r="BW132" i="46"/>
  <c r="H132" i="46" s="1"/>
  <c r="BV132" i="46"/>
  <c r="BU132" i="46"/>
  <c r="BT132" i="46"/>
  <c r="BS132" i="46"/>
  <c r="D132" i="46" s="1"/>
  <c r="B132" i="46"/>
  <c r="B132" i="44" s="1"/>
  <c r="A132" i="46"/>
  <c r="A130" i="27" s="1"/>
  <c r="EF131" i="46"/>
  <c r="EE131" i="46"/>
  <c r="ED131" i="46"/>
  <c r="EC131" i="46"/>
  <c r="BN131" i="46" s="1"/>
  <c r="EB131" i="46"/>
  <c r="BM131" i="46" s="1"/>
  <c r="EA131" i="46"/>
  <c r="DZ131" i="46"/>
  <c r="DY131" i="46"/>
  <c r="BJ131" i="46" s="1"/>
  <c r="DX131" i="46"/>
  <c r="DW131" i="46"/>
  <c r="DV131" i="46"/>
  <c r="DU131" i="46"/>
  <c r="BF131" i="46" s="1"/>
  <c r="DT131" i="46"/>
  <c r="DS131" i="46"/>
  <c r="BD131" i="46" s="1"/>
  <c r="DR131" i="46"/>
  <c r="BC131" i="46" s="1"/>
  <c r="DQ131" i="46"/>
  <c r="DP131" i="46"/>
  <c r="BA131" i="46" s="1"/>
  <c r="DO131" i="46"/>
  <c r="AZ131" i="46" s="1"/>
  <c r="DN131" i="46"/>
  <c r="DM131" i="46"/>
  <c r="AX131" i="46" s="1"/>
  <c r="DL131" i="46"/>
  <c r="DK131" i="46"/>
  <c r="AV131" i="46" s="1"/>
  <c r="DJ131" i="46"/>
  <c r="DI131" i="46"/>
  <c r="AT131" i="46" s="1"/>
  <c r="DH131" i="46"/>
  <c r="DG131" i="46"/>
  <c r="AR131" i="46" s="1"/>
  <c r="DF131" i="46"/>
  <c r="DE131" i="46"/>
  <c r="AP131" i="46" s="1"/>
  <c r="DD131" i="46"/>
  <c r="DC131" i="46"/>
  <c r="DB131" i="46"/>
  <c r="DA131" i="46"/>
  <c r="CZ131" i="46"/>
  <c r="CY131" i="46"/>
  <c r="CX131" i="46"/>
  <c r="CW131" i="46"/>
  <c r="AH131" i="46" s="1"/>
  <c r="CV131" i="46"/>
  <c r="CU131" i="46"/>
  <c r="CT131" i="46"/>
  <c r="CS131" i="46"/>
  <c r="CR131" i="46"/>
  <c r="CQ131" i="46"/>
  <c r="CP131" i="46"/>
  <c r="AA131" i="46" s="1"/>
  <c r="CO131" i="46"/>
  <c r="Z131" i="46" s="1"/>
  <c r="CN131" i="46"/>
  <c r="CM131" i="46"/>
  <c r="CL131" i="46"/>
  <c r="CK131" i="46"/>
  <c r="CJ131" i="46"/>
  <c r="CI131" i="46"/>
  <c r="T131" i="46" s="1"/>
  <c r="CH131" i="46"/>
  <c r="S131" i="46" s="1"/>
  <c r="CG131" i="46"/>
  <c r="R131" i="46" s="1"/>
  <c r="CF131" i="46"/>
  <c r="CE131" i="46"/>
  <c r="CD131" i="46"/>
  <c r="O131" i="46" s="1"/>
  <c r="CC131" i="46"/>
  <c r="CB131" i="46"/>
  <c r="CA131" i="46"/>
  <c r="BZ131" i="46"/>
  <c r="BY131" i="46"/>
  <c r="J131" i="46" s="1"/>
  <c r="BX131" i="46"/>
  <c r="BW131" i="46"/>
  <c r="BV131" i="46"/>
  <c r="BU131" i="46"/>
  <c r="BT131" i="46"/>
  <c r="BS131" i="46"/>
  <c r="B131" i="46"/>
  <c r="B131" i="44" s="1"/>
  <c r="A131" i="46"/>
  <c r="C131" i="46" s="1"/>
  <c r="C131" i="44" s="1"/>
  <c r="EF130" i="46"/>
  <c r="EE130" i="46"/>
  <c r="BP130" i="46" s="1"/>
  <c r="ED130" i="46"/>
  <c r="BO130" i="46" s="1"/>
  <c r="EC130" i="46"/>
  <c r="BN130" i="46" s="1"/>
  <c r="EB130" i="46"/>
  <c r="BM130" i="46" s="1"/>
  <c r="EA130" i="46"/>
  <c r="DZ130" i="46"/>
  <c r="DY130" i="46"/>
  <c r="BJ130" i="46" s="1"/>
  <c r="DX130" i="46"/>
  <c r="DW130" i="46"/>
  <c r="DV130" i="46"/>
  <c r="BG130" i="44" s="1"/>
  <c r="DU130" i="46"/>
  <c r="DT130" i="46"/>
  <c r="DS130" i="46"/>
  <c r="BD130" i="46" s="1"/>
  <c r="DR130" i="46"/>
  <c r="DQ130" i="46"/>
  <c r="DP130" i="46"/>
  <c r="BA130" i="46" s="1"/>
  <c r="DO130" i="46"/>
  <c r="DN130" i="46"/>
  <c r="AY130" i="46" s="1"/>
  <c r="DM130" i="46"/>
  <c r="AX130" i="46" s="1"/>
  <c r="DL130" i="46"/>
  <c r="AW130" i="46" s="1"/>
  <c r="DK130" i="46"/>
  <c r="DJ130" i="46"/>
  <c r="DI130" i="46"/>
  <c r="AT130" i="46" s="1"/>
  <c r="DH130" i="46"/>
  <c r="DG130" i="46"/>
  <c r="AR130" i="46" s="1"/>
  <c r="DF130" i="46"/>
  <c r="AQ130" i="46" s="1"/>
  <c r="DE130" i="46"/>
  <c r="DD130" i="46"/>
  <c r="DC130" i="46"/>
  <c r="DB130" i="46"/>
  <c r="DA130" i="46"/>
  <c r="CZ130" i="46"/>
  <c r="AK130" i="46" s="1"/>
  <c r="CY130" i="46"/>
  <c r="AJ130" i="46" s="1"/>
  <c r="CX130" i="46"/>
  <c r="CW130" i="46"/>
  <c r="AH130" i="44" s="1"/>
  <c r="CV130" i="46"/>
  <c r="CU130" i="46"/>
  <c r="AF130" i="46" s="1"/>
  <c r="CT130" i="46"/>
  <c r="CS130" i="46"/>
  <c r="AD130" i="46" s="1"/>
  <c r="CR130" i="46"/>
  <c r="CQ130" i="46"/>
  <c r="CP130" i="46"/>
  <c r="CO130" i="46"/>
  <c r="Z130" i="46" s="1"/>
  <c r="CN130" i="46"/>
  <c r="CM130" i="46"/>
  <c r="CL130" i="46"/>
  <c r="CK130" i="46"/>
  <c r="CJ130" i="46"/>
  <c r="U130" i="46" s="1"/>
  <c r="CI130" i="46"/>
  <c r="T130" i="46" s="1"/>
  <c r="CH130" i="46"/>
  <c r="CG130" i="46"/>
  <c r="CF130" i="46"/>
  <c r="CE130" i="46"/>
  <c r="CD130" i="46"/>
  <c r="CC130" i="46"/>
  <c r="N130" i="46" s="1"/>
  <c r="CB130" i="46"/>
  <c r="CA130" i="46"/>
  <c r="L130" i="46" s="1"/>
  <c r="BZ130" i="46"/>
  <c r="BY130" i="46"/>
  <c r="BX130" i="46"/>
  <c r="BW130" i="46"/>
  <c r="BV130" i="46"/>
  <c r="BU130" i="46"/>
  <c r="F130" i="46" s="1"/>
  <c r="BT130" i="46"/>
  <c r="BS130" i="46"/>
  <c r="BG130" i="46"/>
  <c r="AH130" i="46"/>
  <c r="B130" i="46"/>
  <c r="B130" i="44" s="1"/>
  <c r="A130" i="46"/>
  <c r="A128" i="27" s="1"/>
  <c r="EF129" i="46"/>
  <c r="EE129" i="46"/>
  <c r="ED129" i="46"/>
  <c r="EC129" i="46"/>
  <c r="BN129" i="46" s="1"/>
  <c r="EB129" i="46"/>
  <c r="EA129" i="46"/>
  <c r="DZ129" i="46"/>
  <c r="BK129" i="46" s="1"/>
  <c r="DY129" i="46"/>
  <c r="DX129" i="46"/>
  <c r="DW129" i="46"/>
  <c r="DV129" i="46"/>
  <c r="DU129" i="46"/>
  <c r="DT129" i="46"/>
  <c r="DS129" i="46"/>
  <c r="DR129" i="46"/>
  <c r="BC129" i="46" s="1"/>
  <c r="DQ129" i="46"/>
  <c r="DP129" i="46"/>
  <c r="DO129" i="46"/>
  <c r="DN129" i="46"/>
  <c r="AY129" i="46" s="1"/>
  <c r="DM129" i="46"/>
  <c r="AX129" i="46" s="1"/>
  <c r="DL129" i="46"/>
  <c r="AW129" i="46" s="1"/>
  <c r="DK129" i="46"/>
  <c r="DJ129" i="46"/>
  <c r="AU129" i="46" s="1"/>
  <c r="DI129" i="46"/>
  <c r="DH129" i="46"/>
  <c r="DG129" i="46"/>
  <c r="AR129" i="46" s="1"/>
  <c r="DF129" i="46"/>
  <c r="DE129" i="46"/>
  <c r="DD129" i="46"/>
  <c r="DC129" i="46"/>
  <c r="DB129" i="46"/>
  <c r="DA129" i="46"/>
  <c r="CZ129" i="46"/>
  <c r="CY129" i="46"/>
  <c r="CX129" i="46"/>
  <c r="CW129" i="46"/>
  <c r="CV129" i="46"/>
  <c r="CU129" i="46"/>
  <c r="CT129" i="46"/>
  <c r="CS129" i="46"/>
  <c r="CR129" i="46"/>
  <c r="AC129" i="46" s="1"/>
  <c r="CQ129" i="46"/>
  <c r="CP129" i="46"/>
  <c r="AA129" i="46" s="1"/>
  <c r="CO129" i="46"/>
  <c r="Z129" i="46" s="1"/>
  <c r="CN129" i="46"/>
  <c r="Y129" i="46" s="1"/>
  <c r="CM129" i="46"/>
  <c r="CL129" i="46"/>
  <c r="CK129" i="46"/>
  <c r="CJ129" i="46"/>
  <c r="CI129" i="46"/>
  <c r="CH129" i="46"/>
  <c r="CG129" i="46"/>
  <c r="R129" i="46" s="1"/>
  <c r="CF129" i="46"/>
  <c r="Q129" i="46" s="1"/>
  <c r="CE129" i="46"/>
  <c r="CD129" i="46"/>
  <c r="CC129" i="46"/>
  <c r="CB129" i="46"/>
  <c r="M129" i="46" s="1"/>
  <c r="CA129" i="46"/>
  <c r="BZ129" i="46"/>
  <c r="BY129" i="46"/>
  <c r="BX129" i="46"/>
  <c r="BW129" i="46"/>
  <c r="BV129" i="46"/>
  <c r="G129" i="46" s="1"/>
  <c r="BU129" i="46"/>
  <c r="BT129" i="46"/>
  <c r="BS129" i="46"/>
  <c r="B129" i="46"/>
  <c r="B129" i="44" s="1"/>
  <c r="A129" i="46"/>
  <c r="A127" i="27" s="1"/>
  <c r="EF128" i="46"/>
  <c r="BQ128" i="46" s="1"/>
  <c r="EE128" i="46"/>
  <c r="ED128" i="46"/>
  <c r="EC128" i="46"/>
  <c r="EB128" i="46"/>
  <c r="BM128" i="46" s="1"/>
  <c r="EA128" i="46"/>
  <c r="DZ128" i="46"/>
  <c r="BK128" i="46" s="1"/>
  <c r="DY128" i="46"/>
  <c r="DX128" i="46"/>
  <c r="DW128" i="46"/>
  <c r="DV128" i="46"/>
  <c r="DU128" i="46"/>
  <c r="DT128" i="46"/>
  <c r="BE128" i="46" s="1"/>
  <c r="DS128" i="46"/>
  <c r="DR128" i="46"/>
  <c r="DQ128" i="46"/>
  <c r="DP128" i="46"/>
  <c r="BA128" i="46" s="1"/>
  <c r="DO128" i="46"/>
  <c r="DN128" i="46"/>
  <c r="AY128" i="46" s="1"/>
  <c r="DM128" i="46"/>
  <c r="DL128" i="46"/>
  <c r="AW128" i="46" s="1"/>
  <c r="DK128" i="46"/>
  <c r="DJ128" i="46"/>
  <c r="AU128" i="46" s="1"/>
  <c r="DI128" i="46"/>
  <c r="AT128" i="46" s="1"/>
  <c r="DH128" i="46"/>
  <c r="AS128" i="46" s="1"/>
  <c r="DG128" i="46"/>
  <c r="AR128" i="46" s="1"/>
  <c r="DF128" i="46"/>
  <c r="DE128" i="46"/>
  <c r="AP128" i="46" s="1"/>
  <c r="DD128" i="46"/>
  <c r="AO128" i="46" s="1"/>
  <c r="DC128" i="46"/>
  <c r="DB128" i="46"/>
  <c r="DA128" i="46"/>
  <c r="AL128" i="46" s="1"/>
  <c r="CZ128" i="46"/>
  <c r="CY128" i="46"/>
  <c r="CX128" i="46"/>
  <c r="CW128" i="46"/>
  <c r="CV128" i="46"/>
  <c r="AG128" i="46" s="1"/>
  <c r="CU128" i="46"/>
  <c r="CT128" i="46"/>
  <c r="CS128" i="46"/>
  <c r="AD128" i="46" s="1"/>
  <c r="CR128" i="46"/>
  <c r="CQ128" i="46"/>
  <c r="CP128" i="46"/>
  <c r="CO128" i="46"/>
  <c r="CN128" i="46"/>
  <c r="Y128" i="46" s="1"/>
  <c r="CM128" i="46"/>
  <c r="CL128" i="46"/>
  <c r="W128" i="46" s="1"/>
  <c r="CK128" i="46"/>
  <c r="V128" i="46" s="1"/>
  <c r="CJ128" i="46"/>
  <c r="U128" i="46" s="1"/>
  <c r="CI128" i="46"/>
  <c r="CH128" i="46"/>
  <c r="S128" i="46" s="1"/>
  <c r="CG128" i="46"/>
  <c r="CF128" i="46"/>
  <c r="Q128" i="46" s="1"/>
  <c r="CE128" i="46"/>
  <c r="P128" i="46" s="1"/>
  <c r="CD128" i="46"/>
  <c r="CC128" i="46"/>
  <c r="N128" i="46" s="1"/>
  <c r="CB128" i="46"/>
  <c r="M128" i="46" s="1"/>
  <c r="CA128" i="46"/>
  <c r="BZ128" i="46"/>
  <c r="K128" i="46" s="1"/>
  <c r="BY128" i="46"/>
  <c r="J128" i="46" s="1"/>
  <c r="BX128" i="46"/>
  <c r="I128" i="46" s="1"/>
  <c r="BW128" i="46"/>
  <c r="BV128" i="46"/>
  <c r="BU128" i="46"/>
  <c r="BT128" i="46"/>
  <c r="E128" i="46" s="1"/>
  <c r="BS128" i="46"/>
  <c r="B128" i="46"/>
  <c r="B128" i="44" s="1"/>
  <c r="A128" i="46"/>
  <c r="A126" i="27" s="1"/>
  <c r="EF127" i="46"/>
  <c r="EE127" i="46"/>
  <c r="ED127" i="46"/>
  <c r="EC127" i="46"/>
  <c r="EB127" i="46"/>
  <c r="EA127" i="46"/>
  <c r="DZ127" i="46"/>
  <c r="DY127" i="46"/>
  <c r="DX127" i="46"/>
  <c r="DW127" i="46"/>
  <c r="BH127" i="46" s="1"/>
  <c r="DV127" i="46"/>
  <c r="DU127" i="46"/>
  <c r="DT127" i="46"/>
  <c r="BE127" i="46" s="1"/>
  <c r="DS127" i="46"/>
  <c r="DR127" i="46"/>
  <c r="DQ127" i="46"/>
  <c r="DP127" i="46"/>
  <c r="DO127" i="46"/>
  <c r="DN127" i="46"/>
  <c r="DM127" i="46"/>
  <c r="DL127" i="46"/>
  <c r="DK127" i="46"/>
  <c r="DJ127" i="46"/>
  <c r="DI127" i="46"/>
  <c r="DH127" i="46"/>
  <c r="DG127" i="46"/>
  <c r="DF127" i="46"/>
  <c r="DE127" i="46"/>
  <c r="DD127" i="46"/>
  <c r="DC127" i="46"/>
  <c r="DB127" i="46"/>
  <c r="DA127" i="46"/>
  <c r="AL127" i="46" s="1"/>
  <c r="CZ127" i="46"/>
  <c r="CY127" i="46"/>
  <c r="CX127" i="46"/>
  <c r="CW127" i="46"/>
  <c r="CV127" i="46"/>
  <c r="AG127" i="46" s="1"/>
  <c r="CU127" i="46"/>
  <c r="CT127" i="46"/>
  <c r="CS127" i="46"/>
  <c r="AD127" i="46" s="1"/>
  <c r="CR127" i="46"/>
  <c r="CQ127" i="46"/>
  <c r="CP127" i="46"/>
  <c r="CO127" i="46"/>
  <c r="CN127" i="46"/>
  <c r="CM127" i="46"/>
  <c r="X127" i="46" s="1"/>
  <c r="CL127" i="46"/>
  <c r="W127" i="46" s="1"/>
  <c r="CK127" i="46"/>
  <c r="CJ127" i="46"/>
  <c r="CI127" i="46"/>
  <c r="T127" i="46" s="1"/>
  <c r="CH127" i="46"/>
  <c r="CG127" i="46"/>
  <c r="CF127" i="46"/>
  <c r="Q127" i="46" s="1"/>
  <c r="CE127" i="46"/>
  <c r="CD127" i="46"/>
  <c r="CC127" i="46"/>
  <c r="CB127" i="46"/>
  <c r="CA127" i="46"/>
  <c r="BZ127" i="46"/>
  <c r="BY127" i="46"/>
  <c r="BX127" i="46"/>
  <c r="I127" i="46" s="1"/>
  <c r="BW127" i="46"/>
  <c r="BV127" i="46"/>
  <c r="BU127" i="46"/>
  <c r="BT127" i="46"/>
  <c r="BS127" i="46"/>
  <c r="B127" i="46"/>
  <c r="B127" i="44" s="1"/>
  <c r="A127" i="46"/>
  <c r="A125" i="27" s="1"/>
  <c r="EF126" i="46"/>
  <c r="EE126" i="46"/>
  <c r="ED126" i="46"/>
  <c r="EC126" i="46"/>
  <c r="BN126" i="46" s="1"/>
  <c r="EB126" i="46"/>
  <c r="BM126" i="46" s="1"/>
  <c r="EA126" i="46"/>
  <c r="BL126" i="46" s="1"/>
  <c r="DZ126" i="46"/>
  <c r="DY126" i="46"/>
  <c r="BJ126" i="46" s="1"/>
  <c r="DX126" i="46"/>
  <c r="BI126" i="46" s="1"/>
  <c r="DW126" i="46"/>
  <c r="DV126" i="46"/>
  <c r="DU126" i="46"/>
  <c r="BF126" i="46" s="1"/>
  <c r="DT126" i="46"/>
  <c r="BE126" i="46" s="1"/>
  <c r="DS126" i="46"/>
  <c r="DR126" i="46"/>
  <c r="DQ126" i="46"/>
  <c r="DP126" i="46"/>
  <c r="DO126" i="46"/>
  <c r="AZ126" i="46" s="1"/>
  <c r="DN126" i="46"/>
  <c r="DM126" i="46"/>
  <c r="DL126" i="46"/>
  <c r="AW126" i="46" s="1"/>
  <c r="DK126" i="46"/>
  <c r="AV126" i="46" s="1"/>
  <c r="DJ126" i="46"/>
  <c r="DI126" i="46"/>
  <c r="AT126" i="46" s="1"/>
  <c r="DH126" i="46"/>
  <c r="AS126" i="46" s="1"/>
  <c r="DG126" i="46"/>
  <c r="DF126" i="46"/>
  <c r="DE126" i="46"/>
  <c r="AP126" i="46" s="1"/>
  <c r="DD126" i="46"/>
  <c r="AO126" i="46" s="1"/>
  <c r="DC126" i="46"/>
  <c r="AN126" i="46" s="1"/>
  <c r="DB126" i="46"/>
  <c r="DA126" i="46"/>
  <c r="CZ126" i="46"/>
  <c r="CY126" i="46"/>
  <c r="CX126" i="46"/>
  <c r="CW126" i="46"/>
  <c r="CV126" i="46"/>
  <c r="AG126" i="46" s="1"/>
  <c r="CU126" i="46"/>
  <c r="CT126" i="46"/>
  <c r="CS126" i="46"/>
  <c r="AD126" i="46" s="1"/>
  <c r="CR126" i="46"/>
  <c r="AC126" i="46" s="1"/>
  <c r="CQ126" i="46"/>
  <c r="CP126" i="46"/>
  <c r="AA126" i="46" s="1"/>
  <c r="CO126" i="46"/>
  <c r="CN126" i="46"/>
  <c r="Y126" i="46" s="1"/>
  <c r="CM126" i="46"/>
  <c r="CL126" i="46"/>
  <c r="CK126" i="46"/>
  <c r="CJ126" i="46"/>
  <c r="CI126" i="46"/>
  <c r="CH126" i="46"/>
  <c r="CG126" i="46"/>
  <c r="CF126" i="46"/>
  <c r="Q126" i="46" s="1"/>
  <c r="CE126" i="46"/>
  <c r="CD126" i="46"/>
  <c r="CC126" i="46"/>
  <c r="CB126" i="46"/>
  <c r="M126" i="46" s="1"/>
  <c r="CA126" i="46"/>
  <c r="L126" i="46" s="1"/>
  <c r="BZ126" i="46"/>
  <c r="BY126" i="46"/>
  <c r="J126" i="46" s="1"/>
  <c r="BX126" i="46"/>
  <c r="I126" i="46" s="1"/>
  <c r="BW126" i="46"/>
  <c r="BV126" i="46"/>
  <c r="G126" i="46" s="1"/>
  <c r="BU126" i="46"/>
  <c r="F126" i="46" s="1"/>
  <c r="BT126" i="46"/>
  <c r="E126" i="46" s="1"/>
  <c r="BS126" i="46"/>
  <c r="B126" i="46"/>
  <c r="B126" i="44" s="1"/>
  <c r="A126" i="46"/>
  <c r="A124" i="27" s="1"/>
  <c r="EF125" i="46"/>
  <c r="BQ125" i="46" s="1"/>
  <c r="EE125" i="46"/>
  <c r="BP125" i="46" s="1"/>
  <c r="ED125" i="46"/>
  <c r="BO125" i="44" s="1"/>
  <c r="EC125" i="46"/>
  <c r="EB125" i="46"/>
  <c r="BM125" i="46" s="1"/>
  <c r="EA125" i="46"/>
  <c r="DZ125" i="46"/>
  <c r="DY125" i="46"/>
  <c r="DX125" i="46"/>
  <c r="DW125" i="46"/>
  <c r="DV125" i="46"/>
  <c r="DU125" i="46"/>
  <c r="DT125" i="46"/>
  <c r="BE125" i="46" s="1"/>
  <c r="DS125" i="46"/>
  <c r="BD125" i="46" s="1"/>
  <c r="DR125" i="46"/>
  <c r="BC125" i="46" s="1"/>
  <c r="DQ125" i="46"/>
  <c r="DP125" i="46"/>
  <c r="DO125" i="46"/>
  <c r="DN125" i="46"/>
  <c r="DM125" i="46"/>
  <c r="DL125" i="46"/>
  <c r="DK125" i="46"/>
  <c r="AV125" i="46" s="1"/>
  <c r="DJ125" i="46"/>
  <c r="DI125" i="46"/>
  <c r="DH125" i="46"/>
  <c r="AS125" i="46" s="1"/>
  <c r="DG125" i="46"/>
  <c r="AR125" i="46" s="1"/>
  <c r="DF125" i="46"/>
  <c r="DE125" i="46"/>
  <c r="DD125" i="46"/>
  <c r="AO125" i="46" s="1"/>
  <c r="DC125" i="46"/>
  <c r="DB125" i="46"/>
  <c r="AM125" i="46" s="1"/>
  <c r="DA125" i="46"/>
  <c r="CZ125" i="46"/>
  <c r="CY125" i="46"/>
  <c r="CX125" i="46"/>
  <c r="CW125" i="46"/>
  <c r="CV125" i="46"/>
  <c r="CU125" i="46"/>
  <c r="CT125" i="46"/>
  <c r="CS125" i="46"/>
  <c r="CR125" i="46"/>
  <c r="CQ125" i="46"/>
  <c r="CP125" i="46"/>
  <c r="CO125" i="46"/>
  <c r="Z125" i="46" s="1"/>
  <c r="CN125" i="46"/>
  <c r="CM125" i="46"/>
  <c r="CL125" i="46"/>
  <c r="CK125" i="46"/>
  <c r="CJ125" i="46"/>
  <c r="CI125" i="46"/>
  <c r="CH125" i="46"/>
  <c r="CG125" i="46"/>
  <c r="CF125" i="46"/>
  <c r="Q125" i="46" s="1"/>
  <c r="CE125" i="46"/>
  <c r="CD125" i="46"/>
  <c r="CC125" i="46"/>
  <c r="CB125" i="46"/>
  <c r="CA125" i="46"/>
  <c r="BZ125" i="46"/>
  <c r="BY125" i="46"/>
  <c r="J125" i="46" s="1"/>
  <c r="BX125" i="46"/>
  <c r="BW125" i="46"/>
  <c r="BV125" i="46"/>
  <c r="BU125" i="46"/>
  <c r="BT125" i="46"/>
  <c r="BS125" i="46"/>
  <c r="BO125" i="46"/>
  <c r="B125" i="46"/>
  <c r="B125" i="44" s="1"/>
  <c r="A125" i="46"/>
  <c r="A125" i="44" s="1"/>
  <c r="EF124" i="46"/>
  <c r="BQ124" i="46" s="1"/>
  <c r="EE124" i="46"/>
  <c r="ED124" i="46"/>
  <c r="EC124" i="46"/>
  <c r="EB124" i="46"/>
  <c r="EA124" i="46"/>
  <c r="DZ124" i="46"/>
  <c r="BK124" i="46" s="1"/>
  <c r="DY124" i="46"/>
  <c r="DX124" i="46"/>
  <c r="BI124" i="46" s="1"/>
  <c r="DW124" i="46"/>
  <c r="BH124" i="46" s="1"/>
  <c r="DV124" i="46"/>
  <c r="DU124" i="46"/>
  <c r="DT124" i="46"/>
  <c r="BE124" i="46" s="1"/>
  <c r="DS124" i="46"/>
  <c r="DR124" i="46"/>
  <c r="BC124" i="46" s="1"/>
  <c r="DQ124" i="46"/>
  <c r="BB124" i="46" s="1"/>
  <c r="DP124" i="46"/>
  <c r="BA124" i="46" s="1"/>
  <c r="DO124" i="46"/>
  <c r="DN124" i="46"/>
  <c r="DM124" i="46"/>
  <c r="DL124" i="46"/>
  <c r="DK124" i="46"/>
  <c r="AV124" i="46" s="1"/>
  <c r="DJ124" i="46"/>
  <c r="AU124" i="46" s="1"/>
  <c r="DI124" i="46"/>
  <c r="DH124" i="46"/>
  <c r="AS124" i="46" s="1"/>
  <c r="DG124" i="46"/>
  <c r="AR124" i="46" s="1"/>
  <c r="DF124" i="46"/>
  <c r="DE124" i="46"/>
  <c r="DD124" i="46"/>
  <c r="AO124" i="46" s="1"/>
  <c r="DC124" i="46"/>
  <c r="DB124" i="46"/>
  <c r="AM124" i="46" s="1"/>
  <c r="DA124" i="46"/>
  <c r="CZ124" i="46"/>
  <c r="CY124" i="46"/>
  <c r="CX124" i="46"/>
  <c r="CW124" i="46"/>
  <c r="CV124" i="46"/>
  <c r="CU124" i="46"/>
  <c r="AF124" i="46" s="1"/>
  <c r="CT124" i="46"/>
  <c r="CS124" i="46"/>
  <c r="AD124" i="46" s="1"/>
  <c r="CR124" i="46"/>
  <c r="AC124" i="46" s="1"/>
  <c r="CQ124" i="46"/>
  <c r="CP124" i="46"/>
  <c r="CO124" i="46"/>
  <c r="CN124" i="46"/>
  <c r="Y124" i="46" s="1"/>
  <c r="CM124" i="46"/>
  <c r="CL124" i="46"/>
  <c r="W124" i="46" s="1"/>
  <c r="CK124" i="46"/>
  <c r="V124" i="46" s="1"/>
  <c r="CJ124" i="46"/>
  <c r="CI124" i="46"/>
  <c r="CH124" i="46"/>
  <c r="CG124" i="46"/>
  <c r="CF124" i="46"/>
  <c r="Q124" i="46" s="1"/>
  <c r="CE124" i="46"/>
  <c r="CD124" i="46"/>
  <c r="CC124" i="46"/>
  <c r="CB124" i="46"/>
  <c r="CA124" i="46"/>
  <c r="BZ124" i="46"/>
  <c r="BY124" i="46"/>
  <c r="BX124" i="46"/>
  <c r="BW124" i="46"/>
  <c r="BV124" i="46"/>
  <c r="G124" i="46" s="1"/>
  <c r="BU124" i="46"/>
  <c r="BT124" i="46"/>
  <c r="BS124" i="46"/>
  <c r="B124" i="46"/>
  <c r="B124" i="44" s="1"/>
  <c r="A124" i="46"/>
  <c r="EF123" i="46"/>
  <c r="EE123" i="46"/>
  <c r="ED123" i="46"/>
  <c r="BO123" i="44" s="1"/>
  <c r="EC123" i="46"/>
  <c r="EB123" i="46"/>
  <c r="BM123" i="46" s="1"/>
  <c r="EA123" i="46"/>
  <c r="DZ123" i="46"/>
  <c r="BK123" i="46" s="1"/>
  <c r="DY123" i="46"/>
  <c r="DX123" i="46"/>
  <c r="DW123" i="46"/>
  <c r="DV123" i="46"/>
  <c r="DU123" i="46"/>
  <c r="BF123" i="46" s="1"/>
  <c r="DT123" i="46"/>
  <c r="DS123" i="46"/>
  <c r="DR123" i="46"/>
  <c r="DQ123" i="46"/>
  <c r="DP123" i="46"/>
  <c r="DO123" i="46"/>
  <c r="DN123" i="46"/>
  <c r="DM123" i="46"/>
  <c r="DL123" i="46"/>
  <c r="DK123" i="46"/>
  <c r="DJ123" i="46"/>
  <c r="DI123" i="46"/>
  <c r="DH123" i="46"/>
  <c r="DG123" i="46"/>
  <c r="DF123" i="46"/>
  <c r="DE123" i="46"/>
  <c r="AP123" i="46" s="1"/>
  <c r="DD123" i="46"/>
  <c r="DC123" i="46"/>
  <c r="DB123" i="46"/>
  <c r="DA123" i="46"/>
  <c r="CZ123" i="46"/>
  <c r="CY123" i="46"/>
  <c r="CX123" i="46"/>
  <c r="AI123" i="46" s="1"/>
  <c r="CW123" i="46"/>
  <c r="CV123" i="46"/>
  <c r="CU123" i="46"/>
  <c r="CT123" i="46"/>
  <c r="CS123" i="46"/>
  <c r="CR123" i="46"/>
  <c r="CQ123" i="46"/>
  <c r="CP123" i="46"/>
  <c r="CO123" i="46"/>
  <c r="Z123" i="46" s="1"/>
  <c r="CN123" i="46"/>
  <c r="Y123" i="46" s="1"/>
  <c r="CM123" i="46"/>
  <c r="X123" i="46" s="1"/>
  <c r="CL123" i="46"/>
  <c r="CK123" i="46"/>
  <c r="CJ123" i="46"/>
  <c r="U123" i="46" s="1"/>
  <c r="CI123" i="46"/>
  <c r="T123" i="46" s="1"/>
  <c r="CH123" i="46"/>
  <c r="S123" i="46" s="1"/>
  <c r="CG123" i="46"/>
  <c r="CF123" i="46"/>
  <c r="CE123" i="46"/>
  <c r="P123" i="46" s="1"/>
  <c r="CD123" i="46"/>
  <c r="CC123" i="46"/>
  <c r="CB123" i="46"/>
  <c r="CA123" i="46"/>
  <c r="BZ123" i="46"/>
  <c r="K123" i="46" s="1"/>
  <c r="BY123" i="46"/>
  <c r="BX123" i="46"/>
  <c r="I123" i="46" s="1"/>
  <c r="BW123" i="46"/>
  <c r="H123" i="46" s="1"/>
  <c r="BV123" i="46"/>
  <c r="BU123" i="46"/>
  <c r="BT123" i="46"/>
  <c r="BS123" i="46"/>
  <c r="BO123" i="46"/>
  <c r="B123" i="46"/>
  <c r="B123" i="44" s="1"/>
  <c r="A123" i="46"/>
  <c r="A123" i="44" s="1"/>
  <c r="EF122" i="46"/>
  <c r="EE122" i="46"/>
  <c r="ED122" i="46"/>
  <c r="EC122" i="46"/>
  <c r="EB122" i="46"/>
  <c r="EA122" i="46"/>
  <c r="DZ122" i="46"/>
  <c r="BK122" i="46" s="1"/>
  <c r="DY122" i="46"/>
  <c r="DX122" i="46"/>
  <c r="DW122" i="46"/>
  <c r="DV122" i="46"/>
  <c r="DU122" i="46"/>
  <c r="DT122" i="46"/>
  <c r="DS122" i="46"/>
  <c r="DR122" i="46"/>
  <c r="DQ122" i="46"/>
  <c r="DP122" i="46"/>
  <c r="DO122" i="46"/>
  <c r="DN122" i="46"/>
  <c r="DM122" i="46"/>
  <c r="DL122" i="46"/>
  <c r="DK122" i="46"/>
  <c r="DJ122" i="46"/>
  <c r="DI122" i="46"/>
  <c r="DH122" i="46"/>
  <c r="AS122" i="46" s="1"/>
  <c r="DG122" i="46"/>
  <c r="DF122" i="46"/>
  <c r="AQ122" i="46" s="1"/>
  <c r="DE122" i="46"/>
  <c r="AP122" i="46" s="1"/>
  <c r="DD122" i="46"/>
  <c r="DC122" i="46"/>
  <c r="AN122" i="46" s="1"/>
  <c r="DB122" i="46"/>
  <c r="AM122" i="46" s="1"/>
  <c r="DA122" i="46"/>
  <c r="AL122" i="46" s="1"/>
  <c r="CZ122" i="46"/>
  <c r="AK122" i="46" s="1"/>
  <c r="CY122" i="46"/>
  <c r="CX122" i="46"/>
  <c r="CW122" i="46"/>
  <c r="CV122" i="46"/>
  <c r="CU122" i="46"/>
  <c r="CT122" i="46"/>
  <c r="CS122" i="46"/>
  <c r="CR122" i="46"/>
  <c r="CQ122" i="46"/>
  <c r="CP122" i="46"/>
  <c r="CO122" i="46"/>
  <c r="Z122" i="46" s="1"/>
  <c r="CN122" i="46"/>
  <c r="CM122" i="46"/>
  <c r="CL122" i="46"/>
  <c r="W122" i="46" s="1"/>
  <c r="CK122" i="46"/>
  <c r="CJ122" i="46"/>
  <c r="CI122" i="46"/>
  <c r="CH122" i="46"/>
  <c r="CG122" i="46"/>
  <c r="R122" i="46" s="1"/>
  <c r="CF122" i="46"/>
  <c r="CE122" i="46"/>
  <c r="CD122" i="46"/>
  <c r="CC122" i="46"/>
  <c r="CB122" i="46"/>
  <c r="CA122" i="46"/>
  <c r="BZ122" i="46"/>
  <c r="BY122" i="46"/>
  <c r="BX122" i="46"/>
  <c r="BW122" i="46"/>
  <c r="BV122" i="46"/>
  <c r="G122" i="46" s="1"/>
  <c r="BU122" i="46"/>
  <c r="BT122" i="46"/>
  <c r="BS122" i="46"/>
  <c r="B122" i="46"/>
  <c r="B122" i="44" s="1"/>
  <c r="A122" i="46"/>
  <c r="A120" i="27" s="1"/>
  <c r="EF121" i="46"/>
  <c r="EE121" i="46"/>
  <c r="ED121" i="46"/>
  <c r="EC121" i="46"/>
  <c r="EB121" i="46"/>
  <c r="BM121" i="46" s="1"/>
  <c r="EA121" i="46"/>
  <c r="DZ121" i="46"/>
  <c r="BK121" i="46" s="1"/>
  <c r="DY121" i="46"/>
  <c r="DX121" i="46"/>
  <c r="DW121" i="46"/>
  <c r="DV121" i="46"/>
  <c r="DU121" i="46"/>
  <c r="DT121" i="46"/>
  <c r="DS121" i="46"/>
  <c r="BD121" i="46" s="1"/>
  <c r="DR121" i="46"/>
  <c r="BC121" i="46" s="1"/>
  <c r="DQ121" i="46"/>
  <c r="DP121" i="46"/>
  <c r="DO121" i="46"/>
  <c r="DN121" i="46"/>
  <c r="AY121" i="46" s="1"/>
  <c r="DM121" i="46"/>
  <c r="DL121" i="46"/>
  <c r="DK121" i="46"/>
  <c r="DJ121" i="46"/>
  <c r="AU121" i="46" s="1"/>
  <c r="DI121" i="46"/>
  <c r="DH121" i="46"/>
  <c r="DG121" i="46"/>
  <c r="DF121" i="46"/>
  <c r="DE121" i="46"/>
  <c r="DD121" i="46"/>
  <c r="DC121" i="46"/>
  <c r="DB121" i="46"/>
  <c r="AM121" i="46" s="1"/>
  <c r="DA121" i="46"/>
  <c r="CZ121" i="46"/>
  <c r="CY121" i="46"/>
  <c r="CX121" i="46"/>
  <c r="AI121" i="46" s="1"/>
  <c r="CW121" i="46"/>
  <c r="AH121" i="46" s="1"/>
  <c r="CV121" i="46"/>
  <c r="CU121" i="46"/>
  <c r="CT121" i="46"/>
  <c r="AE121" i="46" s="1"/>
  <c r="CS121" i="46"/>
  <c r="CR121" i="46"/>
  <c r="CQ121" i="46"/>
  <c r="CP121" i="46"/>
  <c r="AA121" i="46" s="1"/>
  <c r="CO121" i="46"/>
  <c r="CN121" i="46"/>
  <c r="CM121" i="46"/>
  <c r="CL121" i="46"/>
  <c r="W121" i="46" s="1"/>
  <c r="CK121" i="46"/>
  <c r="CJ121" i="46"/>
  <c r="CI121" i="46"/>
  <c r="CH121" i="46"/>
  <c r="CG121" i="46"/>
  <c r="CF121" i="46"/>
  <c r="CE121" i="46"/>
  <c r="P121" i="46" s="1"/>
  <c r="CD121" i="46"/>
  <c r="O121" i="46" s="1"/>
  <c r="CC121" i="46"/>
  <c r="N121" i="46" s="1"/>
  <c r="CB121" i="46"/>
  <c r="M121" i="46" s="1"/>
  <c r="CA121" i="46"/>
  <c r="BZ121" i="46"/>
  <c r="K121" i="46" s="1"/>
  <c r="BY121" i="46"/>
  <c r="BX121" i="46"/>
  <c r="I121" i="46" s="1"/>
  <c r="BW121" i="46"/>
  <c r="BV121" i="46"/>
  <c r="G121" i="46" s="1"/>
  <c r="BU121" i="46"/>
  <c r="BT121" i="46"/>
  <c r="BS121" i="46"/>
  <c r="D121" i="46" s="1"/>
  <c r="B121" i="46"/>
  <c r="B121" i="44" s="1"/>
  <c r="A121" i="46"/>
  <c r="EF120" i="46"/>
  <c r="BQ120" i="46" s="1"/>
  <c r="EE120" i="46"/>
  <c r="ED120" i="46"/>
  <c r="EC120" i="46"/>
  <c r="BN120" i="46" s="1"/>
  <c r="EB120" i="46"/>
  <c r="BM120" i="46" s="1"/>
  <c r="EA120" i="46"/>
  <c r="DZ120" i="46"/>
  <c r="DY120" i="46"/>
  <c r="DX120" i="46"/>
  <c r="BI120" i="46" s="1"/>
  <c r="DW120" i="46"/>
  <c r="BH120" i="46" s="1"/>
  <c r="DV120" i="46"/>
  <c r="BG120" i="46" s="1"/>
  <c r="DU120" i="46"/>
  <c r="BF120" i="46" s="1"/>
  <c r="DT120" i="46"/>
  <c r="DS120" i="46"/>
  <c r="DR120" i="46"/>
  <c r="DQ120" i="46"/>
  <c r="BB120" i="46" s="1"/>
  <c r="DP120" i="46"/>
  <c r="BA120" i="46" s="1"/>
  <c r="DO120" i="46"/>
  <c r="AZ120" i="46" s="1"/>
  <c r="DN120" i="46"/>
  <c r="DM120" i="46"/>
  <c r="DL120" i="46"/>
  <c r="DK120" i="46"/>
  <c r="DJ120" i="46"/>
  <c r="AU120" i="46" s="1"/>
  <c r="DI120" i="46"/>
  <c r="DH120" i="46"/>
  <c r="AS120" i="46" s="1"/>
  <c r="DG120" i="46"/>
  <c r="DF120" i="46"/>
  <c r="AQ120" i="46" s="1"/>
  <c r="DE120" i="46"/>
  <c r="AP120" i="46" s="1"/>
  <c r="DD120" i="46"/>
  <c r="AO120" i="46" s="1"/>
  <c r="DC120" i="46"/>
  <c r="DB120" i="46"/>
  <c r="DA120" i="46"/>
  <c r="CZ120" i="46"/>
  <c r="AK120" i="46" s="1"/>
  <c r="CY120" i="46"/>
  <c r="CX120" i="46"/>
  <c r="AI120" i="46" s="1"/>
  <c r="CW120" i="46"/>
  <c r="AH120" i="46" s="1"/>
  <c r="CV120" i="46"/>
  <c r="CU120" i="46"/>
  <c r="CT120" i="46"/>
  <c r="CS120" i="46"/>
  <c r="CR120" i="46"/>
  <c r="AC120" i="46" s="1"/>
  <c r="CQ120" i="46"/>
  <c r="CP120" i="46"/>
  <c r="CO120" i="46"/>
  <c r="CN120" i="46"/>
  <c r="CM120" i="46"/>
  <c r="CL120" i="46"/>
  <c r="CK120" i="46"/>
  <c r="V120" i="46" s="1"/>
  <c r="CJ120" i="46"/>
  <c r="U120" i="46" s="1"/>
  <c r="CI120" i="46"/>
  <c r="T120" i="46" s="1"/>
  <c r="CH120" i="46"/>
  <c r="CG120" i="46"/>
  <c r="CF120" i="46"/>
  <c r="CE120" i="46"/>
  <c r="CD120" i="46"/>
  <c r="O120" i="46" s="1"/>
  <c r="CC120" i="46"/>
  <c r="N120" i="46" s="1"/>
  <c r="CB120" i="46"/>
  <c r="M120" i="46" s="1"/>
  <c r="CA120" i="46"/>
  <c r="BZ120" i="46"/>
  <c r="BY120" i="46"/>
  <c r="BX120" i="46"/>
  <c r="BW120" i="46"/>
  <c r="BV120" i="46"/>
  <c r="BU120" i="46"/>
  <c r="BT120" i="46"/>
  <c r="E120" i="46" s="1"/>
  <c r="BS120" i="46"/>
  <c r="B120" i="46"/>
  <c r="B120" i="44" s="1"/>
  <c r="A120" i="46"/>
  <c r="A118" i="27" s="1"/>
  <c r="EF119" i="46"/>
  <c r="EE119" i="46"/>
  <c r="ED119" i="46"/>
  <c r="BO119" i="44" s="1"/>
  <c r="EC119" i="46"/>
  <c r="EB119" i="46"/>
  <c r="BM119" i="46" s="1"/>
  <c r="EA119" i="46"/>
  <c r="BL119" i="46" s="1"/>
  <c r="DZ119" i="46"/>
  <c r="DY119" i="46"/>
  <c r="BJ119" i="46" s="1"/>
  <c r="DX119" i="46"/>
  <c r="DW119" i="46"/>
  <c r="BH119" i="46" s="1"/>
  <c r="DV119" i="46"/>
  <c r="DU119" i="46"/>
  <c r="BF119" i="46" s="1"/>
  <c r="DT119" i="46"/>
  <c r="BE119" i="46" s="1"/>
  <c r="DS119" i="46"/>
  <c r="BD119" i="46" s="1"/>
  <c r="DR119" i="46"/>
  <c r="BC119" i="46" s="1"/>
  <c r="DQ119" i="46"/>
  <c r="DP119" i="46"/>
  <c r="DO119" i="46"/>
  <c r="AZ119" i="46" s="1"/>
  <c r="DN119" i="46"/>
  <c r="DM119" i="46"/>
  <c r="DL119" i="46"/>
  <c r="AW119" i="46" s="1"/>
  <c r="DK119" i="46"/>
  <c r="DJ119" i="46"/>
  <c r="DI119" i="46"/>
  <c r="DH119" i="46"/>
  <c r="DG119" i="46"/>
  <c r="AR119" i="46" s="1"/>
  <c r="DF119" i="46"/>
  <c r="AQ119" i="46" s="1"/>
  <c r="DE119" i="46"/>
  <c r="DD119" i="46"/>
  <c r="AO119" i="46" s="1"/>
  <c r="DC119" i="46"/>
  <c r="DB119" i="46"/>
  <c r="DA119" i="46"/>
  <c r="CZ119" i="46"/>
  <c r="CY119" i="46"/>
  <c r="AJ119" i="46" s="1"/>
  <c r="CX119" i="46"/>
  <c r="AI119" i="46" s="1"/>
  <c r="CW119" i="46"/>
  <c r="CV119" i="46"/>
  <c r="AG119" i="46" s="1"/>
  <c r="CU119" i="46"/>
  <c r="CT119" i="46"/>
  <c r="CS119" i="46"/>
  <c r="CR119" i="46"/>
  <c r="CQ119" i="46"/>
  <c r="AB119" i="46" s="1"/>
  <c r="CP119" i="46"/>
  <c r="CO119" i="46"/>
  <c r="Z119" i="46" s="1"/>
  <c r="CN119" i="46"/>
  <c r="Y119" i="46" s="1"/>
  <c r="CM119" i="46"/>
  <c r="X119" i="46" s="1"/>
  <c r="CL119" i="46"/>
  <c r="CK119" i="46"/>
  <c r="CJ119" i="46"/>
  <c r="CI119" i="46"/>
  <c r="T119" i="46" s="1"/>
  <c r="CH119" i="46"/>
  <c r="CG119" i="46"/>
  <c r="CF119" i="46"/>
  <c r="Q119" i="46" s="1"/>
  <c r="CE119" i="46"/>
  <c r="CD119" i="46"/>
  <c r="O119" i="46" s="1"/>
  <c r="CC119" i="46"/>
  <c r="N119" i="46" s="1"/>
  <c r="CB119" i="46"/>
  <c r="CA119" i="46"/>
  <c r="L119" i="46" s="1"/>
  <c r="BZ119" i="46"/>
  <c r="K119" i="46" s="1"/>
  <c r="BY119" i="46"/>
  <c r="J119" i="46" s="1"/>
  <c r="BX119" i="46"/>
  <c r="I119" i="46" s="1"/>
  <c r="BW119" i="46"/>
  <c r="BV119" i="46"/>
  <c r="G119" i="46" s="1"/>
  <c r="BU119" i="46"/>
  <c r="F119" i="46" s="1"/>
  <c r="BT119" i="46"/>
  <c r="E119" i="46" s="1"/>
  <c r="BS119" i="46"/>
  <c r="D119" i="46" s="1"/>
  <c r="BO119" i="46"/>
  <c r="B119" i="46"/>
  <c r="B119" i="44" s="1"/>
  <c r="A119" i="46"/>
  <c r="A117" i="27" s="1"/>
  <c r="EF118" i="46"/>
  <c r="BQ118" i="46" s="1"/>
  <c r="EE118" i="46"/>
  <c r="ED118" i="46"/>
  <c r="EC118" i="46"/>
  <c r="EB118" i="46"/>
  <c r="EA118" i="46"/>
  <c r="BL118" i="46" s="1"/>
  <c r="DZ118" i="46"/>
  <c r="BK118" i="46" s="1"/>
  <c r="DY118" i="46"/>
  <c r="DX118" i="46"/>
  <c r="DW118" i="46"/>
  <c r="DV118" i="46"/>
  <c r="BG118" i="46" s="1"/>
  <c r="DU118" i="46"/>
  <c r="DT118" i="46"/>
  <c r="DS118" i="46"/>
  <c r="BD118" i="46" s="1"/>
  <c r="DR118" i="46"/>
  <c r="DQ118" i="46"/>
  <c r="BB118" i="46" s="1"/>
  <c r="DP118" i="46"/>
  <c r="DO118" i="46"/>
  <c r="DN118" i="46"/>
  <c r="AY118" i="46" s="1"/>
  <c r="DM118" i="46"/>
  <c r="DL118" i="46"/>
  <c r="DK118" i="46"/>
  <c r="AV118" i="46" s="1"/>
  <c r="DJ118" i="46"/>
  <c r="DI118" i="46"/>
  <c r="AT118" i="46" s="1"/>
  <c r="DH118" i="46"/>
  <c r="DG118" i="46"/>
  <c r="DF118" i="46"/>
  <c r="DE118" i="46"/>
  <c r="DD118" i="46"/>
  <c r="AO118" i="46" s="1"/>
  <c r="DC118" i="46"/>
  <c r="DB118" i="46"/>
  <c r="DA118" i="46"/>
  <c r="CZ118" i="46"/>
  <c r="AK118" i="46" s="1"/>
  <c r="CY118" i="46"/>
  <c r="CX118" i="46"/>
  <c r="CW118" i="46"/>
  <c r="CV118" i="46"/>
  <c r="AG118" i="46" s="1"/>
  <c r="CU118" i="46"/>
  <c r="CT118" i="46"/>
  <c r="CS118" i="46"/>
  <c r="CR118" i="46"/>
  <c r="CQ118" i="46"/>
  <c r="CP118" i="46"/>
  <c r="CO118" i="46"/>
  <c r="Z118" i="46" s="1"/>
  <c r="CN118" i="46"/>
  <c r="CM118" i="46"/>
  <c r="X118" i="46" s="1"/>
  <c r="CL118" i="46"/>
  <c r="W118" i="46" s="1"/>
  <c r="CK118" i="46"/>
  <c r="CJ118" i="46"/>
  <c r="U118" i="46" s="1"/>
  <c r="CI118" i="46"/>
  <c r="CH118" i="46"/>
  <c r="CG118" i="46"/>
  <c r="CF118" i="46"/>
  <c r="CE118" i="46"/>
  <c r="CD118" i="46"/>
  <c r="O118" i="46" s="1"/>
  <c r="CC118" i="46"/>
  <c r="CB118" i="46"/>
  <c r="CA118" i="46"/>
  <c r="BZ118" i="46"/>
  <c r="K118" i="46" s="1"/>
  <c r="BY118" i="46"/>
  <c r="BX118" i="46"/>
  <c r="BW118" i="46"/>
  <c r="H118" i="46" s="1"/>
  <c r="BV118" i="46"/>
  <c r="BU118" i="46"/>
  <c r="BT118" i="46"/>
  <c r="BS118" i="46"/>
  <c r="B118" i="46"/>
  <c r="B118" i="44" s="1"/>
  <c r="A118" i="46"/>
  <c r="A116" i="27" s="1"/>
  <c r="EF117" i="46"/>
  <c r="EE117" i="46"/>
  <c r="ED117" i="46"/>
  <c r="BO117" i="44" s="1"/>
  <c r="EC117" i="46"/>
  <c r="BN117" i="44" s="1"/>
  <c r="EB117" i="46"/>
  <c r="BM117" i="46" s="1"/>
  <c r="EA117" i="46"/>
  <c r="DZ117" i="46"/>
  <c r="BK117" i="46" s="1"/>
  <c r="DY117" i="46"/>
  <c r="BJ117" i="46" s="1"/>
  <c r="DX117" i="46"/>
  <c r="BI117" i="46" s="1"/>
  <c r="DW117" i="46"/>
  <c r="DV117" i="46"/>
  <c r="DU117" i="46"/>
  <c r="BF117" i="46" s="1"/>
  <c r="DT117" i="46"/>
  <c r="BE117" i="46" s="1"/>
  <c r="DS117" i="46"/>
  <c r="DR117" i="46"/>
  <c r="BC117" i="46" s="1"/>
  <c r="DQ117" i="46"/>
  <c r="DP117" i="46"/>
  <c r="DO117" i="46"/>
  <c r="AZ117" i="46" s="1"/>
  <c r="DN117" i="46"/>
  <c r="DM117" i="46"/>
  <c r="DL117" i="46"/>
  <c r="DK117" i="46"/>
  <c r="DJ117" i="46"/>
  <c r="AU117" i="46" s="1"/>
  <c r="DI117" i="46"/>
  <c r="DH117" i="46"/>
  <c r="AS117" i="46" s="1"/>
  <c r="DG117" i="46"/>
  <c r="DF117" i="46"/>
  <c r="AQ117" i="46" s="1"/>
  <c r="DE117" i="46"/>
  <c r="AP117" i="46" s="1"/>
  <c r="DD117" i="46"/>
  <c r="DC117" i="46"/>
  <c r="DB117" i="46"/>
  <c r="AM117" i="46" s="1"/>
  <c r="DA117" i="46"/>
  <c r="CZ117" i="46"/>
  <c r="CY117" i="46"/>
  <c r="AJ117" i="46" s="1"/>
  <c r="CX117" i="46"/>
  <c r="CW117" i="46"/>
  <c r="CV117" i="46"/>
  <c r="CU117" i="46"/>
  <c r="CT117" i="46"/>
  <c r="CS117" i="46"/>
  <c r="CR117" i="46"/>
  <c r="AC117" i="46" s="1"/>
  <c r="CQ117" i="46"/>
  <c r="AB117" i="46" s="1"/>
  <c r="CP117" i="46"/>
  <c r="CO117" i="46"/>
  <c r="CN117" i="46"/>
  <c r="CM117" i="46"/>
  <c r="CL117" i="46"/>
  <c r="W117" i="46" s="1"/>
  <c r="CK117" i="46"/>
  <c r="CJ117" i="46"/>
  <c r="CI117" i="46"/>
  <c r="CH117" i="46"/>
  <c r="S117" i="46" s="1"/>
  <c r="CG117" i="46"/>
  <c r="CF117" i="46"/>
  <c r="Q117" i="46" s="1"/>
  <c r="CE117" i="46"/>
  <c r="CD117" i="46"/>
  <c r="CC117" i="46"/>
  <c r="CB117" i="46"/>
  <c r="CA117" i="46"/>
  <c r="BZ117" i="46"/>
  <c r="K117" i="46" s="1"/>
  <c r="BY117" i="46"/>
  <c r="BX117" i="46"/>
  <c r="I117" i="46" s="1"/>
  <c r="BW117" i="46"/>
  <c r="BV117" i="46"/>
  <c r="BU117" i="46"/>
  <c r="F117" i="46" s="1"/>
  <c r="BT117" i="46"/>
  <c r="BS117" i="46"/>
  <c r="BO117" i="46"/>
  <c r="BN117" i="46"/>
  <c r="B117" i="46"/>
  <c r="B117" i="44" s="1"/>
  <c r="A117" i="46"/>
  <c r="C117" i="46" s="1"/>
  <c r="C117" i="44" s="1"/>
  <c r="EF116" i="46"/>
  <c r="EE116" i="46"/>
  <c r="ED116" i="46"/>
  <c r="EC116" i="46"/>
  <c r="BN116" i="46" s="1"/>
  <c r="EB116" i="46"/>
  <c r="EA116" i="46"/>
  <c r="DZ116" i="46"/>
  <c r="DY116" i="46"/>
  <c r="BJ116" i="46" s="1"/>
  <c r="DX116" i="46"/>
  <c r="DW116" i="46"/>
  <c r="DV116" i="46"/>
  <c r="BG116" i="46" s="1"/>
  <c r="DU116" i="46"/>
  <c r="DT116" i="46"/>
  <c r="DS116" i="46"/>
  <c r="DR116" i="46"/>
  <c r="DQ116" i="46"/>
  <c r="DP116" i="46"/>
  <c r="BA116" i="46" s="1"/>
  <c r="DO116" i="46"/>
  <c r="DN116" i="46"/>
  <c r="AY116" i="46" s="1"/>
  <c r="DM116" i="46"/>
  <c r="DL116" i="46"/>
  <c r="DK116" i="46"/>
  <c r="DJ116" i="46"/>
  <c r="DI116" i="46"/>
  <c r="DH116" i="46"/>
  <c r="DG116" i="46"/>
  <c r="DF116" i="46"/>
  <c r="AQ116" i="46" s="1"/>
  <c r="DE116" i="46"/>
  <c r="AP116" i="46" s="1"/>
  <c r="DD116" i="46"/>
  <c r="AO116" i="46" s="1"/>
  <c r="DC116" i="46"/>
  <c r="DB116" i="46"/>
  <c r="DA116" i="46"/>
  <c r="CZ116" i="46"/>
  <c r="AK116" i="46" s="1"/>
  <c r="CY116" i="46"/>
  <c r="AJ116" i="46" s="1"/>
  <c r="CX116" i="46"/>
  <c r="AI116" i="46" s="1"/>
  <c r="CW116" i="46"/>
  <c r="AH116" i="46" s="1"/>
  <c r="CV116" i="46"/>
  <c r="CU116" i="46"/>
  <c r="CT116" i="46"/>
  <c r="CS116" i="46"/>
  <c r="CR116" i="46"/>
  <c r="AC116" i="46" s="1"/>
  <c r="CQ116" i="46"/>
  <c r="CP116" i="46"/>
  <c r="AA116" i="46" s="1"/>
  <c r="CO116" i="46"/>
  <c r="CN116" i="46"/>
  <c r="CM116" i="46"/>
  <c r="CL116" i="46"/>
  <c r="CK116" i="46"/>
  <c r="V116" i="46" s="1"/>
  <c r="CJ116" i="46"/>
  <c r="CI116" i="46"/>
  <c r="CH116" i="46"/>
  <c r="CG116" i="46"/>
  <c r="R116" i="46" s="1"/>
  <c r="CF116" i="46"/>
  <c r="CE116" i="46"/>
  <c r="P116" i="46" s="1"/>
  <c r="CD116" i="46"/>
  <c r="CC116" i="46"/>
  <c r="CB116" i="46"/>
  <c r="M116" i="46" s="1"/>
  <c r="CA116" i="46"/>
  <c r="BZ116" i="46"/>
  <c r="BY116" i="46"/>
  <c r="BX116" i="46"/>
  <c r="BW116" i="46"/>
  <c r="BV116" i="46"/>
  <c r="BU116" i="46"/>
  <c r="BT116" i="46"/>
  <c r="BS116" i="46"/>
  <c r="B116" i="46"/>
  <c r="B116" i="44" s="1"/>
  <c r="A116" i="46"/>
  <c r="EF115" i="46"/>
  <c r="BQ115" i="46" s="1"/>
  <c r="EE115" i="46"/>
  <c r="ED115" i="46"/>
  <c r="BO115" i="44" s="1"/>
  <c r="EC115" i="46"/>
  <c r="BN115" i="44" s="1"/>
  <c r="EB115" i="46"/>
  <c r="BM115" i="46" s="1"/>
  <c r="EA115" i="46"/>
  <c r="BL115" i="46" s="1"/>
  <c r="DZ115" i="46"/>
  <c r="BK115" i="46" s="1"/>
  <c r="DY115" i="46"/>
  <c r="DX115" i="46"/>
  <c r="DW115" i="46"/>
  <c r="BH115" i="46" s="1"/>
  <c r="DV115" i="46"/>
  <c r="DU115" i="46"/>
  <c r="DT115" i="46"/>
  <c r="BE115" i="46" s="1"/>
  <c r="DS115" i="46"/>
  <c r="DR115" i="46"/>
  <c r="DQ115" i="46"/>
  <c r="BB115" i="46" s="1"/>
  <c r="DP115" i="46"/>
  <c r="DO115" i="46"/>
  <c r="DN115" i="46"/>
  <c r="DM115" i="46"/>
  <c r="DL115" i="46"/>
  <c r="AW115" i="46" s="1"/>
  <c r="DK115" i="46"/>
  <c r="DJ115" i="46"/>
  <c r="DI115" i="46"/>
  <c r="DH115" i="46"/>
  <c r="AS115" i="46" s="1"/>
  <c r="DG115" i="46"/>
  <c r="AR115" i="46" s="1"/>
  <c r="DF115" i="46"/>
  <c r="DE115" i="46"/>
  <c r="DD115" i="46"/>
  <c r="AO115" i="46" s="1"/>
  <c r="DC115" i="46"/>
  <c r="DB115" i="46"/>
  <c r="DA115" i="46"/>
  <c r="AL115" i="46" s="1"/>
  <c r="CZ115" i="46"/>
  <c r="CY115" i="46"/>
  <c r="AJ115" i="46" s="1"/>
  <c r="CX115" i="46"/>
  <c r="AI115" i="46" s="1"/>
  <c r="CW115" i="46"/>
  <c r="CV115" i="46"/>
  <c r="AG115" i="46" s="1"/>
  <c r="CU115" i="46"/>
  <c r="CT115" i="46"/>
  <c r="CS115" i="46"/>
  <c r="AD115" i="46" s="1"/>
  <c r="CR115" i="46"/>
  <c r="CQ115" i="46"/>
  <c r="CP115" i="46"/>
  <c r="CO115" i="46"/>
  <c r="Z115" i="46" s="1"/>
  <c r="CN115" i="46"/>
  <c r="Y115" i="46" s="1"/>
  <c r="CM115" i="46"/>
  <c r="X115" i="46" s="1"/>
  <c r="CL115" i="46"/>
  <c r="CK115" i="46"/>
  <c r="CJ115" i="46"/>
  <c r="CI115" i="46"/>
  <c r="CH115" i="46"/>
  <c r="CG115" i="46"/>
  <c r="CF115" i="46"/>
  <c r="Q115" i="46" s="1"/>
  <c r="CE115" i="46"/>
  <c r="CD115" i="46"/>
  <c r="O115" i="46" s="1"/>
  <c r="CC115" i="46"/>
  <c r="N115" i="46" s="1"/>
  <c r="CB115" i="46"/>
  <c r="CA115" i="46"/>
  <c r="L115" i="46" s="1"/>
  <c r="BZ115" i="46"/>
  <c r="BY115" i="46"/>
  <c r="BX115" i="46"/>
  <c r="I115" i="46" s="1"/>
  <c r="BW115" i="46"/>
  <c r="BV115" i="46"/>
  <c r="G115" i="46" s="1"/>
  <c r="BU115" i="46"/>
  <c r="BT115" i="46"/>
  <c r="E115" i="46" s="1"/>
  <c r="BS115" i="46"/>
  <c r="D115" i="46" s="1"/>
  <c r="BO115" i="46"/>
  <c r="BN115" i="46"/>
  <c r="B115" i="46"/>
  <c r="B115" i="44" s="1"/>
  <c r="A115" i="46"/>
  <c r="A113" i="27" s="1"/>
  <c r="EF114" i="46"/>
  <c r="EE114" i="46"/>
  <c r="BP114" i="46" s="1"/>
  <c r="ED114" i="46"/>
  <c r="EC114" i="46"/>
  <c r="EB114" i="46"/>
  <c r="EA114" i="46"/>
  <c r="BL114" i="46" s="1"/>
  <c r="DZ114" i="46"/>
  <c r="BK114" i="46" s="1"/>
  <c r="DY114" i="46"/>
  <c r="BJ114" i="46" s="1"/>
  <c r="DX114" i="46"/>
  <c r="DW114" i="46"/>
  <c r="DV114" i="46"/>
  <c r="DU114" i="46"/>
  <c r="DT114" i="46"/>
  <c r="DS114" i="46"/>
  <c r="BD114" i="46" s="1"/>
  <c r="DR114" i="46"/>
  <c r="DQ114" i="46"/>
  <c r="DP114" i="46"/>
  <c r="DO114" i="46"/>
  <c r="AZ114" i="46" s="1"/>
  <c r="DN114" i="46"/>
  <c r="AY114" i="46" s="1"/>
  <c r="DM114" i="46"/>
  <c r="AX114" i="46" s="1"/>
  <c r="DL114" i="46"/>
  <c r="DK114" i="46"/>
  <c r="AV114" i="46" s="1"/>
  <c r="DJ114" i="46"/>
  <c r="AU114" i="46" s="1"/>
  <c r="DI114" i="46"/>
  <c r="DH114" i="46"/>
  <c r="DG114" i="46"/>
  <c r="DF114" i="46"/>
  <c r="DE114" i="46"/>
  <c r="DD114" i="46"/>
  <c r="DC114" i="46"/>
  <c r="AN114" i="46" s="1"/>
  <c r="DB114" i="46"/>
  <c r="DA114" i="46"/>
  <c r="CZ114" i="46"/>
  <c r="CY114" i="46"/>
  <c r="AJ114" i="46" s="1"/>
  <c r="CX114" i="46"/>
  <c r="CW114" i="46"/>
  <c r="AH114" i="46" s="1"/>
  <c r="CV114" i="46"/>
  <c r="CU114" i="46"/>
  <c r="AF114" i="46" s="1"/>
  <c r="CT114" i="46"/>
  <c r="CS114" i="46"/>
  <c r="CR114" i="46"/>
  <c r="CQ114" i="46"/>
  <c r="AB114" i="46" s="1"/>
  <c r="CP114" i="46"/>
  <c r="CO114" i="46"/>
  <c r="CN114" i="46"/>
  <c r="CM114" i="46"/>
  <c r="X114" i="46" s="1"/>
  <c r="CL114" i="46"/>
  <c r="CK114" i="46"/>
  <c r="V114" i="46" s="1"/>
  <c r="CJ114" i="46"/>
  <c r="CI114" i="46"/>
  <c r="T114" i="46" s="1"/>
  <c r="CH114" i="46"/>
  <c r="S114" i="46" s="1"/>
  <c r="CG114" i="46"/>
  <c r="R114" i="46" s="1"/>
  <c r="CF114" i="46"/>
  <c r="CE114" i="46"/>
  <c r="P114" i="46" s="1"/>
  <c r="CD114" i="46"/>
  <c r="CC114" i="46"/>
  <c r="CB114" i="46"/>
  <c r="CA114" i="46"/>
  <c r="BZ114" i="46"/>
  <c r="BY114" i="46"/>
  <c r="BX114" i="46"/>
  <c r="BW114" i="46"/>
  <c r="H114" i="46" s="1"/>
  <c r="BV114" i="46"/>
  <c r="BU114" i="46"/>
  <c r="BT114" i="46"/>
  <c r="BS114" i="46"/>
  <c r="D114" i="46" s="1"/>
  <c r="B114" i="46"/>
  <c r="B114" i="44" s="1"/>
  <c r="A114" i="46"/>
  <c r="EF113" i="46"/>
  <c r="EE113" i="46"/>
  <c r="ED113" i="46"/>
  <c r="EC113" i="46"/>
  <c r="EB113" i="46"/>
  <c r="BM113" i="46" s="1"/>
  <c r="EA113" i="46"/>
  <c r="DZ113" i="46"/>
  <c r="DY113" i="46"/>
  <c r="DX113" i="46"/>
  <c r="DW113" i="46"/>
  <c r="DV113" i="46"/>
  <c r="DU113" i="46"/>
  <c r="DT113" i="46"/>
  <c r="DS113" i="46"/>
  <c r="BD113" i="46" s="1"/>
  <c r="DR113" i="46"/>
  <c r="DQ113" i="46"/>
  <c r="DP113" i="46"/>
  <c r="DO113" i="46"/>
  <c r="DN113" i="46"/>
  <c r="DM113" i="46"/>
  <c r="DL113" i="46"/>
  <c r="DK113" i="46"/>
  <c r="AV113" i="46" s="1"/>
  <c r="DJ113" i="46"/>
  <c r="DI113" i="46"/>
  <c r="DH113" i="46"/>
  <c r="DG113" i="46"/>
  <c r="DF113" i="46"/>
  <c r="DE113" i="46"/>
  <c r="DD113" i="46"/>
  <c r="AO113" i="46" s="1"/>
  <c r="DC113" i="46"/>
  <c r="DB113" i="46"/>
  <c r="DA113" i="46"/>
  <c r="CZ113" i="46"/>
  <c r="CY113" i="46"/>
  <c r="CX113" i="46"/>
  <c r="AI113" i="46" s="1"/>
  <c r="CW113" i="46"/>
  <c r="CV113" i="46"/>
  <c r="CU113" i="46"/>
  <c r="AF113" i="46" s="1"/>
  <c r="CT113" i="46"/>
  <c r="CS113" i="46"/>
  <c r="AD113" i="46" s="1"/>
  <c r="CR113" i="46"/>
  <c r="CQ113" i="46"/>
  <c r="CP113" i="46"/>
  <c r="AA113" i="46" s="1"/>
  <c r="CO113" i="46"/>
  <c r="CN113" i="46"/>
  <c r="CM113" i="46"/>
  <c r="CL113" i="46"/>
  <c r="CK113" i="46"/>
  <c r="CJ113" i="46"/>
  <c r="CI113" i="46"/>
  <c r="CH113" i="46"/>
  <c r="CG113" i="46"/>
  <c r="CF113" i="46"/>
  <c r="CE113" i="46"/>
  <c r="P113" i="46" s="1"/>
  <c r="CD113" i="46"/>
  <c r="CC113" i="46"/>
  <c r="CB113" i="46"/>
  <c r="CA113" i="46"/>
  <c r="BZ113" i="46"/>
  <c r="BY113" i="46"/>
  <c r="BX113" i="46"/>
  <c r="I113" i="46" s="1"/>
  <c r="BW113" i="46"/>
  <c r="BV113" i="46"/>
  <c r="G113" i="46" s="1"/>
  <c r="BU113" i="46"/>
  <c r="F113" i="46" s="1"/>
  <c r="BT113" i="46"/>
  <c r="BS113" i="46"/>
  <c r="B113" i="46"/>
  <c r="B113" i="44" s="1"/>
  <c r="A113" i="46"/>
  <c r="A111" i="27" s="1"/>
  <c r="EF112" i="46"/>
  <c r="EE112" i="46"/>
  <c r="BP112" i="46" s="1"/>
  <c r="ED112" i="46"/>
  <c r="EC112" i="46"/>
  <c r="EB112" i="46"/>
  <c r="EA112" i="46"/>
  <c r="DZ112" i="46"/>
  <c r="DY112" i="46"/>
  <c r="DX112" i="46"/>
  <c r="BI112" i="46" s="1"/>
  <c r="DW112" i="46"/>
  <c r="DV112" i="46"/>
  <c r="BG112" i="46" s="1"/>
  <c r="DU112" i="46"/>
  <c r="DT112" i="46"/>
  <c r="DS112" i="46"/>
  <c r="DR112" i="46"/>
  <c r="DQ112" i="46"/>
  <c r="DP112" i="46"/>
  <c r="DO112" i="46"/>
  <c r="AZ112" i="46" s="1"/>
  <c r="DN112" i="46"/>
  <c r="DM112" i="46"/>
  <c r="AX112" i="46" s="1"/>
  <c r="DL112" i="46"/>
  <c r="DK112" i="46"/>
  <c r="DJ112" i="46"/>
  <c r="DI112" i="46"/>
  <c r="DH112" i="46"/>
  <c r="DG112" i="46"/>
  <c r="DF112" i="46"/>
  <c r="DE112" i="46"/>
  <c r="DD112" i="46"/>
  <c r="DC112" i="46"/>
  <c r="DB112" i="46"/>
  <c r="DA112" i="46"/>
  <c r="CZ112" i="46"/>
  <c r="CY112" i="46"/>
  <c r="AJ112" i="46" s="1"/>
  <c r="CX112" i="46"/>
  <c r="CW112" i="46"/>
  <c r="CV112" i="46"/>
  <c r="CU112" i="46"/>
  <c r="CT112" i="46"/>
  <c r="AE112" i="46" s="1"/>
  <c r="CS112" i="46"/>
  <c r="AD112" i="46" s="1"/>
  <c r="CR112" i="46"/>
  <c r="CQ112" i="46"/>
  <c r="CP112" i="46"/>
  <c r="CO112" i="46"/>
  <c r="CN112" i="46"/>
  <c r="CM112" i="46"/>
  <c r="CL112" i="46"/>
  <c r="W112" i="46" s="1"/>
  <c r="CK112" i="46"/>
  <c r="CJ112" i="46"/>
  <c r="CI112" i="46"/>
  <c r="T112" i="46" s="1"/>
  <c r="CH112" i="46"/>
  <c r="S112" i="46" s="1"/>
  <c r="CG112" i="46"/>
  <c r="R112" i="46" s="1"/>
  <c r="CF112" i="46"/>
  <c r="CE112" i="46"/>
  <c r="CD112" i="46"/>
  <c r="CC112" i="46"/>
  <c r="CB112" i="46"/>
  <c r="M112" i="46" s="1"/>
  <c r="CA112" i="46"/>
  <c r="BZ112" i="46"/>
  <c r="BY112" i="46"/>
  <c r="BX112" i="46"/>
  <c r="BW112" i="46"/>
  <c r="BV112" i="46"/>
  <c r="BU112" i="46"/>
  <c r="BT112" i="46"/>
  <c r="BS112" i="46"/>
  <c r="D112" i="46" s="1"/>
  <c r="B112" i="46"/>
  <c r="B112" i="44" s="1"/>
  <c r="A112" i="46"/>
  <c r="EF111" i="46"/>
  <c r="EE111" i="46"/>
  <c r="ED111" i="46"/>
  <c r="BO111" i="44" s="1"/>
  <c r="EC111" i="46"/>
  <c r="EB111" i="46"/>
  <c r="EA111" i="46"/>
  <c r="DZ111" i="46"/>
  <c r="DY111" i="46"/>
  <c r="BJ111" i="46" s="1"/>
  <c r="DX111" i="46"/>
  <c r="DW111" i="46"/>
  <c r="DV111" i="46"/>
  <c r="DU111" i="46"/>
  <c r="DT111" i="46"/>
  <c r="BE111" i="46" s="1"/>
  <c r="DS111" i="46"/>
  <c r="BD111" i="46" s="1"/>
  <c r="DR111" i="46"/>
  <c r="BC111" i="46" s="1"/>
  <c r="DQ111" i="46"/>
  <c r="DP111" i="46"/>
  <c r="DO111" i="46"/>
  <c r="DN111" i="46"/>
  <c r="DM111" i="46"/>
  <c r="DL111" i="46"/>
  <c r="DK111" i="46"/>
  <c r="AV111" i="46" s="1"/>
  <c r="DJ111" i="46"/>
  <c r="AU111" i="46" s="1"/>
  <c r="DI111" i="46"/>
  <c r="DH111" i="46"/>
  <c r="DG111" i="46"/>
  <c r="DF111" i="46"/>
  <c r="DE111" i="46"/>
  <c r="DD111" i="46"/>
  <c r="DC111" i="46"/>
  <c r="DB111" i="46"/>
  <c r="DA111" i="46"/>
  <c r="AL111" i="46" s="1"/>
  <c r="CZ111" i="46"/>
  <c r="AK111" i="46" s="1"/>
  <c r="CY111" i="46"/>
  <c r="CX111" i="46"/>
  <c r="CW111" i="46"/>
  <c r="CV111" i="46"/>
  <c r="CU111" i="46"/>
  <c r="AF111" i="46" s="1"/>
  <c r="CT111" i="46"/>
  <c r="CS111" i="46"/>
  <c r="AD111" i="46" s="1"/>
  <c r="CR111" i="46"/>
  <c r="CQ111" i="46"/>
  <c r="CP111" i="46"/>
  <c r="CO111" i="46"/>
  <c r="CN111" i="46"/>
  <c r="CM111" i="46"/>
  <c r="X111" i="46" s="1"/>
  <c r="CL111" i="46"/>
  <c r="CK111" i="46"/>
  <c r="CJ111" i="46"/>
  <c r="CI111" i="46"/>
  <c r="CH111" i="46"/>
  <c r="S111" i="46" s="1"/>
  <c r="CG111" i="46"/>
  <c r="CF111" i="46"/>
  <c r="CE111" i="46"/>
  <c r="P111" i="46" s="1"/>
  <c r="CD111" i="46"/>
  <c r="O111" i="46" s="1"/>
  <c r="CC111" i="46"/>
  <c r="CB111" i="46"/>
  <c r="CA111" i="46"/>
  <c r="BZ111" i="46"/>
  <c r="BY111" i="46"/>
  <c r="BX111" i="46"/>
  <c r="BW111" i="46"/>
  <c r="BV111" i="46"/>
  <c r="G111" i="46" s="1"/>
  <c r="BU111" i="46"/>
  <c r="BT111" i="46"/>
  <c r="BS111" i="46"/>
  <c r="D111" i="46" s="1"/>
  <c r="BO111" i="46"/>
  <c r="B111" i="46"/>
  <c r="B111" i="44" s="1"/>
  <c r="A111" i="46"/>
  <c r="A109" i="27" s="1"/>
  <c r="EF110" i="46"/>
  <c r="BQ110" i="46" s="1"/>
  <c r="EE110" i="46"/>
  <c r="ED110" i="46"/>
  <c r="BO110" i="46" s="1"/>
  <c r="EC110" i="46"/>
  <c r="EB110" i="46"/>
  <c r="BM110" i="46" s="1"/>
  <c r="EA110" i="46"/>
  <c r="DZ110" i="46"/>
  <c r="DY110" i="46"/>
  <c r="DX110" i="46"/>
  <c r="BI110" i="46" s="1"/>
  <c r="DW110" i="46"/>
  <c r="DV110" i="46"/>
  <c r="BG110" i="46" s="1"/>
  <c r="DU110" i="46"/>
  <c r="DT110" i="46"/>
  <c r="BE110" i="46" s="1"/>
  <c r="DS110" i="46"/>
  <c r="DR110" i="46"/>
  <c r="DQ110" i="46"/>
  <c r="DP110" i="46"/>
  <c r="DO110" i="46"/>
  <c r="AZ110" i="46" s="1"/>
  <c r="DN110" i="46"/>
  <c r="AY110" i="46" s="1"/>
  <c r="DM110" i="46"/>
  <c r="DL110" i="46"/>
  <c r="AW110" i="46" s="1"/>
  <c r="DK110" i="46"/>
  <c r="DJ110" i="46"/>
  <c r="DI110" i="46"/>
  <c r="DH110" i="46"/>
  <c r="AS110" i="46" s="1"/>
  <c r="DG110" i="46"/>
  <c r="DF110" i="46"/>
  <c r="DE110" i="46"/>
  <c r="DD110" i="46"/>
  <c r="AO110" i="46" s="1"/>
  <c r="DC110" i="46"/>
  <c r="AN110" i="46" s="1"/>
  <c r="DB110" i="46"/>
  <c r="DA110" i="46"/>
  <c r="AL110" i="46" s="1"/>
  <c r="CZ110" i="46"/>
  <c r="AK110" i="46" s="1"/>
  <c r="CY110" i="46"/>
  <c r="CX110" i="46"/>
  <c r="CW110" i="46"/>
  <c r="CV110" i="46"/>
  <c r="AG110" i="46" s="1"/>
  <c r="CU110" i="46"/>
  <c r="CT110" i="46"/>
  <c r="AE110" i="46" s="1"/>
  <c r="CS110" i="46"/>
  <c r="CR110" i="46"/>
  <c r="CQ110" i="46"/>
  <c r="CP110" i="46"/>
  <c r="AA110" i="46" s="1"/>
  <c r="CO110" i="46"/>
  <c r="CN110" i="46"/>
  <c r="Y110" i="46" s="1"/>
  <c r="CM110" i="46"/>
  <c r="X110" i="46" s="1"/>
  <c r="CL110" i="46"/>
  <c r="CK110" i="46"/>
  <c r="V110" i="46" s="1"/>
  <c r="CJ110" i="46"/>
  <c r="U110" i="46" s="1"/>
  <c r="CI110" i="46"/>
  <c r="T110" i="46" s="1"/>
  <c r="CH110" i="46"/>
  <c r="S110" i="46" s="1"/>
  <c r="CG110" i="46"/>
  <c r="CF110" i="46"/>
  <c r="Q110" i="46" s="1"/>
  <c r="CE110" i="46"/>
  <c r="P110" i="46" s="1"/>
  <c r="CD110" i="46"/>
  <c r="CC110" i="46"/>
  <c r="N110" i="46" s="1"/>
  <c r="CB110" i="46"/>
  <c r="CA110" i="46"/>
  <c r="BZ110" i="46"/>
  <c r="BY110" i="46"/>
  <c r="BX110" i="46"/>
  <c r="I110" i="46" s="1"/>
  <c r="BW110" i="46"/>
  <c r="H110" i="46" s="1"/>
  <c r="BV110" i="46"/>
  <c r="BU110" i="46"/>
  <c r="F110" i="46" s="1"/>
  <c r="BT110" i="46"/>
  <c r="E110" i="46" s="1"/>
  <c r="BS110" i="46"/>
  <c r="B110" i="46"/>
  <c r="B110" i="44" s="1"/>
  <c r="A110" i="46"/>
  <c r="A108" i="27" s="1"/>
  <c r="EF109" i="46"/>
  <c r="EE109" i="46"/>
  <c r="BP109" i="46" s="1"/>
  <c r="ED109" i="46"/>
  <c r="EC109" i="46"/>
  <c r="BN109" i="46" s="1"/>
  <c r="EB109" i="46"/>
  <c r="BM109" i="46" s="1"/>
  <c r="EA109" i="46"/>
  <c r="BL109" i="46" s="1"/>
  <c r="DZ109" i="46"/>
  <c r="DY109" i="46"/>
  <c r="DX109" i="46"/>
  <c r="DW109" i="46"/>
  <c r="BH109" i="46" s="1"/>
  <c r="DV109" i="46"/>
  <c r="BG109" i="46" s="1"/>
  <c r="DU109" i="46"/>
  <c r="BF109" i="46" s="1"/>
  <c r="DT109" i="46"/>
  <c r="DS109" i="46"/>
  <c r="BD109" i="46" s="1"/>
  <c r="DR109" i="46"/>
  <c r="DQ109" i="46"/>
  <c r="DP109" i="46"/>
  <c r="DO109" i="46"/>
  <c r="AZ109" i="46" s="1"/>
  <c r="DN109" i="46"/>
  <c r="DM109" i="46"/>
  <c r="DL109" i="46"/>
  <c r="AW109" i="46" s="1"/>
  <c r="DK109" i="46"/>
  <c r="DJ109" i="46"/>
  <c r="DI109" i="46"/>
  <c r="DH109" i="46"/>
  <c r="DG109" i="46"/>
  <c r="AR109" i="46" s="1"/>
  <c r="DF109" i="46"/>
  <c r="DE109" i="46"/>
  <c r="AP109" i="46" s="1"/>
  <c r="DD109" i="46"/>
  <c r="DC109" i="46"/>
  <c r="DB109" i="46"/>
  <c r="DA109" i="46"/>
  <c r="CZ109" i="46"/>
  <c r="CY109" i="46"/>
  <c r="AJ109" i="46" s="1"/>
  <c r="CX109" i="46"/>
  <c r="CW109" i="46"/>
  <c r="AH109" i="46" s="1"/>
  <c r="CV109" i="46"/>
  <c r="CU109" i="46"/>
  <c r="AF109" i="46" s="1"/>
  <c r="CT109" i="46"/>
  <c r="CS109" i="46"/>
  <c r="CR109" i="46"/>
  <c r="CQ109" i="46"/>
  <c r="AB109" i="46" s="1"/>
  <c r="CP109" i="46"/>
  <c r="CO109" i="46"/>
  <c r="CN109" i="46"/>
  <c r="Y109" i="46" s="1"/>
  <c r="CM109" i="46"/>
  <c r="CL109" i="46"/>
  <c r="CK109" i="46"/>
  <c r="CJ109" i="46"/>
  <c r="CI109" i="46"/>
  <c r="CH109" i="46"/>
  <c r="CG109" i="46"/>
  <c r="CF109" i="46"/>
  <c r="Q109" i="46" s="1"/>
  <c r="CE109" i="46"/>
  <c r="P109" i="46" s="1"/>
  <c r="CD109" i="46"/>
  <c r="CC109" i="46"/>
  <c r="CB109" i="46"/>
  <c r="CA109" i="46"/>
  <c r="BZ109" i="46"/>
  <c r="BY109" i="46"/>
  <c r="BX109" i="46"/>
  <c r="BW109" i="46"/>
  <c r="BV109" i="46"/>
  <c r="BU109" i="46"/>
  <c r="BT109" i="46"/>
  <c r="BS109" i="46"/>
  <c r="D109" i="46" s="1"/>
  <c r="B109" i="46"/>
  <c r="B109" i="44" s="1"/>
  <c r="A109" i="46"/>
  <c r="A107" i="27" s="1"/>
  <c r="EF108" i="46"/>
  <c r="BQ108" i="46" s="1"/>
  <c r="EE108" i="46"/>
  <c r="BP108" i="46" s="1"/>
  <c r="ED108" i="46"/>
  <c r="EC108" i="46"/>
  <c r="EB108" i="46"/>
  <c r="BM108" i="46" s="1"/>
  <c r="EA108" i="46"/>
  <c r="DZ108" i="46"/>
  <c r="DY108" i="46"/>
  <c r="BJ108" i="46" s="1"/>
  <c r="DX108" i="46"/>
  <c r="BI108" i="46" s="1"/>
  <c r="DW108" i="46"/>
  <c r="DV108" i="46"/>
  <c r="BG108" i="46" s="1"/>
  <c r="DU108" i="46"/>
  <c r="DT108" i="46"/>
  <c r="BE108" i="46" s="1"/>
  <c r="DS108" i="46"/>
  <c r="DR108" i="46"/>
  <c r="DQ108" i="46"/>
  <c r="DP108" i="46"/>
  <c r="DO108" i="46"/>
  <c r="AZ108" i="46" s="1"/>
  <c r="DN108" i="46"/>
  <c r="DM108" i="46"/>
  <c r="DL108" i="46"/>
  <c r="AW108" i="46" s="1"/>
  <c r="DK108" i="46"/>
  <c r="AV108" i="46" s="1"/>
  <c r="DJ108" i="46"/>
  <c r="DI108" i="46"/>
  <c r="DH108" i="46"/>
  <c r="AS108" i="46" s="1"/>
  <c r="DG108" i="46"/>
  <c r="DF108" i="46"/>
  <c r="DE108" i="46"/>
  <c r="DD108" i="46"/>
  <c r="AO108" i="46" s="1"/>
  <c r="DC108" i="46"/>
  <c r="DB108" i="46"/>
  <c r="AM108" i="46" s="1"/>
  <c r="DA108" i="46"/>
  <c r="AL108" i="46" s="1"/>
  <c r="CZ108" i="46"/>
  <c r="CY108" i="46"/>
  <c r="CX108" i="46"/>
  <c r="CW108" i="46"/>
  <c r="CV108" i="46"/>
  <c r="AG108" i="46" s="1"/>
  <c r="CU108" i="46"/>
  <c r="CT108" i="46"/>
  <c r="CS108" i="46"/>
  <c r="AD108" i="46" s="1"/>
  <c r="CR108" i="46"/>
  <c r="AC108" i="46" s="1"/>
  <c r="CQ108" i="46"/>
  <c r="AB108" i="46" s="1"/>
  <c r="CP108" i="46"/>
  <c r="CO108" i="46"/>
  <c r="CN108" i="46"/>
  <c r="Y108" i="46" s="1"/>
  <c r="CM108" i="46"/>
  <c r="CL108" i="46"/>
  <c r="CK108" i="46"/>
  <c r="V108" i="46" s="1"/>
  <c r="CJ108" i="46"/>
  <c r="U108" i="46" s="1"/>
  <c r="CI108" i="46"/>
  <c r="T108" i="46" s="1"/>
  <c r="CH108" i="46"/>
  <c r="CG108" i="46"/>
  <c r="CF108" i="46"/>
  <c r="Q108" i="46" s="1"/>
  <c r="CE108" i="46"/>
  <c r="CD108" i="46"/>
  <c r="O108" i="46" s="1"/>
  <c r="CC108" i="46"/>
  <c r="CB108" i="46"/>
  <c r="CA108" i="46"/>
  <c r="BZ108" i="46"/>
  <c r="BY108" i="46"/>
  <c r="BX108" i="46"/>
  <c r="I108" i="46" s="1"/>
  <c r="BW108" i="46"/>
  <c r="BV108" i="46"/>
  <c r="BU108" i="46"/>
  <c r="BT108" i="46"/>
  <c r="E108" i="46" s="1"/>
  <c r="BS108" i="46"/>
  <c r="B108" i="46"/>
  <c r="B108" i="44" s="1"/>
  <c r="A108" i="46"/>
  <c r="A106" i="27" s="1"/>
  <c r="EF107" i="46"/>
  <c r="BQ107" i="46" s="1"/>
  <c r="EE107" i="46"/>
  <c r="ED107" i="46"/>
  <c r="BO107" i="46" s="1"/>
  <c r="EC107" i="46"/>
  <c r="BN107" i="46" s="1"/>
  <c r="EB107" i="46"/>
  <c r="EA107" i="46"/>
  <c r="DZ107" i="46"/>
  <c r="BK107" i="46" s="1"/>
  <c r="DY107" i="46"/>
  <c r="BJ107" i="46" s="1"/>
  <c r="DX107" i="46"/>
  <c r="BI107" i="46" s="1"/>
  <c r="DW107" i="46"/>
  <c r="BH107" i="46" s="1"/>
  <c r="DV107" i="46"/>
  <c r="BG107" i="46" s="1"/>
  <c r="DU107" i="46"/>
  <c r="BF107" i="46" s="1"/>
  <c r="DT107" i="46"/>
  <c r="DS107" i="46"/>
  <c r="BD107" i="46" s="1"/>
  <c r="DR107" i="46"/>
  <c r="BC107" i="46" s="1"/>
  <c r="DQ107" i="46"/>
  <c r="BB107" i="46" s="1"/>
  <c r="DP107" i="46"/>
  <c r="BA107" i="46" s="1"/>
  <c r="DO107" i="46"/>
  <c r="DN107" i="46"/>
  <c r="AY107" i="46" s="1"/>
  <c r="DM107" i="46"/>
  <c r="AX107" i="46" s="1"/>
  <c r="DL107" i="46"/>
  <c r="AW107" i="46" s="1"/>
  <c r="DK107" i="46"/>
  <c r="DJ107" i="46"/>
  <c r="DI107" i="46"/>
  <c r="AT107" i="46" s="1"/>
  <c r="DH107" i="46"/>
  <c r="AS107" i="46" s="1"/>
  <c r="DG107" i="46"/>
  <c r="AR107" i="46" s="1"/>
  <c r="DF107" i="46"/>
  <c r="AQ107" i="46" s="1"/>
  <c r="DE107" i="46"/>
  <c r="AP107" i="46" s="1"/>
  <c r="DD107" i="46"/>
  <c r="AO107" i="46" s="1"/>
  <c r="DC107" i="46"/>
  <c r="DB107" i="46"/>
  <c r="AM107" i="46" s="1"/>
  <c r="DA107" i="46"/>
  <c r="AL107" i="46" s="1"/>
  <c r="CZ107" i="46"/>
  <c r="AK107" i="46" s="1"/>
  <c r="CY107" i="46"/>
  <c r="CX107" i="46"/>
  <c r="AI107" i="46" s="1"/>
  <c r="CW107" i="46"/>
  <c r="AH107" i="46" s="1"/>
  <c r="CV107" i="46"/>
  <c r="AG107" i="46" s="1"/>
  <c r="CU107" i="46"/>
  <c r="AF107" i="46" s="1"/>
  <c r="CT107" i="46"/>
  <c r="CS107" i="46"/>
  <c r="AD107" i="46" s="1"/>
  <c r="CR107" i="46"/>
  <c r="AC107" i="46" s="1"/>
  <c r="CQ107" i="46"/>
  <c r="CP107" i="46"/>
  <c r="AA107" i="46" s="1"/>
  <c r="CO107" i="46"/>
  <c r="Z107" i="46" s="1"/>
  <c r="CN107" i="46"/>
  <c r="Y107" i="46" s="1"/>
  <c r="CM107" i="46"/>
  <c r="CL107" i="46"/>
  <c r="W107" i="46" s="1"/>
  <c r="CK107" i="46"/>
  <c r="V107" i="46" s="1"/>
  <c r="CJ107" i="46"/>
  <c r="U107" i="46" s="1"/>
  <c r="CI107" i="46"/>
  <c r="CH107" i="46"/>
  <c r="S107" i="46" s="1"/>
  <c r="CG107" i="46"/>
  <c r="R107" i="46" s="1"/>
  <c r="CF107" i="46"/>
  <c r="Q107" i="46" s="1"/>
  <c r="CE107" i="46"/>
  <c r="CD107" i="46"/>
  <c r="O107" i="46" s="1"/>
  <c r="CC107" i="46"/>
  <c r="N107" i="46" s="1"/>
  <c r="CB107" i="46"/>
  <c r="M107" i="46" s="1"/>
  <c r="CA107" i="46"/>
  <c r="BZ107" i="46"/>
  <c r="K107" i="46" s="1"/>
  <c r="BY107" i="46"/>
  <c r="J107" i="46" s="1"/>
  <c r="BX107" i="46"/>
  <c r="I107" i="46" s="1"/>
  <c r="BW107" i="46"/>
  <c r="BV107" i="46"/>
  <c r="BU107" i="46"/>
  <c r="F107" i="46" s="1"/>
  <c r="BT107" i="46"/>
  <c r="E107" i="46" s="1"/>
  <c r="BS107" i="46"/>
  <c r="B107" i="46"/>
  <c r="B107" i="44" s="1"/>
  <c r="A107" i="46"/>
  <c r="A105" i="27" s="1"/>
  <c r="EF106" i="46"/>
  <c r="EE106" i="46"/>
  <c r="ED106" i="46"/>
  <c r="EC106" i="46"/>
  <c r="BN106" i="46" s="1"/>
  <c r="EB106" i="46"/>
  <c r="EA106" i="46"/>
  <c r="BL106" i="46" s="1"/>
  <c r="DZ106" i="46"/>
  <c r="BK106" i="46" s="1"/>
  <c r="DY106" i="46"/>
  <c r="DX106" i="46"/>
  <c r="BI106" i="46" s="1"/>
  <c r="DW106" i="46"/>
  <c r="DV106" i="46"/>
  <c r="DU106" i="46"/>
  <c r="BF106" i="46" s="1"/>
  <c r="DT106" i="46"/>
  <c r="DS106" i="46"/>
  <c r="BD106" i="46" s="1"/>
  <c r="DR106" i="46"/>
  <c r="DQ106" i="46"/>
  <c r="DP106" i="46"/>
  <c r="BA106" i="46" s="1"/>
  <c r="DO106" i="46"/>
  <c r="DN106" i="46"/>
  <c r="DM106" i="46"/>
  <c r="AX106" i="46" s="1"/>
  <c r="DL106" i="46"/>
  <c r="DK106" i="46"/>
  <c r="DJ106" i="46"/>
  <c r="DI106" i="46"/>
  <c r="DH106" i="46"/>
  <c r="DG106" i="46"/>
  <c r="AR106" i="46" s="1"/>
  <c r="DF106" i="46"/>
  <c r="DE106" i="46"/>
  <c r="AP106" i="46" s="1"/>
  <c r="DD106" i="46"/>
  <c r="DC106" i="46"/>
  <c r="AN106" i="46" s="1"/>
  <c r="DB106" i="46"/>
  <c r="AM106" i="46" s="1"/>
  <c r="DA106" i="46"/>
  <c r="CZ106" i="46"/>
  <c r="AK106" i="46" s="1"/>
  <c r="CY106" i="46"/>
  <c r="CX106" i="46"/>
  <c r="AI106" i="46" s="1"/>
  <c r="CW106" i="46"/>
  <c r="AH106" i="46" s="1"/>
  <c r="CV106" i="46"/>
  <c r="AG106" i="46" s="1"/>
  <c r="CU106" i="46"/>
  <c r="AF106" i="46" s="1"/>
  <c r="CT106" i="46"/>
  <c r="CS106" i="46"/>
  <c r="CR106" i="46"/>
  <c r="AC106" i="46" s="1"/>
  <c r="CQ106" i="46"/>
  <c r="CP106" i="46"/>
  <c r="CO106" i="46"/>
  <c r="Z106" i="46" s="1"/>
  <c r="CN106" i="46"/>
  <c r="CM106" i="46"/>
  <c r="CL106" i="46"/>
  <c r="CK106" i="46"/>
  <c r="CJ106" i="46"/>
  <c r="U106" i="46" s="1"/>
  <c r="CI106" i="46"/>
  <c r="CH106" i="46"/>
  <c r="S106" i="46" s="1"/>
  <c r="CG106" i="46"/>
  <c r="R106" i="46" s="1"/>
  <c r="CF106" i="46"/>
  <c r="CE106" i="46"/>
  <c r="P106" i="46" s="1"/>
  <c r="CD106" i="46"/>
  <c r="CC106" i="46"/>
  <c r="CB106" i="46"/>
  <c r="CA106" i="46"/>
  <c r="L106" i="46" s="1"/>
  <c r="BZ106" i="46"/>
  <c r="BY106" i="46"/>
  <c r="J106" i="46" s="1"/>
  <c r="BX106" i="46"/>
  <c r="I106" i="46" s="1"/>
  <c r="BW106" i="46"/>
  <c r="BV106" i="46"/>
  <c r="BU106" i="46"/>
  <c r="BT106" i="46"/>
  <c r="E106" i="46" s="1"/>
  <c r="BS106" i="46"/>
  <c r="B106" i="46"/>
  <c r="B106" i="44" s="1"/>
  <c r="A106" i="46"/>
  <c r="C106" i="46" s="1"/>
  <c r="C106" i="44" s="1"/>
  <c r="EF105" i="46"/>
  <c r="BQ105" i="46" s="1"/>
  <c r="EE105" i="46"/>
  <c r="ED105" i="46"/>
  <c r="BO105" i="44" s="1"/>
  <c r="EC105" i="46"/>
  <c r="EB105" i="46"/>
  <c r="BM105" i="46" s="1"/>
  <c r="EA105" i="46"/>
  <c r="DZ105" i="46"/>
  <c r="DY105" i="46"/>
  <c r="DX105" i="46"/>
  <c r="DW105" i="46"/>
  <c r="DV105" i="46"/>
  <c r="DU105" i="46"/>
  <c r="BF105" i="46" s="1"/>
  <c r="DT105" i="46"/>
  <c r="BE105" i="46" s="1"/>
  <c r="DS105" i="46"/>
  <c r="DR105" i="46"/>
  <c r="DQ105" i="46"/>
  <c r="DP105" i="46"/>
  <c r="BA105" i="46" s="1"/>
  <c r="DO105" i="46"/>
  <c r="DN105" i="46"/>
  <c r="DM105" i="46"/>
  <c r="DL105" i="46"/>
  <c r="DK105" i="46"/>
  <c r="AV105" i="46" s="1"/>
  <c r="DJ105" i="46"/>
  <c r="AU105" i="46" s="1"/>
  <c r="DI105" i="46"/>
  <c r="DH105" i="46"/>
  <c r="AS105" i="46" s="1"/>
  <c r="DG105" i="46"/>
  <c r="AR105" i="46" s="1"/>
  <c r="DF105" i="46"/>
  <c r="AQ105" i="46" s="1"/>
  <c r="DE105" i="46"/>
  <c r="AP105" i="46" s="1"/>
  <c r="DD105" i="46"/>
  <c r="AO105" i="46" s="1"/>
  <c r="DC105" i="46"/>
  <c r="DB105" i="46"/>
  <c r="DA105" i="46"/>
  <c r="CZ105" i="46"/>
  <c r="CY105" i="46"/>
  <c r="AJ105" i="46" s="1"/>
  <c r="CX105" i="46"/>
  <c r="CW105" i="46"/>
  <c r="AH105" i="46" s="1"/>
  <c r="CV105" i="46"/>
  <c r="CU105" i="46"/>
  <c r="AF105" i="46" s="1"/>
  <c r="CT105" i="46"/>
  <c r="CS105" i="46"/>
  <c r="CR105" i="46"/>
  <c r="AC105" i="46" s="1"/>
  <c r="CQ105" i="46"/>
  <c r="CP105" i="46"/>
  <c r="CO105" i="46"/>
  <c r="Z105" i="46" s="1"/>
  <c r="CN105" i="46"/>
  <c r="Y105" i="46" s="1"/>
  <c r="CM105" i="46"/>
  <c r="CL105" i="46"/>
  <c r="CK105" i="46"/>
  <c r="CJ105" i="46"/>
  <c r="CI105" i="46"/>
  <c r="CH105" i="46"/>
  <c r="CG105" i="46"/>
  <c r="R105" i="46" s="1"/>
  <c r="CF105" i="46"/>
  <c r="Q105" i="46" s="1"/>
  <c r="CE105" i="46"/>
  <c r="P105" i="46" s="1"/>
  <c r="CD105" i="46"/>
  <c r="CC105" i="46"/>
  <c r="CB105" i="46"/>
  <c r="CA105" i="46"/>
  <c r="BZ105" i="46"/>
  <c r="BY105" i="46"/>
  <c r="BX105" i="46"/>
  <c r="BW105" i="46"/>
  <c r="BV105" i="46"/>
  <c r="BU105" i="46"/>
  <c r="BT105" i="46"/>
  <c r="BS105" i="46"/>
  <c r="D105" i="46" s="1"/>
  <c r="BO105" i="46"/>
  <c r="B105" i="46"/>
  <c r="B105" i="44" s="1"/>
  <c r="A105" i="46"/>
  <c r="A103" i="27" s="1"/>
  <c r="EF104" i="46"/>
  <c r="EE104" i="46"/>
  <c r="BP104" i="46" s="1"/>
  <c r="ED104" i="46"/>
  <c r="EC104" i="46"/>
  <c r="BN104" i="46" s="1"/>
  <c r="EB104" i="46"/>
  <c r="BM104" i="46" s="1"/>
  <c r="EA104" i="46"/>
  <c r="DZ104" i="46"/>
  <c r="BK104" i="46" s="1"/>
  <c r="DY104" i="46"/>
  <c r="DX104" i="46"/>
  <c r="DW104" i="46"/>
  <c r="DV104" i="46"/>
  <c r="DU104" i="46"/>
  <c r="DT104" i="46"/>
  <c r="DS104" i="46"/>
  <c r="DR104" i="46"/>
  <c r="BC104" i="46" s="1"/>
  <c r="DQ104" i="46"/>
  <c r="BB104" i="46" s="1"/>
  <c r="DP104" i="46"/>
  <c r="DO104" i="46"/>
  <c r="AZ104" i="46" s="1"/>
  <c r="DN104" i="46"/>
  <c r="DM104" i="46"/>
  <c r="DL104" i="46"/>
  <c r="DK104" i="46"/>
  <c r="DJ104" i="46"/>
  <c r="DI104" i="46"/>
  <c r="DH104" i="46"/>
  <c r="AS104" i="46" s="1"/>
  <c r="DG104" i="46"/>
  <c r="DF104" i="46"/>
  <c r="DE104" i="46"/>
  <c r="DD104" i="46"/>
  <c r="AO104" i="46" s="1"/>
  <c r="DC104" i="46"/>
  <c r="AN104" i="46" s="1"/>
  <c r="DB104" i="46"/>
  <c r="DA104" i="46"/>
  <c r="CZ104" i="46"/>
  <c r="CY104" i="46"/>
  <c r="CX104" i="46"/>
  <c r="CW104" i="46"/>
  <c r="CV104" i="46"/>
  <c r="CU104" i="46"/>
  <c r="CT104" i="46"/>
  <c r="CS104" i="46"/>
  <c r="AD104" i="46" s="1"/>
  <c r="CR104" i="46"/>
  <c r="AC104" i="46" s="1"/>
  <c r="CQ104" i="46"/>
  <c r="AB104" i="46" s="1"/>
  <c r="CP104" i="46"/>
  <c r="CO104" i="46"/>
  <c r="CN104" i="46"/>
  <c r="CM104" i="46"/>
  <c r="CL104" i="46"/>
  <c r="CK104" i="46"/>
  <c r="V104" i="46" s="1"/>
  <c r="CJ104" i="46"/>
  <c r="CI104" i="46"/>
  <c r="CH104" i="46"/>
  <c r="CG104" i="46"/>
  <c r="R104" i="46" s="1"/>
  <c r="CF104" i="46"/>
  <c r="Q104" i="46" s="1"/>
  <c r="CE104" i="46"/>
  <c r="P104" i="46" s="1"/>
  <c r="CD104" i="46"/>
  <c r="CC104" i="46"/>
  <c r="CB104" i="46"/>
  <c r="CA104" i="46"/>
  <c r="L104" i="46" s="1"/>
  <c r="BZ104" i="46"/>
  <c r="BY104" i="46"/>
  <c r="BX104" i="46"/>
  <c r="BW104" i="46"/>
  <c r="BV104" i="46"/>
  <c r="G104" i="46" s="1"/>
  <c r="BU104" i="46"/>
  <c r="F104" i="46" s="1"/>
  <c r="BT104" i="46"/>
  <c r="BS104" i="46"/>
  <c r="B104" i="46"/>
  <c r="B104" i="44" s="1"/>
  <c r="A104" i="46"/>
  <c r="A102" i="27" s="1"/>
  <c r="EF103" i="46"/>
  <c r="EE103" i="46"/>
  <c r="ED103" i="46"/>
  <c r="BO103" i="44" s="1"/>
  <c r="EC103" i="46"/>
  <c r="EB103" i="46"/>
  <c r="EA103" i="46"/>
  <c r="BL103" i="46" s="1"/>
  <c r="DZ103" i="46"/>
  <c r="BK103" i="46" s="1"/>
  <c r="DY103" i="46"/>
  <c r="BJ103" i="46" s="1"/>
  <c r="DX103" i="46"/>
  <c r="DW103" i="46"/>
  <c r="BH103" i="46" s="1"/>
  <c r="DV103" i="46"/>
  <c r="BG103" i="46" s="1"/>
  <c r="DU103" i="46"/>
  <c r="DT103" i="46"/>
  <c r="DS103" i="46"/>
  <c r="BD103" i="46" s="1"/>
  <c r="DR103" i="46"/>
  <c r="BC103" i="46" s="1"/>
  <c r="DQ103" i="46"/>
  <c r="DP103" i="46"/>
  <c r="DO103" i="46"/>
  <c r="DN103" i="46"/>
  <c r="AY103" i="46" s="1"/>
  <c r="DM103" i="46"/>
  <c r="AX103" i="46" s="1"/>
  <c r="DL103" i="46"/>
  <c r="DK103" i="46"/>
  <c r="AV103" i="46" s="1"/>
  <c r="DJ103" i="46"/>
  <c r="AU103" i="46" s="1"/>
  <c r="DI103" i="46"/>
  <c r="AT103" i="46" s="1"/>
  <c r="DH103" i="46"/>
  <c r="DG103" i="46"/>
  <c r="DF103" i="46"/>
  <c r="DE103" i="46"/>
  <c r="AP103" i="46" s="1"/>
  <c r="DD103" i="46"/>
  <c r="AO103" i="46" s="1"/>
  <c r="DC103" i="46"/>
  <c r="AN103" i="46" s="1"/>
  <c r="DB103" i="46"/>
  <c r="AM103" i="46" s="1"/>
  <c r="DA103" i="46"/>
  <c r="CZ103" i="46"/>
  <c r="CY103" i="46"/>
  <c r="CX103" i="46"/>
  <c r="AI103" i="46" s="1"/>
  <c r="CW103" i="46"/>
  <c r="AH103" i="46" s="1"/>
  <c r="CV103" i="46"/>
  <c r="AG103" i="46" s="1"/>
  <c r="CU103" i="46"/>
  <c r="CT103" i="46"/>
  <c r="AE103" i="46" s="1"/>
  <c r="CS103" i="46"/>
  <c r="CR103" i="46"/>
  <c r="AC103" i="46" s="1"/>
  <c r="CQ103" i="46"/>
  <c r="CP103" i="46"/>
  <c r="AA103" i="46" s="1"/>
  <c r="CO103" i="46"/>
  <c r="CN103" i="46"/>
  <c r="CM103" i="46"/>
  <c r="X103" i="46" s="1"/>
  <c r="CL103" i="46"/>
  <c r="W103" i="46" s="1"/>
  <c r="CK103" i="46"/>
  <c r="V103" i="46" s="1"/>
  <c r="CJ103" i="46"/>
  <c r="U103" i="46" s="1"/>
  <c r="CI103" i="46"/>
  <c r="CH103" i="46"/>
  <c r="CG103" i="46"/>
  <c r="R103" i="46" s="1"/>
  <c r="CF103" i="46"/>
  <c r="Q103" i="46" s="1"/>
  <c r="CE103" i="46"/>
  <c r="CD103" i="46"/>
  <c r="O103" i="46" s="1"/>
  <c r="CC103" i="46"/>
  <c r="CB103" i="46"/>
  <c r="M103" i="46" s="1"/>
  <c r="CA103" i="46"/>
  <c r="BZ103" i="46"/>
  <c r="BY103" i="46"/>
  <c r="J103" i="46" s="1"/>
  <c r="BX103" i="46"/>
  <c r="I103" i="46" s="1"/>
  <c r="BW103" i="46"/>
  <c r="BV103" i="46"/>
  <c r="G103" i="46" s="1"/>
  <c r="BU103" i="46"/>
  <c r="BT103" i="46"/>
  <c r="BS103" i="46"/>
  <c r="BO103" i="46"/>
  <c r="B103" i="46"/>
  <c r="B103" i="44" s="1"/>
  <c r="A103" i="46"/>
  <c r="A103" i="44" s="1"/>
  <c r="EF102" i="46"/>
  <c r="EE102" i="46"/>
  <c r="ED102" i="46"/>
  <c r="EC102" i="46"/>
  <c r="EB102" i="46"/>
  <c r="BM102" i="46" s="1"/>
  <c r="EA102" i="46"/>
  <c r="BL102" i="46" s="1"/>
  <c r="DZ102" i="46"/>
  <c r="BK102" i="46" s="1"/>
  <c r="DY102" i="46"/>
  <c r="DX102" i="46"/>
  <c r="DW102" i="46"/>
  <c r="DV102" i="46"/>
  <c r="BG102" i="44" s="1"/>
  <c r="DU102" i="46"/>
  <c r="DT102" i="46"/>
  <c r="DS102" i="46"/>
  <c r="BD102" i="46" s="1"/>
  <c r="DR102" i="46"/>
  <c r="BC102" i="46" s="1"/>
  <c r="DQ102" i="46"/>
  <c r="BB102" i="46" s="1"/>
  <c r="DP102" i="46"/>
  <c r="DO102" i="46"/>
  <c r="DN102" i="46"/>
  <c r="AY102" i="46" s="1"/>
  <c r="DM102" i="46"/>
  <c r="AX102" i="46" s="1"/>
  <c r="DL102" i="46"/>
  <c r="DK102" i="46"/>
  <c r="AV102" i="46" s="1"/>
  <c r="DJ102" i="46"/>
  <c r="AU102" i="46" s="1"/>
  <c r="DI102" i="46"/>
  <c r="DH102" i="46"/>
  <c r="AS102" i="46" s="1"/>
  <c r="DG102" i="46"/>
  <c r="DF102" i="46"/>
  <c r="DE102" i="46"/>
  <c r="AP102" i="46" s="1"/>
  <c r="DD102" i="46"/>
  <c r="DC102" i="46"/>
  <c r="DB102" i="46"/>
  <c r="AM102" i="46" s="1"/>
  <c r="DA102" i="46"/>
  <c r="CZ102" i="46"/>
  <c r="CY102" i="46"/>
  <c r="CX102" i="46"/>
  <c r="CW102" i="46"/>
  <c r="AH102" i="46" s="1"/>
  <c r="CV102" i="46"/>
  <c r="CU102" i="46"/>
  <c r="CT102" i="46"/>
  <c r="AE102" i="46" s="1"/>
  <c r="CS102" i="46"/>
  <c r="CR102" i="46"/>
  <c r="CQ102" i="46"/>
  <c r="CP102" i="46"/>
  <c r="CO102" i="46"/>
  <c r="CN102" i="46"/>
  <c r="Y102" i="46" s="1"/>
  <c r="CM102" i="46"/>
  <c r="X102" i="46" s="1"/>
  <c r="CL102" i="46"/>
  <c r="CK102" i="46"/>
  <c r="CJ102" i="46"/>
  <c r="U102" i="46" s="1"/>
  <c r="CI102" i="46"/>
  <c r="CH102" i="46"/>
  <c r="CG102" i="46"/>
  <c r="CF102" i="46"/>
  <c r="CE102" i="46"/>
  <c r="P102" i="46" s="1"/>
  <c r="CD102" i="46"/>
  <c r="O102" i="46" s="1"/>
  <c r="CC102" i="46"/>
  <c r="CB102" i="46"/>
  <c r="CA102" i="46"/>
  <c r="BZ102" i="46"/>
  <c r="BY102" i="46"/>
  <c r="J102" i="46" s="1"/>
  <c r="BX102" i="46"/>
  <c r="BW102" i="46"/>
  <c r="H102" i="46" s="1"/>
  <c r="BV102" i="46"/>
  <c r="G102" i="46" s="1"/>
  <c r="BU102" i="46"/>
  <c r="BT102" i="46"/>
  <c r="BS102" i="46"/>
  <c r="BG102" i="46"/>
  <c r="B102" i="46"/>
  <c r="B102" i="44" s="1"/>
  <c r="A102" i="46"/>
  <c r="EF101" i="46"/>
  <c r="EE101" i="46"/>
  <c r="ED101" i="46"/>
  <c r="BO101" i="46" s="1"/>
  <c r="EC101" i="46"/>
  <c r="EB101" i="46"/>
  <c r="EA101" i="46"/>
  <c r="DZ101" i="46"/>
  <c r="DY101" i="46"/>
  <c r="DX101" i="46"/>
  <c r="DW101" i="46"/>
  <c r="BH101" i="46" s="1"/>
  <c r="DV101" i="46"/>
  <c r="DU101" i="46"/>
  <c r="BF101" i="46" s="1"/>
  <c r="DT101" i="46"/>
  <c r="DS101" i="46"/>
  <c r="BD101" i="46" s="1"/>
  <c r="DR101" i="46"/>
  <c r="DQ101" i="46"/>
  <c r="DP101" i="46"/>
  <c r="DO101" i="46"/>
  <c r="DN101" i="46"/>
  <c r="DM101" i="46"/>
  <c r="DL101" i="46"/>
  <c r="DK101" i="46"/>
  <c r="DJ101" i="46"/>
  <c r="AU101" i="46" s="1"/>
  <c r="DI101" i="46"/>
  <c r="DH101" i="46"/>
  <c r="DG101" i="46"/>
  <c r="AR101" i="46" s="1"/>
  <c r="DF101" i="46"/>
  <c r="DE101" i="46"/>
  <c r="DD101" i="46"/>
  <c r="DC101" i="46"/>
  <c r="AN101" i="46" s="1"/>
  <c r="DB101" i="46"/>
  <c r="AM101" i="46" s="1"/>
  <c r="DA101" i="46"/>
  <c r="CZ101" i="46"/>
  <c r="CY101" i="46"/>
  <c r="CX101" i="46"/>
  <c r="CW101" i="46"/>
  <c r="AH101" i="46" s="1"/>
  <c r="CV101" i="46"/>
  <c r="CU101" i="46"/>
  <c r="CT101" i="46"/>
  <c r="CS101" i="46"/>
  <c r="CR101" i="46"/>
  <c r="CQ101" i="46"/>
  <c r="AB101" i="46" s="1"/>
  <c r="CP101" i="46"/>
  <c r="CO101" i="46"/>
  <c r="CN101" i="46"/>
  <c r="CM101" i="46"/>
  <c r="CL101" i="46"/>
  <c r="W101" i="46" s="1"/>
  <c r="CK101" i="46"/>
  <c r="CJ101" i="46"/>
  <c r="U101" i="46" s="1"/>
  <c r="CI101" i="46"/>
  <c r="T101" i="46" s="1"/>
  <c r="CH101" i="46"/>
  <c r="CG101" i="46"/>
  <c r="R101" i="46" s="1"/>
  <c r="CF101" i="46"/>
  <c r="CE101" i="46"/>
  <c r="CD101" i="46"/>
  <c r="O101" i="46" s="1"/>
  <c r="CC101" i="46"/>
  <c r="CB101" i="46"/>
  <c r="CA101" i="46"/>
  <c r="BZ101" i="46"/>
  <c r="K101" i="46" s="1"/>
  <c r="BY101" i="46"/>
  <c r="BX101" i="46"/>
  <c r="BW101" i="46"/>
  <c r="H101" i="46" s="1"/>
  <c r="BV101" i="46"/>
  <c r="G101" i="46" s="1"/>
  <c r="BU101" i="46"/>
  <c r="BT101" i="46"/>
  <c r="E101" i="46" s="1"/>
  <c r="BS101" i="46"/>
  <c r="B101" i="46"/>
  <c r="B101" i="44" s="1"/>
  <c r="A101" i="46"/>
  <c r="A99" i="27" s="1"/>
  <c r="EF100" i="46"/>
  <c r="BQ100" i="46" s="1"/>
  <c r="EE100" i="46"/>
  <c r="ED100" i="46"/>
  <c r="EC100" i="46"/>
  <c r="EB100" i="46"/>
  <c r="EA100" i="46"/>
  <c r="BL100" i="46" s="1"/>
  <c r="DZ100" i="46"/>
  <c r="DY100" i="46"/>
  <c r="BJ100" i="46" s="1"/>
  <c r="DX100" i="46"/>
  <c r="BI100" i="46" s="1"/>
  <c r="DW100" i="46"/>
  <c r="DV100" i="46"/>
  <c r="BG100" i="46" s="1"/>
  <c r="DU100" i="46"/>
  <c r="DT100" i="46"/>
  <c r="BE100" i="46" s="1"/>
  <c r="DS100" i="46"/>
  <c r="BD100" i="46" s="1"/>
  <c r="DR100" i="46"/>
  <c r="DQ100" i="46"/>
  <c r="DP100" i="46"/>
  <c r="BA100" i="46" s="1"/>
  <c r="DO100" i="46"/>
  <c r="AZ100" i="46" s="1"/>
  <c r="DN100" i="46"/>
  <c r="AY100" i="46" s="1"/>
  <c r="DM100" i="46"/>
  <c r="DL100" i="46"/>
  <c r="DK100" i="46"/>
  <c r="AV100" i="46" s="1"/>
  <c r="DJ100" i="46"/>
  <c r="DI100" i="46"/>
  <c r="AT100" i="46" s="1"/>
  <c r="DH100" i="46"/>
  <c r="AS100" i="46" s="1"/>
  <c r="DG100" i="46"/>
  <c r="DF100" i="46"/>
  <c r="AQ100" i="46" s="1"/>
  <c r="DE100" i="46"/>
  <c r="DD100" i="46"/>
  <c r="AO100" i="46" s="1"/>
  <c r="DC100" i="46"/>
  <c r="AN100" i="46" s="1"/>
  <c r="DB100" i="46"/>
  <c r="DA100" i="46"/>
  <c r="CZ100" i="46"/>
  <c r="AK100" i="46" s="1"/>
  <c r="CY100" i="46"/>
  <c r="CX100" i="46"/>
  <c r="AI100" i="46" s="1"/>
  <c r="CW100" i="46"/>
  <c r="CV100" i="46"/>
  <c r="AG100" i="46" s="1"/>
  <c r="CU100" i="46"/>
  <c r="CT100" i="46"/>
  <c r="CS100" i="46"/>
  <c r="AD100" i="46" s="1"/>
  <c r="CR100" i="46"/>
  <c r="AC100" i="46" s="1"/>
  <c r="CQ100" i="46"/>
  <c r="AB100" i="46" s="1"/>
  <c r="CP100" i="46"/>
  <c r="AA100" i="46" s="1"/>
  <c r="CO100" i="46"/>
  <c r="CN100" i="46"/>
  <c r="CM100" i="46"/>
  <c r="X100" i="46" s="1"/>
  <c r="CL100" i="46"/>
  <c r="CK100" i="46"/>
  <c r="CJ100" i="46"/>
  <c r="U100" i="46" s="1"/>
  <c r="CI100" i="46"/>
  <c r="CH100" i="46"/>
  <c r="S100" i="46" s="1"/>
  <c r="CG100" i="46"/>
  <c r="CF100" i="46"/>
  <c r="CE100" i="46"/>
  <c r="CD100" i="46"/>
  <c r="O100" i="46" s="1"/>
  <c r="CC100" i="46"/>
  <c r="N100" i="46" s="1"/>
  <c r="CB100" i="46"/>
  <c r="M100" i="46" s="1"/>
  <c r="CA100" i="46"/>
  <c r="BZ100" i="46"/>
  <c r="K100" i="46" s="1"/>
  <c r="BY100" i="46"/>
  <c r="BX100" i="46"/>
  <c r="BW100" i="46"/>
  <c r="H100" i="46" s="1"/>
  <c r="BV100" i="46"/>
  <c r="BU100" i="46"/>
  <c r="BT100" i="46"/>
  <c r="E100" i="46" s="1"/>
  <c r="BS100" i="46"/>
  <c r="D100" i="46" s="1"/>
  <c r="B100" i="46"/>
  <c r="B100" i="44" s="1"/>
  <c r="A100" i="46"/>
  <c r="EF99" i="46"/>
  <c r="EE99" i="46"/>
  <c r="ED99" i="46"/>
  <c r="EC99" i="46"/>
  <c r="EB99" i="46"/>
  <c r="EA99" i="46"/>
  <c r="DZ99" i="46"/>
  <c r="BK99" i="46" s="1"/>
  <c r="DY99" i="46"/>
  <c r="DX99" i="46"/>
  <c r="DW99" i="46"/>
  <c r="BH99" i="46" s="1"/>
  <c r="DV99" i="46"/>
  <c r="DU99" i="46"/>
  <c r="BF99" i="46" s="1"/>
  <c r="DT99" i="46"/>
  <c r="DS99" i="46"/>
  <c r="DR99" i="46"/>
  <c r="BC99" i="46" s="1"/>
  <c r="DQ99" i="46"/>
  <c r="DP99" i="46"/>
  <c r="DO99" i="46"/>
  <c r="DN99" i="46"/>
  <c r="DM99" i="46"/>
  <c r="DL99" i="46"/>
  <c r="DK99" i="46"/>
  <c r="AV99" i="46" s="1"/>
  <c r="DJ99" i="46"/>
  <c r="AU99" i="46" s="1"/>
  <c r="DI99" i="46"/>
  <c r="AT99" i="46" s="1"/>
  <c r="DH99" i="46"/>
  <c r="AS99" i="46" s="1"/>
  <c r="DG99" i="46"/>
  <c r="AR99" i="46" s="1"/>
  <c r="DF99" i="46"/>
  <c r="AQ99" i="46" s="1"/>
  <c r="DE99" i="46"/>
  <c r="DD99" i="46"/>
  <c r="DC99" i="46"/>
  <c r="DB99" i="46"/>
  <c r="DA99" i="46"/>
  <c r="CZ99" i="46"/>
  <c r="AK99" i="46" s="1"/>
  <c r="CY99" i="46"/>
  <c r="CX99" i="46"/>
  <c r="CW99" i="46"/>
  <c r="CV99" i="46"/>
  <c r="CU99" i="46"/>
  <c r="CT99" i="46"/>
  <c r="CS99" i="46"/>
  <c r="CR99" i="46"/>
  <c r="CQ99" i="46"/>
  <c r="AB99" i="46" s="1"/>
  <c r="CP99" i="46"/>
  <c r="AA99" i="46" s="1"/>
  <c r="CO99" i="46"/>
  <c r="CN99" i="46"/>
  <c r="CM99" i="46"/>
  <c r="X99" i="46" s="1"/>
  <c r="CL99" i="46"/>
  <c r="W99" i="46" s="1"/>
  <c r="CK99" i="46"/>
  <c r="CJ99" i="46"/>
  <c r="U99" i="46" s="1"/>
  <c r="CI99" i="46"/>
  <c r="CH99" i="46"/>
  <c r="CG99" i="46"/>
  <c r="CF99" i="46"/>
  <c r="CE99" i="46"/>
  <c r="CD99" i="46"/>
  <c r="O99" i="46" s="1"/>
  <c r="CC99" i="46"/>
  <c r="CB99" i="46"/>
  <c r="M99" i="46" s="1"/>
  <c r="CA99" i="46"/>
  <c r="L99" i="46" s="1"/>
  <c r="BZ99" i="46"/>
  <c r="K99" i="46" s="1"/>
  <c r="BY99" i="46"/>
  <c r="BX99" i="46"/>
  <c r="BW99" i="46"/>
  <c r="BV99" i="46"/>
  <c r="BU99" i="46"/>
  <c r="BT99" i="46"/>
  <c r="BS99" i="46"/>
  <c r="D99" i="46" s="1"/>
  <c r="B99" i="46"/>
  <c r="B99" i="44" s="1"/>
  <c r="A99" i="46"/>
  <c r="EF98" i="46"/>
  <c r="BQ98" i="46" s="1"/>
  <c r="EE98" i="46"/>
  <c r="ED98" i="46"/>
  <c r="BO98" i="46" s="1"/>
  <c r="EC98" i="46"/>
  <c r="BN98" i="46" s="1"/>
  <c r="EB98" i="46"/>
  <c r="BM98" i="46" s="1"/>
  <c r="EA98" i="46"/>
  <c r="BL98" i="46" s="1"/>
  <c r="DZ98" i="46"/>
  <c r="DY98" i="46"/>
  <c r="BJ98" i="46" s="1"/>
  <c r="DX98" i="46"/>
  <c r="BI98" i="46" s="1"/>
  <c r="DW98" i="46"/>
  <c r="DV98" i="46"/>
  <c r="DU98" i="46"/>
  <c r="BF98" i="46" s="1"/>
  <c r="DT98" i="46"/>
  <c r="BE98" i="46" s="1"/>
  <c r="DS98" i="46"/>
  <c r="DR98" i="46"/>
  <c r="DQ98" i="46"/>
  <c r="DP98" i="46"/>
  <c r="DO98" i="46"/>
  <c r="DN98" i="46"/>
  <c r="AY98" i="46" s="1"/>
  <c r="DM98" i="46"/>
  <c r="AX98" i="46" s="1"/>
  <c r="DL98" i="46"/>
  <c r="AW98" i="46" s="1"/>
  <c r="DK98" i="46"/>
  <c r="AV98" i="46" s="1"/>
  <c r="DJ98" i="46"/>
  <c r="AU98" i="46" s="1"/>
  <c r="DI98" i="46"/>
  <c r="DH98" i="46"/>
  <c r="AS98" i="46" s="1"/>
  <c r="DG98" i="46"/>
  <c r="DF98" i="46"/>
  <c r="DE98" i="46"/>
  <c r="AP98" i="46" s="1"/>
  <c r="DD98" i="46"/>
  <c r="DC98" i="46"/>
  <c r="DB98" i="46"/>
  <c r="AM98" i="46" s="1"/>
  <c r="DA98" i="46"/>
  <c r="AL98" i="46" s="1"/>
  <c r="CZ98" i="46"/>
  <c r="AK98" i="46" s="1"/>
  <c r="CY98" i="46"/>
  <c r="CX98" i="46"/>
  <c r="AI98" i="46" s="1"/>
  <c r="CW98" i="46"/>
  <c r="AH98" i="46" s="1"/>
  <c r="CV98" i="46"/>
  <c r="CU98" i="46"/>
  <c r="AF98" i="46" s="1"/>
  <c r="CT98" i="46"/>
  <c r="CS98" i="46"/>
  <c r="CR98" i="46"/>
  <c r="AC98" i="46" s="1"/>
  <c r="CQ98" i="46"/>
  <c r="CP98" i="46"/>
  <c r="CO98" i="46"/>
  <c r="Z98" i="46" s="1"/>
  <c r="CN98" i="46"/>
  <c r="CM98" i="46"/>
  <c r="X98" i="46" s="1"/>
  <c r="CL98" i="46"/>
  <c r="CK98" i="46"/>
  <c r="V98" i="46" s="1"/>
  <c r="CJ98" i="46"/>
  <c r="CI98" i="46"/>
  <c r="CH98" i="46"/>
  <c r="S98" i="46" s="1"/>
  <c r="CG98" i="46"/>
  <c r="R98" i="46" s="1"/>
  <c r="CF98" i="46"/>
  <c r="CE98" i="46"/>
  <c r="CD98" i="46"/>
  <c r="CC98" i="46"/>
  <c r="N98" i="46" s="1"/>
  <c r="CB98" i="46"/>
  <c r="M98" i="46" s="1"/>
  <c r="CA98" i="46"/>
  <c r="BZ98" i="46"/>
  <c r="BY98" i="46"/>
  <c r="J98" i="46" s="1"/>
  <c r="BX98" i="46"/>
  <c r="BW98" i="46"/>
  <c r="H98" i="46" s="1"/>
  <c r="BV98" i="46"/>
  <c r="BU98" i="46"/>
  <c r="F98" i="46" s="1"/>
  <c r="BT98" i="46"/>
  <c r="E98" i="46" s="1"/>
  <c r="BS98" i="46"/>
  <c r="B98" i="46"/>
  <c r="B98" i="44" s="1"/>
  <c r="A98" i="46"/>
  <c r="C98" i="46" s="1"/>
  <c r="C98" i="44" s="1"/>
  <c r="EF97" i="46"/>
  <c r="EE97" i="46"/>
  <c r="ED97" i="46"/>
  <c r="EC97" i="46"/>
  <c r="BN97" i="46" s="1"/>
  <c r="EB97" i="46"/>
  <c r="BM97" i="46" s="1"/>
  <c r="EA97" i="46"/>
  <c r="BL97" i="46" s="1"/>
  <c r="DZ97" i="46"/>
  <c r="BK97" i="46" s="1"/>
  <c r="DY97" i="46"/>
  <c r="DX97" i="46"/>
  <c r="DW97" i="46"/>
  <c r="BH97" i="46" s="1"/>
  <c r="DV97" i="46"/>
  <c r="DU97" i="46"/>
  <c r="DT97" i="46"/>
  <c r="BE97" i="46" s="1"/>
  <c r="DS97" i="46"/>
  <c r="DR97" i="46"/>
  <c r="BC97" i="46" s="1"/>
  <c r="DQ97" i="46"/>
  <c r="DP97" i="46"/>
  <c r="BA97" i="46" s="1"/>
  <c r="DO97" i="46"/>
  <c r="AZ97" i="46" s="1"/>
  <c r="DN97" i="46"/>
  <c r="DM97" i="46"/>
  <c r="AX97" i="46" s="1"/>
  <c r="DL97" i="46"/>
  <c r="AW97" i="46" s="1"/>
  <c r="DK97" i="46"/>
  <c r="AV97" i="46" s="1"/>
  <c r="DJ97" i="46"/>
  <c r="AU97" i="46" s="1"/>
  <c r="DI97" i="46"/>
  <c r="DH97" i="46"/>
  <c r="AS97" i="46" s="1"/>
  <c r="DG97" i="46"/>
  <c r="DF97" i="46"/>
  <c r="DE97" i="46"/>
  <c r="DD97" i="46"/>
  <c r="AO97" i="46" s="1"/>
  <c r="DC97" i="46"/>
  <c r="DB97" i="46"/>
  <c r="DA97" i="46"/>
  <c r="CZ97" i="46"/>
  <c r="AK97" i="46" s="1"/>
  <c r="CY97" i="46"/>
  <c r="CX97" i="46"/>
  <c r="CW97" i="46"/>
  <c r="AH97" i="46" s="1"/>
  <c r="CV97" i="46"/>
  <c r="AG97" i="46" s="1"/>
  <c r="CU97" i="46"/>
  <c r="CT97" i="46"/>
  <c r="CS97" i="46"/>
  <c r="CR97" i="46"/>
  <c r="AC97" i="46" s="1"/>
  <c r="CQ97" i="46"/>
  <c r="AB97" i="46" s="1"/>
  <c r="CP97" i="46"/>
  <c r="CO97" i="46"/>
  <c r="Z97" i="46" s="1"/>
  <c r="CN97" i="46"/>
  <c r="Y97" i="46" s="1"/>
  <c r="CM97" i="46"/>
  <c r="X97" i="46" s="1"/>
  <c r="CL97" i="46"/>
  <c r="W97" i="46" s="1"/>
  <c r="CK97" i="46"/>
  <c r="CJ97" i="46"/>
  <c r="U97" i="46" s="1"/>
  <c r="CI97" i="46"/>
  <c r="T97" i="46" s="1"/>
  <c r="CH97" i="46"/>
  <c r="CG97" i="46"/>
  <c r="CF97" i="46"/>
  <c r="Q97" i="46" s="1"/>
  <c r="CE97" i="46"/>
  <c r="CD97" i="46"/>
  <c r="CC97" i="46"/>
  <c r="CB97" i="46"/>
  <c r="CA97" i="46"/>
  <c r="L97" i="46" s="1"/>
  <c r="BZ97" i="46"/>
  <c r="K97" i="46" s="1"/>
  <c r="BY97" i="46"/>
  <c r="BX97" i="46"/>
  <c r="I97" i="46" s="1"/>
  <c r="BW97" i="46"/>
  <c r="BV97" i="46"/>
  <c r="G97" i="46" s="1"/>
  <c r="BU97" i="46"/>
  <c r="BT97" i="46"/>
  <c r="E97" i="46" s="1"/>
  <c r="BS97" i="46"/>
  <c r="B97" i="46"/>
  <c r="B97" i="44" s="1"/>
  <c r="A97" i="46"/>
  <c r="A95" i="27" s="1"/>
  <c r="EF96" i="46"/>
  <c r="BQ96" i="46" s="1"/>
  <c r="EE96" i="46"/>
  <c r="ED96" i="46"/>
  <c r="EC96" i="46"/>
  <c r="EB96" i="46"/>
  <c r="BM96" i="46" s="1"/>
  <c r="EA96" i="46"/>
  <c r="DZ96" i="46"/>
  <c r="BK96" i="46" s="1"/>
  <c r="DY96" i="46"/>
  <c r="DX96" i="46"/>
  <c r="BI96" i="46" s="1"/>
  <c r="DW96" i="46"/>
  <c r="DV96" i="46"/>
  <c r="DU96" i="46"/>
  <c r="DT96" i="46"/>
  <c r="DS96" i="46"/>
  <c r="BD96" i="46" s="1"/>
  <c r="DR96" i="46"/>
  <c r="DQ96" i="46"/>
  <c r="BB96" i="46" s="1"/>
  <c r="DP96" i="46"/>
  <c r="BA96" i="46" s="1"/>
  <c r="DO96" i="46"/>
  <c r="AZ96" i="46" s="1"/>
  <c r="DN96" i="46"/>
  <c r="AY96" i="46" s="1"/>
  <c r="DM96" i="46"/>
  <c r="DL96" i="46"/>
  <c r="AW96" i="46" s="1"/>
  <c r="DK96" i="46"/>
  <c r="DJ96" i="46"/>
  <c r="AU96" i="46" s="1"/>
  <c r="DI96" i="46"/>
  <c r="DH96" i="46"/>
  <c r="AS96" i="46" s="1"/>
  <c r="DG96" i="46"/>
  <c r="DF96" i="46"/>
  <c r="DE96" i="46"/>
  <c r="DD96" i="46"/>
  <c r="DC96" i="46"/>
  <c r="AN96" i="46" s="1"/>
  <c r="DB96" i="46"/>
  <c r="DA96" i="46"/>
  <c r="CZ96" i="46"/>
  <c r="AK96" i="46" s="1"/>
  <c r="CY96" i="46"/>
  <c r="CX96" i="46"/>
  <c r="AI96" i="46" s="1"/>
  <c r="CW96" i="46"/>
  <c r="CV96" i="46"/>
  <c r="CU96" i="46"/>
  <c r="AF96" i="46" s="1"/>
  <c r="CT96" i="46"/>
  <c r="AE96" i="46" s="1"/>
  <c r="CS96" i="46"/>
  <c r="CR96" i="46"/>
  <c r="AC96" i="46" s="1"/>
  <c r="CQ96" i="46"/>
  <c r="AB96" i="46" s="1"/>
  <c r="CP96" i="46"/>
  <c r="AA96" i="46" s="1"/>
  <c r="CO96" i="46"/>
  <c r="CN96" i="46"/>
  <c r="CM96" i="46"/>
  <c r="CL96" i="46"/>
  <c r="CK96" i="46"/>
  <c r="CJ96" i="46"/>
  <c r="U96" i="46" s="1"/>
  <c r="CI96" i="46"/>
  <c r="CH96" i="46"/>
  <c r="S96" i="46" s="1"/>
  <c r="CG96" i="46"/>
  <c r="CF96" i="46"/>
  <c r="CE96" i="46"/>
  <c r="P96" i="46" s="1"/>
  <c r="CD96" i="46"/>
  <c r="CC96" i="46"/>
  <c r="CB96" i="46"/>
  <c r="M96" i="46" s="1"/>
  <c r="CA96" i="46"/>
  <c r="L96" i="46" s="1"/>
  <c r="BZ96" i="46"/>
  <c r="BY96" i="46"/>
  <c r="BX96" i="46"/>
  <c r="BW96" i="46"/>
  <c r="BV96" i="46"/>
  <c r="G96" i="46" s="1"/>
  <c r="BU96" i="46"/>
  <c r="BT96" i="46"/>
  <c r="E96" i="46" s="1"/>
  <c r="BS96" i="46"/>
  <c r="B96" i="46"/>
  <c r="B96" i="44" s="1"/>
  <c r="A96" i="46"/>
  <c r="EF95" i="46"/>
  <c r="EE95" i="46"/>
  <c r="BP95" i="46" s="1"/>
  <c r="ED95" i="46"/>
  <c r="BO95" i="44" s="1"/>
  <c r="EC95" i="46"/>
  <c r="BN95" i="46" s="1"/>
  <c r="EB95" i="46"/>
  <c r="EA95" i="46"/>
  <c r="DZ95" i="46"/>
  <c r="DY95" i="46"/>
  <c r="DX95" i="46"/>
  <c r="DW95" i="46"/>
  <c r="BH95" i="46" s="1"/>
  <c r="DV95" i="46"/>
  <c r="DU95" i="46"/>
  <c r="DT95" i="46"/>
  <c r="DS95" i="46"/>
  <c r="DR95" i="46"/>
  <c r="DQ95" i="46"/>
  <c r="BB95" i="46" s="1"/>
  <c r="DP95" i="46"/>
  <c r="DO95" i="46"/>
  <c r="DN95" i="46"/>
  <c r="AY95" i="46" s="1"/>
  <c r="DM95" i="46"/>
  <c r="AX95" i="46" s="1"/>
  <c r="DL95" i="46"/>
  <c r="DK95" i="46"/>
  <c r="DJ95" i="46"/>
  <c r="DI95" i="46"/>
  <c r="DH95" i="46"/>
  <c r="DG95" i="46"/>
  <c r="AR95" i="46" s="1"/>
  <c r="DF95" i="46"/>
  <c r="AQ95" i="46" s="1"/>
  <c r="DE95" i="46"/>
  <c r="DD95" i="46"/>
  <c r="DC95" i="46"/>
  <c r="DB95" i="46"/>
  <c r="AM95" i="46" s="1"/>
  <c r="DA95" i="46"/>
  <c r="CZ95" i="46"/>
  <c r="CY95" i="46"/>
  <c r="AJ95" i="46" s="1"/>
  <c r="CX95" i="46"/>
  <c r="CW95" i="46"/>
  <c r="AH95" i="46" s="1"/>
  <c r="CV95" i="46"/>
  <c r="CU95" i="46"/>
  <c r="CT95" i="46"/>
  <c r="CS95" i="46"/>
  <c r="AD95" i="46" s="1"/>
  <c r="CR95" i="46"/>
  <c r="CQ95" i="46"/>
  <c r="AB95" i="46" s="1"/>
  <c r="CP95" i="46"/>
  <c r="AA95" i="46" s="1"/>
  <c r="CO95" i="46"/>
  <c r="Z95" i="46" s="1"/>
  <c r="CN95" i="46"/>
  <c r="CM95" i="46"/>
  <c r="CL95" i="46"/>
  <c r="W95" i="46" s="1"/>
  <c r="CK95" i="46"/>
  <c r="CJ95" i="46"/>
  <c r="CI95" i="46"/>
  <c r="CH95" i="46"/>
  <c r="CG95" i="46"/>
  <c r="R95" i="46" s="1"/>
  <c r="CF95" i="46"/>
  <c r="CE95" i="46"/>
  <c r="P95" i="46" s="1"/>
  <c r="CD95" i="46"/>
  <c r="CC95" i="46"/>
  <c r="CB95" i="46"/>
  <c r="M95" i="46" s="1"/>
  <c r="CA95" i="46"/>
  <c r="L95" i="46" s="1"/>
  <c r="BZ95" i="46"/>
  <c r="BY95" i="46"/>
  <c r="J95" i="46" s="1"/>
  <c r="BX95" i="46"/>
  <c r="BW95" i="46"/>
  <c r="BV95" i="46"/>
  <c r="G95" i="46" s="1"/>
  <c r="BU95" i="46"/>
  <c r="BT95" i="46"/>
  <c r="BS95" i="46"/>
  <c r="BO95" i="46"/>
  <c r="B95" i="46"/>
  <c r="B95" i="44" s="1"/>
  <c r="A95" i="46"/>
  <c r="C95" i="46" s="1"/>
  <c r="C95" i="44" s="1"/>
  <c r="EF94" i="46"/>
  <c r="BQ94" i="46" s="1"/>
  <c r="EE94" i="46"/>
  <c r="BP94" i="46" s="1"/>
  <c r="ED94" i="46"/>
  <c r="EC94" i="46"/>
  <c r="EB94" i="46"/>
  <c r="BM94" i="46" s="1"/>
  <c r="EA94" i="46"/>
  <c r="BL94" i="46" s="1"/>
  <c r="DZ94" i="46"/>
  <c r="DY94" i="46"/>
  <c r="DX94" i="46"/>
  <c r="DW94" i="46"/>
  <c r="DV94" i="46"/>
  <c r="DU94" i="46"/>
  <c r="BF94" i="46" s="1"/>
  <c r="DT94" i="46"/>
  <c r="DS94" i="46"/>
  <c r="DR94" i="46"/>
  <c r="BC94" i="46" s="1"/>
  <c r="DQ94" i="46"/>
  <c r="DP94" i="46"/>
  <c r="DO94" i="46"/>
  <c r="AZ94" i="46" s="1"/>
  <c r="DN94" i="46"/>
  <c r="DM94" i="46"/>
  <c r="AX94" i="46" s="1"/>
  <c r="DL94" i="46"/>
  <c r="DK94" i="46"/>
  <c r="AV94" i="46" s="1"/>
  <c r="DJ94" i="46"/>
  <c r="AU94" i="46" s="1"/>
  <c r="DI94" i="46"/>
  <c r="DH94" i="46"/>
  <c r="DG94" i="46"/>
  <c r="AR94" i="46" s="1"/>
  <c r="DF94" i="46"/>
  <c r="AQ94" i="46" s="1"/>
  <c r="DE94" i="46"/>
  <c r="DD94" i="46"/>
  <c r="AO94" i="46" s="1"/>
  <c r="DC94" i="46"/>
  <c r="DB94" i="46"/>
  <c r="DA94" i="46"/>
  <c r="CZ94" i="46"/>
  <c r="CY94" i="46"/>
  <c r="CX94" i="46"/>
  <c r="CW94" i="46"/>
  <c r="CV94" i="46"/>
  <c r="AG94" i="46" s="1"/>
  <c r="CU94" i="46"/>
  <c r="AF94" i="46" s="1"/>
  <c r="CT94" i="46"/>
  <c r="CS94" i="46"/>
  <c r="CR94" i="46"/>
  <c r="CQ94" i="46"/>
  <c r="AB94" i="46" s="1"/>
  <c r="CP94" i="46"/>
  <c r="CO94" i="46"/>
  <c r="Z94" i="46" s="1"/>
  <c r="CN94" i="46"/>
  <c r="Y94" i="46" s="1"/>
  <c r="CM94" i="46"/>
  <c r="X94" i="46" s="1"/>
  <c r="CL94" i="46"/>
  <c r="CK94" i="46"/>
  <c r="CJ94" i="46"/>
  <c r="CI94" i="46"/>
  <c r="CH94" i="46"/>
  <c r="CG94" i="46"/>
  <c r="R94" i="46" s="1"/>
  <c r="CF94" i="46"/>
  <c r="CE94" i="46"/>
  <c r="CD94" i="46"/>
  <c r="CC94" i="46"/>
  <c r="CB94" i="46"/>
  <c r="M94" i="46" s="1"/>
  <c r="CA94" i="46"/>
  <c r="L94" i="46" s="1"/>
  <c r="BZ94" i="46"/>
  <c r="BY94" i="46"/>
  <c r="BX94" i="46"/>
  <c r="I94" i="46" s="1"/>
  <c r="BW94" i="46"/>
  <c r="BV94" i="46"/>
  <c r="BU94" i="46"/>
  <c r="BT94" i="46"/>
  <c r="E94" i="46" s="1"/>
  <c r="BS94" i="46"/>
  <c r="D94" i="46" s="1"/>
  <c r="B94" i="46"/>
  <c r="B94" i="44" s="1"/>
  <c r="A94" i="46"/>
  <c r="C94" i="46" s="1"/>
  <c r="C94" i="44" s="1"/>
  <c r="EF93" i="46"/>
  <c r="BQ93" i="46" s="1"/>
  <c r="EE93" i="46"/>
  <c r="ED93" i="46"/>
  <c r="EC93" i="46"/>
  <c r="BN93" i="46" s="1"/>
  <c r="EB93" i="46"/>
  <c r="EA93" i="46"/>
  <c r="BL93" i="46" s="1"/>
  <c r="DZ93" i="46"/>
  <c r="DY93" i="46"/>
  <c r="BJ93" i="46" s="1"/>
  <c r="DX93" i="46"/>
  <c r="BI93" i="46" s="1"/>
  <c r="DW93" i="46"/>
  <c r="DV93" i="46"/>
  <c r="BG93" i="46" s="1"/>
  <c r="DU93" i="46"/>
  <c r="BF93" i="46" s="1"/>
  <c r="DT93" i="46"/>
  <c r="DS93" i="46"/>
  <c r="BD93" i="46" s="1"/>
  <c r="DR93" i="46"/>
  <c r="DQ93" i="46"/>
  <c r="BB93" i="46" s="1"/>
  <c r="DP93" i="46"/>
  <c r="DO93" i="46"/>
  <c r="DN93" i="46"/>
  <c r="DM93" i="46"/>
  <c r="AX93" i="46" s="1"/>
  <c r="DL93" i="46"/>
  <c r="AW93" i="46" s="1"/>
  <c r="DK93" i="46"/>
  <c r="DJ93" i="46"/>
  <c r="DI93" i="46"/>
  <c r="AT93" i="46" s="1"/>
  <c r="DH93" i="46"/>
  <c r="AS93" i="46" s="1"/>
  <c r="DG93" i="46"/>
  <c r="AR93" i="46" s="1"/>
  <c r="DF93" i="46"/>
  <c r="AQ93" i="46" s="1"/>
  <c r="DE93" i="46"/>
  <c r="DD93" i="46"/>
  <c r="DC93" i="46"/>
  <c r="AN93" i="46" s="1"/>
  <c r="DB93" i="46"/>
  <c r="DA93" i="46"/>
  <c r="AL93" i="46" s="1"/>
  <c r="CZ93" i="46"/>
  <c r="CY93" i="46"/>
  <c r="CX93" i="46"/>
  <c r="CW93" i="46"/>
  <c r="AH93" i="46" s="1"/>
  <c r="CV93" i="46"/>
  <c r="AG93" i="46" s="1"/>
  <c r="CU93" i="46"/>
  <c r="CT93" i="46"/>
  <c r="CS93" i="46"/>
  <c r="AD93" i="46" s="1"/>
  <c r="CR93" i="46"/>
  <c r="AC93" i="46" s="1"/>
  <c r="CQ93" i="46"/>
  <c r="AB93" i="46" s="1"/>
  <c r="CP93" i="46"/>
  <c r="AA93" i="46" s="1"/>
  <c r="CO93" i="46"/>
  <c r="Z93" i="46" s="1"/>
  <c r="CN93" i="46"/>
  <c r="CM93" i="46"/>
  <c r="X93" i="46" s="1"/>
  <c r="CL93" i="46"/>
  <c r="CK93" i="46"/>
  <c r="V93" i="46" s="1"/>
  <c r="CJ93" i="46"/>
  <c r="U93" i="46" s="1"/>
  <c r="CI93" i="46"/>
  <c r="T93" i="46" s="1"/>
  <c r="CH93" i="46"/>
  <c r="CG93" i="46"/>
  <c r="CF93" i="46"/>
  <c r="CE93" i="46"/>
  <c r="CD93" i="46"/>
  <c r="CC93" i="46"/>
  <c r="N93" i="46" s="1"/>
  <c r="CB93" i="46"/>
  <c r="M93" i="46" s="1"/>
  <c r="CA93" i="46"/>
  <c r="BZ93" i="46"/>
  <c r="K93" i="46" s="1"/>
  <c r="BY93" i="46"/>
  <c r="J93" i="46" s="1"/>
  <c r="BX93" i="46"/>
  <c r="BW93" i="46"/>
  <c r="BV93" i="46"/>
  <c r="BU93" i="46"/>
  <c r="F93" i="46" s="1"/>
  <c r="BT93" i="46"/>
  <c r="E93" i="46" s="1"/>
  <c r="BS93" i="46"/>
  <c r="D93" i="46" s="1"/>
  <c r="B93" i="46"/>
  <c r="B93" i="44" s="1"/>
  <c r="A93" i="46"/>
  <c r="A93" i="44" s="1"/>
  <c r="EF92" i="46"/>
  <c r="EE92" i="46"/>
  <c r="BP92" i="46" s="1"/>
  <c r="ED92" i="46"/>
  <c r="EC92" i="46"/>
  <c r="BN92" i="46" s="1"/>
  <c r="EB92" i="46"/>
  <c r="BM92" i="46" s="1"/>
  <c r="EA92" i="46"/>
  <c r="BL92" i="46" s="1"/>
  <c r="DZ92" i="46"/>
  <c r="BK92" i="46" s="1"/>
  <c r="DY92" i="46"/>
  <c r="DX92" i="46"/>
  <c r="DW92" i="46"/>
  <c r="BH92" i="46" s="1"/>
  <c r="DV92" i="46"/>
  <c r="DU92" i="46"/>
  <c r="DT92" i="46"/>
  <c r="DS92" i="46"/>
  <c r="BD92" i="46" s="1"/>
  <c r="DR92" i="46"/>
  <c r="BC92" i="46" s="1"/>
  <c r="DQ92" i="46"/>
  <c r="DP92" i="46"/>
  <c r="DO92" i="46"/>
  <c r="DN92" i="46"/>
  <c r="DM92" i="46"/>
  <c r="DL92" i="46"/>
  <c r="AW92" i="46" s="1"/>
  <c r="DK92" i="46"/>
  <c r="DJ92" i="46"/>
  <c r="DI92" i="46"/>
  <c r="DH92" i="46"/>
  <c r="AS92" i="46" s="1"/>
  <c r="DG92" i="46"/>
  <c r="AR92" i="46" s="1"/>
  <c r="DF92" i="46"/>
  <c r="DE92" i="46"/>
  <c r="DD92" i="46"/>
  <c r="AO92" i="46" s="1"/>
  <c r="DC92" i="46"/>
  <c r="DB92" i="46"/>
  <c r="DA92" i="46"/>
  <c r="CZ92" i="46"/>
  <c r="CY92" i="46"/>
  <c r="AJ92" i="46" s="1"/>
  <c r="CX92" i="46"/>
  <c r="CW92" i="46"/>
  <c r="CV92" i="46"/>
  <c r="CU92" i="46"/>
  <c r="CT92" i="46"/>
  <c r="AE92" i="46" s="1"/>
  <c r="CS92" i="46"/>
  <c r="CR92" i="46"/>
  <c r="CQ92" i="46"/>
  <c r="CP92" i="46"/>
  <c r="CO92" i="46"/>
  <c r="CN92" i="46"/>
  <c r="Y92" i="46" s="1"/>
  <c r="CM92" i="46"/>
  <c r="X92" i="46" s="1"/>
  <c r="CL92" i="46"/>
  <c r="W92" i="46" s="1"/>
  <c r="CK92" i="46"/>
  <c r="CJ92" i="46"/>
  <c r="U92" i="46" s="1"/>
  <c r="CI92" i="46"/>
  <c r="T92" i="46" s="1"/>
  <c r="CH92" i="46"/>
  <c r="CG92" i="46"/>
  <c r="CF92" i="46"/>
  <c r="Q92" i="46" s="1"/>
  <c r="CE92" i="46"/>
  <c r="CD92" i="46"/>
  <c r="CC92" i="46"/>
  <c r="CB92" i="46"/>
  <c r="CA92" i="46"/>
  <c r="BZ92" i="46"/>
  <c r="K92" i="46" s="1"/>
  <c r="BY92" i="46"/>
  <c r="BX92" i="46"/>
  <c r="BW92" i="46"/>
  <c r="BV92" i="46"/>
  <c r="G92" i="46" s="1"/>
  <c r="BU92" i="46"/>
  <c r="BT92" i="46"/>
  <c r="BS92" i="46"/>
  <c r="D92" i="46" s="1"/>
  <c r="B92" i="46"/>
  <c r="B92" i="44" s="1"/>
  <c r="A92" i="46"/>
  <c r="A90" i="27" s="1"/>
  <c r="EF91" i="46"/>
  <c r="BQ91" i="46" s="1"/>
  <c r="EE91" i="46"/>
  <c r="ED91" i="46"/>
  <c r="BO91" i="44" s="1"/>
  <c r="EC91" i="46"/>
  <c r="BN91" i="46" s="1"/>
  <c r="EB91" i="46"/>
  <c r="EA91" i="46"/>
  <c r="BL91" i="46" s="1"/>
  <c r="DZ91" i="46"/>
  <c r="DY91" i="46"/>
  <c r="BJ91" i="46" s="1"/>
  <c r="DX91" i="46"/>
  <c r="BI91" i="46" s="1"/>
  <c r="DW91" i="46"/>
  <c r="BH91" i="46" s="1"/>
  <c r="DV91" i="46"/>
  <c r="BG91" i="46" s="1"/>
  <c r="DU91" i="46"/>
  <c r="BF91" i="46" s="1"/>
  <c r="DT91" i="46"/>
  <c r="DS91" i="46"/>
  <c r="BD91" i="46" s="1"/>
  <c r="DR91" i="46"/>
  <c r="DQ91" i="46"/>
  <c r="BB91" i="46" s="1"/>
  <c r="DP91" i="46"/>
  <c r="DO91" i="46"/>
  <c r="DN91" i="46"/>
  <c r="AY91" i="46" s="1"/>
  <c r="DM91" i="46"/>
  <c r="AX91" i="46" s="1"/>
  <c r="DL91" i="46"/>
  <c r="AW91" i="46" s="1"/>
  <c r="DK91" i="46"/>
  <c r="DJ91" i="46"/>
  <c r="DI91" i="46"/>
  <c r="DH91" i="46"/>
  <c r="AS91" i="46" s="1"/>
  <c r="DG91" i="46"/>
  <c r="DF91" i="46"/>
  <c r="DE91" i="46"/>
  <c r="AP91" i="46" s="1"/>
  <c r="DD91" i="46"/>
  <c r="DC91" i="46"/>
  <c r="AN91" i="46" s="1"/>
  <c r="DB91" i="46"/>
  <c r="DA91" i="46"/>
  <c r="CZ91" i="46"/>
  <c r="AK91" i="46" s="1"/>
  <c r="CY91" i="46"/>
  <c r="CX91" i="46"/>
  <c r="AI91" i="46" s="1"/>
  <c r="CW91" i="46"/>
  <c r="AH91" i="46" s="1"/>
  <c r="CV91" i="46"/>
  <c r="CU91" i="46"/>
  <c r="CT91" i="46"/>
  <c r="AE91" i="46" s="1"/>
  <c r="CS91" i="46"/>
  <c r="AD91" i="46" s="1"/>
  <c r="CR91" i="46"/>
  <c r="AC91" i="46" s="1"/>
  <c r="CQ91" i="46"/>
  <c r="CP91" i="46"/>
  <c r="CO91" i="46"/>
  <c r="Z91" i="46" s="1"/>
  <c r="CN91" i="46"/>
  <c r="Y91" i="46" s="1"/>
  <c r="CM91" i="46"/>
  <c r="X91" i="46" s="1"/>
  <c r="CL91" i="46"/>
  <c r="CK91" i="46"/>
  <c r="V91" i="46" s="1"/>
  <c r="CJ91" i="46"/>
  <c r="U91" i="46" s="1"/>
  <c r="CI91" i="46"/>
  <c r="T91" i="46" s="1"/>
  <c r="CH91" i="46"/>
  <c r="CG91" i="46"/>
  <c r="R91" i="46" s="1"/>
  <c r="CF91" i="46"/>
  <c r="CE91" i="46"/>
  <c r="P91" i="46" s="1"/>
  <c r="CD91" i="46"/>
  <c r="CC91" i="46"/>
  <c r="CB91" i="46"/>
  <c r="M91" i="46" s="1"/>
  <c r="CA91" i="46"/>
  <c r="BZ91" i="46"/>
  <c r="K91" i="46" s="1"/>
  <c r="BY91" i="46"/>
  <c r="J91" i="46" s="1"/>
  <c r="BX91" i="46"/>
  <c r="BW91" i="46"/>
  <c r="BV91" i="46"/>
  <c r="BU91" i="46"/>
  <c r="BT91" i="46"/>
  <c r="BS91" i="46"/>
  <c r="BO91" i="46"/>
  <c r="B91" i="46"/>
  <c r="B91" i="44" s="1"/>
  <c r="A91" i="46"/>
  <c r="EF90" i="46"/>
  <c r="BQ90" i="46" s="1"/>
  <c r="EE90" i="46"/>
  <c r="ED90" i="46"/>
  <c r="BO90" i="46" s="1"/>
  <c r="EC90" i="46"/>
  <c r="EB90" i="46"/>
  <c r="EA90" i="46"/>
  <c r="BL90" i="46" s="1"/>
  <c r="DZ90" i="46"/>
  <c r="BK90" i="46" s="1"/>
  <c r="DY90" i="46"/>
  <c r="DX90" i="46"/>
  <c r="BI90" i="46" s="1"/>
  <c r="DW90" i="46"/>
  <c r="DV90" i="46"/>
  <c r="DU90" i="46"/>
  <c r="BF90" i="46" s="1"/>
  <c r="DT90" i="46"/>
  <c r="BE90" i="46" s="1"/>
  <c r="DS90" i="46"/>
  <c r="BD90" i="46" s="1"/>
  <c r="DR90" i="46"/>
  <c r="BC90" i="46" s="1"/>
  <c r="DQ90" i="46"/>
  <c r="DP90" i="46"/>
  <c r="BA90" i="46" s="1"/>
  <c r="DO90" i="46"/>
  <c r="DN90" i="46"/>
  <c r="DM90" i="46"/>
  <c r="DL90" i="46"/>
  <c r="DK90" i="46"/>
  <c r="DJ90" i="46"/>
  <c r="AU90" i="46" s="1"/>
  <c r="DI90" i="46"/>
  <c r="DH90" i="46"/>
  <c r="DG90" i="46"/>
  <c r="DF90" i="46"/>
  <c r="DE90" i="46"/>
  <c r="DD90" i="46"/>
  <c r="DC90" i="46"/>
  <c r="AN90" i="46" s="1"/>
  <c r="DB90" i="46"/>
  <c r="AM90" i="46" s="1"/>
  <c r="DA90" i="46"/>
  <c r="CZ90" i="46"/>
  <c r="AK90" i="46" s="1"/>
  <c r="CY90" i="46"/>
  <c r="CX90" i="46"/>
  <c r="CW90" i="46"/>
  <c r="AH90" i="46" s="1"/>
  <c r="CV90" i="46"/>
  <c r="AG90" i="46" s="1"/>
  <c r="CU90" i="46"/>
  <c r="AF90" i="46" s="1"/>
  <c r="CT90" i="46"/>
  <c r="AE90" i="46" s="1"/>
  <c r="CS90" i="46"/>
  <c r="CR90" i="46"/>
  <c r="AC90" i="46" s="1"/>
  <c r="CQ90" i="46"/>
  <c r="CP90" i="46"/>
  <c r="CO90" i="46"/>
  <c r="CN90" i="46"/>
  <c r="CM90" i="46"/>
  <c r="CL90" i="46"/>
  <c r="W90" i="46" s="1"/>
  <c r="CK90" i="46"/>
  <c r="V90" i="46" s="1"/>
  <c r="CJ90" i="46"/>
  <c r="U90" i="46" s="1"/>
  <c r="CI90" i="46"/>
  <c r="CH90" i="46"/>
  <c r="CG90" i="46"/>
  <c r="R90" i="46" s="1"/>
  <c r="CF90" i="46"/>
  <c r="Q90" i="46" s="1"/>
  <c r="CE90" i="46"/>
  <c r="P90" i="46" s="1"/>
  <c r="CD90" i="46"/>
  <c r="O90" i="46" s="1"/>
  <c r="CC90" i="46"/>
  <c r="CB90" i="46"/>
  <c r="M90" i="46" s="1"/>
  <c r="CA90" i="46"/>
  <c r="BZ90" i="46"/>
  <c r="K90" i="46" s="1"/>
  <c r="BY90" i="46"/>
  <c r="BX90" i="46"/>
  <c r="BW90" i="46"/>
  <c r="H90" i="46" s="1"/>
  <c r="BV90" i="46"/>
  <c r="G90" i="46" s="1"/>
  <c r="BU90" i="46"/>
  <c r="BT90" i="46"/>
  <c r="E90" i="46" s="1"/>
  <c r="BS90" i="46"/>
  <c r="B90" i="46"/>
  <c r="B90" i="44" s="1"/>
  <c r="A90" i="46"/>
  <c r="A88" i="27" s="1"/>
  <c r="EF89" i="46"/>
  <c r="BQ89" i="46" s="1"/>
  <c r="EE89" i="46"/>
  <c r="BP89" i="46" s="1"/>
  <c r="ED89" i="46"/>
  <c r="EC89" i="46"/>
  <c r="EB89" i="46"/>
  <c r="EA89" i="46"/>
  <c r="DZ89" i="46"/>
  <c r="DY89" i="46"/>
  <c r="BJ89" i="46" s="1"/>
  <c r="DX89" i="46"/>
  <c r="BI89" i="46" s="1"/>
  <c r="DW89" i="46"/>
  <c r="DV89" i="46"/>
  <c r="DU89" i="46"/>
  <c r="DT89" i="46"/>
  <c r="BE89" i="46" s="1"/>
  <c r="DS89" i="46"/>
  <c r="DR89" i="46"/>
  <c r="DQ89" i="46"/>
  <c r="BB89" i="46" s="1"/>
  <c r="DP89" i="46"/>
  <c r="BA89" i="46" s="1"/>
  <c r="DO89" i="46"/>
  <c r="AZ89" i="46" s="1"/>
  <c r="DN89" i="46"/>
  <c r="AY89" i="46" s="1"/>
  <c r="DM89" i="46"/>
  <c r="DL89" i="46"/>
  <c r="DK89" i="46"/>
  <c r="DJ89" i="46"/>
  <c r="AU89" i="46" s="1"/>
  <c r="DI89" i="46"/>
  <c r="AT89" i="46" s="1"/>
  <c r="DH89" i="46"/>
  <c r="AS89" i="46" s="1"/>
  <c r="DG89" i="46"/>
  <c r="AR89" i="46" s="1"/>
  <c r="DF89" i="46"/>
  <c r="AQ89" i="46" s="1"/>
  <c r="DE89" i="46"/>
  <c r="DD89" i="46"/>
  <c r="AO89" i="46" s="1"/>
  <c r="DC89" i="46"/>
  <c r="DB89" i="46"/>
  <c r="DA89" i="46"/>
  <c r="CZ89" i="46"/>
  <c r="AK89" i="46" s="1"/>
  <c r="CY89" i="46"/>
  <c r="CX89" i="46"/>
  <c r="AI89" i="44" s="1"/>
  <c r="CW89" i="46"/>
  <c r="CV89" i="46"/>
  <c r="AG89" i="46" s="1"/>
  <c r="CU89" i="46"/>
  <c r="CT89" i="46"/>
  <c r="CS89" i="46"/>
  <c r="AD89" i="46" s="1"/>
  <c r="CR89" i="46"/>
  <c r="AC89" i="46" s="1"/>
  <c r="CQ89" i="46"/>
  <c r="CP89" i="46"/>
  <c r="AA89" i="46" s="1"/>
  <c r="CO89" i="46"/>
  <c r="CN89" i="46"/>
  <c r="Y89" i="46" s="1"/>
  <c r="CM89" i="46"/>
  <c r="CL89" i="46"/>
  <c r="CK89" i="46"/>
  <c r="CJ89" i="46"/>
  <c r="U89" i="46" s="1"/>
  <c r="CI89" i="46"/>
  <c r="T89" i="46" s="1"/>
  <c r="CH89" i="46"/>
  <c r="S89" i="46" s="1"/>
  <c r="CG89" i="46"/>
  <c r="R89" i="46" s="1"/>
  <c r="CF89" i="46"/>
  <c r="CE89" i="46"/>
  <c r="CD89" i="46"/>
  <c r="CC89" i="46"/>
  <c r="N89" i="46" s="1"/>
  <c r="CB89" i="46"/>
  <c r="M89" i="46" s="1"/>
  <c r="CA89" i="46"/>
  <c r="L89" i="46" s="1"/>
  <c r="BZ89" i="46"/>
  <c r="K89" i="46" s="1"/>
  <c r="BY89" i="46"/>
  <c r="BX89" i="46"/>
  <c r="I89" i="46" s="1"/>
  <c r="BW89" i="46"/>
  <c r="BV89" i="46"/>
  <c r="G89" i="46" s="1"/>
  <c r="BU89" i="46"/>
  <c r="F89" i="46" s="1"/>
  <c r="BT89" i="46"/>
  <c r="E89" i="46" s="1"/>
  <c r="BS89" i="46"/>
  <c r="AI89" i="46"/>
  <c r="B89" i="46"/>
  <c r="B89" i="44" s="1"/>
  <c r="A89" i="46"/>
  <c r="A87" i="27" s="1"/>
  <c r="EF88" i="46"/>
  <c r="EE88" i="46"/>
  <c r="ED88" i="46"/>
  <c r="BO88" i="46" s="1"/>
  <c r="EC88" i="46"/>
  <c r="EB88" i="46"/>
  <c r="BM88" i="46" s="1"/>
  <c r="EA88" i="46"/>
  <c r="DZ88" i="46"/>
  <c r="DY88" i="46"/>
  <c r="BJ88" i="46" s="1"/>
  <c r="DX88" i="46"/>
  <c r="DW88" i="46"/>
  <c r="DV88" i="46"/>
  <c r="BG88" i="46" s="1"/>
  <c r="DU88" i="46"/>
  <c r="DT88" i="46"/>
  <c r="BE88" i="46" s="1"/>
  <c r="DS88" i="46"/>
  <c r="BD88" i="46" s="1"/>
  <c r="DR88" i="46"/>
  <c r="DQ88" i="46"/>
  <c r="DP88" i="46"/>
  <c r="DO88" i="46"/>
  <c r="DN88" i="46"/>
  <c r="AY88" i="46" s="1"/>
  <c r="DM88" i="46"/>
  <c r="AX88" i="46" s="1"/>
  <c r="DL88" i="46"/>
  <c r="DK88" i="46"/>
  <c r="AV88" i="46" s="1"/>
  <c r="DJ88" i="46"/>
  <c r="DI88" i="46"/>
  <c r="AT88" i="46" s="1"/>
  <c r="DH88" i="46"/>
  <c r="DG88" i="46"/>
  <c r="AR88" i="46" s="1"/>
  <c r="DF88" i="46"/>
  <c r="AQ88" i="46" s="1"/>
  <c r="DE88" i="46"/>
  <c r="AP88" i="46" s="1"/>
  <c r="DD88" i="46"/>
  <c r="DC88" i="46"/>
  <c r="AN88" i="46" s="1"/>
  <c r="DB88" i="46"/>
  <c r="DA88" i="46"/>
  <c r="AL88" i="46" s="1"/>
  <c r="CZ88" i="46"/>
  <c r="CY88" i="46"/>
  <c r="CX88" i="46"/>
  <c r="AI88" i="46" s="1"/>
  <c r="CW88" i="46"/>
  <c r="AH88" i="46" s="1"/>
  <c r="CV88" i="46"/>
  <c r="AG88" i="46" s="1"/>
  <c r="CU88" i="46"/>
  <c r="CT88" i="46"/>
  <c r="CS88" i="46"/>
  <c r="AD88" i="46" s="1"/>
  <c r="CR88" i="46"/>
  <c r="CQ88" i="46"/>
  <c r="CP88" i="46"/>
  <c r="AA88" i="46" s="1"/>
  <c r="CO88" i="46"/>
  <c r="Z88" i="46" s="1"/>
  <c r="CN88" i="46"/>
  <c r="CM88" i="46"/>
  <c r="CL88" i="46"/>
  <c r="CK88" i="46"/>
  <c r="V88" i="46" s="1"/>
  <c r="CJ88" i="46"/>
  <c r="U88" i="46" s="1"/>
  <c r="CI88" i="46"/>
  <c r="T88" i="46" s="1"/>
  <c r="CH88" i="46"/>
  <c r="S88" i="46" s="1"/>
  <c r="CG88" i="46"/>
  <c r="R88" i="46" s="1"/>
  <c r="CF88" i="46"/>
  <c r="Q88" i="46" s="1"/>
  <c r="CE88" i="46"/>
  <c r="P88" i="46" s="1"/>
  <c r="CD88" i="46"/>
  <c r="CC88" i="46"/>
  <c r="N88" i="46" s="1"/>
  <c r="CB88" i="46"/>
  <c r="CA88" i="46"/>
  <c r="BZ88" i="46"/>
  <c r="K88" i="46" s="1"/>
  <c r="BY88" i="46"/>
  <c r="BX88" i="46"/>
  <c r="BW88" i="46"/>
  <c r="H88" i="46" s="1"/>
  <c r="BV88" i="46"/>
  <c r="G88" i="46" s="1"/>
  <c r="BU88" i="46"/>
  <c r="F88" i="46" s="1"/>
  <c r="BT88" i="46"/>
  <c r="BS88" i="46"/>
  <c r="B88" i="46"/>
  <c r="B88" i="44" s="1"/>
  <c r="A88" i="46"/>
  <c r="EF87" i="46"/>
  <c r="EE87" i="46"/>
  <c r="BP87" i="46" s="1"/>
  <c r="ED87" i="46"/>
  <c r="BO87" i="44" s="1"/>
  <c r="EC87" i="46"/>
  <c r="BN87" i="46" s="1"/>
  <c r="EB87" i="46"/>
  <c r="BM87" i="46" s="1"/>
  <c r="EA87" i="46"/>
  <c r="DZ87" i="46"/>
  <c r="BK87" i="46" s="1"/>
  <c r="DY87" i="46"/>
  <c r="BJ87" i="46" s="1"/>
  <c r="DX87" i="46"/>
  <c r="BI87" i="46" s="1"/>
  <c r="DW87" i="46"/>
  <c r="BH87" i="46" s="1"/>
  <c r="DV87" i="46"/>
  <c r="DU87" i="46"/>
  <c r="BF87" i="46" s="1"/>
  <c r="DT87" i="46"/>
  <c r="BE87" i="46" s="1"/>
  <c r="DS87" i="46"/>
  <c r="DR87" i="46"/>
  <c r="DQ87" i="46"/>
  <c r="DP87" i="46"/>
  <c r="BA87" i="46" s="1"/>
  <c r="DO87" i="46"/>
  <c r="AZ87" i="46" s="1"/>
  <c r="DN87" i="46"/>
  <c r="DM87" i="46"/>
  <c r="DL87" i="46"/>
  <c r="AW87" i="46" s="1"/>
  <c r="DK87" i="46"/>
  <c r="AV87" i="46" s="1"/>
  <c r="DJ87" i="46"/>
  <c r="AU87" i="46" s="1"/>
  <c r="DI87" i="46"/>
  <c r="DH87" i="46"/>
  <c r="DG87" i="46"/>
  <c r="DF87" i="46"/>
  <c r="DE87" i="46"/>
  <c r="AP87" i="46" s="1"/>
  <c r="DD87" i="46"/>
  <c r="AO87" i="46" s="1"/>
  <c r="DC87" i="46"/>
  <c r="DB87" i="46"/>
  <c r="DA87" i="46"/>
  <c r="AL87" i="46" s="1"/>
  <c r="CZ87" i="46"/>
  <c r="AK87" i="46" s="1"/>
  <c r="CY87" i="46"/>
  <c r="CX87" i="46"/>
  <c r="CW87" i="46"/>
  <c r="CV87" i="46"/>
  <c r="AG87" i="46" s="1"/>
  <c r="CU87" i="46"/>
  <c r="CT87" i="46"/>
  <c r="AE87" i="46" s="1"/>
  <c r="CS87" i="46"/>
  <c r="AD87" i="46" s="1"/>
  <c r="CR87" i="46"/>
  <c r="AC87" i="46" s="1"/>
  <c r="CQ87" i="46"/>
  <c r="AB87" i="46" s="1"/>
  <c r="CP87" i="46"/>
  <c r="CO87" i="46"/>
  <c r="Z87" i="46" s="1"/>
  <c r="CN87" i="46"/>
  <c r="Y87" i="46" s="1"/>
  <c r="CM87" i="46"/>
  <c r="CL87" i="46"/>
  <c r="CK87" i="46"/>
  <c r="CJ87" i="46"/>
  <c r="U87" i="46" s="1"/>
  <c r="CI87" i="46"/>
  <c r="T87" i="46" s="1"/>
  <c r="CH87" i="46"/>
  <c r="CG87" i="46"/>
  <c r="CF87" i="46"/>
  <c r="Q87" i="46" s="1"/>
  <c r="CE87" i="46"/>
  <c r="CD87" i="46"/>
  <c r="O87" i="46" s="1"/>
  <c r="CC87" i="46"/>
  <c r="N87" i="46" s="1"/>
  <c r="CB87" i="46"/>
  <c r="M87" i="46" s="1"/>
  <c r="CA87" i="46"/>
  <c r="L87" i="46" s="1"/>
  <c r="BZ87" i="46"/>
  <c r="BY87" i="46"/>
  <c r="J87" i="46" s="1"/>
  <c r="BX87" i="46"/>
  <c r="I87" i="46" s="1"/>
  <c r="BW87" i="46"/>
  <c r="BV87" i="46"/>
  <c r="BU87" i="46"/>
  <c r="BT87" i="46"/>
  <c r="BS87" i="46"/>
  <c r="D87" i="46" s="1"/>
  <c r="BO87" i="46"/>
  <c r="B87" i="46"/>
  <c r="B87" i="44" s="1"/>
  <c r="A87" i="46"/>
  <c r="C87" i="46" s="1"/>
  <c r="C87" i="44" s="1"/>
  <c r="EF86" i="46"/>
  <c r="EE86" i="46"/>
  <c r="BP86" i="46" s="1"/>
  <c r="ED86" i="46"/>
  <c r="BO86" i="46" s="1"/>
  <c r="EC86" i="46"/>
  <c r="EB86" i="46"/>
  <c r="EA86" i="46"/>
  <c r="DZ86" i="46"/>
  <c r="BK86" i="46" s="1"/>
  <c r="DY86" i="46"/>
  <c r="BJ86" i="46" s="1"/>
  <c r="DX86" i="46"/>
  <c r="DW86" i="46"/>
  <c r="DV86" i="46"/>
  <c r="BG86" i="46" s="1"/>
  <c r="DU86" i="46"/>
  <c r="BF86" i="46" s="1"/>
  <c r="DT86" i="46"/>
  <c r="BE86" i="46" s="1"/>
  <c r="DS86" i="46"/>
  <c r="DR86" i="46"/>
  <c r="BC86" i="46" s="1"/>
  <c r="DQ86" i="46"/>
  <c r="BB86" i="46" s="1"/>
  <c r="DP86" i="46"/>
  <c r="BA86" i="46" s="1"/>
  <c r="DO86" i="46"/>
  <c r="AZ86" i="46" s="1"/>
  <c r="DN86" i="46"/>
  <c r="AY86" i="46" s="1"/>
  <c r="DM86" i="46"/>
  <c r="AX86" i="46" s="1"/>
  <c r="DL86" i="46"/>
  <c r="AW86" i="46" s="1"/>
  <c r="DK86" i="46"/>
  <c r="DJ86" i="46"/>
  <c r="AU86" i="46" s="1"/>
  <c r="DI86" i="46"/>
  <c r="AT86" i="46" s="1"/>
  <c r="DH86" i="46"/>
  <c r="DG86" i="46"/>
  <c r="DF86" i="46"/>
  <c r="AQ86" i="46" s="1"/>
  <c r="DE86" i="46"/>
  <c r="AP86" i="46" s="1"/>
  <c r="DD86" i="46"/>
  <c r="AO86" i="46" s="1"/>
  <c r="DC86" i="46"/>
  <c r="AN86" i="46" s="1"/>
  <c r="DB86" i="46"/>
  <c r="AM86" i="46" s="1"/>
  <c r="DA86" i="46"/>
  <c r="CZ86" i="46"/>
  <c r="CY86" i="46"/>
  <c r="AJ86" i="46" s="1"/>
  <c r="CX86" i="46"/>
  <c r="AI86" i="46" s="1"/>
  <c r="CW86" i="46"/>
  <c r="AH86" i="46" s="1"/>
  <c r="CV86" i="46"/>
  <c r="AG86" i="46" s="1"/>
  <c r="CU86" i="46"/>
  <c r="CT86" i="46"/>
  <c r="CS86" i="46"/>
  <c r="AD86" i="46" s="1"/>
  <c r="CR86" i="46"/>
  <c r="CQ86" i="46"/>
  <c r="AB86" i="46" s="1"/>
  <c r="CP86" i="46"/>
  <c r="AA86" i="46" s="1"/>
  <c r="CO86" i="46"/>
  <c r="Z86" i="46" s="1"/>
  <c r="CN86" i="46"/>
  <c r="Y86" i="46" s="1"/>
  <c r="CM86" i="46"/>
  <c r="X86" i="46" s="1"/>
  <c r="CL86" i="46"/>
  <c r="CK86" i="46"/>
  <c r="V86" i="46" s="1"/>
  <c r="CJ86" i="46"/>
  <c r="U86" i="46" s="1"/>
  <c r="CI86" i="46"/>
  <c r="T86" i="46" s="1"/>
  <c r="CH86" i="46"/>
  <c r="S86" i="46" s="1"/>
  <c r="CG86" i="46"/>
  <c r="R86" i="46" s="1"/>
  <c r="CF86" i="46"/>
  <c r="CE86" i="46"/>
  <c r="CD86" i="46"/>
  <c r="O86" i="46" s="1"/>
  <c r="CC86" i="46"/>
  <c r="N86" i="46" s="1"/>
  <c r="CB86" i="46"/>
  <c r="M86" i="46" s="1"/>
  <c r="CA86" i="46"/>
  <c r="BZ86" i="46"/>
  <c r="K86" i="46" s="1"/>
  <c r="BY86" i="46"/>
  <c r="J86" i="46" s="1"/>
  <c r="BX86" i="46"/>
  <c r="I86" i="46" s="1"/>
  <c r="BW86" i="46"/>
  <c r="BV86" i="46"/>
  <c r="BU86" i="46"/>
  <c r="F86" i="46" s="1"/>
  <c r="BT86" i="46"/>
  <c r="BS86" i="46"/>
  <c r="D86" i="46" s="1"/>
  <c r="B86" i="46"/>
  <c r="B86" i="44" s="1"/>
  <c r="A86" i="46"/>
  <c r="EF85" i="46"/>
  <c r="EE85" i="46"/>
  <c r="ED85" i="46"/>
  <c r="BO85" i="44" s="1"/>
  <c r="EC85" i="46"/>
  <c r="EB85" i="46"/>
  <c r="EA85" i="46"/>
  <c r="DZ85" i="46"/>
  <c r="BK85" i="46" s="1"/>
  <c r="DY85" i="46"/>
  <c r="BJ85" i="46" s="1"/>
  <c r="DX85" i="46"/>
  <c r="DW85" i="46"/>
  <c r="DV85" i="46"/>
  <c r="DU85" i="46"/>
  <c r="BF85" i="46" s="1"/>
  <c r="DT85" i="46"/>
  <c r="BE85" i="46" s="1"/>
  <c r="DS85" i="46"/>
  <c r="BD85" i="46" s="1"/>
  <c r="DR85" i="46"/>
  <c r="DQ85" i="46"/>
  <c r="DP85" i="46"/>
  <c r="DO85" i="46"/>
  <c r="AZ85" i="46" s="1"/>
  <c r="DN85" i="46"/>
  <c r="AY85" i="46" s="1"/>
  <c r="DM85" i="46"/>
  <c r="DL85" i="46"/>
  <c r="AW85" i="46" s="1"/>
  <c r="DK85" i="46"/>
  <c r="DJ85" i="46"/>
  <c r="AU85" i="46" s="1"/>
  <c r="DI85" i="46"/>
  <c r="AT85" i="46" s="1"/>
  <c r="DH85" i="46"/>
  <c r="DG85" i="46"/>
  <c r="AR85" i="46" s="1"/>
  <c r="DF85" i="46"/>
  <c r="DE85" i="46"/>
  <c r="DD85" i="46"/>
  <c r="DC85" i="46"/>
  <c r="AN85" i="46" s="1"/>
  <c r="DB85" i="46"/>
  <c r="AM85" i="46" s="1"/>
  <c r="DA85" i="46"/>
  <c r="AL85" i="46" s="1"/>
  <c r="CZ85" i="46"/>
  <c r="CY85" i="46"/>
  <c r="CX85" i="46"/>
  <c r="AI85" i="46" s="1"/>
  <c r="CW85" i="46"/>
  <c r="CV85" i="46"/>
  <c r="AG85" i="46" s="1"/>
  <c r="CU85" i="46"/>
  <c r="CT85" i="46"/>
  <c r="AE85" i="46" s="1"/>
  <c r="CS85" i="46"/>
  <c r="AD85" i="46" s="1"/>
  <c r="CR85" i="46"/>
  <c r="CQ85" i="46"/>
  <c r="CP85" i="46"/>
  <c r="CO85" i="46"/>
  <c r="CN85" i="46"/>
  <c r="CM85" i="46"/>
  <c r="X85" i="46" s="1"/>
  <c r="CL85" i="46"/>
  <c r="W85" i="46" s="1"/>
  <c r="CK85" i="46"/>
  <c r="V85" i="46" s="1"/>
  <c r="CJ85" i="46"/>
  <c r="CI85" i="46"/>
  <c r="CH85" i="46"/>
  <c r="CG85" i="46"/>
  <c r="CF85" i="46"/>
  <c r="CE85" i="46"/>
  <c r="CD85" i="46"/>
  <c r="CC85" i="46"/>
  <c r="CB85" i="46"/>
  <c r="CA85" i="46"/>
  <c r="BZ85" i="46"/>
  <c r="BY85" i="46"/>
  <c r="BX85" i="46"/>
  <c r="BW85" i="46"/>
  <c r="H85" i="46" s="1"/>
  <c r="BV85" i="46"/>
  <c r="G85" i="46" s="1"/>
  <c r="BU85" i="46"/>
  <c r="BT85" i="46"/>
  <c r="BS85" i="46"/>
  <c r="D85" i="46" s="1"/>
  <c r="B85" i="46"/>
  <c r="B85" i="44" s="1"/>
  <c r="A85" i="46"/>
  <c r="A83" i="27" s="1"/>
  <c r="EF84" i="46"/>
  <c r="BQ84" i="46" s="1"/>
  <c r="EE84" i="46"/>
  <c r="BP84" i="46" s="1"/>
  <c r="ED84" i="46"/>
  <c r="BO84" i="46" s="1"/>
  <c r="EC84" i="46"/>
  <c r="BN84" i="46" s="1"/>
  <c r="EB84" i="46"/>
  <c r="EA84" i="46"/>
  <c r="BL84" i="46" s="1"/>
  <c r="DZ84" i="46"/>
  <c r="DY84" i="46"/>
  <c r="BJ84" i="46" s="1"/>
  <c r="DX84" i="46"/>
  <c r="DW84" i="46"/>
  <c r="BH84" i="46" s="1"/>
  <c r="DV84" i="46"/>
  <c r="BG84" i="44" s="1"/>
  <c r="DU84" i="46"/>
  <c r="BF84" i="44" s="1"/>
  <c r="DT84" i="46"/>
  <c r="BE84" i="46" s="1"/>
  <c r="DS84" i="46"/>
  <c r="BD84" i="46" s="1"/>
  <c r="DR84" i="46"/>
  <c r="DQ84" i="46"/>
  <c r="DP84" i="46"/>
  <c r="BA84" i="46" s="1"/>
  <c r="DO84" i="46"/>
  <c r="AZ84" i="46" s="1"/>
  <c r="DN84" i="46"/>
  <c r="AY84" i="46" s="1"/>
  <c r="DM84" i="46"/>
  <c r="AX84" i="46" s="1"/>
  <c r="DL84" i="46"/>
  <c r="DK84" i="46"/>
  <c r="AV84" i="46" s="1"/>
  <c r="DJ84" i="46"/>
  <c r="DI84" i="46"/>
  <c r="DH84" i="46"/>
  <c r="DG84" i="46"/>
  <c r="AR84" i="46" s="1"/>
  <c r="DF84" i="46"/>
  <c r="AQ84" i="46" s="1"/>
  <c r="DE84" i="46"/>
  <c r="DD84" i="46"/>
  <c r="DC84" i="46"/>
  <c r="AN84" i="46" s="1"/>
  <c r="DB84" i="46"/>
  <c r="DA84" i="46"/>
  <c r="AL84" i="46" s="1"/>
  <c r="CZ84" i="46"/>
  <c r="AK84" i="46" s="1"/>
  <c r="CY84" i="46"/>
  <c r="AJ84" i="46" s="1"/>
  <c r="CX84" i="46"/>
  <c r="AI84" i="46" s="1"/>
  <c r="CW84" i="46"/>
  <c r="CV84" i="46"/>
  <c r="AG84" i="44" s="1"/>
  <c r="CU84" i="46"/>
  <c r="AF84" i="46" s="1"/>
  <c r="CT84" i="46"/>
  <c r="CS84" i="46"/>
  <c r="CR84" i="46"/>
  <c r="CQ84" i="46"/>
  <c r="AB84" i="46" s="1"/>
  <c r="CP84" i="46"/>
  <c r="AA84" i="46" s="1"/>
  <c r="CO84" i="46"/>
  <c r="Z84" i="46" s="1"/>
  <c r="CN84" i="46"/>
  <c r="CM84" i="46"/>
  <c r="X84" i="46" s="1"/>
  <c r="CL84" i="46"/>
  <c r="CK84" i="46"/>
  <c r="CJ84" i="46"/>
  <c r="CI84" i="46"/>
  <c r="CH84" i="46"/>
  <c r="S84" i="46" s="1"/>
  <c r="CG84" i="46"/>
  <c r="R84" i="46" s="1"/>
  <c r="CF84" i="46"/>
  <c r="CE84" i="46"/>
  <c r="P84" i="46" s="1"/>
  <c r="CD84" i="46"/>
  <c r="CC84" i="46"/>
  <c r="CB84" i="46"/>
  <c r="M84" i="46" s="1"/>
  <c r="CA84" i="46"/>
  <c r="L84" i="46" s="1"/>
  <c r="BZ84" i="46"/>
  <c r="K84" i="46" s="1"/>
  <c r="BY84" i="46"/>
  <c r="BX84" i="46"/>
  <c r="BW84" i="46"/>
  <c r="BV84" i="46"/>
  <c r="BU84" i="46"/>
  <c r="BT84" i="46"/>
  <c r="BS84" i="46"/>
  <c r="BG84" i="46"/>
  <c r="BF84" i="46"/>
  <c r="AG84" i="46"/>
  <c r="B84" i="46"/>
  <c r="B84" i="44" s="1"/>
  <c r="A84" i="46"/>
  <c r="A82" i="27" s="1"/>
  <c r="EF83" i="46"/>
  <c r="EE83" i="46"/>
  <c r="BP83" i="46" s="1"/>
  <c r="ED83" i="46"/>
  <c r="BO83" i="44" s="1"/>
  <c r="EC83" i="46"/>
  <c r="EB83" i="46"/>
  <c r="BM83" i="46" s="1"/>
  <c r="EA83" i="46"/>
  <c r="DZ83" i="46"/>
  <c r="BK83" i="46" s="1"/>
  <c r="DY83" i="46"/>
  <c r="DX83" i="46"/>
  <c r="BI83" i="46" s="1"/>
  <c r="DW83" i="46"/>
  <c r="BH83" i="46" s="1"/>
  <c r="DV83" i="46"/>
  <c r="BG83" i="46" s="1"/>
  <c r="DU83" i="46"/>
  <c r="BF83" i="46" s="1"/>
  <c r="DT83" i="46"/>
  <c r="BE83" i="46" s="1"/>
  <c r="DS83" i="46"/>
  <c r="DR83" i="46"/>
  <c r="BC83" i="46" s="1"/>
  <c r="DQ83" i="46"/>
  <c r="DP83" i="46"/>
  <c r="DO83" i="46"/>
  <c r="AZ83" i="46" s="1"/>
  <c r="DN83" i="46"/>
  <c r="DM83" i="46"/>
  <c r="AX83" i="46" s="1"/>
  <c r="DL83" i="46"/>
  <c r="AW83" i="46" s="1"/>
  <c r="DK83" i="46"/>
  <c r="AV83" i="46" s="1"/>
  <c r="DJ83" i="46"/>
  <c r="AU83" i="46" s="1"/>
  <c r="DI83" i="46"/>
  <c r="DH83" i="46"/>
  <c r="DG83" i="46"/>
  <c r="DF83" i="46"/>
  <c r="AQ83" i="46" s="1"/>
  <c r="DE83" i="46"/>
  <c r="AP83" i="46" s="1"/>
  <c r="DD83" i="46"/>
  <c r="AO83" i="46" s="1"/>
  <c r="DC83" i="46"/>
  <c r="DB83" i="46"/>
  <c r="AM83" i="46" s="1"/>
  <c r="DA83" i="46"/>
  <c r="CZ83" i="46"/>
  <c r="AK83" i="46" s="1"/>
  <c r="CY83" i="46"/>
  <c r="CX83" i="46"/>
  <c r="CW83" i="46"/>
  <c r="AH83" i="46" s="1"/>
  <c r="CV83" i="46"/>
  <c r="AG83" i="46" s="1"/>
  <c r="CU83" i="46"/>
  <c r="AF83" i="46" s="1"/>
  <c r="CT83" i="46"/>
  <c r="AE83" i="46" s="1"/>
  <c r="CS83" i="46"/>
  <c r="CR83" i="46"/>
  <c r="AC83" i="46" s="1"/>
  <c r="CQ83" i="46"/>
  <c r="AB83" i="46" s="1"/>
  <c r="CP83" i="46"/>
  <c r="AA83" i="46" s="1"/>
  <c r="CO83" i="46"/>
  <c r="CN83" i="46"/>
  <c r="Y83" i="46" s="1"/>
  <c r="CM83" i="46"/>
  <c r="CL83" i="46"/>
  <c r="W83" i="46" s="1"/>
  <c r="CK83" i="46"/>
  <c r="CJ83" i="46"/>
  <c r="CI83" i="46"/>
  <c r="CH83" i="46"/>
  <c r="S83" i="46" s="1"/>
  <c r="CG83" i="46"/>
  <c r="R83" i="46" s="1"/>
  <c r="CF83" i="46"/>
  <c r="Q83" i="46" s="1"/>
  <c r="CE83" i="46"/>
  <c r="CD83" i="46"/>
  <c r="CC83" i="46"/>
  <c r="CB83" i="46"/>
  <c r="CA83" i="46"/>
  <c r="L83" i="46" s="1"/>
  <c r="BZ83" i="46"/>
  <c r="K83" i="46" s="1"/>
  <c r="BY83" i="46"/>
  <c r="J83" i="46" s="1"/>
  <c r="BX83" i="46"/>
  <c r="I83" i="46" s="1"/>
  <c r="BW83" i="46"/>
  <c r="H83" i="46" s="1"/>
  <c r="BV83" i="46"/>
  <c r="G83" i="46" s="1"/>
  <c r="BU83" i="46"/>
  <c r="BT83" i="46"/>
  <c r="BS83" i="46"/>
  <c r="BO83" i="46"/>
  <c r="B83" i="46"/>
  <c r="B83" i="44" s="1"/>
  <c r="A83" i="46"/>
  <c r="A81" i="27" s="1"/>
  <c r="EF82" i="46"/>
  <c r="EE82" i="46"/>
  <c r="BP82" i="46" s="1"/>
  <c r="ED82" i="46"/>
  <c r="BO82" i="46" s="1"/>
  <c r="EC82" i="46"/>
  <c r="EB82" i="46"/>
  <c r="BM82" i="46" s="1"/>
  <c r="EA82" i="46"/>
  <c r="BL82" i="46" s="1"/>
  <c r="DZ82" i="46"/>
  <c r="BK82" i="46" s="1"/>
  <c r="DY82" i="46"/>
  <c r="DX82" i="46"/>
  <c r="BI82" i="46" s="1"/>
  <c r="DW82" i="46"/>
  <c r="BH82" i="46" s="1"/>
  <c r="DV82" i="46"/>
  <c r="DU82" i="46"/>
  <c r="DT82" i="46"/>
  <c r="DS82" i="46"/>
  <c r="DR82" i="46"/>
  <c r="BC82" i="46" s="1"/>
  <c r="DQ82" i="46"/>
  <c r="DP82" i="46"/>
  <c r="BA82" i="46" s="1"/>
  <c r="DO82" i="46"/>
  <c r="DN82" i="46"/>
  <c r="AY82" i="46" s="1"/>
  <c r="DM82" i="46"/>
  <c r="AX82" i="46" s="1"/>
  <c r="DL82" i="46"/>
  <c r="AW82" i="46" s="1"/>
  <c r="DK82" i="46"/>
  <c r="DJ82" i="46"/>
  <c r="AU82" i="46" s="1"/>
  <c r="DI82" i="46"/>
  <c r="DH82" i="46"/>
  <c r="DG82" i="46"/>
  <c r="AR82" i="46" s="1"/>
  <c r="DF82" i="46"/>
  <c r="DE82" i="46"/>
  <c r="AP82" i="46" s="1"/>
  <c r="DD82" i="46"/>
  <c r="DC82" i="46"/>
  <c r="DB82" i="46"/>
  <c r="DA82" i="46"/>
  <c r="CZ82" i="46"/>
  <c r="AK82" i="46" s="1"/>
  <c r="CY82" i="46"/>
  <c r="AJ82" i="46" s="1"/>
  <c r="CX82" i="46"/>
  <c r="CW82" i="46"/>
  <c r="CV82" i="46"/>
  <c r="CU82" i="46"/>
  <c r="AF82" i="46" s="1"/>
  <c r="CT82" i="46"/>
  <c r="AE82" i="46" s="1"/>
  <c r="CS82" i="46"/>
  <c r="CR82" i="46"/>
  <c r="CQ82" i="46"/>
  <c r="AB82" i="46" s="1"/>
  <c r="CP82" i="46"/>
  <c r="CO82" i="46"/>
  <c r="CN82" i="46"/>
  <c r="Y82" i="46" s="1"/>
  <c r="CM82" i="46"/>
  <c r="X82" i="46" s="1"/>
  <c r="CL82" i="46"/>
  <c r="CK82" i="46"/>
  <c r="CJ82" i="46"/>
  <c r="U82" i="46" s="1"/>
  <c r="CI82" i="46"/>
  <c r="CH82" i="46"/>
  <c r="CG82" i="46"/>
  <c r="R82" i="46" s="1"/>
  <c r="CF82" i="46"/>
  <c r="CE82" i="46"/>
  <c r="CD82" i="46"/>
  <c r="O82" i="46" s="1"/>
  <c r="CC82" i="46"/>
  <c r="CB82" i="46"/>
  <c r="M82" i="46" s="1"/>
  <c r="CA82" i="46"/>
  <c r="L82" i="46" s="1"/>
  <c r="BZ82" i="46"/>
  <c r="K82" i="46" s="1"/>
  <c r="BY82" i="46"/>
  <c r="BX82" i="46"/>
  <c r="I82" i="46" s="1"/>
  <c r="BW82" i="46"/>
  <c r="H82" i="46" s="1"/>
  <c r="BV82" i="46"/>
  <c r="G82" i="46" s="1"/>
  <c r="BU82" i="46"/>
  <c r="BT82" i="46"/>
  <c r="BS82" i="46"/>
  <c r="B82" i="46"/>
  <c r="B82" i="44" s="1"/>
  <c r="A82" i="46"/>
  <c r="A80" i="27" s="1"/>
  <c r="EF81" i="46"/>
  <c r="BQ81" i="46" s="1"/>
  <c r="EE81" i="46"/>
  <c r="ED81" i="46"/>
  <c r="BO81" i="46" s="1"/>
  <c r="EC81" i="46"/>
  <c r="BN81" i="46" s="1"/>
  <c r="EB81" i="46"/>
  <c r="EA81" i="46"/>
  <c r="BL81" i="46" s="1"/>
  <c r="DZ81" i="46"/>
  <c r="DY81" i="46"/>
  <c r="BJ81" i="46" s="1"/>
  <c r="DX81" i="46"/>
  <c r="BI81" i="46" s="1"/>
  <c r="DW81" i="46"/>
  <c r="BH81" i="46" s="1"/>
  <c r="DV81" i="46"/>
  <c r="BG81" i="46" s="1"/>
  <c r="DU81" i="46"/>
  <c r="BF81" i="46" s="1"/>
  <c r="DT81" i="46"/>
  <c r="BE81" i="46" s="1"/>
  <c r="DS81" i="46"/>
  <c r="DR81" i="46"/>
  <c r="DQ81" i="46"/>
  <c r="BB81" i="46" s="1"/>
  <c r="DP81" i="46"/>
  <c r="DO81" i="46"/>
  <c r="AZ81" i="46" s="1"/>
  <c r="DN81" i="46"/>
  <c r="AY81" i="46" s="1"/>
  <c r="DM81" i="46"/>
  <c r="AX81" i="46" s="1"/>
  <c r="DL81" i="46"/>
  <c r="DK81" i="46"/>
  <c r="AV81" i="46" s="1"/>
  <c r="DJ81" i="46"/>
  <c r="DI81" i="46"/>
  <c r="DH81" i="46"/>
  <c r="AS81" i="46" s="1"/>
  <c r="DG81" i="46"/>
  <c r="AR81" i="46" s="1"/>
  <c r="DF81" i="46"/>
  <c r="AQ81" i="46" s="1"/>
  <c r="DE81" i="46"/>
  <c r="DD81" i="46"/>
  <c r="AO81" i="46" s="1"/>
  <c r="DC81" i="46"/>
  <c r="AN81" i="46" s="1"/>
  <c r="DB81" i="46"/>
  <c r="DA81" i="46"/>
  <c r="AL81" i="46" s="1"/>
  <c r="CZ81" i="46"/>
  <c r="AK81" i="46" s="1"/>
  <c r="CY81" i="46"/>
  <c r="AJ81" i="46" s="1"/>
  <c r="CX81" i="46"/>
  <c r="AI81" i="46" s="1"/>
  <c r="CW81" i="46"/>
  <c r="AH81" i="46" s="1"/>
  <c r="CV81" i="46"/>
  <c r="CU81" i="46"/>
  <c r="AF81" i="46" s="1"/>
  <c r="CT81" i="46"/>
  <c r="CS81" i="46"/>
  <c r="CR81" i="46"/>
  <c r="CQ81" i="46"/>
  <c r="CP81" i="46"/>
  <c r="AA81" i="46" s="1"/>
  <c r="CO81" i="46"/>
  <c r="Z81" i="46" s="1"/>
  <c r="CN81" i="46"/>
  <c r="CM81" i="46"/>
  <c r="X81" i="46" s="1"/>
  <c r="CL81" i="46"/>
  <c r="CK81" i="46"/>
  <c r="CJ81" i="46"/>
  <c r="U81" i="46" s="1"/>
  <c r="CI81" i="46"/>
  <c r="CH81" i="46"/>
  <c r="S81" i="46" s="1"/>
  <c r="CG81" i="46"/>
  <c r="R81" i="46" s="1"/>
  <c r="CF81" i="46"/>
  <c r="CE81" i="46"/>
  <c r="P81" i="46" s="1"/>
  <c r="CD81" i="46"/>
  <c r="CC81" i="46"/>
  <c r="CB81" i="46"/>
  <c r="M81" i="46" s="1"/>
  <c r="CA81" i="46"/>
  <c r="L81" i="46" s="1"/>
  <c r="BZ81" i="46"/>
  <c r="K81" i="46" s="1"/>
  <c r="BY81" i="46"/>
  <c r="BX81" i="46"/>
  <c r="BW81" i="46"/>
  <c r="H81" i="46" s="1"/>
  <c r="BV81" i="46"/>
  <c r="BU81" i="46"/>
  <c r="F81" i="46" s="1"/>
  <c r="BT81" i="46"/>
  <c r="BS81" i="46"/>
  <c r="B81" i="46"/>
  <c r="B81" i="44" s="1"/>
  <c r="A81" i="46"/>
  <c r="A79" i="27" s="1"/>
  <c r="EF80" i="46"/>
  <c r="EE80" i="46"/>
  <c r="BP80" i="46" s="1"/>
  <c r="ED80" i="46"/>
  <c r="EC80" i="46"/>
  <c r="EB80" i="46"/>
  <c r="BM80" i="46" s="1"/>
  <c r="EA80" i="46"/>
  <c r="DZ80" i="46"/>
  <c r="BK80" i="46" s="1"/>
  <c r="DY80" i="46"/>
  <c r="DX80" i="46"/>
  <c r="BI80" i="46" s="1"/>
  <c r="DW80" i="46"/>
  <c r="BH80" i="46" s="1"/>
  <c r="DV80" i="46"/>
  <c r="DU80" i="46"/>
  <c r="DT80" i="46"/>
  <c r="BE80" i="46" s="1"/>
  <c r="DS80" i="46"/>
  <c r="BD80" i="46" s="1"/>
  <c r="DR80" i="46"/>
  <c r="DQ80" i="46"/>
  <c r="DP80" i="46"/>
  <c r="DO80" i="46"/>
  <c r="AZ80" i="46" s="1"/>
  <c r="DN80" i="46"/>
  <c r="AY80" i="46" s="1"/>
  <c r="DM80" i="46"/>
  <c r="DL80" i="46"/>
  <c r="AW80" i="46" s="1"/>
  <c r="DK80" i="46"/>
  <c r="DJ80" i="46"/>
  <c r="DI80" i="46"/>
  <c r="DH80" i="46"/>
  <c r="DG80" i="46"/>
  <c r="AR80" i="46" s="1"/>
  <c r="DF80" i="46"/>
  <c r="DE80" i="46"/>
  <c r="DD80" i="46"/>
  <c r="DC80" i="46"/>
  <c r="AN80" i="46" s="1"/>
  <c r="DB80" i="46"/>
  <c r="DA80" i="46"/>
  <c r="CZ80" i="46"/>
  <c r="CY80" i="46"/>
  <c r="AJ80" i="46" s="1"/>
  <c r="CX80" i="46"/>
  <c r="AI80" i="46" s="1"/>
  <c r="CW80" i="46"/>
  <c r="CV80" i="46"/>
  <c r="AG80" i="46" s="1"/>
  <c r="CU80" i="46"/>
  <c r="AF80" i="46" s="1"/>
  <c r="CT80" i="46"/>
  <c r="AE80" i="46" s="1"/>
  <c r="CS80" i="46"/>
  <c r="CR80" i="46"/>
  <c r="CQ80" i="46"/>
  <c r="AB80" i="46" s="1"/>
  <c r="CP80" i="46"/>
  <c r="CO80" i="46"/>
  <c r="CN80" i="46"/>
  <c r="CM80" i="46"/>
  <c r="X80" i="46" s="1"/>
  <c r="CL80" i="46"/>
  <c r="CK80" i="46"/>
  <c r="CJ80" i="46"/>
  <c r="CI80" i="46"/>
  <c r="CH80" i="46"/>
  <c r="CG80" i="46"/>
  <c r="CF80" i="46"/>
  <c r="Q80" i="46" s="1"/>
  <c r="CE80" i="46"/>
  <c r="CD80" i="46"/>
  <c r="CC80" i="46"/>
  <c r="CB80" i="46"/>
  <c r="CA80" i="46"/>
  <c r="L80" i="46" s="1"/>
  <c r="BZ80" i="46"/>
  <c r="BY80" i="46"/>
  <c r="J80" i="46" s="1"/>
  <c r="BX80" i="46"/>
  <c r="I80" i="46" s="1"/>
  <c r="BW80" i="46"/>
  <c r="BV80" i="46"/>
  <c r="BU80" i="46"/>
  <c r="BT80" i="46"/>
  <c r="BS80" i="46"/>
  <c r="D80" i="46" s="1"/>
  <c r="B80" i="46"/>
  <c r="B80" i="44" s="1"/>
  <c r="A80" i="46"/>
  <c r="C80" i="46" s="1"/>
  <c r="C80" i="44" s="1"/>
  <c r="EF79" i="46"/>
  <c r="EE79" i="46"/>
  <c r="ED79" i="46"/>
  <c r="EC79" i="46"/>
  <c r="EB79" i="46"/>
  <c r="EA79" i="46"/>
  <c r="BL79" i="46" s="1"/>
  <c r="DZ79" i="46"/>
  <c r="DY79" i="46"/>
  <c r="BJ79" i="46" s="1"/>
  <c r="DX79" i="46"/>
  <c r="DW79" i="46"/>
  <c r="DV79" i="46"/>
  <c r="BG79" i="46" s="1"/>
  <c r="DU79" i="46"/>
  <c r="DT79" i="46"/>
  <c r="DS79" i="46"/>
  <c r="DR79" i="46"/>
  <c r="BC79" i="46" s="1"/>
  <c r="DQ79" i="46"/>
  <c r="BB79" i="46" s="1"/>
  <c r="DP79" i="46"/>
  <c r="BA79" i="46" s="1"/>
  <c r="DO79" i="46"/>
  <c r="DN79" i="46"/>
  <c r="DM79" i="46"/>
  <c r="DL79" i="46"/>
  <c r="AW79" i="46" s="1"/>
  <c r="DK79" i="46"/>
  <c r="AV79" i="46" s="1"/>
  <c r="DJ79" i="46"/>
  <c r="DI79" i="46"/>
  <c r="AT79" i="46" s="1"/>
  <c r="DH79" i="46"/>
  <c r="DG79" i="46"/>
  <c r="DF79" i="46"/>
  <c r="DE79" i="46"/>
  <c r="AP79" i="46" s="1"/>
  <c r="DD79" i="46"/>
  <c r="DC79" i="46"/>
  <c r="DB79" i="46"/>
  <c r="DA79" i="46"/>
  <c r="AL79" i="46" s="1"/>
  <c r="CZ79" i="46"/>
  <c r="AK79" i="46" s="1"/>
  <c r="CY79" i="46"/>
  <c r="CX79" i="46"/>
  <c r="CW79" i="46"/>
  <c r="AH79" i="46" s="1"/>
  <c r="CV79" i="46"/>
  <c r="CU79" i="46"/>
  <c r="CT79" i="46"/>
  <c r="CS79" i="46"/>
  <c r="AD79" i="46" s="1"/>
  <c r="CR79" i="46"/>
  <c r="AC79" i="46" s="1"/>
  <c r="CQ79" i="46"/>
  <c r="CP79" i="46"/>
  <c r="CO79" i="46"/>
  <c r="CN79" i="46"/>
  <c r="CM79" i="46"/>
  <c r="X79" i="46" s="1"/>
  <c r="CL79" i="46"/>
  <c r="CK79" i="46"/>
  <c r="V79" i="46" s="1"/>
  <c r="CJ79" i="46"/>
  <c r="CI79" i="46"/>
  <c r="T79" i="46" s="1"/>
  <c r="CH79" i="46"/>
  <c r="CG79" i="46"/>
  <c r="CF79" i="46"/>
  <c r="Q79" i="46" s="1"/>
  <c r="CE79" i="46"/>
  <c r="P79" i="46" s="1"/>
  <c r="CD79" i="46"/>
  <c r="CC79" i="46"/>
  <c r="N79" i="46" s="1"/>
  <c r="CB79" i="46"/>
  <c r="M79" i="46" s="1"/>
  <c r="CA79" i="46"/>
  <c r="BZ79" i="46"/>
  <c r="K79" i="44" s="1"/>
  <c r="BY79" i="46"/>
  <c r="BX79" i="46"/>
  <c r="BW79" i="46"/>
  <c r="H79" i="46" s="1"/>
  <c r="BV79" i="46"/>
  <c r="BU79" i="46"/>
  <c r="F79" i="46" s="1"/>
  <c r="BT79" i="46"/>
  <c r="E79" i="46" s="1"/>
  <c r="BS79" i="46"/>
  <c r="D79" i="46" s="1"/>
  <c r="B79" i="46"/>
  <c r="B79" i="44" s="1"/>
  <c r="A79" i="46"/>
  <c r="EF78" i="46"/>
  <c r="BQ78" i="46" s="1"/>
  <c r="EE78" i="46"/>
  <c r="ED78" i="46"/>
  <c r="BO78" i="46" s="1"/>
  <c r="EC78" i="46"/>
  <c r="BN78" i="46" s="1"/>
  <c r="EB78" i="46"/>
  <c r="EA78" i="46"/>
  <c r="DZ78" i="46"/>
  <c r="BK78" i="46" s="1"/>
  <c r="DY78" i="46"/>
  <c r="DX78" i="46"/>
  <c r="BI78" i="46" s="1"/>
  <c r="DW78" i="46"/>
  <c r="DV78" i="46"/>
  <c r="DU78" i="46"/>
  <c r="BF78" i="46" s="1"/>
  <c r="DT78" i="46"/>
  <c r="DS78" i="46"/>
  <c r="DR78" i="46"/>
  <c r="BC78" i="46" s="1"/>
  <c r="DQ78" i="46"/>
  <c r="BB78" i="46" s="1"/>
  <c r="DP78" i="46"/>
  <c r="BA78" i="46" s="1"/>
  <c r="DO78" i="46"/>
  <c r="DN78" i="46"/>
  <c r="AY78" i="46" s="1"/>
  <c r="DM78" i="46"/>
  <c r="AX78" i="46" s="1"/>
  <c r="DL78" i="46"/>
  <c r="DK78" i="46"/>
  <c r="AV78" i="46" s="1"/>
  <c r="DJ78" i="46"/>
  <c r="AU78" i="46" s="1"/>
  <c r="DI78" i="46"/>
  <c r="DH78" i="46"/>
  <c r="AS78" i="46" s="1"/>
  <c r="DG78" i="46"/>
  <c r="DF78" i="46"/>
  <c r="DE78" i="46"/>
  <c r="AP78" i="46" s="1"/>
  <c r="DD78" i="46"/>
  <c r="DC78" i="46"/>
  <c r="DB78" i="46"/>
  <c r="AM78" i="46" s="1"/>
  <c r="DA78" i="46"/>
  <c r="CZ78" i="46"/>
  <c r="CY78" i="46"/>
  <c r="CX78" i="46"/>
  <c r="CW78" i="46"/>
  <c r="CV78" i="46"/>
  <c r="CU78" i="46"/>
  <c r="CT78" i="46"/>
  <c r="AE78" i="46" s="1"/>
  <c r="CS78" i="46"/>
  <c r="AD78" i="46" s="1"/>
  <c r="CR78" i="46"/>
  <c r="AC78" i="46" s="1"/>
  <c r="CQ78" i="46"/>
  <c r="CP78" i="46"/>
  <c r="CO78" i="46"/>
  <c r="Z78" i="46" s="1"/>
  <c r="CN78" i="46"/>
  <c r="Y78" i="46" s="1"/>
  <c r="CM78" i="46"/>
  <c r="CL78" i="46"/>
  <c r="W78" i="46" s="1"/>
  <c r="CK78" i="46"/>
  <c r="CJ78" i="46"/>
  <c r="CI78" i="46"/>
  <c r="T78" i="46" s="1"/>
  <c r="CH78" i="46"/>
  <c r="CG78" i="46"/>
  <c r="R78" i="46" s="1"/>
  <c r="CF78" i="46"/>
  <c r="CE78" i="46"/>
  <c r="P78" i="46" s="1"/>
  <c r="CD78" i="46"/>
  <c r="O78" i="46" s="1"/>
  <c r="CC78" i="46"/>
  <c r="CB78" i="46"/>
  <c r="M78" i="46" s="1"/>
  <c r="CA78" i="46"/>
  <c r="BZ78" i="46"/>
  <c r="BY78" i="46"/>
  <c r="J78" i="46" s="1"/>
  <c r="BX78" i="46"/>
  <c r="BW78" i="46"/>
  <c r="BV78" i="46"/>
  <c r="G78" i="46" s="1"/>
  <c r="BU78" i="46"/>
  <c r="F78" i="46" s="1"/>
  <c r="BT78" i="46"/>
  <c r="E78" i="46" s="1"/>
  <c r="BS78" i="46"/>
  <c r="B78" i="46"/>
  <c r="B78" i="44" s="1"/>
  <c r="A78" i="46"/>
  <c r="EF77" i="46"/>
  <c r="EE77" i="46"/>
  <c r="ED77" i="46"/>
  <c r="BO77" i="44" s="1"/>
  <c r="EC77" i="46"/>
  <c r="EB77" i="46"/>
  <c r="BM77" i="46" s="1"/>
  <c r="EA77" i="46"/>
  <c r="DZ77" i="46"/>
  <c r="DY77" i="46"/>
  <c r="BJ77" i="46" s="1"/>
  <c r="DX77" i="46"/>
  <c r="DW77" i="46"/>
  <c r="DV77" i="46"/>
  <c r="DU77" i="46"/>
  <c r="BF77" i="46" s="1"/>
  <c r="DT77" i="46"/>
  <c r="DS77" i="46"/>
  <c r="DR77" i="46"/>
  <c r="DQ77" i="46"/>
  <c r="BB77" i="46" s="1"/>
  <c r="DP77" i="46"/>
  <c r="DO77" i="46"/>
  <c r="DN77" i="46"/>
  <c r="DM77" i="46"/>
  <c r="DL77" i="46"/>
  <c r="AW77" i="46" s="1"/>
  <c r="DK77" i="46"/>
  <c r="DJ77" i="46"/>
  <c r="AU77" i="46" s="1"/>
  <c r="DI77" i="46"/>
  <c r="AT77" i="46" s="1"/>
  <c r="DH77" i="46"/>
  <c r="AS77" i="46" s="1"/>
  <c r="DG77" i="46"/>
  <c r="DF77" i="46"/>
  <c r="DE77" i="46"/>
  <c r="DD77" i="46"/>
  <c r="AO77" i="46" s="1"/>
  <c r="DC77" i="46"/>
  <c r="AN77" i="46" s="1"/>
  <c r="DB77" i="46"/>
  <c r="DA77" i="46"/>
  <c r="CZ77" i="46"/>
  <c r="CY77" i="46"/>
  <c r="CX77" i="46"/>
  <c r="CW77" i="46"/>
  <c r="AH77" i="46" s="1"/>
  <c r="CV77" i="46"/>
  <c r="AG77" i="46" s="1"/>
  <c r="CU77" i="46"/>
  <c r="CT77" i="46"/>
  <c r="AE77" i="46" s="1"/>
  <c r="CS77" i="46"/>
  <c r="AD77" i="46" s="1"/>
  <c r="CR77" i="46"/>
  <c r="CQ77" i="46"/>
  <c r="CP77" i="46"/>
  <c r="CO77" i="46"/>
  <c r="CN77" i="46"/>
  <c r="Y77" i="46" s="1"/>
  <c r="CM77" i="46"/>
  <c r="X77" i="46" s="1"/>
  <c r="CL77" i="46"/>
  <c r="W77" i="46" s="1"/>
  <c r="CK77" i="46"/>
  <c r="V77" i="46" s="1"/>
  <c r="CJ77" i="46"/>
  <c r="CI77" i="46"/>
  <c r="T77" i="46" s="1"/>
  <c r="CH77" i="46"/>
  <c r="CG77" i="46"/>
  <c r="CF77" i="46"/>
  <c r="Q77" i="46" s="1"/>
  <c r="CE77" i="46"/>
  <c r="CD77" i="46"/>
  <c r="CC77" i="46"/>
  <c r="N77" i="46" s="1"/>
  <c r="CB77" i="46"/>
  <c r="M77" i="46" s="1"/>
  <c r="CA77" i="46"/>
  <c r="BZ77" i="46"/>
  <c r="BY77" i="46"/>
  <c r="J77" i="46" s="1"/>
  <c r="BX77" i="46"/>
  <c r="BW77" i="46"/>
  <c r="BV77" i="46"/>
  <c r="BU77" i="46"/>
  <c r="F77" i="46" s="1"/>
  <c r="BT77" i="46"/>
  <c r="BS77" i="46"/>
  <c r="BO77" i="46"/>
  <c r="B77" i="46"/>
  <c r="B77" i="44" s="1"/>
  <c r="A77" i="46"/>
  <c r="A75" i="27" s="1"/>
  <c r="EF76" i="46"/>
  <c r="EE76" i="46"/>
  <c r="BP76" i="46" s="1"/>
  <c r="ED76" i="46"/>
  <c r="EC76" i="46"/>
  <c r="EB76" i="46"/>
  <c r="BM76" i="46" s="1"/>
  <c r="EA76" i="46"/>
  <c r="DZ76" i="46"/>
  <c r="DY76" i="46"/>
  <c r="DX76" i="46"/>
  <c r="DW76" i="46"/>
  <c r="DV76" i="46"/>
  <c r="BG76" i="46" s="1"/>
  <c r="DU76" i="46"/>
  <c r="DT76" i="46"/>
  <c r="DS76" i="46"/>
  <c r="DR76" i="46"/>
  <c r="BC76" i="46" s="1"/>
  <c r="DQ76" i="46"/>
  <c r="DP76" i="46"/>
  <c r="DO76" i="46"/>
  <c r="AZ76" i="46" s="1"/>
  <c r="DN76" i="46"/>
  <c r="AY76" i="46" s="1"/>
  <c r="DM76" i="46"/>
  <c r="AX76" i="46" s="1"/>
  <c r="DL76" i="46"/>
  <c r="DK76" i="46"/>
  <c r="DJ76" i="46"/>
  <c r="DI76" i="46"/>
  <c r="DH76" i="46"/>
  <c r="DG76" i="46"/>
  <c r="DF76" i="46"/>
  <c r="AQ76" i="46" s="1"/>
  <c r="DE76" i="46"/>
  <c r="DD76" i="46"/>
  <c r="AO76" i="46" s="1"/>
  <c r="DC76" i="46"/>
  <c r="DB76" i="46"/>
  <c r="DA76" i="46"/>
  <c r="AL76" i="46" s="1"/>
  <c r="CZ76" i="46"/>
  <c r="CY76" i="46"/>
  <c r="CX76" i="46"/>
  <c r="CW76" i="46"/>
  <c r="AH76" i="46" s="1"/>
  <c r="CV76" i="46"/>
  <c r="CU76" i="46"/>
  <c r="CT76" i="46"/>
  <c r="CS76" i="46"/>
  <c r="AD76" i="46" s="1"/>
  <c r="CR76" i="46"/>
  <c r="CQ76" i="46"/>
  <c r="AB76" i="46" s="1"/>
  <c r="CP76" i="46"/>
  <c r="AA76" i="46" s="1"/>
  <c r="CO76" i="46"/>
  <c r="CN76" i="46"/>
  <c r="CM76" i="46"/>
  <c r="CL76" i="46"/>
  <c r="CK76" i="46"/>
  <c r="V76" i="46" s="1"/>
  <c r="CJ76" i="46"/>
  <c r="CI76" i="46"/>
  <c r="CH76" i="46"/>
  <c r="S76" i="46" s="1"/>
  <c r="CG76" i="46"/>
  <c r="CF76" i="46"/>
  <c r="CE76" i="46"/>
  <c r="CD76" i="46"/>
  <c r="CC76" i="46"/>
  <c r="CB76" i="46"/>
  <c r="CA76" i="46"/>
  <c r="BZ76" i="46"/>
  <c r="BY76" i="46"/>
  <c r="BX76" i="46"/>
  <c r="BW76" i="46"/>
  <c r="BV76" i="46"/>
  <c r="BU76" i="46"/>
  <c r="F76" i="46" s="1"/>
  <c r="BT76" i="46"/>
  <c r="BS76" i="46"/>
  <c r="D76" i="46" s="1"/>
  <c r="B76" i="46"/>
  <c r="B76" i="44" s="1"/>
  <c r="A76" i="46"/>
  <c r="EF75" i="46"/>
  <c r="BQ75" i="46" s="1"/>
  <c r="EE75" i="46"/>
  <c r="ED75" i="46"/>
  <c r="BO75" i="46" s="1"/>
  <c r="EC75" i="46"/>
  <c r="BN75" i="46" s="1"/>
  <c r="EB75" i="46"/>
  <c r="EA75" i="46"/>
  <c r="DZ75" i="46"/>
  <c r="BK75" i="46" s="1"/>
  <c r="DY75" i="46"/>
  <c r="DX75" i="46"/>
  <c r="DW75" i="46"/>
  <c r="BH75" i="46" s="1"/>
  <c r="DV75" i="46"/>
  <c r="BG75" i="46" s="1"/>
  <c r="DU75" i="46"/>
  <c r="BF75" i="46" s="1"/>
  <c r="DT75" i="46"/>
  <c r="DS75" i="46"/>
  <c r="DR75" i="46"/>
  <c r="BC75" i="46" s="1"/>
  <c r="DQ75" i="46"/>
  <c r="DP75" i="46"/>
  <c r="DO75" i="46"/>
  <c r="AZ75" i="46" s="1"/>
  <c r="DN75" i="46"/>
  <c r="AY75" i="46" s="1"/>
  <c r="DM75" i="46"/>
  <c r="AX75" i="46" s="1"/>
  <c r="DL75" i="46"/>
  <c r="DK75" i="46"/>
  <c r="DJ75" i="46"/>
  <c r="AU75" i="46" s="1"/>
  <c r="DI75" i="46"/>
  <c r="DH75" i="46"/>
  <c r="DG75" i="46"/>
  <c r="DF75" i="46"/>
  <c r="AQ75" i="46" s="1"/>
  <c r="DE75" i="46"/>
  <c r="AP75" i="46" s="1"/>
  <c r="DD75" i="46"/>
  <c r="DC75" i="46"/>
  <c r="DB75" i="46"/>
  <c r="AM75" i="46" s="1"/>
  <c r="DA75" i="46"/>
  <c r="CZ75" i="46"/>
  <c r="AK75" i="46" s="1"/>
  <c r="CY75" i="46"/>
  <c r="CX75" i="46"/>
  <c r="AI75" i="46" s="1"/>
  <c r="CW75" i="46"/>
  <c r="AH75" i="46" s="1"/>
  <c r="CV75" i="46"/>
  <c r="CU75" i="46"/>
  <c r="CT75" i="46"/>
  <c r="AE75" i="46" s="1"/>
  <c r="CS75" i="46"/>
  <c r="CR75" i="46"/>
  <c r="CQ75" i="46"/>
  <c r="CP75" i="46"/>
  <c r="AA75" i="46" s="1"/>
  <c r="CO75" i="46"/>
  <c r="Z75" i="46" s="1"/>
  <c r="CN75" i="46"/>
  <c r="CM75" i="46"/>
  <c r="X75" i="46" s="1"/>
  <c r="CL75" i="46"/>
  <c r="W75" i="46" s="1"/>
  <c r="CK75" i="46"/>
  <c r="CJ75" i="46"/>
  <c r="CI75" i="46"/>
  <c r="CH75" i="46"/>
  <c r="S75" i="46" s="1"/>
  <c r="CG75" i="46"/>
  <c r="R75" i="46" s="1"/>
  <c r="CF75" i="46"/>
  <c r="CE75" i="46"/>
  <c r="P75" i="46" s="1"/>
  <c r="CD75" i="46"/>
  <c r="O75" i="46" s="1"/>
  <c r="CC75" i="46"/>
  <c r="N75" i="46" s="1"/>
  <c r="CB75" i="46"/>
  <c r="CA75" i="46"/>
  <c r="BZ75" i="46"/>
  <c r="K75" i="46" s="1"/>
  <c r="BY75" i="46"/>
  <c r="BX75" i="46"/>
  <c r="BW75" i="46"/>
  <c r="BV75" i="46"/>
  <c r="G75" i="46" s="1"/>
  <c r="BU75" i="46"/>
  <c r="BT75" i="46"/>
  <c r="E75" i="46" s="1"/>
  <c r="BS75" i="46"/>
  <c r="B75" i="46"/>
  <c r="B75" i="44" s="1"/>
  <c r="A75" i="46"/>
  <c r="A73" i="27" s="1"/>
  <c r="EF74" i="46"/>
  <c r="EE74" i="46"/>
  <c r="BP74" i="46" s="1"/>
  <c r="ED74" i="46"/>
  <c r="BO74" i="44" s="1"/>
  <c r="EC74" i="46"/>
  <c r="BN74" i="46" s="1"/>
  <c r="EB74" i="46"/>
  <c r="EA74" i="46"/>
  <c r="DZ74" i="46"/>
  <c r="BK74" i="46" s="1"/>
  <c r="DY74" i="46"/>
  <c r="BJ74" i="46" s="1"/>
  <c r="DX74" i="46"/>
  <c r="BI74" i="46" s="1"/>
  <c r="DW74" i="46"/>
  <c r="BH74" i="46" s="1"/>
  <c r="DV74" i="46"/>
  <c r="BG74" i="46" s="1"/>
  <c r="DU74" i="46"/>
  <c r="DT74" i="46"/>
  <c r="DS74" i="46"/>
  <c r="DR74" i="46"/>
  <c r="BC74" i="46" s="1"/>
  <c r="DQ74" i="46"/>
  <c r="BB74" i="46" s="1"/>
  <c r="DP74" i="46"/>
  <c r="DO74" i="46"/>
  <c r="AZ74" i="46" s="1"/>
  <c r="DN74" i="46"/>
  <c r="AY74" i="46" s="1"/>
  <c r="DM74" i="46"/>
  <c r="DL74" i="46"/>
  <c r="AW74" i="46" s="1"/>
  <c r="DK74" i="46"/>
  <c r="DJ74" i="46"/>
  <c r="DI74" i="46"/>
  <c r="AT74" i="46" s="1"/>
  <c r="DH74" i="46"/>
  <c r="DG74" i="46"/>
  <c r="AR74" i="46" s="1"/>
  <c r="DF74" i="46"/>
  <c r="AQ74" i="46" s="1"/>
  <c r="DE74" i="46"/>
  <c r="DD74" i="46"/>
  <c r="DC74" i="46"/>
  <c r="DB74" i="46"/>
  <c r="AM74" i="46" s="1"/>
  <c r="DA74" i="46"/>
  <c r="CZ74" i="46"/>
  <c r="CY74" i="46"/>
  <c r="AJ74" i="46" s="1"/>
  <c r="CX74" i="46"/>
  <c r="AI74" i="46" s="1"/>
  <c r="CW74" i="46"/>
  <c r="AH74" i="46" s="1"/>
  <c r="CV74" i="46"/>
  <c r="CU74" i="46"/>
  <c r="CT74" i="46"/>
  <c r="CS74" i="46"/>
  <c r="AD74" i="46" s="1"/>
  <c r="CR74" i="46"/>
  <c r="CQ74" i="46"/>
  <c r="AB74" i="46" s="1"/>
  <c r="CP74" i="46"/>
  <c r="AA74" i="46" s="1"/>
  <c r="CO74" i="46"/>
  <c r="CN74" i="46"/>
  <c r="CM74" i="46"/>
  <c r="CL74" i="46"/>
  <c r="W74" i="46" s="1"/>
  <c r="CK74" i="46"/>
  <c r="V74" i="46" s="1"/>
  <c r="CJ74" i="46"/>
  <c r="CI74" i="46"/>
  <c r="T74" i="46" s="1"/>
  <c r="CH74" i="46"/>
  <c r="S74" i="46" s="1"/>
  <c r="CG74" i="46"/>
  <c r="R74" i="46" s="1"/>
  <c r="CF74" i="46"/>
  <c r="CE74" i="46"/>
  <c r="P74" i="46" s="1"/>
  <c r="CD74" i="46"/>
  <c r="CC74" i="46"/>
  <c r="CB74" i="46"/>
  <c r="CA74" i="46"/>
  <c r="L74" i="46" s="1"/>
  <c r="BZ74" i="46"/>
  <c r="K74" i="46" s="1"/>
  <c r="BY74" i="46"/>
  <c r="BX74" i="46"/>
  <c r="BW74" i="46"/>
  <c r="H74" i="46" s="1"/>
  <c r="BV74" i="46"/>
  <c r="G74" i="46" s="1"/>
  <c r="BU74" i="46"/>
  <c r="F74" i="46" s="1"/>
  <c r="BT74" i="46"/>
  <c r="BS74" i="46"/>
  <c r="D74" i="46" s="1"/>
  <c r="BO74" i="46"/>
  <c r="B74" i="46"/>
  <c r="B74" i="44" s="1"/>
  <c r="A74" i="46"/>
  <c r="C74" i="46" s="1"/>
  <c r="C74" i="44" s="1"/>
  <c r="EF73" i="46"/>
  <c r="EE73" i="46"/>
  <c r="ED73" i="46"/>
  <c r="BO73" i="46" s="1"/>
  <c r="EC73" i="46"/>
  <c r="EB73" i="46"/>
  <c r="BM73" i="46" s="1"/>
  <c r="EA73" i="46"/>
  <c r="BL73" i="46" s="1"/>
  <c r="DZ73" i="46"/>
  <c r="DY73" i="46"/>
  <c r="DX73" i="46"/>
  <c r="DW73" i="46"/>
  <c r="DV73" i="46"/>
  <c r="BG73" i="46" s="1"/>
  <c r="DU73" i="46"/>
  <c r="DT73" i="46"/>
  <c r="BE73" i="46" s="1"/>
  <c r="DS73" i="46"/>
  <c r="DR73" i="46"/>
  <c r="DQ73" i="46"/>
  <c r="DP73" i="46"/>
  <c r="DO73" i="46"/>
  <c r="AZ73" i="46" s="1"/>
  <c r="DN73" i="46"/>
  <c r="AY73" i="46" s="1"/>
  <c r="DM73" i="46"/>
  <c r="DL73" i="46"/>
  <c r="AW73" i="46" s="1"/>
  <c r="DK73" i="46"/>
  <c r="AV73" i="46" s="1"/>
  <c r="DJ73" i="46"/>
  <c r="AU73" i="46" s="1"/>
  <c r="DI73" i="46"/>
  <c r="DH73" i="46"/>
  <c r="AS73" i="46" s="1"/>
  <c r="DG73" i="46"/>
  <c r="AR73" i="46" s="1"/>
  <c r="DF73" i="46"/>
  <c r="DE73" i="46"/>
  <c r="AP73" i="46" s="1"/>
  <c r="DD73" i="46"/>
  <c r="AO73" i="46" s="1"/>
  <c r="DC73" i="46"/>
  <c r="AN73" i="46" s="1"/>
  <c r="DB73" i="46"/>
  <c r="AM73" i="46" s="1"/>
  <c r="DA73" i="46"/>
  <c r="CZ73" i="46"/>
  <c r="CY73" i="46"/>
  <c r="AJ73" i="46" s="1"/>
  <c r="CX73" i="46"/>
  <c r="CW73" i="46"/>
  <c r="CV73" i="46"/>
  <c r="CU73" i="46"/>
  <c r="CT73" i="46"/>
  <c r="AE73" i="46" s="1"/>
  <c r="CS73" i="46"/>
  <c r="CR73" i="46"/>
  <c r="CQ73" i="46"/>
  <c r="AB73" i="46" s="1"/>
  <c r="CP73" i="46"/>
  <c r="AA73" i="46" s="1"/>
  <c r="CO73" i="46"/>
  <c r="CN73" i="46"/>
  <c r="Y73" i="46" s="1"/>
  <c r="CM73" i="46"/>
  <c r="X73" i="46" s="1"/>
  <c r="CL73" i="46"/>
  <c r="CK73" i="46"/>
  <c r="V73" i="46" s="1"/>
  <c r="CJ73" i="46"/>
  <c r="CI73" i="46"/>
  <c r="T73" i="46" s="1"/>
  <c r="CH73" i="46"/>
  <c r="CG73" i="46"/>
  <c r="CF73" i="46"/>
  <c r="Q73" i="46" s="1"/>
  <c r="CE73" i="46"/>
  <c r="P73" i="46" s="1"/>
  <c r="CD73" i="46"/>
  <c r="CC73" i="46"/>
  <c r="CB73" i="46"/>
  <c r="M73" i="46" s="1"/>
  <c r="CA73" i="46"/>
  <c r="L73" i="46" s="1"/>
  <c r="BZ73" i="46"/>
  <c r="K73" i="46" s="1"/>
  <c r="BY73" i="46"/>
  <c r="BX73" i="46"/>
  <c r="I73" i="46" s="1"/>
  <c r="BW73" i="46"/>
  <c r="H73" i="46" s="1"/>
  <c r="BV73" i="46"/>
  <c r="G73" i="46" s="1"/>
  <c r="BU73" i="46"/>
  <c r="BT73" i="46"/>
  <c r="BS73" i="46"/>
  <c r="D73" i="46" s="1"/>
  <c r="B73" i="46"/>
  <c r="B73" i="44" s="1"/>
  <c r="A73" i="46"/>
  <c r="A71" i="27" s="1"/>
  <c r="EF72" i="46"/>
  <c r="BQ72" i="46" s="1"/>
  <c r="EE72" i="46"/>
  <c r="ED72" i="46"/>
  <c r="EC72" i="46"/>
  <c r="BN72" i="46" s="1"/>
  <c r="EB72" i="46"/>
  <c r="EA72" i="46"/>
  <c r="DZ72" i="46"/>
  <c r="DY72" i="46"/>
  <c r="DX72" i="46"/>
  <c r="BI72" i="46" s="1"/>
  <c r="DW72" i="46"/>
  <c r="BH72" i="46" s="1"/>
  <c r="DV72" i="46"/>
  <c r="DU72" i="46"/>
  <c r="DT72" i="46"/>
  <c r="DS72" i="46"/>
  <c r="DR72" i="46"/>
  <c r="BC72" i="46" s="1"/>
  <c r="DQ72" i="46"/>
  <c r="BB72" i="46" s="1"/>
  <c r="DP72" i="46"/>
  <c r="BA72" i="46" s="1"/>
  <c r="DO72" i="46"/>
  <c r="AZ72" i="46" s="1"/>
  <c r="DN72" i="46"/>
  <c r="DM72" i="46"/>
  <c r="DL72" i="46"/>
  <c r="AW72" i="46" s="1"/>
  <c r="DK72" i="46"/>
  <c r="DJ72" i="46"/>
  <c r="DI72" i="46"/>
  <c r="DH72" i="46"/>
  <c r="AS72" i="46" s="1"/>
  <c r="DG72" i="46"/>
  <c r="AR72" i="46" s="1"/>
  <c r="DF72" i="46"/>
  <c r="AQ72" i="46" s="1"/>
  <c r="DE72" i="46"/>
  <c r="AP72" i="46" s="1"/>
  <c r="DD72" i="46"/>
  <c r="AO72" i="46" s="1"/>
  <c r="DC72" i="46"/>
  <c r="DB72" i="46"/>
  <c r="AM72" i="46" s="1"/>
  <c r="DA72" i="46"/>
  <c r="CZ72" i="46"/>
  <c r="AK72" i="46" s="1"/>
  <c r="CY72" i="46"/>
  <c r="AJ72" i="46" s="1"/>
  <c r="CX72" i="46"/>
  <c r="AI72" i="46" s="1"/>
  <c r="CW72" i="46"/>
  <c r="AH72" i="46" s="1"/>
  <c r="CV72" i="46"/>
  <c r="CU72" i="46"/>
  <c r="CT72" i="46"/>
  <c r="CS72" i="46"/>
  <c r="CR72" i="46"/>
  <c r="AC72" i="46" s="1"/>
  <c r="CQ72" i="46"/>
  <c r="AB72" i="46" s="1"/>
  <c r="CP72" i="46"/>
  <c r="CO72" i="46"/>
  <c r="CN72" i="46"/>
  <c r="CM72" i="46"/>
  <c r="CL72" i="46"/>
  <c r="W72" i="46" s="1"/>
  <c r="CK72" i="46"/>
  <c r="CJ72" i="46"/>
  <c r="U72" i="46" s="1"/>
  <c r="CI72" i="46"/>
  <c r="CH72" i="46"/>
  <c r="CG72" i="46"/>
  <c r="CF72" i="46"/>
  <c r="CE72" i="46"/>
  <c r="CD72" i="46"/>
  <c r="O72" i="46" s="1"/>
  <c r="CC72" i="46"/>
  <c r="CB72" i="46"/>
  <c r="M72" i="46" s="1"/>
  <c r="CA72" i="46"/>
  <c r="L72" i="46" s="1"/>
  <c r="BZ72" i="46"/>
  <c r="BY72" i="46"/>
  <c r="BX72" i="46"/>
  <c r="BW72" i="46"/>
  <c r="BV72" i="46"/>
  <c r="G72" i="46" s="1"/>
  <c r="BU72" i="46"/>
  <c r="BT72" i="46"/>
  <c r="E72" i="46" s="1"/>
  <c r="BS72" i="46"/>
  <c r="D72" i="46" s="1"/>
  <c r="B72" i="46"/>
  <c r="B72" i="44" s="1"/>
  <c r="A72" i="46"/>
  <c r="C72" i="46" s="1"/>
  <c r="C72" i="44" s="1"/>
  <c r="EF71" i="46"/>
  <c r="BQ71" i="46" s="1"/>
  <c r="EE71" i="46"/>
  <c r="BP71" i="46" s="1"/>
  <c r="ED71" i="46"/>
  <c r="EC71" i="46"/>
  <c r="EB71" i="46"/>
  <c r="BM71" i="46" s="1"/>
  <c r="EA71" i="46"/>
  <c r="DZ71" i="46"/>
  <c r="DY71" i="46"/>
  <c r="DX71" i="46"/>
  <c r="BI71" i="46" s="1"/>
  <c r="DW71" i="46"/>
  <c r="DV71" i="46"/>
  <c r="BG71" i="46" s="1"/>
  <c r="DU71" i="46"/>
  <c r="DT71" i="46"/>
  <c r="DS71" i="46"/>
  <c r="BD71" i="46" s="1"/>
  <c r="DR71" i="46"/>
  <c r="BC71" i="46" s="1"/>
  <c r="DQ71" i="46"/>
  <c r="DP71" i="46"/>
  <c r="BA71" i="46" s="1"/>
  <c r="DO71" i="46"/>
  <c r="DN71" i="46"/>
  <c r="DM71" i="46"/>
  <c r="AX71" i="46" s="1"/>
  <c r="DL71" i="46"/>
  <c r="DK71" i="46"/>
  <c r="AV71" i="46" s="1"/>
  <c r="DJ71" i="46"/>
  <c r="DI71" i="46"/>
  <c r="DH71" i="46"/>
  <c r="AS71" i="46" s="1"/>
  <c r="DG71" i="46"/>
  <c r="DF71" i="46"/>
  <c r="AQ71" i="46" s="1"/>
  <c r="DE71" i="46"/>
  <c r="DD71" i="46"/>
  <c r="DC71" i="46"/>
  <c r="DB71" i="46"/>
  <c r="DA71" i="46"/>
  <c r="CZ71" i="46"/>
  <c r="AK71" i="46" s="1"/>
  <c r="CY71" i="46"/>
  <c r="CX71" i="46"/>
  <c r="CW71" i="46"/>
  <c r="CV71" i="46"/>
  <c r="AG71" i="46" s="1"/>
  <c r="CU71" i="46"/>
  <c r="AF71" i="46" s="1"/>
  <c r="CT71" i="46"/>
  <c r="CS71" i="46"/>
  <c r="AD71" i="46" s="1"/>
  <c r="CR71" i="46"/>
  <c r="AC71" i="46" s="1"/>
  <c r="CQ71" i="46"/>
  <c r="AB71" i="46" s="1"/>
  <c r="CP71" i="46"/>
  <c r="AA71" i="46" s="1"/>
  <c r="CO71" i="46"/>
  <c r="CN71" i="46"/>
  <c r="CM71" i="46"/>
  <c r="X71" i="46" s="1"/>
  <c r="CL71" i="46"/>
  <c r="CK71" i="46"/>
  <c r="CJ71" i="46"/>
  <c r="U71" i="46" s="1"/>
  <c r="CI71" i="46"/>
  <c r="CH71" i="46"/>
  <c r="CG71" i="46"/>
  <c r="CF71" i="46"/>
  <c r="CE71" i="46"/>
  <c r="P71" i="46" s="1"/>
  <c r="CD71" i="46"/>
  <c r="O71" i="46" s="1"/>
  <c r="CC71" i="46"/>
  <c r="CB71" i="46"/>
  <c r="M71" i="46" s="1"/>
  <c r="CA71" i="46"/>
  <c r="L71" i="46" s="1"/>
  <c r="BZ71" i="46"/>
  <c r="K71" i="46" s="1"/>
  <c r="BY71" i="46"/>
  <c r="J71" i="46" s="1"/>
  <c r="BX71" i="46"/>
  <c r="BW71" i="46"/>
  <c r="H71" i="46" s="1"/>
  <c r="BV71" i="46"/>
  <c r="BU71" i="46"/>
  <c r="BT71" i="46"/>
  <c r="E71" i="46" s="1"/>
  <c r="BS71" i="46"/>
  <c r="B71" i="46"/>
  <c r="B71" i="44" s="1"/>
  <c r="A71" i="46"/>
  <c r="EF70" i="46"/>
  <c r="EE70" i="46"/>
  <c r="ED70" i="46"/>
  <c r="BO70" i="44" s="1"/>
  <c r="EC70" i="46"/>
  <c r="EB70" i="46"/>
  <c r="EA70" i="46"/>
  <c r="BL70" i="46" s="1"/>
  <c r="DZ70" i="46"/>
  <c r="BK70" i="46" s="1"/>
  <c r="DY70" i="46"/>
  <c r="DX70" i="46"/>
  <c r="BI70" i="46" s="1"/>
  <c r="DW70" i="46"/>
  <c r="DV70" i="46"/>
  <c r="DU70" i="46"/>
  <c r="DT70" i="46"/>
  <c r="DS70" i="46"/>
  <c r="DR70" i="46"/>
  <c r="BC70" i="46" s="1"/>
  <c r="DQ70" i="46"/>
  <c r="BB70" i="46" s="1"/>
  <c r="DP70" i="46"/>
  <c r="DO70" i="46"/>
  <c r="AZ70" i="46" s="1"/>
  <c r="DN70" i="46"/>
  <c r="DM70" i="46"/>
  <c r="DL70" i="46"/>
  <c r="DK70" i="46"/>
  <c r="DJ70" i="46"/>
  <c r="AU70" i="46" s="1"/>
  <c r="DI70" i="46"/>
  <c r="DH70" i="46"/>
  <c r="AS70" i="46" s="1"/>
  <c r="DG70" i="46"/>
  <c r="DF70" i="46"/>
  <c r="DE70" i="46"/>
  <c r="DD70" i="46"/>
  <c r="DC70" i="46"/>
  <c r="AN70" i="46" s="1"/>
  <c r="DB70" i="46"/>
  <c r="AM70" i="46" s="1"/>
  <c r="DA70" i="46"/>
  <c r="CZ70" i="46"/>
  <c r="CY70" i="46"/>
  <c r="CX70" i="46"/>
  <c r="AI70" i="46" s="1"/>
  <c r="CW70" i="46"/>
  <c r="CV70" i="46"/>
  <c r="CU70" i="46"/>
  <c r="AF70" i="46" s="1"/>
  <c r="CT70" i="46"/>
  <c r="AE70" i="46" s="1"/>
  <c r="CS70" i="46"/>
  <c r="CR70" i="46"/>
  <c r="CQ70" i="46"/>
  <c r="CP70" i="46"/>
  <c r="CO70" i="46"/>
  <c r="CN70" i="46"/>
  <c r="CM70" i="46"/>
  <c r="X70" i="46" s="1"/>
  <c r="CL70" i="46"/>
  <c r="W70" i="46" s="1"/>
  <c r="CK70" i="46"/>
  <c r="CJ70" i="46"/>
  <c r="CI70" i="46"/>
  <c r="T70" i="46" s="1"/>
  <c r="CH70" i="46"/>
  <c r="CG70" i="46"/>
  <c r="R70" i="46" s="1"/>
  <c r="CF70" i="46"/>
  <c r="CE70" i="46"/>
  <c r="P70" i="46" s="1"/>
  <c r="CD70" i="46"/>
  <c r="O70" i="46" s="1"/>
  <c r="CC70" i="46"/>
  <c r="CB70" i="46"/>
  <c r="CA70" i="46"/>
  <c r="L70" i="46" s="1"/>
  <c r="BZ70" i="46"/>
  <c r="BY70" i="46"/>
  <c r="J70" i="46" s="1"/>
  <c r="BX70" i="46"/>
  <c r="BW70" i="46"/>
  <c r="BV70" i="46"/>
  <c r="G70" i="46" s="1"/>
  <c r="BU70" i="46"/>
  <c r="BT70" i="46"/>
  <c r="BS70" i="46"/>
  <c r="B70" i="46"/>
  <c r="B70" i="44" s="1"/>
  <c r="A70" i="46"/>
  <c r="A68" i="27" s="1"/>
  <c r="EF69" i="46"/>
  <c r="BQ69" i="46" s="1"/>
  <c r="EE69" i="46"/>
  <c r="BP69" i="46" s="1"/>
  <c r="ED69" i="46"/>
  <c r="EC69" i="46"/>
  <c r="EB69" i="46"/>
  <c r="BM69" i="46" s="1"/>
  <c r="EA69" i="46"/>
  <c r="DZ69" i="46"/>
  <c r="DY69" i="46"/>
  <c r="DX69" i="46"/>
  <c r="DW69" i="46"/>
  <c r="DV69" i="46"/>
  <c r="BG69" i="46" s="1"/>
  <c r="DU69" i="46"/>
  <c r="DT69" i="46"/>
  <c r="BE69" i="46" s="1"/>
  <c r="DS69" i="46"/>
  <c r="BD69" i="46" s="1"/>
  <c r="DR69" i="46"/>
  <c r="DQ69" i="46"/>
  <c r="DP69" i="46"/>
  <c r="BA69" i="46" s="1"/>
  <c r="DO69" i="46"/>
  <c r="AZ69" i="46" s="1"/>
  <c r="DN69" i="46"/>
  <c r="DM69" i="46"/>
  <c r="AX69" i="46" s="1"/>
  <c r="DL69" i="46"/>
  <c r="AW69" i="46" s="1"/>
  <c r="DK69" i="46"/>
  <c r="AV69" i="46" s="1"/>
  <c r="DJ69" i="46"/>
  <c r="DI69" i="46"/>
  <c r="DH69" i="46"/>
  <c r="DG69" i="46"/>
  <c r="AR69" i="46" s="1"/>
  <c r="DF69" i="46"/>
  <c r="DE69" i="46"/>
  <c r="DD69" i="46"/>
  <c r="AO69" i="46" s="1"/>
  <c r="DC69" i="46"/>
  <c r="DB69" i="46"/>
  <c r="AM69" i="46" s="1"/>
  <c r="DA69" i="46"/>
  <c r="CZ69" i="46"/>
  <c r="AK69" i="46" s="1"/>
  <c r="CY69" i="46"/>
  <c r="AJ69" i="46" s="1"/>
  <c r="CX69" i="46"/>
  <c r="CW69" i="46"/>
  <c r="CV69" i="46"/>
  <c r="CU69" i="46"/>
  <c r="CT69" i="46"/>
  <c r="AE69" i="46" s="1"/>
  <c r="CS69" i="46"/>
  <c r="CR69" i="46"/>
  <c r="AC69" i="46" s="1"/>
  <c r="CQ69" i="46"/>
  <c r="AB69" i="46" s="1"/>
  <c r="CP69" i="46"/>
  <c r="CO69" i="46"/>
  <c r="Z69" i="46" s="1"/>
  <c r="CN69" i="46"/>
  <c r="CM69" i="46"/>
  <c r="CL69" i="46"/>
  <c r="CK69" i="46"/>
  <c r="CJ69" i="46"/>
  <c r="U69" i="46" s="1"/>
  <c r="CI69" i="46"/>
  <c r="T69" i="46" s="1"/>
  <c r="CH69" i="46"/>
  <c r="S69" i="46" s="1"/>
  <c r="CG69" i="46"/>
  <c r="CF69" i="46"/>
  <c r="Q69" i="46" s="1"/>
  <c r="CE69" i="46"/>
  <c r="P69" i="46" s="1"/>
  <c r="CD69" i="46"/>
  <c r="CC69" i="46"/>
  <c r="CB69" i="46"/>
  <c r="CA69" i="46"/>
  <c r="L69" i="46" s="1"/>
  <c r="BZ69" i="46"/>
  <c r="BY69" i="46"/>
  <c r="BX69" i="46"/>
  <c r="BW69" i="46"/>
  <c r="H69" i="46" s="1"/>
  <c r="BV69" i="46"/>
  <c r="BU69" i="46"/>
  <c r="BT69" i="46"/>
  <c r="BS69" i="46"/>
  <c r="D69" i="46" s="1"/>
  <c r="B69" i="46"/>
  <c r="B69" i="44" s="1"/>
  <c r="A69" i="46"/>
  <c r="C69" i="46" s="1"/>
  <c r="C69" i="44" s="1"/>
  <c r="EF68" i="46"/>
  <c r="BQ68" i="46" s="1"/>
  <c r="EE68" i="46"/>
  <c r="ED68" i="46"/>
  <c r="BO68" i="46" s="1"/>
  <c r="EC68" i="46"/>
  <c r="EB68" i="46"/>
  <c r="EA68" i="46"/>
  <c r="BL68" i="46" s="1"/>
  <c r="DZ68" i="46"/>
  <c r="BK68" i="46" s="1"/>
  <c r="DY68" i="46"/>
  <c r="DX68" i="46"/>
  <c r="BI68" i="46" s="1"/>
  <c r="DW68" i="46"/>
  <c r="DV68" i="46"/>
  <c r="BG68" i="46" s="1"/>
  <c r="DU68" i="46"/>
  <c r="DT68" i="46"/>
  <c r="DS68" i="46"/>
  <c r="BD68" i="46" s="1"/>
  <c r="DR68" i="46"/>
  <c r="DQ68" i="46"/>
  <c r="BB68" i="46" s="1"/>
  <c r="DP68" i="46"/>
  <c r="DO68" i="46"/>
  <c r="AZ68" i="46" s="1"/>
  <c r="DN68" i="46"/>
  <c r="DM68" i="46"/>
  <c r="DL68" i="46"/>
  <c r="DK68" i="46"/>
  <c r="AV68" i="46" s="1"/>
  <c r="DJ68" i="46"/>
  <c r="AU68" i="46" s="1"/>
  <c r="DI68" i="46"/>
  <c r="DH68" i="46"/>
  <c r="DG68" i="46"/>
  <c r="AR68" i="46" s="1"/>
  <c r="DF68" i="46"/>
  <c r="DE68" i="46"/>
  <c r="DD68" i="46"/>
  <c r="DC68" i="46"/>
  <c r="AN68" i="46" s="1"/>
  <c r="DB68" i="46"/>
  <c r="DA68" i="46"/>
  <c r="CZ68" i="46"/>
  <c r="AK68" i="46" s="1"/>
  <c r="CY68" i="46"/>
  <c r="CX68" i="46"/>
  <c r="CW68" i="46"/>
  <c r="CV68" i="46"/>
  <c r="CU68" i="46"/>
  <c r="AF68" i="46" s="1"/>
  <c r="CT68" i="46"/>
  <c r="CS68" i="46"/>
  <c r="CR68" i="46"/>
  <c r="AC68" i="46" s="1"/>
  <c r="CQ68" i="46"/>
  <c r="CP68" i="46"/>
  <c r="CO68" i="46"/>
  <c r="CN68" i="46"/>
  <c r="CM68" i="46"/>
  <c r="X68" i="46" s="1"/>
  <c r="CL68" i="46"/>
  <c r="CK68" i="46"/>
  <c r="CJ68" i="46"/>
  <c r="CI68" i="46"/>
  <c r="CH68" i="46"/>
  <c r="CG68" i="46"/>
  <c r="CF68" i="46"/>
  <c r="CE68" i="46"/>
  <c r="P68" i="46" s="1"/>
  <c r="CD68" i="46"/>
  <c r="CC68" i="46"/>
  <c r="N68" i="46" s="1"/>
  <c r="CB68" i="46"/>
  <c r="CA68" i="46"/>
  <c r="L68" i="46" s="1"/>
  <c r="BZ68" i="46"/>
  <c r="K68" i="46" s="1"/>
  <c r="BY68" i="46"/>
  <c r="BX68" i="46"/>
  <c r="I68" i="46" s="1"/>
  <c r="BW68" i="46"/>
  <c r="H68" i="46" s="1"/>
  <c r="BV68" i="46"/>
  <c r="BU68" i="46"/>
  <c r="BT68" i="46"/>
  <c r="BS68" i="46"/>
  <c r="B68" i="46"/>
  <c r="B68" i="44" s="1"/>
  <c r="A68" i="46"/>
  <c r="A66" i="27" s="1"/>
  <c r="EF67" i="46"/>
  <c r="EE67" i="46"/>
  <c r="BP67" i="46" s="1"/>
  <c r="ED67" i="46"/>
  <c r="EC67" i="46"/>
  <c r="BN67" i="46" s="1"/>
  <c r="EB67" i="46"/>
  <c r="BM67" i="46" s="1"/>
  <c r="EA67" i="46"/>
  <c r="DZ67" i="46"/>
  <c r="BK67" i="46" s="1"/>
  <c r="DY67" i="46"/>
  <c r="BJ67" i="46" s="1"/>
  <c r="DX67" i="46"/>
  <c r="DW67" i="46"/>
  <c r="BH67" i="46" s="1"/>
  <c r="DV67" i="46"/>
  <c r="DU67" i="46"/>
  <c r="DT67" i="46"/>
  <c r="DS67" i="46"/>
  <c r="DR67" i="46"/>
  <c r="BC67" i="46" s="1"/>
  <c r="DQ67" i="46"/>
  <c r="BB67" i="46" s="1"/>
  <c r="DP67" i="46"/>
  <c r="DO67" i="46"/>
  <c r="AZ67" i="46" s="1"/>
  <c r="DN67" i="46"/>
  <c r="DM67" i="46"/>
  <c r="DL67" i="46"/>
  <c r="DK67" i="46"/>
  <c r="DJ67" i="46"/>
  <c r="AU67" i="46" s="1"/>
  <c r="DI67" i="46"/>
  <c r="AT67" i="46" s="1"/>
  <c r="DH67" i="46"/>
  <c r="AS67" i="46" s="1"/>
  <c r="DG67" i="46"/>
  <c r="AR67" i="46" s="1"/>
  <c r="DF67" i="46"/>
  <c r="DE67" i="46"/>
  <c r="DD67" i="46"/>
  <c r="AO67" i="46" s="1"/>
  <c r="DC67" i="46"/>
  <c r="AN67" i="46" s="1"/>
  <c r="DB67" i="46"/>
  <c r="AM67" i="46" s="1"/>
  <c r="DA67" i="46"/>
  <c r="CZ67" i="46"/>
  <c r="AK67" i="46" s="1"/>
  <c r="CY67" i="46"/>
  <c r="AJ67" i="46" s="1"/>
  <c r="CX67" i="46"/>
  <c r="CW67" i="46"/>
  <c r="CV67" i="46"/>
  <c r="CU67" i="46"/>
  <c r="CT67" i="46"/>
  <c r="AE67" i="46" s="1"/>
  <c r="CS67" i="46"/>
  <c r="AD67" i="46" s="1"/>
  <c r="CR67" i="46"/>
  <c r="CQ67" i="46"/>
  <c r="AB67" i="46" s="1"/>
  <c r="CP67" i="46"/>
  <c r="CO67" i="46"/>
  <c r="CN67" i="46"/>
  <c r="Y67" i="46" s="1"/>
  <c r="CM67" i="46"/>
  <c r="CL67" i="46"/>
  <c r="CK67" i="46"/>
  <c r="V67" i="46" s="1"/>
  <c r="CJ67" i="46"/>
  <c r="U67" i="46" s="1"/>
  <c r="CI67" i="46"/>
  <c r="T67" i="46" s="1"/>
  <c r="CH67" i="46"/>
  <c r="CG67" i="46"/>
  <c r="CF67" i="46"/>
  <c r="CE67" i="46"/>
  <c r="CD67" i="46"/>
  <c r="O67" i="46" s="1"/>
  <c r="CC67" i="46"/>
  <c r="N67" i="46" s="1"/>
  <c r="CB67" i="46"/>
  <c r="M67" i="46" s="1"/>
  <c r="CA67" i="46"/>
  <c r="L67" i="46" s="1"/>
  <c r="BZ67" i="46"/>
  <c r="BY67" i="46"/>
  <c r="J67" i="46" s="1"/>
  <c r="BX67" i="46"/>
  <c r="I67" i="46" s="1"/>
  <c r="BW67" i="46"/>
  <c r="BV67" i="46"/>
  <c r="G67" i="46" s="1"/>
  <c r="BU67" i="46"/>
  <c r="BT67" i="46"/>
  <c r="E67" i="46" s="1"/>
  <c r="BS67" i="46"/>
  <c r="D67" i="46" s="1"/>
  <c r="B67" i="46"/>
  <c r="B67" i="44" s="1"/>
  <c r="A67" i="46"/>
  <c r="EF66" i="46"/>
  <c r="EE66" i="46"/>
  <c r="ED66" i="46"/>
  <c r="EC66" i="46"/>
  <c r="EB66" i="46"/>
  <c r="EA66" i="46"/>
  <c r="BL66" i="46" s="1"/>
  <c r="DZ66" i="46"/>
  <c r="BK66" i="46" s="1"/>
  <c r="DY66" i="46"/>
  <c r="DX66" i="46"/>
  <c r="DW66" i="46"/>
  <c r="DV66" i="46"/>
  <c r="DU66" i="46"/>
  <c r="DT66" i="46"/>
  <c r="DS66" i="46"/>
  <c r="BD66" i="46" s="1"/>
  <c r="DR66" i="46"/>
  <c r="DQ66" i="46"/>
  <c r="DP66" i="46"/>
  <c r="BA66" i="46" s="1"/>
  <c r="DO66" i="46"/>
  <c r="AZ66" i="46" s="1"/>
  <c r="DN66" i="46"/>
  <c r="DM66" i="46"/>
  <c r="DL66" i="46"/>
  <c r="DK66" i="46"/>
  <c r="AV66" i="46" s="1"/>
  <c r="DJ66" i="46"/>
  <c r="AU66" i="46" s="1"/>
  <c r="DI66" i="46"/>
  <c r="DH66" i="46"/>
  <c r="DG66" i="46"/>
  <c r="DF66" i="46"/>
  <c r="AQ66" i="46" s="1"/>
  <c r="DE66" i="46"/>
  <c r="DD66" i="46"/>
  <c r="DC66" i="46"/>
  <c r="AN66" i="46" s="1"/>
  <c r="DB66" i="46"/>
  <c r="DA66" i="46"/>
  <c r="CZ66" i="46"/>
  <c r="CY66" i="46"/>
  <c r="CX66" i="46"/>
  <c r="AI66" i="46" s="1"/>
  <c r="CW66" i="46"/>
  <c r="CV66" i="46"/>
  <c r="AG66" i="46" s="1"/>
  <c r="CU66" i="46"/>
  <c r="AF66" i="46" s="1"/>
  <c r="CT66" i="46"/>
  <c r="CS66" i="46"/>
  <c r="CR66" i="46"/>
  <c r="CQ66" i="46"/>
  <c r="CP66" i="46"/>
  <c r="CO66" i="46"/>
  <c r="CN66" i="46"/>
  <c r="CM66" i="46"/>
  <c r="X66" i="46" s="1"/>
  <c r="CL66" i="46"/>
  <c r="CK66" i="46"/>
  <c r="V66" i="46" s="1"/>
  <c r="CJ66" i="46"/>
  <c r="U66" i="46" s="1"/>
  <c r="CI66" i="46"/>
  <c r="CH66" i="46"/>
  <c r="S66" i="46" s="1"/>
  <c r="CG66" i="46"/>
  <c r="CF66" i="46"/>
  <c r="CE66" i="46"/>
  <c r="P66" i="46" s="1"/>
  <c r="CD66" i="46"/>
  <c r="CC66" i="46"/>
  <c r="CB66" i="46"/>
  <c r="M66" i="46" s="1"/>
  <c r="CA66" i="46"/>
  <c r="L66" i="46" s="1"/>
  <c r="BZ66" i="46"/>
  <c r="BY66" i="46"/>
  <c r="BX66" i="46"/>
  <c r="I66" i="46" s="1"/>
  <c r="BW66" i="46"/>
  <c r="H66" i="46" s="1"/>
  <c r="BV66" i="46"/>
  <c r="G66" i="46" s="1"/>
  <c r="BU66" i="46"/>
  <c r="F66" i="46" s="1"/>
  <c r="BT66" i="46"/>
  <c r="E66" i="46" s="1"/>
  <c r="BS66" i="46"/>
  <c r="B66" i="46"/>
  <c r="B66" i="44" s="1"/>
  <c r="A66" i="46"/>
  <c r="A64" i="27" s="1"/>
  <c r="EF65" i="46"/>
  <c r="EE65" i="46"/>
  <c r="BP65" i="46" s="1"/>
  <c r="ED65" i="46"/>
  <c r="BO65" i="44" s="1"/>
  <c r="EC65" i="46"/>
  <c r="BN65" i="44" s="1"/>
  <c r="EB65" i="46"/>
  <c r="BM65" i="46" s="1"/>
  <c r="EA65" i="46"/>
  <c r="BL65" i="46" s="1"/>
  <c r="DZ65" i="46"/>
  <c r="BK65" i="46" s="1"/>
  <c r="DY65" i="46"/>
  <c r="DX65" i="46"/>
  <c r="DW65" i="46"/>
  <c r="BH65" i="46" s="1"/>
  <c r="DV65" i="46"/>
  <c r="DU65" i="46"/>
  <c r="BF65" i="46" s="1"/>
  <c r="DT65" i="46"/>
  <c r="BE65" i="44" s="1"/>
  <c r="DS65" i="46"/>
  <c r="DR65" i="46"/>
  <c r="BC65" i="46" s="1"/>
  <c r="DQ65" i="46"/>
  <c r="DP65" i="46"/>
  <c r="BA65" i="46" s="1"/>
  <c r="DO65" i="46"/>
  <c r="AZ65" i="46" s="1"/>
  <c r="DN65" i="46"/>
  <c r="AY65" i="46" s="1"/>
  <c r="DM65" i="46"/>
  <c r="DL65" i="46"/>
  <c r="DK65" i="46"/>
  <c r="DJ65" i="46"/>
  <c r="DI65" i="46"/>
  <c r="DH65" i="46"/>
  <c r="DG65" i="46"/>
  <c r="AR65" i="46" s="1"/>
  <c r="DF65" i="46"/>
  <c r="DE65" i="46"/>
  <c r="DD65" i="46"/>
  <c r="AO65" i="46" s="1"/>
  <c r="DC65" i="46"/>
  <c r="DB65" i="46"/>
  <c r="AM65" i="46" s="1"/>
  <c r="DA65" i="46"/>
  <c r="CZ65" i="46"/>
  <c r="AK65" i="46" s="1"/>
  <c r="CY65" i="46"/>
  <c r="AJ65" i="46" s="1"/>
  <c r="CX65" i="46"/>
  <c r="CW65" i="46"/>
  <c r="CV65" i="46"/>
  <c r="CU65" i="46"/>
  <c r="CT65" i="46"/>
  <c r="CS65" i="46"/>
  <c r="CR65" i="46"/>
  <c r="CQ65" i="46"/>
  <c r="AB65" i="46" s="1"/>
  <c r="CP65" i="46"/>
  <c r="CO65" i="46"/>
  <c r="CN65" i="46"/>
  <c r="CM65" i="46"/>
  <c r="CL65" i="46"/>
  <c r="W65" i="46" s="1"/>
  <c r="CK65" i="46"/>
  <c r="CJ65" i="46"/>
  <c r="U65" i="46" s="1"/>
  <c r="CI65" i="46"/>
  <c r="T65" i="46" s="1"/>
  <c r="CH65" i="46"/>
  <c r="CG65" i="46"/>
  <c r="R65" i="46" s="1"/>
  <c r="CF65" i="46"/>
  <c r="Q65" i="46" s="1"/>
  <c r="CE65" i="46"/>
  <c r="CD65" i="46"/>
  <c r="CC65" i="46"/>
  <c r="CB65" i="46"/>
  <c r="CA65" i="46"/>
  <c r="L65" i="46" s="1"/>
  <c r="BZ65" i="46"/>
  <c r="BY65" i="46"/>
  <c r="BX65" i="46"/>
  <c r="I65" i="46" s="1"/>
  <c r="BW65" i="46"/>
  <c r="BV65" i="46"/>
  <c r="G65" i="46" s="1"/>
  <c r="BU65" i="46"/>
  <c r="BT65" i="46"/>
  <c r="BS65" i="46"/>
  <c r="D65" i="46" s="1"/>
  <c r="BO65" i="46"/>
  <c r="BN65" i="46"/>
  <c r="BE65" i="46"/>
  <c r="B65" i="46"/>
  <c r="B65" i="44" s="1"/>
  <c r="A65" i="46"/>
  <c r="C65" i="46" s="1"/>
  <c r="C65" i="44" s="1"/>
  <c r="EF64" i="46"/>
  <c r="EE64" i="46"/>
  <c r="ED64" i="46"/>
  <c r="BO64" i="46" s="1"/>
  <c r="EC64" i="46"/>
  <c r="EB64" i="46"/>
  <c r="EA64" i="46"/>
  <c r="BL64" i="46" s="1"/>
  <c r="DZ64" i="46"/>
  <c r="DY64" i="46"/>
  <c r="DX64" i="46"/>
  <c r="DW64" i="46"/>
  <c r="DV64" i="46"/>
  <c r="BG64" i="46" s="1"/>
  <c r="DU64" i="46"/>
  <c r="DT64" i="46"/>
  <c r="BE64" i="46" s="1"/>
  <c r="DS64" i="46"/>
  <c r="DR64" i="46"/>
  <c r="DQ64" i="46"/>
  <c r="BB64" i="46" s="1"/>
  <c r="DP64" i="46"/>
  <c r="DO64" i="46"/>
  <c r="AZ64" i="46" s="1"/>
  <c r="DN64" i="46"/>
  <c r="AY64" i="46" s="1"/>
  <c r="DM64" i="46"/>
  <c r="DL64" i="46"/>
  <c r="DK64" i="46"/>
  <c r="AV64" i="46" s="1"/>
  <c r="DJ64" i="46"/>
  <c r="DI64" i="46"/>
  <c r="AT64" i="46" s="1"/>
  <c r="DH64" i="46"/>
  <c r="DG64" i="46"/>
  <c r="AR64" i="46" s="1"/>
  <c r="DF64" i="46"/>
  <c r="AQ64" i="46" s="1"/>
  <c r="DE64" i="46"/>
  <c r="AP64" i="46" s="1"/>
  <c r="DD64" i="46"/>
  <c r="DC64" i="46"/>
  <c r="AN64" i="46" s="1"/>
  <c r="DB64" i="46"/>
  <c r="AM64" i="46" s="1"/>
  <c r="DA64" i="46"/>
  <c r="AL64" i="46" s="1"/>
  <c r="CZ64" i="46"/>
  <c r="CY64" i="46"/>
  <c r="AJ64" i="46" s="1"/>
  <c r="CX64" i="46"/>
  <c r="AI64" i="46" s="1"/>
  <c r="CW64" i="46"/>
  <c r="CV64" i="46"/>
  <c r="AG64" i="46" s="1"/>
  <c r="CU64" i="46"/>
  <c r="AF64" i="46" s="1"/>
  <c r="CT64" i="46"/>
  <c r="AE64" i="46" s="1"/>
  <c r="CS64" i="46"/>
  <c r="CR64" i="46"/>
  <c r="CQ64" i="46"/>
  <c r="CP64" i="46"/>
  <c r="AA64" i="46" s="1"/>
  <c r="CO64" i="46"/>
  <c r="CN64" i="46"/>
  <c r="CM64" i="46"/>
  <c r="CL64" i="46"/>
  <c r="CK64" i="46"/>
  <c r="CJ64" i="46"/>
  <c r="CI64" i="46"/>
  <c r="T64" i="46" s="1"/>
  <c r="CH64" i="46"/>
  <c r="S64" i="46" s="1"/>
  <c r="CG64" i="46"/>
  <c r="CF64" i="46"/>
  <c r="Q64" i="46" s="1"/>
  <c r="CE64" i="46"/>
  <c r="P64" i="46" s="1"/>
  <c r="CD64" i="46"/>
  <c r="O64" i="46" s="1"/>
  <c r="CC64" i="46"/>
  <c r="N64" i="46" s="1"/>
  <c r="CB64" i="46"/>
  <c r="CA64" i="46"/>
  <c r="BZ64" i="46"/>
  <c r="K64" i="46" s="1"/>
  <c r="BY64" i="46"/>
  <c r="BX64" i="46"/>
  <c r="BW64" i="46"/>
  <c r="BV64" i="46"/>
  <c r="BU64" i="46"/>
  <c r="F64" i="46" s="1"/>
  <c r="BT64" i="46"/>
  <c r="BS64" i="46"/>
  <c r="D64" i="46" s="1"/>
  <c r="B64" i="46"/>
  <c r="B64" i="44" s="1"/>
  <c r="A64" i="46"/>
  <c r="A64" i="44" s="1"/>
  <c r="EF63" i="46"/>
  <c r="EE63" i="46"/>
  <c r="BP63" i="46" s="1"/>
  <c r="ED63" i="46"/>
  <c r="BO63" i="44" s="1"/>
  <c r="EC63" i="46"/>
  <c r="BN63" i="44" s="1"/>
  <c r="EB63" i="46"/>
  <c r="BM63" i="44" s="1"/>
  <c r="EA63" i="46"/>
  <c r="DZ63" i="46"/>
  <c r="BK63" i="46" s="1"/>
  <c r="DY63" i="46"/>
  <c r="DX63" i="46"/>
  <c r="DW63" i="46"/>
  <c r="BH63" i="46" s="1"/>
  <c r="DV63" i="46"/>
  <c r="DU63" i="46"/>
  <c r="BF63" i="46" s="1"/>
  <c r="DT63" i="46"/>
  <c r="DS63" i="46"/>
  <c r="DR63" i="46"/>
  <c r="BC63" i="46" s="1"/>
  <c r="DQ63" i="46"/>
  <c r="DP63" i="46"/>
  <c r="DO63" i="46"/>
  <c r="AZ63" i="46" s="1"/>
  <c r="DN63" i="46"/>
  <c r="AY63" i="46" s="1"/>
  <c r="DM63" i="46"/>
  <c r="AX63" i="46" s="1"/>
  <c r="DL63" i="46"/>
  <c r="DK63" i="46"/>
  <c r="DJ63" i="46"/>
  <c r="AU63" i="46" s="1"/>
  <c r="DI63" i="46"/>
  <c r="DH63" i="46"/>
  <c r="DG63" i="46"/>
  <c r="DF63" i="46"/>
  <c r="DE63" i="46"/>
  <c r="AP63" i="46" s="1"/>
  <c r="DD63" i="46"/>
  <c r="AO63" i="46" s="1"/>
  <c r="DC63" i="46"/>
  <c r="DB63" i="46"/>
  <c r="AM63" i="46" s="1"/>
  <c r="DA63" i="46"/>
  <c r="CZ63" i="46"/>
  <c r="AK63" i="46" s="1"/>
  <c r="CY63" i="46"/>
  <c r="CX63" i="46"/>
  <c r="CW63" i="46"/>
  <c r="AH63" i="46" s="1"/>
  <c r="CV63" i="46"/>
  <c r="AG63" i="46" s="1"/>
  <c r="CU63" i="46"/>
  <c r="CT63" i="46"/>
  <c r="AE63" i="46" s="1"/>
  <c r="CS63" i="46"/>
  <c r="CR63" i="46"/>
  <c r="CQ63" i="46"/>
  <c r="AB63" i="46" s="1"/>
  <c r="CP63" i="46"/>
  <c r="CO63" i="46"/>
  <c r="Z63" i="46" s="1"/>
  <c r="CN63" i="46"/>
  <c r="CM63" i="46"/>
  <c r="X63" i="46" s="1"/>
  <c r="CL63" i="46"/>
  <c r="W63" i="46" s="1"/>
  <c r="CK63" i="46"/>
  <c r="CJ63" i="46"/>
  <c r="CI63" i="46"/>
  <c r="CH63" i="46"/>
  <c r="S63" i="46" s="1"/>
  <c r="CG63" i="46"/>
  <c r="R63" i="46" s="1"/>
  <c r="CF63" i="46"/>
  <c r="CE63" i="46"/>
  <c r="P63" i="46" s="1"/>
  <c r="CD63" i="46"/>
  <c r="O63" i="46" s="1"/>
  <c r="CC63" i="46"/>
  <c r="CB63" i="46"/>
  <c r="CA63" i="46"/>
  <c r="BZ63" i="46"/>
  <c r="BY63" i="46"/>
  <c r="J63" i="46" s="1"/>
  <c r="BX63" i="46"/>
  <c r="BW63" i="46"/>
  <c r="H63" i="46" s="1"/>
  <c r="BV63" i="46"/>
  <c r="G63" i="46" s="1"/>
  <c r="BU63" i="46"/>
  <c r="BT63" i="46"/>
  <c r="BS63" i="46"/>
  <c r="BO63" i="46"/>
  <c r="BN63" i="46"/>
  <c r="BM63" i="46"/>
  <c r="B63" i="46"/>
  <c r="B63" i="44" s="1"/>
  <c r="A63" i="46"/>
  <c r="A61" i="27" s="1"/>
  <c r="EF62" i="46"/>
  <c r="EE62" i="46"/>
  <c r="ED62" i="46"/>
  <c r="EC62" i="46"/>
  <c r="EB62" i="46"/>
  <c r="EA62" i="46"/>
  <c r="BL62" i="46" s="1"/>
  <c r="DZ62" i="46"/>
  <c r="BK62" i="46" s="1"/>
  <c r="DY62" i="46"/>
  <c r="BJ62" i="46" s="1"/>
  <c r="DX62" i="46"/>
  <c r="DW62" i="46"/>
  <c r="BH62" i="46" s="1"/>
  <c r="DV62" i="46"/>
  <c r="BG62" i="46" s="1"/>
  <c r="DU62" i="46"/>
  <c r="DT62" i="46"/>
  <c r="DS62" i="46"/>
  <c r="BD62" i="46" s="1"/>
  <c r="DR62" i="46"/>
  <c r="BC62" i="46" s="1"/>
  <c r="DQ62" i="46"/>
  <c r="DP62" i="46"/>
  <c r="DO62" i="46"/>
  <c r="DN62" i="46"/>
  <c r="AY62" i="46" s="1"/>
  <c r="DM62" i="46"/>
  <c r="DL62" i="46"/>
  <c r="DK62" i="46"/>
  <c r="AV62" i="46" s="1"/>
  <c r="DJ62" i="46"/>
  <c r="DI62" i="46"/>
  <c r="AT62" i="46" s="1"/>
  <c r="DH62" i="46"/>
  <c r="DG62" i="46"/>
  <c r="AR62" i="46" s="1"/>
  <c r="DF62" i="46"/>
  <c r="AQ62" i="46" s="1"/>
  <c r="DE62" i="46"/>
  <c r="DD62" i="46"/>
  <c r="DC62" i="46"/>
  <c r="AN62" i="46" s="1"/>
  <c r="DB62" i="46"/>
  <c r="AM62" i="46" s="1"/>
  <c r="DA62" i="46"/>
  <c r="AL62" i="46" s="1"/>
  <c r="CZ62" i="46"/>
  <c r="CY62" i="46"/>
  <c r="CX62" i="46"/>
  <c r="CW62" i="46"/>
  <c r="AH62" i="46" s="1"/>
  <c r="CV62" i="46"/>
  <c r="AG62" i="46" s="1"/>
  <c r="CU62" i="46"/>
  <c r="AF62" i="46" s="1"/>
  <c r="CT62" i="46"/>
  <c r="CS62" i="46"/>
  <c r="AD62" i="46" s="1"/>
  <c r="CR62" i="46"/>
  <c r="CQ62" i="46"/>
  <c r="AB62" i="46" s="1"/>
  <c r="CP62" i="46"/>
  <c r="AA62" i="46" s="1"/>
  <c r="CO62" i="46"/>
  <c r="CN62" i="46"/>
  <c r="Y62" i="46" s="1"/>
  <c r="CM62" i="46"/>
  <c r="X62" i="46" s="1"/>
  <c r="CL62" i="46"/>
  <c r="CK62" i="46"/>
  <c r="V62" i="46" s="1"/>
  <c r="CJ62" i="46"/>
  <c r="U62" i="46" s="1"/>
  <c r="CI62" i="46"/>
  <c r="CH62" i="46"/>
  <c r="S62" i="46" s="1"/>
  <c r="CG62" i="46"/>
  <c r="R62" i="46" s="1"/>
  <c r="CF62" i="46"/>
  <c r="CE62" i="46"/>
  <c r="P62" i="46" s="1"/>
  <c r="CD62" i="46"/>
  <c r="O62" i="46" s="1"/>
  <c r="CC62" i="46"/>
  <c r="N62" i="46" s="1"/>
  <c r="CB62" i="46"/>
  <c r="CA62" i="46"/>
  <c r="L62" i="46" s="1"/>
  <c r="BZ62" i="46"/>
  <c r="K62" i="46" s="1"/>
  <c r="BY62" i="46"/>
  <c r="BX62" i="46"/>
  <c r="BW62" i="46"/>
  <c r="H62" i="46" s="1"/>
  <c r="BV62" i="46"/>
  <c r="G62" i="46" s="1"/>
  <c r="BU62" i="46"/>
  <c r="BT62" i="46"/>
  <c r="BS62" i="46"/>
  <c r="B62" i="46"/>
  <c r="B62" i="44" s="1"/>
  <c r="A62" i="46"/>
  <c r="A62" i="44" s="1"/>
  <c r="EF61" i="46"/>
  <c r="BQ61" i="46" s="1"/>
  <c r="EE61" i="46"/>
  <c r="ED61" i="46"/>
  <c r="BO61" i="44" s="1"/>
  <c r="EC61" i="46"/>
  <c r="BN61" i="46" s="1"/>
  <c r="EB61" i="46"/>
  <c r="EA61" i="46"/>
  <c r="DZ61" i="46"/>
  <c r="BK61" i="46" s="1"/>
  <c r="DY61" i="46"/>
  <c r="DX61" i="46"/>
  <c r="BI61" i="46" s="1"/>
  <c r="DW61" i="46"/>
  <c r="DV61" i="46"/>
  <c r="DU61" i="46"/>
  <c r="BF61" i="46" s="1"/>
  <c r="DT61" i="46"/>
  <c r="DS61" i="46"/>
  <c r="DR61" i="46"/>
  <c r="DQ61" i="46"/>
  <c r="BB61" i="46" s="1"/>
  <c r="DP61" i="46"/>
  <c r="DO61" i="46"/>
  <c r="DN61" i="46"/>
  <c r="DM61" i="46"/>
  <c r="AX61" i="46" s="1"/>
  <c r="DL61" i="46"/>
  <c r="DK61" i="46"/>
  <c r="DJ61" i="46"/>
  <c r="DI61" i="46"/>
  <c r="DH61" i="46"/>
  <c r="DG61" i="46"/>
  <c r="DF61" i="46"/>
  <c r="DE61" i="46"/>
  <c r="AP61" i="46" s="1"/>
  <c r="DD61" i="46"/>
  <c r="DC61" i="46"/>
  <c r="AN61" i="46" s="1"/>
  <c r="DB61" i="46"/>
  <c r="DA61" i="46"/>
  <c r="CZ61" i="46"/>
  <c r="CY61" i="46"/>
  <c r="CX61" i="46"/>
  <c r="AI61" i="46" s="1"/>
  <c r="CW61" i="46"/>
  <c r="AH61" i="46" s="1"/>
  <c r="CV61" i="46"/>
  <c r="CU61" i="46"/>
  <c r="CT61" i="46"/>
  <c r="CS61" i="46"/>
  <c r="CR61" i="46"/>
  <c r="CQ61" i="46"/>
  <c r="CP61" i="46"/>
  <c r="CO61" i="46"/>
  <c r="Z61" i="46" s="1"/>
  <c r="CN61" i="46"/>
  <c r="Y61" i="46" s="1"/>
  <c r="CM61" i="46"/>
  <c r="CL61" i="46"/>
  <c r="CK61" i="46"/>
  <c r="CJ61" i="46"/>
  <c r="U61" i="46" s="1"/>
  <c r="CI61" i="46"/>
  <c r="CH61" i="46"/>
  <c r="S61" i="46" s="1"/>
  <c r="CG61" i="46"/>
  <c r="R61" i="46" s="1"/>
  <c r="CF61" i="46"/>
  <c r="CE61" i="46"/>
  <c r="P61" i="46" s="1"/>
  <c r="CD61" i="46"/>
  <c r="O61" i="46" s="1"/>
  <c r="CC61" i="46"/>
  <c r="CB61" i="46"/>
  <c r="M61" i="46" s="1"/>
  <c r="CA61" i="46"/>
  <c r="BZ61" i="46"/>
  <c r="BY61" i="46"/>
  <c r="J61" i="46" s="1"/>
  <c r="BX61" i="46"/>
  <c r="BW61" i="46"/>
  <c r="BV61" i="46"/>
  <c r="BU61" i="46"/>
  <c r="BT61" i="46"/>
  <c r="BS61" i="46"/>
  <c r="B61" i="46"/>
  <c r="B61" i="44" s="1"/>
  <c r="A61" i="46"/>
  <c r="EF60" i="46"/>
  <c r="BQ60" i="46" s="1"/>
  <c r="EE60" i="46"/>
  <c r="BP60" i="46" s="1"/>
  <c r="ED60" i="46"/>
  <c r="EC60" i="46"/>
  <c r="EB60" i="46"/>
  <c r="EA60" i="46"/>
  <c r="BL60" i="46" s="1"/>
  <c r="DZ60" i="46"/>
  <c r="BK60" i="46" s="1"/>
  <c r="DY60" i="46"/>
  <c r="DX60" i="46"/>
  <c r="BI60" i="46" s="1"/>
  <c r="DW60" i="46"/>
  <c r="BH60" i="46" s="1"/>
  <c r="DV60" i="46"/>
  <c r="DU60" i="46"/>
  <c r="DT60" i="46"/>
  <c r="DS60" i="46"/>
  <c r="BD60" i="46" s="1"/>
  <c r="DR60" i="46"/>
  <c r="BC60" i="46" s="1"/>
  <c r="DQ60" i="46"/>
  <c r="DP60" i="46"/>
  <c r="DO60" i="46"/>
  <c r="DN60" i="46"/>
  <c r="DM60" i="46"/>
  <c r="AX60" i="46" s="1"/>
  <c r="DL60" i="46"/>
  <c r="DK60" i="46"/>
  <c r="DJ60" i="46"/>
  <c r="DI60" i="46"/>
  <c r="DH60" i="46"/>
  <c r="DG60" i="46"/>
  <c r="AR60" i="46" s="1"/>
  <c r="DF60" i="46"/>
  <c r="DE60" i="46"/>
  <c r="DD60" i="46"/>
  <c r="DC60" i="46"/>
  <c r="DB60" i="46"/>
  <c r="DA60" i="46"/>
  <c r="CZ60" i="46"/>
  <c r="AK60" i="46" s="1"/>
  <c r="CY60" i="46"/>
  <c r="AJ60" i="46" s="1"/>
  <c r="CX60" i="46"/>
  <c r="CW60" i="46"/>
  <c r="CV60" i="46"/>
  <c r="CU60" i="46"/>
  <c r="CT60" i="46"/>
  <c r="CS60" i="46"/>
  <c r="CR60" i="46"/>
  <c r="CQ60" i="46"/>
  <c r="AB60" i="46" s="1"/>
  <c r="CP60" i="46"/>
  <c r="CO60" i="46"/>
  <c r="CN60" i="46"/>
  <c r="CM60" i="46"/>
  <c r="CL60" i="46"/>
  <c r="W60" i="46" s="1"/>
  <c r="CK60" i="46"/>
  <c r="CJ60" i="46"/>
  <c r="CI60" i="46"/>
  <c r="CH60" i="46"/>
  <c r="CG60" i="46"/>
  <c r="CF60" i="46"/>
  <c r="CE60" i="46"/>
  <c r="CD60" i="46"/>
  <c r="O60" i="46" s="1"/>
  <c r="CC60" i="46"/>
  <c r="CB60" i="46"/>
  <c r="CA60" i="46"/>
  <c r="L60" i="46" s="1"/>
  <c r="BZ60" i="46"/>
  <c r="K60" i="46" s="1"/>
  <c r="BY60" i="46"/>
  <c r="BX60" i="46"/>
  <c r="BW60" i="46"/>
  <c r="H60" i="46" s="1"/>
  <c r="BV60" i="46"/>
  <c r="BU60" i="46"/>
  <c r="BT60" i="46"/>
  <c r="BS60" i="46"/>
  <c r="D60" i="46" s="1"/>
  <c r="B60" i="46"/>
  <c r="B60" i="44" s="1"/>
  <c r="A60" i="46"/>
  <c r="C60" i="46" s="1"/>
  <c r="C60" i="44" s="1"/>
  <c r="EF59" i="46"/>
  <c r="BQ59" i="46" s="1"/>
  <c r="EE59" i="46"/>
  <c r="BP59" i="46" s="1"/>
  <c r="ED59" i="46"/>
  <c r="BO59" i="46" s="1"/>
  <c r="EC59" i="46"/>
  <c r="EB59" i="46"/>
  <c r="BM59" i="46" s="1"/>
  <c r="EA59" i="46"/>
  <c r="DZ59" i="46"/>
  <c r="DY59" i="46"/>
  <c r="BJ59" i="46" s="1"/>
  <c r="DX59" i="46"/>
  <c r="BI59" i="46" s="1"/>
  <c r="DW59" i="46"/>
  <c r="DV59" i="46"/>
  <c r="DU59" i="46"/>
  <c r="DT59" i="46"/>
  <c r="BE59" i="46" s="1"/>
  <c r="DS59" i="46"/>
  <c r="BD59" i="46" s="1"/>
  <c r="DR59" i="46"/>
  <c r="BC59" i="46" s="1"/>
  <c r="DQ59" i="46"/>
  <c r="DP59" i="46"/>
  <c r="BA59" i="46" s="1"/>
  <c r="DO59" i="46"/>
  <c r="DN59" i="46"/>
  <c r="DM59" i="46"/>
  <c r="DL59" i="46"/>
  <c r="DK59" i="46"/>
  <c r="AV59" i="46" s="1"/>
  <c r="DJ59" i="46"/>
  <c r="DI59" i="46"/>
  <c r="DH59" i="46"/>
  <c r="AS59" i="46" s="1"/>
  <c r="DG59" i="46"/>
  <c r="DF59" i="46"/>
  <c r="AQ59" i="46" s="1"/>
  <c r="DE59" i="46"/>
  <c r="AP59" i="46" s="1"/>
  <c r="DD59" i="46"/>
  <c r="DC59" i="46"/>
  <c r="AN59" i="46" s="1"/>
  <c r="DB59" i="46"/>
  <c r="DA59" i="46"/>
  <c r="AL59" i="46" s="1"/>
  <c r="CZ59" i="46"/>
  <c r="AK59" i="46" s="1"/>
  <c r="CY59" i="46"/>
  <c r="AJ59" i="46" s="1"/>
  <c r="CX59" i="46"/>
  <c r="AI59" i="46" s="1"/>
  <c r="CW59" i="46"/>
  <c r="CV59" i="46"/>
  <c r="AG59" i="46" s="1"/>
  <c r="CU59" i="46"/>
  <c r="CT59" i="46"/>
  <c r="AE59" i="46" s="1"/>
  <c r="CS59" i="46"/>
  <c r="AD59" i="46" s="1"/>
  <c r="CR59" i="46"/>
  <c r="AC59" i="46" s="1"/>
  <c r="CQ59" i="46"/>
  <c r="CP59" i="46"/>
  <c r="AA59" i="46" s="1"/>
  <c r="CO59" i="46"/>
  <c r="CN59" i="46"/>
  <c r="Y59" i="46" s="1"/>
  <c r="CM59" i="46"/>
  <c r="X59" i="46" s="1"/>
  <c r="CL59" i="46"/>
  <c r="W59" i="46" s="1"/>
  <c r="CK59" i="46"/>
  <c r="CJ59" i="46"/>
  <c r="U59" i="46" s="1"/>
  <c r="CI59" i="46"/>
  <c r="CH59" i="46"/>
  <c r="S59" i="46" s="1"/>
  <c r="CG59" i="46"/>
  <c r="CF59" i="46"/>
  <c r="Q59" i="46" s="1"/>
  <c r="CE59" i="46"/>
  <c r="CD59" i="46"/>
  <c r="CC59" i="46"/>
  <c r="CB59" i="46"/>
  <c r="M59" i="46" s="1"/>
  <c r="CA59" i="46"/>
  <c r="BZ59" i="46"/>
  <c r="BY59" i="46"/>
  <c r="BX59" i="46"/>
  <c r="BW59" i="46"/>
  <c r="BV59" i="46"/>
  <c r="BU59" i="46"/>
  <c r="F59" i="46" s="1"/>
  <c r="BT59" i="46"/>
  <c r="E59" i="46" s="1"/>
  <c r="BS59" i="46"/>
  <c r="B59" i="46"/>
  <c r="B59" i="44" s="1"/>
  <c r="A59" i="46"/>
  <c r="A57" i="27" s="1"/>
  <c r="EF58" i="46"/>
  <c r="EE58" i="46"/>
  <c r="BP58" i="46" s="1"/>
  <c r="ED58" i="46"/>
  <c r="BO58" i="46" s="1"/>
  <c r="EC58" i="46"/>
  <c r="BN58" i="46" s="1"/>
  <c r="EB58" i="46"/>
  <c r="EA58" i="46"/>
  <c r="DZ58" i="46"/>
  <c r="BK58" i="46" s="1"/>
  <c r="DY58" i="46"/>
  <c r="BJ58" i="46" s="1"/>
  <c r="DX58" i="46"/>
  <c r="DW58" i="46"/>
  <c r="DV58" i="46"/>
  <c r="BG58" i="46" s="1"/>
  <c r="DU58" i="46"/>
  <c r="DT58" i="46"/>
  <c r="DS58" i="46"/>
  <c r="BD58" i="46" s="1"/>
  <c r="DR58" i="46"/>
  <c r="BC58" i="46" s="1"/>
  <c r="DQ58" i="46"/>
  <c r="BB58" i="46" s="1"/>
  <c r="DP58" i="46"/>
  <c r="DO58" i="46"/>
  <c r="AZ58" i="46" s="1"/>
  <c r="DN58" i="46"/>
  <c r="AY58" i="44" s="1"/>
  <c r="DM58" i="46"/>
  <c r="DL58" i="46"/>
  <c r="DK58" i="46"/>
  <c r="AV58" i="46" s="1"/>
  <c r="DJ58" i="46"/>
  <c r="DI58" i="46"/>
  <c r="DH58" i="46"/>
  <c r="DG58" i="46"/>
  <c r="DF58" i="46"/>
  <c r="DE58" i="46"/>
  <c r="AP58" i="46" s="1"/>
  <c r="DD58" i="46"/>
  <c r="DC58" i="46"/>
  <c r="DB58" i="46"/>
  <c r="DA58" i="46"/>
  <c r="CZ58" i="46"/>
  <c r="AK58" i="46" s="1"/>
  <c r="CY58" i="46"/>
  <c r="CX58" i="46"/>
  <c r="AI58" i="46" s="1"/>
  <c r="CW58" i="46"/>
  <c r="CV58" i="46"/>
  <c r="CU58" i="46"/>
  <c r="CT58" i="46"/>
  <c r="CS58" i="46"/>
  <c r="CR58" i="46"/>
  <c r="CQ58" i="46"/>
  <c r="AB58" i="46" s="1"/>
  <c r="CP58" i="46"/>
  <c r="AA58" i="46" s="1"/>
  <c r="CO58" i="46"/>
  <c r="CN58" i="46"/>
  <c r="CM58" i="46"/>
  <c r="X58" i="46" s="1"/>
  <c r="CL58" i="46"/>
  <c r="CK58" i="46"/>
  <c r="CJ58" i="46"/>
  <c r="CI58" i="46"/>
  <c r="T58" i="46" s="1"/>
  <c r="CH58" i="46"/>
  <c r="CG58" i="46"/>
  <c r="CF58" i="46"/>
  <c r="CE58" i="46"/>
  <c r="CD58" i="46"/>
  <c r="O58" i="46" s="1"/>
  <c r="CC58" i="46"/>
  <c r="CB58" i="46"/>
  <c r="CA58" i="46"/>
  <c r="BZ58" i="46"/>
  <c r="BY58" i="46"/>
  <c r="BX58" i="46"/>
  <c r="BW58" i="46"/>
  <c r="BV58" i="46"/>
  <c r="BU58" i="46"/>
  <c r="BT58" i="46"/>
  <c r="E58" i="46" s="1"/>
  <c r="BS58" i="46"/>
  <c r="AY58" i="46"/>
  <c r="B58" i="46"/>
  <c r="B58" i="44" s="1"/>
  <c r="A58" i="46"/>
  <c r="A56" i="27" s="1"/>
  <c r="EF57" i="46"/>
  <c r="BQ57" i="46" s="1"/>
  <c r="EE57" i="46"/>
  <c r="ED57" i="46"/>
  <c r="BO57" i="44" s="1"/>
  <c r="EC57" i="46"/>
  <c r="EB57" i="46"/>
  <c r="EA57" i="46"/>
  <c r="BL57" i="46" s="1"/>
  <c r="DZ57" i="46"/>
  <c r="DY57" i="46"/>
  <c r="DX57" i="46"/>
  <c r="DW57" i="46"/>
  <c r="BH57" i="46" s="1"/>
  <c r="DV57" i="46"/>
  <c r="DU57" i="46"/>
  <c r="DT57" i="46"/>
  <c r="BE57" i="46" s="1"/>
  <c r="DS57" i="46"/>
  <c r="DR57" i="46"/>
  <c r="DQ57" i="46"/>
  <c r="DP57" i="46"/>
  <c r="DO57" i="46"/>
  <c r="DN57" i="46"/>
  <c r="DM57" i="46"/>
  <c r="DL57" i="46"/>
  <c r="DK57" i="46"/>
  <c r="DJ57" i="46"/>
  <c r="DI57" i="46"/>
  <c r="DH57" i="46"/>
  <c r="AS57" i="46" s="1"/>
  <c r="DG57" i="46"/>
  <c r="DF57" i="46"/>
  <c r="DE57" i="46"/>
  <c r="AP57" i="46" s="1"/>
  <c r="DD57" i="46"/>
  <c r="AO57" i="46" s="1"/>
  <c r="DC57" i="46"/>
  <c r="DB57" i="46"/>
  <c r="DA57" i="46"/>
  <c r="CZ57" i="46"/>
  <c r="CY57" i="46"/>
  <c r="CX57" i="46"/>
  <c r="CW57" i="46"/>
  <c r="AH57" i="46" s="1"/>
  <c r="CV57" i="46"/>
  <c r="CU57" i="46"/>
  <c r="AF57" i="46" s="1"/>
  <c r="CT57" i="46"/>
  <c r="AE57" i="46" s="1"/>
  <c r="CS57" i="46"/>
  <c r="CR57" i="46"/>
  <c r="AC57" i="46" s="1"/>
  <c r="CQ57" i="46"/>
  <c r="CP57" i="46"/>
  <c r="CO57" i="46"/>
  <c r="Z57" i="46" s="1"/>
  <c r="CN57" i="46"/>
  <c r="CM57" i="46"/>
  <c r="CL57" i="46"/>
  <c r="W57" i="46" s="1"/>
  <c r="CK57" i="46"/>
  <c r="CJ57" i="46"/>
  <c r="U57" i="46" s="1"/>
  <c r="CI57" i="46"/>
  <c r="T57" i="46" s="1"/>
  <c r="CH57" i="46"/>
  <c r="CG57" i="46"/>
  <c r="CF57" i="46"/>
  <c r="Q57" i="46" s="1"/>
  <c r="CE57" i="46"/>
  <c r="CD57" i="46"/>
  <c r="CC57" i="46"/>
  <c r="CB57" i="46"/>
  <c r="CA57" i="46"/>
  <c r="BZ57" i="46"/>
  <c r="BY57" i="46"/>
  <c r="J57" i="46" s="1"/>
  <c r="BX57" i="46"/>
  <c r="I57" i="46" s="1"/>
  <c r="BW57" i="46"/>
  <c r="BV57" i="46"/>
  <c r="BU57" i="46"/>
  <c r="BT57" i="46"/>
  <c r="BS57" i="46"/>
  <c r="BO57" i="46"/>
  <c r="B57" i="46"/>
  <c r="B57" i="44" s="1"/>
  <c r="A57" i="46"/>
  <c r="EF56" i="46"/>
  <c r="BQ56" i="46" s="1"/>
  <c r="EE56" i="46"/>
  <c r="BP56" i="46" s="1"/>
  <c r="ED56" i="46"/>
  <c r="BO56" i="46" s="1"/>
  <c r="EC56" i="46"/>
  <c r="BN56" i="46" s="1"/>
  <c r="EB56" i="46"/>
  <c r="EA56" i="46"/>
  <c r="BL56" i="46" s="1"/>
  <c r="DZ56" i="46"/>
  <c r="DY56" i="46"/>
  <c r="BJ56" i="46" s="1"/>
  <c r="DX56" i="46"/>
  <c r="DW56" i="46"/>
  <c r="DV56" i="46"/>
  <c r="BG56" i="46" s="1"/>
  <c r="DU56" i="46"/>
  <c r="BF56" i="46" s="1"/>
  <c r="DT56" i="46"/>
  <c r="DS56" i="46"/>
  <c r="DR56" i="46"/>
  <c r="DQ56" i="46"/>
  <c r="BB56" i="46" s="1"/>
  <c r="DP56" i="46"/>
  <c r="BA56" i="46" s="1"/>
  <c r="DO56" i="46"/>
  <c r="AZ56" i="46" s="1"/>
  <c r="DN56" i="46"/>
  <c r="AY56" i="46" s="1"/>
  <c r="DM56" i="46"/>
  <c r="AX56" i="46" s="1"/>
  <c r="DL56" i="46"/>
  <c r="AW56" i="46" s="1"/>
  <c r="DK56" i="46"/>
  <c r="AV56" i="46" s="1"/>
  <c r="DJ56" i="46"/>
  <c r="AU56" i="46" s="1"/>
  <c r="DI56" i="46"/>
  <c r="DH56" i="46"/>
  <c r="AS56" i="46" s="1"/>
  <c r="DG56" i="46"/>
  <c r="DF56" i="46"/>
  <c r="AQ56" i="46" s="1"/>
  <c r="DE56" i="46"/>
  <c r="DD56" i="46"/>
  <c r="AO56" i="46" s="1"/>
  <c r="DC56" i="46"/>
  <c r="DB56" i="46"/>
  <c r="AM56" i="46" s="1"/>
  <c r="DA56" i="46"/>
  <c r="AL56" i="46" s="1"/>
  <c r="CZ56" i="46"/>
  <c r="CY56" i="46"/>
  <c r="AJ56" i="46" s="1"/>
  <c r="CX56" i="46"/>
  <c r="AI56" i="46" s="1"/>
  <c r="CW56" i="46"/>
  <c r="AH56" i="46" s="1"/>
  <c r="CV56" i="46"/>
  <c r="AG56" i="46" s="1"/>
  <c r="CU56" i="46"/>
  <c r="CT56" i="46"/>
  <c r="AE56" i="46" s="1"/>
  <c r="CS56" i="46"/>
  <c r="AD56" i="46" s="1"/>
  <c r="CR56" i="46"/>
  <c r="CQ56" i="46"/>
  <c r="CP56" i="46"/>
  <c r="AA56" i="46" s="1"/>
  <c r="CO56" i="46"/>
  <c r="CN56" i="46"/>
  <c r="CM56" i="46"/>
  <c r="CL56" i="46"/>
  <c r="W56" i="46" s="1"/>
  <c r="CK56" i="46"/>
  <c r="V56" i="46" s="1"/>
  <c r="CJ56" i="46"/>
  <c r="CI56" i="46"/>
  <c r="CH56" i="46"/>
  <c r="S56" i="46" s="1"/>
  <c r="CG56" i="46"/>
  <c r="CF56" i="46"/>
  <c r="CE56" i="46"/>
  <c r="CD56" i="46"/>
  <c r="CC56" i="46"/>
  <c r="N56" i="46" s="1"/>
  <c r="CB56" i="46"/>
  <c r="CA56" i="46"/>
  <c r="L56" i="46" s="1"/>
  <c r="BZ56" i="46"/>
  <c r="K56" i="46" s="1"/>
  <c r="BY56" i="46"/>
  <c r="J56" i="46" s="1"/>
  <c r="BX56" i="46"/>
  <c r="BW56" i="46"/>
  <c r="BV56" i="46"/>
  <c r="BU56" i="46"/>
  <c r="BT56" i="46"/>
  <c r="BS56" i="46"/>
  <c r="B56" i="46"/>
  <c r="B56" i="44" s="1"/>
  <c r="A56" i="46"/>
  <c r="EF55" i="46"/>
  <c r="BQ55" i="46" s="1"/>
  <c r="EE55" i="46"/>
  <c r="BP55" i="46" s="1"/>
  <c r="ED55" i="46"/>
  <c r="EC55" i="46"/>
  <c r="BN55" i="46" s="1"/>
  <c r="EB55" i="46"/>
  <c r="BM55" i="46" s="1"/>
  <c r="EA55" i="46"/>
  <c r="DZ55" i="46"/>
  <c r="DY55" i="46"/>
  <c r="BJ55" i="46" s="1"/>
  <c r="DX55" i="46"/>
  <c r="BI55" i="46" s="1"/>
  <c r="DW55" i="46"/>
  <c r="BH55" i="46" s="1"/>
  <c r="DV55" i="46"/>
  <c r="BG55" i="46" s="1"/>
  <c r="DU55" i="46"/>
  <c r="DT55" i="46"/>
  <c r="DS55" i="46"/>
  <c r="DR55" i="46"/>
  <c r="DQ55" i="46"/>
  <c r="BB55" i="46" s="1"/>
  <c r="DP55" i="46"/>
  <c r="DO55" i="46"/>
  <c r="AZ55" i="46" s="1"/>
  <c r="DN55" i="46"/>
  <c r="DM55" i="46"/>
  <c r="DL55" i="46"/>
  <c r="DK55" i="46"/>
  <c r="DJ55" i="46"/>
  <c r="DI55" i="46"/>
  <c r="AT55" i="46" s="1"/>
  <c r="DH55" i="46"/>
  <c r="AS55" i="46" s="1"/>
  <c r="DG55" i="46"/>
  <c r="AR55" i="46" s="1"/>
  <c r="DF55" i="46"/>
  <c r="AQ55" i="46" s="1"/>
  <c r="DE55" i="46"/>
  <c r="AP55" i="46" s="1"/>
  <c r="DD55" i="46"/>
  <c r="DC55" i="46"/>
  <c r="DB55" i="46"/>
  <c r="DA55" i="46"/>
  <c r="AL55" i="46" s="1"/>
  <c r="CZ55" i="46"/>
  <c r="AK55" i="46" s="1"/>
  <c r="CY55" i="46"/>
  <c r="AJ55" i="46" s="1"/>
  <c r="CX55" i="46"/>
  <c r="CW55" i="46"/>
  <c r="CV55" i="46"/>
  <c r="CU55" i="46"/>
  <c r="CT55" i="46"/>
  <c r="CS55" i="46"/>
  <c r="AD55" i="46" s="1"/>
  <c r="CR55" i="46"/>
  <c r="CQ55" i="46"/>
  <c r="AB55" i="46" s="1"/>
  <c r="CP55" i="46"/>
  <c r="AA55" i="46" s="1"/>
  <c r="CO55" i="46"/>
  <c r="Z55" i="46" s="1"/>
  <c r="CN55" i="46"/>
  <c r="CM55" i="46"/>
  <c r="CL55" i="46"/>
  <c r="W55" i="46" s="1"/>
  <c r="CK55" i="46"/>
  <c r="CJ55" i="46"/>
  <c r="CI55" i="46"/>
  <c r="T55" i="46" s="1"/>
  <c r="CH55" i="46"/>
  <c r="CG55" i="46"/>
  <c r="R55" i="46" s="1"/>
  <c r="CF55" i="46"/>
  <c r="Q55" i="46" s="1"/>
  <c r="CE55" i="46"/>
  <c r="CD55" i="46"/>
  <c r="O55" i="46" s="1"/>
  <c r="CC55" i="46"/>
  <c r="N55" i="46" s="1"/>
  <c r="CB55" i="46"/>
  <c r="CA55" i="46"/>
  <c r="L55" i="46" s="1"/>
  <c r="BZ55" i="46"/>
  <c r="BY55" i="46"/>
  <c r="BX55" i="46"/>
  <c r="I55" i="46" s="1"/>
  <c r="BW55" i="46"/>
  <c r="H55" i="46" s="1"/>
  <c r="BV55" i="46"/>
  <c r="BU55" i="46"/>
  <c r="F55" i="46" s="1"/>
  <c r="BT55" i="46"/>
  <c r="BS55" i="46"/>
  <c r="D55" i="46" s="1"/>
  <c r="B55" i="46"/>
  <c r="B55" i="44" s="1"/>
  <c r="A55" i="46"/>
  <c r="A53" i="27" s="1"/>
  <c r="EF54" i="46"/>
  <c r="EE54" i="46"/>
  <c r="ED54" i="46"/>
  <c r="EC54" i="46"/>
  <c r="BN54" i="46" s="1"/>
  <c r="EB54" i="46"/>
  <c r="EA54" i="46"/>
  <c r="DZ54" i="46"/>
  <c r="DY54" i="46"/>
  <c r="BJ54" i="46" s="1"/>
  <c r="DX54" i="46"/>
  <c r="DW54" i="46"/>
  <c r="DV54" i="46"/>
  <c r="DU54" i="46"/>
  <c r="BF54" i="46" s="1"/>
  <c r="DT54" i="46"/>
  <c r="BE54" i="46" s="1"/>
  <c r="DS54" i="46"/>
  <c r="DR54" i="46"/>
  <c r="DQ54" i="46"/>
  <c r="DP54" i="46"/>
  <c r="DO54" i="46"/>
  <c r="DN54" i="46"/>
  <c r="AY54" i="44" s="1"/>
  <c r="DM54" i="46"/>
  <c r="AX54" i="46" s="1"/>
  <c r="DL54" i="46"/>
  <c r="DK54" i="46"/>
  <c r="AV54" i="46" s="1"/>
  <c r="DJ54" i="46"/>
  <c r="DI54" i="46"/>
  <c r="DH54" i="46"/>
  <c r="DG54" i="46"/>
  <c r="AR54" i="46" s="1"/>
  <c r="DF54" i="46"/>
  <c r="DE54" i="46"/>
  <c r="DD54" i="46"/>
  <c r="DC54" i="46"/>
  <c r="DB54" i="46"/>
  <c r="AM54" i="46" s="1"/>
  <c r="DA54" i="46"/>
  <c r="CZ54" i="46"/>
  <c r="CY54" i="46"/>
  <c r="CX54" i="46"/>
  <c r="CW54" i="46"/>
  <c r="CV54" i="46"/>
  <c r="AG54" i="46" s="1"/>
  <c r="CU54" i="46"/>
  <c r="CT54" i="46"/>
  <c r="CS54" i="46"/>
  <c r="CR54" i="46"/>
  <c r="CQ54" i="46"/>
  <c r="CP54" i="46"/>
  <c r="CO54" i="46"/>
  <c r="CN54" i="46"/>
  <c r="CM54" i="46"/>
  <c r="CL54" i="46"/>
  <c r="CK54" i="46"/>
  <c r="V54" i="46" s="1"/>
  <c r="CJ54" i="46"/>
  <c r="CI54" i="46"/>
  <c r="CH54" i="46"/>
  <c r="CG54" i="46"/>
  <c r="CF54" i="46"/>
  <c r="CE54" i="46"/>
  <c r="CD54" i="46"/>
  <c r="CC54" i="46"/>
  <c r="N54" i="46" s="1"/>
  <c r="CB54" i="46"/>
  <c r="CA54" i="46"/>
  <c r="L54" i="46" s="1"/>
  <c r="BZ54" i="46"/>
  <c r="BY54" i="46"/>
  <c r="J54" i="46" s="1"/>
  <c r="BX54" i="46"/>
  <c r="BW54" i="46"/>
  <c r="BV54" i="46"/>
  <c r="BU54" i="46"/>
  <c r="F54" i="46" s="1"/>
  <c r="BT54" i="46"/>
  <c r="E54" i="46" s="1"/>
  <c r="BS54" i="46"/>
  <c r="D54" i="46" s="1"/>
  <c r="AY54" i="46"/>
  <c r="B54" i="46"/>
  <c r="B54" i="44" s="1"/>
  <c r="A54" i="46"/>
  <c r="A52" i="27" s="1"/>
  <c r="EF53" i="46"/>
  <c r="EE53" i="46"/>
  <c r="ED53" i="46"/>
  <c r="BO53" i="46" s="1"/>
  <c r="EC53" i="46"/>
  <c r="EB53" i="46"/>
  <c r="EA53" i="46"/>
  <c r="BL53" i="46" s="1"/>
  <c r="DZ53" i="46"/>
  <c r="DY53" i="46"/>
  <c r="DX53" i="46"/>
  <c r="DW53" i="46"/>
  <c r="DV53" i="46"/>
  <c r="DU53" i="46"/>
  <c r="DT53" i="46"/>
  <c r="BE53" i="46" s="1"/>
  <c r="DS53" i="46"/>
  <c r="DR53" i="46"/>
  <c r="DQ53" i="46"/>
  <c r="DP53" i="46"/>
  <c r="DO53" i="46"/>
  <c r="DN53" i="46"/>
  <c r="DM53" i="46"/>
  <c r="DL53" i="46"/>
  <c r="DK53" i="46"/>
  <c r="DJ53" i="46"/>
  <c r="AU53" i="46" s="1"/>
  <c r="DI53" i="46"/>
  <c r="DH53" i="46"/>
  <c r="DG53" i="46"/>
  <c r="DF53" i="46"/>
  <c r="AQ53" i="46" s="1"/>
  <c r="DE53" i="46"/>
  <c r="DD53" i="46"/>
  <c r="DC53" i="46"/>
  <c r="DB53" i="46"/>
  <c r="DA53" i="46"/>
  <c r="CZ53" i="46"/>
  <c r="CY53" i="46"/>
  <c r="AJ53" i="46" s="1"/>
  <c r="CX53" i="46"/>
  <c r="AI53" i="46" s="1"/>
  <c r="CW53" i="46"/>
  <c r="CV53" i="46"/>
  <c r="AG53" i="46" s="1"/>
  <c r="CU53" i="46"/>
  <c r="CT53" i="46"/>
  <c r="CS53" i="46"/>
  <c r="CR53" i="46"/>
  <c r="AC53" i="46" s="1"/>
  <c r="CQ53" i="46"/>
  <c r="CP53" i="46"/>
  <c r="AA53" i="46" s="1"/>
  <c r="CO53" i="46"/>
  <c r="CN53" i="46"/>
  <c r="CM53" i="46"/>
  <c r="CL53" i="46"/>
  <c r="CK53" i="46"/>
  <c r="CJ53" i="46"/>
  <c r="CI53" i="46"/>
  <c r="CH53" i="46"/>
  <c r="S53" i="46" s="1"/>
  <c r="CG53" i="46"/>
  <c r="CF53" i="46"/>
  <c r="CE53" i="46"/>
  <c r="CD53" i="46"/>
  <c r="CC53" i="46"/>
  <c r="CB53" i="46"/>
  <c r="CA53" i="46"/>
  <c r="L53" i="46" s="1"/>
  <c r="BZ53" i="46"/>
  <c r="K53" i="46" s="1"/>
  <c r="BY53" i="46"/>
  <c r="BX53" i="46"/>
  <c r="BW53" i="46"/>
  <c r="H53" i="46" s="1"/>
  <c r="BV53" i="46"/>
  <c r="BU53" i="46"/>
  <c r="F53" i="46" s="1"/>
  <c r="BT53" i="46"/>
  <c r="BS53" i="46"/>
  <c r="B53" i="46"/>
  <c r="B53" i="44" s="1"/>
  <c r="A53" i="46"/>
  <c r="A51" i="27" s="1"/>
  <c r="EF52" i="46"/>
  <c r="EE52" i="46"/>
  <c r="ED52" i="46"/>
  <c r="EC52" i="46"/>
  <c r="EB52" i="46"/>
  <c r="BM52" i="46" s="1"/>
  <c r="EA52" i="46"/>
  <c r="BL52" i="46" s="1"/>
  <c r="DZ52" i="46"/>
  <c r="DY52" i="46"/>
  <c r="DX52" i="46"/>
  <c r="BI52" i="46" s="1"/>
  <c r="DW52" i="46"/>
  <c r="DV52" i="46"/>
  <c r="DU52" i="46"/>
  <c r="DT52" i="46"/>
  <c r="BE52" i="46" s="1"/>
  <c r="DS52" i="46"/>
  <c r="BD52" i="46" s="1"/>
  <c r="DR52" i="46"/>
  <c r="DQ52" i="46"/>
  <c r="BB52" i="46" s="1"/>
  <c r="DP52" i="46"/>
  <c r="DO52" i="46"/>
  <c r="DN52" i="46"/>
  <c r="DM52" i="46"/>
  <c r="AX52" i="46" s="1"/>
  <c r="DL52" i="46"/>
  <c r="DK52" i="46"/>
  <c r="AV52" i="46" s="1"/>
  <c r="DJ52" i="46"/>
  <c r="DI52" i="46"/>
  <c r="DH52" i="46"/>
  <c r="DG52" i="46"/>
  <c r="DF52" i="46"/>
  <c r="AQ52" i="46" s="1"/>
  <c r="DE52" i="46"/>
  <c r="DD52" i="46"/>
  <c r="DC52" i="46"/>
  <c r="DB52" i="46"/>
  <c r="AM52" i="46" s="1"/>
  <c r="DA52" i="46"/>
  <c r="AL52" i="46" s="1"/>
  <c r="CZ52" i="46"/>
  <c r="CY52" i="46"/>
  <c r="CX52" i="46"/>
  <c r="CW52" i="46"/>
  <c r="CV52" i="46"/>
  <c r="CU52" i="46"/>
  <c r="CT52" i="46"/>
  <c r="AE52" i="46" s="1"/>
  <c r="CS52" i="46"/>
  <c r="CR52" i="46"/>
  <c r="CQ52" i="46"/>
  <c r="CP52" i="46"/>
  <c r="CO52" i="46"/>
  <c r="CN52" i="46"/>
  <c r="CM52" i="46"/>
  <c r="CL52" i="46"/>
  <c r="W52" i="46" s="1"/>
  <c r="CK52" i="46"/>
  <c r="V52" i="46" s="1"/>
  <c r="CJ52" i="46"/>
  <c r="U52" i="46" s="1"/>
  <c r="CI52" i="46"/>
  <c r="CH52" i="46"/>
  <c r="S52" i="46" s="1"/>
  <c r="CG52" i="46"/>
  <c r="R52" i="46" s="1"/>
  <c r="CF52" i="46"/>
  <c r="CE52" i="46"/>
  <c r="CD52" i="46"/>
  <c r="O52" i="46" s="1"/>
  <c r="CC52" i="46"/>
  <c r="CB52" i="46"/>
  <c r="M52" i="46" s="1"/>
  <c r="CA52" i="46"/>
  <c r="BZ52" i="46"/>
  <c r="K52" i="46" s="1"/>
  <c r="BY52" i="46"/>
  <c r="BX52" i="46"/>
  <c r="I52" i="46" s="1"/>
  <c r="BW52" i="46"/>
  <c r="BV52" i="46"/>
  <c r="G52" i="46" s="1"/>
  <c r="BU52" i="46"/>
  <c r="F52" i="46" s="1"/>
  <c r="BT52" i="46"/>
  <c r="BS52" i="46"/>
  <c r="B52" i="46"/>
  <c r="B52" i="44" s="1"/>
  <c r="A52" i="46"/>
  <c r="A50" i="27" s="1"/>
  <c r="EF51" i="46"/>
  <c r="BQ51" i="46" s="1"/>
  <c r="EE51" i="46"/>
  <c r="BP51" i="46" s="1"/>
  <c r="ED51" i="46"/>
  <c r="BO51" i="44" s="1"/>
  <c r="EC51" i="46"/>
  <c r="EB51" i="46"/>
  <c r="BM51" i="46" s="1"/>
  <c r="EA51" i="46"/>
  <c r="DZ51" i="46"/>
  <c r="DY51" i="46"/>
  <c r="BJ51" i="46" s="1"/>
  <c r="DX51" i="46"/>
  <c r="BI51" i="46" s="1"/>
  <c r="DW51" i="46"/>
  <c r="DV51" i="46"/>
  <c r="BG51" i="46" s="1"/>
  <c r="DU51" i="46"/>
  <c r="DT51" i="46"/>
  <c r="DS51" i="46"/>
  <c r="BD51" i="46" s="1"/>
  <c r="DR51" i="46"/>
  <c r="BC51" i="46" s="1"/>
  <c r="DQ51" i="46"/>
  <c r="DP51" i="46"/>
  <c r="BA51" i="46" s="1"/>
  <c r="DO51" i="46"/>
  <c r="AZ51" i="46" s="1"/>
  <c r="DN51" i="46"/>
  <c r="AY51" i="46" s="1"/>
  <c r="DM51" i="46"/>
  <c r="DL51" i="46"/>
  <c r="AW51" i="46" s="1"/>
  <c r="DK51" i="46"/>
  <c r="DJ51" i="46"/>
  <c r="DI51" i="46"/>
  <c r="DH51" i="46"/>
  <c r="AS51" i="46" s="1"/>
  <c r="DG51" i="46"/>
  <c r="DF51" i="46"/>
  <c r="AQ51" i="46" s="1"/>
  <c r="DE51" i="46"/>
  <c r="DD51" i="46"/>
  <c r="DC51" i="46"/>
  <c r="AN51" i="46" s="1"/>
  <c r="DB51" i="46"/>
  <c r="DA51" i="46"/>
  <c r="AL51" i="46" s="1"/>
  <c r="CZ51" i="46"/>
  <c r="AK51" i="46" s="1"/>
  <c r="CY51" i="46"/>
  <c r="AJ51" i="46" s="1"/>
  <c r="CX51" i="46"/>
  <c r="CW51" i="46"/>
  <c r="AH51" i="46" s="1"/>
  <c r="CV51" i="46"/>
  <c r="CU51" i="46"/>
  <c r="AF51" i="46" s="1"/>
  <c r="CT51" i="46"/>
  <c r="CS51" i="46"/>
  <c r="CR51" i="46"/>
  <c r="AC51" i="46" s="1"/>
  <c r="CQ51" i="46"/>
  <c r="CP51" i="46"/>
  <c r="CO51" i="46"/>
  <c r="Z51" i="46" s="1"/>
  <c r="CN51" i="46"/>
  <c r="CM51" i="46"/>
  <c r="CL51" i="46"/>
  <c r="CK51" i="46"/>
  <c r="CJ51" i="46"/>
  <c r="U51" i="46" s="1"/>
  <c r="CI51" i="46"/>
  <c r="CH51" i="46"/>
  <c r="S51" i="46" s="1"/>
  <c r="CG51" i="46"/>
  <c r="CF51" i="46"/>
  <c r="CE51" i="46"/>
  <c r="CD51" i="46"/>
  <c r="O51" i="46" s="1"/>
  <c r="CC51" i="46"/>
  <c r="CB51" i="46"/>
  <c r="M51" i="46" s="1"/>
  <c r="CA51" i="46"/>
  <c r="BZ51" i="46"/>
  <c r="BY51" i="46"/>
  <c r="J51" i="46" s="1"/>
  <c r="BX51" i="46"/>
  <c r="I51" i="46" s="1"/>
  <c r="BW51" i="46"/>
  <c r="BV51" i="46"/>
  <c r="BU51" i="46"/>
  <c r="BT51" i="46"/>
  <c r="E51" i="46" s="1"/>
  <c r="BS51" i="46"/>
  <c r="BO51" i="46"/>
  <c r="B51" i="46"/>
  <c r="B51" i="44" s="1"/>
  <c r="A51" i="46"/>
  <c r="C51" i="46" s="1"/>
  <c r="C51" i="44" s="1"/>
  <c r="EF50" i="46"/>
  <c r="BQ50" i="46" s="1"/>
  <c r="EE50" i="46"/>
  <c r="ED50" i="46"/>
  <c r="BO50" i="46" s="1"/>
  <c r="EC50" i="46"/>
  <c r="BN50" i="46" s="1"/>
  <c r="EB50" i="46"/>
  <c r="BM50" i="46" s="1"/>
  <c r="EA50" i="46"/>
  <c r="BL50" i="46" s="1"/>
  <c r="DZ50" i="46"/>
  <c r="DY50" i="46"/>
  <c r="BJ50" i="46" s="1"/>
  <c r="DX50" i="46"/>
  <c r="BI50" i="46" s="1"/>
  <c r="DW50" i="46"/>
  <c r="DV50" i="46"/>
  <c r="DU50" i="46"/>
  <c r="BF50" i="46" s="1"/>
  <c r="DT50" i="46"/>
  <c r="BE50" i="46" s="1"/>
  <c r="DS50" i="46"/>
  <c r="BD50" i="46" s="1"/>
  <c r="DR50" i="46"/>
  <c r="DQ50" i="46"/>
  <c r="DP50" i="46"/>
  <c r="BA50" i="46" s="1"/>
  <c r="DO50" i="46"/>
  <c r="DN50" i="46"/>
  <c r="DM50" i="46"/>
  <c r="DL50" i="46"/>
  <c r="DK50" i="46"/>
  <c r="DJ50" i="46"/>
  <c r="DI50" i="46"/>
  <c r="DH50" i="46"/>
  <c r="AS50" i="46" s="1"/>
  <c r="DG50" i="46"/>
  <c r="AR50" i="46" s="1"/>
  <c r="DF50" i="46"/>
  <c r="DE50" i="46"/>
  <c r="DD50" i="46"/>
  <c r="AO50" i="46" s="1"/>
  <c r="DC50" i="46"/>
  <c r="AN50" i="46" s="1"/>
  <c r="DB50" i="46"/>
  <c r="DA50" i="46"/>
  <c r="CZ50" i="46"/>
  <c r="AK50" i="46" s="1"/>
  <c r="CY50" i="46"/>
  <c r="CX50" i="46"/>
  <c r="CW50" i="46"/>
  <c r="CV50" i="46"/>
  <c r="AG50" i="46" s="1"/>
  <c r="CU50" i="46"/>
  <c r="CT50" i="46"/>
  <c r="AE50" i="46" s="1"/>
  <c r="CS50" i="46"/>
  <c r="AD50" i="46" s="1"/>
  <c r="CR50" i="46"/>
  <c r="AC50" i="46" s="1"/>
  <c r="CQ50" i="46"/>
  <c r="CP50" i="46"/>
  <c r="AA50" i="46" s="1"/>
  <c r="CO50" i="46"/>
  <c r="CN50" i="46"/>
  <c r="Y50" i="46" s="1"/>
  <c r="CM50" i="46"/>
  <c r="CL50" i="46"/>
  <c r="W50" i="46" s="1"/>
  <c r="CK50" i="46"/>
  <c r="CJ50" i="46"/>
  <c r="U50" i="46" s="1"/>
  <c r="CI50" i="46"/>
  <c r="CH50" i="46"/>
  <c r="S50" i="46" s="1"/>
  <c r="CG50" i="46"/>
  <c r="CF50" i="46"/>
  <c r="CE50" i="46"/>
  <c r="CD50" i="46"/>
  <c r="O50" i="46" s="1"/>
  <c r="CC50" i="46"/>
  <c r="CB50" i="46"/>
  <c r="M50" i="46" s="1"/>
  <c r="CA50" i="46"/>
  <c r="BZ50" i="46"/>
  <c r="K50" i="46" s="1"/>
  <c r="BY50" i="46"/>
  <c r="J50" i="46" s="1"/>
  <c r="BX50" i="46"/>
  <c r="I50" i="46" s="1"/>
  <c r="BW50" i="46"/>
  <c r="BV50" i="46"/>
  <c r="G50" i="46" s="1"/>
  <c r="BU50" i="46"/>
  <c r="BT50" i="46"/>
  <c r="E50" i="46" s="1"/>
  <c r="BS50" i="46"/>
  <c r="D50" i="46" s="1"/>
  <c r="B50" i="46"/>
  <c r="B50" i="44" s="1"/>
  <c r="A50" i="46"/>
  <c r="A48" i="27" s="1"/>
  <c r="EF49" i="46"/>
  <c r="EE49" i="46"/>
  <c r="BP49" i="46" s="1"/>
  <c r="ED49" i="46"/>
  <c r="BO49" i="44" s="1"/>
  <c r="EC49" i="46"/>
  <c r="EB49" i="46"/>
  <c r="EA49" i="46"/>
  <c r="BL49" i="46" s="1"/>
  <c r="DZ49" i="46"/>
  <c r="BK49" i="46" s="1"/>
  <c r="DY49" i="46"/>
  <c r="DX49" i="46"/>
  <c r="BI49" i="46" s="1"/>
  <c r="DW49" i="46"/>
  <c r="DV49" i="46"/>
  <c r="BG49" i="46" s="1"/>
  <c r="DU49" i="46"/>
  <c r="BF49" i="46" s="1"/>
  <c r="DT49" i="46"/>
  <c r="DS49" i="46"/>
  <c r="DR49" i="46"/>
  <c r="BC49" i="46" s="1"/>
  <c r="DQ49" i="46"/>
  <c r="DP49" i="46"/>
  <c r="BA49" i="46" s="1"/>
  <c r="DO49" i="46"/>
  <c r="DN49" i="46"/>
  <c r="DM49" i="46"/>
  <c r="DL49" i="46"/>
  <c r="DK49" i="46"/>
  <c r="DJ49" i="46"/>
  <c r="DI49" i="46"/>
  <c r="DH49" i="46"/>
  <c r="DG49" i="46"/>
  <c r="DF49" i="46"/>
  <c r="AQ49" i="46" s="1"/>
  <c r="DE49" i="46"/>
  <c r="DD49" i="46"/>
  <c r="DC49" i="46"/>
  <c r="AN49" i="46" s="1"/>
  <c r="DB49" i="46"/>
  <c r="DA49" i="46"/>
  <c r="CZ49" i="46"/>
  <c r="CY49" i="46"/>
  <c r="AJ49" i="46" s="1"/>
  <c r="CX49" i="46"/>
  <c r="CW49" i="46"/>
  <c r="AH49" i="46" s="1"/>
  <c r="CV49" i="46"/>
  <c r="CU49" i="46"/>
  <c r="AF49" i="46" s="1"/>
  <c r="CT49" i="46"/>
  <c r="CS49" i="46"/>
  <c r="CR49" i="46"/>
  <c r="CQ49" i="46"/>
  <c r="CP49" i="46"/>
  <c r="CO49" i="46"/>
  <c r="CN49" i="46"/>
  <c r="CM49" i="46"/>
  <c r="X49" i="46" s="1"/>
  <c r="CL49" i="46"/>
  <c r="CK49" i="46"/>
  <c r="CJ49" i="46"/>
  <c r="U49" i="46" s="1"/>
  <c r="CI49" i="46"/>
  <c r="T49" i="46" s="1"/>
  <c r="CH49" i="46"/>
  <c r="S49" i="46" s="1"/>
  <c r="CG49" i="46"/>
  <c r="CF49" i="46"/>
  <c r="CE49" i="46"/>
  <c r="P49" i="46" s="1"/>
  <c r="CD49" i="46"/>
  <c r="CC49" i="46"/>
  <c r="N49" i="46" s="1"/>
  <c r="CB49" i="46"/>
  <c r="M49" i="46" s="1"/>
  <c r="CA49" i="46"/>
  <c r="L49" i="46" s="1"/>
  <c r="BZ49" i="46"/>
  <c r="BY49" i="46"/>
  <c r="BX49" i="46"/>
  <c r="BW49" i="46"/>
  <c r="H49" i="46" s="1"/>
  <c r="BV49" i="46"/>
  <c r="G49" i="46" s="1"/>
  <c r="BU49" i="46"/>
  <c r="F49" i="46" s="1"/>
  <c r="BT49" i="46"/>
  <c r="BS49" i="46"/>
  <c r="D49" i="46" s="1"/>
  <c r="BO49" i="46"/>
  <c r="B49" i="46"/>
  <c r="B49" i="44" s="1"/>
  <c r="A49" i="46"/>
  <c r="A47" i="27" s="1"/>
  <c r="EF48" i="46"/>
  <c r="EE48" i="46"/>
  <c r="BP48" i="46" s="1"/>
  <c r="ED48" i="46"/>
  <c r="BO48" i="46" s="1"/>
  <c r="EC48" i="46"/>
  <c r="BN48" i="46" s="1"/>
  <c r="EB48" i="46"/>
  <c r="EA48" i="46"/>
  <c r="DZ48" i="46"/>
  <c r="DY48" i="46"/>
  <c r="BJ48" i="46" s="1"/>
  <c r="DX48" i="46"/>
  <c r="DW48" i="46"/>
  <c r="DV48" i="46"/>
  <c r="BG48" i="46" s="1"/>
  <c r="DU48" i="46"/>
  <c r="BF48" i="46" s="1"/>
  <c r="DT48" i="46"/>
  <c r="BE48" i="46" s="1"/>
  <c r="DS48" i="46"/>
  <c r="DR48" i="46"/>
  <c r="DQ48" i="46"/>
  <c r="DP48" i="46"/>
  <c r="DO48" i="46"/>
  <c r="DN48" i="46"/>
  <c r="AY48" i="46" s="1"/>
  <c r="DM48" i="46"/>
  <c r="AX48" i="46" s="1"/>
  <c r="DL48" i="46"/>
  <c r="AW48" i="46" s="1"/>
  <c r="DK48" i="46"/>
  <c r="AV48" i="46" s="1"/>
  <c r="DJ48" i="46"/>
  <c r="AU48" i="46" s="1"/>
  <c r="DI48" i="46"/>
  <c r="AT48" i="46" s="1"/>
  <c r="DH48" i="46"/>
  <c r="DG48" i="46"/>
  <c r="AR48" i="46" s="1"/>
  <c r="DF48" i="46"/>
  <c r="AQ48" i="46" s="1"/>
  <c r="DE48" i="46"/>
  <c r="DD48" i="46"/>
  <c r="AO48" i="46" s="1"/>
  <c r="DC48" i="46"/>
  <c r="AN48" i="46" s="1"/>
  <c r="DB48" i="46"/>
  <c r="DA48" i="46"/>
  <c r="AL48" i="46" s="1"/>
  <c r="CZ48" i="46"/>
  <c r="CY48" i="46"/>
  <c r="AJ48" i="46" s="1"/>
  <c r="CX48" i="46"/>
  <c r="AI48" i="46" s="1"/>
  <c r="CW48" i="46"/>
  <c r="CV48" i="46"/>
  <c r="CU48" i="46"/>
  <c r="CT48" i="46"/>
  <c r="CS48" i="46"/>
  <c r="CR48" i="46"/>
  <c r="AC48" i="46" s="1"/>
  <c r="CQ48" i="46"/>
  <c r="AB48" i="46" s="1"/>
  <c r="CP48" i="46"/>
  <c r="AA48" i="46" s="1"/>
  <c r="CO48" i="46"/>
  <c r="Z48" i="46" s="1"/>
  <c r="CN48" i="46"/>
  <c r="CM48" i="46"/>
  <c r="CL48" i="46"/>
  <c r="CK48" i="46"/>
  <c r="CJ48" i="46"/>
  <c r="CI48" i="46"/>
  <c r="CH48" i="46"/>
  <c r="S48" i="46" s="1"/>
  <c r="CG48" i="46"/>
  <c r="CF48" i="46"/>
  <c r="CE48" i="46"/>
  <c r="P48" i="46" s="1"/>
  <c r="CD48" i="46"/>
  <c r="CC48" i="46"/>
  <c r="CB48" i="46"/>
  <c r="CA48" i="46"/>
  <c r="BZ48" i="46"/>
  <c r="K48" i="46" s="1"/>
  <c r="BY48" i="46"/>
  <c r="J48" i="46" s="1"/>
  <c r="BX48" i="46"/>
  <c r="BW48" i="46"/>
  <c r="H48" i="46" s="1"/>
  <c r="BV48" i="46"/>
  <c r="G48" i="46" s="1"/>
  <c r="BU48" i="46"/>
  <c r="F48" i="46" s="1"/>
  <c r="BT48" i="46"/>
  <c r="BS48" i="46"/>
  <c r="D48" i="46" s="1"/>
  <c r="B48" i="46"/>
  <c r="B48" i="44" s="1"/>
  <c r="A48" i="46"/>
  <c r="C48" i="46" s="1"/>
  <c r="C48" i="44" s="1"/>
  <c r="EF47" i="46"/>
  <c r="BQ47" i="46" s="1"/>
  <c r="EE47" i="46"/>
  <c r="ED47" i="46"/>
  <c r="EC47" i="46"/>
  <c r="BN47" i="46" s="1"/>
  <c r="EB47" i="46"/>
  <c r="EA47" i="46"/>
  <c r="BL47" i="46" s="1"/>
  <c r="DZ47" i="46"/>
  <c r="DY47" i="46"/>
  <c r="BJ47" i="46" s="1"/>
  <c r="DX47" i="46"/>
  <c r="DW47" i="46"/>
  <c r="DV47" i="46"/>
  <c r="DU47" i="46"/>
  <c r="BF47" i="46" s="1"/>
  <c r="DT47" i="46"/>
  <c r="BE47" i="46" s="1"/>
  <c r="DS47" i="46"/>
  <c r="DR47" i="46"/>
  <c r="BC47" i="46" s="1"/>
  <c r="DQ47" i="46"/>
  <c r="DP47" i="46"/>
  <c r="BA47" i="46" s="1"/>
  <c r="DO47" i="46"/>
  <c r="DN47" i="46"/>
  <c r="AY47" i="46" s="1"/>
  <c r="DM47" i="46"/>
  <c r="AX47" i="46" s="1"/>
  <c r="DL47" i="46"/>
  <c r="DK47" i="46"/>
  <c r="DJ47" i="46"/>
  <c r="DI47" i="46"/>
  <c r="AT47" i="46" s="1"/>
  <c r="DH47" i="46"/>
  <c r="AS47" i="46" s="1"/>
  <c r="DG47" i="46"/>
  <c r="AR47" i="46" s="1"/>
  <c r="DF47" i="46"/>
  <c r="AQ47" i="44" s="1"/>
  <c r="DE47" i="46"/>
  <c r="AP47" i="46" s="1"/>
  <c r="DD47" i="46"/>
  <c r="AO47" i="46" s="1"/>
  <c r="DC47" i="46"/>
  <c r="AN47" i="46" s="1"/>
  <c r="DB47" i="46"/>
  <c r="DA47" i="46"/>
  <c r="CZ47" i="46"/>
  <c r="AK47" i="46" s="1"/>
  <c r="CY47" i="46"/>
  <c r="AJ47" i="46" s="1"/>
  <c r="CX47" i="46"/>
  <c r="AI47" i="46" s="1"/>
  <c r="CW47" i="46"/>
  <c r="AH47" i="46" s="1"/>
  <c r="CV47" i="46"/>
  <c r="CU47" i="46"/>
  <c r="CT47" i="46"/>
  <c r="CS47" i="46"/>
  <c r="AD47" i="46" s="1"/>
  <c r="CR47" i="46"/>
  <c r="CQ47" i="46"/>
  <c r="AB47" i="46" s="1"/>
  <c r="CP47" i="46"/>
  <c r="CO47" i="46"/>
  <c r="Z47" i="46" s="1"/>
  <c r="CN47" i="46"/>
  <c r="Y47" i="46" s="1"/>
  <c r="CM47" i="46"/>
  <c r="CL47" i="46"/>
  <c r="CK47" i="46"/>
  <c r="V47" i="46" s="1"/>
  <c r="CJ47" i="46"/>
  <c r="CI47" i="46"/>
  <c r="T47" i="46" s="1"/>
  <c r="CH47" i="46"/>
  <c r="S47" i="46" s="1"/>
  <c r="CG47" i="46"/>
  <c r="R47" i="46" s="1"/>
  <c r="CF47" i="46"/>
  <c r="CE47" i="46"/>
  <c r="CD47" i="46"/>
  <c r="O47" i="46" s="1"/>
  <c r="CC47" i="46"/>
  <c r="N47" i="46" s="1"/>
  <c r="CB47" i="46"/>
  <c r="M47" i="46" s="1"/>
  <c r="CA47" i="46"/>
  <c r="BZ47" i="46"/>
  <c r="BY47" i="46"/>
  <c r="J47" i="46" s="1"/>
  <c r="BX47" i="46"/>
  <c r="BW47" i="46"/>
  <c r="H47" i="46" s="1"/>
  <c r="BV47" i="46"/>
  <c r="G47" i="46" s="1"/>
  <c r="BU47" i="46"/>
  <c r="F47" i="46" s="1"/>
  <c r="BT47" i="46"/>
  <c r="E47" i="46" s="1"/>
  <c r="BS47" i="46"/>
  <c r="AQ47" i="46"/>
  <c r="B47" i="46"/>
  <c r="B47" i="44" s="1"/>
  <c r="A47" i="46"/>
  <c r="C47" i="46" s="1"/>
  <c r="C47" i="44" s="1"/>
  <c r="EF46" i="46"/>
  <c r="BQ46" i="46" s="1"/>
  <c r="EE46" i="46"/>
  <c r="ED46" i="46"/>
  <c r="BO46" i="46" s="1"/>
  <c r="EC46" i="46"/>
  <c r="EB46" i="46"/>
  <c r="EA46" i="46"/>
  <c r="DZ46" i="46"/>
  <c r="DY46" i="46"/>
  <c r="DX46" i="46"/>
  <c r="DW46" i="46"/>
  <c r="BH46" i="46" s="1"/>
  <c r="DV46" i="46"/>
  <c r="DU46" i="46"/>
  <c r="BF46" i="46" s="1"/>
  <c r="DT46" i="46"/>
  <c r="DS46" i="46"/>
  <c r="BD46" i="46" s="1"/>
  <c r="DR46" i="46"/>
  <c r="DQ46" i="46"/>
  <c r="BB46" i="46" s="1"/>
  <c r="DP46" i="46"/>
  <c r="BA46" i="46" s="1"/>
  <c r="DO46" i="46"/>
  <c r="DN46" i="46"/>
  <c r="DM46" i="46"/>
  <c r="AX46" i="46" s="1"/>
  <c r="DL46" i="46"/>
  <c r="AW46" i="46" s="1"/>
  <c r="DK46" i="46"/>
  <c r="DJ46" i="46"/>
  <c r="DI46" i="46"/>
  <c r="AT46" i="46" s="1"/>
  <c r="DH46" i="46"/>
  <c r="DG46" i="46"/>
  <c r="DF46" i="46"/>
  <c r="AQ46" i="46" s="1"/>
  <c r="DE46" i="46"/>
  <c r="DD46" i="46"/>
  <c r="DC46" i="46"/>
  <c r="AN46" i="46" s="1"/>
  <c r="DB46" i="46"/>
  <c r="DA46" i="46"/>
  <c r="CZ46" i="46"/>
  <c r="CY46" i="46"/>
  <c r="CX46" i="46"/>
  <c r="AI46" i="46" s="1"/>
  <c r="CW46" i="46"/>
  <c r="CV46" i="46"/>
  <c r="AG46" i="46" s="1"/>
  <c r="CU46" i="46"/>
  <c r="AF46" i="46" s="1"/>
  <c r="CT46" i="46"/>
  <c r="CS46" i="46"/>
  <c r="CR46" i="46"/>
  <c r="CQ46" i="46"/>
  <c r="CP46" i="46"/>
  <c r="CO46" i="46"/>
  <c r="CN46" i="46"/>
  <c r="Y46" i="46" s="1"/>
  <c r="CM46" i="46"/>
  <c r="CL46" i="46"/>
  <c r="CK46" i="46"/>
  <c r="V46" i="46" s="1"/>
  <c r="CJ46" i="46"/>
  <c r="U46" i="46" s="1"/>
  <c r="CI46" i="46"/>
  <c r="CH46" i="46"/>
  <c r="CG46" i="46"/>
  <c r="CF46" i="46"/>
  <c r="Q46" i="46" s="1"/>
  <c r="CE46" i="46"/>
  <c r="CD46" i="46"/>
  <c r="CC46" i="46"/>
  <c r="N46" i="46" s="1"/>
  <c r="CB46" i="46"/>
  <c r="CA46" i="46"/>
  <c r="BZ46" i="46"/>
  <c r="K46" i="46" s="1"/>
  <c r="BY46" i="46"/>
  <c r="J46" i="46" s="1"/>
  <c r="BX46" i="46"/>
  <c r="BW46" i="46"/>
  <c r="BV46" i="46"/>
  <c r="BU46" i="46"/>
  <c r="BT46" i="46"/>
  <c r="BS46" i="46"/>
  <c r="B46" i="46"/>
  <c r="B46" i="44" s="1"/>
  <c r="A46" i="46"/>
  <c r="A44" i="27" s="1"/>
  <c r="EF45" i="46"/>
  <c r="BQ45" i="46" s="1"/>
  <c r="EE45" i="46"/>
  <c r="ED45" i="46"/>
  <c r="BO45" i="44" s="1"/>
  <c r="EC45" i="46"/>
  <c r="BN45" i="44" s="1"/>
  <c r="EB45" i="46"/>
  <c r="EA45" i="46"/>
  <c r="BL45" i="46" s="1"/>
  <c r="DZ45" i="46"/>
  <c r="DY45" i="46"/>
  <c r="DX45" i="46"/>
  <c r="BI45" i="46" s="1"/>
  <c r="DW45" i="46"/>
  <c r="DV45" i="46"/>
  <c r="DU45" i="46"/>
  <c r="BF45" i="46" s="1"/>
  <c r="DT45" i="46"/>
  <c r="DS45" i="46"/>
  <c r="DR45" i="46"/>
  <c r="BC45" i="46" s="1"/>
  <c r="DQ45" i="46"/>
  <c r="BB45" i="46" s="1"/>
  <c r="DP45" i="46"/>
  <c r="BA45" i="46" s="1"/>
  <c r="DO45" i="46"/>
  <c r="AZ45" i="46" s="1"/>
  <c r="DN45" i="46"/>
  <c r="AY45" i="46" s="1"/>
  <c r="DM45" i="46"/>
  <c r="DL45" i="46"/>
  <c r="DK45" i="46"/>
  <c r="AV45" i="46" s="1"/>
  <c r="DJ45" i="46"/>
  <c r="AU45" i="46" s="1"/>
  <c r="DI45" i="46"/>
  <c r="DH45" i="46"/>
  <c r="AS45" i="46" s="1"/>
  <c r="DG45" i="46"/>
  <c r="DF45" i="46"/>
  <c r="AQ45" i="46" s="1"/>
  <c r="DE45" i="46"/>
  <c r="DD45" i="46"/>
  <c r="AO45" i="46" s="1"/>
  <c r="DC45" i="46"/>
  <c r="DB45" i="46"/>
  <c r="AM45" i="46" s="1"/>
  <c r="DA45" i="46"/>
  <c r="AL45" i="46" s="1"/>
  <c r="CZ45" i="46"/>
  <c r="AK45" i="46" s="1"/>
  <c r="CY45" i="46"/>
  <c r="CX45" i="46"/>
  <c r="CW45" i="46"/>
  <c r="AH45" i="46" s="1"/>
  <c r="CV45" i="46"/>
  <c r="CU45" i="46"/>
  <c r="CT45" i="46"/>
  <c r="AE45" i="46" s="1"/>
  <c r="CS45" i="46"/>
  <c r="CR45" i="46"/>
  <c r="AC45" i="46" s="1"/>
  <c r="CQ45" i="46"/>
  <c r="CP45" i="46"/>
  <c r="CO45" i="46"/>
  <c r="Z45" i="46" s="1"/>
  <c r="CN45" i="46"/>
  <c r="CM45" i="46"/>
  <c r="CL45" i="46"/>
  <c r="CK45" i="46"/>
  <c r="CJ45" i="46"/>
  <c r="U45" i="46" s="1"/>
  <c r="CI45" i="46"/>
  <c r="CH45" i="46"/>
  <c r="S45" i="46" s="1"/>
  <c r="CG45" i="46"/>
  <c r="CF45" i="46"/>
  <c r="CE45" i="46"/>
  <c r="P45" i="46" s="1"/>
  <c r="CD45" i="46"/>
  <c r="O45" i="46" s="1"/>
  <c r="CC45" i="46"/>
  <c r="CB45" i="46"/>
  <c r="M45" i="46" s="1"/>
  <c r="CA45" i="46"/>
  <c r="L45" i="46" s="1"/>
  <c r="BZ45" i="46"/>
  <c r="K45" i="46" s="1"/>
  <c r="BY45" i="46"/>
  <c r="BX45" i="46"/>
  <c r="I45" i="46" s="1"/>
  <c r="BW45" i="46"/>
  <c r="H45" i="46" s="1"/>
  <c r="BV45" i="46"/>
  <c r="G45" i="46" s="1"/>
  <c r="BU45" i="46"/>
  <c r="BT45" i="46"/>
  <c r="E45" i="46" s="1"/>
  <c r="BS45" i="46"/>
  <c r="D45" i="46" s="1"/>
  <c r="BO45" i="46"/>
  <c r="BN45" i="46"/>
  <c r="B45" i="46"/>
  <c r="B45" i="44" s="1"/>
  <c r="A45" i="46"/>
  <c r="A43" i="27" s="1"/>
  <c r="EF44" i="46"/>
  <c r="BQ44" i="46" s="1"/>
  <c r="EE44" i="46"/>
  <c r="BP44" i="46" s="1"/>
  <c r="ED44" i="46"/>
  <c r="EC44" i="46"/>
  <c r="EB44" i="46"/>
  <c r="EA44" i="46"/>
  <c r="BL44" i="46" s="1"/>
  <c r="DZ44" i="46"/>
  <c r="DY44" i="46"/>
  <c r="DX44" i="46"/>
  <c r="DW44" i="46"/>
  <c r="DV44" i="46"/>
  <c r="DU44" i="46"/>
  <c r="BF44" i="46" s="1"/>
  <c r="DT44" i="46"/>
  <c r="BE44" i="46" s="1"/>
  <c r="DS44" i="46"/>
  <c r="BD44" i="46" s="1"/>
  <c r="DR44" i="46"/>
  <c r="BC44" i="46" s="1"/>
  <c r="DQ44" i="46"/>
  <c r="BB44" i="46" s="1"/>
  <c r="DP44" i="46"/>
  <c r="BA44" i="46" s="1"/>
  <c r="DO44" i="46"/>
  <c r="AZ44" i="46" s="1"/>
  <c r="DN44" i="46"/>
  <c r="DM44" i="46"/>
  <c r="AX44" i="46" s="1"/>
  <c r="DL44" i="46"/>
  <c r="AW44" i="46" s="1"/>
  <c r="DK44" i="46"/>
  <c r="DJ44" i="46"/>
  <c r="DI44" i="46"/>
  <c r="DH44" i="46"/>
  <c r="AS44" i="46" s="1"/>
  <c r="DG44" i="46"/>
  <c r="DF44" i="46"/>
  <c r="DE44" i="46"/>
  <c r="DD44" i="46"/>
  <c r="AO44" i="46" s="1"/>
  <c r="DC44" i="46"/>
  <c r="DB44" i="46"/>
  <c r="DA44" i="46"/>
  <c r="CZ44" i="46"/>
  <c r="CY44" i="46"/>
  <c r="AJ44" i="46" s="1"/>
  <c r="CX44" i="46"/>
  <c r="CW44" i="46"/>
  <c r="CV44" i="46"/>
  <c r="AG44" i="46" s="1"/>
  <c r="CU44" i="46"/>
  <c r="AF44" i="46" s="1"/>
  <c r="CT44" i="46"/>
  <c r="CS44" i="46"/>
  <c r="CR44" i="46"/>
  <c r="AC44" i="46" s="1"/>
  <c r="CQ44" i="46"/>
  <c r="CP44" i="46"/>
  <c r="CO44" i="46"/>
  <c r="Z44" i="46" s="1"/>
  <c r="CN44" i="46"/>
  <c r="Y44" i="46" s="1"/>
  <c r="CM44" i="46"/>
  <c r="CL44" i="46"/>
  <c r="W44" i="46" s="1"/>
  <c r="CK44" i="46"/>
  <c r="CJ44" i="46"/>
  <c r="CI44" i="46"/>
  <c r="CH44" i="46"/>
  <c r="CG44" i="46"/>
  <c r="CF44" i="46"/>
  <c r="CE44" i="46"/>
  <c r="P44" i="46" s="1"/>
  <c r="CD44" i="46"/>
  <c r="CC44" i="46"/>
  <c r="CB44" i="46"/>
  <c r="M44" i="46" s="1"/>
  <c r="CA44" i="46"/>
  <c r="BZ44" i="46"/>
  <c r="BY44" i="46"/>
  <c r="BX44" i="46"/>
  <c r="BW44" i="46"/>
  <c r="BV44" i="46"/>
  <c r="BU44" i="46"/>
  <c r="BT44" i="46"/>
  <c r="E44" i="46" s="1"/>
  <c r="BS44" i="46"/>
  <c r="B44" i="46"/>
  <c r="B44" i="44" s="1"/>
  <c r="A44" i="46"/>
  <c r="C44" i="46" s="1"/>
  <c r="C44" i="44" s="1"/>
  <c r="EF43" i="46"/>
  <c r="BQ43" i="46" s="1"/>
  <c r="EE43" i="46"/>
  <c r="BP43" i="46" s="1"/>
  <c r="ED43" i="46"/>
  <c r="EC43" i="46"/>
  <c r="EB43" i="46"/>
  <c r="BM43" i="46" s="1"/>
  <c r="EA43" i="46"/>
  <c r="DZ43" i="46"/>
  <c r="DY43" i="46"/>
  <c r="BJ43" i="46" s="1"/>
  <c r="DX43" i="46"/>
  <c r="BI43" i="46" s="1"/>
  <c r="DW43" i="46"/>
  <c r="DV43" i="46"/>
  <c r="BG43" i="46" s="1"/>
  <c r="DU43" i="46"/>
  <c r="DT43" i="46"/>
  <c r="BE43" i="46" s="1"/>
  <c r="DS43" i="46"/>
  <c r="DR43" i="46"/>
  <c r="BC43" i="46" s="1"/>
  <c r="DQ43" i="46"/>
  <c r="DP43" i="46"/>
  <c r="BA43" i="46" s="1"/>
  <c r="DO43" i="46"/>
  <c r="AZ43" i="46" s="1"/>
  <c r="DN43" i="46"/>
  <c r="DM43" i="46"/>
  <c r="DL43" i="46"/>
  <c r="AW43" i="46" s="1"/>
  <c r="DK43" i="46"/>
  <c r="DJ43" i="46"/>
  <c r="DI43" i="46"/>
  <c r="DH43" i="46"/>
  <c r="AS43" i="46" s="1"/>
  <c r="DG43" i="46"/>
  <c r="DF43" i="46"/>
  <c r="DE43" i="46"/>
  <c r="DD43" i="46"/>
  <c r="AO43" i="46" s="1"/>
  <c r="DC43" i="46"/>
  <c r="DB43" i="46"/>
  <c r="DA43" i="46"/>
  <c r="AL43" i="46" s="1"/>
  <c r="CZ43" i="46"/>
  <c r="AK43" i="46" s="1"/>
  <c r="CY43" i="46"/>
  <c r="CX43" i="46"/>
  <c r="CW43" i="46"/>
  <c r="CV43" i="46"/>
  <c r="CU43" i="46"/>
  <c r="CT43" i="46"/>
  <c r="CS43" i="46"/>
  <c r="CR43" i="46"/>
  <c r="AC43" i="46" s="1"/>
  <c r="CQ43" i="46"/>
  <c r="AB43" i="46" s="1"/>
  <c r="CP43" i="46"/>
  <c r="CO43" i="46"/>
  <c r="Z43" i="46" s="1"/>
  <c r="CN43" i="46"/>
  <c r="CM43" i="46"/>
  <c r="CL43" i="46"/>
  <c r="CK43" i="46"/>
  <c r="V43" i="46" s="1"/>
  <c r="CJ43" i="46"/>
  <c r="U43" i="46" s="1"/>
  <c r="CI43" i="46"/>
  <c r="T43" i="46" s="1"/>
  <c r="CH43" i="46"/>
  <c r="CG43" i="46"/>
  <c r="CF43" i="46"/>
  <c r="Q43" i="46" s="1"/>
  <c r="CE43" i="46"/>
  <c r="P43" i="46" s="1"/>
  <c r="CD43" i="46"/>
  <c r="CC43" i="46"/>
  <c r="N43" i="46" s="1"/>
  <c r="CB43" i="46"/>
  <c r="M43" i="46" s="1"/>
  <c r="CA43" i="46"/>
  <c r="L43" i="46" s="1"/>
  <c r="BZ43" i="46"/>
  <c r="BY43" i="46"/>
  <c r="BX43" i="46"/>
  <c r="I43" i="46" s="1"/>
  <c r="BW43" i="46"/>
  <c r="H43" i="46" s="1"/>
  <c r="BV43" i="46"/>
  <c r="BU43" i="46"/>
  <c r="BT43" i="46"/>
  <c r="E43" i="46" s="1"/>
  <c r="BS43" i="46"/>
  <c r="B43" i="46"/>
  <c r="B43" i="44" s="1"/>
  <c r="A43" i="46"/>
  <c r="A41" i="27" s="1"/>
  <c r="EF42" i="46"/>
  <c r="BQ42" i="46" s="1"/>
  <c r="EE42" i="46"/>
  <c r="BP42" i="46" s="1"/>
  <c r="ED42" i="46"/>
  <c r="BO42" i="46" s="1"/>
  <c r="EC42" i="46"/>
  <c r="EB42" i="46"/>
  <c r="BM42" i="46" s="1"/>
  <c r="EA42" i="46"/>
  <c r="DZ42" i="46"/>
  <c r="DY42" i="46"/>
  <c r="DX42" i="46"/>
  <c r="DW42" i="46"/>
  <c r="DV42" i="46"/>
  <c r="DU42" i="46"/>
  <c r="DT42" i="46"/>
  <c r="BE42" i="46" s="1"/>
  <c r="DS42" i="46"/>
  <c r="BD42" i="46" s="1"/>
  <c r="DR42" i="46"/>
  <c r="BC42" i="46" s="1"/>
  <c r="DQ42" i="46"/>
  <c r="DP42" i="46"/>
  <c r="BA42" i="46" s="1"/>
  <c r="DO42" i="46"/>
  <c r="DN42" i="46"/>
  <c r="DM42" i="46"/>
  <c r="AX42" i="46" s="1"/>
  <c r="DL42" i="46"/>
  <c r="AW42" i="46" s="1"/>
  <c r="DK42" i="46"/>
  <c r="AV42" i="46" s="1"/>
  <c r="DJ42" i="46"/>
  <c r="DI42" i="46"/>
  <c r="DH42" i="46"/>
  <c r="DG42" i="46"/>
  <c r="AR42" i="46" s="1"/>
  <c r="DF42" i="46"/>
  <c r="AQ42" i="46" s="1"/>
  <c r="DE42" i="46"/>
  <c r="DD42" i="46"/>
  <c r="AO42" i="46" s="1"/>
  <c r="DC42" i="46"/>
  <c r="DB42" i="46"/>
  <c r="DA42" i="46"/>
  <c r="CZ42" i="46"/>
  <c r="AK42" i="46" s="1"/>
  <c r="CY42" i="46"/>
  <c r="CX42" i="46"/>
  <c r="AI42" i="46" s="1"/>
  <c r="CW42" i="46"/>
  <c r="AH42" i="46" s="1"/>
  <c r="CV42" i="46"/>
  <c r="AG42" i="46" s="1"/>
  <c r="CU42" i="46"/>
  <c r="CT42" i="46"/>
  <c r="AE42" i="46" s="1"/>
  <c r="CS42" i="46"/>
  <c r="CR42" i="46"/>
  <c r="CQ42" i="46"/>
  <c r="AB42" i="46" s="1"/>
  <c r="CP42" i="46"/>
  <c r="CO42" i="46"/>
  <c r="Z42" i="46" s="1"/>
  <c r="CN42" i="46"/>
  <c r="Y42" i="46" s="1"/>
  <c r="CM42" i="46"/>
  <c r="X42" i="46" s="1"/>
  <c r="CL42" i="46"/>
  <c r="CK42" i="46"/>
  <c r="V42" i="46" s="1"/>
  <c r="CJ42" i="46"/>
  <c r="CI42" i="46"/>
  <c r="CH42" i="46"/>
  <c r="CG42" i="46"/>
  <c r="R42" i="46" s="1"/>
  <c r="CF42" i="46"/>
  <c r="Q42" i="46" s="1"/>
  <c r="CE42" i="46"/>
  <c r="CD42" i="46"/>
  <c r="CC42" i="46"/>
  <c r="CB42" i="46"/>
  <c r="CA42" i="46"/>
  <c r="L42" i="46" s="1"/>
  <c r="BZ42" i="46"/>
  <c r="BY42" i="46"/>
  <c r="J42" i="46" s="1"/>
  <c r="BX42" i="46"/>
  <c r="I42" i="46" s="1"/>
  <c r="BW42" i="46"/>
  <c r="BV42" i="46"/>
  <c r="BU42" i="46"/>
  <c r="F42" i="46" s="1"/>
  <c r="BT42" i="46"/>
  <c r="E42" i="46" s="1"/>
  <c r="BS42" i="46"/>
  <c r="D42" i="46" s="1"/>
  <c r="B42" i="46"/>
  <c r="B42" i="44" s="1"/>
  <c r="A42" i="46"/>
  <c r="A42" i="44" s="1"/>
  <c r="EF41" i="46"/>
  <c r="BQ41" i="46" s="1"/>
  <c r="EE41" i="46"/>
  <c r="BP41" i="46" s="1"/>
  <c r="ED41" i="46"/>
  <c r="BO41" i="44" s="1"/>
  <c r="EC41" i="46"/>
  <c r="BN41" i="44" s="1"/>
  <c r="EB41" i="46"/>
  <c r="EA41" i="46"/>
  <c r="DZ41" i="46"/>
  <c r="BK41" i="46" s="1"/>
  <c r="DY41" i="46"/>
  <c r="BJ41" i="46" s="1"/>
  <c r="DX41" i="46"/>
  <c r="BI41" i="46" s="1"/>
  <c r="DW41" i="46"/>
  <c r="DV41" i="46"/>
  <c r="BG41" i="46" s="1"/>
  <c r="DU41" i="46"/>
  <c r="DT41" i="46"/>
  <c r="BE41" i="46" s="1"/>
  <c r="DS41" i="46"/>
  <c r="BD41" i="46" s="1"/>
  <c r="DR41" i="46"/>
  <c r="BC41" i="46" s="1"/>
  <c r="DQ41" i="46"/>
  <c r="DP41" i="46"/>
  <c r="BA41" i="46" s="1"/>
  <c r="DO41" i="46"/>
  <c r="DN41" i="46"/>
  <c r="DM41" i="46"/>
  <c r="DL41" i="46"/>
  <c r="AW41" i="46" s="1"/>
  <c r="DK41" i="46"/>
  <c r="AV41" i="46" s="1"/>
  <c r="DJ41" i="46"/>
  <c r="AU41" i="46" s="1"/>
  <c r="DI41" i="46"/>
  <c r="AT41" i="46" s="1"/>
  <c r="DH41" i="46"/>
  <c r="AS41" i="46" s="1"/>
  <c r="DG41" i="46"/>
  <c r="AR41" i="46" s="1"/>
  <c r="DF41" i="46"/>
  <c r="DE41" i="46"/>
  <c r="DD41" i="46"/>
  <c r="AO41" i="46" s="1"/>
  <c r="DC41" i="46"/>
  <c r="AN41" i="46" s="1"/>
  <c r="DB41" i="46"/>
  <c r="DA41" i="46"/>
  <c r="CZ41" i="46"/>
  <c r="AK41" i="46" s="1"/>
  <c r="CY41" i="46"/>
  <c r="AJ41" i="46" s="1"/>
  <c r="CX41" i="46"/>
  <c r="AI41" i="46" s="1"/>
  <c r="CW41" i="46"/>
  <c r="CV41" i="46"/>
  <c r="CU41" i="46"/>
  <c r="CT41" i="46"/>
  <c r="CS41" i="46"/>
  <c r="AD41" i="46" s="1"/>
  <c r="CR41" i="46"/>
  <c r="AC41" i="46" s="1"/>
  <c r="CQ41" i="46"/>
  <c r="CP41" i="46"/>
  <c r="CO41" i="46"/>
  <c r="Z41" i="46" s="1"/>
  <c r="CN41" i="46"/>
  <c r="CM41" i="46"/>
  <c r="CL41" i="46"/>
  <c r="W41" i="46" s="1"/>
  <c r="CK41" i="46"/>
  <c r="CJ41" i="46"/>
  <c r="U41" i="46" s="1"/>
  <c r="CI41" i="46"/>
  <c r="T41" i="46" s="1"/>
  <c r="CH41" i="46"/>
  <c r="CG41" i="46"/>
  <c r="CF41" i="46"/>
  <c r="Q41" i="46" s="1"/>
  <c r="CE41" i="46"/>
  <c r="P41" i="46" s="1"/>
  <c r="CD41" i="46"/>
  <c r="CC41" i="46"/>
  <c r="N41" i="46" s="1"/>
  <c r="CB41" i="46"/>
  <c r="M41" i="46" s="1"/>
  <c r="CA41" i="46"/>
  <c r="BZ41" i="46"/>
  <c r="BY41" i="46"/>
  <c r="BX41" i="46"/>
  <c r="BW41" i="46"/>
  <c r="BV41" i="46"/>
  <c r="G41" i="46" s="1"/>
  <c r="BU41" i="46"/>
  <c r="BT41" i="46"/>
  <c r="E41" i="46" s="1"/>
  <c r="BS41" i="46"/>
  <c r="BO41" i="46"/>
  <c r="BN41" i="46"/>
  <c r="B41" i="46"/>
  <c r="B41" i="44" s="1"/>
  <c r="A41" i="46"/>
  <c r="C41" i="46" s="1"/>
  <c r="C41" i="44" s="1"/>
  <c r="EF40" i="46"/>
  <c r="BQ40" i="46" s="1"/>
  <c r="EE40" i="46"/>
  <c r="BP40" i="46" s="1"/>
  <c r="ED40" i="46"/>
  <c r="BO40" i="46" s="1"/>
  <c r="EC40" i="46"/>
  <c r="BN40" i="46" s="1"/>
  <c r="EB40" i="46"/>
  <c r="BM40" i="46" s="1"/>
  <c r="EA40" i="46"/>
  <c r="DZ40" i="46"/>
  <c r="BK40" i="46" s="1"/>
  <c r="DY40" i="46"/>
  <c r="DX40" i="46"/>
  <c r="BI40" i="46" s="1"/>
  <c r="DW40" i="46"/>
  <c r="DV40" i="46"/>
  <c r="BG40" i="46" s="1"/>
  <c r="DU40" i="46"/>
  <c r="BF40" i="46" s="1"/>
  <c r="DT40" i="46"/>
  <c r="DS40" i="46"/>
  <c r="DR40" i="46"/>
  <c r="DQ40" i="46"/>
  <c r="BB40" i="46" s="1"/>
  <c r="DP40" i="46"/>
  <c r="BA40" i="46" s="1"/>
  <c r="DO40" i="46"/>
  <c r="DN40" i="46"/>
  <c r="AY40" i="46" s="1"/>
  <c r="DM40" i="46"/>
  <c r="DL40" i="46"/>
  <c r="AW40" i="46" s="1"/>
  <c r="DK40" i="46"/>
  <c r="AV40" i="46" s="1"/>
  <c r="DJ40" i="46"/>
  <c r="DI40" i="46"/>
  <c r="AT40" i="46" s="1"/>
  <c r="DH40" i="46"/>
  <c r="AS40" i="46" s="1"/>
  <c r="DG40" i="46"/>
  <c r="DF40" i="46"/>
  <c r="AQ40" i="46" s="1"/>
  <c r="DE40" i="46"/>
  <c r="AP40" i="46" s="1"/>
  <c r="DD40" i="46"/>
  <c r="AO40" i="46" s="1"/>
  <c r="DC40" i="46"/>
  <c r="DB40" i="46"/>
  <c r="AM40" i="46" s="1"/>
  <c r="DA40" i="46"/>
  <c r="AL40" i="46" s="1"/>
  <c r="CZ40" i="46"/>
  <c r="AK40" i="46" s="1"/>
  <c r="CY40" i="46"/>
  <c r="AJ40" i="46" s="1"/>
  <c r="CX40" i="46"/>
  <c r="CW40" i="46"/>
  <c r="CV40" i="46"/>
  <c r="CU40" i="46"/>
  <c r="CT40" i="46"/>
  <c r="AE40" i="46" s="1"/>
  <c r="CS40" i="46"/>
  <c r="AD40" i="46" s="1"/>
  <c r="CR40" i="46"/>
  <c r="AC40" i="46" s="1"/>
  <c r="CQ40" i="46"/>
  <c r="AB40" i="46" s="1"/>
  <c r="CP40" i="46"/>
  <c r="AA40" i="46" s="1"/>
  <c r="CO40" i="46"/>
  <c r="Z40" i="46" s="1"/>
  <c r="CN40" i="46"/>
  <c r="CM40" i="46"/>
  <c r="X40" i="46" s="1"/>
  <c r="CL40" i="46"/>
  <c r="CK40" i="46"/>
  <c r="CJ40" i="46"/>
  <c r="U40" i="46" s="1"/>
  <c r="CI40" i="46"/>
  <c r="T40" i="46" s="1"/>
  <c r="CH40" i="46"/>
  <c r="CG40" i="46"/>
  <c r="CF40" i="46"/>
  <c r="Q40" i="46" s="1"/>
  <c r="CE40" i="46"/>
  <c r="CD40" i="46"/>
  <c r="O40" i="46" s="1"/>
  <c r="CC40" i="46"/>
  <c r="N40" i="46" s="1"/>
  <c r="CB40" i="46"/>
  <c r="M40" i="46" s="1"/>
  <c r="CA40" i="46"/>
  <c r="L40" i="46" s="1"/>
  <c r="BZ40" i="46"/>
  <c r="K40" i="46" s="1"/>
  <c r="BY40" i="46"/>
  <c r="J40" i="46" s="1"/>
  <c r="BX40" i="46"/>
  <c r="BW40" i="46"/>
  <c r="BV40" i="46"/>
  <c r="BU40" i="46"/>
  <c r="BT40" i="46"/>
  <c r="E40" i="46" s="1"/>
  <c r="BS40" i="46"/>
  <c r="B40" i="46"/>
  <c r="B40" i="44" s="1"/>
  <c r="A40" i="46"/>
  <c r="C40" i="46" s="1"/>
  <c r="C40" i="44" s="1"/>
  <c r="EF39" i="46"/>
  <c r="EE39" i="46"/>
  <c r="ED39" i="46"/>
  <c r="BO39" i="44" s="1"/>
  <c r="EC39" i="46"/>
  <c r="BN39" i="44" s="1"/>
  <c r="EB39" i="46"/>
  <c r="EA39" i="46"/>
  <c r="BL39" i="46" s="1"/>
  <c r="DZ39" i="46"/>
  <c r="BK39" i="46" s="1"/>
  <c r="DY39" i="46"/>
  <c r="BJ39" i="46" s="1"/>
  <c r="DX39" i="46"/>
  <c r="DW39" i="46"/>
  <c r="DV39" i="46"/>
  <c r="DU39" i="46"/>
  <c r="BF39" i="46" s="1"/>
  <c r="DT39" i="46"/>
  <c r="DS39" i="46"/>
  <c r="DR39" i="46"/>
  <c r="DQ39" i="46"/>
  <c r="BB39" i="46" s="1"/>
  <c r="DP39" i="46"/>
  <c r="DO39" i="46"/>
  <c r="DN39" i="46"/>
  <c r="AY39" i="46" s="1"/>
  <c r="DM39" i="46"/>
  <c r="DL39" i="46"/>
  <c r="AW39" i="46" s="1"/>
  <c r="DK39" i="46"/>
  <c r="AV39" i="46" s="1"/>
  <c r="DJ39" i="46"/>
  <c r="AU39" i="46" s="1"/>
  <c r="DI39" i="46"/>
  <c r="AT39" i="46" s="1"/>
  <c r="DH39" i="46"/>
  <c r="DG39" i="46"/>
  <c r="AR39" i="46" s="1"/>
  <c r="DF39" i="46"/>
  <c r="AQ39" i="46" s="1"/>
  <c r="DE39" i="46"/>
  <c r="AP39" i="46" s="1"/>
  <c r="DD39" i="46"/>
  <c r="DC39" i="46"/>
  <c r="AN39" i="46" s="1"/>
  <c r="DB39" i="46"/>
  <c r="DA39" i="46"/>
  <c r="AL39" i="46" s="1"/>
  <c r="CZ39" i="46"/>
  <c r="CY39" i="46"/>
  <c r="CX39" i="46"/>
  <c r="AI39" i="46" s="1"/>
  <c r="CW39" i="46"/>
  <c r="CV39" i="46"/>
  <c r="CU39" i="46"/>
  <c r="CT39" i="46"/>
  <c r="AE39" i="46" s="1"/>
  <c r="CS39" i="46"/>
  <c r="AD39" i="46" s="1"/>
  <c r="CR39" i="46"/>
  <c r="CQ39" i="46"/>
  <c r="CP39" i="46"/>
  <c r="AA39" i="46" s="1"/>
  <c r="CO39" i="46"/>
  <c r="CN39" i="46"/>
  <c r="CM39" i="46"/>
  <c r="CL39" i="46"/>
  <c r="W39" i="46" s="1"/>
  <c r="CK39" i="46"/>
  <c r="V39" i="46" s="1"/>
  <c r="CJ39" i="46"/>
  <c r="U39" i="46" s="1"/>
  <c r="CI39" i="46"/>
  <c r="CH39" i="46"/>
  <c r="S39" i="46" s="1"/>
  <c r="CG39" i="46"/>
  <c r="R39" i="46" s="1"/>
  <c r="CF39" i="46"/>
  <c r="Q39" i="46" s="1"/>
  <c r="CE39" i="46"/>
  <c r="P39" i="46" s="1"/>
  <c r="CD39" i="46"/>
  <c r="O39" i="46" s="1"/>
  <c r="CC39" i="46"/>
  <c r="N39" i="46" s="1"/>
  <c r="CB39" i="46"/>
  <c r="M39" i="46" s="1"/>
  <c r="CA39" i="46"/>
  <c r="BZ39" i="46"/>
  <c r="BY39" i="46"/>
  <c r="BX39" i="46"/>
  <c r="I39" i="46" s="1"/>
  <c r="BW39" i="46"/>
  <c r="H39" i="46" s="1"/>
  <c r="BV39" i="46"/>
  <c r="G39" i="46" s="1"/>
  <c r="BU39" i="46"/>
  <c r="F39" i="46" s="1"/>
  <c r="BT39" i="46"/>
  <c r="BS39" i="46"/>
  <c r="B39" i="46"/>
  <c r="B39" i="44" s="1"/>
  <c r="A39" i="46"/>
  <c r="C39" i="46" s="1"/>
  <c r="C39" i="44" s="1"/>
  <c r="EF38" i="46"/>
  <c r="BQ38" i="46" s="1"/>
  <c r="EE38" i="46"/>
  <c r="BP38" i="46" s="1"/>
  <c r="ED38" i="46"/>
  <c r="EC38" i="46"/>
  <c r="EB38" i="46"/>
  <c r="EA38" i="46"/>
  <c r="BL38" i="46" s="1"/>
  <c r="DZ38" i="46"/>
  <c r="DY38" i="46"/>
  <c r="DX38" i="46"/>
  <c r="BI38" i="46" s="1"/>
  <c r="DW38" i="46"/>
  <c r="DV38" i="46"/>
  <c r="BG38" i="46" s="1"/>
  <c r="DU38" i="46"/>
  <c r="DT38" i="46"/>
  <c r="BE38" i="46" s="1"/>
  <c r="DS38" i="46"/>
  <c r="BD38" i="46" s="1"/>
  <c r="DR38" i="46"/>
  <c r="BC38" i="46" s="1"/>
  <c r="DQ38" i="46"/>
  <c r="DP38" i="46"/>
  <c r="BA38" i="46" s="1"/>
  <c r="DO38" i="46"/>
  <c r="AZ38" i="46" s="1"/>
  <c r="DN38" i="46"/>
  <c r="AY38" i="46" s="1"/>
  <c r="DM38" i="46"/>
  <c r="DL38" i="46"/>
  <c r="AW38" i="46" s="1"/>
  <c r="DK38" i="46"/>
  <c r="AV38" i="46" s="1"/>
  <c r="DJ38" i="46"/>
  <c r="DI38" i="46"/>
  <c r="DH38" i="46"/>
  <c r="AS38" i="46" s="1"/>
  <c r="DG38" i="46"/>
  <c r="DF38" i="46"/>
  <c r="DE38" i="46"/>
  <c r="DD38" i="46"/>
  <c r="AO38" i="46" s="1"/>
  <c r="DC38" i="46"/>
  <c r="AN38" i="46" s="1"/>
  <c r="DB38" i="46"/>
  <c r="DA38" i="46"/>
  <c r="CZ38" i="46"/>
  <c r="AK38" i="46" s="1"/>
  <c r="CY38" i="46"/>
  <c r="CX38" i="46"/>
  <c r="AI38" i="46" s="1"/>
  <c r="CW38" i="46"/>
  <c r="CV38" i="46"/>
  <c r="CU38" i="46"/>
  <c r="CT38" i="46"/>
  <c r="AE38" i="46" s="1"/>
  <c r="CS38" i="46"/>
  <c r="CR38" i="46"/>
  <c r="AC38" i="46" s="1"/>
  <c r="CQ38" i="46"/>
  <c r="AB38" i="46" s="1"/>
  <c r="CP38" i="46"/>
  <c r="CO38" i="46"/>
  <c r="CN38" i="46"/>
  <c r="CM38" i="46"/>
  <c r="X38" i="46" s="1"/>
  <c r="CL38" i="46"/>
  <c r="W38" i="46" s="1"/>
  <c r="CK38" i="46"/>
  <c r="V38" i="46" s="1"/>
  <c r="CJ38" i="46"/>
  <c r="U38" i="46" s="1"/>
  <c r="CI38" i="46"/>
  <c r="T38" i="46" s="1"/>
  <c r="CH38" i="46"/>
  <c r="CG38" i="46"/>
  <c r="CF38" i="46"/>
  <c r="Q38" i="46" s="1"/>
  <c r="CE38" i="46"/>
  <c r="P38" i="46" s="1"/>
  <c r="CD38" i="46"/>
  <c r="CC38" i="46"/>
  <c r="CB38" i="46"/>
  <c r="M38" i="46" s="1"/>
  <c r="CA38" i="46"/>
  <c r="L38" i="46" s="1"/>
  <c r="BZ38" i="46"/>
  <c r="K38" i="46" s="1"/>
  <c r="BY38" i="46"/>
  <c r="BX38" i="46"/>
  <c r="BW38" i="46"/>
  <c r="BV38" i="46"/>
  <c r="G38" i="46" s="1"/>
  <c r="BU38" i="46"/>
  <c r="BT38" i="46"/>
  <c r="E38" i="46" s="1"/>
  <c r="BS38" i="46"/>
  <c r="D38" i="46" s="1"/>
  <c r="B38" i="46"/>
  <c r="B38" i="44" s="1"/>
  <c r="A38" i="46"/>
  <c r="A36" i="27" s="1"/>
  <c r="EF37" i="46"/>
  <c r="BQ37" i="46" s="1"/>
  <c r="EE37" i="46"/>
  <c r="BP37" i="46" s="1"/>
  <c r="ED37" i="46"/>
  <c r="BO37" i="44" s="1"/>
  <c r="EC37" i="46"/>
  <c r="BN37" i="44" s="1"/>
  <c r="EB37" i="46"/>
  <c r="BM37" i="46" s="1"/>
  <c r="EA37" i="46"/>
  <c r="BL37" i="46" s="1"/>
  <c r="DZ37" i="46"/>
  <c r="BK37" i="46" s="1"/>
  <c r="DY37" i="46"/>
  <c r="DX37" i="46"/>
  <c r="BI37" i="46" s="1"/>
  <c r="DW37" i="46"/>
  <c r="BH37" i="46" s="1"/>
  <c r="DV37" i="46"/>
  <c r="DU37" i="46"/>
  <c r="DT37" i="46"/>
  <c r="BE37" i="46" s="1"/>
  <c r="DS37" i="46"/>
  <c r="BD37" i="46" s="1"/>
  <c r="DR37" i="46"/>
  <c r="BC37" i="46" s="1"/>
  <c r="DQ37" i="46"/>
  <c r="DP37" i="46"/>
  <c r="DO37" i="46"/>
  <c r="DN37" i="46"/>
  <c r="AY37" i="46" s="1"/>
  <c r="DM37" i="46"/>
  <c r="DL37" i="46"/>
  <c r="AW37" i="46" s="1"/>
  <c r="DK37" i="46"/>
  <c r="AV37" i="46" s="1"/>
  <c r="DJ37" i="46"/>
  <c r="DI37" i="46"/>
  <c r="AT37" i="46" s="1"/>
  <c r="DH37" i="46"/>
  <c r="AS37" i="46" s="1"/>
  <c r="DG37" i="46"/>
  <c r="DF37" i="46"/>
  <c r="DE37" i="46"/>
  <c r="AP37" i="46" s="1"/>
  <c r="DD37" i="46"/>
  <c r="AO37" i="46" s="1"/>
  <c r="DC37" i="46"/>
  <c r="DB37" i="46"/>
  <c r="AM37" i="46" s="1"/>
  <c r="DA37" i="46"/>
  <c r="AL37" i="46" s="1"/>
  <c r="CZ37" i="46"/>
  <c r="CY37" i="46"/>
  <c r="CX37" i="46"/>
  <c r="AI37" i="46" s="1"/>
  <c r="CW37" i="46"/>
  <c r="CV37" i="46"/>
  <c r="AG37" i="46" s="1"/>
  <c r="CU37" i="46"/>
  <c r="CT37" i="46"/>
  <c r="AE37" i="46" s="1"/>
  <c r="CS37" i="46"/>
  <c r="CR37" i="46"/>
  <c r="AC37" i="46" s="1"/>
  <c r="CQ37" i="46"/>
  <c r="AB37" i="46" s="1"/>
  <c r="CP37" i="46"/>
  <c r="AA37" i="46" s="1"/>
  <c r="CO37" i="46"/>
  <c r="Z37" i="46" s="1"/>
  <c r="CN37" i="46"/>
  <c r="Y37" i="46" s="1"/>
  <c r="CM37" i="46"/>
  <c r="CL37" i="46"/>
  <c r="CK37" i="46"/>
  <c r="V37" i="46" s="1"/>
  <c r="CJ37" i="46"/>
  <c r="CI37" i="46"/>
  <c r="T37" i="46" s="1"/>
  <c r="CH37" i="46"/>
  <c r="CG37" i="46"/>
  <c r="CF37" i="46"/>
  <c r="Q37" i="46" s="1"/>
  <c r="CE37" i="46"/>
  <c r="CD37" i="46"/>
  <c r="O37" i="46" s="1"/>
  <c r="CC37" i="46"/>
  <c r="CB37" i="46"/>
  <c r="M37" i="46" s="1"/>
  <c r="CA37" i="46"/>
  <c r="BZ37" i="46"/>
  <c r="K37" i="46" s="1"/>
  <c r="BY37" i="46"/>
  <c r="J37" i="46" s="1"/>
  <c r="BX37" i="46"/>
  <c r="I37" i="46" s="1"/>
  <c r="BW37" i="46"/>
  <c r="BV37" i="46"/>
  <c r="G37" i="46" s="1"/>
  <c r="BU37" i="46"/>
  <c r="BT37" i="46"/>
  <c r="E37" i="46" s="1"/>
  <c r="BS37" i="46"/>
  <c r="BO37" i="46"/>
  <c r="BN37" i="46"/>
  <c r="B37" i="46"/>
  <c r="B37" i="44" s="1"/>
  <c r="A37" i="46"/>
  <c r="A37" i="44" s="1"/>
  <c r="EF36" i="46"/>
  <c r="BQ36" i="46" s="1"/>
  <c r="EE36" i="46"/>
  <c r="ED36" i="46"/>
  <c r="EC36" i="46"/>
  <c r="BN36" i="46" s="1"/>
  <c r="EB36" i="46"/>
  <c r="BM36" i="46" s="1"/>
  <c r="EA36" i="46"/>
  <c r="DZ36" i="46"/>
  <c r="DY36" i="46"/>
  <c r="DX36" i="46"/>
  <c r="BI36" i="46" s="1"/>
  <c r="DW36" i="46"/>
  <c r="DV36" i="46"/>
  <c r="BG36" i="46" s="1"/>
  <c r="DU36" i="46"/>
  <c r="DT36" i="46"/>
  <c r="BE36" i="46" s="1"/>
  <c r="DS36" i="46"/>
  <c r="DR36" i="46"/>
  <c r="BC36" i="46" s="1"/>
  <c r="DQ36" i="46"/>
  <c r="BB36" i="46" s="1"/>
  <c r="DP36" i="46"/>
  <c r="BA36" i="46" s="1"/>
  <c r="DO36" i="46"/>
  <c r="DN36" i="46"/>
  <c r="DM36" i="46"/>
  <c r="AX36" i="46" s="1"/>
  <c r="DL36" i="46"/>
  <c r="DK36" i="46"/>
  <c r="DJ36" i="46"/>
  <c r="AU36" i="46" s="1"/>
  <c r="DI36" i="46"/>
  <c r="AT36" i="46" s="1"/>
  <c r="DH36" i="46"/>
  <c r="AS36" i="46" s="1"/>
  <c r="DG36" i="46"/>
  <c r="DF36" i="46"/>
  <c r="AQ36" i="46" s="1"/>
  <c r="DE36" i="46"/>
  <c r="AP36" i="46" s="1"/>
  <c r="DD36" i="46"/>
  <c r="DC36" i="46"/>
  <c r="DB36" i="46"/>
  <c r="AM36" i="46" s="1"/>
  <c r="DA36" i="46"/>
  <c r="CZ36" i="46"/>
  <c r="AK36" i="46" s="1"/>
  <c r="CY36" i="46"/>
  <c r="AJ36" i="46" s="1"/>
  <c r="CX36" i="46"/>
  <c r="AI36" i="46" s="1"/>
  <c r="CW36" i="46"/>
  <c r="AH36" i="46" s="1"/>
  <c r="CV36" i="46"/>
  <c r="AG36" i="46" s="1"/>
  <c r="CU36" i="46"/>
  <c r="CT36" i="46"/>
  <c r="AE36" i="46" s="1"/>
  <c r="CS36" i="46"/>
  <c r="AD36" i="46" s="1"/>
  <c r="CR36" i="46"/>
  <c r="AC36" i="46" s="1"/>
  <c r="CQ36" i="46"/>
  <c r="CP36" i="46"/>
  <c r="AA36" i="46" s="1"/>
  <c r="CO36" i="46"/>
  <c r="CN36" i="46"/>
  <c r="CM36" i="46"/>
  <c r="X36" i="46" s="1"/>
  <c r="CL36" i="46"/>
  <c r="W36" i="46" s="1"/>
  <c r="CK36" i="46"/>
  <c r="CJ36" i="46"/>
  <c r="U36" i="44" s="1"/>
  <c r="CI36" i="46"/>
  <c r="T36" i="46" s="1"/>
  <c r="CH36" i="46"/>
  <c r="S36" i="46" s="1"/>
  <c r="CG36" i="46"/>
  <c r="R36" i="46" s="1"/>
  <c r="CF36" i="46"/>
  <c r="CE36" i="46"/>
  <c r="CD36" i="46"/>
  <c r="O36" i="46" s="1"/>
  <c r="CC36" i="46"/>
  <c r="N36" i="46" s="1"/>
  <c r="CB36" i="46"/>
  <c r="M36" i="46" s="1"/>
  <c r="CA36" i="46"/>
  <c r="BZ36" i="46"/>
  <c r="BY36" i="46"/>
  <c r="J36" i="46" s="1"/>
  <c r="BX36" i="46"/>
  <c r="BW36" i="46"/>
  <c r="H36" i="46" s="1"/>
  <c r="BV36" i="46"/>
  <c r="G36" i="46" s="1"/>
  <c r="BU36" i="46"/>
  <c r="F36" i="46" s="1"/>
  <c r="BT36" i="46"/>
  <c r="E36" i="46" s="1"/>
  <c r="BS36" i="46"/>
  <c r="B36" i="46"/>
  <c r="B36" i="44" s="1"/>
  <c r="A36" i="46"/>
  <c r="A36" i="44" s="1"/>
  <c r="EF35" i="46"/>
  <c r="EE35" i="46"/>
  <c r="BP35" i="46" s="1"/>
  <c r="ED35" i="46"/>
  <c r="BO35" i="46" s="1"/>
  <c r="EC35" i="46"/>
  <c r="BN35" i="46" s="1"/>
  <c r="EB35" i="46"/>
  <c r="BM35" i="46" s="1"/>
  <c r="EA35" i="46"/>
  <c r="BL35" i="46" s="1"/>
  <c r="DZ35" i="46"/>
  <c r="BK35" i="46" s="1"/>
  <c r="DY35" i="46"/>
  <c r="BJ35" i="46" s="1"/>
  <c r="DX35" i="46"/>
  <c r="DW35" i="46"/>
  <c r="DV35" i="46"/>
  <c r="BG35" i="46" s="1"/>
  <c r="DU35" i="46"/>
  <c r="DT35" i="46"/>
  <c r="BE35" i="46" s="1"/>
  <c r="DS35" i="46"/>
  <c r="DR35" i="46"/>
  <c r="BC35" i="46" s="1"/>
  <c r="DQ35" i="46"/>
  <c r="BB35" i="46" s="1"/>
  <c r="DP35" i="46"/>
  <c r="DO35" i="46"/>
  <c r="AZ35" i="46" s="1"/>
  <c r="DN35" i="46"/>
  <c r="AY35" i="46" s="1"/>
  <c r="DM35" i="46"/>
  <c r="DL35" i="46"/>
  <c r="AW35" i="46" s="1"/>
  <c r="DK35" i="46"/>
  <c r="DJ35" i="46"/>
  <c r="DI35" i="46"/>
  <c r="DH35" i="46"/>
  <c r="AS35" i="46" s="1"/>
  <c r="DG35" i="46"/>
  <c r="AR35" i="46" s="1"/>
  <c r="DF35" i="46"/>
  <c r="AQ35" i="46" s="1"/>
  <c r="DE35" i="46"/>
  <c r="AP35" i="46" s="1"/>
  <c r="DD35" i="46"/>
  <c r="AO35" i="46" s="1"/>
  <c r="DC35" i="46"/>
  <c r="DB35" i="46"/>
  <c r="AM35" i="46" s="1"/>
  <c r="DA35" i="46"/>
  <c r="AL35" i="46" s="1"/>
  <c r="CZ35" i="46"/>
  <c r="CY35" i="46"/>
  <c r="CX35" i="46"/>
  <c r="AI35" i="46" s="1"/>
  <c r="CW35" i="46"/>
  <c r="CV35" i="46"/>
  <c r="CU35" i="46"/>
  <c r="AF35" i="46" s="1"/>
  <c r="CT35" i="46"/>
  <c r="AE35" i="46" s="1"/>
  <c r="CS35" i="46"/>
  <c r="AD35" i="46" s="1"/>
  <c r="CR35" i="46"/>
  <c r="CQ35" i="46"/>
  <c r="AB35" i="46" s="1"/>
  <c r="CP35" i="46"/>
  <c r="AA35" i="46" s="1"/>
  <c r="CO35" i="46"/>
  <c r="CN35" i="46"/>
  <c r="CM35" i="46"/>
  <c r="CL35" i="46"/>
  <c r="W35" i="46" s="1"/>
  <c r="CK35" i="46"/>
  <c r="CJ35" i="46"/>
  <c r="U35" i="46" s="1"/>
  <c r="CI35" i="46"/>
  <c r="T35" i="46" s="1"/>
  <c r="CH35" i="46"/>
  <c r="S35" i="46" s="1"/>
  <c r="CG35" i="46"/>
  <c r="R35" i="46" s="1"/>
  <c r="CF35" i="46"/>
  <c r="Q35" i="46" s="1"/>
  <c r="CE35" i="46"/>
  <c r="CD35" i="46"/>
  <c r="CC35" i="46"/>
  <c r="CB35" i="46"/>
  <c r="CA35" i="46"/>
  <c r="BZ35" i="46"/>
  <c r="K35" i="44" s="1"/>
  <c r="BY35" i="46"/>
  <c r="J35" i="46" s="1"/>
  <c r="BX35" i="46"/>
  <c r="BW35" i="46"/>
  <c r="BV35" i="46"/>
  <c r="BU35" i="46"/>
  <c r="F35" i="46" s="1"/>
  <c r="BT35" i="46"/>
  <c r="BS35" i="46"/>
  <c r="D35" i="46" s="1"/>
  <c r="B35" i="46"/>
  <c r="B35" i="44" s="1"/>
  <c r="A35" i="46"/>
  <c r="A33" i="27" s="1"/>
  <c r="EF34" i="46"/>
  <c r="EE34" i="46"/>
  <c r="BP34" i="46" s="1"/>
  <c r="ED34" i="46"/>
  <c r="BO34" i="46" s="1"/>
  <c r="EC34" i="46"/>
  <c r="BN34" i="46" s="1"/>
  <c r="EB34" i="46"/>
  <c r="EA34" i="46"/>
  <c r="BL34" i="46" s="1"/>
  <c r="DZ34" i="46"/>
  <c r="BK34" i="46" s="1"/>
  <c r="DY34" i="46"/>
  <c r="BJ34" i="46" s="1"/>
  <c r="DX34" i="46"/>
  <c r="DW34" i="46"/>
  <c r="DV34" i="46"/>
  <c r="BG34" i="46" s="1"/>
  <c r="DU34" i="46"/>
  <c r="DT34" i="46"/>
  <c r="DS34" i="46"/>
  <c r="BD34" i="46" s="1"/>
  <c r="DR34" i="46"/>
  <c r="DQ34" i="46"/>
  <c r="BB34" i="46" s="1"/>
  <c r="DP34" i="46"/>
  <c r="DO34" i="46"/>
  <c r="AZ34" i="46" s="1"/>
  <c r="DN34" i="46"/>
  <c r="AY34" i="46" s="1"/>
  <c r="DM34" i="46"/>
  <c r="DL34" i="46"/>
  <c r="DK34" i="46"/>
  <c r="AV34" i="46" s="1"/>
  <c r="DJ34" i="46"/>
  <c r="AU34" i="46" s="1"/>
  <c r="DI34" i="46"/>
  <c r="DH34" i="46"/>
  <c r="DG34" i="46"/>
  <c r="AR34" i="46" s="1"/>
  <c r="DF34" i="46"/>
  <c r="DE34" i="46"/>
  <c r="AP34" i="46" s="1"/>
  <c r="DD34" i="46"/>
  <c r="DC34" i="46"/>
  <c r="AN34" i="46" s="1"/>
  <c r="DB34" i="46"/>
  <c r="DA34" i="46"/>
  <c r="AL34" i="46" s="1"/>
  <c r="CZ34" i="46"/>
  <c r="CY34" i="46"/>
  <c r="AJ34" i="46" s="1"/>
  <c r="CX34" i="46"/>
  <c r="CW34" i="46"/>
  <c r="AH34" i="46" s="1"/>
  <c r="CV34" i="46"/>
  <c r="CU34" i="46"/>
  <c r="AF34" i="46" s="1"/>
  <c r="CT34" i="46"/>
  <c r="AE34" i="46" s="1"/>
  <c r="CS34" i="46"/>
  <c r="CR34" i="46"/>
  <c r="CQ34" i="46"/>
  <c r="AB34" i="46" s="1"/>
  <c r="CP34" i="46"/>
  <c r="CO34" i="46"/>
  <c r="Z34" i="46" s="1"/>
  <c r="CN34" i="46"/>
  <c r="Y34" i="46" s="1"/>
  <c r="CM34" i="46"/>
  <c r="X34" i="46" s="1"/>
  <c r="CL34" i="46"/>
  <c r="W34" i="46" s="1"/>
  <c r="CK34" i="46"/>
  <c r="V34" i="46" s="1"/>
  <c r="CJ34" i="46"/>
  <c r="CI34" i="46"/>
  <c r="CH34" i="46"/>
  <c r="CG34" i="46"/>
  <c r="CF34" i="46"/>
  <c r="CE34" i="46"/>
  <c r="P34" i="46" s="1"/>
  <c r="CD34" i="46"/>
  <c r="O34" i="46" s="1"/>
  <c r="CC34" i="46"/>
  <c r="CB34" i="46"/>
  <c r="CA34" i="46"/>
  <c r="L34" i="46" s="1"/>
  <c r="BZ34" i="46"/>
  <c r="BY34" i="46"/>
  <c r="J34" i="46" s="1"/>
  <c r="BX34" i="46"/>
  <c r="BW34" i="46"/>
  <c r="H34" i="46" s="1"/>
  <c r="BV34" i="46"/>
  <c r="BU34" i="46"/>
  <c r="BT34" i="46"/>
  <c r="BS34" i="46"/>
  <c r="D34" i="46" s="1"/>
  <c r="B34" i="46"/>
  <c r="B34" i="44" s="1"/>
  <c r="A34" i="46"/>
  <c r="A34" i="44" s="1"/>
  <c r="EF33" i="46"/>
  <c r="EE33" i="46"/>
  <c r="BP33" i="46" s="1"/>
  <c r="ED33" i="46"/>
  <c r="BO33" i="44" s="1"/>
  <c r="EC33" i="46"/>
  <c r="BN33" i="44" s="1"/>
  <c r="EB33" i="46"/>
  <c r="EA33" i="46"/>
  <c r="BL33" i="46" s="1"/>
  <c r="DZ33" i="46"/>
  <c r="BK33" i="46" s="1"/>
  <c r="DY33" i="46"/>
  <c r="BJ33" i="46" s="1"/>
  <c r="DX33" i="46"/>
  <c r="BI33" i="46" s="1"/>
  <c r="DW33" i="46"/>
  <c r="BH33" i="46" s="1"/>
  <c r="DV33" i="46"/>
  <c r="DU33" i="46"/>
  <c r="DT33" i="46"/>
  <c r="DS33" i="46"/>
  <c r="BD33" i="46" s="1"/>
  <c r="DR33" i="46"/>
  <c r="DQ33" i="46"/>
  <c r="DP33" i="46"/>
  <c r="BA33" i="46" s="1"/>
  <c r="DO33" i="46"/>
  <c r="AZ33" i="46" s="1"/>
  <c r="DN33" i="46"/>
  <c r="DM33" i="46"/>
  <c r="AX33" i="46" s="1"/>
  <c r="DL33" i="46"/>
  <c r="DK33" i="46"/>
  <c r="DJ33" i="46"/>
  <c r="DI33" i="46"/>
  <c r="AT33" i="46" s="1"/>
  <c r="DH33" i="46"/>
  <c r="DG33" i="46"/>
  <c r="AR33" i="46" s="1"/>
  <c r="DF33" i="46"/>
  <c r="DE33" i="46"/>
  <c r="DD33" i="46"/>
  <c r="DC33" i="46"/>
  <c r="AN33" i="46" s="1"/>
  <c r="DB33" i="46"/>
  <c r="DA33" i="46"/>
  <c r="AL33" i="46" s="1"/>
  <c r="CZ33" i="46"/>
  <c r="AK33" i="46" s="1"/>
  <c r="CY33" i="46"/>
  <c r="AJ33" i="46" s="1"/>
  <c r="CX33" i="46"/>
  <c r="CW33" i="46"/>
  <c r="CV33" i="46"/>
  <c r="CU33" i="46"/>
  <c r="AF33" i="46" s="1"/>
  <c r="CT33" i="46"/>
  <c r="AE33" i="46" s="1"/>
  <c r="CS33" i="46"/>
  <c r="CR33" i="46"/>
  <c r="CQ33" i="46"/>
  <c r="AB33" i="46" s="1"/>
  <c r="CP33" i="46"/>
  <c r="AA33" i="46" s="1"/>
  <c r="CO33" i="46"/>
  <c r="CN33" i="46"/>
  <c r="CM33" i="46"/>
  <c r="X33" i="46" s="1"/>
  <c r="CL33" i="46"/>
  <c r="CK33" i="46"/>
  <c r="CJ33" i="46"/>
  <c r="U33" i="46" s="1"/>
  <c r="CI33" i="46"/>
  <c r="T33" i="46" s="1"/>
  <c r="CH33" i="46"/>
  <c r="CG33" i="46"/>
  <c r="R33" i="46" s="1"/>
  <c r="CF33" i="46"/>
  <c r="CE33" i="46"/>
  <c r="CD33" i="46"/>
  <c r="O33" i="46" s="1"/>
  <c r="CC33" i="46"/>
  <c r="CB33" i="46"/>
  <c r="M33" i="46" s="1"/>
  <c r="CA33" i="46"/>
  <c r="L33" i="46" s="1"/>
  <c r="BZ33" i="46"/>
  <c r="K33" i="46" s="1"/>
  <c r="BY33" i="46"/>
  <c r="BX33" i="46"/>
  <c r="BW33" i="46"/>
  <c r="BV33" i="46"/>
  <c r="G33" i="46" s="1"/>
  <c r="BU33" i="46"/>
  <c r="F33" i="46" s="1"/>
  <c r="BT33" i="46"/>
  <c r="BS33" i="46"/>
  <c r="D33" i="46" s="1"/>
  <c r="BO33" i="46"/>
  <c r="BN33" i="46"/>
  <c r="B33" i="46"/>
  <c r="B33" i="44" s="1"/>
  <c r="A33" i="46"/>
  <c r="A31" i="27" s="1"/>
  <c r="EF32" i="46"/>
  <c r="BQ32" i="46" s="1"/>
  <c r="EE32" i="46"/>
  <c r="BP32" i="46" s="1"/>
  <c r="ED32" i="46"/>
  <c r="EC32" i="46"/>
  <c r="BN32" i="46" s="1"/>
  <c r="EB32" i="46"/>
  <c r="EA32" i="46"/>
  <c r="DZ32" i="46"/>
  <c r="DY32" i="46"/>
  <c r="DX32" i="46"/>
  <c r="BI32" i="46" s="1"/>
  <c r="DW32" i="46"/>
  <c r="BH32" i="46" s="1"/>
  <c r="DV32" i="46"/>
  <c r="BG32" i="46" s="1"/>
  <c r="DU32" i="46"/>
  <c r="BF32" i="46" s="1"/>
  <c r="DT32" i="46"/>
  <c r="BE32" i="46" s="1"/>
  <c r="DS32" i="46"/>
  <c r="DR32" i="46"/>
  <c r="BC32" i="46" s="1"/>
  <c r="DQ32" i="46"/>
  <c r="DP32" i="46"/>
  <c r="DO32" i="46"/>
  <c r="AZ32" i="46" s="1"/>
  <c r="DN32" i="46"/>
  <c r="AY32" i="46" s="1"/>
  <c r="DM32" i="46"/>
  <c r="DL32" i="46"/>
  <c r="AW32" i="46" s="1"/>
  <c r="DK32" i="46"/>
  <c r="DJ32" i="46"/>
  <c r="AU32" i="46" s="1"/>
  <c r="DI32" i="46"/>
  <c r="AT32" i="46" s="1"/>
  <c r="DH32" i="46"/>
  <c r="AS32" i="46" s="1"/>
  <c r="DG32" i="46"/>
  <c r="AR32" i="46" s="1"/>
  <c r="DF32" i="46"/>
  <c r="AQ32" i="46" s="1"/>
  <c r="DE32" i="46"/>
  <c r="AP32" i="46" s="1"/>
  <c r="DD32" i="46"/>
  <c r="DC32" i="46"/>
  <c r="DB32" i="46"/>
  <c r="DA32" i="46"/>
  <c r="AL32" i="46" s="1"/>
  <c r="CZ32" i="46"/>
  <c r="AK32" i="46" s="1"/>
  <c r="CY32" i="46"/>
  <c r="AJ32" i="46" s="1"/>
  <c r="CX32" i="46"/>
  <c r="AI32" i="46" s="1"/>
  <c r="CW32" i="46"/>
  <c r="AH32" i="46" s="1"/>
  <c r="CV32" i="46"/>
  <c r="CU32" i="46"/>
  <c r="CT32" i="46"/>
  <c r="CS32" i="46"/>
  <c r="CR32" i="46"/>
  <c r="CQ32" i="46"/>
  <c r="AB32" i="46" s="1"/>
  <c r="CP32" i="46"/>
  <c r="AA32" i="46" s="1"/>
  <c r="CO32" i="46"/>
  <c r="Z32" i="46" s="1"/>
  <c r="CN32" i="46"/>
  <c r="Y32" i="46" s="1"/>
  <c r="CM32" i="46"/>
  <c r="CL32" i="46"/>
  <c r="W32" i="46" s="1"/>
  <c r="CK32" i="46"/>
  <c r="V32" i="46" s="1"/>
  <c r="CJ32" i="46"/>
  <c r="CI32" i="46"/>
  <c r="T32" i="46" s="1"/>
  <c r="CH32" i="46"/>
  <c r="S32" i="46" s="1"/>
  <c r="CG32" i="46"/>
  <c r="R32" i="46" s="1"/>
  <c r="CF32" i="46"/>
  <c r="CE32" i="46"/>
  <c r="P32" i="46" s="1"/>
  <c r="CD32" i="46"/>
  <c r="O32" i="46" s="1"/>
  <c r="CC32" i="46"/>
  <c r="N32" i="46" s="1"/>
  <c r="CB32" i="46"/>
  <c r="CA32" i="46"/>
  <c r="L32" i="46" s="1"/>
  <c r="BZ32" i="46"/>
  <c r="K32" i="46" s="1"/>
  <c r="BY32" i="46"/>
  <c r="J32" i="46" s="1"/>
  <c r="BX32" i="46"/>
  <c r="BW32" i="46"/>
  <c r="BV32" i="46"/>
  <c r="BU32" i="46"/>
  <c r="F32" i="46" s="1"/>
  <c r="BT32" i="46"/>
  <c r="E32" i="46" s="1"/>
  <c r="BS32" i="46"/>
  <c r="D32" i="46" s="1"/>
  <c r="B32" i="46"/>
  <c r="B32" i="44" s="1"/>
  <c r="A32" i="46"/>
  <c r="EF31" i="46"/>
  <c r="BQ31" i="46" s="1"/>
  <c r="EE31" i="46"/>
  <c r="BP31" i="46" s="1"/>
  <c r="ED31" i="46"/>
  <c r="BO31" i="44" s="1"/>
  <c r="EC31" i="46"/>
  <c r="EB31" i="46"/>
  <c r="EA31" i="46"/>
  <c r="DZ31" i="46"/>
  <c r="BK31" i="46" s="1"/>
  <c r="DY31" i="46"/>
  <c r="BJ31" i="46" s="1"/>
  <c r="DX31" i="46"/>
  <c r="DW31" i="46"/>
  <c r="DV31" i="46"/>
  <c r="DU31" i="46"/>
  <c r="BF31" i="46" s="1"/>
  <c r="DT31" i="46"/>
  <c r="DS31" i="46"/>
  <c r="BD31" i="46" s="1"/>
  <c r="DR31" i="46"/>
  <c r="BC31" i="46" s="1"/>
  <c r="DQ31" i="46"/>
  <c r="BB31" i="46" s="1"/>
  <c r="DP31" i="46"/>
  <c r="DO31" i="46"/>
  <c r="AZ31" i="46" s="1"/>
  <c r="DN31" i="46"/>
  <c r="AY31" i="46" s="1"/>
  <c r="DM31" i="46"/>
  <c r="AX31" i="46" s="1"/>
  <c r="DL31" i="46"/>
  <c r="AW31" i="46" s="1"/>
  <c r="DK31" i="46"/>
  <c r="AV31" i="46" s="1"/>
  <c r="DJ31" i="46"/>
  <c r="AU31" i="46" s="1"/>
  <c r="DI31" i="46"/>
  <c r="AT31" i="46" s="1"/>
  <c r="DH31" i="46"/>
  <c r="DG31" i="46"/>
  <c r="DF31" i="46"/>
  <c r="DE31" i="46"/>
  <c r="DD31" i="46"/>
  <c r="DC31" i="46"/>
  <c r="AN31" i="46" s="1"/>
  <c r="DB31" i="46"/>
  <c r="AM31" i="46" s="1"/>
  <c r="DA31" i="46"/>
  <c r="AL31" i="46" s="1"/>
  <c r="CZ31" i="46"/>
  <c r="CY31" i="46"/>
  <c r="CX31" i="46"/>
  <c r="CW31" i="46"/>
  <c r="AH31" i="46" s="1"/>
  <c r="CV31" i="46"/>
  <c r="AG31" i="46" s="1"/>
  <c r="CU31" i="46"/>
  <c r="CT31" i="46"/>
  <c r="AE31" i="46" s="1"/>
  <c r="CS31" i="46"/>
  <c r="AD31" i="46" s="1"/>
  <c r="CR31" i="46"/>
  <c r="CQ31" i="46"/>
  <c r="CP31" i="46"/>
  <c r="CO31" i="46"/>
  <c r="Z31" i="44" s="1"/>
  <c r="CN31" i="46"/>
  <c r="Y31" i="46" s="1"/>
  <c r="CM31" i="46"/>
  <c r="CL31" i="46"/>
  <c r="W31" i="46" s="1"/>
  <c r="CK31" i="46"/>
  <c r="V31" i="46" s="1"/>
  <c r="CJ31" i="46"/>
  <c r="CI31" i="46"/>
  <c r="T31" i="46" s="1"/>
  <c r="CH31" i="46"/>
  <c r="S31" i="46" s="1"/>
  <c r="CG31" i="46"/>
  <c r="R31" i="46" s="1"/>
  <c r="CF31" i="46"/>
  <c r="CE31" i="46"/>
  <c r="P31" i="46" s="1"/>
  <c r="CD31" i="46"/>
  <c r="CC31" i="46"/>
  <c r="N31" i="46" s="1"/>
  <c r="CB31" i="46"/>
  <c r="CA31" i="46"/>
  <c r="BZ31" i="46"/>
  <c r="K31" i="46" s="1"/>
  <c r="BY31" i="46"/>
  <c r="J31" i="46" s="1"/>
  <c r="BX31" i="46"/>
  <c r="I31" i="46" s="1"/>
  <c r="BW31" i="46"/>
  <c r="BV31" i="46"/>
  <c r="G31" i="46" s="1"/>
  <c r="BU31" i="46"/>
  <c r="F31" i="46" s="1"/>
  <c r="BT31" i="46"/>
  <c r="E31" i="46" s="1"/>
  <c r="BS31" i="46"/>
  <c r="BO31" i="46"/>
  <c r="B31" i="46"/>
  <c r="B31" i="44" s="1"/>
  <c r="A31" i="46"/>
  <c r="C31" i="46" s="1"/>
  <c r="C31" i="44" s="1"/>
  <c r="EF30" i="46"/>
  <c r="BQ30" i="46" s="1"/>
  <c r="EE30" i="46"/>
  <c r="BP30" i="46" s="1"/>
  <c r="ED30" i="46"/>
  <c r="BO30" i="46" s="1"/>
  <c r="EC30" i="46"/>
  <c r="BN30" i="46" s="1"/>
  <c r="EB30" i="46"/>
  <c r="EA30" i="46"/>
  <c r="BL30" i="46" s="1"/>
  <c r="DZ30" i="46"/>
  <c r="DY30" i="46"/>
  <c r="BJ30" i="46" s="1"/>
  <c r="DX30" i="46"/>
  <c r="BI30" i="46" s="1"/>
  <c r="DW30" i="46"/>
  <c r="BH30" i="46" s="1"/>
  <c r="DV30" i="46"/>
  <c r="BG30" i="46" s="1"/>
  <c r="DU30" i="46"/>
  <c r="BF30" i="46" s="1"/>
  <c r="DT30" i="46"/>
  <c r="DS30" i="46"/>
  <c r="BD30" i="46" s="1"/>
  <c r="DR30" i="46"/>
  <c r="BC30" i="46" s="1"/>
  <c r="DQ30" i="46"/>
  <c r="DP30" i="46"/>
  <c r="BA30" i="46" s="1"/>
  <c r="DO30" i="46"/>
  <c r="AZ30" i="46" s="1"/>
  <c r="DN30" i="46"/>
  <c r="AY30" i="46" s="1"/>
  <c r="DM30" i="46"/>
  <c r="AX30" i="46" s="1"/>
  <c r="DL30" i="46"/>
  <c r="DK30" i="46"/>
  <c r="DJ30" i="46"/>
  <c r="AU30" i="46" s="1"/>
  <c r="DI30" i="46"/>
  <c r="AT30" i="46" s="1"/>
  <c r="DH30" i="46"/>
  <c r="AS30" i="46" s="1"/>
  <c r="DG30" i="46"/>
  <c r="DF30" i="46"/>
  <c r="AQ30" i="46" s="1"/>
  <c r="DE30" i="46"/>
  <c r="AP30" i="46" s="1"/>
  <c r="DD30" i="46"/>
  <c r="DC30" i="46"/>
  <c r="DB30" i="46"/>
  <c r="AM30" i="46" s="1"/>
  <c r="DA30" i="46"/>
  <c r="AL30" i="46" s="1"/>
  <c r="CZ30" i="46"/>
  <c r="AK30" i="46" s="1"/>
  <c r="CY30" i="46"/>
  <c r="AJ30" i="46" s="1"/>
  <c r="CX30" i="46"/>
  <c r="AI30" i="46" s="1"/>
  <c r="CW30" i="46"/>
  <c r="CV30" i="46"/>
  <c r="CU30" i="46"/>
  <c r="AF30" i="46" s="1"/>
  <c r="CT30" i="46"/>
  <c r="CS30" i="46"/>
  <c r="CR30" i="46"/>
  <c r="AC30" i="46" s="1"/>
  <c r="CQ30" i="46"/>
  <c r="CP30" i="46"/>
  <c r="AA30" i="46" s="1"/>
  <c r="CO30" i="46"/>
  <c r="CN30" i="46"/>
  <c r="CM30" i="46"/>
  <c r="X30" i="46" s="1"/>
  <c r="CL30" i="46"/>
  <c r="CK30" i="46"/>
  <c r="V30" i="46" s="1"/>
  <c r="CJ30" i="46"/>
  <c r="U30" i="46" s="1"/>
  <c r="CI30" i="46"/>
  <c r="T30" i="46" s="1"/>
  <c r="CH30" i="46"/>
  <c r="S30" i="46" s="1"/>
  <c r="CG30" i="46"/>
  <c r="CF30" i="46"/>
  <c r="CE30" i="46"/>
  <c r="CD30" i="46"/>
  <c r="O30" i="46" s="1"/>
  <c r="CC30" i="46"/>
  <c r="CB30" i="46"/>
  <c r="M30" i="46" s="1"/>
  <c r="CA30" i="46"/>
  <c r="BZ30" i="46"/>
  <c r="K30" i="46" s="1"/>
  <c r="BY30" i="46"/>
  <c r="J30" i="46" s="1"/>
  <c r="BX30" i="46"/>
  <c r="BW30" i="46"/>
  <c r="BV30" i="46"/>
  <c r="BU30" i="46"/>
  <c r="F30" i="46" s="1"/>
  <c r="BT30" i="46"/>
  <c r="BS30" i="46"/>
  <c r="D30" i="46" s="1"/>
  <c r="B30" i="46"/>
  <c r="B30" i="44" s="1"/>
  <c r="A30" i="46"/>
  <c r="A28" i="27" s="1"/>
  <c r="EF29" i="46"/>
  <c r="EE29" i="46"/>
  <c r="ED29" i="46"/>
  <c r="BO29" i="44" s="1"/>
  <c r="EC29" i="46"/>
  <c r="BN29" i="44" s="1"/>
  <c r="EB29" i="46"/>
  <c r="EA29" i="46"/>
  <c r="BL29" i="46" s="1"/>
  <c r="DZ29" i="46"/>
  <c r="DY29" i="46"/>
  <c r="BJ29" i="46" s="1"/>
  <c r="DX29" i="46"/>
  <c r="DW29" i="46"/>
  <c r="DV29" i="46"/>
  <c r="DU29" i="46"/>
  <c r="BF29" i="46" s="1"/>
  <c r="DT29" i="46"/>
  <c r="DS29" i="46"/>
  <c r="BD29" i="46" s="1"/>
  <c r="DR29" i="46"/>
  <c r="DQ29" i="46"/>
  <c r="DP29" i="46"/>
  <c r="BA29" i="46" s="1"/>
  <c r="DO29" i="46"/>
  <c r="AZ29" i="46" s="1"/>
  <c r="DN29" i="46"/>
  <c r="DM29" i="46"/>
  <c r="DL29" i="46"/>
  <c r="DK29" i="46"/>
  <c r="AV29" i="46" s="1"/>
  <c r="DJ29" i="46"/>
  <c r="AU29" i="46" s="1"/>
  <c r="DI29" i="46"/>
  <c r="AT29" i="46" s="1"/>
  <c r="DH29" i="46"/>
  <c r="AS29" i="46" s="1"/>
  <c r="DG29" i="46"/>
  <c r="AR29" i="46" s="1"/>
  <c r="DF29" i="46"/>
  <c r="DE29" i="46"/>
  <c r="DD29" i="46"/>
  <c r="DC29" i="46"/>
  <c r="AN29" i="46" s="1"/>
  <c r="DB29" i="46"/>
  <c r="DA29" i="46"/>
  <c r="AL29" i="46" s="1"/>
  <c r="CZ29" i="46"/>
  <c r="CY29" i="46"/>
  <c r="CX29" i="46"/>
  <c r="CW29" i="46"/>
  <c r="CV29" i="46"/>
  <c r="AG29" i="46" s="1"/>
  <c r="CU29" i="46"/>
  <c r="AF29" i="46" s="1"/>
  <c r="CT29" i="46"/>
  <c r="AE29" i="46" s="1"/>
  <c r="CS29" i="46"/>
  <c r="AD29" i="46" s="1"/>
  <c r="CR29" i="46"/>
  <c r="CQ29" i="46"/>
  <c r="CP29" i="46"/>
  <c r="CO29" i="46"/>
  <c r="Z29" i="46" s="1"/>
  <c r="CN29" i="46"/>
  <c r="Y29" i="46" s="1"/>
  <c r="CM29" i="46"/>
  <c r="X29" i="46" s="1"/>
  <c r="CL29" i="46"/>
  <c r="CK29" i="46"/>
  <c r="CJ29" i="46"/>
  <c r="CI29" i="46"/>
  <c r="T29" i="46" s="1"/>
  <c r="CH29" i="46"/>
  <c r="S29" i="46" s="1"/>
  <c r="CG29" i="46"/>
  <c r="CF29" i="46"/>
  <c r="Q29" i="46" s="1"/>
  <c r="CE29" i="46"/>
  <c r="P29" i="46" s="1"/>
  <c r="CD29" i="46"/>
  <c r="CC29" i="46"/>
  <c r="N29" i="46" s="1"/>
  <c r="CB29" i="46"/>
  <c r="M29" i="46" s="1"/>
  <c r="CA29" i="46"/>
  <c r="L29" i="46" s="1"/>
  <c r="BZ29" i="46"/>
  <c r="K29" i="46" s="1"/>
  <c r="BY29" i="46"/>
  <c r="BX29" i="46"/>
  <c r="I29" i="46" s="1"/>
  <c r="BW29" i="46"/>
  <c r="H29" i="46" s="1"/>
  <c r="BV29" i="46"/>
  <c r="G29" i="46" s="1"/>
  <c r="BU29" i="46"/>
  <c r="F29" i="46" s="1"/>
  <c r="BT29" i="46"/>
  <c r="E29" i="46" s="1"/>
  <c r="BS29" i="46"/>
  <c r="D29" i="46" s="1"/>
  <c r="BO29" i="46"/>
  <c r="BN29" i="46"/>
  <c r="B29" i="46"/>
  <c r="B29" i="44" s="1"/>
  <c r="A29" i="46"/>
  <c r="A27" i="27" s="1"/>
  <c r="EF28" i="46"/>
  <c r="EE28" i="46"/>
  <c r="BP28" i="46" s="1"/>
  <c r="ED28" i="46"/>
  <c r="EC28" i="46"/>
  <c r="EB28" i="46"/>
  <c r="EA28" i="46"/>
  <c r="BL28" i="46" s="1"/>
  <c r="DZ28" i="46"/>
  <c r="BK28" i="46" s="1"/>
  <c r="DY28" i="46"/>
  <c r="BJ28" i="46" s="1"/>
  <c r="DX28" i="46"/>
  <c r="DW28" i="46"/>
  <c r="BH28" i="46" s="1"/>
  <c r="DV28" i="46"/>
  <c r="BG28" i="46" s="1"/>
  <c r="DU28" i="46"/>
  <c r="DT28" i="46"/>
  <c r="DS28" i="46"/>
  <c r="BD28" i="46" s="1"/>
  <c r="DR28" i="46"/>
  <c r="BC28" i="46" s="1"/>
  <c r="DQ28" i="46"/>
  <c r="BB28" i="46" s="1"/>
  <c r="DP28" i="46"/>
  <c r="DO28" i="46"/>
  <c r="DN28" i="46"/>
  <c r="AY28" i="46" s="1"/>
  <c r="DM28" i="46"/>
  <c r="DL28" i="46"/>
  <c r="DK28" i="46"/>
  <c r="DJ28" i="46"/>
  <c r="AU28" i="46" s="1"/>
  <c r="DI28" i="46"/>
  <c r="DH28" i="46"/>
  <c r="AS28" i="46" s="1"/>
  <c r="DG28" i="46"/>
  <c r="AR28" i="46" s="1"/>
  <c r="DF28" i="46"/>
  <c r="DE28" i="46"/>
  <c r="AP28" i="46" s="1"/>
  <c r="DD28" i="46"/>
  <c r="DC28" i="46"/>
  <c r="DB28" i="46"/>
  <c r="AM28" i="46" s="1"/>
  <c r="DA28" i="46"/>
  <c r="AL28" i="46" s="1"/>
  <c r="CZ28" i="46"/>
  <c r="CY28" i="46"/>
  <c r="AJ28" i="46" s="1"/>
  <c r="CX28" i="46"/>
  <c r="AI28" i="46" s="1"/>
  <c r="CW28" i="46"/>
  <c r="CV28" i="46"/>
  <c r="CU28" i="46"/>
  <c r="CT28" i="46"/>
  <c r="AE28" i="46" s="1"/>
  <c r="CS28" i="46"/>
  <c r="AD28" i="46" s="1"/>
  <c r="CR28" i="46"/>
  <c r="AC28" i="46" s="1"/>
  <c r="CQ28" i="46"/>
  <c r="AB28" i="46" s="1"/>
  <c r="CP28" i="46"/>
  <c r="CO28" i="46"/>
  <c r="Z28" i="46" s="1"/>
  <c r="CN28" i="46"/>
  <c r="CM28" i="46"/>
  <c r="X28" i="46" s="1"/>
  <c r="CL28" i="46"/>
  <c r="W28" i="46" s="1"/>
  <c r="CK28" i="46"/>
  <c r="V28" i="46" s="1"/>
  <c r="CJ28" i="46"/>
  <c r="CI28" i="46"/>
  <c r="CH28" i="46"/>
  <c r="CG28" i="46"/>
  <c r="CF28" i="46"/>
  <c r="CE28" i="46"/>
  <c r="P28" i="46" s="1"/>
  <c r="CD28" i="46"/>
  <c r="O28" i="46" s="1"/>
  <c r="CC28" i="46"/>
  <c r="N28" i="46" s="1"/>
  <c r="CB28" i="46"/>
  <c r="M28" i="46" s="1"/>
  <c r="CA28" i="46"/>
  <c r="L28" i="46" s="1"/>
  <c r="BZ28" i="46"/>
  <c r="K28" i="46" s="1"/>
  <c r="BY28" i="46"/>
  <c r="J28" i="46" s="1"/>
  <c r="BX28" i="46"/>
  <c r="BW28" i="46"/>
  <c r="H28" i="46" s="1"/>
  <c r="BV28" i="46"/>
  <c r="G28" i="46" s="1"/>
  <c r="BU28" i="46"/>
  <c r="F28" i="46" s="1"/>
  <c r="BT28" i="46"/>
  <c r="BS28" i="46"/>
  <c r="D28" i="46" s="1"/>
  <c r="B28" i="46"/>
  <c r="A28" i="46"/>
  <c r="A28" i="44" s="1"/>
  <c r="EF27" i="46"/>
  <c r="BQ27" i="46" s="1"/>
  <c r="EE27" i="46"/>
  <c r="BP27" i="46" s="1"/>
  <c r="ED27" i="46"/>
  <c r="BO27" i="46" s="1"/>
  <c r="EC27" i="46"/>
  <c r="BN27" i="46" s="1"/>
  <c r="EB27" i="46"/>
  <c r="EA27" i="46"/>
  <c r="DZ27" i="46"/>
  <c r="DY27" i="46"/>
  <c r="BJ27" i="46" s="1"/>
  <c r="DX27" i="46"/>
  <c r="BI27" i="46" s="1"/>
  <c r="DW27" i="46"/>
  <c r="DV27" i="46"/>
  <c r="BG27" i="46" s="1"/>
  <c r="DU27" i="46"/>
  <c r="BF27" i="46" s="1"/>
  <c r="DT27" i="46"/>
  <c r="DS27" i="46"/>
  <c r="DR27" i="46"/>
  <c r="BC27" i="46" s="1"/>
  <c r="DQ27" i="46"/>
  <c r="BB27" i="46" s="1"/>
  <c r="DP27" i="46"/>
  <c r="DO27" i="46"/>
  <c r="AZ27" i="46" s="1"/>
  <c r="DN27" i="46"/>
  <c r="AY27" i="44" s="1"/>
  <c r="DM27" i="46"/>
  <c r="AX27" i="46" s="1"/>
  <c r="DL27" i="46"/>
  <c r="AW27" i="46" s="1"/>
  <c r="DK27" i="46"/>
  <c r="DJ27" i="46"/>
  <c r="DI27" i="46"/>
  <c r="AT27" i="46" s="1"/>
  <c r="DH27" i="46"/>
  <c r="DG27" i="46"/>
  <c r="AR27" i="46" s="1"/>
  <c r="DF27" i="46"/>
  <c r="AQ27" i="46" s="1"/>
  <c r="DE27" i="46"/>
  <c r="DD27" i="46"/>
  <c r="AO27" i="46" s="1"/>
  <c r="DC27" i="46"/>
  <c r="AN27" i="46" s="1"/>
  <c r="DB27" i="46"/>
  <c r="DA27" i="46"/>
  <c r="AL27" i="46" s="1"/>
  <c r="CZ27" i="46"/>
  <c r="AK27" i="46" s="1"/>
  <c r="CY27" i="46"/>
  <c r="AJ27" i="46" s="1"/>
  <c r="CX27" i="46"/>
  <c r="AI27" i="46" s="1"/>
  <c r="CW27" i="46"/>
  <c r="AH27" i="46" s="1"/>
  <c r="CV27" i="46"/>
  <c r="CU27" i="46"/>
  <c r="CT27" i="46"/>
  <c r="CS27" i="46"/>
  <c r="AD27" i="46" s="1"/>
  <c r="CR27" i="46"/>
  <c r="CQ27" i="46"/>
  <c r="AB27" i="46" s="1"/>
  <c r="CP27" i="46"/>
  <c r="AA27" i="46" s="1"/>
  <c r="CO27" i="46"/>
  <c r="Z27" i="46" s="1"/>
  <c r="CN27" i="46"/>
  <c r="CM27" i="46"/>
  <c r="CL27" i="46"/>
  <c r="CK27" i="46"/>
  <c r="V27" i="46" s="1"/>
  <c r="CJ27" i="46"/>
  <c r="U27" i="46" s="1"/>
  <c r="CI27" i="46"/>
  <c r="T27" i="46" s="1"/>
  <c r="CH27" i="46"/>
  <c r="S27" i="46" s="1"/>
  <c r="CG27" i="46"/>
  <c r="R27" i="46" s="1"/>
  <c r="CF27" i="46"/>
  <c r="CE27" i="46"/>
  <c r="CD27" i="46"/>
  <c r="O27" i="46" s="1"/>
  <c r="CC27" i="46"/>
  <c r="N27" i="46" s="1"/>
  <c r="CB27" i="46"/>
  <c r="M27" i="46" s="1"/>
  <c r="CA27" i="46"/>
  <c r="BZ27" i="46"/>
  <c r="BY27" i="46"/>
  <c r="J27" i="46" s="1"/>
  <c r="BX27" i="46"/>
  <c r="I27" i="46" s="1"/>
  <c r="BW27" i="46"/>
  <c r="BV27" i="46"/>
  <c r="BU27" i="46"/>
  <c r="F27" i="46" s="1"/>
  <c r="BT27" i="46"/>
  <c r="E27" i="46" s="1"/>
  <c r="BS27" i="46"/>
  <c r="AY27" i="46"/>
  <c r="B27" i="46"/>
  <c r="A27" i="46"/>
  <c r="A25" i="27" s="1"/>
  <c r="EF26" i="46"/>
  <c r="BQ26" i="46" s="1"/>
  <c r="EE26" i="46"/>
  <c r="BP26" i="46" s="1"/>
  <c r="ED26" i="46"/>
  <c r="EC26" i="46"/>
  <c r="EB26" i="46"/>
  <c r="BM26" i="46" s="1"/>
  <c r="EA26" i="46"/>
  <c r="BL26" i="46" s="1"/>
  <c r="DZ26" i="46"/>
  <c r="BK26" i="46" s="1"/>
  <c r="DY26" i="46"/>
  <c r="BJ26" i="46" s="1"/>
  <c r="DX26" i="46"/>
  <c r="BI26" i="46" s="1"/>
  <c r="DW26" i="46"/>
  <c r="DV26" i="46"/>
  <c r="BG26" i="46" s="1"/>
  <c r="DU26" i="46"/>
  <c r="DT26" i="46"/>
  <c r="DS26" i="46"/>
  <c r="BD26" i="46" s="1"/>
  <c r="DR26" i="46"/>
  <c r="BC26" i="46" s="1"/>
  <c r="DQ26" i="46"/>
  <c r="BB26" i="46" s="1"/>
  <c r="DP26" i="46"/>
  <c r="BA26" i="46" s="1"/>
  <c r="DO26" i="46"/>
  <c r="AZ26" i="46" s="1"/>
  <c r="DN26" i="46"/>
  <c r="DM26" i="46"/>
  <c r="AX26" i="46" s="1"/>
  <c r="DL26" i="46"/>
  <c r="AW26" i="46" s="1"/>
  <c r="DK26" i="46"/>
  <c r="AV26" i="46" s="1"/>
  <c r="DJ26" i="46"/>
  <c r="AU26" i="46" s="1"/>
  <c r="DI26" i="46"/>
  <c r="AT26" i="46" s="1"/>
  <c r="DH26" i="46"/>
  <c r="AS26" i="46" s="1"/>
  <c r="DG26" i="46"/>
  <c r="DF26" i="46"/>
  <c r="DE26" i="46"/>
  <c r="AP26" i="46" s="1"/>
  <c r="DD26" i="46"/>
  <c r="AO26" i="46" s="1"/>
  <c r="DC26" i="46"/>
  <c r="AN26" i="46" s="1"/>
  <c r="DB26" i="46"/>
  <c r="AM26" i="46" s="1"/>
  <c r="DA26" i="46"/>
  <c r="CZ26" i="46"/>
  <c r="AK26" i="46" s="1"/>
  <c r="CY26" i="46"/>
  <c r="AJ26" i="46" s="1"/>
  <c r="CX26" i="46"/>
  <c r="CW26" i="46"/>
  <c r="CV26" i="46"/>
  <c r="AG26" i="46" s="1"/>
  <c r="CU26" i="46"/>
  <c r="AF26" i="46" s="1"/>
  <c r="CT26" i="46"/>
  <c r="AE26" i="46" s="1"/>
  <c r="CS26" i="46"/>
  <c r="AD26" i="46" s="1"/>
  <c r="CR26" i="46"/>
  <c r="AC26" i="46" s="1"/>
  <c r="CQ26" i="46"/>
  <c r="AB26" i="46" s="1"/>
  <c r="CP26" i="46"/>
  <c r="AA26" i="46" s="1"/>
  <c r="CO26" i="46"/>
  <c r="Z26" i="46" s="1"/>
  <c r="CN26" i="46"/>
  <c r="Y26" i="46" s="1"/>
  <c r="CM26" i="46"/>
  <c r="X26" i="46" s="1"/>
  <c r="CL26" i="46"/>
  <c r="W26" i="46" s="1"/>
  <c r="CK26" i="46"/>
  <c r="CJ26" i="46"/>
  <c r="U26" i="46" s="1"/>
  <c r="CI26" i="46"/>
  <c r="T26" i="46" s="1"/>
  <c r="CH26" i="46"/>
  <c r="CG26" i="46"/>
  <c r="R26" i="46" s="1"/>
  <c r="CF26" i="46"/>
  <c r="CE26" i="46"/>
  <c r="P26" i="46" s="1"/>
  <c r="CD26" i="46"/>
  <c r="O26" i="46" s="1"/>
  <c r="CC26" i="46"/>
  <c r="N26" i="46" s="1"/>
  <c r="CB26" i="46"/>
  <c r="M26" i="46" s="1"/>
  <c r="CA26" i="46"/>
  <c r="BZ26" i="46"/>
  <c r="K26" i="46" s="1"/>
  <c r="BY26" i="46"/>
  <c r="BX26" i="46"/>
  <c r="I26" i="46" s="1"/>
  <c r="BW26" i="46"/>
  <c r="H26" i="46" s="1"/>
  <c r="BV26" i="46"/>
  <c r="G26" i="46" s="1"/>
  <c r="BU26" i="46"/>
  <c r="F26" i="46" s="1"/>
  <c r="BT26" i="46"/>
  <c r="E26" i="46" s="1"/>
  <c r="BS26" i="46"/>
  <c r="D26" i="46" s="1"/>
  <c r="B26" i="46"/>
  <c r="A26" i="46"/>
  <c r="A24" i="27" s="1"/>
  <c r="EF25" i="46"/>
  <c r="EE25" i="46"/>
  <c r="BP25" i="46" s="1"/>
  <c r="ED25" i="46"/>
  <c r="BO25" i="44" s="1"/>
  <c r="EC25" i="46"/>
  <c r="BN25" i="44" s="1"/>
  <c r="EB25" i="46"/>
  <c r="EA25" i="46"/>
  <c r="BL25" i="46" s="1"/>
  <c r="DZ25" i="46"/>
  <c r="DY25" i="46"/>
  <c r="DX25" i="46"/>
  <c r="BI25" i="46" s="1"/>
  <c r="DW25" i="46"/>
  <c r="BH25" i="46" s="1"/>
  <c r="DV25" i="46"/>
  <c r="DU25" i="46"/>
  <c r="DT25" i="46"/>
  <c r="DS25" i="46"/>
  <c r="DR25" i="46"/>
  <c r="DQ25" i="46"/>
  <c r="BB25" i="46" s="1"/>
  <c r="DP25" i="46"/>
  <c r="BA25" i="46" s="1"/>
  <c r="DO25" i="46"/>
  <c r="AZ25" i="46" s="1"/>
  <c r="DN25" i="46"/>
  <c r="AY25" i="46" s="1"/>
  <c r="DM25" i="46"/>
  <c r="AX25" i="46" s="1"/>
  <c r="DL25" i="46"/>
  <c r="DK25" i="46"/>
  <c r="DJ25" i="46"/>
  <c r="DI25" i="46"/>
  <c r="DH25" i="46"/>
  <c r="DG25" i="46"/>
  <c r="AR25" i="46" s="1"/>
  <c r="DF25" i="46"/>
  <c r="AQ25" i="46" s="1"/>
  <c r="DE25" i="46"/>
  <c r="DD25" i="46"/>
  <c r="AO25" i="46" s="1"/>
  <c r="DC25" i="46"/>
  <c r="AN25" i="46" s="1"/>
  <c r="DB25" i="46"/>
  <c r="AM25" i="46" s="1"/>
  <c r="DA25" i="46"/>
  <c r="AL25" i="46" s="1"/>
  <c r="CZ25" i="46"/>
  <c r="AK25" i="46" s="1"/>
  <c r="CY25" i="46"/>
  <c r="AJ25" i="46" s="1"/>
  <c r="CX25" i="46"/>
  <c r="AI25" i="46" s="1"/>
  <c r="CW25" i="46"/>
  <c r="CV25" i="46"/>
  <c r="CU25" i="46"/>
  <c r="CT25" i="46"/>
  <c r="CS25" i="46"/>
  <c r="AD25" i="46" s="1"/>
  <c r="CR25" i="46"/>
  <c r="CQ25" i="46"/>
  <c r="AB25" i="46" s="1"/>
  <c r="CP25" i="46"/>
  <c r="AA25" i="46" s="1"/>
  <c r="CO25" i="46"/>
  <c r="Z25" i="46" s="1"/>
  <c r="CN25" i="46"/>
  <c r="CM25" i="46"/>
  <c r="X25" i="46" s="1"/>
  <c r="CL25" i="46"/>
  <c r="CK25" i="46"/>
  <c r="CJ25" i="46"/>
  <c r="U25" i="46" s="1"/>
  <c r="CI25" i="46"/>
  <c r="T25" i="46" s="1"/>
  <c r="CH25" i="46"/>
  <c r="S25" i="46" s="1"/>
  <c r="CG25" i="46"/>
  <c r="CF25" i="46"/>
  <c r="Q25" i="46" s="1"/>
  <c r="CE25" i="46"/>
  <c r="P25" i="46" s="1"/>
  <c r="CD25" i="46"/>
  <c r="CC25" i="46"/>
  <c r="CB25" i="46"/>
  <c r="M25" i="46" s="1"/>
  <c r="CA25" i="46"/>
  <c r="L25" i="46" s="1"/>
  <c r="BZ25" i="46"/>
  <c r="K25" i="46" s="1"/>
  <c r="BY25" i="46"/>
  <c r="J25" i="46" s="1"/>
  <c r="BX25" i="46"/>
  <c r="BW25" i="46"/>
  <c r="BV25" i="46"/>
  <c r="G25" i="46" s="1"/>
  <c r="BU25" i="46"/>
  <c r="BT25" i="46"/>
  <c r="E25" i="46" s="1"/>
  <c r="BS25" i="46"/>
  <c r="D25" i="46" s="1"/>
  <c r="B25" i="46"/>
  <c r="A25" i="46"/>
  <c r="EF24" i="46"/>
  <c r="BQ24" i="46" s="1"/>
  <c r="EE24" i="46"/>
  <c r="BP24" i="46" s="1"/>
  <c r="ED24" i="46"/>
  <c r="EC24" i="46"/>
  <c r="BN24" i="46" s="1"/>
  <c r="EB24" i="46"/>
  <c r="BM24" i="46" s="1"/>
  <c r="EA24" i="46"/>
  <c r="BL24" i="44" s="1"/>
  <c r="DZ24" i="46"/>
  <c r="DY24" i="46"/>
  <c r="DX24" i="46"/>
  <c r="BI24" i="46" s="1"/>
  <c r="DW24" i="46"/>
  <c r="BH24" i="46" s="1"/>
  <c r="DV24" i="46"/>
  <c r="DU24" i="46"/>
  <c r="BF24" i="46" s="1"/>
  <c r="DT24" i="46"/>
  <c r="DS24" i="46"/>
  <c r="BD24" i="46" s="1"/>
  <c r="DR24" i="46"/>
  <c r="BC24" i="46" s="1"/>
  <c r="DQ24" i="46"/>
  <c r="DP24" i="46"/>
  <c r="BA24" i="46" s="1"/>
  <c r="DO24" i="46"/>
  <c r="AZ24" i="46" s="1"/>
  <c r="DN24" i="46"/>
  <c r="AY24" i="46" s="1"/>
  <c r="DM24" i="46"/>
  <c r="AX24" i="46" s="1"/>
  <c r="DL24" i="46"/>
  <c r="AW24" i="46" s="1"/>
  <c r="DK24" i="46"/>
  <c r="AV24" i="46" s="1"/>
  <c r="DJ24" i="46"/>
  <c r="AU24" i="46" s="1"/>
  <c r="DI24" i="46"/>
  <c r="AT24" i="46" s="1"/>
  <c r="DH24" i="46"/>
  <c r="AS24" i="46" s="1"/>
  <c r="DG24" i="46"/>
  <c r="DF24" i="46"/>
  <c r="DE24" i="46"/>
  <c r="AP24" i="46" s="1"/>
  <c r="DD24" i="46"/>
  <c r="AO24" i="46" s="1"/>
  <c r="DC24" i="46"/>
  <c r="AN24" i="46" s="1"/>
  <c r="DB24" i="46"/>
  <c r="AM24" i="46" s="1"/>
  <c r="DA24" i="46"/>
  <c r="CZ24" i="46"/>
  <c r="AK24" i="46" s="1"/>
  <c r="CY24" i="46"/>
  <c r="AJ24" i="46" s="1"/>
  <c r="CX24" i="46"/>
  <c r="AI24" i="46" s="1"/>
  <c r="CW24" i="46"/>
  <c r="AH24" i="46" s="1"/>
  <c r="CV24" i="46"/>
  <c r="AG24" i="46" s="1"/>
  <c r="CU24" i="46"/>
  <c r="AF24" i="46" s="1"/>
  <c r="CT24" i="46"/>
  <c r="CS24" i="46"/>
  <c r="AD24" i="46" s="1"/>
  <c r="CR24" i="46"/>
  <c r="AC24" i="46" s="1"/>
  <c r="CQ24" i="46"/>
  <c r="CP24" i="46"/>
  <c r="AA24" i="46" s="1"/>
  <c r="CO24" i="46"/>
  <c r="Z24" i="46" s="1"/>
  <c r="CN24" i="46"/>
  <c r="Y24" i="46" s="1"/>
  <c r="CM24" i="46"/>
  <c r="X24" i="46" s="1"/>
  <c r="CL24" i="46"/>
  <c r="W24" i="46" s="1"/>
  <c r="CK24" i="46"/>
  <c r="CJ24" i="46"/>
  <c r="U24" i="46" s="1"/>
  <c r="CI24" i="46"/>
  <c r="T24" i="46" s="1"/>
  <c r="CH24" i="46"/>
  <c r="S24" i="46" s="1"/>
  <c r="CG24" i="46"/>
  <c r="CF24" i="46"/>
  <c r="Q24" i="46" s="1"/>
  <c r="CE24" i="46"/>
  <c r="P24" i="46" s="1"/>
  <c r="CD24" i="46"/>
  <c r="CC24" i="46"/>
  <c r="N24" i="46" s="1"/>
  <c r="CB24" i="46"/>
  <c r="M24" i="46" s="1"/>
  <c r="CA24" i="46"/>
  <c r="BZ24" i="46"/>
  <c r="K24" i="46" s="1"/>
  <c r="BY24" i="46"/>
  <c r="J24" i="46" s="1"/>
  <c r="BX24" i="46"/>
  <c r="I24" i="46" s="1"/>
  <c r="BW24" i="46"/>
  <c r="H24" i="44" s="1"/>
  <c r="BV24" i="46"/>
  <c r="G24" i="46" s="1"/>
  <c r="BU24" i="46"/>
  <c r="F24" i="46" s="1"/>
  <c r="BT24" i="46"/>
  <c r="E24" i="46" s="1"/>
  <c r="BS24" i="46"/>
  <c r="D24" i="46" s="1"/>
  <c r="B24" i="46"/>
  <c r="A24" i="46"/>
  <c r="A22" i="27" s="1"/>
  <c r="EF23" i="46"/>
  <c r="BQ23" i="46" s="1"/>
  <c r="EE23" i="46"/>
  <c r="BP23" i="46" s="1"/>
  <c r="ED23" i="46"/>
  <c r="BO23" i="44" s="1"/>
  <c r="EC23" i="46"/>
  <c r="BN23" i="44" s="1"/>
  <c r="EB23" i="46"/>
  <c r="BM23" i="46" s="1"/>
  <c r="EA23" i="46"/>
  <c r="DZ23" i="46"/>
  <c r="BK23" i="46" s="1"/>
  <c r="DY23" i="46"/>
  <c r="BJ23" i="46" s="1"/>
  <c r="DX23" i="46"/>
  <c r="BI23" i="46" s="1"/>
  <c r="DW23" i="46"/>
  <c r="BH23" i="46" s="1"/>
  <c r="DV23" i="46"/>
  <c r="DU23" i="46"/>
  <c r="DT23" i="46"/>
  <c r="BE23" i="46" s="1"/>
  <c r="DS23" i="46"/>
  <c r="DR23" i="46"/>
  <c r="BC23" i="46" s="1"/>
  <c r="DQ23" i="46"/>
  <c r="BB23" i="46" s="1"/>
  <c r="DP23" i="46"/>
  <c r="BA23" i="46" s="1"/>
  <c r="DO23" i="46"/>
  <c r="AZ23" i="46" s="1"/>
  <c r="DN23" i="46"/>
  <c r="AY23" i="46" s="1"/>
  <c r="DM23" i="46"/>
  <c r="AX23" i="46" s="1"/>
  <c r="DL23" i="46"/>
  <c r="AW23" i="46" s="1"/>
  <c r="DK23" i="46"/>
  <c r="AV23" i="46" s="1"/>
  <c r="DJ23" i="46"/>
  <c r="AU23" i="46" s="1"/>
  <c r="DI23" i="46"/>
  <c r="AT23" i="46" s="1"/>
  <c r="DH23" i="46"/>
  <c r="AS23" i="46" s="1"/>
  <c r="DG23" i="46"/>
  <c r="DF23" i="46"/>
  <c r="DE23" i="46"/>
  <c r="DD23" i="46"/>
  <c r="AO23" i="46" s="1"/>
  <c r="DC23" i="46"/>
  <c r="AN23" i="46" s="1"/>
  <c r="DB23" i="46"/>
  <c r="AM23" i="46" s="1"/>
  <c r="DA23" i="46"/>
  <c r="AL23" i="46" s="1"/>
  <c r="CZ23" i="46"/>
  <c r="AK23" i="46" s="1"/>
  <c r="CY23" i="46"/>
  <c r="AJ23" i="46" s="1"/>
  <c r="CX23" i="46"/>
  <c r="AI23" i="46" s="1"/>
  <c r="CW23" i="46"/>
  <c r="CV23" i="46"/>
  <c r="AG23" i="46" s="1"/>
  <c r="CU23" i="46"/>
  <c r="CT23" i="46"/>
  <c r="AE23" i="46" s="1"/>
  <c r="CS23" i="46"/>
  <c r="AD23" i="46" s="1"/>
  <c r="CR23" i="46"/>
  <c r="AC23" i="46" s="1"/>
  <c r="CQ23" i="46"/>
  <c r="CP23" i="46"/>
  <c r="CO23" i="46"/>
  <c r="Z23" i="46" s="1"/>
  <c r="CN23" i="46"/>
  <c r="Y23" i="46" s="1"/>
  <c r="CM23" i="46"/>
  <c r="X23" i="46" s="1"/>
  <c r="CL23" i="46"/>
  <c r="W23" i="46" s="1"/>
  <c r="CK23" i="46"/>
  <c r="CJ23" i="46"/>
  <c r="U23" i="46" s="1"/>
  <c r="CI23" i="46"/>
  <c r="T23" i="46" s="1"/>
  <c r="CH23" i="46"/>
  <c r="CG23" i="46"/>
  <c r="CF23" i="46"/>
  <c r="Q23" i="46" s="1"/>
  <c r="CE23" i="46"/>
  <c r="CD23" i="46"/>
  <c r="O23" i="46" s="1"/>
  <c r="CC23" i="46"/>
  <c r="N23" i="46" s="1"/>
  <c r="CB23" i="46"/>
  <c r="M23" i="46" s="1"/>
  <c r="CA23" i="46"/>
  <c r="BZ23" i="46"/>
  <c r="K23" i="46" s="1"/>
  <c r="BY23" i="46"/>
  <c r="BX23" i="46"/>
  <c r="I23" i="46" s="1"/>
  <c r="BW23" i="46"/>
  <c r="BV23" i="46"/>
  <c r="BU23" i="46"/>
  <c r="F23" i="46" s="1"/>
  <c r="BT23" i="46"/>
  <c r="E23" i="46" s="1"/>
  <c r="BS23" i="46"/>
  <c r="B23" i="46"/>
  <c r="A23" i="46"/>
  <c r="C23" i="46" s="1"/>
  <c r="C23" i="44" s="1"/>
  <c r="EF22" i="46"/>
  <c r="BQ22" i="46" s="1"/>
  <c r="EE22" i="46"/>
  <c r="BP22" i="46" s="1"/>
  <c r="ED22" i="46"/>
  <c r="BO22" i="46" s="1"/>
  <c r="EC22" i="46"/>
  <c r="BN22" i="46" s="1"/>
  <c r="EB22" i="46"/>
  <c r="BM22" i="46" s="1"/>
  <c r="EA22" i="46"/>
  <c r="BL22" i="46" s="1"/>
  <c r="DZ22" i="46"/>
  <c r="BK22" i="46" s="1"/>
  <c r="DY22" i="46"/>
  <c r="BJ22" i="46" s="1"/>
  <c r="DX22" i="46"/>
  <c r="BI22" i="46" s="1"/>
  <c r="DW22" i="46"/>
  <c r="BH22" i="46" s="1"/>
  <c r="DV22" i="46"/>
  <c r="BG22" i="46" s="1"/>
  <c r="DU22" i="46"/>
  <c r="BF22" i="46" s="1"/>
  <c r="DT22" i="46"/>
  <c r="DS22" i="46"/>
  <c r="DR22" i="46"/>
  <c r="BC22" i="46" s="1"/>
  <c r="DQ22" i="46"/>
  <c r="BB22" i="46" s="1"/>
  <c r="DP22" i="46"/>
  <c r="BA22" i="46" s="1"/>
  <c r="DO22" i="46"/>
  <c r="AZ22" i="46" s="1"/>
  <c r="DN22" i="46"/>
  <c r="AY22" i="46" s="1"/>
  <c r="DM22" i="46"/>
  <c r="DL22" i="46"/>
  <c r="AW22" i="46" s="1"/>
  <c r="DK22" i="46"/>
  <c r="DJ22" i="46"/>
  <c r="AU22" i="46" s="1"/>
  <c r="DI22" i="46"/>
  <c r="AT22" i="46" s="1"/>
  <c r="DH22" i="46"/>
  <c r="AS22" i="46" s="1"/>
  <c r="DG22" i="46"/>
  <c r="AR22" i="46" s="1"/>
  <c r="DF22" i="46"/>
  <c r="AQ22" i="46" s="1"/>
  <c r="DE22" i="46"/>
  <c r="AP22" i="46" s="1"/>
  <c r="DD22" i="46"/>
  <c r="DC22" i="46"/>
  <c r="DB22" i="46"/>
  <c r="AM22" i="46" s="1"/>
  <c r="DA22" i="46"/>
  <c r="AL22" i="46" s="1"/>
  <c r="CZ22" i="46"/>
  <c r="AK22" i="46" s="1"/>
  <c r="CY22" i="46"/>
  <c r="AJ22" i="46" s="1"/>
  <c r="CX22" i="46"/>
  <c r="AI22" i="46" s="1"/>
  <c r="CW22" i="46"/>
  <c r="AH22" i="46" s="1"/>
  <c r="CV22" i="46"/>
  <c r="AG22" i="46" s="1"/>
  <c r="CU22" i="46"/>
  <c r="AF22" i="46" s="1"/>
  <c r="CT22" i="46"/>
  <c r="AE22" i="46" s="1"/>
  <c r="CS22" i="46"/>
  <c r="AD22" i="46" s="1"/>
  <c r="CR22" i="46"/>
  <c r="AC22" i="46" s="1"/>
  <c r="CQ22" i="46"/>
  <c r="AB22" i="46" s="1"/>
  <c r="CP22" i="46"/>
  <c r="AA22" i="46" s="1"/>
  <c r="CO22" i="46"/>
  <c r="CN22" i="46"/>
  <c r="Y22" i="46" s="1"/>
  <c r="CM22" i="46"/>
  <c r="CL22" i="46"/>
  <c r="W22" i="46" s="1"/>
  <c r="CK22" i="46"/>
  <c r="V22" i="46" s="1"/>
  <c r="CJ22" i="46"/>
  <c r="U22" i="46" s="1"/>
  <c r="CI22" i="46"/>
  <c r="T22" i="46" s="1"/>
  <c r="CH22" i="46"/>
  <c r="S22" i="46" s="1"/>
  <c r="CG22" i="46"/>
  <c r="CF22" i="46"/>
  <c r="Q22" i="46" s="1"/>
  <c r="CE22" i="46"/>
  <c r="P22" i="46" s="1"/>
  <c r="CD22" i="46"/>
  <c r="O22" i="46" s="1"/>
  <c r="CC22" i="46"/>
  <c r="N22" i="46" s="1"/>
  <c r="CB22" i="46"/>
  <c r="M22" i="46" s="1"/>
  <c r="CA22" i="46"/>
  <c r="L22" i="46" s="1"/>
  <c r="BZ22" i="46"/>
  <c r="K22" i="46" s="1"/>
  <c r="BY22" i="46"/>
  <c r="J22" i="46" s="1"/>
  <c r="BX22" i="46"/>
  <c r="BW22" i="46"/>
  <c r="BV22" i="46"/>
  <c r="G22" i="46" s="1"/>
  <c r="BU22" i="46"/>
  <c r="F22" i="46" s="1"/>
  <c r="BT22" i="46"/>
  <c r="E22" i="46" s="1"/>
  <c r="BS22" i="46"/>
  <c r="D22" i="46" s="1"/>
  <c r="B22" i="46"/>
  <c r="A22" i="46"/>
  <c r="C22" i="46" s="1"/>
  <c r="C22" i="44" s="1"/>
  <c r="EF21" i="46"/>
  <c r="BQ21" i="46" s="1"/>
  <c r="EE21" i="46"/>
  <c r="ED21" i="46"/>
  <c r="BO21" i="44" s="1"/>
  <c r="EC21" i="46"/>
  <c r="BN21" i="44" s="1"/>
  <c r="EB21" i="46"/>
  <c r="BM21" i="46" s="1"/>
  <c r="EA21" i="46"/>
  <c r="BL21" i="46" s="1"/>
  <c r="DZ21" i="46"/>
  <c r="DY21" i="46"/>
  <c r="BJ21" i="46" s="1"/>
  <c r="DX21" i="46"/>
  <c r="BI21" i="46" s="1"/>
  <c r="DW21" i="46"/>
  <c r="DV21" i="46"/>
  <c r="BG21" i="46" s="1"/>
  <c r="DU21" i="46"/>
  <c r="DT21" i="46"/>
  <c r="BE21" i="46" s="1"/>
  <c r="DS21" i="46"/>
  <c r="BD21" i="46" s="1"/>
  <c r="DR21" i="46"/>
  <c r="BC21" i="46" s="1"/>
  <c r="DQ21" i="46"/>
  <c r="BB21" i="44" s="1"/>
  <c r="DP21" i="46"/>
  <c r="BA21" i="46" s="1"/>
  <c r="DO21" i="46"/>
  <c r="DN21" i="46"/>
  <c r="AY21" i="46" s="1"/>
  <c r="DM21" i="46"/>
  <c r="AX21" i="46" s="1"/>
  <c r="DL21" i="46"/>
  <c r="AW21" i="46" s="1"/>
  <c r="DK21" i="46"/>
  <c r="AV21" i="46" s="1"/>
  <c r="DJ21" i="46"/>
  <c r="AU21" i="46" s="1"/>
  <c r="DI21" i="46"/>
  <c r="AT21" i="44" s="1"/>
  <c r="DH21" i="46"/>
  <c r="AS21" i="46" s="1"/>
  <c r="DG21" i="46"/>
  <c r="DF21" i="46"/>
  <c r="DE21" i="46"/>
  <c r="DD21" i="46"/>
  <c r="AO21" i="46" s="1"/>
  <c r="DC21" i="46"/>
  <c r="AN21" i="46" s="1"/>
  <c r="DB21" i="46"/>
  <c r="AM21" i="46" s="1"/>
  <c r="DA21" i="46"/>
  <c r="AL21" i="46" s="1"/>
  <c r="CZ21" i="46"/>
  <c r="AK21" i="46" s="1"/>
  <c r="CY21" i="46"/>
  <c r="AJ21" i="46" s="1"/>
  <c r="CX21" i="46"/>
  <c r="AI21" i="46" s="1"/>
  <c r="CW21" i="46"/>
  <c r="CV21" i="46"/>
  <c r="CU21" i="46"/>
  <c r="AF21" i="46" s="1"/>
  <c r="CT21" i="46"/>
  <c r="AE21" i="46" s="1"/>
  <c r="CS21" i="46"/>
  <c r="AD21" i="46" s="1"/>
  <c r="CR21" i="46"/>
  <c r="AC21" i="46" s="1"/>
  <c r="CQ21" i="46"/>
  <c r="CP21" i="46"/>
  <c r="AA21" i="46" s="1"/>
  <c r="CO21" i="46"/>
  <c r="CN21" i="46"/>
  <c r="Y21" i="46" s="1"/>
  <c r="CM21" i="46"/>
  <c r="X21" i="46" s="1"/>
  <c r="CL21" i="46"/>
  <c r="W21" i="46" s="1"/>
  <c r="CK21" i="46"/>
  <c r="V21" i="46" s="1"/>
  <c r="CJ21" i="46"/>
  <c r="U21" i="46" s="1"/>
  <c r="CI21" i="46"/>
  <c r="T21" i="46" s="1"/>
  <c r="CH21" i="46"/>
  <c r="S21" i="46" s="1"/>
  <c r="CG21" i="46"/>
  <c r="R21" i="46" s="1"/>
  <c r="CF21" i="46"/>
  <c r="Q21" i="46" s="1"/>
  <c r="CE21" i="46"/>
  <c r="CD21" i="46"/>
  <c r="O21" i="46" s="1"/>
  <c r="CC21" i="46"/>
  <c r="N21" i="46" s="1"/>
  <c r="CB21" i="46"/>
  <c r="M21" i="46" s="1"/>
  <c r="CA21" i="46"/>
  <c r="BZ21" i="46"/>
  <c r="K21" i="46" s="1"/>
  <c r="BY21" i="46"/>
  <c r="BX21" i="46"/>
  <c r="I21" i="46" s="1"/>
  <c r="BW21" i="46"/>
  <c r="H21" i="46" s="1"/>
  <c r="BV21" i="46"/>
  <c r="G21" i="46" s="1"/>
  <c r="BU21" i="46"/>
  <c r="F21" i="46" s="1"/>
  <c r="BT21" i="46"/>
  <c r="E21" i="46" s="1"/>
  <c r="BS21" i="46"/>
  <c r="D21" i="46" s="1"/>
  <c r="BO21" i="46"/>
  <c r="BN21" i="46"/>
  <c r="B21" i="46"/>
  <c r="A21" i="46"/>
  <c r="A19" i="27" s="1"/>
  <c r="EF20" i="46"/>
  <c r="BQ20" i="44" s="1"/>
  <c r="EE20" i="46"/>
  <c r="BP20" i="46" s="1"/>
  <c r="ED20" i="46"/>
  <c r="BO20" i="46" s="1"/>
  <c r="EC20" i="46"/>
  <c r="BN20" i="46" s="1"/>
  <c r="EB20" i="46"/>
  <c r="EA20" i="46"/>
  <c r="BL20" i="46" s="1"/>
  <c r="DZ20" i="46"/>
  <c r="BK20" i="46" s="1"/>
  <c r="DY20" i="46"/>
  <c r="BJ20" i="46" s="1"/>
  <c r="DX20" i="46"/>
  <c r="BI20" i="44" s="1"/>
  <c r="DW20" i="46"/>
  <c r="DV20" i="46"/>
  <c r="DU20" i="46"/>
  <c r="BF20" i="46" s="1"/>
  <c r="DT20" i="46"/>
  <c r="DS20" i="46"/>
  <c r="DR20" i="46"/>
  <c r="BC20" i="46" s="1"/>
  <c r="DQ20" i="46"/>
  <c r="BB20" i="46" s="1"/>
  <c r="DP20" i="46"/>
  <c r="BA20" i="44" s="1"/>
  <c r="DO20" i="46"/>
  <c r="DN20" i="46"/>
  <c r="DM20" i="46"/>
  <c r="AX20" i="46" s="1"/>
  <c r="DL20" i="46"/>
  <c r="AW20" i="46" s="1"/>
  <c r="DK20" i="46"/>
  <c r="AV20" i="46" s="1"/>
  <c r="DJ20" i="46"/>
  <c r="AU20" i="46" s="1"/>
  <c r="DI20" i="46"/>
  <c r="AT20" i="46" s="1"/>
  <c r="DH20" i="46"/>
  <c r="AS20" i="44" s="1"/>
  <c r="DG20" i="46"/>
  <c r="DF20" i="46"/>
  <c r="AQ20" i="46" s="1"/>
  <c r="DE20" i="46"/>
  <c r="AP20" i="46" s="1"/>
  <c r="DD20" i="46"/>
  <c r="DC20" i="46"/>
  <c r="DB20" i="46"/>
  <c r="AM20" i="46" s="1"/>
  <c r="DA20" i="46"/>
  <c r="AL20" i="46" s="1"/>
  <c r="CZ20" i="46"/>
  <c r="AK20" i="44" s="1"/>
  <c r="CY20" i="46"/>
  <c r="AJ20" i="46" s="1"/>
  <c r="CX20" i="46"/>
  <c r="CW20" i="46"/>
  <c r="AH20" i="46" s="1"/>
  <c r="CV20" i="46"/>
  <c r="AG20" i="46" s="1"/>
  <c r="CU20" i="46"/>
  <c r="AF20" i="46" s="1"/>
  <c r="CT20" i="46"/>
  <c r="AE20" i="46" s="1"/>
  <c r="CS20" i="46"/>
  <c r="AD20" i="46" s="1"/>
  <c r="CR20" i="46"/>
  <c r="AC20" i="44" s="1"/>
  <c r="CQ20" i="46"/>
  <c r="AB20" i="46" s="1"/>
  <c r="CP20" i="46"/>
  <c r="AA20" i="46" s="1"/>
  <c r="CO20" i="46"/>
  <c r="Z20" i="46" s="1"/>
  <c r="CN20" i="46"/>
  <c r="Y20" i="46" s="1"/>
  <c r="CM20" i="46"/>
  <c r="X20" i="46" s="1"/>
  <c r="CL20" i="46"/>
  <c r="W20" i="46" s="1"/>
  <c r="CK20" i="46"/>
  <c r="V20" i="46" s="1"/>
  <c r="CJ20" i="46"/>
  <c r="U20" i="46" s="1"/>
  <c r="CI20" i="46"/>
  <c r="CH20" i="46"/>
  <c r="CG20" i="46"/>
  <c r="R20" i="46" s="1"/>
  <c r="CF20" i="46"/>
  <c r="CE20" i="46"/>
  <c r="P20" i="46" s="1"/>
  <c r="CD20" i="46"/>
  <c r="O20" i="46" s="1"/>
  <c r="CC20" i="46"/>
  <c r="N20" i="46" s="1"/>
  <c r="CB20" i="46"/>
  <c r="M20" i="44" s="1"/>
  <c r="CA20" i="46"/>
  <c r="BZ20" i="46"/>
  <c r="K20" i="46" s="1"/>
  <c r="BY20" i="46"/>
  <c r="J20" i="46" s="1"/>
  <c r="BX20" i="46"/>
  <c r="I20" i="46" s="1"/>
  <c r="BW20" i="46"/>
  <c r="BV20" i="46"/>
  <c r="G20" i="46" s="1"/>
  <c r="BU20" i="46"/>
  <c r="F20" i="46" s="1"/>
  <c r="BT20" i="46"/>
  <c r="E20" i="44" s="1"/>
  <c r="BS20" i="46"/>
  <c r="B20" i="46"/>
  <c r="A20" i="46"/>
  <c r="EF19" i="46"/>
  <c r="EE19" i="46"/>
  <c r="ED19" i="46"/>
  <c r="BO19" i="44" s="1"/>
  <c r="EC19" i="46"/>
  <c r="BN19" i="44" s="1"/>
  <c r="EB19" i="46"/>
  <c r="BM19" i="46" s="1"/>
  <c r="EA19" i="46"/>
  <c r="BL19" i="46" s="1"/>
  <c r="DZ19" i="46"/>
  <c r="BK19" i="46" s="1"/>
  <c r="DY19" i="46"/>
  <c r="DX19" i="46"/>
  <c r="BI19" i="46" s="1"/>
  <c r="DW19" i="46"/>
  <c r="BH19" i="46" s="1"/>
  <c r="DV19" i="46"/>
  <c r="BG19" i="46" s="1"/>
  <c r="DU19" i="46"/>
  <c r="BF19" i="46" s="1"/>
  <c r="DT19" i="46"/>
  <c r="DS19" i="46"/>
  <c r="BD19" i="46" s="1"/>
  <c r="DR19" i="46"/>
  <c r="BC19" i="44" s="1"/>
  <c r="DQ19" i="46"/>
  <c r="DP19" i="46"/>
  <c r="BA19" i="46" s="1"/>
  <c r="DO19" i="46"/>
  <c r="DN19" i="46"/>
  <c r="DM19" i="46"/>
  <c r="AX19" i="46" s="1"/>
  <c r="DL19" i="46"/>
  <c r="AW19" i="46" s="1"/>
  <c r="DK19" i="46"/>
  <c r="AV19" i="46" s="1"/>
  <c r="DJ19" i="46"/>
  <c r="AU19" i="44" s="1"/>
  <c r="DI19" i="46"/>
  <c r="DH19" i="46"/>
  <c r="DG19" i="46"/>
  <c r="DF19" i="46"/>
  <c r="AQ19" i="46" s="1"/>
  <c r="DE19" i="46"/>
  <c r="AP19" i="46" s="1"/>
  <c r="DD19" i="46"/>
  <c r="AO19" i="46" s="1"/>
  <c r="DC19" i="46"/>
  <c r="AN19" i="46" s="1"/>
  <c r="DB19" i="46"/>
  <c r="AM19" i="44" s="1"/>
  <c r="DA19" i="46"/>
  <c r="CZ19" i="46"/>
  <c r="AK19" i="46" s="1"/>
  <c r="CY19" i="46"/>
  <c r="AJ19" i="46" s="1"/>
  <c r="CX19" i="46"/>
  <c r="AI19" i="46" s="1"/>
  <c r="CW19" i="46"/>
  <c r="AH19" i="46" s="1"/>
  <c r="CV19" i="46"/>
  <c r="AG19" i="46" s="1"/>
  <c r="CU19" i="46"/>
  <c r="AF19" i="46" s="1"/>
  <c r="CT19" i="46"/>
  <c r="AE19" i="44" s="1"/>
  <c r="CS19" i="46"/>
  <c r="AD19" i="46" s="1"/>
  <c r="CR19" i="46"/>
  <c r="CQ19" i="46"/>
  <c r="AB19" i="46" s="1"/>
  <c r="CP19" i="46"/>
  <c r="CO19" i="46"/>
  <c r="Z19" i="46" s="1"/>
  <c r="CN19" i="46"/>
  <c r="Y19" i="46" s="1"/>
  <c r="CM19" i="46"/>
  <c r="X19" i="46" s="1"/>
  <c r="CL19" i="46"/>
  <c r="CK19" i="46"/>
  <c r="CJ19" i="46"/>
  <c r="CI19" i="46"/>
  <c r="CH19" i="46"/>
  <c r="S19" i="46" s="1"/>
  <c r="CG19" i="46"/>
  <c r="R19" i="46" s="1"/>
  <c r="CF19" i="46"/>
  <c r="Q19" i="46" s="1"/>
  <c r="CE19" i="46"/>
  <c r="P19" i="46" s="1"/>
  <c r="CD19" i="46"/>
  <c r="O19" i="44" s="1"/>
  <c r="CC19" i="46"/>
  <c r="CB19" i="46"/>
  <c r="M19" i="46" s="1"/>
  <c r="CA19" i="46"/>
  <c r="L19" i="46" s="1"/>
  <c r="BZ19" i="46"/>
  <c r="K19" i="46" s="1"/>
  <c r="BY19" i="46"/>
  <c r="J19" i="46" s="1"/>
  <c r="BX19" i="46"/>
  <c r="I19" i="46" s="1"/>
  <c r="BW19" i="46"/>
  <c r="H19" i="46" s="1"/>
  <c r="BV19" i="46"/>
  <c r="G19" i="44" s="1"/>
  <c r="BU19" i="46"/>
  <c r="F19" i="46" s="1"/>
  <c r="BT19" i="46"/>
  <c r="E19" i="46" s="1"/>
  <c r="BS19" i="46"/>
  <c r="BO19" i="46"/>
  <c r="BN19" i="46"/>
  <c r="B19" i="46"/>
  <c r="A19" i="46"/>
  <c r="A17" i="27" s="1"/>
  <c r="EF18" i="46"/>
  <c r="BQ18" i="46" s="1"/>
  <c r="EE18" i="46"/>
  <c r="ED18" i="46"/>
  <c r="BO18" i="46" s="1"/>
  <c r="EC18" i="46"/>
  <c r="EB18" i="46"/>
  <c r="BM18" i="46" s="1"/>
  <c r="EA18" i="46"/>
  <c r="DZ18" i="46"/>
  <c r="BK18" i="46" s="1"/>
  <c r="DY18" i="46"/>
  <c r="DX18" i="46"/>
  <c r="BI18" i="46" s="1"/>
  <c r="DW18" i="46"/>
  <c r="BH18" i="46" s="1"/>
  <c r="DV18" i="46"/>
  <c r="DU18" i="46"/>
  <c r="BF18" i="46" s="1"/>
  <c r="DT18" i="46"/>
  <c r="BE18" i="46" s="1"/>
  <c r="DS18" i="46"/>
  <c r="BD18" i="44" s="1"/>
  <c r="DR18" i="46"/>
  <c r="BC18" i="46" s="1"/>
  <c r="DQ18" i="46"/>
  <c r="BB18" i="46" s="1"/>
  <c r="DP18" i="46"/>
  <c r="BA18" i="46" s="1"/>
  <c r="DO18" i="46"/>
  <c r="AZ18" i="46" s="1"/>
  <c r="DN18" i="46"/>
  <c r="AY18" i="46" s="1"/>
  <c r="DM18" i="46"/>
  <c r="AX18" i="46" s="1"/>
  <c r="DL18" i="46"/>
  <c r="AW18" i="46" s="1"/>
  <c r="DK18" i="46"/>
  <c r="AV18" i="44" s="1"/>
  <c r="DJ18" i="46"/>
  <c r="AU18" i="46" s="1"/>
  <c r="DI18" i="46"/>
  <c r="DH18" i="46"/>
  <c r="DG18" i="46"/>
  <c r="AR18" i="46" s="1"/>
  <c r="DF18" i="46"/>
  <c r="AQ18" i="46" s="1"/>
  <c r="DE18" i="46"/>
  <c r="AP18" i="46" s="1"/>
  <c r="DD18" i="46"/>
  <c r="AO18" i="46" s="1"/>
  <c r="DC18" i="46"/>
  <c r="AN18" i="46" s="1"/>
  <c r="DB18" i="46"/>
  <c r="DA18" i="46"/>
  <c r="CZ18" i="46"/>
  <c r="AK18" i="46" s="1"/>
  <c r="CY18" i="46"/>
  <c r="AJ18" i="46" s="1"/>
  <c r="CX18" i="46"/>
  <c r="AI18" i="46" s="1"/>
  <c r="CW18" i="46"/>
  <c r="CV18" i="46"/>
  <c r="AG18" i="46" s="1"/>
  <c r="CU18" i="46"/>
  <c r="AF18" i="44" s="1"/>
  <c r="CT18" i="46"/>
  <c r="AE18" i="46" s="1"/>
  <c r="CS18" i="46"/>
  <c r="AD18" i="46" s="1"/>
  <c r="CR18" i="46"/>
  <c r="CQ18" i="46"/>
  <c r="CP18" i="46"/>
  <c r="AA18" i="46" s="1"/>
  <c r="CO18" i="46"/>
  <c r="Z18" i="46" s="1"/>
  <c r="CN18" i="46"/>
  <c r="Y18" i="46" s="1"/>
  <c r="CM18" i="46"/>
  <c r="X18" i="46" s="1"/>
  <c r="CL18" i="46"/>
  <c r="W18" i="46" s="1"/>
  <c r="CK18" i="46"/>
  <c r="V18" i="46" s="1"/>
  <c r="CJ18" i="46"/>
  <c r="CI18" i="46"/>
  <c r="T18" i="46" s="1"/>
  <c r="CH18" i="46"/>
  <c r="CG18" i="46"/>
  <c r="R18" i="46" s="1"/>
  <c r="CF18" i="46"/>
  <c r="Q18" i="46" s="1"/>
  <c r="CE18" i="46"/>
  <c r="P18" i="44" s="1"/>
  <c r="CD18" i="46"/>
  <c r="O18" i="46" s="1"/>
  <c r="CC18" i="46"/>
  <c r="CB18" i="46"/>
  <c r="M18" i="46" s="1"/>
  <c r="CA18" i="46"/>
  <c r="L18" i="46" s="1"/>
  <c r="BZ18" i="46"/>
  <c r="BY18" i="46"/>
  <c r="J18" i="46" s="1"/>
  <c r="BX18" i="46"/>
  <c r="I18" i="46" s="1"/>
  <c r="BW18" i="46"/>
  <c r="BV18" i="46"/>
  <c r="G18" i="46" s="1"/>
  <c r="BU18" i="46"/>
  <c r="BT18" i="46"/>
  <c r="E18" i="46" s="1"/>
  <c r="BS18" i="46"/>
  <c r="D18" i="46" s="1"/>
  <c r="B18" i="46"/>
  <c r="A18" i="46"/>
  <c r="A18" i="44" s="1"/>
  <c r="EF17" i="46"/>
  <c r="EE17" i="46"/>
  <c r="BP17" i="46" s="1"/>
  <c r="ED17" i="46"/>
  <c r="BO17" i="44" s="1"/>
  <c r="EC17" i="46"/>
  <c r="BN17" i="44" s="1"/>
  <c r="EB17" i="46"/>
  <c r="BM17" i="44" s="1"/>
  <c r="EA17" i="46"/>
  <c r="BL17" i="44" s="1"/>
  <c r="DZ17" i="46"/>
  <c r="BK17" i="44" s="1"/>
  <c r="DY17" i="46"/>
  <c r="BJ17" i="44" s="1"/>
  <c r="DX17" i="46"/>
  <c r="DW17" i="46"/>
  <c r="BH17" i="46" s="1"/>
  <c r="DV17" i="46"/>
  <c r="DU17" i="46"/>
  <c r="BF17" i="46" s="1"/>
  <c r="DT17" i="46"/>
  <c r="BE17" i="46" s="1"/>
  <c r="DS17" i="46"/>
  <c r="BD17" i="46" s="1"/>
  <c r="DR17" i="46"/>
  <c r="DQ17" i="46"/>
  <c r="DP17" i="46"/>
  <c r="BA17" i="46" s="1"/>
  <c r="DO17" i="46"/>
  <c r="AZ17" i="46" s="1"/>
  <c r="DN17" i="46"/>
  <c r="AY17" i="46" s="1"/>
  <c r="DM17" i="46"/>
  <c r="DL17" i="46"/>
  <c r="AW17" i="46" s="1"/>
  <c r="DK17" i="46"/>
  <c r="AV17" i="46" s="1"/>
  <c r="DJ17" i="46"/>
  <c r="AU17" i="46" s="1"/>
  <c r="DI17" i="46"/>
  <c r="AT17" i="46" s="1"/>
  <c r="DH17" i="46"/>
  <c r="DG17" i="46"/>
  <c r="AR17" i="46" s="1"/>
  <c r="DF17" i="46"/>
  <c r="DE17" i="46"/>
  <c r="AP17" i="46" s="1"/>
  <c r="DD17" i="46"/>
  <c r="AO17" i="46" s="1"/>
  <c r="DC17" i="46"/>
  <c r="AN17" i="46" s="1"/>
  <c r="DB17" i="46"/>
  <c r="AM17" i="46" s="1"/>
  <c r="DA17" i="46"/>
  <c r="CZ17" i="46"/>
  <c r="CY17" i="46"/>
  <c r="AJ17" i="46" s="1"/>
  <c r="CX17" i="46"/>
  <c r="CW17" i="46"/>
  <c r="AH17" i="44" s="1"/>
  <c r="CV17" i="46"/>
  <c r="AG17" i="44" s="1"/>
  <c r="CU17" i="46"/>
  <c r="AF17" i="44" s="1"/>
  <c r="CT17" i="46"/>
  <c r="AE17" i="46" s="1"/>
  <c r="CS17" i="46"/>
  <c r="AD17" i="46" s="1"/>
  <c r="CR17" i="46"/>
  <c r="AC17" i="46" s="1"/>
  <c r="CQ17" i="46"/>
  <c r="AB17" i="46" s="1"/>
  <c r="CP17" i="46"/>
  <c r="CO17" i="46"/>
  <c r="Z17" i="46" s="1"/>
  <c r="CN17" i="46"/>
  <c r="Y17" i="46" s="1"/>
  <c r="CM17" i="46"/>
  <c r="X17" i="46" s="1"/>
  <c r="CL17" i="46"/>
  <c r="W17" i="46" s="1"/>
  <c r="CK17" i="46"/>
  <c r="CJ17" i="46"/>
  <c r="U17" i="46" s="1"/>
  <c r="CI17" i="46"/>
  <c r="T17" i="46" s="1"/>
  <c r="CH17" i="46"/>
  <c r="S17" i="46" s="1"/>
  <c r="CG17" i="46"/>
  <c r="R17" i="44" s="1"/>
  <c r="CF17" i="46"/>
  <c r="Q17" i="46" s="1"/>
  <c r="CE17" i="46"/>
  <c r="P17" i="46" s="1"/>
  <c r="CD17" i="46"/>
  <c r="CC17" i="46"/>
  <c r="N17" i="46" s="1"/>
  <c r="CB17" i="46"/>
  <c r="M17" i="46" s="1"/>
  <c r="CA17" i="46"/>
  <c r="L17" i="46" s="1"/>
  <c r="BZ17" i="46"/>
  <c r="BY17" i="46"/>
  <c r="J17" i="46" s="1"/>
  <c r="BX17" i="46"/>
  <c r="I17" i="46" s="1"/>
  <c r="BW17" i="46"/>
  <c r="H17" i="46" s="1"/>
  <c r="BV17" i="46"/>
  <c r="G17" i="46" s="1"/>
  <c r="BU17" i="46"/>
  <c r="F17" i="46" s="1"/>
  <c r="BT17" i="46"/>
  <c r="E17" i="46" s="1"/>
  <c r="BS17" i="46"/>
  <c r="D17" i="46" s="1"/>
  <c r="BO17" i="46"/>
  <c r="BN17" i="46"/>
  <c r="B17" i="46"/>
  <c r="A17" i="46"/>
  <c r="C17" i="46" s="1"/>
  <c r="C17" i="44" s="1"/>
  <c r="EF16" i="46"/>
  <c r="EE16" i="46"/>
  <c r="ED16" i="46"/>
  <c r="BO16" i="46" s="1"/>
  <c r="EC16" i="46"/>
  <c r="BN16" i="46" s="1"/>
  <c r="EB16" i="46"/>
  <c r="EA16" i="46"/>
  <c r="BL16" i="46" s="1"/>
  <c r="DZ16" i="46"/>
  <c r="DY16" i="46"/>
  <c r="BJ16" i="46" s="1"/>
  <c r="DX16" i="46"/>
  <c r="DW16" i="46"/>
  <c r="BH16" i="46" s="1"/>
  <c r="DV16" i="46"/>
  <c r="BG16" i="46" s="1"/>
  <c r="DU16" i="46"/>
  <c r="BF16" i="46" s="1"/>
  <c r="DT16" i="46"/>
  <c r="DS16" i="46"/>
  <c r="BD16" i="46" s="1"/>
  <c r="DR16" i="46"/>
  <c r="BC16" i="46" s="1"/>
  <c r="DQ16" i="46"/>
  <c r="BB16" i="46" s="1"/>
  <c r="DP16" i="46"/>
  <c r="BA16" i="46" s="1"/>
  <c r="DO16" i="46"/>
  <c r="AZ16" i="46" s="1"/>
  <c r="DN16" i="46"/>
  <c r="AY16" i="46" s="1"/>
  <c r="DM16" i="46"/>
  <c r="AX16" i="46" s="1"/>
  <c r="DL16" i="46"/>
  <c r="AW16" i="46" s="1"/>
  <c r="DK16" i="46"/>
  <c r="AV16" i="46" s="1"/>
  <c r="DJ16" i="46"/>
  <c r="DI16" i="46"/>
  <c r="AT16" i="46" s="1"/>
  <c r="DH16" i="46"/>
  <c r="DG16" i="46"/>
  <c r="AR16" i="46" s="1"/>
  <c r="DF16" i="46"/>
  <c r="AQ16" i="46" s="1"/>
  <c r="DE16" i="46"/>
  <c r="AP16" i="46" s="1"/>
  <c r="DD16" i="46"/>
  <c r="AO16" i="46" s="1"/>
  <c r="DC16" i="46"/>
  <c r="AN16" i="46" s="1"/>
  <c r="DB16" i="46"/>
  <c r="DA16" i="46"/>
  <c r="AL16" i="46" s="1"/>
  <c r="CZ16" i="46"/>
  <c r="AK16" i="46" s="1"/>
  <c r="CY16" i="46"/>
  <c r="AJ16" i="46" s="1"/>
  <c r="CX16" i="46"/>
  <c r="AI16" i="46" s="1"/>
  <c r="CW16" i="46"/>
  <c r="AH16" i="46" s="1"/>
  <c r="CV16" i="46"/>
  <c r="AG16" i="46" s="1"/>
  <c r="CU16" i="46"/>
  <c r="AF16" i="46" s="1"/>
  <c r="CT16" i="46"/>
  <c r="CS16" i="46"/>
  <c r="AD16" i="46" s="1"/>
  <c r="CR16" i="46"/>
  <c r="CQ16" i="46"/>
  <c r="CP16" i="46"/>
  <c r="AA16" i="46" s="1"/>
  <c r="CO16" i="46"/>
  <c r="Z16" i="46" s="1"/>
  <c r="CN16" i="46"/>
  <c r="Y16" i="46" s="1"/>
  <c r="CM16" i="46"/>
  <c r="CL16" i="46"/>
  <c r="W16" i="46" s="1"/>
  <c r="CK16" i="46"/>
  <c r="V16" i="46" s="1"/>
  <c r="CJ16" i="46"/>
  <c r="U16" i="46" s="1"/>
  <c r="CI16" i="46"/>
  <c r="T16" i="46" s="1"/>
  <c r="CH16" i="46"/>
  <c r="S16" i="46" s="1"/>
  <c r="CG16" i="46"/>
  <c r="CF16" i="46"/>
  <c r="CE16" i="46"/>
  <c r="P16" i="46" s="1"/>
  <c r="CD16" i="46"/>
  <c r="O16" i="46" s="1"/>
  <c r="CC16" i="46"/>
  <c r="N16" i="46" s="1"/>
  <c r="CB16" i="46"/>
  <c r="CA16" i="46"/>
  <c r="L16" i="46" s="1"/>
  <c r="BZ16" i="46"/>
  <c r="K16" i="46" s="1"/>
  <c r="BY16" i="46"/>
  <c r="J16" i="46" s="1"/>
  <c r="BX16" i="46"/>
  <c r="BW16" i="46"/>
  <c r="H16" i="46" s="1"/>
  <c r="BV16" i="46"/>
  <c r="G16" i="46" s="1"/>
  <c r="BU16" i="46"/>
  <c r="F16" i="46" s="1"/>
  <c r="BT16" i="46"/>
  <c r="E16" i="46" s="1"/>
  <c r="BS16" i="46"/>
  <c r="D16" i="46" s="1"/>
  <c r="B16" i="46"/>
  <c r="A16" i="46"/>
  <c r="C16" i="46" s="1"/>
  <c r="C16" i="44" s="1"/>
  <c r="EF15" i="46"/>
  <c r="EE15" i="46"/>
  <c r="BP15" i="46" s="1"/>
  <c r="ED15" i="46"/>
  <c r="BO15" i="44" s="1"/>
  <c r="EC15" i="46"/>
  <c r="BN15" i="46" s="1"/>
  <c r="EB15" i="46"/>
  <c r="EA15" i="46"/>
  <c r="BL15" i="46" s="1"/>
  <c r="DZ15" i="46"/>
  <c r="BK15" i="46" s="1"/>
  <c r="DY15" i="46"/>
  <c r="BJ15" i="46" s="1"/>
  <c r="DX15" i="46"/>
  <c r="DW15" i="46"/>
  <c r="BH15" i="46" s="1"/>
  <c r="DV15" i="46"/>
  <c r="DU15" i="46"/>
  <c r="BF15" i="46" s="1"/>
  <c r="DT15" i="46"/>
  <c r="BE15" i="46" s="1"/>
  <c r="DS15" i="46"/>
  <c r="BD15" i="46" s="1"/>
  <c r="DR15" i="46"/>
  <c r="DQ15" i="46"/>
  <c r="BB15" i="44" s="1"/>
  <c r="DP15" i="46"/>
  <c r="BA15" i="46" s="1"/>
  <c r="DO15" i="46"/>
  <c r="AZ15" i="46" s="1"/>
  <c r="DN15" i="46"/>
  <c r="DM15" i="46"/>
  <c r="AX15" i="46" s="1"/>
  <c r="DL15" i="46"/>
  <c r="DK15" i="46"/>
  <c r="DJ15" i="46"/>
  <c r="AU15" i="46" s="1"/>
  <c r="DI15" i="46"/>
  <c r="AT15" i="44" s="1"/>
  <c r="DH15" i="46"/>
  <c r="AS15" i="46" s="1"/>
  <c r="DG15" i="46"/>
  <c r="AR15" i="46" s="1"/>
  <c r="DF15" i="46"/>
  <c r="AQ15" i="46" s="1"/>
  <c r="DE15" i="46"/>
  <c r="AP15" i="46" s="1"/>
  <c r="DD15" i="46"/>
  <c r="AO15" i="46" s="1"/>
  <c r="DC15" i="46"/>
  <c r="AN15" i="46" s="1"/>
  <c r="DB15" i="46"/>
  <c r="AM15" i="46" s="1"/>
  <c r="DA15" i="46"/>
  <c r="AL15" i="46" s="1"/>
  <c r="CZ15" i="46"/>
  <c r="AK15" i="46" s="1"/>
  <c r="CY15" i="46"/>
  <c r="AJ15" i="46" s="1"/>
  <c r="CX15" i="46"/>
  <c r="AI15" i="46" s="1"/>
  <c r="CW15" i="46"/>
  <c r="AH15" i="46" s="1"/>
  <c r="CV15" i="46"/>
  <c r="CU15" i="46"/>
  <c r="CT15" i="46"/>
  <c r="AE15" i="46" s="1"/>
  <c r="CS15" i="46"/>
  <c r="AD15" i="44" s="1"/>
  <c r="CR15" i="46"/>
  <c r="AC15" i="46" s="1"/>
  <c r="CQ15" i="46"/>
  <c r="AB15" i="46" s="1"/>
  <c r="CP15" i="46"/>
  <c r="AA15" i="46" s="1"/>
  <c r="CO15" i="46"/>
  <c r="Z15" i="46" s="1"/>
  <c r="CN15" i="46"/>
  <c r="CM15" i="46"/>
  <c r="X15" i="46" s="1"/>
  <c r="CL15" i="46"/>
  <c r="W15" i="46" s="1"/>
  <c r="CK15" i="46"/>
  <c r="V15" i="46" s="1"/>
  <c r="CJ15" i="46"/>
  <c r="U15" i="46" s="1"/>
  <c r="CI15" i="46"/>
  <c r="T15" i="46" s="1"/>
  <c r="CH15" i="46"/>
  <c r="S15" i="46" s="1"/>
  <c r="CG15" i="46"/>
  <c r="R15" i="46" s="1"/>
  <c r="CF15" i="46"/>
  <c r="Q15" i="46" s="1"/>
  <c r="CE15" i="46"/>
  <c r="P15" i="46" s="1"/>
  <c r="CD15" i="46"/>
  <c r="O15" i="46" s="1"/>
  <c r="CC15" i="46"/>
  <c r="N15" i="44" s="1"/>
  <c r="CB15" i="46"/>
  <c r="CA15" i="46"/>
  <c r="BZ15" i="46"/>
  <c r="K15" i="46" s="1"/>
  <c r="BY15" i="46"/>
  <c r="J15" i="46" s="1"/>
  <c r="BX15" i="46"/>
  <c r="I15" i="46" s="1"/>
  <c r="BW15" i="46"/>
  <c r="H15" i="46" s="1"/>
  <c r="BV15" i="46"/>
  <c r="G15" i="46" s="1"/>
  <c r="BU15" i="46"/>
  <c r="F15" i="46" s="1"/>
  <c r="BT15" i="46"/>
  <c r="E15" i="46" s="1"/>
  <c r="BS15" i="46"/>
  <c r="D15" i="46" s="1"/>
  <c r="B15" i="46"/>
  <c r="A15" i="46"/>
  <c r="EF14" i="46"/>
  <c r="BQ14" i="46" s="1"/>
  <c r="EE14" i="46"/>
  <c r="ED14" i="46"/>
  <c r="BO14" i="46" s="1"/>
  <c r="EC14" i="46"/>
  <c r="BN14" i="46" s="1"/>
  <c r="EB14" i="46"/>
  <c r="EA14" i="46"/>
  <c r="BL14" i="46" s="1"/>
  <c r="DZ14" i="46"/>
  <c r="BK14" i="46" s="1"/>
  <c r="DY14" i="46"/>
  <c r="DX14" i="46"/>
  <c r="BI14" i="46" s="1"/>
  <c r="DW14" i="46"/>
  <c r="DV14" i="46"/>
  <c r="BG14" i="46" s="1"/>
  <c r="DU14" i="46"/>
  <c r="BF14" i="46" s="1"/>
  <c r="DT14" i="46"/>
  <c r="BE14" i="46" s="1"/>
  <c r="DS14" i="46"/>
  <c r="BD14" i="46" s="1"/>
  <c r="DR14" i="46"/>
  <c r="BC14" i="46" s="1"/>
  <c r="DQ14" i="46"/>
  <c r="BB14" i="46" s="1"/>
  <c r="DP14" i="46"/>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AM14" i="46" s="1"/>
  <c r="DA14" i="46"/>
  <c r="CZ14" i="46"/>
  <c r="CY14" i="46"/>
  <c r="CX14" i="46"/>
  <c r="AI14" i="46" s="1"/>
  <c r="CW14" i="46"/>
  <c r="AH14" i="46" s="1"/>
  <c r="CV14" i="46"/>
  <c r="AG14" i="46" s="1"/>
  <c r="CU14" i="46"/>
  <c r="AF14" i="46" s="1"/>
  <c r="CT14" i="46"/>
  <c r="AE14" i="46" s="1"/>
  <c r="CS14" i="46"/>
  <c r="CR14" i="46"/>
  <c r="AC14" i="46" s="1"/>
  <c r="CQ14" i="46"/>
  <c r="AB14" i="46" s="1"/>
  <c r="CP14" i="46"/>
  <c r="AA14" i="46" s="1"/>
  <c r="CO14" i="46"/>
  <c r="Z14" i="46" s="1"/>
  <c r="CN14" i="46"/>
  <c r="CM14" i="46"/>
  <c r="CL14" i="46"/>
  <c r="W14" i="46" s="1"/>
  <c r="CK14" i="46"/>
  <c r="V14" i="46" s="1"/>
  <c r="CJ14" i="46"/>
  <c r="U14" i="46" s="1"/>
  <c r="CI14" i="46"/>
  <c r="T14" i="46" s="1"/>
  <c r="CH14" i="46"/>
  <c r="S14" i="46" s="1"/>
  <c r="CG14" i="46"/>
  <c r="R14" i="46" s="1"/>
  <c r="CF14" i="46"/>
  <c r="CE14" i="46"/>
  <c r="P14" i="46" s="1"/>
  <c r="CD14" i="46"/>
  <c r="O14" i="46" s="1"/>
  <c r="CC14" i="46"/>
  <c r="CB14" i="46"/>
  <c r="M14" i="46" s="1"/>
  <c r="CA14" i="46"/>
  <c r="L14" i="46" s="1"/>
  <c r="BZ14" i="46"/>
  <c r="K14" i="46" s="1"/>
  <c r="BY14" i="46"/>
  <c r="J14" i="46" s="1"/>
  <c r="BX14" i="46"/>
  <c r="I14" i="46" s="1"/>
  <c r="BW14" i="46"/>
  <c r="H14" i="46" s="1"/>
  <c r="BV14" i="46"/>
  <c r="G14" i="46" s="1"/>
  <c r="BU14" i="46"/>
  <c r="BT14" i="46"/>
  <c r="E14" i="46" s="1"/>
  <c r="BS14" i="46"/>
  <c r="B14" i="46"/>
  <c r="A14" i="46"/>
  <c r="A12" i="27" s="1"/>
  <c r="EF13" i="46"/>
  <c r="BQ13" i="46" s="1"/>
  <c r="EE13" i="46"/>
  <c r="BP13" i="46" s="1"/>
  <c r="ED13" i="46"/>
  <c r="BO13" i="44" s="1"/>
  <c r="EC13" i="46"/>
  <c r="BN13" i="44" s="1"/>
  <c r="EB13" i="46"/>
  <c r="BM13" i="44" s="1"/>
  <c r="EA13" i="46"/>
  <c r="BL13" i="44" s="1"/>
  <c r="DZ13" i="46"/>
  <c r="BK13" i="44" s="1"/>
  <c r="DY13" i="46"/>
  <c r="BJ13" i="44" s="1"/>
  <c r="DX13" i="46"/>
  <c r="BI13" i="46" s="1"/>
  <c r="DW13" i="46"/>
  <c r="BH13" i="46" s="1"/>
  <c r="DV13" i="46"/>
  <c r="BG13" i="46" s="1"/>
  <c r="DU13" i="46"/>
  <c r="DT13" i="46"/>
  <c r="BE13" i="46" s="1"/>
  <c r="DS13" i="46"/>
  <c r="BD13" i="44" s="1"/>
  <c r="DR13" i="46"/>
  <c r="BC13" i="46" s="1"/>
  <c r="DQ13" i="46"/>
  <c r="BB13" i="46" s="1"/>
  <c r="DP13" i="46"/>
  <c r="DO13" i="46"/>
  <c r="AZ13" i="46" s="1"/>
  <c r="DN13" i="46"/>
  <c r="AY13" i="46" s="1"/>
  <c r="DM13" i="46"/>
  <c r="AX13" i="46" s="1"/>
  <c r="DL13" i="46"/>
  <c r="DK13" i="46"/>
  <c r="AV13" i="46" s="1"/>
  <c r="DJ13" i="46"/>
  <c r="AU13" i="46" s="1"/>
  <c r="DI13" i="46"/>
  <c r="DH13" i="46"/>
  <c r="AS13" i="46" s="1"/>
  <c r="DG13" i="46"/>
  <c r="AR13" i="46" s="1"/>
  <c r="DF13" i="46"/>
  <c r="AQ13" i="46" s="1"/>
  <c r="DE13" i="46"/>
  <c r="AP13" i="46" s="1"/>
  <c r="DD13" i="46"/>
  <c r="AO13" i="46" s="1"/>
  <c r="DC13" i="46"/>
  <c r="AN13" i="46" s="1"/>
  <c r="DB13" i="46"/>
  <c r="AM13" i="46" s="1"/>
  <c r="DA13" i="46"/>
  <c r="AL13" i="46" s="1"/>
  <c r="CZ13" i="46"/>
  <c r="AK13" i="46" s="1"/>
  <c r="CY13" i="46"/>
  <c r="AJ13" i="46" s="1"/>
  <c r="CX13" i="46"/>
  <c r="AI13" i="46" s="1"/>
  <c r="CW13" i="46"/>
  <c r="CV13" i="46"/>
  <c r="AG13" i="46" s="1"/>
  <c r="CU13" i="46"/>
  <c r="AF13" i="44" s="1"/>
  <c r="CT13" i="46"/>
  <c r="AE13" i="46" s="1"/>
  <c r="CS13" i="46"/>
  <c r="AD13" i="46" s="1"/>
  <c r="CR13" i="46"/>
  <c r="AC13" i="46" s="1"/>
  <c r="CQ13" i="46"/>
  <c r="AB13" i="46" s="1"/>
  <c r="CP13" i="46"/>
  <c r="AA13" i="46" s="1"/>
  <c r="CO13" i="46"/>
  <c r="CN13" i="46"/>
  <c r="Y13" i="46" s="1"/>
  <c r="CM13" i="46"/>
  <c r="X13" i="46" s="1"/>
  <c r="CL13" i="46"/>
  <c r="W13" i="46" s="1"/>
  <c r="CK13" i="46"/>
  <c r="V13" i="46" s="1"/>
  <c r="CJ13" i="46"/>
  <c r="U13" i="46" s="1"/>
  <c r="CI13" i="46"/>
  <c r="T13" i="46" s="1"/>
  <c r="CH13" i="46"/>
  <c r="S13" i="46" s="1"/>
  <c r="CG13" i="46"/>
  <c r="R13" i="46" s="1"/>
  <c r="CF13" i="46"/>
  <c r="CE13" i="46"/>
  <c r="P13" i="46" s="1"/>
  <c r="CD13" i="46"/>
  <c r="O13" i="46" s="1"/>
  <c r="CC13" i="46"/>
  <c r="CB13" i="46"/>
  <c r="M13" i="46" s="1"/>
  <c r="CA13" i="46"/>
  <c r="L13" i="46" s="1"/>
  <c r="BZ13" i="46"/>
  <c r="K13" i="46" s="1"/>
  <c r="BY13" i="46"/>
  <c r="J13" i="46" s="1"/>
  <c r="BX13" i="46"/>
  <c r="I13" i="46" s="1"/>
  <c r="BW13" i="46"/>
  <c r="H13" i="46" s="1"/>
  <c r="BV13" i="46"/>
  <c r="G13" i="46" s="1"/>
  <c r="BU13" i="46"/>
  <c r="BT13" i="46"/>
  <c r="E13" i="46" s="1"/>
  <c r="BS13" i="46"/>
  <c r="B13" i="46"/>
  <c r="A13" i="46"/>
  <c r="A13" i="44" s="1"/>
  <c r="EF12" i="46"/>
  <c r="BQ12" i="46" s="1"/>
  <c r="EE12" i="46"/>
  <c r="BP12" i="46" s="1"/>
  <c r="ED12" i="46"/>
  <c r="BO12" i="46" s="1"/>
  <c r="EC12" i="46"/>
  <c r="BN12" i="46" s="1"/>
  <c r="EB12" i="46"/>
  <c r="EA12" i="46"/>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DK12" i="46"/>
  <c r="AV12" i="46" s="1"/>
  <c r="DJ12" i="46"/>
  <c r="AU12" i="46" s="1"/>
  <c r="DI12" i="46"/>
  <c r="DH12" i="46"/>
  <c r="AS12" i="46" s="1"/>
  <c r="DG12" i="46"/>
  <c r="AR12" i="46" s="1"/>
  <c r="DF12" i="46"/>
  <c r="AQ12" i="46" s="1"/>
  <c r="DE12" i="46"/>
  <c r="AP12" i="46" s="1"/>
  <c r="DD12" i="46"/>
  <c r="DC12" i="46"/>
  <c r="AN12" i="46" s="1"/>
  <c r="DB12" i="46"/>
  <c r="DA12" i="46"/>
  <c r="AL12" i="46" s="1"/>
  <c r="CZ12" i="46"/>
  <c r="AK12" i="46" s="1"/>
  <c r="CY12" i="46"/>
  <c r="AJ12" i="46" s="1"/>
  <c r="CX12" i="46"/>
  <c r="AI12" i="46" s="1"/>
  <c r="CW12" i="46"/>
  <c r="AH12" i="46" s="1"/>
  <c r="CV12" i="46"/>
  <c r="CU12" i="46"/>
  <c r="AF12" i="46" s="1"/>
  <c r="CT12" i="46"/>
  <c r="AE12" i="46" s="1"/>
  <c r="CS12" i="46"/>
  <c r="AD12" i="46" s="1"/>
  <c r="CR12" i="46"/>
  <c r="AC12" i="46" s="1"/>
  <c r="CQ12" i="46"/>
  <c r="CP12" i="46"/>
  <c r="AA12" i="46" s="1"/>
  <c r="CO12" i="46"/>
  <c r="Z12" i="46" s="1"/>
  <c r="CN12" i="46"/>
  <c r="CM12" i="46"/>
  <c r="CL12" i="46"/>
  <c r="W12" i="46" s="1"/>
  <c r="CK12" i="46"/>
  <c r="V12" i="46" s="1"/>
  <c r="CJ12" i="46"/>
  <c r="U12" i="46" s="1"/>
  <c r="CI12" i="46"/>
  <c r="T12" i="46" s="1"/>
  <c r="CH12" i="46"/>
  <c r="S12" i="46" s="1"/>
  <c r="CG12" i="46"/>
  <c r="R12" i="46" s="1"/>
  <c r="CF12" i="46"/>
  <c r="Q12" i="46" s="1"/>
  <c r="CE12" i="46"/>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A12" i="46"/>
  <c r="A10" i="27" s="1"/>
  <c r="EF11" i="46"/>
  <c r="BQ11" i="46" s="1"/>
  <c r="EE11" i="46"/>
  <c r="BP11" i="46" s="1"/>
  <c r="ED11" i="46"/>
  <c r="EC11" i="46"/>
  <c r="BN11" i="46" s="1"/>
  <c r="EB11" i="46"/>
  <c r="BM11" i="46" s="1"/>
  <c r="EA11" i="46"/>
  <c r="BL11" i="46" s="1"/>
  <c r="DZ11" i="46"/>
  <c r="BK11" i="46" s="1"/>
  <c r="DY11" i="46"/>
  <c r="BJ11" i="46" s="1"/>
  <c r="DX11" i="46"/>
  <c r="BI11" i="46" s="1"/>
  <c r="DW11" i="46"/>
  <c r="BH11" i="44" s="1"/>
  <c r="DV11" i="46"/>
  <c r="BG11" i="46" s="1"/>
  <c r="DU11" i="46"/>
  <c r="BF11" i="46" s="1"/>
  <c r="DT11" i="46"/>
  <c r="BE11" i="46" s="1"/>
  <c r="DS11" i="46"/>
  <c r="BD11" i="46" s="1"/>
  <c r="DR11" i="46"/>
  <c r="BC11" i="46" s="1"/>
  <c r="DQ11" i="46"/>
  <c r="BB11" i="46" s="1"/>
  <c r="DP11" i="46"/>
  <c r="DO11" i="46"/>
  <c r="AZ11" i="44" s="1"/>
  <c r="DN11" i="46"/>
  <c r="AY11" i="46" s="1"/>
  <c r="DM11" i="46"/>
  <c r="AX11" i="46" s="1"/>
  <c r="DL11" i="46"/>
  <c r="AW11" i="46" s="1"/>
  <c r="DK11" i="46"/>
  <c r="AV11" i="46" s="1"/>
  <c r="DJ11" i="46"/>
  <c r="AU11" i="46" s="1"/>
  <c r="DI11" i="46"/>
  <c r="DH11" i="46"/>
  <c r="DG11" i="46"/>
  <c r="AR11" i="46" s="1"/>
  <c r="DF11" i="46"/>
  <c r="AQ11" i="46" s="1"/>
  <c r="DE11" i="46"/>
  <c r="AP11" i="46" s="1"/>
  <c r="DD11" i="46"/>
  <c r="AO11" i="46" s="1"/>
  <c r="DC11" i="46"/>
  <c r="AN11" i="46" s="1"/>
  <c r="DB11" i="46"/>
  <c r="DA11" i="46"/>
  <c r="AL11" i="46" s="1"/>
  <c r="CZ11" i="46"/>
  <c r="CY11" i="46"/>
  <c r="AJ11" i="46" s="1"/>
  <c r="CX11" i="46"/>
  <c r="AI11" i="46" s="1"/>
  <c r="CW11" i="46"/>
  <c r="CV11" i="46"/>
  <c r="AG11" i="46" s="1"/>
  <c r="CU11" i="46"/>
  <c r="AF11" i="46" s="1"/>
  <c r="CT11" i="46"/>
  <c r="AE11" i="46" s="1"/>
  <c r="CS11" i="46"/>
  <c r="CR11" i="46"/>
  <c r="AC11" i="46" s="1"/>
  <c r="CQ11" i="46"/>
  <c r="AB11" i="46" s="1"/>
  <c r="CP11" i="46"/>
  <c r="AA11" i="46" s="1"/>
  <c r="CO11" i="46"/>
  <c r="Z11" i="46" s="1"/>
  <c r="CN11" i="46"/>
  <c r="Y11" i="46" s="1"/>
  <c r="CM11" i="46"/>
  <c r="X11" i="46" s="1"/>
  <c r="CL11" i="46"/>
  <c r="W11" i="46" s="1"/>
  <c r="CK11" i="46"/>
  <c r="CJ11" i="46"/>
  <c r="U11" i="46" s="1"/>
  <c r="CI11" i="46"/>
  <c r="T11" i="46" s="1"/>
  <c r="CH11" i="46"/>
  <c r="S11" i="46" s="1"/>
  <c r="CG11" i="46"/>
  <c r="R11" i="46" s="1"/>
  <c r="CF11" i="46"/>
  <c r="Q11" i="46" s="1"/>
  <c r="CE11" i="46"/>
  <c r="P11" i="46" s="1"/>
  <c r="CD11" i="46"/>
  <c r="O11" i="46" s="1"/>
  <c r="CC11" i="46"/>
  <c r="CB11" i="46"/>
  <c r="M11" i="46" s="1"/>
  <c r="CA11" i="46"/>
  <c r="L11" i="46" s="1"/>
  <c r="BZ11" i="46"/>
  <c r="K11" i="46" s="1"/>
  <c r="BY11" i="46"/>
  <c r="J11" i="46" s="1"/>
  <c r="BX11" i="46"/>
  <c r="I11" i="46" s="1"/>
  <c r="BW11" i="46"/>
  <c r="H11" i="46" s="1"/>
  <c r="BV11" i="46"/>
  <c r="BU11" i="46"/>
  <c r="BT11" i="46"/>
  <c r="E11" i="46" s="1"/>
  <c r="BS11" i="46"/>
  <c r="D11" i="46" s="1"/>
  <c r="A11" i="46"/>
  <c r="EF10" i="46"/>
  <c r="BQ10" i="46" s="1"/>
  <c r="EE10" i="46"/>
  <c r="BP10" i="46" s="1"/>
  <c r="ED10" i="46"/>
  <c r="BO10" i="44" s="1"/>
  <c r="EC10" i="46"/>
  <c r="EB10" i="46"/>
  <c r="BM10" i="46" s="1"/>
  <c r="EA10" i="46"/>
  <c r="BL10" i="46" s="1"/>
  <c r="DZ10" i="46"/>
  <c r="BK10" i="46" s="1"/>
  <c r="DY10" i="46"/>
  <c r="BJ10" i="46" s="1"/>
  <c r="DX10" i="46"/>
  <c r="BI10" i="44" s="1"/>
  <c r="DW10" i="46"/>
  <c r="BH10" i="46" s="1"/>
  <c r="DV10" i="46"/>
  <c r="BG10" i="46" s="1"/>
  <c r="DU10" i="46"/>
  <c r="DT10" i="46"/>
  <c r="BE10" i="46" s="1"/>
  <c r="DS10" i="46"/>
  <c r="DR10" i="46"/>
  <c r="DQ10" i="46"/>
  <c r="BB10" i="46" s="1"/>
  <c r="DP10" i="46"/>
  <c r="BA10" i="46" s="1"/>
  <c r="DO10" i="46"/>
  <c r="AZ10" i="46" s="1"/>
  <c r="DN10" i="46"/>
  <c r="AY10" i="46" s="1"/>
  <c r="DM10" i="46"/>
  <c r="DL10" i="46"/>
  <c r="AW10" i="46" s="1"/>
  <c r="DK10" i="46"/>
  <c r="AV10" i="46" s="1"/>
  <c r="DJ10" i="46"/>
  <c r="DI10" i="46"/>
  <c r="AT10" i="46" s="1"/>
  <c r="DH10" i="46"/>
  <c r="AS10" i="44" s="1"/>
  <c r="DG10" i="46"/>
  <c r="AR10" i="46" s="1"/>
  <c r="DF10" i="46"/>
  <c r="AQ10" i="46" s="1"/>
  <c r="DE10" i="46"/>
  <c r="AP10" i="46" s="1"/>
  <c r="DD10" i="46"/>
  <c r="AO10" i="46" s="1"/>
  <c r="DC10" i="46"/>
  <c r="DB10" i="46"/>
  <c r="DA10" i="46"/>
  <c r="AL10" i="46" s="1"/>
  <c r="CZ10" i="46"/>
  <c r="AK10" i="46" s="1"/>
  <c r="CY10" i="46"/>
  <c r="AJ10" i="46" s="1"/>
  <c r="CX10" i="46"/>
  <c r="AI10" i="46" s="1"/>
  <c r="CW10" i="46"/>
  <c r="CV10" i="46"/>
  <c r="AG10" i="46" s="1"/>
  <c r="CU10" i="46"/>
  <c r="AF10" i="46" s="1"/>
  <c r="CT10" i="46"/>
  <c r="CS10" i="46"/>
  <c r="AD10" i="46" s="1"/>
  <c r="CR10" i="46"/>
  <c r="AC10" i="44" s="1"/>
  <c r="CQ10" i="46"/>
  <c r="AB10" i="46" s="1"/>
  <c r="CP10" i="46"/>
  <c r="AA10" i="46" s="1"/>
  <c r="CO10" i="46"/>
  <c r="CN10" i="46"/>
  <c r="CM10" i="46"/>
  <c r="X10" i="46" s="1"/>
  <c r="CL10" i="46"/>
  <c r="CK10" i="46"/>
  <c r="V10" i="46" s="1"/>
  <c r="CJ10" i="46"/>
  <c r="U10" i="46" s="1"/>
  <c r="CI10" i="46"/>
  <c r="T10" i="46" s="1"/>
  <c r="CH10" i="46"/>
  <c r="S10" i="46" s="1"/>
  <c r="CG10" i="46"/>
  <c r="R10" i="46" s="1"/>
  <c r="CF10" i="46"/>
  <c r="Q10" i="46" s="1"/>
  <c r="CE10" i="46"/>
  <c r="P10" i="46" s="1"/>
  <c r="CD10" i="46"/>
  <c r="O10" i="46" s="1"/>
  <c r="CC10" i="46"/>
  <c r="N10" i="46" s="1"/>
  <c r="CB10" i="46"/>
  <c r="M10" i="44" s="1"/>
  <c r="CA10" i="46"/>
  <c r="L10" i="46" s="1"/>
  <c r="BZ10" i="46"/>
  <c r="K10" i="46" s="1"/>
  <c r="BY10" i="46"/>
  <c r="J10" i="46" s="1"/>
  <c r="BX10" i="46"/>
  <c r="I10" i="46" s="1"/>
  <c r="BW10" i="46"/>
  <c r="H10" i="46" s="1"/>
  <c r="BV10" i="46"/>
  <c r="BU10" i="46"/>
  <c r="BT10" i="46"/>
  <c r="E10" i="46" s="1"/>
  <c r="BS10" i="46"/>
  <c r="D10" i="46" s="1"/>
  <c r="BO10" i="46"/>
  <c r="A10" i="46"/>
  <c r="A10" i="44" s="1"/>
  <c r="EF9" i="46"/>
  <c r="EE9" i="46"/>
  <c r="BP9" i="46" s="1"/>
  <c r="ED9" i="46"/>
  <c r="BO9" i="44" s="1"/>
  <c r="EC9" i="46"/>
  <c r="BN9" i="44" s="1"/>
  <c r="EB9" i="46"/>
  <c r="BM9" i="44" s="1"/>
  <c r="EA9" i="46"/>
  <c r="BL9" i="46" s="1"/>
  <c r="DZ9" i="46"/>
  <c r="BK9" i="46" s="1"/>
  <c r="DY9" i="46"/>
  <c r="DX9" i="46"/>
  <c r="BI9" i="46" s="1"/>
  <c r="DW9" i="46"/>
  <c r="BH9" i="46" s="1"/>
  <c r="DV9" i="46"/>
  <c r="DU9" i="46"/>
  <c r="BF9" i="44" s="1"/>
  <c r="DT9" i="46"/>
  <c r="BE9" i="46" s="1"/>
  <c r="DS9" i="46"/>
  <c r="BD9" i="46" s="1"/>
  <c r="DR9" i="46"/>
  <c r="BC9" i="46" s="1"/>
  <c r="DQ9" i="46"/>
  <c r="BB9" i="46" s="1"/>
  <c r="DP9" i="46"/>
  <c r="DO9" i="46"/>
  <c r="AZ9" i="46" s="1"/>
  <c r="DN9" i="46"/>
  <c r="DM9" i="46"/>
  <c r="AX9" i="44" s="1"/>
  <c r="DL9" i="46"/>
  <c r="AW9" i="46" s="1"/>
  <c r="DK9" i="46"/>
  <c r="AV9" i="46" s="1"/>
  <c r="DJ9" i="46"/>
  <c r="AU9" i="46" s="1"/>
  <c r="DI9" i="46"/>
  <c r="AT9" i="46" s="1"/>
  <c r="DH9" i="46"/>
  <c r="AS9" i="46" s="1"/>
  <c r="DG9" i="46"/>
  <c r="DF9" i="46"/>
  <c r="AQ9" i="46" s="1"/>
  <c r="DE9" i="46"/>
  <c r="AP9" i="44" s="1"/>
  <c r="DD9" i="46"/>
  <c r="AO9" i="46" s="1"/>
  <c r="DC9" i="46"/>
  <c r="AN9" i="46" s="1"/>
  <c r="DB9" i="46"/>
  <c r="AM9" i="46" s="1"/>
  <c r="DA9" i="46"/>
  <c r="CZ9" i="46"/>
  <c r="CY9" i="46"/>
  <c r="CX9" i="46"/>
  <c r="AI9" i="46" s="1"/>
  <c r="CW9" i="46"/>
  <c r="AH9" i="44" s="1"/>
  <c r="CV9" i="46"/>
  <c r="AG9" i="46" s="1"/>
  <c r="CU9" i="46"/>
  <c r="AF9" i="46" s="1"/>
  <c r="CT9" i="46"/>
  <c r="AE9" i="46" s="1"/>
  <c r="CS9" i="46"/>
  <c r="AD9" i="46" s="1"/>
  <c r="CR9" i="46"/>
  <c r="AC9" i="46" s="1"/>
  <c r="CQ9" i="46"/>
  <c r="CP9" i="46"/>
  <c r="CO9" i="46"/>
  <c r="Z9" i="44" s="1"/>
  <c r="CN9" i="46"/>
  <c r="Y9" i="46" s="1"/>
  <c r="CM9" i="46"/>
  <c r="X9" i="46" s="1"/>
  <c r="CL9" i="46"/>
  <c r="W9" i="46" s="1"/>
  <c r="CK9" i="46"/>
  <c r="V9" i="46" s="1"/>
  <c r="CJ9" i="46"/>
  <c r="CI9" i="46"/>
  <c r="T9" i="46" s="1"/>
  <c r="CH9" i="46"/>
  <c r="S9" i="46" s="1"/>
  <c r="CG9" i="46"/>
  <c r="R9" i="44" s="1"/>
  <c r="CF9" i="46"/>
  <c r="Q9" i="46" s="1"/>
  <c r="CE9" i="46"/>
  <c r="P9" i="46" s="1"/>
  <c r="CD9" i="46"/>
  <c r="O9" i="46" s="1"/>
  <c r="CC9" i="46"/>
  <c r="N9" i="46" s="1"/>
  <c r="CB9" i="46"/>
  <c r="M9" i="46" s="1"/>
  <c r="CA9" i="46"/>
  <c r="L9" i="46" s="1"/>
  <c r="BZ9" i="46"/>
  <c r="BY9" i="46"/>
  <c r="J9" i="44" s="1"/>
  <c r="BX9" i="46"/>
  <c r="I9" i="46" s="1"/>
  <c r="BW9" i="46"/>
  <c r="H9" i="46" s="1"/>
  <c r="BV9" i="46"/>
  <c r="G9" i="46" s="1"/>
  <c r="BU9" i="46"/>
  <c r="BT9" i="46"/>
  <c r="E9" i="46" s="1"/>
  <c r="BS9" i="46"/>
  <c r="A9" i="46"/>
  <c r="EF8" i="46"/>
  <c r="BQ8" i="46" s="1"/>
  <c r="EE8" i="46"/>
  <c r="BP8" i="46" s="1"/>
  <c r="ED8" i="46"/>
  <c r="BO8" i="46" s="1"/>
  <c r="EC8" i="46"/>
  <c r="BN8" i="46" s="1"/>
  <c r="EB8" i="46"/>
  <c r="BM8" i="46" s="1"/>
  <c r="EA8" i="46"/>
  <c r="BL8" i="46" s="1"/>
  <c r="DZ8" i="46"/>
  <c r="BK8" i="46" s="1"/>
  <c r="DY8" i="46"/>
  <c r="BJ8" i="46" s="1"/>
  <c r="DX8" i="46"/>
  <c r="BI8" i="46" s="1"/>
  <c r="DW8" i="46"/>
  <c r="DV8" i="46"/>
  <c r="BG8" i="46" s="1"/>
  <c r="DU8" i="46"/>
  <c r="BF8" i="46" s="1"/>
  <c r="DT8" i="46"/>
  <c r="BE8" i="46" s="1"/>
  <c r="DS8" i="46"/>
  <c r="BD8" i="46" s="1"/>
  <c r="DR8" i="46"/>
  <c r="BC8" i="46" s="1"/>
  <c r="DQ8" i="46"/>
  <c r="BB8" i="46" s="1"/>
  <c r="DP8" i="46"/>
  <c r="BA8" i="46" s="1"/>
  <c r="DO8" i="46"/>
  <c r="AZ8" i="46" s="1"/>
  <c r="DN8" i="46"/>
  <c r="DM8" i="46"/>
  <c r="DL8" i="46"/>
  <c r="AW8" i="46" s="1"/>
  <c r="DK8" i="46"/>
  <c r="DJ8" i="46"/>
  <c r="DI8" i="46"/>
  <c r="AT8" i="46" s="1"/>
  <c r="DH8" i="46"/>
  <c r="AS8" i="46" s="1"/>
  <c r="DG8" i="46"/>
  <c r="DF8" i="46"/>
  <c r="AQ8" i="46" s="1"/>
  <c r="DE8" i="46"/>
  <c r="AP8" i="46" s="1"/>
  <c r="DD8" i="46"/>
  <c r="DC8" i="46"/>
  <c r="AN8" i="46" s="1"/>
  <c r="DB8" i="46"/>
  <c r="AM8" i="46" s="1"/>
  <c r="DA8" i="46"/>
  <c r="AL8" i="46" s="1"/>
  <c r="CZ8" i="46"/>
  <c r="AK8" i="46" s="1"/>
  <c r="CY8" i="46"/>
  <c r="AJ8" i="46" s="1"/>
  <c r="CX8" i="46"/>
  <c r="AI8" i="46" s="1"/>
  <c r="CW8" i="46"/>
  <c r="CV8" i="46"/>
  <c r="AG8" i="46" s="1"/>
  <c r="CU8" i="46"/>
  <c r="AF8" i="46" s="1"/>
  <c r="CT8" i="46"/>
  <c r="AE8" i="46" s="1"/>
  <c r="CS8" i="46"/>
  <c r="AD8" i="46" s="1"/>
  <c r="CR8" i="46"/>
  <c r="AC8" i="46" s="1"/>
  <c r="CQ8" i="46"/>
  <c r="CP8" i="46"/>
  <c r="CO8" i="46"/>
  <c r="CN8" i="46"/>
  <c r="CM8" i="46"/>
  <c r="X8" i="46" s="1"/>
  <c r="CL8" i="46"/>
  <c r="W8" i="46" s="1"/>
  <c r="CK8" i="46"/>
  <c r="V8" i="46" s="1"/>
  <c r="CJ8" i="46"/>
  <c r="U8" i="46" s="1"/>
  <c r="CI8" i="46"/>
  <c r="T8" i="46" s="1"/>
  <c r="CH8" i="46"/>
  <c r="S8" i="46" s="1"/>
  <c r="CG8" i="46"/>
  <c r="R8" i="46" s="1"/>
  <c r="CF8" i="46"/>
  <c r="Q8" i="46" s="1"/>
  <c r="CE8" i="46"/>
  <c r="CD8" i="46"/>
  <c r="O8" i="46" s="1"/>
  <c r="CC8" i="46"/>
  <c r="N8" i="46" s="1"/>
  <c r="CB8" i="46"/>
  <c r="M8" i="46" s="1"/>
  <c r="CA8" i="46"/>
  <c r="L8" i="46" s="1"/>
  <c r="BZ8" i="46"/>
  <c r="BY8" i="46"/>
  <c r="BX8" i="46"/>
  <c r="I8" i="46" s="1"/>
  <c r="BW8" i="46"/>
  <c r="H8" i="46" s="1"/>
  <c r="BV8" i="46"/>
  <c r="G8" i="46" s="1"/>
  <c r="BU8" i="46"/>
  <c r="F8" i="46" s="1"/>
  <c r="BT8" i="46"/>
  <c r="E8" i="46" s="1"/>
  <c r="BS8" i="46"/>
  <c r="D8" i="46" s="1"/>
  <c r="A8" i="46"/>
  <c r="C8" i="46" s="1"/>
  <c r="C8" i="44" s="1"/>
  <c r="EF7" i="46"/>
  <c r="BQ7" i="46" s="1"/>
  <c r="EE7" i="46"/>
  <c r="ED7" i="46"/>
  <c r="BO7" i="46" s="1"/>
  <c r="EC7" i="46"/>
  <c r="BN7" i="46" s="1"/>
  <c r="EB7" i="46"/>
  <c r="BM7" i="46" s="1"/>
  <c r="EA7" i="46"/>
  <c r="BL7" i="46" s="1"/>
  <c r="DZ7" i="46"/>
  <c r="BK7" i="46" s="1"/>
  <c r="DY7" i="46"/>
  <c r="BJ7" i="46" s="1"/>
  <c r="DX7" i="46"/>
  <c r="BI7" i="46" s="1"/>
  <c r="DW7" i="46"/>
  <c r="DV7" i="46"/>
  <c r="BG7" i="46" s="1"/>
  <c r="DU7" i="46"/>
  <c r="DT7" i="46"/>
  <c r="BE7" i="46" s="1"/>
  <c r="DS7" i="46"/>
  <c r="BD7" i="46" s="1"/>
  <c r="DR7" i="46"/>
  <c r="DQ7" i="46"/>
  <c r="DP7" i="46"/>
  <c r="BA7" i="46" s="1"/>
  <c r="DO7" i="46"/>
  <c r="AZ7" i="46" s="1"/>
  <c r="DN7" i="46"/>
  <c r="AY7" i="46" s="1"/>
  <c r="DM7" i="46"/>
  <c r="AX7" i="46" s="1"/>
  <c r="DL7" i="46"/>
  <c r="AW7" i="46" s="1"/>
  <c r="DK7" i="46"/>
  <c r="DJ7" i="46"/>
  <c r="DI7" i="46"/>
  <c r="AT7" i="46" s="1"/>
  <c r="DH7" i="46"/>
  <c r="DG7" i="46"/>
  <c r="DF7" i="46"/>
  <c r="AQ7" i="46" s="1"/>
  <c r="DE7" i="46"/>
  <c r="AP7" i="46" s="1"/>
  <c r="DD7" i="46"/>
  <c r="AO7" i="46" s="1"/>
  <c r="DC7" i="46"/>
  <c r="AN7" i="46" s="1"/>
  <c r="DB7" i="46"/>
  <c r="AM7" i="46" s="1"/>
  <c r="DA7" i="46"/>
  <c r="AL7" i="46" s="1"/>
  <c r="CZ7" i="46"/>
  <c r="AK7" i="46" s="1"/>
  <c r="CY7" i="46"/>
  <c r="CX7" i="46"/>
  <c r="AI7" i="46" s="1"/>
  <c r="CW7" i="46"/>
  <c r="AH7" i="46" s="1"/>
  <c r="CV7" i="46"/>
  <c r="AG7" i="46" s="1"/>
  <c r="CU7" i="46"/>
  <c r="AF7" i="46" s="1"/>
  <c r="CT7" i="46"/>
  <c r="AE7" i="46" s="1"/>
  <c r="CS7" i="46"/>
  <c r="AD7" i="44" s="1"/>
  <c r="CR7" i="46"/>
  <c r="AC7" i="46" s="1"/>
  <c r="CQ7" i="46"/>
  <c r="AB7" i="46" s="1"/>
  <c r="CP7" i="46"/>
  <c r="CO7" i="46"/>
  <c r="Z7" i="46" s="1"/>
  <c r="CN7" i="46"/>
  <c r="Y7" i="46" s="1"/>
  <c r="CM7" i="46"/>
  <c r="X7" i="46" s="1"/>
  <c r="CL7" i="46"/>
  <c r="CK7" i="46"/>
  <c r="V7" i="46" s="1"/>
  <c r="CJ7" i="46"/>
  <c r="U7" i="46" s="1"/>
  <c r="CI7" i="46"/>
  <c r="T7" i="46" s="1"/>
  <c r="CH7" i="46"/>
  <c r="S7" i="46" s="1"/>
  <c r="CG7" i="46"/>
  <c r="CF7" i="46"/>
  <c r="Q7" i="46" s="1"/>
  <c r="CE7" i="46"/>
  <c r="P7" i="46" s="1"/>
  <c r="CD7" i="46"/>
  <c r="CC7" i="46"/>
  <c r="N7" i="44" s="1"/>
  <c r="CB7" i="46"/>
  <c r="CA7" i="46"/>
  <c r="BZ7" i="46"/>
  <c r="BY7" i="46"/>
  <c r="J7" i="46" s="1"/>
  <c r="BX7" i="46"/>
  <c r="I7" i="46" s="1"/>
  <c r="BW7" i="46"/>
  <c r="H7" i="46" s="1"/>
  <c r="BV7" i="46"/>
  <c r="G7" i="46" s="1"/>
  <c r="BU7" i="46"/>
  <c r="F7" i="46" s="1"/>
  <c r="BT7" i="46"/>
  <c r="E7" i="46" s="1"/>
  <c r="BS7" i="46"/>
  <c r="D7" i="46" s="1"/>
  <c r="A7" i="46"/>
  <c r="C7" i="46" s="1"/>
  <c r="C7" i="44" s="1"/>
  <c r="EF6" i="46"/>
  <c r="EE6" i="46"/>
  <c r="ED6" i="46"/>
  <c r="EC6" i="46"/>
  <c r="BN6" i="46" s="1"/>
  <c r="EB6" i="46"/>
  <c r="BM6" i="46" s="1"/>
  <c r="EA6" i="46"/>
  <c r="DZ6" i="46"/>
  <c r="BK6" i="46" s="1"/>
  <c r="DY6" i="46"/>
  <c r="BJ6" i="46" s="1"/>
  <c r="DX6" i="46"/>
  <c r="DW6" i="46"/>
  <c r="DV6" i="46"/>
  <c r="DU6" i="46"/>
  <c r="BF6" i="46" s="1"/>
  <c r="DT6" i="46"/>
  <c r="BE6" i="46" s="1"/>
  <c r="DS6" i="46"/>
  <c r="DR6" i="46"/>
  <c r="BC6" i="46" s="1"/>
  <c r="DQ6" i="46"/>
  <c r="BB6" i="46" s="1"/>
  <c r="DP6" i="46"/>
  <c r="DO6" i="46"/>
  <c r="DN6" i="46"/>
  <c r="DM6" i="46"/>
  <c r="AX6" i="46" s="1"/>
  <c r="DL6" i="46"/>
  <c r="AW6" i="46" s="1"/>
  <c r="DK6" i="46"/>
  <c r="DJ6" i="46"/>
  <c r="AU6" i="46" s="1"/>
  <c r="DI6" i="46"/>
  <c r="AT6" i="46" s="1"/>
  <c r="DH6" i="46"/>
  <c r="DG6" i="46"/>
  <c r="DF6" i="46"/>
  <c r="DE6" i="46"/>
  <c r="AP6" i="46" s="1"/>
  <c r="DD6" i="46"/>
  <c r="AO6" i="46" s="1"/>
  <c r="DC6" i="46"/>
  <c r="DB6" i="46"/>
  <c r="AM6" i="46" s="1"/>
  <c r="DA6" i="46"/>
  <c r="AL6" i="46" s="1"/>
  <c r="CZ6" i="46"/>
  <c r="CY6" i="46"/>
  <c r="CX6" i="46"/>
  <c r="CW6" i="46"/>
  <c r="AH6" i="46" s="1"/>
  <c r="CV6" i="46"/>
  <c r="AG6" i="46" s="1"/>
  <c r="CU6" i="46"/>
  <c r="CT6" i="46"/>
  <c r="AE6" i="46" s="1"/>
  <c r="CS6" i="46"/>
  <c r="AD6" i="46" s="1"/>
  <c r="CR6" i="46"/>
  <c r="CQ6" i="46"/>
  <c r="CP6" i="46"/>
  <c r="CO6" i="46"/>
  <c r="Z6" i="46" s="1"/>
  <c r="CN6" i="46"/>
  <c r="Y6" i="46" s="1"/>
  <c r="CM6" i="46"/>
  <c r="CL6" i="46"/>
  <c r="W6" i="46" s="1"/>
  <c r="CK6" i="46"/>
  <c r="V6" i="46" s="1"/>
  <c r="CJ6" i="46"/>
  <c r="CI6" i="46"/>
  <c r="CH6" i="46"/>
  <c r="CG6" i="46"/>
  <c r="R6" i="46" s="1"/>
  <c r="CF6" i="46"/>
  <c r="Q6" i="46" s="1"/>
  <c r="CE6" i="46"/>
  <c r="CD6" i="46"/>
  <c r="O6" i="46" s="1"/>
  <c r="CC6" i="46"/>
  <c r="N6" i="46" s="1"/>
  <c r="CB6" i="46"/>
  <c r="CA6" i="46"/>
  <c r="BZ6" i="46"/>
  <c r="BY6" i="46"/>
  <c r="J6" i="46" s="1"/>
  <c r="BX6" i="46"/>
  <c r="I6" i="46" s="1"/>
  <c r="BW6" i="46"/>
  <c r="BV6" i="46"/>
  <c r="G6" i="46" s="1"/>
  <c r="BU6" i="46"/>
  <c r="F6" i="46" s="1"/>
  <c r="BT6" i="46"/>
  <c r="BS6" i="46"/>
  <c r="BQ6" i="46"/>
  <c r="BP6" i="46"/>
  <c r="BO6" i="46"/>
  <c r="BL6" i="46"/>
  <c r="BI6" i="46"/>
  <c r="BH6" i="46"/>
  <c r="BG6" i="46"/>
  <c r="BD6" i="46"/>
  <c r="BA6" i="46"/>
  <c r="AZ6" i="46"/>
  <c r="AY6" i="46"/>
  <c r="AV6" i="46"/>
  <c r="AS6" i="46"/>
  <c r="AR6" i="46"/>
  <c r="AQ6" i="46"/>
  <c r="AN6" i="46"/>
  <c r="AK6" i="46"/>
  <c r="AJ6" i="46"/>
  <c r="AI6" i="46"/>
  <c r="AF6" i="46"/>
  <c r="AC6" i="46"/>
  <c r="AB6" i="46"/>
  <c r="AA6" i="46"/>
  <c r="X6" i="46"/>
  <c r="U6" i="46"/>
  <c r="T6" i="46"/>
  <c r="S6" i="46"/>
  <c r="P6" i="46"/>
  <c r="M6" i="46"/>
  <c r="L6" i="46"/>
  <c r="K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N206" i="44"/>
  <c r="BE206" i="44"/>
  <c r="Y206" i="44"/>
  <c r="BA205" i="44"/>
  <c r="AC205" i="44"/>
  <c r="U205" i="44"/>
  <c r="Z204" i="44"/>
  <c r="O201" i="44"/>
  <c r="BO196" i="44"/>
  <c r="AS192" i="44"/>
  <c r="J191" i="44"/>
  <c r="BK184" i="44"/>
  <c r="AI181" i="44"/>
  <c r="AN161" i="44"/>
  <c r="AF161" i="44"/>
  <c r="P161" i="44"/>
  <c r="BD159" i="44"/>
  <c r="AC156" i="44"/>
  <c r="Q155" i="44"/>
  <c r="AS154" i="44"/>
  <c r="AO153" i="44"/>
  <c r="BJ150" i="44"/>
  <c r="W148" i="44"/>
  <c r="O148" i="44"/>
  <c r="AG140" i="44"/>
  <c r="I140" i="44"/>
  <c r="BQ6" i="44"/>
  <c r="BP6" i="44"/>
  <c r="BO6" i="44"/>
  <c r="BN6" i="44"/>
  <c r="BL6" i="44"/>
  <c r="BK6" i="44"/>
  <c r="BJ6" i="44"/>
  <c r="BI6" i="44"/>
  <c r="BH6" i="44"/>
  <c r="BG6" i="44"/>
  <c r="BF6" i="44"/>
  <c r="BD6" i="44"/>
  <c r="BC6" i="44"/>
  <c r="BB6" i="44"/>
  <c r="BA6" i="44"/>
  <c r="AZ6" i="44"/>
  <c r="AY6" i="44"/>
  <c r="AX6" i="44"/>
  <c r="AV6" i="44"/>
  <c r="AU6" i="44"/>
  <c r="AT6" i="44"/>
  <c r="AS6" i="44"/>
  <c r="AR6" i="44"/>
  <c r="AQ6" i="44"/>
  <c r="AP6" i="44"/>
  <c r="AN6" i="44"/>
  <c r="AM6" i="44"/>
  <c r="AL6" i="44"/>
  <c r="AK6" i="44"/>
  <c r="AJ6" i="44"/>
  <c r="AI6" i="44"/>
  <c r="AH6" i="44"/>
  <c r="AF6" i="44"/>
  <c r="AE6" i="44"/>
  <c r="AD6" i="44"/>
  <c r="AC6" i="44"/>
  <c r="AB6" i="44"/>
  <c r="AA6" i="44"/>
  <c r="Z6" i="44"/>
  <c r="X6" i="44"/>
  <c r="W6" i="44"/>
  <c r="V6" i="44"/>
  <c r="U6" i="44"/>
  <c r="T6" i="44"/>
  <c r="S6" i="44"/>
  <c r="R6" i="44"/>
  <c r="P6" i="44"/>
  <c r="O6" i="44"/>
  <c r="N6" i="44"/>
  <c r="M6" i="44"/>
  <c r="L6" i="44"/>
  <c r="K6" i="44"/>
  <c r="J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C29" i="42"/>
  <c r="J28" i="42"/>
  <c r="C28" i="42"/>
  <c r="C6" i="46"/>
  <c r="A206" i="44"/>
  <c r="B196" i="44"/>
  <c r="C6" i="44"/>
  <c r="A6" i="44"/>
  <c r="R29" i="42"/>
  <c r="S29" i="42" s="1"/>
  <c r="T29" i="42" s="1"/>
  <c r="K29" i="42"/>
  <c r="L29" i="42" s="1"/>
  <c r="M29" i="42" s="1"/>
  <c r="D29" i="42"/>
  <c r="E29" i="42" s="1"/>
  <c r="F29" i="42" s="1"/>
  <c r="L46" i="41"/>
  <c r="AH12" i="40" a="1"/>
  <c r="AH12" i="40" s="1"/>
  <c r="X7" i="40" a="1"/>
  <c r="X7" i="40" s="1"/>
  <c r="X8" i="40" s="1"/>
  <c r="S15" i="29"/>
  <c r="R15" i="29"/>
  <c r="Q15" i="29"/>
  <c r="P15" i="29"/>
  <c r="O15" i="29"/>
  <c r="N15" i="29"/>
  <c r="S14" i="29"/>
  <c r="R14" i="29"/>
  <c r="Q14" i="29"/>
  <c r="P14" i="29"/>
  <c r="O14" i="29"/>
  <c r="N14" i="29"/>
  <c r="I9" i="29"/>
  <c r="H9" i="29"/>
  <c r="G9" i="29"/>
  <c r="F9" i="29" s="1"/>
  <c r="F8" i="29"/>
  <c r="F7" i="29"/>
  <c r="F4" i="29"/>
  <c r="S34" i="28"/>
  <c r="R34" i="28"/>
  <c r="Q34" i="28"/>
  <c r="P34" i="28"/>
  <c r="O34" i="28"/>
  <c r="N34" i="28"/>
  <c r="S33" i="28"/>
  <c r="R33" i="28"/>
  <c r="Q33" i="28"/>
  <c r="P33" i="28"/>
  <c r="O33" i="28"/>
  <c r="N33" i="28"/>
  <c r="S1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S31" i="27"/>
  <c r="R31" i="27"/>
  <c r="Q31" i="27"/>
  <c r="P31" i="27"/>
  <c r="O31" i="27"/>
  <c r="N31" i="27"/>
  <c r="S30" i="27"/>
  <c r="R30" i="27"/>
  <c r="Q30" i="27"/>
  <c r="P30" i="27"/>
  <c r="O30" i="27"/>
  <c r="N30" i="27"/>
  <c r="S15"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172" i="46" l="1"/>
  <c r="BN139" i="46"/>
  <c r="BM139" i="46"/>
  <c r="BN13" i="46"/>
  <c r="BN9" i="46"/>
  <c r="BO13" i="46"/>
  <c r="BO9" i="46"/>
  <c r="N202" i="44"/>
  <c r="BA189" i="44"/>
  <c r="I207" i="44"/>
  <c r="BP193" i="44"/>
  <c r="J203" i="44"/>
  <c r="BM207" i="44"/>
  <c r="AI172" i="44"/>
  <c r="BK175" i="44"/>
  <c r="V200" i="44"/>
  <c r="M206" i="44"/>
  <c r="Z129" i="44"/>
  <c r="AN133" i="44"/>
  <c r="BN129" i="44"/>
  <c r="AN137" i="44"/>
  <c r="AY172" i="44"/>
  <c r="Z31" i="46"/>
  <c r="AB168" i="44"/>
  <c r="AQ174" i="44"/>
  <c r="M187" i="44"/>
  <c r="AY195" i="44"/>
  <c r="BC198" i="44"/>
  <c r="AP201" i="44"/>
  <c r="AU194" i="44"/>
  <c r="AZ168" i="44"/>
  <c r="AE175" i="44"/>
  <c r="Q188" i="44"/>
  <c r="BE192" i="44"/>
  <c r="AE196" i="44"/>
  <c r="R199" i="44"/>
  <c r="AX201" i="44"/>
  <c r="BJ204" i="44"/>
  <c r="BI206" i="44"/>
  <c r="U177" i="44"/>
  <c r="BH168" i="44"/>
  <c r="AM175" i="44"/>
  <c r="E189" i="44"/>
  <c r="AZ193" i="44"/>
  <c r="BK196" i="44"/>
  <c r="BN199" i="44"/>
  <c r="F202" i="44"/>
  <c r="AG165" i="44"/>
  <c r="AQ172" i="44"/>
  <c r="M177" i="44"/>
  <c r="AO190" i="44"/>
  <c r="O194" i="44"/>
  <c r="S197" i="44"/>
  <c r="AT200" i="44"/>
  <c r="AL202" i="44"/>
  <c r="BE207" i="44"/>
  <c r="AI197" i="44"/>
  <c r="BB200" i="44"/>
  <c r="A201" i="44"/>
  <c r="BE165" i="44"/>
  <c r="AU173" i="44"/>
  <c r="AA195" i="44"/>
  <c r="G198" i="44"/>
  <c r="BN203" i="44"/>
  <c r="U206" i="44"/>
  <c r="AW165" i="44"/>
  <c r="BM190" i="44"/>
  <c r="A203" i="44"/>
  <c r="BQ166" i="44"/>
  <c r="BC173" i="44"/>
  <c r="I192" i="44"/>
  <c r="AQ195" i="44"/>
  <c r="AM198" i="44"/>
  <c r="Z201" i="44"/>
  <c r="N204" i="44"/>
  <c r="BO139" i="46"/>
  <c r="BO85" i="46"/>
  <c r="R143" i="44"/>
  <c r="Z187" i="44"/>
  <c r="BC203" i="44"/>
  <c r="D181" i="44"/>
  <c r="P197" i="44"/>
  <c r="BJ188" i="44"/>
  <c r="S200" i="44"/>
  <c r="R206" i="44"/>
  <c r="AO180" i="44"/>
  <c r="AN195" i="44"/>
  <c r="AB194" i="44"/>
  <c r="AC169" i="44"/>
  <c r="P182" i="44"/>
  <c r="BB192" i="44"/>
  <c r="BL182" i="44"/>
  <c r="BA169" i="44"/>
  <c r="AJ198" i="44"/>
  <c r="AA202" i="44"/>
  <c r="BO204" i="44"/>
  <c r="R191" i="44"/>
  <c r="A189" i="44"/>
  <c r="AR185" i="44"/>
  <c r="BO200" i="44"/>
  <c r="BJ192" i="44"/>
  <c r="AQ202" i="44"/>
  <c r="D178" i="44"/>
  <c r="AP187" i="44"/>
  <c r="AX166" i="44"/>
  <c r="AB175" i="44"/>
  <c r="L178" i="44"/>
  <c r="T181" i="44"/>
  <c r="AB183" i="44"/>
  <c r="G186" i="44"/>
  <c r="BN187" i="44"/>
  <c r="N190" i="44"/>
  <c r="F192" i="44"/>
  <c r="Q193" i="44"/>
  <c r="T196" i="44"/>
  <c r="AZ198" i="44"/>
  <c r="AQ200" i="44"/>
  <c r="AY202" i="44"/>
  <c r="C191" i="46"/>
  <c r="C191" i="44" s="1"/>
  <c r="T183" i="44"/>
  <c r="AX191" i="44"/>
  <c r="AR198" i="44"/>
  <c r="O186" i="44"/>
  <c r="N188" i="44"/>
  <c r="AO193" i="44"/>
  <c r="BD197" i="44"/>
  <c r="AD205" i="44"/>
  <c r="AI204" i="44"/>
  <c r="V179" i="44"/>
  <c r="BC201" i="44"/>
  <c r="AO170" i="44"/>
  <c r="BH185" i="44"/>
  <c r="AR194" i="44"/>
  <c r="BH178" i="44"/>
  <c r="AJ183" i="44"/>
  <c r="AD190" i="44"/>
  <c r="Z206" i="44"/>
  <c r="AF184" i="44"/>
  <c r="N192" i="44"/>
  <c r="AR196" i="44"/>
  <c r="BP198" i="44"/>
  <c r="AQ204" i="44"/>
  <c r="AH206" i="44"/>
  <c r="BC186" i="44"/>
  <c r="L181" i="44"/>
  <c r="AA200" i="44"/>
  <c r="V205" i="44"/>
  <c r="BH194" i="44"/>
  <c r="BO202" i="44"/>
  <c r="AZ181" i="44"/>
  <c r="AE186" i="44"/>
  <c r="AW193" i="44"/>
  <c r="X195" i="44"/>
  <c r="D198" i="44"/>
  <c r="AY200" i="44"/>
  <c r="AB173" i="44"/>
  <c r="AL179" i="44"/>
  <c r="BP181" i="44"/>
  <c r="AV184" i="44"/>
  <c r="V188" i="44"/>
  <c r="BJ190" i="44"/>
  <c r="AZ196" i="44"/>
  <c r="AE203" i="44"/>
  <c r="AY204" i="44"/>
  <c r="BB205" i="44"/>
  <c r="AR173" i="44"/>
  <c r="AT176" i="44"/>
  <c r="I180" i="44"/>
  <c r="H182" i="44"/>
  <c r="BD184" i="44"/>
  <c r="J187" i="44"/>
  <c r="AL188" i="44"/>
  <c r="AT192" i="44"/>
  <c r="AF195" i="44"/>
  <c r="T198" i="44"/>
  <c r="BG200" i="44"/>
  <c r="AM203" i="44"/>
  <c r="J206" i="44"/>
  <c r="BF206" i="44"/>
  <c r="BM9" i="46"/>
  <c r="BJ164" i="46"/>
  <c r="BK164" i="46"/>
  <c r="AD140" i="44"/>
  <c r="A193" i="44"/>
  <c r="C177" i="46"/>
  <c r="C177" i="44" s="1"/>
  <c r="F167" i="44"/>
  <c r="BM170" i="44"/>
  <c r="T178" i="44"/>
  <c r="Q180" i="44"/>
  <c r="X182" i="44"/>
  <c r="AR183" i="44"/>
  <c r="BL184" i="44"/>
  <c r="W186" i="44"/>
  <c r="AH187" i="44"/>
  <c r="AD188" i="44"/>
  <c r="AL190" i="44"/>
  <c r="BN191" i="44"/>
  <c r="BM193" i="44"/>
  <c r="AZ194" i="44"/>
  <c r="AV195" i="44"/>
  <c r="L198" i="44"/>
  <c r="BH198" i="44"/>
  <c r="AI200" i="44"/>
  <c r="W201" i="44"/>
  <c r="K202" i="44"/>
  <c r="BG202" i="44"/>
  <c r="BK203" i="44"/>
  <c r="BJ205" i="44"/>
  <c r="AX206" i="44"/>
  <c r="AT167" i="44"/>
  <c r="BP175" i="44"/>
  <c r="Y180" i="44"/>
  <c r="AF182" i="44"/>
  <c r="D185" i="44"/>
  <c r="C180" i="46"/>
  <c r="C180" i="44" s="1"/>
  <c r="P174" i="44"/>
  <c r="AB178" i="44"/>
  <c r="AJ181" i="44"/>
  <c r="BP183" i="44"/>
  <c r="AF174" i="44"/>
  <c r="V176" i="44"/>
  <c r="AZ178" i="44"/>
  <c r="AG180" i="44"/>
  <c r="AR181" i="44"/>
  <c r="AN182" i="44"/>
  <c r="P184" i="44"/>
  <c r="T185" i="44"/>
  <c r="AM186" i="44"/>
  <c r="AX187" i="44"/>
  <c r="BB188" i="44"/>
  <c r="BB190" i="44"/>
  <c r="I193" i="44"/>
  <c r="L194" i="44"/>
  <c r="H195" i="44"/>
  <c r="D196" i="44"/>
  <c r="AB198" i="44"/>
  <c r="AE201" i="44"/>
  <c r="S202" i="44"/>
  <c r="G203" i="44"/>
  <c r="K204" i="44"/>
  <c r="BD172" i="44"/>
  <c r="D175" i="44"/>
  <c r="N179" i="44"/>
  <c r="AW180" i="44"/>
  <c r="BH181" i="44"/>
  <c r="L183" i="44"/>
  <c r="AN184" i="44"/>
  <c r="AZ185" i="44"/>
  <c r="BK186" i="44"/>
  <c r="F188" i="44"/>
  <c r="V192" i="44"/>
  <c r="AG193" i="44"/>
  <c r="T194" i="44"/>
  <c r="AV197" i="44"/>
  <c r="K200" i="44"/>
  <c r="AU201" i="44"/>
  <c r="AI202" i="44"/>
  <c r="W203" i="44"/>
  <c r="L130" i="44"/>
  <c r="BI154" i="44"/>
  <c r="H133" i="44"/>
  <c r="AV137" i="44"/>
  <c r="AT150" i="44"/>
  <c r="D160" i="44"/>
  <c r="BM136" i="44"/>
  <c r="BN23" i="46"/>
  <c r="BO23" i="46"/>
  <c r="A151" i="44"/>
  <c r="C127" i="46"/>
  <c r="C127" i="44" s="1"/>
  <c r="AF135" i="44"/>
  <c r="J151" i="44"/>
  <c r="BD157" i="44"/>
  <c r="AZ162" i="44"/>
  <c r="BD169" i="44"/>
  <c r="AY174" i="44"/>
  <c r="L180" i="44"/>
  <c r="BQ189" i="44"/>
  <c r="E191" i="44"/>
  <c r="Q192" i="44"/>
  <c r="BG195" i="44"/>
  <c r="K197" i="44"/>
  <c r="BF203" i="44"/>
  <c r="AT204" i="44"/>
  <c r="AW207" i="44"/>
  <c r="K144" i="44"/>
  <c r="BB152" i="44"/>
  <c r="D158" i="44"/>
  <c r="BH162" i="44"/>
  <c r="I167" i="44"/>
  <c r="BL169" i="44"/>
  <c r="AB193" i="44"/>
  <c r="A153" i="44"/>
  <c r="P137" i="44"/>
  <c r="AA144" i="44"/>
  <c r="I153" i="44"/>
  <c r="AN159" i="44"/>
  <c r="H163" i="44"/>
  <c r="L170" i="44"/>
  <c r="O175" i="44"/>
  <c r="BE176" i="44"/>
  <c r="BC178" i="44"/>
  <c r="AG188" i="44"/>
  <c r="AZ200" i="44"/>
  <c r="E186" i="44"/>
  <c r="AX196" i="44"/>
  <c r="BE200" i="44"/>
  <c r="J196" i="44"/>
  <c r="BN198" i="44"/>
  <c r="AR205" i="44"/>
  <c r="BO70" i="46"/>
  <c r="BO39" i="46"/>
  <c r="BJ84" i="44"/>
  <c r="H102" i="44"/>
  <c r="A165" i="44"/>
  <c r="C129" i="46"/>
  <c r="C129" i="44" s="1"/>
  <c r="M112" i="44"/>
  <c r="AR130" i="44"/>
  <c r="AN135" i="44"/>
  <c r="L138" i="44"/>
  <c r="AS141" i="44"/>
  <c r="AY144" i="44"/>
  <c r="AM148" i="44"/>
  <c r="Z151" i="44"/>
  <c r="AW153" i="44"/>
  <c r="AG155" i="44"/>
  <c r="T158" i="44"/>
  <c r="AJ160" i="44"/>
  <c r="AV161" i="44"/>
  <c r="X163" i="44"/>
  <c r="M166" i="44"/>
  <c r="Q167" i="44"/>
  <c r="X169" i="44"/>
  <c r="BK173" i="44"/>
  <c r="BO174" i="44"/>
  <c r="AS177" i="44"/>
  <c r="AB180" i="44"/>
  <c r="AE181" i="44"/>
  <c r="BI187" i="44"/>
  <c r="AG192" i="44"/>
  <c r="T193" i="44"/>
  <c r="AJ119" i="44"/>
  <c r="BP130" i="44"/>
  <c r="BD135" i="44"/>
  <c r="T138" i="44"/>
  <c r="AO142" i="44"/>
  <c r="G145" i="44"/>
  <c r="J149" i="44"/>
  <c r="AX151" i="44"/>
  <c r="BM153" i="44"/>
  <c r="AW155" i="44"/>
  <c r="AB158" i="44"/>
  <c r="AR160" i="44"/>
  <c r="BD161" i="44"/>
  <c r="AF163" i="44"/>
  <c r="U166" i="44"/>
  <c r="W173" i="44"/>
  <c r="K174" i="44"/>
  <c r="I176" i="44"/>
  <c r="BQ177" i="44"/>
  <c r="AO188" i="44"/>
  <c r="T136" i="44"/>
  <c r="R149" i="44"/>
  <c r="AR158" i="44"/>
  <c r="BE167" i="44"/>
  <c r="D132" i="44"/>
  <c r="AW142" i="44"/>
  <c r="BN151" i="44"/>
  <c r="BE155" i="44"/>
  <c r="D162" i="44"/>
  <c r="AS166" i="44"/>
  <c r="BP170" i="44"/>
  <c r="AU124" i="44"/>
  <c r="AZ132" i="44"/>
  <c r="AB136" i="44"/>
  <c r="AC139" i="44"/>
  <c r="BE142" i="44"/>
  <c r="AI147" i="44"/>
  <c r="AD150" i="44"/>
  <c r="N152" i="44"/>
  <c r="U154" i="44"/>
  <c r="E156" i="44"/>
  <c r="BP158" i="44"/>
  <c r="BP160" i="44"/>
  <c r="L162" i="44"/>
  <c r="BB164" i="44"/>
  <c r="D168" i="44"/>
  <c r="AN169" i="44"/>
  <c r="K172" i="44"/>
  <c r="AE173" i="44"/>
  <c r="S174" i="44"/>
  <c r="W175" i="44"/>
  <c r="AG176" i="44"/>
  <c r="AR180" i="44"/>
  <c r="BO184" i="44"/>
  <c r="AM124" i="44"/>
  <c r="AB138" i="44"/>
  <c r="BC145" i="44"/>
  <c r="M154" i="44"/>
  <c r="BH160" i="44"/>
  <c r="BD163" i="44"/>
  <c r="AF169" i="44"/>
  <c r="R129" i="44"/>
  <c r="BH132" i="44"/>
  <c r="BI139" i="44"/>
  <c r="BM142" i="44"/>
  <c r="AY147" i="44"/>
  <c r="AL150" i="44"/>
  <c r="AD152" i="44"/>
  <c r="AK154" i="44"/>
  <c r="U156" i="44"/>
  <c r="P159" i="44"/>
  <c r="H161" i="44"/>
  <c r="AB162" i="44"/>
  <c r="Y165" i="44"/>
  <c r="BA166" i="44"/>
  <c r="L168" i="44"/>
  <c r="S172" i="44"/>
  <c r="AM173" i="44"/>
  <c r="AA174" i="44"/>
  <c r="BG182" i="44"/>
  <c r="AC187" i="44"/>
  <c r="P205" i="44"/>
  <c r="T203" i="44"/>
  <c r="AF200" i="44"/>
  <c r="R193" i="44"/>
  <c r="BL202" i="44"/>
  <c r="BM194" i="44"/>
  <c r="BB162" i="44"/>
  <c r="AN176" i="44"/>
  <c r="I186" i="44"/>
  <c r="AN205" i="44"/>
  <c r="A184" i="44"/>
  <c r="H176" i="44"/>
  <c r="AJ187" i="44"/>
  <c r="BJ198" i="44"/>
  <c r="R174" i="44"/>
  <c r="AF207" i="44"/>
  <c r="BN107" i="44"/>
  <c r="AY116" i="44"/>
  <c r="Z94" i="44"/>
  <c r="AR119" i="44"/>
  <c r="BA97" i="44"/>
  <c r="AH105" i="44"/>
  <c r="M197" i="44"/>
  <c r="AI176" i="44"/>
  <c r="Y198" i="44"/>
  <c r="BG192" i="44"/>
  <c r="AD193" i="44"/>
  <c r="I196" i="44"/>
  <c r="AD108" i="44"/>
  <c r="P102" i="44"/>
  <c r="AV102" i="44"/>
  <c r="BC124" i="44"/>
  <c r="BE85" i="44"/>
  <c r="BG116" i="44"/>
  <c r="BM98" i="44"/>
  <c r="AC117" i="44"/>
  <c r="G89" i="44"/>
  <c r="M95" i="44"/>
  <c r="U99" i="44"/>
  <c r="AY103" i="44"/>
  <c r="Z107" i="44"/>
  <c r="AP109" i="44"/>
  <c r="BM113" i="44"/>
  <c r="AG118" i="44"/>
  <c r="D121" i="44"/>
  <c r="BK124" i="44"/>
  <c r="AJ130" i="44"/>
  <c r="AX94" i="44"/>
  <c r="M86" i="44"/>
  <c r="AH109" i="44"/>
  <c r="A127" i="44"/>
  <c r="C82" i="46"/>
  <c r="C82" i="44" s="1"/>
  <c r="AU89" i="44"/>
  <c r="BM96" i="44"/>
  <c r="AO100" i="44"/>
  <c r="BG103" i="44"/>
  <c r="AH107" i="44"/>
  <c r="BF109" i="44"/>
  <c r="G115" i="44"/>
  <c r="AO118" i="44"/>
  <c r="K123" i="44"/>
  <c r="Z125" i="44"/>
  <c r="A107" i="44"/>
  <c r="BF105" i="44"/>
  <c r="BF94" i="44"/>
  <c r="AZ119" i="44"/>
  <c r="G104" i="44"/>
  <c r="BN109" i="44"/>
  <c r="D119" i="44"/>
  <c r="F126" i="44"/>
  <c r="BI112" i="44"/>
  <c r="R107" i="44"/>
  <c r="I113" i="44"/>
  <c r="A129" i="44"/>
  <c r="C85" i="46"/>
  <c r="C85" i="44" s="1"/>
  <c r="K90" i="44"/>
  <c r="AC97" i="44"/>
  <c r="BE100" i="44"/>
  <c r="AP107" i="44"/>
  <c r="BK115" i="44"/>
  <c r="AI123" i="44"/>
  <c r="A82" i="44"/>
  <c r="C109" i="46"/>
  <c r="C109" i="44" s="1"/>
  <c r="AK83" i="44"/>
  <c r="V91" i="44"/>
  <c r="AK97" i="44"/>
  <c r="E101" i="44"/>
  <c r="R105" i="44"/>
  <c r="AX107" i="44"/>
  <c r="F110" i="44"/>
  <c r="AA116" i="44"/>
  <c r="T119" i="44"/>
  <c r="G124" i="44"/>
  <c r="AT128" i="44"/>
  <c r="AW98" i="44"/>
  <c r="A85" i="44"/>
  <c r="BI83" i="44"/>
  <c r="BB91" i="44"/>
  <c r="AS97" i="44"/>
  <c r="U101" i="44"/>
  <c r="Z105" i="44"/>
  <c r="BF107" i="44"/>
  <c r="N110" i="44"/>
  <c r="AQ116" i="44"/>
  <c r="AB119" i="44"/>
  <c r="W124" i="44"/>
  <c r="K187" i="44"/>
  <c r="AN140" i="44"/>
  <c r="G157" i="44"/>
  <c r="L187" i="44"/>
  <c r="AE188" i="44"/>
  <c r="AG195" i="44"/>
  <c r="AB200" i="44"/>
  <c r="BL207" i="44"/>
  <c r="AI162" i="44"/>
  <c r="BA164" i="44"/>
  <c r="AB166" i="44"/>
  <c r="W167" i="44"/>
  <c r="G169" i="44"/>
  <c r="AL185" i="44"/>
  <c r="E194" i="44"/>
  <c r="I203" i="44"/>
  <c r="AU155" i="44"/>
  <c r="BJ157" i="44"/>
  <c r="X199" i="44"/>
  <c r="BE184" i="44"/>
  <c r="AQ191" i="44"/>
  <c r="BQ194" i="44"/>
  <c r="G192" i="44"/>
  <c r="AJ204" i="44"/>
  <c r="AC196" i="44"/>
  <c r="BO206" i="44"/>
  <c r="BN170" i="44"/>
  <c r="BN174" i="44"/>
  <c r="M178" i="44"/>
  <c r="AE192" i="44"/>
  <c r="AP193" i="44"/>
  <c r="U198" i="44"/>
  <c r="AW182" i="44"/>
  <c r="BI198" i="44"/>
  <c r="BH202" i="44"/>
  <c r="BN181" i="44"/>
  <c r="BF196" i="44"/>
  <c r="Z198" i="44"/>
  <c r="BM149" i="44"/>
  <c r="S178" i="44"/>
  <c r="AQ185" i="44"/>
  <c r="BM187" i="44"/>
  <c r="E192" i="44"/>
  <c r="BQ192" i="44"/>
  <c r="AL199" i="44"/>
  <c r="BF200" i="44"/>
  <c r="I191" i="44"/>
  <c r="G195" i="44"/>
  <c r="AA198" i="44"/>
  <c r="BB199" i="44"/>
  <c r="BA179" i="44"/>
  <c r="S183" i="44"/>
  <c r="AE184" i="44"/>
  <c r="AI196" i="44"/>
  <c r="BQ205" i="44"/>
  <c r="AO206" i="44"/>
  <c r="AG191" i="44"/>
  <c r="AV180" i="44"/>
  <c r="V203" i="44"/>
  <c r="AU184" i="44"/>
  <c r="AY196" i="44"/>
  <c r="R202" i="44"/>
  <c r="BG178" i="44"/>
  <c r="AY198" i="44"/>
  <c r="BF204" i="44"/>
  <c r="M179" i="44"/>
  <c r="BC182" i="44"/>
  <c r="AQ183" i="44"/>
  <c r="AC192" i="44"/>
  <c r="K196" i="44"/>
  <c r="R204" i="44"/>
  <c r="A92" i="44"/>
  <c r="C92" i="46"/>
  <c r="C92" i="44" s="1"/>
  <c r="BA86" i="44"/>
  <c r="BJ91" i="44"/>
  <c r="U97" i="44"/>
  <c r="AG100" i="44"/>
  <c r="AA103" i="44"/>
  <c r="J107" i="44"/>
  <c r="V108" i="44"/>
  <c r="V110" i="44"/>
  <c r="AI116" i="44"/>
  <c r="L119" i="44"/>
  <c r="S123" i="44"/>
  <c r="J125" i="44"/>
  <c r="BB77" i="44"/>
  <c r="T88" i="44"/>
  <c r="BN92" i="44"/>
  <c r="BJ81" i="44"/>
  <c r="AR88" i="44"/>
  <c r="R94" i="44"/>
  <c r="BC165" i="44"/>
  <c r="BI173" i="44"/>
  <c r="BG189" i="44"/>
  <c r="AM190" i="44"/>
  <c r="AS194" i="44"/>
  <c r="BE197" i="44"/>
  <c r="BB163" i="44"/>
  <c r="AT171" i="44"/>
  <c r="BA196" i="44"/>
  <c r="D200" i="44"/>
  <c r="BC205" i="44"/>
  <c r="Z160" i="44"/>
  <c r="F169" i="44"/>
  <c r="AC175" i="44"/>
  <c r="AA177" i="44"/>
  <c r="AK181" i="44"/>
  <c r="AG184" i="44"/>
  <c r="G188" i="44"/>
  <c r="K189" i="44"/>
  <c r="BO189" i="44"/>
  <c r="AY191" i="44"/>
  <c r="AM192" i="44"/>
  <c r="Z193" i="44"/>
  <c r="AX193" i="44"/>
  <c r="M194" i="44"/>
  <c r="AO195" i="44"/>
  <c r="AS198" i="44"/>
  <c r="AR204" i="44"/>
  <c r="G205" i="44"/>
  <c r="AE205" i="44"/>
  <c r="AY206" i="44"/>
  <c r="W207" i="44"/>
  <c r="H153" i="44"/>
  <c r="BG166" i="44"/>
  <c r="I174" i="44"/>
  <c r="U178" i="44"/>
  <c r="W179" i="44"/>
  <c r="E181" i="44"/>
  <c r="AN186" i="44"/>
  <c r="S187" i="44"/>
  <c r="AY187" i="44"/>
  <c r="AM188" i="44"/>
  <c r="S189" i="44"/>
  <c r="AU190" i="44"/>
  <c r="BG191" i="44"/>
  <c r="O192" i="44"/>
  <c r="BK192" i="44"/>
  <c r="Q195" i="44"/>
  <c r="AK196" i="44"/>
  <c r="AG197" i="44"/>
  <c r="E198" i="44"/>
  <c r="AN199" i="44"/>
  <c r="L200" i="44"/>
  <c r="AJ200" i="44"/>
  <c r="X201" i="44"/>
  <c r="BP202" i="44"/>
  <c r="O205" i="44"/>
  <c r="AM205" i="44"/>
  <c r="BK205" i="44"/>
  <c r="AE207" i="44"/>
  <c r="BN168" i="44"/>
  <c r="O179" i="44"/>
  <c r="AF186" i="44"/>
  <c r="BM195" i="44"/>
  <c r="AF199" i="44"/>
  <c r="P201" i="44"/>
  <c r="AJ202" i="44"/>
  <c r="L204" i="44"/>
  <c r="BP204" i="44"/>
  <c r="BK207" i="44"/>
  <c r="BG187" i="44"/>
  <c r="AA189" i="44"/>
  <c r="BF193" i="44"/>
  <c r="BA194" i="44"/>
  <c r="AV199" i="44"/>
  <c r="T204" i="44"/>
  <c r="AR152" i="44"/>
  <c r="AD161" i="44"/>
  <c r="BA178" i="44"/>
  <c r="BQ181" i="44"/>
  <c r="N169" i="44"/>
  <c r="BM182" i="44"/>
  <c r="BQ198" i="44"/>
  <c r="AR202" i="44"/>
  <c r="W153" i="44"/>
  <c r="AM179" i="44"/>
  <c r="BA181" i="44"/>
  <c r="AI189" i="44"/>
  <c r="AA191" i="44"/>
  <c r="AU192" i="44"/>
  <c r="Y195" i="44"/>
  <c r="AS196" i="44"/>
  <c r="H199" i="44"/>
  <c r="AR200" i="44"/>
  <c r="BL201" i="44"/>
  <c r="AZ204" i="44"/>
  <c r="AU207" i="44"/>
  <c r="BD201" i="44"/>
  <c r="AC178" i="44"/>
  <c r="BD186" i="44"/>
  <c r="W190" i="44"/>
  <c r="BO191" i="44"/>
  <c r="AW195" i="44"/>
  <c r="I197" i="44"/>
  <c r="AC198" i="44"/>
  <c r="BH200" i="44"/>
  <c r="T202" i="44"/>
  <c r="BG206" i="44"/>
  <c r="A170" i="44"/>
  <c r="AA166" i="44"/>
  <c r="AH168" i="44"/>
  <c r="AP170" i="44"/>
  <c r="BC176" i="44"/>
  <c r="E178" i="44"/>
  <c r="AK178" i="44"/>
  <c r="BQ178" i="44"/>
  <c r="U181" i="44"/>
  <c r="AG182" i="44"/>
  <c r="Q184" i="44"/>
  <c r="AW184" i="44"/>
  <c r="W188" i="44"/>
  <c r="AQ189" i="44"/>
  <c r="W192" i="44"/>
  <c r="J193" i="44"/>
  <c r="AH193" i="44"/>
  <c r="BN193" i="44"/>
  <c r="BI194" i="44"/>
  <c r="M196" i="44"/>
  <c r="M198" i="44"/>
  <c r="P199" i="44"/>
  <c r="BD199" i="44"/>
  <c r="AF201" i="44"/>
  <c r="D202" i="44"/>
  <c r="AZ202" i="44"/>
  <c r="AB204" i="44"/>
  <c r="AU205" i="44"/>
  <c r="K206" i="44"/>
  <c r="U173" i="44"/>
  <c r="Q197" i="44"/>
  <c r="L202" i="44"/>
  <c r="S206" i="44"/>
  <c r="AT161" i="44"/>
  <c r="S166" i="44"/>
  <c r="BI178" i="44"/>
  <c r="AU188" i="44"/>
  <c r="BC190" i="44"/>
  <c r="U194" i="44"/>
  <c r="AO197" i="44"/>
  <c r="BA198" i="44"/>
  <c r="T200" i="44"/>
  <c r="AA206" i="44"/>
  <c r="AR150" i="44"/>
  <c r="T152" i="44"/>
  <c r="BJ161" i="44"/>
  <c r="AS178" i="44"/>
  <c r="BK179" i="44"/>
  <c r="Y184" i="44"/>
  <c r="AI187" i="44"/>
  <c r="BC188" i="44"/>
  <c r="AY189" i="44"/>
  <c r="AE190" i="44"/>
  <c r="BK190" i="44"/>
  <c r="AI191" i="44"/>
  <c r="BC192" i="44"/>
  <c r="AC194" i="44"/>
  <c r="BE195" i="44"/>
  <c r="AW197" i="44"/>
  <c r="AK198" i="44"/>
  <c r="BL199" i="44"/>
  <c r="BP200" i="44"/>
  <c r="AN201" i="44"/>
  <c r="AB202" i="44"/>
  <c r="W205" i="44"/>
  <c r="AI206" i="44"/>
  <c r="BC207" i="44"/>
  <c r="AL166" i="44"/>
  <c r="BI201" i="44"/>
  <c r="AP181" i="44"/>
  <c r="BH192" i="44"/>
  <c r="F177" i="44"/>
  <c r="BB81" i="44"/>
  <c r="U86" i="44"/>
  <c r="BO90" i="44"/>
  <c r="R82" i="44"/>
  <c r="AV87" i="44"/>
  <c r="AD91" i="44"/>
  <c r="AY118" i="44"/>
  <c r="AO124" i="44"/>
  <c r="BJ119" i="44"/>
  <c r="BB160" i="44"/>
  <c r="BO149" i="44"/>
  <c r="AL177" i="44"/>
  <c r="BO15" i="46"/>
  <c r="K152" i="44"/>
  <c r="G129" i="44"/>
  <c r="BH124" i="44"/>
  <c r="AW136" i="44"/>
  <c r="BE138" i="44"/>
  <c r="Q169" i="44"/>
  <c r="BC79" i="44"/>
  <c r="M152" i="44"/>
  <c r="L154" i="44"/>
  <c r="AU157" i="44"/>
  <c r="BO170" i="44"/>
  <c r="BB173" i="44"/>
  <c r="L177" i="44"/>
  <c r="BL179" i="44"/>
  <c r="P190" i="44"/>
  <c r="AR191" i="44"/>
  <c r="X192" i="44"/>
  <c r="AP195" i="44"/>
  <c r="AT198" i="44"/>
  <c r="Y201" i="44"/>
  <c r="BM201" i="44"/>
  <c r="AK202" i="44"/>
  <c r="BL205" i="44"/>
  <c r="AN207" i="44"/>
  <c r="BL155" i="44"/>
  <c r="AE163" i="44"/>
  <c r="AH172" i="44"/>
  <c r="AR177" i="44"/>
  <c r="BJ178" i="44"/>
  <c r="AP184" i="44"/>
  <c r="AZ189" i="44"/>
  <c r="F194" i="44"/>
  <c r="AW203" i="44"/>
  <c r="A186" i="44"/>
  <c r="A195" i="44"/>
  <c r="C176" i="46"/>
  <c r="C176" i="44" s="1"/>
  <c r="H142" i="44"/>
  <c r="AP147" i="44"/>
  <c r="M150" i="44"/>
  <c r="Y151" i="44"/>
  <c r="P153" i="44"/>
  <c r="X155" i="44"/>
  <c r="W159" i="44"/>
  <c r="AQ160" i="44"/>
  <c r="W161" i="44"/>
  <c r="P165" i="44"/>
  <c r="D166" i="44"/>
  <c r="AL175" i="44"/>
  <c r="P176" i="44"/>
  <c r="AV176" i="44"/>
  <c r="X179" i="44"/>
  <c r="AI180" i="44"/>
  <c r="BN184" i="44"/>
  <c r="Q186" i="44"/>
  <c r="AR187" i="44"/>
  <c r="AV188" i="44"/>
  <c r="L189" i="44"/>
  <c r="AV190" i="44"/>
  <c r="H192" i="44"/>
  <c r="AV192" i="44"/>
  <c r="AD194" i="44"/>
  <c r="BN195" i="44"/>
  <c r="AX197" i="44"/>
  <c r="N198" i="44"/>
  <c r="AD198" i="44"/>
  <c r="BI200" i="44"/>
  <c r="AW201" i="44"/>
  <c r="BI202" i="44"/>
  <c r="Q203" i="44"/>
  <c r="BH143" i="44"/>
  <c r="AL148" i="44"/>
  <c r="AJ166" i="44"/>
  <c r="V173" i="44"/>
  <c r="V183" i="44"/>
  <c r="AT148" i="44"/>
  <c r="AF155" i="44"/>
  <c r="T156" i="44"/>
  <c r="AE159" i="44"/>
  <c r="BK161" i="44"/>
  <c r="BG162" i="44"/>
  <c r="X165" i="44"/>
  <c r="L166" i="44"/>
  <c r="AM171" i="44"/>
  <c r="N175" i="44"/>
  <c r="T177" i="44"/>
  <c r="AZ177" i="44"/>
  <c r="N178" i="44"/>
  <c r="H179" i="44"/>
  <c r="AF179" i="44"/>
  <c r="K180" i="44"/>
  <c r="Z184" i="44"/>
  <c r="BE186" i="44"/>
  <c r="BP187" i="44"/>
  <c r="BL192" i="44"/>
  <c r="AL194" i="44"/>
  <c r="Z195" i="44"/>
  <c r="AO199" i="44"/>
  <c r="E202" i="44"/>
  <c r="U204" i="44"/>
  <c r="AS204" i="44"/>
  <c r="AV205" i="44"/>
  <c r="AZ206" i="44"/>
  <c r="BP206" i="44"/>
  <c r="AV207" i="44"/>
  <c r="A197" i="44"/>
  <c r="C146" i="46"/>
  <c r="C146" i="44" s="1"/>
  <c r="C179" i="46"/>
  <c r="C179" i="44" s="1"/>
  <c r="AG151" i="44"/>
  <c r="AN153" i="44"/>
  <c r="AJ154" i="44"/>
  <c r="BG168" i="44"/>
  <c r="AH174" i="44"/>
  <c r="BB175" i="44"/>
  <c r="X176" i="44"/>
  <c r="BD176" i="44"/>
  <c r="BH177" i="44"/>
  <c r="V181" i="44"/>
  <c r="AT181" i="44"/>
  <c r="Y186" i="44"/>
  <c r="AB187" i="44"/>
  <c r="AF188" i="44"/>
  <c r="AF192" i="44"/>
  <c r="BA200" i="44"/>
  <c r="U202" i="44"/>
  <c r="BQ204" i="44"/>
  <c r="H207" i="44"/>
  <c r="AK152" i="44"/>
  <c r="BO162" i="44"/>
  <c r="BK171" i="44"/>
  <c r="AL173" i="44"/>
  <c r="V175" i="44"/>
  <c r="BJ175" i="44"/>
  <c r="BP177" i="44"/>
  <c r="AD181" i="44"/>
  <c r="AX184" i="44"/>
  <c r="N185" i="44"/>
  <c r="BJ185" i="44"/>
  <c r="D187" i="44"/>
  <c r="AZ187" i="44"/>
  <c r="BD188" i="44"/>
  <c r="AB189" i="44"/>
  <c r="BP189" i="44"/>
  <c r="AF190" i="44"/>
  <c r="BD192" i="44"/>
  <c r="AL198" i="44"/>
  <c r="M200" i="44"/>
  <c r="AG201" i="44"/>
  <c r="AS202" i="44"/>
  <c r="L206" i="44"/>
  <c r="AB206" i="44"/>
  <c r="BD142" i="44"/>
  <c r="F148" i="44"/>
  <c r="C149" i="46"/>
  <c r="C149" i="44" s="1"/>
  <c r="Y149" i="44"/>
  <c r="BO160" i="44"/>
  <c r="AQ170" i="44"/>
  <c r="AB177" i="44"/>
  <c r="AK200" i="44"/>
  <c r="BE201" i="44"/>
  <c r="BQ202" i="44"/>
  <c r="AC204" i="44"/>
  <c r="H205" i="44"/>
  <c r="A199" i="44"/>
  <c r="BF144" i="44"/>
  <c r="AB156" i="44"/>
  <c r="BK163" i="44"/>
  <c r="AF176" i="44"/>
  <c r="A146" i="44"/>
  <c r="N148" i="44"/>
  <c r="AV153" i="44"/>
  <c r="BK159" i="44"/>
  <c r="AA162" i="44"/>
  <c r="E164" i="44"/>
  <c r="AV165" i="44"/>
  <c r="J172" i="44"/>
  <c r="BF172" i="44"/>
  <c r="BL176" i="44"/>
  <c r="AN179" i="44"/>
  <c r="AT194" i="44"/>
  <c r="AT145" i="44"/>
  <c r="AG149" i="44"/>
  <c r="BA150" i="44"/>
  <c r="E152" i="44"/>
  <c r="BH154" i="44"/>
  <c r="BD155" i="44"/>
  <c r="BP156" i="44"/>
  <c r="AU161" i="44"/>
  <c r="W163" i="44"/>
  <c r="AS164" i="44"/>
  <c r="K168" i="44"/>
  <c r="AU169" i="44"/>
  <c r="BN172" i="44"/>
  <c r="BF174" i="44"/>
  <c r="D177" i="44"/>
  <c r="AJ177" i="44"/>
  <c r="P179" i="44"/>
  <c r="AA180" i="44"/>
  <c r="J184" i="44"/>
  <c r="AH184" i="44"/>
  <c r="AD185" i="44"/>
  <c r="BL188" i="44"/>
  <c r="H190" i="44"/>
  <c r="AJ191" i="44"/>
  <c r="V194" i="44"/>
  <c r="BF195" i="44"/>
  <c r="AP197" i="44"/>
  <c r="BE199" i="44"/>
  <c r="AO201" i="44"/>
  <c r="M202" i="44"/>
  <c r="AG203" i="44"/>
  <c r="BA204" i="44"/>
  <c r="BH206" i="44"/>
  <c r="W107" i="44"/>
  <c r="BG165" i="44"/>
  <c r="C194" i="46"/>
  <c r="C194" i="44" s="1"/>
  <c r="AA192" i="44"/>
  <c r="Y194" i="44"/>
  <c r="AO196" i="44"/>
  <c r="F162" i="44"/>
  <c r="AH169" i="44"/>
  <c r="N193" i="44"/>
  <c r="BH199" i="44"/>
  <c r="AV202" i="44"/>
  <c r="Y178" i="44"/>
  <c r="AE191" i="44"/>
  <c r="I178" i="44"/>
  <c r="BA184" i="44"/>
  <c r="P202" i="44"/>
  <c r="BG205" i="44"/>
  <c r="BK154" i="44"/>
  <c r="AA165" i="44"/>
  <c r="AO175" i="44"/>
  <c r="BE185" i="44"/>
  <c r="AR186" i="44"/>
  <c r="BG188" i="44"/>
  <c r="K190" i="44"/>
  <c r="AI190" i="44"/>
  <c r="G191" i="44"/>
  <c r="AL193" i="44"/>
  <c r="AW194" i="44"/>
  <c r="BM196" i="44"/>
  <c r="AO198" i="44"/>
  <c r="BE198" i="44"/>
  <c r="BO190" i="44"/>
  <c r="N168" i="44"/>
  <c r="AY190" i="44"/>
  <c r="BB193" i="44"/>
  <c r="BL200" i="44"/>
  <c r="AQ205" i="44"/>
  <c r="J169" i="44"/>
  <c r="AW175" i="44"/>
  <c r="U182" i="44"/>
  <c r="U184" i="44"/>
  <c r="Y185" i="44"/>
  <c r="AW196" i="44"/>
  <c r="L199" i="44"/>
  <c r="AR199" i="44"/>
  <c r="BD200" i="44"/>
  <c r="I194" i="44"/>
  <c r="AO173" i="44"/>
  <c r="AE189" i="44"/>
  <c r="S192" i="44"/>
  <c r="BO192" i="44"/>
  <c r="X200" i="44"/>
  <c r="H202" i="44"/>
  <c r="AU189" i="44"/>
  <c r="AE154" i="44"/>
  <c r="BE181" i="44"/>
  <c r="AS184" i="44"/>
  <c r="BG190" i="44"/>
  <c r="E197" i="44"/>
  <c r="Q198" i="44"/>
  <c r="C163" i="46"/>
  <c r="C163" i="44" s="1"/>
  <c r="BB168" i="44"/>
  <c r="AC172" i="44"/>
  <c r="AG185" i="44"/>
  <c r="AA188" i="44"/>
  <c r="BK189" i="44"/>
  <c r="O191" i="44"/>
  <c r="AI192" i="44"/>
  <c r="AO194" i="44"/>
  <c r="BI197" i="44"/>
  <c r="AJ203" i="44"/>
  <c r="K205" i="44"/>
  <c r="AY205" i="44"/>
  <c r="AQ207" i="44"/>
  <c r="C159" i="46"/>
  <c r="C159" i="44" s="1"/>
  <c r="BH109" i="44"/>
  <c r="Q194" i="44"/>
  <c r="AW178" i="44"/>
  <c r="I183" i="44"/>
  <c r="D186" i="44"/>
  <c r="AB186" i="44"/>
  <c r="S190" i="44"/>
  <c r="AT193" i="44"/>
  <c r="AK197" i="44"/>
  <c r="AG198" i="44"/>
  <c r="AZ199" i="44"/>
  <c r="H200" i="44"/>
  <c r="AN202" i="44"/>
  <c r="AT160" i="44"/>
  <c r="Z161" i="44"/>
  <c r="BK166" i="44"/>
  <c r="AA179" i="44"/>
  <c r="BO179" i="44"/>
  <c r="BE183" i="44"/>
  <c r="BH186" i="44"/>
  <c r="G189" i="44"/>
  <c r="AM189" i="44"/>
  <c r="AQ190" i="44"/>
  <c r="AU191" i="44"/>
  <c r="F193" i="44"/>
  <c r="BM198" i="44"/>
  <c r="AV200" i="44"/>
  <c r="X202" i="44"/>
  <c r="L203" i="44"/>
  <c r="AI205" i="44"/>
  <c r="BN39" i="46"/>
  <c r="A185" i="44"/>
  <c r="J181" i="44"/>
  <c r="L190" i="44"/>
  <c r="Z194" i="44"/>
  <c r="E203" i="44"/>
  <c r="T192" i="44"/>
  <c r="AX194" i="44"/>
  <c r="AN206" i="44"/>
  <c r="BM202" i="44"/>
  <c r="AG204" i="44"/>
  <c r="C198" i="46"/>
  <c r="C198" i="44" s="1"/>
  <c r="N182" i="44"/>
  <c r="D190" i="44"/>
  <c r="V195" i="44"/>
  <c r="AP198" i="44"/>
  <c r="BM200" i="44"/>
  <c r="AS203" i="44"/>
  <c r="AU114" i="44"/>
  <c r="BB132" i="44"/>
  <c r="F130" i="44"/>
  <c r="A135" i="44"/>
  <c r="BP125" i="44"/>
  <c r="A120" i="44"/>
  <c r="BJ130" i="44"/>
  <c r="AW157" i="44"/>
  <c r="H173" i="44"/>
  <c r="AN61" i="44"/>
  <c r="AZ174" i="44"/>
  <c r="AW69" i="44"/>
  <c r="AO171" i="44"/>
  <c r="C178" i="46"/>
  <c r="C178" i="44" s="1"/>
  <c r="BM169" i="44"/>
  <c r="V114" i="44"/>
  <c r="V177" i="44"/>
  <c r="BB177" i="44"/>
  <c r="AZ70" i="44"/>
  <c r="AK168" i="44"/>
  <c r="AY129" i="44"/>
  <c r="I169" i="44"/>
  <c r="A140" i="44"/>
  <c r="BN167" i="44"/>
  <c r="C167" i="46"/>
  <c r="C167" i="44" s="1"/>
  <c r="R78" i="44"/>
  <c r="S107" i="44"/>
  <c r="BP174" i="44"/>
  <c r="BJ177" i="44"/>
  <c r="BK17" i="46"/>
  <c r="BK129" i="44"/>
  <c r="BA131" i="44"/>
  <c r="BJ17" i="46"/>
  <c r="AC103" i="44"/>
  <c r="A183" i="44"/>
  <c r="D192" i="44"/>
  <c r="BC170" i="44"/>
  <c r="AH185" i="44"/>
  <c r="AJ188" i="44"/>
  <c r="A196" i="44"/>
  <c r="BH179" i="44"/>
  <c r="P189" i="44"/>
  <c r="BN196" i="44"/>
  <c r="AW200" i="44"/>
  <c r="I202" i="44"/>
  <c r="U203" i="44"/>
  <c r="H206" i="44"/>
  <c r="BH207" i="44"/>
  <c r="AJ153" i="44"/>
  <c r="AM193" i="44"/>
  <c r="BN194" i="44"/>
  <c r="AH196" i="44"/>
  <c r="BI199" i="44"/>
  <c r="AR207" i="44"/>
  <c r="AE180" i="44"/>
  <c r="AH183" i="44"/>
  <c r="AX185" i="44"/>
  <c r="AK186" i="44"/>
  <c r="BI186" i="44"/>
  <c r="AR188" i="44"/>
  <c r="BP190" i="44"/>
  <c r="AJ192" i="44"/>
  <c r="W193" i="44"/>
  <c r="AS199" i="44"/>
  <c r="Y202" i="44"/>
  <c r="H71" i="44"/>
  <c r="AA76" i="44"/>
  <c r="BL17" i="46"/>
  <c r="AZ97" i="44"/>
  <c r="BC137" i="44"/>
  <c r="AF35" i="44"/>
  <c r="BN48" i="44"/>
  <c r="AQ130" i="44"/>
  <c r="Z57" i="44"/>
  <c r="BO132" i="44"/>
  <c r="BM17" i="46"/>
  <c r="BM125" i="44"/>
  <c r="AX144" i="44"/>
  <c r="BJ13" i="46"/>
  <c r="BI138" i="44"/>
  <c r="AB147" i="44"/>
  <c r="AQ149" i="44"/>
  <c r="C144" i="46"/>
  <c r="C144" i="44" s="1"/>
  <c r="A142" i="44"/>
  <c r="AY107" i="44"/>
  <c r="BK13" i="46"/>
  <c r="C118" i="46"/>
  <c r="C118" i="44" s="1"/>
  <c r="D76" i="44"/>
  <c r="BO82" i="44"/>
  <c r="AN104" i="44"/>
  <c r="O108" i="44"/>
  <c r="BL13" i="46"/>
  <c r="T112" i="44"/>
  <c r="T139" i="44"/>
  <c r="BH141" i="44"/>
  <c r="AZ143" i="44"/>
  <c r="BM13" i="46"/>
  <c r="AM102" i="44"/>
  <c r="E110" i="44"/>
  <c r="A33" i="44"/>
  <c r="AV100" i="44"/>
  <c r="Y109" i="44"/>
  <c r="BO61" i="46"/>
  <c r="BA190" i="44"/>
  <c r="BI192" i="44"/>
  <c r="AE197" i="44"/>
  <c r="AP200" i="44"/>
  <c r="E179" i="44"/>
  <c r="K183" i="44"/>
  <c r="AI183" i="44"/>
  <c r="AI185" i="44"/>
  <c r="BG185" i="44"/>
  <c r="AD186" i="44"/>
  <c r="AO187" i="44"/>
  <c r="BM189" i="44"/>
  <c r="AK192" i="44"/>
  <c r="BL193" i="44"/>
  <c r="BC195" i="44"/>
  <c r="O197" i="44"/>
  <c r="BC197" i="44"/>
  <c r="K198" i="44"/>
  <c r="AD199" i="44"/>
  <c r="Z202" i="44"/>
  <c r="BB203" i="44"/>
  <c r="P180" i="44"/>
  <c r="AY185" i="44"/>
  <c r="Q189" i="44"/>
  <c r="U190" i="44"/>
  <c r="Q191" i="44"/>
  <c r="BO198" i="44"/>
  <c r="A202" i="44"/>
  <c r="C204" i="46"/>
  <c r="C204" i="44" s="1"/>
  <c r="BQ179" i="44"/>
  <c r="AU182" i="44"/>
  <c r="BB186" i="44"/>
  <c r="Y187" i="44"/>
  <c r="AC188" i="44"/>
  <c r="P193" i="44"/>
  <c r="F199" i="44"/>
  <c r="R200" i="44"/>
  <c r="BN200" i="44"/>
  <c r="AS207" i="44"/>
  <c r="BI207" i="44"/>
  <c r="AI178" i="44"/>
  <c r="AS179" i="44"/>
  <c r="H180" i="44"/>
  <c r="K181" i="44"/>
  <c r="AY181" i="44"/>
  <c r="W182" i="44"/>
  <c r="G184" i="44"/>
  <c r="S185" i="44"/>
  <c r="N186" i="44"/>
  <c r="I187" i="44"/>
  <c r="M188" i="44"/>
  <c r="I189" i="44"/>
  <c r="AW189" i="44"/>
  <c r="M190" i="44"/>
  <c r="AS190" i="44"/>
  <c r="BI190" i="44"/>
  <c r="AW191" i="44"/>
  <c r="AF193" i="44"/>
  <c r="AV193" i="44"/>
  <c r="AM197" i="44"/>
  <c r="AH200" i="44"/>
  <c r="AP202" i="44"/>
  <c r="BF202" i="44"/>
  <c r="N203" i="44"/>
  <c r="AH204" i="44"/>
  <c r="AX204" i="44"/>
  <c r="AK205" i="44"/>
  <c r="Q206" i="44"/>
  <c r="AG206" i="44"/>
  <c r="AC207" i="44"/>
  <c r="E205" i="44"/>
  <c r="E207" i="44"/>
  <c r="C187" i="46"/>
  <c r="C187" i="44" s="1"/>
  <c r="AQ178" i="44"/>
  <c r="AC179" i="44"/>
  <c r="S181" i="44"/>
  <c r="G182" i="44"/>
  <c r="AE182" i="44"/>
  <c r="O184" i="44"/>
  <c r="BO185" i="44"/>
  <c r="AW187" i="44"/>
  <c r="AS188" i="44"/>
  <c r="BI188" i="44"/>
  <c r="AG189" i="44"/>
  <c r="N199" i="44"/>
  <c r="AX200" i="44"/>
  <c r="F201" i="44"/>
  <c r="AD201" i="44"/>
  <c r="AT201" i="44"/>
  <c r="AH202" i="44"/>
  <c r="AL203" i="44"/>
  <c r="BJ203" i="44"/>
  <c r="C200" i="46"/>
  <c r="C200" i="44" s="1"/>
  <c r="BI179" i="44"/>
  <c r="AF180" i="44"/>
  <c r="BD180" i="44"/>
  <c r="BK182" i="44"/>
  <c r="AY183" i="44"/>
  <c r="AA185" i="44"/>
  <c r="V186" i="44"/>
  <c r="AL186" i="44"/>
  <c r="AG187" i="44"/>
  <c r="U188" i="44"/>
  <c r="AK190" i="44"/>
  <c r="BE191" i="44"/>
  <c r="H193" i="44"/>
  <c r="O195" i="44"/>
  <c r="AE195" i="44"/>
  <c r="AU195" i="44"/>
  <c r="BK195" i="44"/>
  <c r="S196" i="44"/>
  <c r="G197" i="44"/>
  <c r="W197" i="44"/>
  <c r="AU197" i="44"/>
  <c r="BK197" i="44"/>
  <c r="J200" i="44"/>
  <c r="N201" i="44"/>
  <c r="BJ201" i="44"/>
  <c r="J202" i="44"/>
  <c r="F203" i="44"/>
  <c r="AP204" i="44"/>
  <c r="I206" i="44"/>
  <c r="AK207" i="44"/>
  <c r="BA207" i="44"/>
  <c r="BQ207" i="44"/>
  <c r="BG181" i="44"/>
  <c r="AO191" i="44"/>
  <c r="AQ196" i="44"/>
  <c r="Z200" i="44"/>
  <c r="BL180" i="44"/>
  <c r="E190" i="44"/>
  <c r="K178" i="44"/>
  <c r="AA178" i="44"/>
  <c r="AY178" i="44"/>
  <c r="U179" i="44"/>
  <c r="AQ181" i="44"/>
  <c r="O182" i="44"/>
  <c r="AM182" i="44"/>
  <c r="BG183" i="44"/>
  <c r="F186" i="44"/>
  <c r="BJ186" i="44"/>
  <c r="Q187" i="44"/>
  <c r="E188" i="44"/>
  <c r="AK188" i="44"/>
  <c r="BQ188" i="44"/>
  <c r="AO189" i="44"/>
  <c r="BM191" i="44"/>
  <c r="BA192" i="44"/>
  <c r="BD193" i="44"/>
  <c r="AA196" i="44"/>
  <c r="BG196" i="44"/>
  <c r="AQ198" i="44"/>
  <c r="V199" i="44"/>
  <c r="AX202" i="44"/>
  <c r="AT203" i="44"/>
  <c r="J204" i="44"/>
  <c r="AS205" i="44"/>
  <c r="BI205" i="44"/>
  <c r="AW206" i="44"/>
  <c r="M207" i="44"/>
  <c r="AK179" i="44"/>
  <c r="AA183" i="44"/>
  <c r="BE189" i="44"/>
  <c r="U192" i="44"/>
  <c r="X193" i="44"/>
  <c r="S198" i="44"/>
  <c r="AM184" i="44"/>
  <c r="BA188" i="44"/>
  <c r="D64" i="44"/>
  <c r="X180" i="44"/>
  <c r="AN180" i="44"/>
  <c r="AA181" i="44"/>
  <c r="BO183" i="44"/>
  <c r="W184" i="44"/>
  <c r="BC184" i="44"/>
  <c r="K185" i="44"/>
  <c r="BE187" i="44"/>
  <c r="Y189" i="44"/>
  <c r="AC190" i="44"/>
  <c r="BQ190" i="44"/>
  <c r="Y191" i="44"/>
  <c r="M192" i="44"/>
  <c r="W195" i="44"/>
  <c r="AM195" i="44"/>
  <c r="AI198" i="44"/>
  <c r="BG198" i="44"/>
  <c r="AT199" i="44"/>
  <c r="BJ199" i="44"/>
  <c r="AL201" i="44"/>
  <c r="BB201" i="44"/>
  <c r="BN202" i="44"/>
  <c r="AD203" i="44"/>
  <c r="BN204" i="44"/>
  <c r="M205" i="44"/>
  <c r="BM206" i="44"/>
  <c r="U207" i="44"/>
  <c r="AX140" i="44"/>
  <c r="M27" i="44"/>
  <c r="A115" i="44"/>
  <c r="A155" i="44"/>
  <c r="AM30" i="44"/>
  <c r="AO50" i="44"/>
  <c r="V66" i="44"/>
  <c r="AB76" i="44"/>
  <c r="BM102" i="44"/>
  <c r="BG107" i="44"/>
  <c r="Z118" i="44"/>
  <c r="BM131" i="44"/>
  <c r="AC136" i="44"/>
  <c r="V141" i="44"/>
  <c r="BD145" i="44"/>
  <c r="BP147" i="44"/>
  <c r="BB166" i="44"/>
  <c r="L174" i="44"/>
  <c r="AJ174" i="44"/>
  <c r="A113" i="44"/>
  <c r="AI80" i="44"/>
  <c r="T123" i="44"/>
  <c r="AU128" i="44"/>
  <c r="C140" i="46"/>
  <c r="C140" i="44" s="1"/>
  <c r="BN67" i="44"/>
  <c r="AK130" i="44"/>
  <c r="U134" i="44"/>
  <c r="E138" i="44"/>
  <c r="AL141" i="44"/>
  <c r="AC168" i="44"/>
  <c r="Y169" i="44"/>
  <c r="AW171" i="44"/>
  <c r="BI49" i="44"/>
  <c r="W56" i="44"/>
  <c r="AZ76" i="44"/>
  <c r="AS136" i="44"/>
  <c r="AL139" i="44"/>
  <c r="J146" i="44"/>
  <c r="BE169" i="44"/>
  <c r="BI170" i="44"/>
  <c r="AV173" i="44"/>
  <c r="A118" i="44"/>
  <c r="A157" i="44"/>
  <c r="C142" i="46"/>
  <c r="C142" i="44" s="1"/>
  <c r="AM35" i="44"/>
  <c r="AU56" i="44"/>
  <c r="BP76" i="44"/>
  <c r="AI107" i="44"/>
  <c r="BO107" i="44"/>
  <c r="BG109" i="44"/>
  <c r="AK132" i="44"/>
  <c r="AS134" i="44"/>
  <c r="N143" i="44"/>
  <c r="BF146" i="44"/>
  <c r="AD154" i="44"/>
  <c r="J155" i="44"/>
  <c r="AG161" i="44"/>
  <c r="BM161" i="44"/>
  <c r="BF167" i="44"/>
  <c r="AQ36" i="44"/>
  <c r="A26" i="44"/>
  <c r="C113" i="46"/>
  <c r="C113" i="44" s="1"/>
  <c r="BQ44" i="44"/>
  <c r="AQ107" i="44"/>
  <c r="BA130" i="44"/>
  <c r="BE59" i="44"/>
  <c r="K107" i="44"/>
  <c r="A144" i="44"/>
  <c r="C115" i="46"/>
  <c r="C115" i="44" s="1"/>
  <c r="BJ47" i="44"/>
  <c r="P61" i="44"/>
  <c r="X75" i="44"/>
  <c r="AY78" i="44"/>
  <c r="Q137" i="44"/>
  <c r="BB143" i="44"/>
  <c r="H145" i="44"/>
  <c r="BA168" i="44"/>
  <c r="AB174" i="44"/>
  <c r="BA107" i="44"/>
  <c r="AW164" i="44"/>
  <c r="O168" i="44"/>
  <c r="K171" i="44"/>
  <c r="AR190" i="44"/>
  <c r="L192" i="44"/>
  <c r="AZ192" i="44"/>
  <c r="AH198" i="44"/>
  <c r="I200" i="44"/>
  <c r="U201" i="44"/>
  <c r="BI203" i="44"/>
  <c r="Q204" i="44"/>
  <c r="BH205" i="44"/>
  <c r="X206" i="44"/>
  <c r="AB207" i="44"/>
  <c r="W158" i="44"/>
  <c r="AQ171" i="44"/>
  <c r="J173" i="44"/>
  <c r="BC180" i="44"/>
  <c r="R185" i="44"/>
  <c r="BF185" i="44"/>
  <c r="T190" i="44"/>
  <c r="Y200" i="44"/>
  <c r="E201" i="44"/>
  <c r="AO204" i="44"/>
  <c r="T205" i="44"/>
  <c r="AV206" i="44"/>
  <c r="BH176" i="44"/>
  <c r="AK199" i="44"/>
  <c r="AO200" i="44"/>
  <c r="L207" i="44"/>
  <c r="AY161" i="44"/>
  <c r="T179" i="44"/>
  <c r="R181" i="44"/>
  <c r="O193" i="44"/>
  <c r="AP194" i="44"/>
  <c r="BE202" i="44"/>
  <c r="BP207" i="44"/>
  <c r="K163" i="44"/>
  <c r="BO169" i="44"/>
  <c r="BK180" i="44"/>
  <c r="L188" i="44"/>
  <c r="BL189" i="44"/>
  <c r="AZ190" i="44"/>
  <c r="BP192" i="44"/>
  <c r="BK193" i="44"/>
  <c r="J194" i="44"/>
  <c r="BF194" i="44"/>
  <c r="BQ199" i="44"/>
  <c r="Q200" i="44"/>
  <c r="AC201" i="44"/>
  <c r="M203" i="44"/>
  <c r="BE204" i="44"/>
  <c r="AF206" i="44"/>
  <c r="AY157" i="44"/>
  <c r="BO159" i="44"/>
  <c r="AR176" i="44"/>
  <c r="K159" i="44"/>
  <c r="AX103" i="44"/>
  <c r="BE105" i="44"/>
  <c r="D112" i="44"/>
  <c r="H118" i="44"/>
  <c r="AC79" i="44"/>
  <c r="C90" i="46"/>
  <c r="C90" i="44" s="1"/>
  <c r="L83" i="44"/>
  <c r="G25" i="44"/>
  <c r="AM101" i="44"/>
  <c r="Q92" i="44"/>
  <c r="AV56" i="44"/>
  <c r="AH120" i="44"/>
  <c r="Y148" i="44"/>
  <c r="AI165" i="44"/>
  <c r="BL178" i="46"/>
  <c r="N130" i="44"/>
  <c r="K146" i="44"/>
  <c r="V162" i="44"/>
  <c r="K176" i="44"/>
  <c r="A59" i="44"/>
  <c r="X33" i="44"/>
  <c r="AC37" i="44"/>
  <c r="Y50" i="44"/>
  <c r="BL56" i="44"/>
  <c r="BH62" i="44"/>
  <c r="AG71" i="44"/>
  <c r="W77" i="44"/>
  <c r="AA107" i="44"/>
  <c r="AE112" i="44"/>
  <c r="BL115" i="44"/>
  <c r="F117" i="44"/>
  <c r="AO120" i="44"/>
  <c r="BE124" i="44"/>
  <c r="G126" i="44"/>
  <c r="AA129" i="44"/>
  <c r="U130" i="44"/>
  <c r="AX135" i="44"/>
  <c r="AA146" i="44"/>
  <c r="AJ149" i="44"/>
  <c r="AF152" i="44"/>
  <c r="AI153" i="44"/>
  <c r="S155" i="44"/>
  <c r="BJ160" i="44"/>
  <c r="BF161" i="44"/>
  <c r="AQ165" i="44"/>
  <c r="BJ168" i="44"/>
  <c r="R169" i="44"/>
  <c r="AX171" i="44"/>
  <c r="BE175" i="44"/>
  <c r="C122" i="46"/>
  <c r="C122" i="44" s="1"/>
  <c r="G154" i="44"/>
  <c r="C169" i="46"/>
  <c r="C169" i="44" s="1"/>
  <c r="BK33" i="44"/>
  <c r="AX71" i="44"/>
  <c r="AK172" i="44"/>
  <c r="A137" i="44"/>
  <c r="Y173" i="44"/>
  <c r="AR129" i="44"/>
  <c r="BO155" i="44"/>
  <c r="AU166" i="44"/>
  <c r="I173" i="44"/>
  <c r="AK174" i="44"/>
  <c r="C139" i="46"/>
  <c r="C139" i="44" s="1"/>
  <c r="D34" i="44"/>
  <c r="BE41" i="44"/>
  <c r="BD52" i="44"/>
  <c r="AG59" i="44"/>
  <c r="AG64" i="44"/>
  <c r="AP102" i="44"/>
  <c r="BH107" i="44"/>
  <c r="AC116" i="44"/>
  <c r="Q124" i="44"/>
  <c r="P128" i="44"/>
  <c r="AZ149" i="44"/>
  <c r="O154" i="44"/>
  <c r="BC154" i="44"/>
  <c r="J157" i="44"/>
  <c r="AL160" i="44"/>
  <c r="K167" i="44"/>
  <c r="F168" i="44"/>
  <c r="E172" i="44"/>
  <c r="AG173" i="44"/>
  <c r="AE177" i="44"/>
  <c r="U62" i="44"/>
  <c r="U123" i="44"/>
  <c r="AS147" i="44"/>
  <c r="G166" i="44"/>
  <c r="BF120" i="44"/>
  <c r="AV126" i="44"/>
  <c r="K165" i="44"/>
  <c r="AD132" i="44"/>
  <c r="BG146" i="44"/>
  <c r="AW148" i="44"/>
  <c r="Q173" i="44"/>
  <c r="I175" i="44"/>
  <c r="AA176" i="44"/>
  <c r="AP169" i="44"/>
  <c r="BQ37" i="44"/>
  <c r="AY146" i="44"/>
  <c r="AJ34" i="44"/>
  <c r="BM52" i="44"/>
  <c r="X110" i="44"/>
  <c r="R122" i="44"/>
  <c r="BF133" i="44"/>
  <c r="AW145" i="44"/>
  <c r="G156" i="44"/>
  <c r="Z157" i="44"/>
  <c r="AL162" i="44"/>
  <c r="R163" i="44"/>
  <c r="AS172" i="44"/>
  <c r="U174" i="44"/>
  <c r="AS174" i="44"/>
  <c r="BM175" i="44"/>
  <c r="AY176" i="44"/>
  <c r="BK177" i="44"/>
  <c r="A161" i="44"/>
  <c r="C50" i="46"/>
  <c r="C50" i="44" s="1"/>
  <c r="E17" i="44"/>
  <c r="BO34" i="44"/>
  <c r="O47" i="44"/>
  <c r="AQ55" i="44"/>
  <c r="BQ60" i="44"/>
  <c r="O101" i="44"/>
  <c r="BM104" i="44"/>
  <c r="S111" i="44"/>
  <c r="AK116" i="44"/>
  <c r="W154" i="44"/>
  <c r="P164" i="44"/>
  <c r="BF169" i="44"/>
  <c r="X118" i="44"/>
  <c r="D141" i="44"/>
  <c r="BP154" i="44"/>
  <c r="BC157" i="44"/>
  <c r="AI168" i="44"/>
  <c r="AE169" i="44"/>
  <c r="AY170" i="44"/>
  <c r="F173" i="44"/>
  <c r="N115" i="44"/>
  <c r="BP143" i="44"/>
  <c r="O157" i="44"/>
  <c r="K170" i="44"/>
  <c r="AP172" i="44"/>
  <c r="A149" i="44"/>
  <c r="BE80" i="44"/>
  <c r="AE87" i="44"/>
  <c r="BF90" i="44"/>
  <c r="P96" i="44"/>
  <c r="AD115" i="44"/>
  <c r="AP123" i="44"/>
  <c r="K134" i="44"/>
  <c r="S136" i="44"/>
  <c r="O137" i="44"/>
  <c r="T141" i="44"/>
  <c r="AF142" i="44"/>
  <c r="BJ145" i="44"/>
  <c r="R147" i="44"/>
  <c r="V148" i="44"/>
  <c r="BB148" i="44"/>
  <c r="AC150" i="44"/>
  <c r="AW151" i="44"/>
  <c r="BA152" i="44"/>
  <c r="X153" i="44"/>
  <c r="BD153" i="44"/>
  <c r="T154" i="44"/>
  <c r="AR154" i="44"/>
  <c r="H155" i="44"/>
  <c r="AN155" i="44"/>
  <c r="D156" i="44"/>
  <c r="AJ156" i="44"/>
  <c r="W157" i="44"/>
  <c r="S160" i="44"/>
  <c r="G161" i="44"/>
  <c r="BC161" i="44"/>
  <c r="K162" i="44"/>
  <c r="AQ162" i="44"/>
  <c r="AM163" i="44"/>
  <c r="BI164" i="44"/>
  <c r="AF165" i="44"/>
  <c r="BD165" i="44"/>
  <c r="O169" i="44"/>
  <c r="AU171" i="44"/>
  <c r="R172" i="44"/>
  <c r="AP174" i="44"/>
  <c r="AT175" i="44"/>
  <c r="BH95" i="44"/>
  <c r="G137" i="44"/>
  <c r="L143" i="44"/>
  <c r="AO151" i="44"/>
  <c r="AM159" i="44"/>
  <c r="BH166" i="44"/>
  <c r="BC169" i="44"/>
  <c r="C174" i="46"/>
  <c r="C174" i="44" s="1"/>
  <c r="BM80" i="44"/>
  <c r="BP83" i="44"/>
  <c r="BK102" i="44"/>
  <c r="BB115" i="44"/>
  <c r="W122" i="44"/>
  <c r="Y129" i="44"/>
  <c r="BP139" i="44"/>
  <c r="Z144" i="44"/>
  <c r="Z147" i="44"/>
  <c r="BF147" i="44"/>
  <c r="BJ148" i="44"/>
  <c r="AW149" i="44"/>
  <c r="BQ150" i="44"/>
  <c r="U152" i="44"/>
  <c r="AF153" i="44"/>
  <c r="BL153" i="44"/>
  <c r="AR156" i="44"/>
  <c r="G159" i="44"/>
  <c r="AU159" i="44"/>
  <c r="AY160" i="44"/>
  <c r="AY162" i="44"/>
  <c r="AU163" i="44"/>
  <c r="U164" i="44"/>
  <c r="BQ164" i="44"/>
  <c r="T166" i="44"/>
  <c r="BP166" i="44"/>
  <c r="AQ168" i="44"/>
  <c r="S170" i="44"/>
  <c r="BG170" i="44"/>
  <c r="O171" i="44"/>
  <c r="AT173" i="44"/>
  <c r="Z174" i="44"/>
  <c r="AW92" i="44"/>
  <c r="P142" i="44"/>
  <c r="AX147" i="44"/>
  <c r="BI150" i="44"/>
  <c r="K160" i="44"/>
  <c r="M164" i="44"/>
  <c r="AR166" i="44"/>
  <c r="BJ173" i="44"/>
  <c r="AF113" i="44"/>
  <c r="BK122" i="44"/>
  <c r="AV142" i="44"/>
  <c r="N145" i="44"/>
  <c r="I151" i="44"/>
  <c r="AC152" i="44"/>
  <c r="P155" i="44"/>
  <c r="AE157" i="44"/>
  <c r="AA160" i="44"/>
  <c r="O161" i="44"/>
  <c r="AM161" i="44"/>
  <c r="S162" i="44"/>
  <c r="O163" i="44"/>
  <c r="H165" i="44"/>
  <c r="AM169" i="44"/>
  <c r="AA170" i="44"/>
  <c r="W171" i="44"/>
  <c r="Z172" i="44"/>
  <c r="AX172" i="44"/>
  <c r="AD173" i="44"/>
  <c r="J174" i="44"/>
  <c r="BK178" i="46"/>
  <c r="R90" i="44"/>
  <c r="F145" i="44"/>
  <c r="J147" i="44"/>
  <c r="U150" i="44"/>
  <c r="AS152" i="44"/>
  <c r="AE161" i="44"/>
  <c r="G163" i="44"/>
  <c r="G171" i="44"/>
  <c r="I127" i="44"/>
  <c r="BG132" i="44"/>
  <c r="AY138" i="44"/>
  <c r="AJ141" i="44"/>
  <c r="T143" i="44"/>
  <c r="AK150" i="44"/>
  <c r="BE151" i="44"/>
  <c r="BI152" i="44"/>
  <c r="AZ154" i="44"/>
  <c r="AV155" i="44"/>
  <c r="AZ156" i="44"/>
  <c r="BK157" i="44"/>
  <c r="BC159" i="44"/>
  <c r="AC164" i="44"/>
  <c r="S168" i="44"/>
  <c r="BO168" i="44"/>
  <c r="E66" i="44"/>
  <c r="AN85" i="44"/>
  <c r="AO94" i="44"/>
  <c r="BH99" i="44"/>
  <c r="BD111" i="44"/>
  <c r="BN116" i="44"/>
  <c r="M128" i="44"/>
  <c r="BO134" i="44"/>
  <c r="AJ143" i="44"/>
  <c r="AP144" i="44"/>
  <c r="AD145" i="44"/>
  <c r="AH147" i="44"/>
  <c r="AD148" i="44"/>
  <c r="Q149" i="44"/>
  <c r="BE149" i="44"/>
  <c r="BQ152" i="44"/>
  <c r="D154" i="44"/>
  <c r="AB154" i="44"/>
  <c r="L156" i="44"/>
  <c r="BH156" i="44"/>
  <c r="AM157" i="44"/>
  <c r="O159" i="44"/>
  <c r="AI160" i="44"/>
  <c r="BG160" i="44"/>
  <c r="BC163" i="44"/>
  <c r="AK164" i="44"/>
  <c r="AN165" i="44"/>
  <c r="BL165" i="44"/>
  <c r="AZ166" i="44"/>
  <c r="AA168" i="44"/>
  <c r="W169" i="44"/>
  <c r="BK169" i="44"/>
  <c r="AI170" i="44"/>
  <c r="AE171" i="44"/>
  <c r="BC171" i="44"/>
  <c r="N173" i="44"/>
  <c r="AX174" i="44"/>
  <c r="F175" i="44"/>
  <c r="AD175" i="44"/>
  <c r="K79" i="46"/>
  <c r="BM178" i="46"/>
  <c r="AA126" i="44"/>
  <c r="I136" i="44"/>
  <c r="J139" i="44"/>
  <c r="X147" i="44"/>
  <c r="P172" i="44"/>
  <c r="BD174" i="44"/>
  <c r="F176" i="44"/>
  <c r="AY179" i="44"/>
  <c r="V180" i="44"/>
  <c r="M182" i="44"/>
  <c r="BA182" i="44"/>
  <c r="AG183" i="44"/>
  <c r="AO185" i="44"/>
  <c r="BP186" i="44"/>
  <c r="S188" i="44"/>
  <c r="BC107" i="44"/>
  <c r="P123" i="44"/>
  <c r="AW130" i="44"/>
  <c r="BJ167" i="44"/>
  <c r="T173" i="44"/>
  <c r="H174" i="44"/>
  <c r="F180" i="44"/>
  <c r="T145" i="44"/>
  <c r="U159" i="44"/>
  <c r="M163" i="44"/>
  <c r="I170" i="44"/>
  <c r="L175" i="44"/>
  <c r="BM181" i="44"/>
  <c r="C154" i="46"/>
  <c r="C154" i="44" s="1"/>
  <c r="C168" i="46"/>
  <c r="C168" i="44" s="1"/>
  <c r="AR89" i="44"/>
  <c r="BF99" i="44"/>
  <c r="AP117" i="44"/>
  <c r="AC135" i="44"/>
  <c r="BN141" i="44"/>
  <c r="BA163" i="44"/>
  <c r="E169" i="44"/>
  <c r="AK169" i="44"/>
  <c r="BI171" i="44"/>
  <c r="AZ173" i="44"/>
  <c r="X174" i="44"/>
  <c r="AI179" i="44"/>
  <c r="AW181" i="44"/>
  <c r="AK182" i="44"/>
  <c r="AM187" i="44"/>
  <c r="O189" i="44"/>
  <c r="Y132" i="44"/>
  <c r="E135" i="44"/>
  <c r="I138" i="44"/>
  <c r="J166" i="44"/>
  <c r="AK171" i="44"/>
  <c r="AL180" i="44"/>
  <c r="AG181" i="44"/>
  <c r="N167" i="44"/>
  <c r="AW170" i="44"/>
  <c r="D173" i="44"/>
  <c r="AJ173" i="44"/>
  <c r="BL174" i="44"/>
  <c r="A181" i="44"/>
  <c r="C143" i="46"/>
  <c r="C143" i="44" s="1"/>
  <c r="BC94" i="44"/>
  <c r="AZ104" i="44"/>
  <c r="AM125" i="44"/>
  <c r="BA133" i="44"/>
  <c r="BF143" i="44"/>
  <c r="BB153" i="44"/>
  <c r="AO160" i="44"/>
  <c r="AA164" i="44"/>
  <c r="X172" i="44"/>
  <c r="AJ175" i="44"/>
  <c r="BH175" i="44"/>
  <c r="BI182" i="44"/>
  <c r="E184" i="44"/>
  <c r="I185" i="44"/>
  <c r="BO188" i="44"/>
  <c r="C156" i="46"/>
  <c r="C156" i="44" s="1"/>
  <c r="BM130" i="44"/>
  <c r="AL176" i="44"/>
  <c r="N100" i="44"/>
  <c r="BM162" i="44"/>
  <c r="BI169" i="44"/>
  <c r="AV172" i="44"/>
  <c r="T175" i="44"/>
  <c r="N176" i="44"/>
  <c r="AO178" i="44"/>
  <c r="A143" i="44"/>
  <c r="BP104" i="44"/>
  <c r="AU129" i="44"/>
  <c r="AS135" i="44"/>
  <c r="AS137" i="44"/>
  <c r="W149" i="44"/>
  <c r="BK149" i="44"/>
  <c r="BO152" i="44"/>
  <c r="AI164" i="44"/>
  <c r="AD167" i="44"/>
  <c r="M171" i="44"/>
  <c r="H172" i="44"/>
  <c r="BH173" i="44"/>
  <c r="K179" i="44"/>
  <c r="AT180" i="44"/>
  <c r="AO181" i="44"/>
  <c r="AS182" i="44"/>
  <c r="Y183" i="44"/>
  <c r="BI184" i="44"/>
  <c r="AE187" i="44"/>
  <c r="AZ43" i="44"/>
  <c r="E79" i="44"/>
  <c r="BI81" i="44"/>
  <c r="T86" i="44"/>
  <c r="Y92" i="44"/>
  <c r="L97" i="44"/>
  <c r="BL98" i="44"/>
  <c r="AB101" i="44"/>
  <c r="AW109" i="44"/>
  <c r="T114" i="44"/>
  <c r="AU120" i="44"/>
  <c r="AS128" i="44"/>
  <c r="AA132" i="44"/>
  <c r="BG134" i="44"/>
  <c r="AI136" i="44"/>
  <c r="S138" i="44"/>
  <c r="AB139" i="44"/>
  <c r="L72" i="44"/>
  <c r="BQ81" i="44"/>
  <c r="AK84" i="44"/>
  <c r="AB86" i="44"/>
  <c r="N89" i="44"/>
  <c r="AC91" i="44"/>
  <c r="D99" i="44"/>
  <c r="BD100" i="44"/>
  <c r="AR101" i="44"/>
  <c r="U108" i="44"/>
  <c r="AS110" i="44"/>
  <c r="AJ114" i="44"/>
  <c r="AQ119" i="44"/>
  <c r="AD124" i="44"/>
  <c r="AU133" i="44"/>
  <c r="BK135" i="44"/>
  <c r="AU137" i="44"/>
  <c r="AJ139" i="44"/>
  <c r="X73" i="44"/>
  <c r="U93" i="44"/>
  <c r="R103" i="44"/>
  <c r="AC106" i="44"/>
  <c r="BI110" i="44"/>
  <c r="AB117" i="44"/>
  <c r="K121" i="44"/>
  <c r="Q125" i="44"/>
  <c r="AS126" i="44"/>
  <c r="AW129" i="44"/>
  <c r="G135" i="44"/>
  <c r="BQ68" i="44"/>
  <c r="BG74" i="44"/>
  <c r="AD77" i="44"/>
  <c r="AW80" i="44"/>
  <c r="BM82" i="44"/>
  <c r="H85" i="44"/>
  <c r="O87" i="44"/>
  <c r="AS91" i="44"/>
  <c r="AS93" i="44"/>
  <c r="AR95" i="44"/>
  <c r="BL100" i="44"/>
  <c r="O102" i="44"/>
  <c r="BA106" i="44"/>
  <c r="P111" i="44"/>
  <c r="BP112" i="44"/>
  <c r="BL118" i="44"/>
  <c r="Z123" i="44"/>
  <c r="Q129" i="44"/>
  <c r="BL30" i="44"/>
  <c r="J56" i="44"/>
  <c r="BQ107" i="44"/>
  <c r="AC17" i="44"/>
  <c r="L34" i="44"/>
  <c r="AZ85" i="44"/>
  <c r="H101" i="44"/>
  <c r="BE47" i="44"/>
  <c r="AK65" i="44"/>
  <c r="X143" i="44"/>
  <c r="AU158" i="44"/>
  <c r="S163" i="44"/>
  <c r="AT172" i="44"/>
  <c r="AE178" i="44"/>
  <c r="AZ180" i="44"/>
  <c r="BP41" i="44"/>
  <c r="AD55" i="44"/>
  <c r="AF70" i="44"/>
  <c r="E107" i="44"/>
  <c r="BB147" i="44"/>
  <c r="AF154" i="44"/>
  <c r="L155" i="44"/>
  <c r="K157" i="44"/>
  <c r="G158" i="44"/>
  <c r="BG159" i="44"/>
  <c r="D165" i="44"/>
  <c r="AY169" i="44"/>
  <c r="F174" i="44"/>
  <c r="D176" i="44"/>
  <c r="T176" i="44"/>
  <c r="AF177" i="44"/>
  <c r="G178" i="44"/>
  <c r="AI182" i="44"/>
  <c r="AI184" i="44"/>
  <c r="AC189" i="44"/>
  <c r="AS189" i="44"/>
  <c r="BI189" i="44"/>
  <c r="D193" i="44"/>
  <c r="AR193" i="44"/>
  <c r="G194" i="44"/>
  <c r="O196" i="44"/>
  <c r="AY197" i="44"/>
  <c r="N200" i="44"/>
  <c r="R201" i="44"/>
  <c r="AH203" i="44"/>
  <c r="AL204" i="44"/>
  <c r="U65" i="44"/>
  <c r="BI80" i="44"/>
  <c r="BE152" i="44"/>
  <c r="AY163" i="44"/>
  <c r="AN166" i="44"/>
  <c r="G168" i="44"/>
  <c r="G181" i="44"/>
  <c r="C175" i="46"/>
  <c r="C175" i="44" s="1"/>
  <c r="R148" i="44"/>
  <c r="BD154" i="44"/>
  <c r="AO164" i="44"/>
  <c r="BG171" i="44"/>
  <c r="AX175" i="44"/>
  <c r="AB43" i="44"/>
  <c r="AW79" i="44"/>
  <c r="AC107" i="44"/>
  <c r="P154" i="44"/>
  <c r="AN156" i="44"/>
  <c r="AI159" i="44"/>
  <c r="AE160" i="44"/>
  <c r="BO161" i="44"/>
  <c r="Q164" i="44"/>
  <c r="H166" i="44"/>
  <c r="BL166" i="44"/>
  <c r="BH167" i="44"/>
  <c r="BC168" i="44"/>
  <c r="S169" i="44"/>
  <c r="AI169" i="44"/>
  <c r="W170" i="44"/>
  <c r="R175" i="44"/>
  <c r="P177" i="44"/>
  <c r="W178" i="44"/>
  <c r="AM178" i="44"/>
  <c r="AO179" i="44"/>
  <c r="BH180" i="44"/>
  <c r="BC181" i="44"/>
  <c r="S182" i="44"/>
  <c r="AU183" i="44"/>
  <c r="BK185" i="44"/>
  <c r="E187" i="44"/>
  <c r="U187" i="44"/>
  <c r="AG190" i="44"/>
  <c r="BE190" i="44"/>
  <c r="U191" i="44"/>
  <c r="AK191" i="44"/>
  <c r="Y192" i="44"/>
  <c r="AI195" i="44"/>
  <c r="AU198" i="44"/>
  <c r="BF199" i="44"/>
  <c r="F200" i="44"/>
  <c r="AL200" i="44"/>
  <c r="AD202" i="44"/>
  <c r="BB202" i="44"/>
  <c r="BA206" i="44"/>
  <c r="Q207" i="44"/>
  <c r="AG207" i="44"/>
  <c r="A205" i="44"/>
  <c r="L71" i="44"/>
  <c r="BD101" i="44"/>
  <c r="M107" i="44"/>
  <c r="W132" i="44"/>
  <c r="AW152" i="44"/>
  <c r="AN154" i="44"/>
  <c r="P156" i="44"/>
  <c r="BC160" i="44"/>
  <c r="K161" i="44"/>
  <c r="AE162" i="44"/>
  <c r="BG163" i="44"/>
  <c r="Y164" i="44"/>
  <c r="AJ165" i="44"/>
  <c r="AF166" i="44"/>
  <c r="G170" i="44"/>
  <c r="BO171" i="44"/>
  <c r="Z173" i="44"/>
  <c r="BF173" i="44"/>
  <c r="BL177" i="44"/>
  <c r="AG179" i="44"/>
  <c r="BM179" i="44"/>
  <c r="O183" i="44"/>
  <c r="BC183" i="44"/>
  <c r="K184" i="44"/>
  <c r="AA184" i="44"/>
  <c r="W185" i="44"/>
  <c r="AM185" i="44"/>
  <c r="BC185" i="44"/>
  <c r="BA187" i="44"/>
  <c r="BQ187" i="44"/>
  <c r="BI191" i="44"/>
  <c r="AO192" i="44"/>
  <c r="AJ193" i="44"/>
  <c r="BC194" i="44"/>
  <c r="G196" i="44"/>
  <c r="W196" i="44"/>
  <c r="BC196" i="44"/>
  <c r="AQ197" i="44"/>
  <c r="AE198" i="44"/>
  <c r="BK198" i="44"/>
  <c r="AH199" i="44"/>
  <c r="AD200" i="44"/>
  <c r="BN201" i="44"/>
  <c r="V202" i="44"/>
  <c r="AD204" i="44"/>
  <c r="AS206" i="44"/>
  <c r="BQ206" i="44"/>
  <c r="A104" i="44"/>
  <c r="N46" i="44"/>
  <c r="AH56" i="44"/>
  <c r="AR64" i="44"/>
  <c r="U69" i="44"/>
  <c r="AB71" i="44"/>
  <c r="BF77" i="44"/>
  <c r="AZ96" i="44"/>
  <c r="AK107" i="44"/>
  <c r="V116" i="44"/>
  <c r="AC129" i="44"/>
  <c r="L153" i="44"/>
  <c r="BL154" i="44"/>
  <c r="AM158" i="44"/>
  <c r="AQ159" i="44"/>
  <c r="G160" i="44"/>
  <c r="AI161" i="44"/>
  <c r="G162" i="44"/>
  <c r="AQ163" i="44"/>
  <c r="T165" i="44"/>
  <c r="D167" i="44"/>
  <c r="AJ167" i="44"/>
  <c r="W168" i="44"/>
  <c r="AU168" i="44"/>
  <c r="K169" i="44"/>
  <c r="AM170" i="44"/>
  <c r="V172" i="44"/>
  <c r="BJ172" i="44"/>
  <c r="BP176" i="44"/>
  <c r="K182" i="44"/>
  <c r="AQ182" i="44"/>
  <c r="G185" i="44"/>
  <c r="U189" i="44"/>
  <c r="AK189" i="44"/>
  <c r="Y190" i="44"/>
  <c r="AC191" i="44"/>
  <c r="BM192" i="44"/>
  <c r="BG197" i="44"/>
  <c r="W198" i="44"/>
  <c r="AX199" i="44"/>
  <c r="BJ200" i="44"/>
  <c r="J201" i="44"/>
  <c r="AT202" i="44"/>
  <c r="Z203" i="44"/>
  <c r="AP203" i="44"/>
  <c r="E206" i="44"/>
  <c r="AC206" i="44"/>
  <c r="Y207" i="44"/>
  <c r="AO207" i="44"/>
  <c r="BL97" i="44"/>
  <c r="BK162" i="44"/>
  <c r="BE164" i="44"/>
  <c r="BH165" i="44"/>
  <c r="P166" i="44"/>
  <c r="AR167" i="44"/>
  <c r="F172" i="44"/>
  <c r="R173" i="44"/>
  <c r="BJ174" i="44"/>
  <c r="J175" i="44"/>
  <c r="AP175" i="44"/>
  <c r="L176" i="44"/>
  <c r="AU178" i="44"/>
  <c r="I179" i="44"/>
  <c r="BE179" i="44"/>
  <c r="T180" i="44"/>
  <c r="BG184" i="44"/>
  <c r="A117" i="44"/>
  <c r="BA82" i="44"/>
  <c r="AI157" i="44"/>
  <c r="C173" i="46"/>
  <c r="C173" i="44" s="1"/>
  <c r="J54" i="44"/>
  <c r="AG106" i="44"/>
  <c r="AM162" i="44"/>
  <c r="N174" i="44"/>
  <c r="BE84" i="44"/>
  <c r="BQ69" i="44"/>
  <c r="I164" i="44"/>
  <c r="AR165" i="44"/>
  <c r="AQ169" i="44"/>
  <c r="AZ176" i="44"/>
  <c r="F55" i="44"/>
  <c r="AX56" i="44"/>
  <c r="BA65" i="44"/>
  <c r="P70" i="44"/>
  <c r="BC76" i="44"/>
  <c r="D85" i="44"/>
  <c r="AT103" i="44"/>
  <c r="AS107" i="44"/>
  <c r="BI107" i="44"/>
  <c r="W138" i="44"/>
  <c r="AZ153" i="44"/>
  <c r="AQ157" i="44"/>
  <c r="BK158" i="44"/>
  <c r="AA159" i="44"/>
  <c r="O170" i="44"/>
  <c r="AD174" i="44"/>
  <c r="AT174" i="44"/>
  <c r="AJ176" i="44"/>
  <c r="BD177" i="44"/>
  <c r="W181" i="44"/>
  <c r="AM181" i="44"/>
  <c r="G183" i="44"/>
  <c r="W183" i="44"/>
  <c r="AU185" i="44"/>
  <c r="Y188" i="44"/>
  <c r="BM188" i="44"/>
  <c r="M189" i="44"/>
  <c r="Q190" i="44"/>
  <c r="BQ191" i="44"/>
  <c r="AE194" i="44"/>
  <c r="BK194" i="44"/>
  <c r="S195" i="44"/>
  <c r="BO197" i="44"/>
  <c r="O198" i="44"/>
  <c r="BJ202" i="44"/>
  <c r="R203" i="44"/>
  <c r="V204" i="44"/>
  <c r="E37" i="44"/>
  <c r="BE43" i="44"/>
  <c r="T93" i="44"/>
  <c r="M77" i="44"/>
  <c r="K29" i="44"/>
  <c r="AY34" i="44"/>
  <c r="AY39" i="44"/>
  <c r="AY21" i="44"/>
  <c r="BG21" i="44"/>
  <c r="AS32" i="44"/>
  <c r="AP40" i="44"/>
  <c r="AE45" i="44"/>
  <c r="I50" i="44"/>
  <c r="R55" i="44"/>
  <c r="BI27" i="44"/>
  <c r="AT36" i="44"/>
  <c r="L43" i="44"/>
  <c r="AT47" i="44"/>
  <c r="AV52" i="44"/>
  <c r="AG16" i="44"/>
  <c r="AR28" i="44"/>
  <c r="BL71" i="46"/>
  <c r="BL71" i="44"/>
  <c r="A76" i="27"/>
  <c r="A78" i="44"/>
  <c r="BI79" i="46"/>
  <c r="BI79" i="44"/>
  <c r="AO82" i="46"/>
  <c r="AO82" i="44"/>
  <c r="BI84" i="46"/>
  <c r="BI84" i="44"/>
  <c r="BL85" i="46"/>
  <c r="BL85" i="44"/>
  <c r="Z90" i="46"/>
  <c r="Z90" i="44"/>
  <c r="BD98" i="46"/>
  <c r="BD98" i="44"/>
  <c r="BJ104" i="46"/>
  <c r="BJ104" i="44"/>
  <c r="I105" i="46"/>
  <c r="I105" i="44"/>
  <c r="M106" i="46"/>
  <c r="M106" i="44"/>
  <c r="BA108" i="46"/>
  <c r="BA108" i="44"/>
  <c r="BE109" i="46"/>
  <c r="BE109" i="44"/>
  <c r="X113" i="46"/>
  <c r="X113" i="44"/>
  <c r="AN113" i="46"/>
  <c r="AN113" i="44"/>
  <c r="BL113" i="46"/>
  <c r="BL113" i="44"/>
  <c r="AR117" i="46"/>
  <c r="AR117" i="44"/>
  <c r="BH117" i="46"/>
  <c r="BH117" i="44"/>
  <c r="S119" i="46"/>
  <c r="S119" i="44"/>
  <c r="AQ121" i="46"/>
  <c r="AQ121" i="44"/>
  <c r="F124" i="46"/>
  <c r="F124" i="44"/>
  <c r="N124" i="46"/>
  <c r="N124" i="44"/>
  <c r="Y125" i="46"/>
  <c r="Y125" i="44"/>
  <c r="AG125" i="46"/>
  <c r="AG125" i="44"/>
  <c r="AW125" i="46"/>
  <c r="AW125" i="44"/>
  <c r="BQ126" i="46"/>
  <c r="BQ126" i="44"/>
  <c r="Y127" i="46"/>
  <c r="Y127" i="44"/>
  <c r="AW127" i="46"/>
  <c r="AW127" i="44"/>
  <c r="BO53" i="44"/>
  <c r="L70" i="44"/>
  <c r="F77" i="44"/>
  <c r="Q80" i="44"/>
  <c r="BD85" i="44"/>
  <c r="M91" i="44"/>
  <c r="BQ93" i="44"/>
  <c r="AN96" i="44"/>
  <c r="X98" i="44"/>
  <c r="BH101" i="44"/>
  <c r="AU102" i="44"/>
  <c r="Q105" i="44"/>
  <c r="AJ112" i="44"/>
  <c r="AZ114" i="44"/>
  <c r="AP116" i="44"/>
  <c r="AV118" i="44"/>
  <c r="O120" i="44"/>
  <c r="AI132" i="44"/>
  <c r="A90" i="44"/>
  <c r="BD71" i="44"/>
  <c r="AS81" i="44"/>
  <c r="AW82" i="44"/>
  <c r="BH83" i="44"/>
  <c r="BQ84" i="44"/>
  <c r="D86" i="44"/>
  <c r="BP86" i="44"/>
  <c r="F89" i="44"/>
  <c r="BJ89" i="44"/>
  <c r="BQ91" i="44"/>
  <c r="M93" i="44"/>
  <c r="Y94" i="44"/>
  <c r="AB95" i="44"/>
  <c r="BD96" i="44"/>
  <c r="AV98" i="44"/>
  <c r="AR99" i="44"/>
  <c r="T101" i="44"/>
  <c r="BC102" i="44"/>
  <c r="AP103" i="44"/>
  <c r="AD104" i="44"/>
  <c r="Y105" i="44"/>
  <c r="U106" i="44"/>
  <c r="Q109" i="44"/>
  <c r="BM109" i="44"/>
  <c r="AK110" i="44"/>
  <c r="AV111" i="44"/>
  <c r="D114" i="44"/>
  <c r="AZ117" i="44"/>
  <c r="BD118" i="44"/>
  <c r="G122" i="44"/>
  <c r="V124" i="44"/>
  <c r="BE125" i="44"/>
  <c r="AC126" i="44"/>
  <c r="E128" i="44"/>
  <c r="BQ128" i="44"/>
  <c r="AY62" i="44"/>
  <c r="AO69" i="44"/>
  <c r="S74" i="44"/>
  <c r="AK79" i="44"/>
  <c r="M84" i="44"/>
  <c r="X85" i="44"/>
  <c r="AU87" i="44"/>
  <c r="AD89" i="44"/>
  <c r="AH90" i="44"/>
  <c r="AK91" i="44"/>
  <c r="AO92" i="44"/>
  <c r="AC93" i="44"/>
  <c r="BP95" i="44"/>
  <c r="T97" i="44"/>
  <c r="BH97" i="44"/>
  <c r="H100" i="44"/>
  <c r="AE102" i="44"/>
  <c r="J103" i="44"/>
  <c r="BB104" i="44"/>
  <c r="AO105" i="44"/>
  <c r="AK106" i="44"/>
  <c r="Q107" i="44"/>
  <c r="AG107" i="44"/>
  <c r="AW107" i="44"/>
  <c r="AC108" i="44"/>
  <c r="BQ110" i="44"/>
  <c r="P113" i="44"/>
  <c r="AB114" i="44"/>
  <c r="AL115" i="44"/>
  <c r="AH116" i="44"/>
  <c r="K119" i="44"/>
  <c r="AM122" i="44"/>
  <c r="E126" i="44"/>
  <c r="BI126" i="44"/>
  <c r="U128" i="44"/>
  <c r="BO130" i="44"/>
  <c r="AQ136" i="44"/>
  <c r="AS79" i="46"/>
  <c r="AS79" i="44"/>
  <c r="AR83" i="46"/>
  <c r="AR83" i="44"/>
  <c r="AS84" i="46"/>
  <c r="AS84" i="44"/>
  <c r="J90" i="46"/>
  <c r="J90" i="44"/>
  <c r="Q94" i="46"/>
  <c r="Q94" i="44"/>
  <c r="AV96" i="46"/>
  <c r="AV96" i="44"/>
  <c r="P98" i="46"/>
  <c r="P98" i="44"/>
  <c r="Z103" i="46"/>
  <c r="Z103" i="44"/>
  <c r="AK108" i="46"/>
  <c r="AK108" i="44"/>
  <c r="AO109" i="46"/>
  <c r="AO109" i="44"/>
  <c r="H113" i="46"/>
  <c r="H113" i="44"/>
  <c r="L114" i="46"/>
  <c r="L114" i="44"/>
  <c r="F115" i="46"/>
  <c r="F115" i="44"/>
  <c r="V115" i="46"/>
  <c r="V115" i="44"/>
  <c r="AT115" i="46"/>
  <c r="AT115" i="44"/>
  <c r="P118" i="46"/>
  <c r="P118" i="44"/>
  <c r="AY119" i="46"/>
  <c r="AY119" i="44"/>
  <c r="G120" i="46"/>
  <c r="G120" i="44"/>
  <c r="S121" i="46"/>
  <c r="S121" i="44"/>
  <c r="O122" i="46"/>
  <c r="O122" i="44"/>
  <c r="AE122" i="46"/>
  <c r="AE122" i="44"/>
  <c r="AX123" i="46"/>
  <c r="AX123" i="44"/>
  <c r="BN123" i="46"/>
  <c r="BN123" i="44"/>
  <c r="A123" i="27"/>
  <c r="C125" i="46"/>
  <c r="C125" i="44" s="1"/>
  <c r="BA126" i="46"/>
  <c r="BA126" i="44"/>
  <c r="AC128" i="46"/>
  <c r="AC128" i="44"/>
  <c r="AK128" i="46"/>
  <c r="AK128" i="44"/>
  <c r="BI128" i="46"/>
  <c r="BI128" i="44"/>
  <c r="BE129" i="46"/>
  <c r="BE129" i="44"/>
  <c r="BM129" i="46"/>
  <c r="BM129" i="44"/>
  <c r="K130" i="46"/>
  <c r="K130" i="44"/>
  <c r="AA130" i="46"/>
  <c r="AA130" i="44"/>
  <c r="AI130" i="46"/>
  <c r="AI130" i="44"/>
  <c r="G131" i="46"/>
  <c r="G131" i="44"/>
  <c r="W131" i="46"/>
  <c r="W131" i="44"/>
  <c r="AE131" i="46"/>
  <c r="AE131" i="44"/>
  <c r="AM131" i="46"/>
  <c r="AM131" i="44"/>
  <c r="AU131" i="46"/>
  <c r="AU131" i="44"/>
  <c r="S132" i="46"/>
  <c r="S132" i="44"/>
  <c r="AY132" i="46"/>
  <c r="AY132" i="44"/>
  <c r="G133" i="46"/>
  <c r="G133" i="44"/>
  <c r="W133" i="46"/>
  <c r="W133" i="44"/>
  <c r="BC133" i="46"/>
  <c r="BC133" i="44"/>
  <c r="BK133" i="46"/>
  <c r="BK133" i="44"/>
  <c r="AI134" i="46"/>
  <c r="AI134" i="44"/>
  <c r="AQ134" i="46"/>
  <c r="AQ134" i="44"/>
  <c r="AY134" i="46"/>
  <c r="AY134" i="44"/>
  <c r="O135" i="46"/>
  <c r="O135" i="44"/>
  <c r="W135" i="46"/>
  <c r="W135" i="44"/>
  <c r="AE135" i="46"/>
  <c r="AE135" i="44"/>
  <c r="AU135" i="46"/>
  <c r="AU135" i="44"/>
  <c r="K136" i="46"/>
  <c r="K136" i="44"/>
  <c r="AA136" i="46"/>
  <c r="AA136" i="44"/>
  <c r="AY136" i="46"/>
  <c r="AY136" i="44"/>
  <c r="BG136" i="46"/>
  <c r="BG136" i="44"/>
  <c r="BO136" i="46"/>
  <c r="BO136" i="44"/>
  <c r="W137" i="46"/>
  <c r="W137" i="44"/>
  <c r="AE137" i="46"/>
  <c r="AE137" i="44"/>
  <c r="AM137" i="46"/>
  <c r="AM137" i="44"/>
  <c r="BK137" i="46"/>
  <c r="BK137" i="44"/>
  <c r="K138" i="46"/>
  <c r="K138" i="44"/>
  <c r="AA138" i="46"/>
  <c r="AA138" i="44"/>
  <c r="AI138" i="46"/>
  <c r="AI138" i="44"/>
  <c r="AQ138" i="46"/>
  <c r="AQ138" i="44"/>
  <c r="BG138" i="46"/>
  <c r="BG138" i="44"/>
  <c r="BO138" i="46"/>
  <c r="BO138" i="44"/>
  <c r="D139" i="46"/>
  <c r="D139" i="44"/>
  <c r="L139" i="46"/>
  <c r="L139" i="44"/>
  <c r="AR139" i="46"/>
  <c r="AR139" i="44"/>
  <c r="AZ139" i="46"/>
  <c r="AZ139" i="44"/>
  <c r="BH139" i="46"/>
  <c r="BH139" i="44"/>
  <c r="H140" i="46"/>
  <c r="H140" i="44"/>
  <c r="P140" i="46"/>
  <c r="P140" i="44"/>
  <c r="X140" i="46"/>
  <c r="X140" i="44"/>
  <c r="BD73" i="46"/>
  <c r="BD73" i="44"/>
  <c r="K76" i="46"/>
  <c r="K76" i="44"/>
  <c r="AL77" i="46"/>
  <c r="AL77" i="44"/>
  <c r="D83" i="46"/>
  <c r="D83" i="44"/>
  <c r="AJ83" i="46"/>
  <c r="AJ83" i="44"/>
  <c r="P85" i="46"/>
  <c r="P85" i="44"/>
  <c r="L86" i="46"/>
  <c r="L86" i="44"/>
  <c r="W87" i="46"/>
  <c r="W87" i="44"/>
  <c r="BA91" i="46"/>
  <c r="BA91" i="44"/>
  <c r="I92" i="46"/>
  <c r="I92" i="44"/>
  <c r="AG92" i="46"/>
  <c r="AG92" i="44"/>
  <c r="BE92" i="46"/>
  <c r="BE92" i="44"/>
  <c r="AK93" i="46"/>
  <c r="AK93" i="44"/>
  <c r="BA93" i="46"/>
  <c r="BA93" i="44"/>
  <c r="BE94" i="46"/>
  <c r="BE94" i="44"/>
  <c r="D95" i="46"/>
  <c r="D95" i="44"/>
  <c r="X96" i="46"/>
  <c r="X96" i="44"/>
  <c r="AN98" i="46"/>
  <c r="AN98" i="44"/>
  <c r="D101" i="46"/>
  <c r="D101" i="44"/>
  <c r="AG105" i="46"/>
  <c r="AG105" i="44"/>
  <c r="BE107" i="46"/>
  <c r="BE107" i="44"/>
  <c r="BM107" i="46"/>
  <c r="BM107" i="44"/>
  <c r="M108" i="46"/>
  <c r="M108" i="44"/>
  <c r="AR114" i="46"/>
  <c r="AR114" i="44"/>
  <c r="BH114" i="46"/>
  <c r="BH114" i="44"/>
  <c r="BJ115" i="46"/>
  <c r="BJ115" i="44"/>
  <c r="A114" i="27"/>
  <c r="C116" i="46"/>
  <c r="C116" i="44" s="1"/>
  <c r="J116" i="46"/>
  <c r="J116" i="44"/>
  <c r="Z116" i="46"/>
  <c r="Z116" i="44"/>
  <c r="BF116" i="46"/>
  <c r="BF116" i="44"/>
  <c r="BP117" i="46"/>
  <c r="BP117" i="44"/>
  <c r="BG119" i="46"/>
  <c r="BG119" i="44"/>
  <c r="W120" i="46"/>
  <c r="W120" i="44"/>
  <c r="AM120" i="46"/>
  <c r="AM120" i="44"/>
  <c r="BK120" i="46"/>
  <c r="BK120" i="44"/>
  <c r="AU122" i="46"/>
  <c r="AU122" i="44"/>
  <c r="BC122" i="46"/>
  <c r="BC122" i="44"/>
  <c r="AT124" i="46"/>
  <c r="AT124" i="44"/>
  <c r="BJ124" i="46"/>
  <c r="BJ124" i="44"/>
  <c r="I125" i="46"/>
  <c r="I125" i="44"/>
  <c r="BM127" i="46"/>
  <c r="BM127" i="44"/>
  <c r="AG129" i="46"/>
  <c r="AG129" i="44"/>
  <c r="AO129" i="46"/>
  <c r="AO129" i="44"/>
  <c r="S130" i="46"/>
  <c r="S130" i="44"/>
  <c r="BK131" i="46"/>
  <c r="BK131" i="44"/>
  <c r="K132" i="46"/>
  <c r="K132" i="44"/>
  <c r="AQ132" i="46"/>
  <c r="AQ132" i="44"/>
  <c r="O133" i="46"/>
  <c r="O133" i="44"/>
  <c r="BC135" i="46"/>
  <c r="BC135" i="44"/>
  <c r="A105" i="44"/>
  <c r="A116" i="44"/>
  <c r="C105" i="46"/>
  <c r="C105" i="44" s="1"/>
  <c r="BH63" i="44"/>
  <c r="M66" i="44"/>
  <c r="O75" i="44"/>
  <c r="Z78" i="44"/>
  <c r="M81" i="44"/>
  <c r="I82" i="44"/>
  <c r="AB83" i="44"/>
  <c r="BA84" i="44"/>
  <c r="AJ86" i="44"/>
  <c r="BK87" i="44"/>
  <c r="AT89" i="44"/>
  <c r="BM92" i="44"/>
  <c r="BI93" i="44"/>
  <c r="AF96" i="44"/>
  <c r="AB97" i="44"/>
  <c r="H98" i="44"/>
  <c r="L99" i="44"/>
  <c r="X100" i="44"/>
  <c r="F104" i="44"/>
  <c r="BI106" i="44"/>
  <c r="AS108" i="44"/>
  <c r="U110" i="44"/>
  <c r="AV113" i="44"/>
  <c r="AA121" i="44"/>
  <c r="BF123" i="44"/>
  <c r="Q127" i="44"/>
  <c r="O131" i="44"/>
  <c r="S134" i="44"/>
  <c r="BP70" i="46"/>
  <c r="BP70" i="44"/>
  <c r="BO76" i="46"/>
  <c r="BO76" i="44"/>
  <c r="AH78" i="46"/>
  <c r="AH78" i="44"/>
  <c r="U79" i="46"/>
  <c r="U79" i="44"/>
  <c r="E81" i="46"/>
  <c r="E81" i="44"/>
  <c r="AC81" i="46"/>
  <c r="AC81" i="44"/>
  <c r="AX90" i="46"/>
  <c r="AX90" i="44"/>
  <c r="E91" i="46"/>
  <c r="E91" i="44"/>
  <c r="AW94" i="46"/>
  <c r="AW94" i="44"/>
  <c r="AZ95" i="46"/>
  <c r="AZ95" i="44"/>
  <c r="AJ97" i="46"/>
  <c r="AJ97" i="44"/>
  <c r="AR97" i="46"/>
  <c r="AR97" i="44"/>
  <c r="T99" i="46"/>
  <c r="T99" i="44"/>
  <c r="AF100" i="46"/>
  <c r="AF100" i="44"/>
  <c r="AJ101" i="46"/>
  <c r="AJ101" i="44"/>
  <c r="AZ101" i="46"/>
  <c r="AZ101" i="44"/>
  <c r="BP101" i="46"/>
  <c r="BP101" i="44"/>
  <c r="AT104" i="46"/>
  <c r="AT104" i="44"/>
  <c r="AW105" i="46"/>
  <c r="AW105" i="44"/>
  <c r="I109" i="46"/>
  <c r="I109" i="44"/>
  <c r="AG109" i="46"/>
  <c r="AG109" i="44"/>
  <c r="AC110" i="46"/>
  <c r="AC110" i="44"/>
  <c r="BA110" i="46"/>
  <c r="BA110" i="44"/>
  <c r="AN111" i="46"/>
  <c r="AN111" i="44"/>
  <c r="I129" i="46"/>
  <c r="I129" i="44"/>
  <c r="BA68" i="46"/>
  <c r="BA68" i="44"/>
  <c r="Y80" i="46"/>
  <c r="Y80" i="44"/>
  <c r="AO80" i="46"/>
  <c r="AO80" i="44"/>
  <c r="Q82" i="46"/>
  <c r="Q82" i="44"/>
  <c r="AC84" i="46"/>
  <c r="AC84" i="44"/>
  <c r="AR86" i="46"/>
  <c r="AR86" i="44"/>
  <c r="T95" i="46"/>
  <c r="T95" i="44"/>
  <c r="H96" i="46"/>
  <c r="H96" i="44"/>
  <c r="BL96" i="46"/>
  <c r="BL96" i="44"/>
  <c r="D97" i="46"/>
  <c r="D97" i="44"/>
  <c r="BP97" i="46"/>
  <c r="BP97" i="44"/>
  <c r="AJ99" i="46"/>
  <c r="AJ99" i="44"/>
  <c r="AZ99" i="46"/>
  <c r="AZ99" i="44"/>
  <c r="BP99" i="46"/>
  <c r="BP99" i="44"/>
  <c r="P100" i="46"/>
  <c r="P100" i="44"/>
  <c r="L101" i="46"/>
  <c r="L101" i="44"/>
  <c r="W102" i="46"/>
  <c r="W102" i="44"/>
  <c r="BF103" i="46"/>
  <c r="BF103" i="44"/>
  <c r="BN103" i="46"/>
  <c r="BN103" i="44"/>
  <c r="N104" i="46"/>
  <c r="N104" i="44"/>
  <c r="AL104" i="46"/>
  <c r="AL104" i="44"/>
  <c r="AS106" i="46"/>
  <c r="AS106" i="44"/>
  <c r="BQ106" i="46"/>
  <c r="BQ106" i="44"/>
  <c r="M110" i="46"/>
  <c r="M110" i="44"/>
  <c r="H111" i="46"/>
  <c r="H111" i="44"/>
  <c r="BL111" i="46"/>
  <c r="BL111" i="44"/>
  <c r="L112" i="46"/>
  <c r="L112" i="44"/>
  <c r="AB112" i="46"/>
  <c r="AB112" i="44"/>
  <c r="AR112" i="46"/>
  <c r="AR112" i="44"/>
  <c r="BH112" i="46"/>
  <c r="BH112" i="44"/>
  <c r="AX116" i="46"/>
  <c r="AX116" i="44"/>
  <c r="D117" i="46"/>
  <c r="D117" i="44"/>
  <c r="L117" i="46"/>
  <c r="L117" i="44"/>
  <c r="T117" i="46"/>
  <c r="T117" i="44"/>
  <c r="AF118" i="46"/>
  <c r="AF118" i="44"/>
  <c r="AN118" i="46"/>
  <c r="AN118" i="44"/>
  <c r="AA119" i="46"/>
  <c r="AA119" i="44"/>
  <c r="AE120" i="46"/>
  <c r="AE120" i="44"/>
  <c r="BC120" i="46"/>
  <c r="BC120" i="44"/>
  <c r="BG121" i="46"/>
  <c r="BG121" i="44"/>
  <c r="BO121" i="46"/>
  <c r="BO121" i="44"/>
  <c r="J123" i="46"/>
  <c r="J123" i="44"/>
  <c r="R123" i="46"/>
  <c r="R123" i="44"/>
  <c r="AH123" i="46"/>
  <c r="AH123" i="44"/>
  <c r="AL124" i="46"/>
  <c r="AL124" i="44"/>
  <c r="U126" i="46"/>
  <c r="U126" i="44"/>
  <c r="AK126" i="46"/>
  <c r="AK126" i="44"/>
  <c r="AO127" i="46"/>
  <c r="AO127" i="44"/>
  <c r="AV71" i="44"/>
  <c r="AP78" i="44"/>
  <c r="U81" i="44"/>
  <c r="AZ86" i="44"/>
  <c r="BI91" i="44"/>
  <c r="BM94" i="44"/>
  <c r="BM105" i="44"/>
  <c r="BI108" i="44"/>
  <c r="X111" i="44"/>
  <c r="BD113" i="44"/>
  <c r="AJ117" i="44"/>
  <c r="AI121" i="44"/>
  <c r="BB124" i="44"/>
  <c r="M126" i="44"/>
  <c r="AG127" i="44"/>
  <c r="AE133" i="44"/>
  <c r="C78" i="46"/>
  <c r="C78" i="44" s="1"/>
  <c r="BM67" i="44"/>
  <c r="AE75" i="44"/>
  <c r="AX78" i="44"/>
  <c r="AG80" i="44"/>
  <c r="AK81" i="44"/>
  <c r="Y82" i="44"/>
  <c r="AZ83" i="44"/>
  <c r="BB89" i="44"/>
  <c r="U91" i="44"/>
  <c r="E93" i="44"/>
  <c r="AF98" i="44"/>
  <c r="AB99" i="44"/>
  <c r="AN100" i="44"/>
  <c r="G102" i="44"/>
  <c r="AH103" i="44"/>
  <c r="V104" i="44"/>
  <c r="E106" i="44"/>
  <c r="I107" i="44"/>
  <c r="Y107" i="44"/>
  <c r="AO107" i="44"/>
  <c r="E108" i="44"/>
  <c r="BQ108" i="44"/>
  <c r="AF111" i="44"/>
  <c r="AZ112" i="44"/>
  <c r="BP114" i="44"/>
  <c r="R116" i="44"/>
  <c r="AI119" i="44"/>
  <c r="AY121" i="44"/>
  <c r="AO125" i="44"/>
  <c r="BE127" i="44"/>
  <c r="BA128" i="44"/>
  <c r="AY130" i="44"/>
  <c r="BC131" i="44"/>
  <c r="AM133" i="44"/>
  <c r="AA134" i="44"/>
  <c r="AM135" i="44"/>
  <c r="AV140" i="44"/>
  <c r="AB141" i="44"/>
  <c r="BP141" i="44"/>
  <c r="AH144" i="44"/>
  <c r="BB145" i="44"/>
  <c r="I149" i="44"/>
  <c r="AO149" i="44"/>
  <c r="E150" i="44"/>
  <c r="AS150" i="44"/>
  <c r="Q151" i="44"/>
  <c r="BM151" i="44"/>
  <c r="BD140" i="44"/>
  <c r="BL140" i="44"/>
  <c r="AR141" i="44"/>
  <c r="X142" i="44"/>
  <c r="BL142" i="44"/>
  <c r="AB143" i="44"/>
  <c r="J144" i="44"/>
  <c r="V145" i="44"/>
  <c r="AF140" i="44"/>
  <c r="L141" i="44"/>
  <c r="AZ141" i="44"/>
  <c r="AN142" i="44"/>
  <c r="D143" i="44"/>
  <c r="AR143" i="44"/>
  <c r="R144" i="44"/>
  <c r="AL145" i="44"/>
  <c r="AL45" i="44"/>
  <c r="W23" i="44"/>
  <c r="BD30" i="44"/>
  <c r="AB34" i="44"/>
  <c r="AN64" i="44"/>
  <c r="P71" i="44"/>
  <c r="BH72" i="44"/>
  <c r="BG76" i="44"/>
  <c r="AT77" i="44"/>
  <c r="H110" i="44"/>
  <c r="AN110" i="44"/>
  <c r="AC15" i="44"/>
  <c r="K26" i="44"/>
  <c r="AX31" i="44"/>
  <c r="AR34" i="44"/>
  <c r="AB37" i="44"/>
  <c r="AY51" i="44"/>
  <c r="AV73" i="44"/>
  <c r="M79" i="44"/>
  <c r="I80" i="44"/>
  <c r="AJ82" i="44"/>
  <c r="G52" i="44"/>
  <c r="BQ75" i="44"/>
  <c r="BE48" i="44"/>
  <c r="T89" i="44"/>
  <c r="AT100" i="44"/>
  <c r="O59" i="46"/>
  <c r="O59" i="44"/>
  <c r="BP93" i="46"/>
  <c r="BP93" i="44"/>
  <c r="W96" i="46"/>
  <c r="W96" i="44"/>
  <c r="BG97" i="46"/>
  <c r="BG97" i="44"/>
  <c r="G98" i="46"/>
  <c r="G98" i="44"/>
  <c r="O98" i="46"/>
  <c r="O98" i="44"/>
  <c r="AI99" i="46"/>
  <c r="AI99" i="44"/>
  <c r="BO99" i="46"/>
  <c r="BO99" i="44"/>
  <c r="AE100" i="46"/>
  <c r="AE100" i="44"/>
  <c r="AM100" i="46"/>
  <c r="AM100" i="44"/>
  <c r="BC100" i="46"/>
  <c r="BC100" i="44"/>
  <c r="S101" i="46"/>
  <c r="S101" i="44"/>
  <c r="AQ101" i="46"/>
  <c r="AQ101" i="44"/>
  <c r="AY101" i="46"/>
  <c r="AY101" i="44"/>
  <c r="AT102" i="46"/>
  <c r="AT102" i="44"/>
  <c r="Y103" i="46"/>
  <c r="Y103" i="44"/>
  <c r="BE103" i="46"/>
  <c r="BE103" i="44"/>
  <c r="E104" i="46"/>
  <c r="E104" i="44"/>
  <c r="U104" i="46"/>
  <c r="U104" i="44"/>
  <c r="X105" i="46"/>
  <c r="X105" i="44"/>
  <c r="BL105" i="46"/>
  <c r="BL105" i="44"/>
  <c r="T106" i="46"/>
  <c r="T106" i="44"/>
  <c r="BH106" i="46"/>
  <c r="BH106" i="44"/>
  <c r="P107" i="46"/>
  <c r="P107" i="44"/>
  <c r="AV107" i="46"/>
  <c r="AV107" i="44"/>
  <c r="BL107" i="46"/>
  <c r="BL107" i="44"/>
  <c r="BH108" i="46"/>
  <c r="BH108" i="44"/>
  <c r="I90" i="46"/>
  <c r="I90" i="44"/>
  <c r="P92" i="46"/>
  <c r="P92" i="44"/>
  <c r="S95" i="46"/>
  <c r="S95" i="44"/>
  <c r="H65" i="46"/>
  <c r="H65" i="44"/>
  <c r="BH68" i="46"/>
  <c r="BH68" i="44"/>
  <c r="BD82" i="46"/>
  <c r="BD82" i="44"/>
  <c r="BM90" i="46"/>
  <c r="BM90" i="44"/>
  <c r="AI97" i="46"/>
  <c r="AI97" i="44"/>
  <c r="AY97" i="46"/>
  <c r="AY97" i="44"/>
  <c r="BK100" i="46"/>
  <c r="BK100" i="44"/>
  <c r="BK111" i="46"/>
  <c r="BK111" i="44"/>
  <c r="AA112" i="46"/>
  <c r="AA112" i="44"/>
  <c r="M115" i="46"/>
  <c r="M115" i="44"/>
  <c r="AA117" i="46"/>
  <c r="AA117" i="44"/>
  <c r="J121" i="46"/>
  <c r="J121" i="44"/>
  <c r="X125" i="46"/>
  <c r="X125" i="44"/>
  <c r="L128" i="46"/>
  <c r="L128" i="44"/>
  <c r="AF129" i="46"/>
  <c r="AF129" i="44"/>
  <c r="AQ112" i="46"/>
  <c r="AQ112" i="44"/>
  <c r="AY117" i="46"/>
  <c r="AY117" i="44"/>
  <c r="G118" i="46"/>
  <c r="G118" i="44"/>
  <c r="A121" i="27"/>
  <c r="C123" i="46"/>
  <c r="C123" i="44" s="1"/>
  <c r="BE123" i="46"/>
  <c r="BE123" i="44"/>
  <c r="J130" i="46"/>
  <c r="J130" i="44"/>
  <c r="AD131" i="46"/>
  <c r="AD131" i="44"/>
  <c r="AT135" i="46"/>
  <c r="AT135" i="44"/>
  <c r="BO141" i="44"/>
  <c r="AI143" i="44"/>
  <c r="BA148" i="44"/>
  <c r="C132" i="46"/>
  <c r="C132" i="44" s="1"/>
  <c r="C158" i="46"/>
  <c r="C158" i="44" s="1"/>
  <c r="AN50" i="44"/>
  <c r="AJ60" i="44"/>
  <c r="AH121" i="44"/>
  <c r="AV125" i="44"/>
  <c r="L126" i="44"/>
  <c r="Z130" i="44"/>
  <c r="AX130" i="44"/>
  <c r="AL137" i="44"/>
  <c r="BK146" i="44"/>
  <c r="AN151" i="44"/>
  <c r="BK155" i="44"/>
  <c r="BG156" i="44"/>
  <c r="V161" i="44"/>
  <c r="AL161" i="44"/>
  <c r="AH162" i="44"/>
  <c r="AE165" i="44"/>
  <c r="AD169" i="44"/>
  <c r="AO172" i="44"/>
  <c r="AM113" i="46"/>
  <c r="AM113" i="44"/>
  <c r="H127" i="46"/>
  <c r="H127" i="44"/>
  <c r="BD127" i="46"/>
  <c r="BD127" i="44"/>
  <c r="F135" i="46"/>
  <c r="F135" i="44"/>
  <c r="K143" i="44"/>
  <c r="C134" i="46"/>
  <c r="C134" i="44" s="1"/>
  <c r="BD41" i="44"/>
  <c r="AO48" i="44"/>
  <c r="E115" i="44"/>
  <c r="N120" i="44"/>
  <c r="AR128" i="44"/>
  <c r="N137" i="44"/>
  <c r="H151" i="44"/>
  <c r="Z158" i="44"/>
  <c r="AL163" i="44"/>
  <c r="T164" i="44"/>
  <c r="BE172" i="44"/>
  <c r="X109" i="46"/>
  <c r="X109" i="44"/>
  <c r="AV109" i="46"/>
  <c r="AV109" i="44"/>
  <c r="D110" i="46"/>
  <c r="D110" i="44"/>
  <c r="I116" i="46"/>
  <c r="I116" i="44"/>
  <c r="AG116" i="46"/>
  <c r="AG116" i="44"/>
  <c r="BE116" i="46"/>
  <c r="BE116" i="44"/>
  <c r="BF121" i="46"/>
  <c r="BF121" i="44"/>
  <c r="AR126" i="46"/>
  <c r="AR126" i="44"/>
  <c r="P127" i="46"/>
  <c r="P127" i="44"/>
  <c r="P129" i="46"/>
  <c r="P129" i="44"/>
  <c r="AP132" i="46"/>
  <c r="AP132" i="44"/>
  <c r="AT133" i="46"/>
  <c r="AT133" i="44"/>
  <c r="R134" i="46"/>
  <c r="R134" i="44"/>
  <c r="AX134" i="46"/>
  <c r="AX134" i="44"/>
  <c r="BF134" i="46"/>
  <c r="BF134" i="44"/>
  <c r="BJ135" i="46"/>
  <c r="BJ135" i="44"/>
  <c r="J136" i="46"/>
  <c r="J136" i="44"/>
  <c r="Z136" i="46"/>
  <c r="Z136" i="44"/>
  <c r="AX136" i="46"/>
  <c r="AX136" i="44"/>
  <c r="F137" i="46"/>
  <c r="F137" i="44"/>
  <c r="R138" i="46"/>
  <c r="R138" i="44"/>
  <c r="AH138" i="46"/>
  <c r="AH138" i="44"/>
  <c r="AX138" i="46"/>
  <c r="AX138" i="44"/>
  <c r="K139" i="46"/>
  <c r="K139" i="44"/>
  <c r="AI139" i="46"/>
  <c r="AI139" i="44"/>
  <c r="BG139" i="46"/>
  <c r="BG139" i="44"/>
  <c r="O140" i="46"/>
  <c r="O140" i="44"/>
  <c r="W140" i="46"/>
  <c r="W140" i="44"/>
  <c r="AM140" i="46"/>
  <c r="AM140" i="44"/>
  <c r="K141" i="46"/>
  <c r="K141" i="44"/>
  <c r="AQ141" i="46"/>
  <c r="AQ141" i="44"/>
  <c r="G142" i="46"/>
  <c r="G142" i="44"/>
  <c r="AY143" i="46"/>
  <c r="AY143" i="44"/>
  <c r="Q144" i="46"/>
  <c r="Q144" i="44"/>
  <c r="Y144" i="46"/>
  <c r="Y144" i="44"/>
  <c r="AW144" i="46"/>
  <c r="AW144" i="44"/>
  <c r="E145" i="46"/>
  <c r="E145" i="44"/>
  <c r="AK145" i="46"/>
  <c r="AK145" i="44"/>
  <c r="BI145" i="46"/>
  <c r="BI145" i="44"/>
  <c r="BQ145" i="46"/>
  <c r="BQ145" i="44"/>
  <c r="G146" i="46"/>
  <c r="G146" i="44"/>
  <c r="W146" i="46"/>
  <c r="W146" i="44"/>
  <c r="AM146" i="46"/>
  <c r="AM146" i="44"/>
  <c r="AU146" i="46"/>
  <c r="AU146" i="44"/>
  <c r="BC146" i="46"/>
  <c r="BC146" i="44"/>
  <c r="M148" i="46"/>
  <c r="M148" i="44"/>
  <c r="AC148" i="46"/>
  <c r="AC148" i="44"/>
  <c r="BI148" i="46"/>
  <c r="BI148" i="44"/>
  <c r="BQ148" i="46"/>
  <c r="BQ148" i="44"/>
  <c r="X149" i="46"/>
  <c r="X149" i="44"/>
  <c r="AF149" i="46"/>
  <c r="AF149" i="44"/>
  <c r="AN149" i="46"/>
  <c r="AN149" i="44"/>
  <c r="AV149" i="46"/>
  <c r="AV149" i="44"/>
  <c r="BL149" i="46"/>
  <c r="BL149" i="44"/>
  <c r="L150" i="46"/>
  <c r="L150" i="44"/>
  <c r="AB150" i="46"/>
  <c r="AB150" i="44"/>
  <c r="AJ150" i="46"/>
  <c r="AJ150" i="44"/>
  <c r="AZ150" i="46"/>
  <c r="AZ150" i="44"/>
  <c r="BH150" i="46"/>
  <c r="BH150" i="44"/>
  <c r="BP150" i="46"/>
  <c r="BP150" i="44"/>
  <c r="P151" i="46"/>
  <c r="P151" i="44"/>
  <c r="X151" i="46"/>
  <c r="X151" i="44"/>
  <c r="AF151" i="46"/>
  <c r="AF151" i="44"/>
  <c r="AV151" i="46"/>
  <c r="AV151" i="44"/>
  <c r="BL151" i="46"/>
  <c r="BL151" i="44"/>
  <c r="D152" i="46"/>
  <c r="D152" i="44"/>
  <c r="AJ152" i="46"/>
  <c r="AJ152" i="44"/>
  <c r="AZ152" i="46"/>
  <c r="AZ152" i="44"/>
  <c r="BH152" i="46"/>
  <c r="BH152" i="44"/>
  <c r="BP152" i="46"/>
  <c r="BP152" i="44"/>
  <c r="O153" i="46"/>
  <c r="O153" i="44"/>
  <c r="AE153" i="46"/>
  <c r="AE153" i="44"/>
  <c r="AM153" i="46"/>
  <c r="AM153" i="44"/>
  <c r="BC153" i="46"/>
  <c r="BC153" i="44"/>
  <c r="BK153" i="46"/>
  <c r="BK153" i="44"/>
  <c r="AA154" i="46"/>
  <c r="AA154" i="44"/>
  <c r="AI154" i="46"/>
  <c r="AI154" i="44"/>
  <c r="AQ154" i="46"/>
  <c r="AQ154" i="44"/>
  <c r="BO154" i="46"/>
  <c r="BO154" i="44"/>
  <c r="W155" i="46"/>
  <c r="W155" i="44"/>
  <c r="AM155" i="46"/>
  <c r="AM155" i="44"/>
  <c r="K156" i="46"/>
  <c r="K156" i="44"/>
  <c r="S156" i="46"/>
  <c r="S156" i="44"/>
  <c r="AI156" i="46"/>
  <c r="AI156" i="44"/>
  <c r="AQ156" i="46"/>
  <c r="AQ156" i="44"/>
  <c r="BO156" i="46"/>
  <c r="BO156" i="44"/>
  <c r="F157" i="46"/>
  <c r="F157" i="44"/>
  <c r="V157" i="46"/>
  <c r="V157" i="44"/>
  <c r="AD157" i="46"/>
  <c r="AD157" i="44"/>
  <c r="AL157" i="46"/>
  <c r="AL157" i="44"/>
  <c r="AT157" i="46"/>
  <c r="AT157" i="44"/>
  <c r="BB157" i="46"/>
  <c r="BB157" i="44"/>
  <c r="J158" i="46"/>
  <c r="J158" i="44"/>
  <c r="R158" i="46"/>
  <c r="R158" i="44"/>
  <c r="AH158" i="46"/>
  <c r="AH158" i="44"/>
  <c r="AP158" i="46"/>
  <c r="AP158" i="44"/>
  <c r="AX158" i="46"/>
  <c r="AX158" i="44"/>
  <c r="BN158" i="46"/>
  <c r="BN158" i="44"/>
  <c r="F159" i="46"/>
  <c r="F159" i="44"/>
  <c r="N159" i="46"/>
  <c r="N159" i="44"/>
  <c r="V159" i="46"/>
  <c r="V159" i="44"/>
  <c r="AD159" i="46"/>
  <c r="AD159" i="44"/>
  <c r="AL159" i="46"/>
  <c r="AL159" i="44"/>
  <c r="AT159" i="46"/>
  <c r="AT159" i="44"/>
  <c r="BB159" i="46"/>
  <c r="BB159" i="44"/>
  <c r="BJ159" i="46"/>
  <c r="BJ159" i="44"/>
  <c r="J160" i="46"/>
  <c r="J160" i="44"/>
  <c r="R160" i="46"/>
  <c r="R160" i="44"/>
  <c r="AH160" i="46"/>
  <c r="AH160" i="44"/>
  <c r="AX160" i="46"/>
  <c r="AX160" i="44"/>
  <c r="BN160" i="46"/>
  <c r="BN160" i="44"/>
  <c r="F161" i="46"/>
  <c r="F161" i="44"/>
  <c r="N161" i="46"/>
  <c r="N161" i="44"/>
  <c r="BB161" i="46"/>
  <c r="BB161" i="44"/>
  <c r="C162" i="46"/>
  <c r="C162" i="44" s="1"/>
  <c r="A162" i="44"/>
  <c r="J162" i="46"/>
  <c r="J162" i="44"/>
  <c r="R162" i="46"/>
  <c r="R162" i="44"/>
  <c r="Z162" i="46"/>
  <c r="Z162" i="44"/>
  <c r="AP162" i="46"/>
  <c r="AP162" i="44"/>
  <c r="AX162" i="46"/>
  <c r="AX162" i="44"/>
  <c r="BF162" i="46"/>
  <c r="BF162" i="44"/>
  <c r="F163" i="46"/>
  <c r="F163" i="44"/>
  <c r="N163" i="46"/>
  <c r="N163" i="44"/>
  <c r="V163" i="46"/>
  <c r="V163" i="44"/>
  <c r="AD163" i="46"/>
  <c r="AD163" i="44"/>
  <c r="AT163" i="46"/>
  <c r="AT163" i="44"/>
  <c r="BJ163" i="46"/>
  <c r="BJ163" i="44"/>
  <c r="D164" i="46"/>
  <c r="D164" i="44"/>
  <c r="L164" i="46"/>
  <c r="L164" i="44"/>
  <c r="AB164" i="46"/>
  <c r="AB164" i="44"/>
  <c r="AJ164" i="46"/>
  <c r="AJ164" i="44"/>
  <c r="AR164" i="46"/>
  <c r="AR164" i="44"/>
  <c r="AZ164" i="46"/>
  <c r="AZ164" i="44"/>
  <c r="BH164" i="46"/>
  <c r="BH164" i="44"/>
  <c r="BP164" i="46"/>
  <c r="BP164" i="44"/>
  <c r="G165" i="46"/>
  <c r="G165" i="44"/>
  <c r="O165" i="46"/>
  <c r="O165" i="44"/>
  <c r="W165" i="46"/>
  <c r="W165" i="44"/>
  <c r="AM165" i="46"/>
  <c r="AM165" i="44"/>
  <c r="AU165" i="46"/>
  <c r="AU165" i="44"/>
  <c r="BK165" i="46"/>
  <c r="BK165" i="44"/>
  <c r="K166" i="46"/>
  <c r="K166" i="44"/>
  <c r="AI166" i="46"/>
  <c r="AI166" i="44"/>
  <c r="AQ166" i="46"/>
  <c r="AQ166" i="44"/>
  <c r="AY166" i="46"/>
  <c r="AY166" i="44"/>
  <c r="BO166" i="46"/>
  <c r="BO166" i="44"/>
  <c r="G167" i="46"/>
  <c r="G167" i="44"/>
  <c r="O167" i="46"/>
  <c r="O167" i="44"/>
  <c r="AE167" i="46"/>
  <c r="AE167" i="44"/>
  <c r="AM167" i="46"/>
  <c r="AM167" i="44"/>
  <c r="AU167" i="46"/>
  <c r="AU167" i="44"/>
  <c r="BC167" i="46"/>
  <c r="BC167" i="44"/>
  <c r="J168" i="46"/>
  <c r="J168" i="44"/>
  <c r="R168" i="46"/>
  <c r="R168" i="44"/>
  <c r="Z168" i="46"/>
  <c r="Z168" i="44"/>
  <c r="AP168" i="46"/>
  <c r="AP168" i="44"/>
  <c r="AX168" i="46"/>
  <c r="AX168" i="44"/>
  <c r="BF168" i="46"/>
  <c r="BF168" i="44"/>
  <c r="V169" i="46"/>
  <c r="V169" i="44"/>
  <c r="AT169" i="46"/>
  <c r="AT169" i="44"/>
  <c r="BB169" i="46"/>
  <c r="BB169" i="44"/>
  <c r="BJ169" i="46"/>
  <c r="BJ169" i="44"/>
  <c r="J170" i="46"/>
  <c r="J170" i="44"/>
  <c r="R170" i="46"/>
  <c r="R170" i="44"/>
  <c r="Z170" i="46"/>
  <c r="Z170" i="44"/>
  <c r="AH170" i="46"/>
  <c r="AH170" i="44"/>
  <c r="AX170" i="46"/>
  <c r="AX170" i="44"/>
  <c r="BF170" i="46"/>
  <c r="BF170" i="44"/>
  <c r="F171" i="46"/>
  <c r="F171" i="44"/>
  <c r="N171" i="46"/>
  <c r="N171" i="44"/>
  <c r="V171" i="46"/>
  <c r="V171" i="44"/>
  <c r="AD171" i="46"/>
  <c r="AD171" i="44"/>
  <c r="AL171" i="46"/>
  <c r="AL171" i="44"/>
  <c r="BB171" i="46"/>
  <c r="BB171" i="44"/>
  <c r="C172" i="46"/>
  <c r="C172" i="44" s="1"/>
  <c r="A172" i="44"/>
  <c r="I172" i="46"/>
  <c r="I172" i="44"/>
  <c r="Q172" i="46"/>
  <c r="Q172" i="44"/>
  <c r="Y172" i="46"/>
  <c r="Y172" i="44"/>
  <c r="AG172" i="46"/>
  <c r="AG172" i="44"/>
  <c r="AW172" i="46"/>
  <c r="AW172" i="44"/>
  <c r="BM172" i="46"/>
  <c r="BM172" i="44"/>
  <c r="M173" i="46"/>
  <c r="M173" i="44"/>
  <c r="AK173" i="46"/>
  <c r="AK173" i="44"/>
  <c r="BA173" i="46"/>
  <c r="BA173" i="44"/>
  <c r="BQ173" i="46"/>
  <c r="BQ173" i="44"/>
  <c r="Q174" i="46"/>
  <c r="Q174" i="44"/>
  <c r="AG174" i="46"/>
  <c r="AG174" i="44"/>
  <c r="AO174" i="46"/>
  <c r="AO174" i="44"/>
  <c r="AW174" i="46"/>
  <c r="AW174" i="44"/>
  <c r="BE174" i="46"/>
  <c r="BE174" i="44"/>
  <c r="BM174" i="46"/>
  <c r="BM174" i="44"/>
  <c r="E175" i="46"/>
  <c r="E175" i="44"/>
  <c r="M175" i="46"/>
  <c r="M175" i="44"/>
  <c r="U175" i="46"/>
  <c r="U175" i="44"/>
  <c r="AK175" i="46"/>
  <c r="AK175" i="44"/>
  <c r="AS175" i="46"/>
  <c r="AS175" i="44"/>
  <c r="BA175" i="46"/>
  <c r="BA175" i="44"/>
  <c r="BI175" i="46"/>
  <c r="BI175" i="44"/>
  <c r="BQ175" i="46"/>
  <c r="BQ175" i="44"/>
  <c r="G176" i="46"/>
  <c r="G176" i="44"/>
  <c r="O176" i="46"/>
  <c r="O176" i="44"/>
  <c r="AE176" i="46"/>
  <c r="AE176" i="44"/>
  <c r="AU176" i="46"/>
  <c r="AU176" i="44"/>
  <c r="BK176" i="46"/>
  <c r="BK176" i="44"/>
  <c r="K177" i="46"/>
  <c r="K177" i="44"/>
  <c r="S177" i="46"/>
  <c r="S177" i="44"/>
  <c r="AI177" i="46"/>
  <c r="AI177" i="44"/>
  <c r="AQ177" i="46"/>
  <c r="AQ177" i="44"/>
  <c r="AY177" i="46"/>
  <c r="AY177" i="44"/>
  <c r="BG177" i="46"/>
  <c r="BG177" i="44"/>
  <c r="BO177" i="46"/>
  <c r="BO177" i="44"/>
  <c r="J178" i="46"/>
  <c r="J178" i="44"/>
  <c r="R178" i="46"/>
  <c r="R178" i="44"/>
  <c r="Z178" i="46"/>
  <c r="Z178" i="44"/>
  <c r="AH178" i="46"/>
  <c r="AH178" i="44"/>
  <c r="AP178" i="46"/>
  <c r="AP178" i="44"/>
  <c r="AX178" i="46"/>
  <c r="AX178" i="44"/>
  <c r="BF178" i="46"/>
  <c r="BF178" i="44"/>
  <c r="D179" i="46"/>
  <c r="D179" i="44"/>
  <c r="L179" i="46"/>
  <c r="L179" i="44"/>
  <c r="AB179" i="46"/>
  <c r="AB179" i="44"/>
  <c r="AJ179" i="46"/>
  <c r="AJ179" i="44"/>
  <c r="AR179" i="46"/>
  <c r="AR179" i="44"/>
  <c r="AZ179" i="46"/>
  <c r="AZ179" i="44"/>
  <c r="BP179" i="46"/>
  <c r="BP179" i="44"/>
  <c r="G180" i="46"/>
  <c r="G180" i="44"/>
  <c r="O180" i="46"/>
  <c r="O180" i="44"/>
  <c r="W180" i="46"/>
  <c r="W180" i="44"/>
  <c r="AM180" i="46"/>
  <c r="AM180" i="44"/>
  <c r="AU180" i="46"/>
  <c r="AU180" i="44"/>
  <c r="Z181" i="46"/>
  <c r="Z181" i="44"/>
  <c r="AH181" i="46"/>
  <c r="AH181" i="44"/>
  <c r="AX181" i="46"/>
  <c r="AX181" i="44"/>
  <c r="BF181" i="46"/>
  <c r="BF181" i="44"/>
  <c r="F182" i="46"/>
  <c r="F182" i="44"/>
  <c r="V182" i="46"/>
  <c r="V182" i="44"/>
  <c r="AD182" i="46"/>
  <c r="AD182" i="44"/>
  <c r="AL182" i="46"/>
  <c r="AL182" i="44"/>
  <c r="AT182" i="46"/>
  <c r="AT182" i="44"/>
  <c r="BB182" i="46"/>
  <c r="BB182" i="44"/>
  <c r="BJ182" i="46"/>
  <c r="BJ182" i="44"/>
  <c r="J183" i="46"/>
  <c r="J183" i="44"/>
  <c r="R183" i="46"/>
  <c r="R183" i="44"/>
  <c r="Z183" i="46"/>
  <c r="Z183" i="44"/>
  <c r="AP183" i="46"/>
  <c r="AP183" i="44"/>
  <c r="AX183" i="46"/>
  <c r="AX183" i="44"/>
  <c r="BF183" i="46"/>
  <c r="BF183" i="44"/>
  <c r="BN183" i="46"/>
  <c r="BN183" i="44"/>
  <c r="J185" i="46"/>
  <c r="J185" i="44"/>
  <c r="Z185" i="46"/>
  <c r="Z185" i="44"/>
  <c r="AP185" i="46"/>
  <c r="AP185" i="44"/>
  <c r="BN185" i="46"/>
  <c r="BN185" i="44"/>
  <c r="M186" i="46"/>
  <c r="M186" i="44"/>
  <c r="U186" i="46"/>
  <c r="U186" i="44"/>
  <c r="O113" i="46"/>
  <c r="O113" i="44"/>
  <c r="AU113" i="46"/>
  <c r="AU113" i="44"/>
  <c r="AU111" i="44"/>
  <c r="AL122" i="44"/>
  <c r="AV43" i="46"/>
  <c r="AV43" i="44"/>
  <c r="BM57" i="46"/>
  <c r="BM57" i="44"/>
  <c r="AE61" i="46"/>
  <c r="AE61" i="44"/>
  <c r="AJ63" i="46"/>
  <c r="AJ63" i="44"/>
  <c r="AR63" i="46"/>
  <c r="AR63" i="44"/>
  <c r="Y65" i="46"/>
  <c r="Y65" i="44"/>
  <c r="Q67" i="46"/>
  <c r="Q67" i="44"/>
  <c r="BE67" i="46"/>
  <c r="BE67" i="44"/>
  <c r="I69" i="46"/>
  <c r="I69" i="44"/>
  <c r="Y69" i="46"/>
  <c r="Y69" i="44"/>
  <c r="AB70" i="46"/>
  <c r="AB70" i="44"/>
  <c r="AR70" i="46"/>
  <c r="AR70" i="44"/>
  <c r="AN71" i="46"/>
  <c r="AN71" i="44"/>
  <c r="W118" i="44"/>
  <c r="BF119" i="44"/>
  <c r="AS148" i="44"/>
  <c r="T150" i="44"/>
  <c r="S154" i="44"/>
  <c r="BN162" i="44"/>
  <c r="BK167" i="44"/>
  <c r="AM118" i="46"/>
  <c r="AM118" i="44"/>
  <c r="BN121" i="46"/>
  <c r="BN121" i="44"/>
  <c r="A132" i="44"/>
  <c r="BL109" i="44"/>
  <c r="H50" i="46"/>
  <c r="H50" i="44"/>
  <c r="A55" i="27"/>
  <c r="C57" i="46"/>
  <c r="C57" i="44" s="1"/>
  <c r="G61" i="46"/>
  <c r="G61" i="44"/>
  <c r="D49" i="44"/>
  <c r="A134" i="44"/>
  <c r="A164" i="44"/>
  <c r="BH37" i="44"/>
  <c r="P43" i="44"/>
  <c r="S62" i="44"/>
  <c r="AY114" i="44"/>
  <c r="AQ117" i="44"/>
  <c r="AT131" i="44"/>
  <c r="N133" i="44"/>
  <c r="AM142" i="44"/>
  <c r="AA143" i="44"/>
  <c r="BG143" i="44"/>
  <c r="U148" i="44"/>
  <c r="AB152" i="44"/>
  <c r="BF160" i="44"/>
  <c r="AC173" i="44"/>
  <c r="W176" i="44"/>
  <c r="AM176" i="44"/>
  <c r="AT120" i="46"/>
  <c r="AT120" i="44"/>
  <c r="AF125" i="46"/>
  <c r="AF125" i="44"/>
  <c r="AV127" i="46"/>
  <c r="AV127" i="44"/>
  <c r="T128" i="46"/>
  <c r="T128" i="44"/>
  <c r="AV129" i="46"/>
  <c r="AV129" i="44"/>
  <c r="N135" i="46"/>
  <c r="N135" i="44"/>
  <c r="F56" i="46"/>
  <c r="F56" i="44"/>
  <c r="C46" i="46"/>
  <c r="C46" i="44" s="1"/>
  <c r="A160" i="44"/>
  <c r="AD137" i="44"/>
  <c r="BB137" i="44"/>
  <c r="AU140" i="44"/>
  <c r="AO144" i="44"/>
  <c r="AU153" i="44"/>
  <c r="N157" i="44"/>
  <c r="BF158" i="44"/>
  <c r="AP160" i="44"/>
  <c r="AL169" i="44"/>
  <c r="BJ171" i="44"/>
  <c r="E173" i="44"/>
  <c r="AS173" i="44"/>
  <c r="Y174" i="44"/>
  <c r="BL187" i="44"/>
  <c r="BH188" i="44"/>
  <c r="AS186" i="46"/>
  <c r="AS186" i="44"/>
  <c r="H187" i="46"/>
  <c r="H187" i="44"/>
  <c r="X187" i="46"/>
  <c r="X187" i="44"/>
  <c r="AF187" i="46"/>
  <c r="AF187" i="44"/>
  <c r="AV187" i="46"/>
  <c r="AV187" i="44"/>
  <c r="BD187" i="46"/>
  <c r="BD187" i="44"/>
  <c r="D188" i="46"/>
  <c r="D188" i="44"/>
  <c r="AZ188" i="46"/>
  <c r="AZ188" i="44"/>
  <c r="H189" i="46"/>
  <c r="H189" i="44"/>
  <c r="X189" i="46"/>
  <c r="X189" i="44"/>
  <c r="AF189" i="46"/>
  <c r="AF189" i="44"/>
  <c r="AV189" i="46"/>
  <c r="AV189" i="44"/>
  <c r="AB192" i="46"/>
  <c r="AB192" i="44"/>
  <c r="AR192" i="46"/>
  <c r="AR192" i="44"/>
  <c r="AE193" i="46"/>
  <c r="AE193" i="44"/>
  <c r="R194" i="46"/>
  <c r="R194" i="44"/>
  <c r="F195" i="46"/>
  <c r="F195" i="44"/>
  <c r="AL195" i="46"/>
  <c r="AL195" i="44"/>
  <c r="AT195" i="46"/>
  <c r="AT195" i="44"/>
  <c r="BJ195" i="46"/>
  <c r="BJ195" i="44"/>
  <c r="J198" i="46"/>
  <c r="J198" i="44"/>
  <c r="E199" i="46"/>
  <c r="E199" i="44"/>
  <c r="M201" i="46"/>
  <c r="M201" i="44"/>
  <c r="BA201" i="46"/>
  <c r="BA201" i="44"/>
  <c r="Q202" i="46"/>
  <c r="Q202" i="44"/>
  <c r="AW202" i="46"/>
  <c r="AW202" i="44"/>
  <c r="AC203" i="46"/>
  <c r="AC203" i="44"/>
  <c r="AK203" i="46"/>
  <c r="AK203" i="44"/>
  <c r="I204" i="46"/>
  <c r="I204" i="44"/>
  <c r="Y204" i="46"/>
  <c r="Y204" i="44"/>
  <c r="AW204" i="46"/>
  <c r="AW204" i="44"/>
  <c r="BM204" i="46"/>
  <c r="BM204" i="44"/>
  <c r="AJ205" i="46"/>
  <c r="AJ205" i="44"/>
  <c r="AZ205" i="46"/>
  <c r="AZ205" i="44"/>
  <c r="BL206" i="46"/>
  <c r="BL206" i="44"/>
  <c r="D207" i="46"/>
  <c r="D207" i="44"/>
  <c r="AJ207" i="46"/>
  <c r="AJ207" i="44"/>
  <c r="AZ207" i="46"/>
  <c r="AZ207" i="44"/>
  <c r="T83" i="46"/>
  <c r="T83" i="44"/>
  <c r="E84" i="46"/>
  <c r="E84" i="44"/>
  <c r="AF85" i="46"/>
  <c r="AF85" i="44"/>
  <c r="BH86" i="46"/>
  <c r="BH86" i="44"/>
  <c r="G87" i="46"/>
  <c r="G87" i="44"/>
  <c r="BC87" i="46"/>
  <c r="BC87" i="44"/>
  <c r="AJ72" i="44"/>
  <c r="AA74" i="44"/>
  <c r="AM75" i="44"/>
  <c r="AQ76" i="44"/>
  <c r="N77" i="44"/>
  <c r="BJ77" i="44"/>
  <c r="BF78" i="44"/>
  <c r="BA186" i="44"/>
  <c r="AN187" i="44"/>
  <c r="AB188" i="44"/>
  <c r="AN189" i="44"/>
  <c r="AJ190" i="44"/>
  <c r="BC193" i="44"/>
  <c r="N195" i="44"/>
  <c r="BB195" i="44"/>
  <c r="R198" i="44"/>
  <c r="BF198" i="44"/>
  <c r="AK201" i="44"/>
  <c r="AO202" i="44"/>
  <c r="P206" i="44"/>
  <c r="BD206" i="44"/>
  <c r="AR72" i="44"/>
  <c r="AI74" i="44"/>
  <c r="AU75" i="44"/>
  <c r="V77" i="44"/>
  <c r="J78" i="44"/>
  <c r="BN78" i="44"/>
  <c r="BA79" i="44"/>
  <c r="BD189" i="44"/>
  <c r="AB190" i="44"/>
  <c r="BH190" i="44"/>
  <c r="G193" i="44"/>
  <c r="AP196" i="44"/>
  <c r="U199" i="44"/>
  <c r="BA199" i="44"/>
  <c r="AG200" i="44"/>
  <c r="AG202" i="44"/>
  <c r="BA203" i="44"/>
  <c r="BQ203" i="44"/>
  <c r="L205" i="44"/>
  <c r="AB205" i="44"/>
  <c r="T207" i="44"/>
  <c r="AC186" i="44"/>
  <c r="AZ72" i="44"/>
  <c r="AY74" i="44"/>
  <c r="BK75" i="44"/>
  <c r="BQ186" i="44"/>
  <c r="P187" i="44"/>
  <c r="T188" i="44"/>
  <c r="BP188" i="44"/>
  <c r="AU193" i="44"/>
  <c r="AH194" i="44"/>
  <c r="AD195" i="44"/>
  <c r="AX198" i="44"/>
  <c r="BQ201" i="44"/>
  <c r="C42" i="46"/>
  <c r="C42" i="44" s="1"/>
  <c r="AN41" i="44"/>
  <c r="BF117" i="44"/>
  <c r="A72" i="44"/>
  <c r="AD71" i="44"/>
  <c r="A97" i="44"/>
  <c r="C119" i="46"/>
  <c r="C119" i="44" s="1"/>
  <c r="BJ33" i="44"/>
  <c r="BN34" i="44"/>
  <c r="BP44" i="44"/>
  <c r="K53" i="44"/>
  <c r="AR115" i="44"/>
  <c r="N98" i="44"/>
  <c r="AA42" i="46"/>
  <c r="AA42" i="44"/>
  <c r="AS54" i="46"/>
  <c r="AS54" i="44"/>
  <c r="K72" i="46"/>
  <c r="K72" i="44"/>
  <c r="BK73" i="46"/>
  <c r="BK73" i="44"/>
  <c r="AP74" i="46"/>
  <c r="AP74" i="44"/>
  <c r="P82" i="46"/>
  <c r="P82" i="44"/>
  <c r="G73" i="44"/>
  <c r="BH81" i="44"/>
  <c r="Q55" i="44"/>
  <c r="D79" i="44"/>
  <c r="AJ47" i="44"/>
  <c r="AE73" i="44"/>
  <c r="K83" i="44"/>
  <c r="T91" i="44"/>
  <c r="X92" i="44"/>
  <c r="AG103" i="44"/>
  <c r="AR47" i="44"/>
  <c r="AM73" i="44"/>
  <c r="K97" i="44"/>
  <c r="AQ99" i="44"/>
  <c r="AC104" i="44"/>
  <c r="BG60" i="46"/>
  <c r="BG60" i="44"/>
  <c r="X69" i="46"/>
  <c r="X69" i="44"/>
  <c r="BO72" i="46"/>
  <c r="BO72" i="44"/>
  <c r="BN76" i="46"/>
  <c r="BN76" i="44"/>
  <c r="BQ77" i="46"/>
  <c r="BQ77" i="44"/>
  <c r="BN74" i="44"/>
  <c r="BL82" i="44"/>
  <c r="AN67" i="44"/>
  <c r="AB84" i="44"/>
  <c r="AP88" i="44"/>
  <c r="BL92" i="44"/>
  <c r="AH74" i="44"/>
  <c r="BL94" i="44"/>
  <c r="BG58" i="44"/>
  <c r="AI72" i="44"/>
  <c r="AS77" i="44"/>
  <c r="AU85" i="44"/>
  <c r="BH91" i="44"/>
  <c r="AF109" i="44"/>
  <c r="S112" i="44"/>
  <c r="AS115" i="44"/>
  <c r="AA26" i="44"/>
  <c r="AH31" i="44"/>
  <c r="BJ35" i="44"/>
  <c r="I39" i="44"/>
  <c r="AR42" i="44"/>
  <c r="AS47" i="44"/>
  <c r="T49" i="44"/>
  <c r="S53" i="44"/>
  <c r="AP55" i="44"/>
  <c r="BP58" i="44"/>
  <c r="L66" i="44"/>
  <c r="AV69" i="44"/>
  <c r="AU73" i="44"/>
  <c r="AH76" i="44"/>
  <c r="T79" i="44"/>
  <c r="AJ81" i="44"/>
  <c r="S83" i="44"/>
  <c r="AR84" i="44"/>
  <c r="G85" i="44"/>
  <c r="BE90" i="44"/>
  <c r="AV94" i="44"/>
  <c r="AM98" i="44"/>
  <c r="K99" i="44"/>
  <c r="Q103" i="44"/>
  <c r="AO103" i="44"/>
  <c r="L106" i="44"/>
  <c r="BD107" i="44"/>
  <c r="AB108" i="44"/>
  <c r="BP108" i="44"/>
  <c r="O111" i="44"/>
  <c r="BC111" i="44"/>
  <c r="BK118" i="44"/>
  <c r="Z119" i="44"/>
  <c r="V120" i="44"/>
  <c r="BB120" i="44"/>
  <c r="AS124" i="44"/>
  <c r="BI124" i="44"/>
  <c r="BD125" i="44"/>
  <c r="AZ126" i="44"/>
  <c r="X127" i="44"/>
  <c r="BJ131" i="44"/>
  <c r="Z132" i="44"/>
  <c r="AJ68" i="46"/>
  <c r="AJ68" i="44"/>
  <c r="BG72" i="46"/>
  <c r="BG72" i="44"/>
  <c r="AT75" i="46"/>
  <c r="AT75" i="44"/>
  <c r="A74" i="27"/>
  <c r="C76" i="46"/>
  <c r="C76" i="44" s="1"/>
  <c r="D84" i="46"/>
  <c r="D84" i="44"/>
  <c r="O85" i="46"/>
  <c r="O85" i="44"/>
  <c r="F87" i="46"/>
  <c r="F87" i="44"/>
  <c r="V87" i="46"/>
  <c r="V87" i="44"/>
  <c r="BB87" i="46"/>
  <c r="BB87" i="44"/>
  <c r="A86" i="27"/>
  <c r="A88" i="44"/>
  <c r="BF88" i="46"/>
  <c r="BF88" i="44"/>
  <c r="BN88" i="46"/>
  <c r="BN88" i="44"/>
  <c r="AO90" i="46"/>
  <c r="AO90" i="44"/>
  <c r="D91" i="46"/>
  <c r="D91" i="44"/>
  <c r="L91" i="46"/>
  <c r="L91" i="44"/>
  <c r="AJ91" i="46"/>
  <c r="AJ91" i="44"/>
  <c r="AR91" i="46"/>
  <c r="AR91" i="44"/>
  <c r="BP91" i="46"/>
  <c r="BP91" i="44"/>
  <c r="AF92" i="46"/>
  <c r="AF92" i="44"/>
  <c r="AN92" i="46"/>
  <c r="AN92" i="44"/>
  <c r="L93" i="46"/>
  <c r="L93" i="44"/>
  <c r="AJ93" i="46"/>
  <c r="AJ93" i="44"/>
  <c r="BH93" i="46"/>
  <c r="BH93" i="44"/>
  <c r="AN94" i="46"/>
  <c r="AN94" i="44"/>
  <c r="BD94" i="46"/>
  <c r="BD94" i="44"/>
  <c r="K95" i="46"/>
  <c r="K95" i="44"/>
  <c r="AI95" i="46"/>
  <c r="AI95" i="44"/>
  <c r="BG95" i="46"/>
  <c r="BG95" i="44"/>
  <c r="O96" i="46"/>
  <c r="O96" i="44"/>
  <c r="BC96" i="46"/>
  <c r="BC96" i="44"/>
  <c r="S97" i="46"/>
  <c r="S97" i="44"/>
  <c r="AA97" i="46"/>
  <c r="AA97" i="44"/>
  <c r="AQ97" i="46"/>
  <c r="AQ97" i="44"/>
  <c r="BO97" i="46"/>
  <c r="BO97" i="44"/>
  <c r="W98" i="46"/>
  <c r="W98" i="44"/>
  <c r="BC98" i="46"/>
  <c r="BC98" i="44"/>
  <c r="BK98" i="46"/>
  <c r="BK98" i="44"/>
  <c r="S99" i="46"/>
  <c r="S99" i="44"/>
  <c r="AY99" i="46"/>
  <c r="AY99" i="44"/>
  <c r="BG99" i="46"/>
  <c r="BG99" i="44"/>
  <c r="W100" i="46"/>
  <c r="W100" i="44"/>
  <c r="AU100" i="46"/>
  <c r="AU100" i="44"/>
  <c r="AI101" i="46"/>
  <c r="AI101" i="44"/>
  <c r="BG101" i="46"/>
  <c r="BG101" i="44"/>
  <c r="F102" i="46"/>
  <c r="F102" i="44"/>
  <c r="V102" i="46"/>
  <c r="V102" i="44"/>
  <c r="AD102" i="46"/>
  <c r="AD102" i="44"/>
  <c r="AL102" i="46"/>
  <c r="AL102" i="44"/>
  <c r="BJ102" i="46"/>
  <c r="BJ102" i="44"/>
  <c r="A101" i="27"/>
  <c r="C103" i="46"/>
  <c r="C103" i="44" s="1"/>
  <c r="AW103" i="46"/>
  <c r="AW103" i="44"/>
  <c r="BM103" i="46"/>
  <c r="BM103" i="44"/>
  <c r="M104" i="46"/>
  <c r="M104" i="44"/>
  <c r="BI104" i="46"/>
  <c r="BI104" i="44"/>
  <c r="BQ104" i="46"/>
  <c r="BQ104" i="44"/>
  <c r="H105" i="46"/>
  <c r="H105" i="44"/>
  <c r="AN105" i="46"/>
  <c r="AN105" i="44"/>
  <c r="D106" i="46"/>
  <c r="D106" i="44"/>
  <c r="AJ106" i="46"/>
  <c r="AJ106" i="44"/>
  <c r="AZ106" i="46"/>
  <c r="AZ106" i="44"/>
  <c r="H107" i="46"/>
  <c r="H107" i="44"/>
  <c r="X107" i="46"/>
  <c r="X107" i="44"/>
  <c r="D108" i="46"/>
  <c r="D108" i="44"/>
  <c r="L108" i="46"/>
  <c r="L108" i="44"/>
  <c r="AJ108" i="46"/>
  <c r="AJ108" i="44"/>
  <c r="AR108" i="46"/>
  <c r="AR108" i="44"/>
  <c r="H109" i="46"/>
  <c r="H109" i="44"/>
  <c r="AN109" i="46"/>
  <c r="AN109" i="44"/>
  <c r="L110" i="46"/>
  <c r="L110" i="44"/>
  <c r="AJ110" i="46"/>
  <c r="AJ110" i="44"/>
  <c r="BH110" i="46"/>
  <c r="BH110" i="44"/>
  <c r="BP110" i="46"/>
  <c r="BP110" i="44"/>
  <c r="W111" i="46"/>
  <c r="W111" i="44"/>
  <c r="AE111" i="46"/>
  <c r="AE111" i="44"/>
  <c r="K112" i="46"/>
  <c r="K112" i="44"/>
  <c r="AI112" i="46"/>
  <c r="AI112" i="44"/>
  <c r="AY112" i="46"/>
  <c r="AY112" i="44"/>
  <c r="BO112" i="46"/>
  <c r="BO112" i="44"/>
  <c r="W113" i="46"/>
  <c r="W113" i="44"/>
  <c r="AE113" i="46"/>
  <c r="AE113" i="44"/>
  <c r="BK113" i="46"/>
  <c r="BK113" i="44"/>
  <c r="K114" i="46"/>
  <c r="K114" i="44"/>
  <c r="AI114" i="46"/>
  <c r="AI114" i="44"/>
  <c r="BG114" i="46"/>
  <c r="BG114" i="44"/>
  <c r="U115" i="46"/>
  <c r="U115" i="44"/>
  <c r="AC115" i="46"/>
  <c r="AC115" i="44"/>
  <c r="AK115" i="46"/>
  <c r="AK115" i="44"/>
  <c r="BA115" i="46"/>
  <c r="BA115" i="44"/>
  <c r="BI115" i="46"/>
  <c r="BI115" i="44"/>
  <c r="Q116" i="46"/>
  <c r="Q116" i="44"/>
  <c r="Y116" i="46"/>
  <c r="Y116" i="44"/>
  <c r="AI117" i="46"/>
  <c r="AI117" i="44"/>
  <c r="BG117" i="46"/>
  <c r="BG117" i="44"/>
  <c r="AE118" i="46"/>
  <c r="AE118" i="44"/>
  <c r="BC118" i="46"/>
  <c r="BC118" i="44"/>
  <c r="BN119" i="46"/>
  <c r="BN119" i="44"/>
  <c r="F120" i="46"/>
  <c r="F120" i="44"/>
  <c r="AD120" i="46"/>
  <c r="AD120" i="44"/>
  <c r="BJ120" i="46"/>
  <c r="BJ120" i="44"/>
  <c r="A119" i="27"/>
  <c r="C121" i="46"/>
  <c r="C121" i="44" s="1"/>
  <c r="Z121" i="46"/>
  <c r="Z121" i="44"/>
  <c r="AP121" i="46"/>
  <c r="AP121" i="44"/>
  <c r="F122" i="46"/>
  <c r="F122" i="44"/>
  <c r="N122" i="46"/>
  <c r="N122" i="44"/>
  <c r="V122" i="46"/>
  <c r="V122" i="44"/>
  <c r="BB122" i="46"/>
  <c r="BB122" i="44"/>
  <c r="BJ122" i="46"/>
  <c r="BJ122" i="44"/>
  <c r="AO123" i="46"/>
  <c r="AO123" i="44"/>
  <c r="M124" i="46"/>
  <c r="M124" i="44"/>
  <c r="H125" i="46"/>
  <c r="H125" i="44"/>
  <c r="AN125" i="46"/>
  <c r="AN125" i="44"/>
  <c r="BL125" i="46"/>
  <c r="BL125" i="44"/>
  <c r="D126" i="46"/>
  <c r="D126" i="44"/>
  <c r="AB126" i="46"/>
  <c r="AB126" i="44"/>
  <c r="BH126" i="46"/>
  <c r="BH126" i="44"/>
  <c r="AN127" i="46"/>
  <c r="AN127" i="44"/>
  <c r="BL127" i="46"/>
  <c r="BL127" i="44"/>
  <c r="D128" i="46"/>
  <c r="D128" i="44"/>
  <c r="AJ128" i="46"/>
  <c r="AJ128" i="44"/>
  <c r="BH128" i="46"/>
  <c r="BH128" i="44"/>
  <c r="BP128" i="46"/>
  <c r="BP128" i="44"/>
  <c r="X129" i="46"/>
  <c r="X129" i="44"/>
  <c r="AN129" i="46"/>
  <c r="AN129" i="44"/>
  <c r="BD129" i="46"/>
  <c r="BD129" i="44"/>
  <c r="BL129" i="46"/>
  <c r="BL129" i="44"/>
  <c r="AP130" i="46"/>
  <c r="AP130" i="44"/>
  <c r="BF130" i="46"/>
  <c r="BF130" i="44"/>
  <c r="N131" i="46"/>
  <c r="N131" i="44"/>
  <c r="V131" i="46"/>
  <c r="V131" i="44"/>
  <c r="AL131" i="46"/>
  <c r="AL131" i="44"/>
  <c r="BB131" i="46"/>
  <c r="BB131" i="44"/>
  <c r="J132" i="46"/>
  <c r="J132" i="44"/>
  <c r="R132" i="46"/>
  <c r="R132" i="44"/>
  <c r="AX132" i="46"/>
  <c r="AX132" i="44"/>
  <c r="BN132" i="46"/>
  <c r="BN132" i="44"/>
  <c r="F133" i="46"/>
  <c r="F133" i="44"/>
  <c r="AD133" i="46"/>
  <c r="AD133" i="44"/>
  <c r="AL133" i="46"/>
  <c r="AL133" i="44"/>
  <c r="BJ133" i="46"/>
  <c r="BJ133" i="44"/>
  <c r="AH134" i="46"/>
  <c r="AH134" i="44"/>
  <c r="AP134" i="46"/>
  <c r="AP134" i="44"/>
  <c r="AD135" i="46"/>
  <c r="AD135" i="44"/>
  <c r="A134" i="27"/>
  <c r="C136" i="46"/>
  <c r="C136" i="44" s="1"/>
  <c r="R136" i="46"/>
  <c r="R136" i="44"/>
  <c r="AH136" i="46"/>
  <c r="AH136" i="44"/>
  <c r="AP136" i="46"/>
  <c r="AP136" i="44"/>
  <c r="BF136" i="46"/>
  <c r="BF136" i="44"/>
  <c r="BN136" i="46"/>
  <c r="BN136" i="44"/>
  <c r="V137" i="46"/>
  <c r="V137" i="44"/>
  <c r="AT137" i="46"/>
  <c r="AT137" i="44"/>
  <c r="BJ137" i="46"/>
  <c r="BJ137" i="44"/>
  <c r="A136" i="27"/>
  <c r="C138" i="46"/>
  <c r="C138" i="44" s="1"/>
  <c r="J138" i="46"/>
  <c r="J138" i="44"/>
  <c r="Z138" i="46"/>
  <c r="Z138" i="44"/>
  <c r="AP138" i="46"/>
  <c r="AP138" i="44"/>
  <c r="BF138" i="46"/>
  <c r="BF138" i="44"/>
  <c r="BN138" i="46"/>
  <c r="BN138" i="44"/>
  <c r="AA139" i="46"/>
  <c r="AA139" i="44"/>
  <c r="BM39" i="46"/>
  <c r="BM39" i="44"/>
  <c r="BE46" i="46"/>
  <c r="BE46" i="44"/>
  <c r="AU50" i="46"/>
  <c r="AU50" i="44"/>
  <c r="J74" i="46"/>
  <c r="J74" i="44"/>
  <c r="AL52" i="44"/>
  <c r="AX39" i="46"/>
  <c r="AX39" i="44"/>
  <c r="K51" i="46"/>
  <c r="K51" i="44"/>
  <c r="AL54" i="46"/>
  <c r="AL54" i="44"/>
  <c r="AT54" i="46"/>
  <c r="AT54" i="44"/>
  <c r="AH55" i="46"/>
  <c r="AH55" i="44"/>
  <c r="Y57" i="46"/>
  <c r="Y57" i="44"/>
  <c r="D58" i="46"/>
  <c r="D58" i="44"/>
  <c r="L58" i="46"/>
  <c r="L58" i="44"/>
  <c r="AR58" i="46"/>
  <c r="AR58" i="44"/>
  <c r="H59" i="46"/>
  <c r="H59" i="44"/>
  <c r="T60" i="46"/>
  <c r="T60" i="44"/>
  <c r="AU61" i="46"/>
  <c r="AU61" i="44"/>
  <c r="D63" i="46"/>
  <c r="D63" i="44"/>
  <c r="L63" i="46"/>
  <c r="L63" i="44"/>
  <c r="H64" i="46"/>
  <c r="H64" i="44"/>
  <c r="X64" i="46"/>
  <c r="X64" i="44"/>
  <c r="AW65" i="46"/>
  <c r="AW65" i="44"/>
  <c r="AC66" i="46"/>
  <c r="AC66" i="44"/>
  <c r="AS66" i="46"/>
  <c r="AS66" i="44"/>
  <c r="BQ66" i="46"/>
  <c r="BQ66" i="44"/>
  <c r="E68" i="46"/>
  <c r="E68" i="44"/>
  <c r="AS68" i="46"/>
  <c r="AS68" i="44"/>
  <c r="AT61" i="46"/>
  <c r="AT61" i="44"/>
  <c r="BN62" i="46"/>
  <c r="BN62" i="44"/>
  <c r="AA72" i="46"/>
  <c r="AA72" i="44"/>
  <c r="AX74" i="46"/>
  <c r="AX74" i="44"/>
  <c r="AJ79" i="46"/>
  <c r="AJ79" i="44"/>
  <c r="H80" i="46"/>
  <c r="H80" i="44"/>
  <c r="AV80" i="46"/>
  <c r="AV80" i="44"/>
  <c r="D81" i="46"/>
  <c r="D81" i="44"/>
  <c r="T81" i="46"/>
  <c r="T81" i="44"/>
  <c r="A32" i="27"/>
  <c r="C34" i="46"/>
  <c r="C34" i="44" s="1"/>
  <c r="AJ42" i="46"/>
  <c r="AJ42" i="44"/>
  <c r="BD43" i="46"/>
  <c r="BD43" i="44"/>
  <c r="Q48" i="46"/>
  <c r="Q48" i="44"/>
  <c r="Y48" i="46"/>
  <c r="Y48" i="44"/>
  <c r="AB49" i="46"/>
  <c r="AB49" i="44"/>
  <c r="AR49" i="46"/>
  <c r="AR49" i="44"/>
  <c r="AV50" i="46"/>
  <c r="AV50" i="44"/>
  <c r="BF55" i="46"/>
  <c r="BF55" i="44"/>
  <c r="A76" i="44"/>
  <c r="A121" i="44"/>
  <c r="BB45" i="44"/>
  <c r="AM52" i="44"/>
  <c r="V54" i="44"/>
  <c r="BN55" i="44"/>
  <c r="BJ56" i="44"/>
  <c r="BC59" i="44"/>
  <c r="AY63" i="44"/>
  <c r="R74" i="44"/>
  <c r="X80" i="44"/>
  <c r="X82" i="44"/>
  <c r="AD87" i="44"/>
  <c r="Z88" i="44"/>
  <c r="BD92" i="44"/>
  <c r="BK96" i="44"/>
  <c r="P109" i="44"/>
  <c r="T110" i="44"/>
  <c r="AZ110" i="44"/>
  <c r="G113" i="44"/>
  <c r="S114" i="44"/>
  <c r="S117" i="44"/>
  <c r="O118" i="44"/>
  <c r="J119" i="44"/>
  <c r="I123" i="44"/>
  <c r="Y123" i="44"/>
  <c r="BM123" i="44"/>
  <c r="AC124" i="44"/>
  <c r="BA124" i="44"/>
  <c r="BQ124" i="44"/>
  <c r="BN130" i="44"/>
  <c r="J134" i="44"/>
  <c r="AX51" i="46"/>
  <c r="AX51" i="44"/>
  <c r="BE55" i="46"/>
  <c r="BE55" i="44"/>
  <c r="BK59" i="46"/>
  <c r="BK59" i="44"/>
  <c r="AB66" i="46"/>
  <c r="AB66" i="44"/>
  <c r="AA70" i="46"/>
  <c r="AA70" i="44"/>
  <c r="BG70" i="46"/>
  <c r="BG70" i="44"/>
  <c r="AD75" i="46"/>
  <c r="AD75" i="44"/>
  <c r="R76" i="46"/>
  <c r="R76" i="44"/>
  <c r="BF76" i="46"/>
  <c r="BF76" i="44"/>
  <c r="BP81" i="46"/>
  <c r="BP81" i="44"/>
  <c r="AN82" i="46"/>
  <c r="AN82" i="44"/>
  <c r="AI83" i="46"/>
  <c r="AI83" i="44"/>
  <c r="AY83" i="46"/>
  <c r="AY83" i="44"/>
  <c r="BD69" i="44"/>
  <c r="AX76" i="44"/>
  <c r="N75" i="44"/>
  <c r="BG15" i="46"/>
  <c r="BG15" i="44"/>
  <c r="AU25" i="46"/>
  <c r="AU25" i="44"/>
  <c r="BK25" i="46"/>
  <c r="BK25" i="44"/>
  <c r="BN28" i="46"/>
  <c r="BN28" i="44"/>
  <c r="AJ29" i="46"/>
  <c r="AJ29" i="44"/>
  <c r="BA54" i="46"/>
  <c r="BA54" i="44"/>
  <c r="AF65" i="46"/>
  <c r="AF65" i="44"/>
  <c r="AM71" i="46"/>
  <c r="AM71" i="44"/>
  <c r="I78" i="46"/>
  <c r="I78" i="44"/>
  <c r="AO78" i="46"/>
  <c r="AO78" i="44"/>
  <c r="BM55" i="44"/>
  <c r="R62" i="44"/>
  <c r="P69" i="44"/>
  <c r="AE85" i="44"/>
  <c r="AH88" i="44"/>
  <c r="AL87" i="44"/>
  <c r="AQ139" i="44"/>
  <c r="AY141" i="44"/>
  <c r="O142" i="44"/>
  <c r="BA145" i="44"/>
  <c r="G140" i="44"/>
  <c r="AE140" i="44"/>
  <c r="AA141" i="44"/>
  <c r="AQ143" i="44"/>
  <c r="BO143" i="44"/>
  <c r="U145" i="44"/>
  <c r="BD33" i="44"/>
  <c r="AY139" i="44"/>
  <c r="BK140" i="44"/>
  <c r="S143" i="44"/>
  <c r="O146" i="44"/>
  <c r="AI141" i="46"/>
  <c r="AI141" i="44"/>
  <c r="W142" i="46"/>
  <c r="W142" i="44"/>
  <c r="BC142" i="46"/>
  <c r="BC142" i="44"/>
  <c r="BE144" i="46"/>
  <c r="BE144" i="44"/>
  <c r="M145" i="46"/>
  <c r="M145" i="44"/>
  <c r="AS145" i="46"/>
  <c r="AS145" i="44"/>
  <c r="AE146" i="46"/>
  <c r="AE146" i="44"/>
  <c r="E148" i="46"/>
  <c r="E148" i="44"/>
  <c r="P149" i="46"/>
  <c r="P149" i="44"/>
  <c r="BD151" i="46"/>
  <c r="BD151" i="44"/>
  <c r="L152" i="46"/>
  <c r="L152" i="44"/>
  <c r="K154" i="46"/>
  <c r="K154" i="44"/>
  <c r="BG154" i="46"/>
  <c r="BG154" i="44"/>
  <c r="G155" i="46"/>
  <c r="G155" i="44"/>
  <c r="AE155" i="46"/>
  <c r="AE155" i="44"/>
  <c r="D70" i="46"/>
  <c r="D70" i="44"/>
  <c r="BP72" i="46"/>
  <c r="BP72" i="44"/>
  <c r="AA156" i="44"/>
  <c r="AY156" i="44"/>
  <c r="BC155" i="44"/>
  <c r="AA18" i="44"/>
  <c r="R36" i="44"/>
  <c r="BN56" i="44"/>
  <c r="AU117" i="44"/>
  <c r="AD130" i="44"/>
  <c r="AT130" i="44"/>
  <c r="N132" i="44"/>
  <c r="I20" i="44"/>
  <c r="Z29" i="44"/>
  <c r="AP34" i="44"/>
  <c r="BD42" i="44"/>
  <c r="BH127" i="44"/>
  <c r="A46" i="44"/>
  <c r="C135" i="46"/>
  <c r="C135" i="44" s="1"/>
  <c r="BJ10" i="44"/>
  <c r="AW20" i="44"/>
  <c r="Z26" i="44"/>
  <c r="AI36" i="44"/>
  <c r="G38" i="44"/>
  <c r="AV41" i="44"/>
  <c r="BO42" i="44"/>
  <c r="AS44" i="44"/>
  <c r="BF46" i="44"/>
  <c r="P48" i="44"/>
  <c r="U49" i="44"/>
  <c r="O52" i="44"/>
  <c r="AI53" i="44"/>
  <c r="BN54" i="44"/>
  <c r="BB55" i="44"/>
  <c r="AD56" i="44"/>
  <c r="BQ56" i="44"/>
  <c r="BO58" i="44"/>
  <c r="L60" i="44"/>
  <c r="Q65" i="44"/>
  <c r="BM65" i="44"/>
  <c r="BA66" i="44"/>
  <c r="L68" i="44"/>
  <c r="Q69" i="44"/>
  <c r="BE69" i="44"/>
  <c r="AI70" i="44"/>
  <c r="X71" i="44"/>
  <c r="BC71" i="44"/>
  <c r="AQ72" i="44"/>
  <c r="H73" i="44"/>
  <c r="BL73" i="44"/>
  <c r="AQ74" i="44"/>
  <c r="AY76" i="44"/>
  <c r="Y78" i="44"/>
  <c r="BO81" i="44"/>
  <c r="AK87" i="44"/>
  <c r="P91" i="44"/>
  <c r="BN95" i="44"/>
  <c r="AB96" i="44"/>
  <c r="AR105" i="44"/>
  <c r="U107" i="44"/>
  <c r="AS122" i="44"/>
  <c r="Y124" i="44"/>
  <c r="AN126" i="44"/>
  <c r="BL126" i="44"/>
  <c r="BI147" i="44"/>
  <c r="AR149" i="44"/>
  <c r="K155" i="44"/>
  <c r="J161" i="44"/>
  <c r="AD162" i="44"/>
  <c r="AT162" i="44"/>
  <c r="BJ162" i="44"/>
  <c r="J163" i="44"/>
  <c r="AQ199" i="44"/>
  <c r="AU204" i="44"/>
  <c r="AK153" i="44"/>
  <c r="BD31" i="44"/>
  <c r="U25" i="44"/>
  <c r="AB27" i="44"/>
  <c r="N40" i="44"/>
  <c r="BP42" i="44"/>
  <c r="AX46" i="44"/>
  <c r="AJ27" i="44"/>
  <c r="V30" i="44"/>
  <c r="F33" i="44"/>
  <c r="Z34" i="44"/>
  <c r="F35" i="44"/>
  <c r="AV38" i="44"/>
  <c r="AD40" i="44"/>
  <c r="D42" i="44"/>
  <c r="AZ44" i="44"/>
  <c r="BA47" i="44"/>
  <c r="BP49" i="44"/>
  <c r="BL50" i="44"/>
  <c r="AQ53" i="44"/>
  <c r="BJ54" i="44"/>
  <c r="AB58" i="44"/>
  <c r="AN59" i="44"/>
  <c r="AR60" i="44"/>
  <c r="BG62" i="44"/>
  <c r="AZ63" i="44"/>
  <c r="AO65" i="44"/>
  <c r="U66" i="44"/>
  <c r="Y67" i="44"/>
  <c r="AC68" i="44"/>
  <c r="AO76" i="44"/>
  <c r="BM88" i="44"/>
  <c r="A31" i="44"/>
  <c r="I26" i="44"/>
  <c r="X28" i="44"/>
  <c r="AL33" i="44"/>
  <c r="AL35" i="44"/>
  <c r="T37" i="44"/>
  <c r="R39" i="44"/>
  <c r="AT40" i="44"/>
  <c r="AB42" i="44"/>
  <c r="M47" i="44"/>
  <c r="L49" i="44"/>
  <c r="AQ51" i="44"/>
  <c r="Q57" i="44"/>
  <c r="BD59" i="44"/>
  <c r="BP60" i="44"/>
  <c r="BK61" i="44"/>
  <c r="I65" i="44"/>
  <c r="AO67" i="44"/>
  <c r="AK68" i="44"/>
  <c r="M73" i="44"/>
  <c r="J95" i="44"/>
  <c r="AU8" i="46"/>
  <c r="AU8" i="44"/>
  <c r="I40" i="46"/>
  <c r="I40" i="44"/>
  <c r="AB109" i="44"/>
  <c r="W112" i="44"/>
  <c r="BK114" i="44"/>
  <c r="BA116" i="44"/>
  <c r="BG31" i="46"/>
  <c r="BG31" i="44"/>
  <c r="AU95" i="46"/>
  <c r="AU95" i="44"/>
  <c r="AV23" i="44"/>
  <c r="F13" i="46"/>
  <c r="F13" i="44"/>
  <c r="K11" i="44"/>
  <c r="L19" i="44"/>
  <c r="T24" i="44"/>
  <c r="BN87" i="44"/>
  <c r="BK99" i="44"/>
  <c r="M103" i="44"/>
  <c r="BL106" i="44"/>
  <c r="AR109" i="44"/>
  <c r="AI113" i="44"/>
  <c r="M116" i="44"/>
  <c r="A122" i="44"/>
  <c r="AI11" i="44"/>
  <c r="BH24" i="44"/>
  <c r="Y26" i="44"/>
  <c r="AZ27" i="44"/>
  <c r="AN31" i="44"/>
  <c r="AT33" i="44"/>
  <c r="AH34" i="44"/>
  <c r="AD35" i="44"/>
  <c r="AP36" i="44"/>
  <c r="AP39" i="44"/>
  <c r="AL40" i="44"/>
  <c r="E47" i="44"/>
  <c r="AL76" i="44"/>
  <c r="S98" i="44"/>
  <c r="AA100" i="44"/>
  <c r="AQ100" i="44"/>
  <c r="AO104" i="44"/>
  <c r="P106" i="44"/>
  <c r="AN106" i="44"/>
  <c r="D109" i="44"/>
  <c r="BK117" i="44"/>
  <c r="F119" i="44"/>
  <c r="AP120" i="44"/>
  <c r="BN120" i="44"/>
  <c r="Z122" i="44"/>
  <c r="BH69" i="46"/>
  <c r="BH69" i="44"/>
  <c r="N74" i="46"/>
  <c r="N74" i="44"/>
  <c r="BB76" i="46"/>
  <c r="BB76" i="44"/>
  <c r="BP82" i="44"/>
  <c r="BD84" i="44"/>
  <c r="AK90" i="44"/>
  <c r="BL93" i="44"/>
  <c r="W97" i="44"/>
  <c r="AU101" i="44"/>
  <c r="AX102" i="44"/>
  <c r="Q104" i="44"/>
  <c r="D105" i="44"/>
  <c r="AR107" i="44"/>
  <c r="BH20" i="46"/>
  <c r="BH20" i="44"/>
  <c r="Q89" i="46"/>
  <c r="Q89" i="44"/>
  <c r="S31" i="44"/>
  <c r="AX21" i="44"/>
  <c r="W101" i="44"/>
  <c r="AH102" i="44"/>
  <c r="U103" i="44"/>
  <c r="AV108" i="44"/>
  <c r="AZ109" i="44"/>
  <c r="P110" i="44"/>
  <c r="X41" i="46"/>
  <c r="X41" i="44"/>
  <c r="BL43" i="46"/>
  <c r="BL43" i="44"/>
  <c r="AB44" i="46"/>
  <c r="AB44" i="44"/>
  <c r="BH44" i="46"/>
  <c r="BH44" i="44"/>
  <c r="N45" i="46"/>
  <c r="N45" i="44"/>
  <c r="AD45" i="46"/>
  <c r="AD45" i="44"/>
  <c r="BJ45" i="46"/>
  <c r="BJ45" i="44"/>
  <c r="R46" i="46"/>
  <c r="R46" i="44"/>
  <c r="Z46" i="46"/>
  <c r="Z46" i="44"/>
  <c r="BN46" i="46"/>
  <c r="BN46" i="44"/>
  <c r="AC47" i="46"/>
  <c r="AC47" i="44"/>
  <c r="I48" i="46"/>
  <c r="I48" i="44"/>
  <c r="AG48" i="46"/>
  <c r="AG48" i="44"/>
  <c r="BM48" i="46"/>
  <c r="BM48" i="44"/>
  <c r="BH49" i="46"/>
  <c r="BH49" i="44"/>
  <c r="P50" i="46"/>
  <c r="P50" i="44"/>
  <c r="AA51" i="46"/>
  <c r="AA51" i="44"/>
  <c r="F62" i="46"/>
  <c r="F62" i="44"/>
  <c r="AE86" i="46"/>
  <c r="AE86" i="44"/>
  <c r="BM89" i="46"/>
  <c r="BM89" i="44"/>
  <c r="A89" i="44"/>
  <c r="P84" i="44"/>
  <c r="J87" i="44"/>
  <c r="BP109" i="44"/>
  <c r="AC25" i="46"/>
  <c r="AC25" i="44"/>
  <c r="BQ25" i="46"/>
  <c r="BQ25" i="44"/>
  <c r="BB30" i="46"/>
  <c r="BB30" i="44"/>
  <c r="A34" i="27"/>
  <c r="C36" i="46"/>
  <c r="C36" i="44" s="1"/>
  <c r="L37" i="46"/>
  <c r="L37" i="44"/>
  <c r="AZ37" i="46"/>
  <c r="AZ37" i="44"/>
  <c r="J39" i="46"/>
  <c r="J39" i="44"/>
  <c r="AK25" i="44"/>
  <c r="AW26" i="44"/>
  <c r="AT30" i="44"/>
  <c r="AX36" i="44"/>
  <c r="BF39" i="44"/>
  <c r="BB40" i="44"/>
  <c r="L42" i="44"/>
  <c r="H43" i="44"/>
  <c r="AJ44" i="44"/>
  <c r="J46" i="44"/>
  <c r="AL88" i="44"/>
  <c r="BC99" i="44"/>
  <c r="K100" i="44"/>
  <c r="J102" i="44"/>
  <c r="AJ105" i="44"/>
  <c r="AJ109" i="44"/>
  <c r="AR125" i="44"/>
  <c r="AR24" i="46"/>
  <c r="AR24" i="44"/>
  <c r="AN79" i="46"/>
  <c r="AN79" i="44"/>
  <c r="BD79" i="46"/>
  <c r="BD79" i="44"/>
  <c r="N30" i="46"/>
  <c r="N30" i="44"/>
  <c r="N33" i="46"/>
  <c r="N33" i="44"/>
  <c r="BF34" i="46"/>
  <c r="BF34" i="44"/>
  <c r="H38" i="46"/>
  <c r="H38" i="44"/>
  <c r="C10" i="46"/>
  <c r="C10" i="44" s="1"/>
  <c r="C120" i="46"/>
  <c r="C120" i="44" s="1"/>
  <c r="BP26" i="44"/>
  <c r="BL28" i="44"/>
  <c r="AU32" i="44"/>
  <c r="BB35" i="44"/>
  <c r="BN36" i="44"/>
  <c r="P38" i="44"/>
  <c r="P41" i="44"/>
  <c r="BB74" i="44"/>
  <c r="BA90" i="44"/>
  <c r="L94" i="44"/>
  <c r="BP94" i="44"/>
  <c r="AI98" i="44"/>
  <c r="AI100" i="44"/>
  <c r="AY100" i="44"/>
  <c r="AF106" i="44"/>
  <c r="BD106" i="44"/>
  <c r="AA113" i="44"/>
  <c r="BC117" i="44"/>
  <c r="K118" i="44"/>
  <c r="BG118" i="44"/>
  <c r="N119" i="44"/>
  <c r="N121" i="44"/>
  <c r="AP122" i="44"/>
  <c r="T127" i="44"/>
  <c r="F134" i="44"/>
  <c r="BJ134" i="44"/>
  <c r="S85" i="46"/>
  <c r="S85" i="44"/>
  <c r="BG85" i="46"/>
  <c r="BG85" i="44"/>
  <c r="BK95" i="46"/>
  <c r="BK95" i="44"/>
  <c r="K96" i="46"/>
  <c r="K96" i="44"/>
  <c r="AM97" i="46"/>
  <c r="AM97" i="44"/>
  <c r="AM99" i="46"/>
  <c r="AM99" i="44"/>
  <c r="BO100" i="46"/>
  <c r="BO100" i="44"/>
  <c r="AE101" i="46"/>
  <c r="AE101" i="44"/>
  <c r="BC101" i="46"/>
  <c r="BC101" i="44"/>
  <c r="BK101" i="46"/>
  <c r="BK101" i="44"/>
  <c r="R102" i="46"/>
  <c r="R102" i="44"/>
  <c r="Z102" i="46"/>
  <c r="Z102" i="44"/>
  <c r="BF102" i="46"/>
  <c r="BF102" i="44"/>
  <c r="BN102" i="46"/>
  <c r="BN102" i="44"/>
  <c r="E103" i="46"/>
  <c r="E103" i="44"/>
  <c r="AK103" i="46"/>
  <c r="AK103" i="44"/>
  <c r="AS103" i="46"/>
  <c r="AS103" i="44"/>
  <c r="BA103" i="46"/>
  <c r="BA103" i="44"/>
  <c r="BI103" i="46"/>
  <c r="BI103" i="44"/>
  <c r="BQ103" i="46"/>
  <c r="BQ103" i="44"/>
  <c r="I104" i="46"/>
  <c r="I104" i="44"/>
  <c r="Y104" i="46"/>
  <c r="Y104" i="44"/>
  <c r="AG104" i="46"/>
  <c r="AG104" i="44"/>
  <c r="AW104" i="46"/>
  <c r="AW104" i="44"/>
  <c r="BE104" i="46"/>
  <c r="BE104" i="44"/>
  <c r="L105" i="46"/>
  <c r="L105" i="44"/>
  <c r="T105" i="46"/>
  <c r="T105" i="44"/>
  <c r="AB105" i="46"/>
  <c r="AB105" i="44"/>
  <c r="AZ105" i="46"/>
  <c r="AZ105" i="44"/>
  <c r="BH105" i="46"/>
  <c r="BH105" i="44"/>
  <c r="BP105" i="46"/>
  <c r="BP105" i="44"/>
  <c r="H106" i="46"/>
  <c r="H106" i="44"/>
  <c r="X106" i="46"/>
  <c r="X106" i="44"/>
  <c r="AV106" i="46"/>
  <c r="AV106" i="44"/>
  <c r="D107" i="46"/>
  <c r="D107" i="44"/>
  <c r="L107" i="46"/>
  <c r="L107" i="44"/>
  <c r="T107" i="46"/>
  <c r="T107" i="44"/>
  <c r="AB107" i="46"/>
  <c r="AB107" i="44"/>
  <c r="AJ107" i="46"/>
  <c r="AJ107" i="44"/>
  <c r="AZ107" i="46"/>
  <c r="AZ107" i="44"/>
  <c r="BP107" i="46"/>
  <c r="BP107" i="44"/>
  <c r="H108" i="46"/>
  <c r="H108" i="44"/>
  <c r="P108" i="46"/>
  <c r="P108" i="44"/>
  <c r="X108" i="46"/>
  <c r="X108" i="44"/>
  <c r="AF108" i="46"/>
  <c r="AF108" i="44"/>
  <c r="AN108" i="46"/>
  <c r="AN108" i="44"/>
  <c r="BD108" i="46"/>
  <c r="BD108" i="44"/>
  <c r="BL108" i="46"/>
  <c r="BL108" i="44"/>
  <c r="L109" i="46"/>
  <c r="L109" i="44"/>
  <c r="T109" i="46"/>
  <c r="T109" i="44"/>
  <c r="AF110" i="46"/>
  <c r="AF110" i="44"/>
  <c r="AV110" i="46"/>
  <c r="AV110" i="44"/>
  <c r="BD110" i="46"/>
  <c r="BD110" i="44"/>
  <c r="BL110" i="46"/>
  <c r="BL110" i="44"/>
  <c r="K111" i="46"/>
  <c r="K111" i="44"/>
  <c r="AA111" i="46"/>
  <c r="AA111" i="44"/>
  <c r="AI111" i="46"/>
  <c r="AI111" i="44"/>
  <c r="AQ111" i="46"/>
  <c r="AQ111" i="44"/>
  <c r="AY111" i="46"/>
  <c r="AY111" i="44"/>
  <c r="BG111" i="46"/>
  <c r="BG111" i="44"/>
  <c r="G112" i="46"/>
  <c r="G112" i="44"/>
  <c r="O112" i="46"/>
  <c r="O112" i="44"/>
  <c r="AM112" i="46"/>
  <c r="AM112" i="44"/>
  <c r="AU112" i="46"/>
  <c r="AU112" i="44"/>
  <c r="BC112" i="46"/>
  <c r="BC112" i="44"/>
  <c r="BK112" i="46"/>
  <c r="BK112" i="44"/>
  <c r="K113" i="46"/>
  <c r="K113" i="44"/>
  <c r="S113" i="46"/>
  <c r="S113" i="44"/>
  <c r="AQ113" i="46"/>
  <c r="AQ113" i="44"/>
  <c r="AY113" i="46"/>
  <c r="AY113" i="44"/>
  <c r="BG113" i="46"/>
  <c r="BG113" i="44"/>
  <c r="BO113" i="46"/>
  <c r="BO113" i="44"/>
  <c r="G114" i="46"/>
  <c r="G114" i="44"/>
  <c r="O114" i="46"/>
  <c r="O114" i="44"/>
  <c r="W114" i="46"/>
  <c r="W114" i="44"/>
  <c r="AE114" i="46"/>
  <c r="AE114" i="44"/>
  <c r="AM114" i="46"/>
  <c r="AM114" i="44"/>
  <c r="AS116" i="46"/>
  <c r="AS116" i="44"/>
  <c r="BI116" i="46"/>
  <c r="BI116" i="44"/>
  <c r="BQ116" i="46"/>
  <c r="BQ116" i="44"/>
  <c r="G117" i="46"/>
  <c r="G117" i="44"/>
  <c r="O117" i="46"/>
  <c r="O117" i="44"/>
  <c r="AE117" i="46"/>
  <c r="AE117" i="44"/>
  <c r="S118" i="46"/>
  <c r="S118" i="44"/>
  <c r="AA118" i="46"/>
  <c r="AA118" i="44"/>
  <c r="AI118" i="46"/>
  <c r="AI118" i="44"/>
  <c r="AQ118" i="46"/>
  <c r="AQ118" i="44"/>
  <c r="BO118" i="46"/>
  <c r="BO118" i="44"/>
  <c r="V119" i="46"/>
  <c r="V119" i="44"/>
  <c r="AD119" i="46"/>
  <c r="AD119" i="44"/>
  <c r="AL119" i="46"/>
  <c r="AL119" i="44"/>
  <c r="AT119" i="46"/>
  <c r="AT119" i="44"/>
  <c r="BB119" i="46"/>
  <c r="BB119" i="44"/>
  <c r="J120" i="46"/>
  <c r="J120" i="44"/>
  <c r="R120" i="46"/>
  <c r="R120" i="44"/>
  <c r="Z120" i="46"/>
  <c r="Z120" i="44"/>
  <c r="AX120" i="46"/>
  <c r="AX120" i="44"/>
  <c r="F121" i="46"/>
  <c r="F121" i="44"/>
  <c r="V121" i="46"/>
  <c r="V121" i="44"/>
  <c r="AD121" i="46"/>
  <c r="AD121" i="44"/>
  <c r="AL121" i="46"/>
  <c r="AL121" i="44"/>
  <c r="AT121" i="46"/>
  <c r="AT121" i="44"/>
  <c r="BB121" i="46"/>
  <c r="BB121" i="44"/>
  <c r="BJ121" i="46"/>
  <c r="BJ121" i="44"/>
  <c r="J122" i="46"/>
  <c r="J122" i="44"/>
  <c r="AH122" i="46"/>
  <c r="AH122" i="44"/>
  <c r="AX122" i="46"/>
  <c r="AX122" i="44"/>
  <c r="BF122" i="46"/>
  <c r="BF122" i="44"/>
  <c r="BN122" i="46"/>
  <c r="BN122" i="44"/>
  <c r="E123" i="46"/>
  <c r="E123" i="44"/>
  <c r="M123" i="46"/>
  <c r="M123" i="44"/>
  <c r="AC123" i="46"/>
  <c r="AC123" i="44"/>
  <c r="AK123" i="46"/>
  <c r="AK123" i="44"/>
  <c r="AS123" i="46"/>
  <c r="AS123" i="44"/>
  <c r="BA123" i="46"/>
  <c r="BA123" i="44"/>
  <c r="BI123" i="46"/>
  <c r="BI123" i="44"/>
  <c r="BQ123" i="46"/>
  <c r="BQ123" i="44"/>
  <c r="I124" i="46"/>
  <c r="I124" i="44"/>
  <c r="AG124" i="46"/>
  <c r="AG124" i="44"/>
  <c r="AW124" i="46"/>
  <c r="AW124" i="44"/>
  <c r="BM124" i="46"/>
  <c r="BM124" i="44"/>
  <c r="D125" i="46"/>
  <c r="D125" i="44"/>
  <c r="L125" i="46"/>
  <c r="L125" i="44"/>
  <c r="T125" i="46"/>
  <c r="T125" i="44"/>
  <c r="AB125" i="46"/>
  <c r="AB125" i="44"/>
  <c r="AJ125" i="46"/>
  <c r="AJ125" i="44"/>
  <c r="AZ125" i="46"/>
  <c r="AZ125" i="44"/>
  <c r="BH125" i="46"/>
  <c r="BH125" i="44"/>
  <c r="H126" i="46"/>
  <c r="H126" i="44"/>
  <c r="P126" i="46"/>
  <c r="P126" i="44"/>
  <c r="X126" i="46"/>
  <c r="X126" i="44"/>
  <c r="AF126" i="46"/>
  <c r="AF126" i="44"/>
  <c r="BD126" i="46"/>
  <c r="BD126" i="44"/>
  <c r="D127" i="46"/>
  <c r="D127" i="44"/>
  <c r="L127" i="46"/>
  <c r="L127" i="44"/>
  <c r="AB127" i="46"/>
  <c r="AB127" i="44"/>
  <c r="AJ127" i="46"/>
  <c r="AJ127" i="44"/>
  <c r="AR127" i="46"/>
  <c r="AR127" i="44"/>
  <c r="AZ127" i="46"/>
  <c r="AZ127" i="44"/>
  <c r="BP127" i="46"/>
  <c r="BP127" i="44"/>
  <c r="H128" i="46"/>
  <c r="H128" i="44"/>
  <c r="X128" i="46"/>
  <c r="X128" i="44"/>
  <c r="AF128" i="46"/>
  <c r="AF128" i="44"/>
  <c r="AN128" i="46"/>
  <c r="AN128" i="44"/>
  <c r="AV128" i="46"/>
  <c r="AV128" i="44"/>
  <c r="BD128" i="46"/>
  <c r="BD128" i="44"/>
  <c r="BL128" i="46"/>
  <c r="BL128" i="44"/>
  <c r="D129" i="46"/>
  <c r="D129" i="44"/>
  <c r="L129" i="46"/>
  <c r="L129" i="44"/>
  <c r="T129" i="46"/>
  <c r="T129" i="44"/>
  <c r="AB129" i="46"/>
  <c r="AB129" i="44"/>
  <c r="AJ129" i="46"/>
  <c r="AJ129" i="44"/>
  <c r="AZ129" i="46"/>
  <c r="AZ129" i="44"/>
  <c r="BH129" i="46"/>
  <c r="BH129" i="44"/>
  <c r="BP129" i="46"/>
  <c r="BP129" i="44"/>
  <c r="V130" i="46"/>
  <c r="V130" i="44"/>
  <c r="AL130" i="46"/>
  <c r="AL130" i="44"/>
  <c r="BB130" i="46"/>
  <c r="BB130" i="44"/>
  <c r="A129" i="27"/>
  <c r="A131" i="44"/>
  <c r="V132" i="46"/>
  <c r="V132" i="44"/>
  <c r="AL132" i="46"/>
  <c r="AL132" i="44"/>
  <c r="A131" i="27"/>
  <c r="C133" i="46"/>
  <c r="C133" i="44" s="1"/>
  <c r="R133" i="46"/>
  <c r="R133" i="44"/>
  <c r="Z133" i="46"/>
  <c r="Z133" i="44"/>
  <c r="AH133" i="46"/>
  <c r="AH133" i="44"/>
  <c r="AP133" i="46"/>
  <c r="AP133" i="44"/>
  <c r="AX133" i="46"/>
  <c r="AX133" i="44"/>
  <c r="N134" i="46"/>
  <c r="N134" i="44"/>
  <c r="V134" i="46"/>
  <c r="V134" i="44"/>
  <c r="AL134" i="46"/>
  <c r="AL134" i="44"/>
  <c r="AT134" i="46"/>
  <c r="AT134" i="44"/>
  <c r="BB134" i="46"/>
  <c r="BB134" i="44"/>
  <c r="J135" i="46"/>
  <c r="J135" i="44"/>
  <c r="Z135" i="46"/>
  <c r="Z135" i="44"/>
  <c r="AH135" i="46"/>
  <c r="AH135" i="44"/>
  <c r="AP135" i="46"/>
  <c r="AP135" i="44"/>
  <c r="BF135" i="46"/>
  <c r="BF135" i="44"/>
  <c r="BN135" i="46"/>
  <c r="BN135" i="44"/>
  <c r="K142" i="46"/>
  <c r="K142" i="44"/>
  <c r="S142" i="46"/>
  <c r="S142" i="44"/>
  <c r="AA142" i="46"/>
  <c r="AA142" i="44"/>
  <c r="AI142" i="46"/>
  <c r="AI142" i="44"/>
  <c r="AQ142" i="46"/>
  <c r="AQ142" i="44"/>
  <c r="AY142" i="46"/>
  <c r="AY142" i="44"/>
  <c r="BO142" i="46"/>
  <c r="BO142" i="44"/>
  <c r="BE145" i="46"/>
  <c r="BE145" i="44"/>
  <c r="S146" i="46"/>
  <c r="S146" i="44"/>
  <c r="AI146" i="46"/>
  <c r="AI146" i="44"/>
  <c r="AQ146" i="46"/>
  <c r="AQ146" i="44"/>
  <c r="E147" i="46"/>
  <c r="E147" i="44"/>
  <c r="M147" i="46"/>
  <c r="M147" i="44"/>
  <c r="U147" i="46"/>
  <c r="U147" i="44"/>
  <c r="AC147" i="46"/>
  <c r="AC147" i="44"/>
  <c r="AK147" i="46"/>
  <c r="AK147" i="44"/>
  <c r="BA147" i="46"/>
  <c r="BA147" i="44"/>
  <c r="BQ147" i="46"/>
  <c r="BQ147" i="44"/>
  <c r="I148" i="46"/>
  <c r="I148" i="44"/>
  <c r="Q148" i="46"/>
  <c r="Q148" i="44"/>
  <c r="AG148" i="46"/>
  <c r="AG148" i="44"/>
  <c r="AO148" i="46"/>
  <c r="AO148" i="44"/>
  <c r="BE148" i="46"/>
  <c r="BE148" i="44"/>
  <c r="BM148" i="46"/>
  <c r="BM148" i="44"/>
  <c r="D149" i="46"/>
  <c r="D149" i="44"/>
  <c r="L149" i="46"/>
  <c r="L149" i="44"/>
  <c r="T149" i="46"/>
  <c r="T149" i="44"/>
  <c r="AB149" i="46"/>
  <c r="AB149" i="44"/>
  <c r="BH149" i="46"/>
  <c r="BH149" i="44"/>
  <c r="BP149" i="46"/>
  <c r="BP149" i="44"/>
  <c r="H150" i="46"/>
  <c r="H150" i="44"/>
  <c r="P150" i="46"/>
  <c r="P150" i="44"/>
  <c r="X150" i="46"/>
  <c r="X150" i="44"/>
  <c r="AF150" i="46"/>
  <c r="AF150" i="44"/>
  <c r="AN150" i="46"/>
  <c r="AN150" i="44"/>
  <c r="AV150" i="46"/>
  <c r="AV150" i="44"/>
  <c r="BD150" i="46"/>
  <c r="BD150" i="44"/>
  <c r="BL150" i="46"/>
  <c r="BL150" i="44"/>
  <c r="D151" i="46"/>
  <c r="D151" i="44"/>
  <c r="L151" i="46"/>
  <c r="L151" i="44"/>
  <c r="T151" i="46"/>
  <c r="T151" i="44"/>
  <c r="AB151" i="46"/>
  <c r="AB151" i="44"/>
  <c r="AJ151" i="46"/>
  <c r="AJ151" i="44"/>
  <c r="AR151" i="46"/>
  <c r="AR151" i="44"/>
  <c r="BD152" i="44"/>
  <c r="AA153" i="44"/>
  <c r="R157" i="44"/>
  <c r="AO16" i="44"/>
  <c r="U35" i="44"/>
  <c r="AG36" i="44"/>
  <c r="W52" i="44"/>
  <c r="AA53" i="44"/>
  <c r="Z55" i="44"/>
  <c r="AL56" i="44"/>
  <c r="T58" i="44"/>
  <c r="AB60" i="44"/>
  <c r="O61" i="44"/>
  <c r="AN152" i="44"/>
  <c r="AY155" i="44"/>
  <c r="W156" i="44"/>
  <c r="BF157" i="44"/>
  <c r="AP159" i="44"/>
  <c r="BF159" i="44"/>
  <c r="AX163" i="44"/>
  <c r="BD164" i="44"/>
  <c r="AA167" i="44"/>
  <c r="AY167" i="44"/>
  <c r="BE173" i="44"/>
  <c r="AC174" i="44"/>
  <c r="BA174" i="44"/>
  <c r="AQ176" i="44"/>
  <c r="BL152" i="44"/>
  <c r="BO153" i="44"/>
  <c r="AY153" i="44"/>
  <c r="AU154" i="44"/>
  <c r="A57" i="44"/>
  <c r="AY18" i="44"/>
  <c r="BG51" i="44"/>
  <c r="F54" i="44"/>
  <c r="N56" i="44"/>
  <c r="BB56" i="44"/>
  <c r="AO57" i="44"/>
  <c r="BH60" i="44"/>
  <c r="AQ62" i="44"/>
  <c r="AZ151" i="44"/>
  <c r="S153" i="44"/>
  <c r="AE156" i="44"/>
  <c r="BC156" i="44"/>
  <c r="F158" i="44"/>
  <c r="AD158" i="44"/>
  <c r="BJ158" i="44"/>
  <c r="AX159" i="44"/>
  <c r="BN159" i="44"/>
  <c r="AT168" i="44"/>
  <c r="U172" i="44"/>
  <c r="AG175" i="44"/>
  <c r="BH151" i="46"/>
  <c r="BH151" i="44"/>
  <c r="BP151" i="46"/>
  <c r="BP151" i="44"/>
  <c r="H152" i="46"/>
  <c r="H152" i="44"/>
  <c r="P152" i="46"/>
  <c r="P152" i="44"/>
  <c r="X152" i="46"/>
  <c r="X152" i="44"/>
  <c r="AV152" i="46"/>
  <c r="AV152" i="44"/>
  <c r="K153" i="46"/>
  <c r="K153" i="44"/>
  <c r="BG153" i="46"/>
  <c r="BG153" i="44"/>
  <c r="AM154" i="46"/>
  <c r="AM154" i="44"/>
  <c r="AA155" i="46"/>
  <c r="AA155" i="44"/>
  <c r="AI155" i="46"/>
  <c r="AI155" i="44"/>
  <c r="AQ155" i="46"/>
  <c r="AQ155" i="44"/>
  <c r="BG155" i="46"/>
  <c r="BG155" i="44"/>
  <c r="O156" i="46"/>
  <c r="O156" i="44"/>
  <c r="AM156" i="46"/>
  <c r="AM156" i="44"/>
  <c r="AU156" i="46"/>
  <c r="AU156" i="44"/>
  <c r="BK156" i="46"/>
  <c r="BK156" i="44"/>
  <c r="AH157" i="46"/>
  <c r="AH157" i="44"/>
  <c r="AP157" i="46"/>
  <c r="AP157" i="44"/>
  <c r="AX157" i="46"/>
  <c r="AX157" i="44"/>
  <c r="BN157" i="46"/>
  <c r="BN157" i="44"/>
  <c r="N158" i="46"/>
  <c r="N158" i="44"/>
  <c r="V158" i="46"/>
  <c r="V158" i="44"/>
  <c r="AL158" i="46"/>
  <c r="AL158" i="44"/>
  <c r="AT158" i="46"/>
  <c r="AT158" i="44"/>
  <c r="BB158" i="46"/>
  <c r="BB158" i="44"/>
  <c r="J159" i="46"/>
  <c r="J159" i="44"/>
  <c r="R159" i="46"/>
  <c r="R159" i="44"/>
  <c r="Z159" i="46"/>
  <c r="Z159" i="44"/>
  <c r="AH159" i="46"/>
  <c r="AH159" i="44"/>
  <c r="F160" i="46"/>
  <c r="F160" i="44"/>
  <c r="N160" i="46"/>
  <c r="N160" i="44"/>
  <c r="V160" i="46"/>
  <c r="V160" i="44"/>
  <c r="AD160" i="46"/>
  <c r="AD160" i="44"/>
  <c r="R161" i="46"/>
  <c r="R161" i="44"/>
  <c r="AH161" i="46"/>
  <c r="AH161" i="44"/>
  <c r="AP161" i="46"/>
  <c r="AP161" i="44"/>
  <c r="AX161" i="46"/>
  <c r="AX161" i="44"/>
  <c r="BN161" i="46"/>
  <c r="BN161" i="44"/>
  <c r="N162" i="46"/>
  <c r="N162" i="44"/>
  <c r="Z163" i="46"/>
  <c r="Z163" i="44"/>
  <c r="AH163" i="46"/>
  <c r="AH163" i="44"/>
  <c r="AP163" i="46"/>
  <c r="AP163" i="44"/>
  <c r="BF163" i="46"/>
  <c r="BF163" i="44"/>
  <c r="BN163" i="46"/>
  <c r="BN163" i="44"/>
  <c r="H164" i="46"/>
  <c r="H164" i="44"/>
  <c r="X164" i="46"/>
  <c r="X164" i="44"/>
  <c r="AF164" i="46"/>
  <c r="AF164" i="44"/>
  <c r="AN164" i="46"/>
  <c r="AN164" i="44"/>
  <c r="AV164" i="46"/>
  <c r="AV164" i="44"/>
  <c r="S165" i="46"/>
  <c r="S165" i="44"/>
  <c r="AY165" i="46"/>
  <c r="AY165" i="44"/>
  <c r="O166" i="46"/>
  <c r="O166" i="44"/>
  <c r="W166" i="46"/>
  <c r="W166" i="44"/>
  <c r="AE166" i="46"/>
  <c r="AE166" i="44"/>
  <c r="AM166" i="46"/>
  <c r="AM166" i="44"/>
  <c r="BC166" i="46"/>
  <c r="BC166" i="44"/>
  <c r="S167" i="46"/>
  <c r="S167" i="44"/>
  <c r="AI167" i="46"/>
  <c r="AI167" i="44"/>
  <c r="AQ167" i="46"/>
  <c r="AQ167" i="44"/>
  <c r="BG167" i="46"/>
  <c r="BG167" i="44"/>
  <c r="BO167" i="46"/>
  <c r="BO167" i="44"/>
  <c r="V168" i="46"/>
  <c r="V168" i="44"/>
  <c r="AD168" i="46"/>
  <c r="AD168" i="44"/>
  <c r="AL168" i="46"/>
  <c r="AL168" i="44"/>
  <c r="Z169" i="46"/>
  <c r="Z169" i="44"/>
  <c r="AX169" i="46"/>
  <c r="AX169" i="44"/>
  <c r="BN169" i="46"/>
  <c r="BN169" i="44"/>
  <c r="J171" i="46"/>
  <c r="J171" i="44"/>
  <c r="R171" i="46"/>
  <c r="R171" i="44"/>
  <c r="Z171" i="46"/>
  <c r="Z171" i="44"/>
  <c r="AH171" i="46"/>
  <c r="AH171" i="44"/>
  <c r="AP171" i="46"/>
  <c r="AP171" i="44"/>
  <c r="BF171" i="46"/>
  <c r="BF171" i="44"/>
  <c r="BN171" i="46"/>
  <c r="BN171" i="44"/>
  <c r="M172" i="46"/>
  <c r="M172" i="44"/>
  <c r="BA172" i="46"/>
  <c r="BA172" i="44"/>
  <c r="BI172" i="46"/>
  <c r="BI172" i="44"/>
  <c r="BQ172" i="46"/>
  <c r="BQ172" i="44"/>
  <c r="AW173" i="46"/>
  <c r="AW173" i="44"/>
  <c r="BM173" i="46"/>
  <c r="BM173" i="44"/>
  <c r="E174" i="46"/>
  <c r="E174" i="44"/>
  <c r="M174" i="46"/>
  <c r="M174" i="44"/>
  <c r="BI174" i="46"/>
  <c r="BI174" i="44"/>
  <c r="BQ174" i="46"/>
  <c r="BQ174" i="44"/>
  <c r="Q175" i="46"/>
  <c r="Q175" i="44"/>
  <c r="Y175" i="46"/>
  <c r="Y175" i="44"/>
  <c r="S176" i="46"/>
  <c r="S176" i="44"/>
  <c r="BG176" i="46"/>
  <c r="BG176" i="44"/>
  <c r="G177" i="46"/>
  <c r="G177" i="44"/>
  <c r="O177" i="46"/>
  <c r="O177" i="44"/>
  <c r="W177" i="46"/>
  <c r="W177" i="44"/>
  <c r="AM177" i="46"/>
  <c r="AM177" i="44"/>
  <c r="AU177" i="46"/>
  <c r="AU177" i="44"/>
  <c r="BC177" i="46"/>
  <c r="BC177" i="44"/>
  <c r="F178" i="46"/>
  <c r="F178" i="44"/>
  <c r="V178" i="46"/>
  <c r="V178" i="44"/>
  <c r="AD178" i="46"/>
  <c r="AD178" i="44"/>
  <c r="AL178" i="46"/>
  <c r="AL178" i="44"/>
  <c r="AT178" i="46"/>
  <c r="AT178" i="44"/>
  <c r="BB178" i="46"/>
  <c r="BB178" i="44"/>
  <c r="AV179" i="46"/>
  <c r="AV179" i="44"/>
  <c r="BD179" i="46"/>
  <c r="BD179" i="44"/>
  <c r="S180" i="46"/>
  <c r="S180" i="44"/>
  <c r="AQ180" i="46"/>
  <c r="AQ180" i="44"/>
  <c r="AY180" i="46"/>
  <c r="AY180" i="44"/>
  <c r="BO180" i="46"/>
  <c r="BO180" i="44"/>
  <c r="F181" i="46"/>
  <c r="F181" i="44"/>
  <c r="N181" i="46"/>
  <c r="N181" i="44"/>
  <c r="AL181" i="46"/>
  <c r="AL181" i="44"/>
  <c r="BB181" i="46"/>
  <c r="BB181" i="44"/>
  <c r="BJ181" i="46"/>
  <c r="BJ181" i="44"/>
  <c r="F183" i="46"/>
  <c r="F183" i="44"/>
  <c r="N183" i="46"/>
  <c r="N183" i="44"/>
  <c r="AD183" i="46"/>
  <c r="AD183" i="44"/>
  <c r="AL183" i="46"/>
  <c r="AL183" i="44"/>
  <c r="AT183" i="46"/>
  <c r="AT183" i="44"/>
  <c r="BB183" i="46"/>
  <c r="BB183" i="44"/>
  <c r="BJ183" i="46"/>
  <c r="BJ183" i="44"/>
  <c r="R184" i="46"/>
  <c r="R184" i="44"/>
  <c r="BF184" i="46"/>
  <c r="BF184" i="44"/>
  <c r="F185" i="46"/>
  <c r="F185" i="44"/>
  <c r="V185" i="46"/>
  <c r="V185" i="44"/>
  <c r="AT185" i="46"/>
  <c r="AT185" i="44"/>
  <c r="BB185" i="46"/>
  <c r="BB185" i="44"/>
  <c r="AG186" i="46"/>
  <c r="AG186" i="44"/>
  <c r="AO186" i="46"/>
  <c r="AO186" i="44"/>
  <c r="AW186" i="46"/>
  <c r="AW186" i="44"/>
  <c r="BM186" i="46"/>
  <c r="BM186" i="44"/>
  <c r="T187" i="46"/>
  <c r="T187" i="44"/>
  <c r="BH187" i="46"/>
  <c r="BH187" i="44"/>
  <c r="H188" i="46"/>
  <c r="H188" i="44"/>
  <c r="P188" i="46"/>
  <c r="P188" i="44"/>
  <c r="X188" i="46"/>
  <c r="X188" i="44"/>
  <c r="AN188" i="46"/>
  <c r="AN188" i="44"/>
  <c r="AJ189" i="44"/>
  <c r="BH189" i="44"/>
  <c r="D191" i="44"/>
  <c r="AN192" i="44"/>
  <c r="N194" i="44"/>
  <c r="Z197" i="44"/>
  <c r="BB198" i="44"/>
  <c r="Y199" i="44"/>
  <c r="AC200" i="44"/>
  <c r="D189" i="44"/>
  <c r="AN190" i="44"/>
  <c r="T191" i="44"/>
  <c r="R195" i="44"/>
  <c r="AX195" i="44"/>
  <c r="BF197" i="44"/>
  <c r="F198" i="44"/>
  <c r="BM199" i="44"/>
  <c r="BQ200" i="44"/>
  <c r="Q201" i="44"/>
  <c r="T189" i="44"/>
  <c r="BD190" i="44"/>
  <c r="L191" i="44"/>
  <c r="AB191" i="44"/>
  <c r="BH191" i="44"/>
  <c r="P192" i="44"/>
  <c r="BJ194" i="44"/>
  <c r="J195" i="44"/>
  <c r="AH195" i="44"/>
  <c r="R197" i="44"/>
  <c r="BN197" i="44"/>
  <c r="AW199" i="44"/>
  <c r="E200" i="44"/>
  <c r="AR189" i="46"/>
  <c r="AR189" i="44"/>
  <c r="X190" i="46"/>
  <c r="X190" i="44"/>
  <c r="BL190" i="46"/>
  <c r="BL190" i="44"/>
  <c r="AZ191" i="46"/>
  <c r="AZ191" i="44"/>
  <c r="BP191" i="46"/>
  <c r="BP191" i="44"/>
  <c r="BB194" i="46"/>
  <c r="BB194" i="44"/>
  <c r="J197" i="46"/>
  <c r="J197" i="44"/>
  <c r="AH197" i="46"/>
  <c r="AH197" i="44"/>
  <c r="V198" i="46"/>
  <c r="V198" i="44"/>
  <c r="I199" i="46"/>
  <c r="I199" i="44"/>
  <c r="Q199" i="46"/>
  <c r="Q199" i="44"/>
  <c r="AG199" i="46"/>
  <c r="AG199" i="44"/>
  <c r="U200" i="46"/>
  <c r="U200" i="44"/>
  <c r="AS200" i="46"/>
  <c r="AS200" i="44"/>
  <c r="I201" i="46"/>
  <c r="I201" i="44"/>
  <c r="AC202" i="46"/>
  <c r="AC202" i="44"/>
  <c r="BA202" i="46"/>
  <c r="BA202" i="44"/>
  <c r="Y203" i="46"/>
  <c r="Y203" i="44"/>
  <c r="AO203" i="46"/>
  <c r="AO203" i="44"/>
  <c r="BE203" i="46"/>
  <c r="BE203" i="44"/>
  <c r="BM203" i="46"/>
  <c r="BM203" i="44"/>
  <c r="E204" i="46"/>
  <c r="E204" i="44"/>
  <c r="M204" i="46"/>
  <c r="M204" i="44"/>
  <c r="AK204" i="46"/>
  <c r="AK204" i="44"/>
  <c r="BI204" i="46"/>
  <c r="BI204" i="44"/>
  <c r="X205" i="46"/>
  <c r="X205" i="44"/>
  <c r="AF205" i="46"/>
  <c r="AF205" i="44"/>
  <c r="BD205" i="46"/>
  <c r="BD205" i="44"/>
  <c r="D206" i="46"/>
  <c r="D206" i="44"/>
  <c r="T206" i="46"/>
  <c r="T206" i="44"/>
  <c r="AJ206" i="46"/>
  <c r="AJ206" i="44"/>
  <c r="AR206" i="46"/>
  <c r="AR206" i="44"/>
  <c r="BD207" i="46"/>
  <c r="BD207" i="44"/>
  <c r="BP40" i="44"/>
  <c r="BK107" i="44"/>
  <c r="AX114" i="44"/>
  <c r="AT118" i="44"/>
  <c r="D89" i="46"/>
  <c r="D89" i="44"/>
  <c r="G94" i="46"/>
  <c r="G94" i="44"/>
  <c r="AE94" i="46"/>
  <c r="AE94" i="44"/>
  <c r="A97" i="27"/>
  <c r="C99" i="46"/>
  <c r="C99" i="44" s="1"/>
  <c r="BA102" i="46"/>
  <c r="BA102" i="44"/>
  <c r="AM105" i="46"/>
  <c r="AM105" i="44"/>
  <c r="AE107" i="46"/>
  <c r="AE107" i="44"/>
  <c r="AU107" i="46"/>
  <c r="AU107" i="44"/>
  <c r="AI108" i="46"/>
  <c r="AI108" i="44"/>
  <c r="AQ108" i="46"/>
  <c r="AQ108" i="44"/>
  <c r="W109" i="46"/>
  <c r="W109" i="44"/>
  <c r="AE109" i="46"/>
  <c r="AE109" i="44"/>
  <c r="AI110" i="46"/>
  <c r="AI110" i="44"/>
  <c r="AQ110" i="46"/>
  <c r="AQ110" i="44"/>
  <c r="BB111" i="46"/>
  <c r="BB111" i="44"/>
  <c r="A110" i="27"/>
  <c r="C112" i="46"/>
  <c r="C112" i="44" s="1"/>
  <c r="A112" i="44"/>
  <c r="Z112" i="46"/>
  <c r="Z112" i="44"/>
  <c r="AP112" i="46"/>
  <c r="AP112" i="44"/>
  <c r="BF112" i="46"/>
  <c r="BF112" i="44"/>
  <c r="N113" i="46"/>
  <c r="N113" i="44"/>
  <c r="BJ113" i="46"/>
  <c r="BJ113" i="44"/>
  <c r="A112" i="27"/>
  <c r="A114" i="44"/>
  <c r="BN114" i="46"/>
  <c r="BN114" i="44"/>
  <c r="AB115" i="46"/>
  <c r="AB115" i="44"/>
  <c r="AZ115" i="46"/>
  <c r="AZ115" i="44"/>
  <c r="BP115" i="46"/>
  <c r="BP115" i="44"/>
  <c r="X116" i="46"/>
  <c r="X116" i="44"/>
  <c r="AN116" i="46"/>
  <c r="AN116" i="44"/>
  <c r="V118" i="46"/>
  <c r="V118" i="44"/>
  <c r="AD118" i="46"/>
  <c r="AD118" i="44"/>
  <c r="BJ118" i="46"/>
  <c r="BJ118" i="44"/>
  <c r="Q121" i="46"/>
  <c r="Q121" i="44"/>
  <c r="AG121" i="46"/>
  <c r="AG121" i="44"/>
  <c r="AW121" i="46"/>
  <c r="AW121" i="44"/>
  <c r="E122" i="46"/>
  <c r="E122" i="44"/>
  <c r="BI122" i="46"/>
  <c r="BI122" i="44"/>
  <c r="AN123" i="46"/>
  <c r="AN123" i="44"/>
  <c r="L124" i="46"/>
  <c r="L124" i="44"/>
  <c r="BP124" i="46"/>
  <c r="BP124" i="44"/>
  <c r="O125" i="46"/>
  <c r="O125" i="44"/>
  <c r="AU125" i="46"/>
  <c r="AU125" i="44"/>
  <c r="S126" i="46"/>
  <c r="S126" i="44"/>
  <c r="AI126" i="46"/>
  <c r="AI126" i="44"/>
  <c r="BG126" i="46"/>
  <c r="BG126" i="44"/>
  <c r="AU127" i="46"/>
  <c r="AU127" i="44"/>
  <c r="BC127" i="46"/>
  <c r="BC127" i="44"/>
  <c r="BK127" i="46"/>
  <c r="BK127" i="44"/>
  <c r="AQ128" i="46"/>
  <c r="AQ128" i="44"/>
  <c r="BG128" i="46"/>
  <c r="BG128" i="44"/>
  <c r="O129" i="46"/>
  <c r="O129" i="44"/>
  <c r="W129" i="46"/>
  <c r="W129" i="44"/>
  <c r="I130" i="46"/>
  <c r="I130" i="44"/>
  <c r="Q130" i="46"/>
  <c r="Q130" i="44"/>
  <c r="Y130" i="46"/>
  <c r="Y130" i="44"/>
  <c r="AG130" i="46"/>
  <c r="AG130" i="44"/>
  <c r="BE130" i="46"/>
  <c r="BE130" i="44"/>
  <c r="U131" i="46"/>
  <c r="U131" i="44"/>
  <c r="AK131" i="46"/>
  <c r="AK131" i="44"/>
  <c r="BQ131" i="46"/>
  <c r="BQ131" i="44"/>
  <c r="Q132" i="46"/>
  <c r="Q132" i="44"/>
  <c r="E133" i="46"/>
  <c r="E133" i="44"/>
  <c r="M133" i="46"/>
  <c r="M133" i="44"/>
  <c r="AC133" i="46"/>
  <c r="AC133" i="44"/>
  <c r="AS133" i="46"/>
  <c r="AS133" i="44"/>
  <c r="BQ133" i="46"/>
  <c r="BQ133" i="44"/>
  <c r="AG134" i="46"/>
  <c r="AG134" i="44"/>
  <c r="U135" i="46"/>
  <c r="U135" i="44"/>
  <c r="BI135" i="46"/>
  <c r="BI135" i="44"/>
  <c r="BQ135" i="46"/>
  <c r="BQ135" i="44"/>
  <c r="Y136" i="46"/>
  <c r="Y136" i="44"/>
  <c r="AG136" i="46"/>
  <c r="AG136" i="44"/>
  <c r="AO136" i="46"/>
  <c r="AO136" i="44"/>
  <c r="Q138" i="46"/>
  <c r="Q138" i="44"/>
  <c r="AO138" i="46"/>
  <c r="AO138" i="44"/>
  <c r="BM138" i="46"/>
  <c r="BM138" i="44"/>
  <c r="AH139" i="46"/>
  <c r="AH139" i="44"/>
  <c r="AX139" i="46"/>
  <c r="AX139" i="44"/>
  <c r="BF139" i="46"/>
  <c r="BF139" i="44"/>
  <c r="F140" i="46"/>
  <c r="F140" i="44"/>
  <c r="AT140" i="46"/>
  <c r="AT140" i="44"/>
  <c r="A139" i="27"/>
  <c r="C141" i="46"/>
  <c r="C141" i="44" s="1"/>
  <c r="AH141" i="46"/>
  <c r="AH141" i="44"/>
  <c r="AX141" i="46"/>
  <c r="AX141" i="44"/>
  <c r="BF141" i="46"/>
  <c r="BF141" i="44"/>
  <c r="N142" i="46"/>
  <c r="N142" i="44"/>
  <c r="AD142" i="46"/>
  <c r="AD142" i="44"/>
  <c r="AH143" i="46"/>
  <c r="AH143" i="44"/>
  <c r="AP143" i="46"/>
  <c r="AP143" i="44"/>
  <c r="AN144" i="46"/>
  <c r="AN144" i="44"/>
  <c r="BD144" i="46"/>
  <c r="BD144" i="44"/>
  <c r="AB145" i="46"/>
  <c r="AB145" i="44"/>
  <c r="BH145" i="46"/>
  <c r="BH145" i="44"/>
  <c r="F146" i="46"/>
  <c r="F146" i="44"/>
  <c r="AD146" i="46"/>
  <c r="AD146" i="44"/>
  <c r="BB146" i="46"/>
  <c r="BB146" i="44"/>
  <c r="A145" i="27"/>
  <c r="A147" i="44"/>
  <c r="H147" i="46"/>
  <c r="H147" i="44"/>
  <c r="AF147" i="46"/>
  <c r="AF147" i="44"/>
  <c r="G149" i="46"/>
  <c r="G149" i="44"/>
  <c r="O149" i="46"/>
  <c r="O149" i="44"/>
  <c r="AM149" i="46"/>
  <c r="AM149" i="44"/>
  <c r="AY150" i="46"/>
  <c r="AY150" i="44"/>
  <c r="BG150" i="46"/>
  <c r="BG150" i="44"/>
  <c r="O151" i="46"/>
  <c r="O151" i="44"/>
  <c r="AE151" i="46"/>
  <c r="AE151" i="44"/>
  <c r="BC151" i="46"/>
  <c r="BC151" i="44"/>
  <c r="S152" i="46"/>
  <c r="S152" i="44"/>
  <c r="AI152" i="46"/>
  <c r="AI152" i="44"/>
  <c r="AQ152" i="46"/>
  <c r="AQ152" i="44"/>
  <c r="AY152" i="46"/>
  <c r="AY152" i="44"/>
  <c r="F153" i="46"/>
  <c r="F153" i="44"/>
  <c r="V153" i="46"/>
  <c r="V153" i="44"/>
  <c r="AD153" i="46"/>
  <c r="AD153" i="44"/>
  <c r="AL153" i="46"/>
  <c r="AL153" i="44"/>
  <c r="BJ153" i="46"/>
  <c r="BJ153" i="44"/>
  <c r="R154" i="46"/>
  <c r="R154" i="44"/>
  <c r="J156" i="46"/>
  <c r="J156" i="44"/>
  <c r="AH156" i="46"/>
  <c r="AH156" i="44"/>
  <c r="AP156" i="46"/>
  <c r="AP156" i="44"/>
  <c r="Q158" i="46"/>
  <c r="Q158" i="44"/>
  <c r="Y158" i="46"/>
  <c r="Y158" i="44"/>
  <c r="AG158" i="46"/>
  <c r="AG158" i="44"/>
  <c r="AO158" i="46"/>
  <c r="AO158" i="44"/>
  <c r="AW158" i="46"/>
  <c r="AW158" i="44"/>
  <c r="BE158" i="46"/>
  <c r="BE158" i="44"/>
  <c r="E159" i="46"/>
  <c r="E159" i="44"/>
  <c r="AS159" i="46"/>
  <c r="AS159" i="44"/>
  <c r="BI159" i="46"/>
  <c r="BI159" i="44"/>
  <c r="BM160" i="46"/>
  <c r="BM160" i="44"/>
  <c r="E161" i="46"/>
  <c r="E161" i="44"/>
  <c r="M161" i="46"/>
  <c r="M161" i="44"/>
  <c r="AC161" i="46"/>
  <c r="AC161" i="44"/>
  <c r="BA161" i="46"/>
  <c r="BA161" i="44"/>
  <c r="BI161" i="46"/>
  <c r="BI161" i="44"/>
  <c r="BQ161" i="46"/>
  <c r="BQ161" i="44"/>
  <c r="Q162" i="46"/>
  <c r="Q162" i="44"/>
  <c r="Y162" i="46"/>
  <c r="Y162" i="44"/>
  <c r="AG162" i="46"/>
  <c r="AG162" i="44"/>
  <c r="AO162" i="46"/>
  <c r="AO162" i="44"/>
  <c r="BE162" i="46"/>
  <c r="BE162" i="44"/>
  <c r="U163" i="46"/>
  <c r="U163" i="44"/>
  <c r="AC163" i="46"/>
  <c r="AC163" i="44"/>
  <c r="AK163" i="46"/>
  <c r="AK163" i="44"/>
  <c r="BB85" i="46"/>
  <c r="BB85" i="44"/>
  <c r="A84" i="27"/>
  <c r="A86" i="44"/>
  <c r="AQ91" i="46"/>
  <c r="AQ91" i="44"/>
  <c r="BB98" i="46"/>
  <c r="BB98" i="44"/>
  <c r="R99" i="46"/>
  <c r="R99" i="44"/>
  <c r="F100" i="46"/>
  <c r="F100" i="44"/>
  <c r="AX101" i="46"/>
  <c r="AX101" i="44"/>
  <c r="A99" i="44"/>
  <c r="AV39" i="44"/>
  <c r="L104" i="44"/>
  <c r="BO110" i="44"/>
  <c r="M35" i="46"/>
  <c r="M35" i="44"/>
  <c r="AG39" i="46"/>
  <c r="AG39" i="44"/>
  <c r="O41" i="46"/>
  <c r="O41" i="44"/>
  <c r="AM41" i="46"/>
  <c r="AM41" i="44"/>
  <c r="AY42" i="46"/>
  <c r="AY42" i="44"/>
  <c r="AE43" i="46"/>
  <c r="AE43" i="44"/>
  <c r="AO46" i="46"/>
  <c r="AO46" i="44"/>
  <c r="AI49" i="46"/>
  <c r="AI49" i="44"/>
  <c r="BD57" i="46"/>
  <c r="BD57" i="44"/>
  <c r="S60" i="46"/>
  <c r="S60" i="44"/>
  <c r="A60" i="27"/>
  <c r="C62" i="46"/>
  <c r="C62" i="44" s="1"/>
  <c r="Z62" i="46"/>
  <c r="Z62" i="44"/>
  <c r="AX62" i="46"/>
  <c r="AX62" i="44"/>
  <c r="AA63" i="46"/>
  <c r="AA63" i="44"/>
  <c r="AI63" i="46"/>
  <c r="AI63" i="44"/>
  <c r="G64" i="46"/>
  <c r="G64" i="44"/>
  <c r="AU64" i="46"/>
  <c r="AU64" i="44"/>
  <c r="BK64" i="46"/>
  <c r="BK64" i="44"/>
  <c r="AJ66" i="46"/>
  <c r="AJ66" i="44"/>
  <c r="BH66" i="46"/>
  <c r="BH66" i="44"/>
  <c r="AF67" i="46"/>
  <c r="AF67" i="44"/>
  <c r="AV67" i="46"/>
  <c r="AV67" i="44"/>
  <c r="D68" i="46"/>
  <c r="D68" i="44"/>
  <c r="AB68" i="46"/>
  <c r="AB68" i="44"/>
  <c r="BP68" i="46"/>
  <c r="BP68" i="44"/>
  <c r="AF69" i="46"/>
  <c r="AF69" i="44"/>
  <c r="K70" i="46"/>
  <c r="K70" i="44"/>
  <c r="AY70" i="46"/>
  <c r="AY70" i="44"/>
  <c r="G71" i="46"/>
  <c r="G71" i="44"/>
  <c r="W71" i="46"/>
  <c r="W71" i="44"/>
  <c r="AE71" i="46"/>
  <c r="AE71" i="44"/>
  <c r="AU71" i="46"/>
  <c r="AU71" i="44"/>
  <c r="S72" i="46"/>
  <c r="S72" i="44"/>
  <c r="AY72" i="46"/>
  <c r="AY72" i="44"/>
  <c r="O73" i="46"/>
  <c r="O73" i="44"/>
  <c r="BC73" i="46"/>
  <c r="BC73" i="44"/>
  <c r="BF74" i="46"/>
  <c r="BF74" i="44"/>
  <c r="F75" i="46"/>
  <c r="F75" i="44"/>
  <c r="V75" i="46"/>
  <c r="V75" i="44"/>
  <c r="BB75" i="46"/>
  <c r="BB75" i="44"/>
  <c r="BJ75" i="46"/>
  <c r="BJ75" i="44"/>
  <c r="J76" i="46"/>
  <c r="J76" i="44"/>
  <c r="AP76" i="46"/>
  <c r="AP76" i="44"/>
  <c r="E77" i="46"/>
  <c r="E77" i="44"/>
  <c r="U77" i="46"/>
  <c r="U77" i="44"/>
  <c r="AC77" i="46"/>
  <c r="AC77" i="44"/>
  <c r="BA77" i="46"/>
  <c r="BA77" i="44"/>
  <c r="BI77" i="46"/>
  <c r="BI77" i="44"/>
  <c r="Q78" i="46"/>
  <c r="Q78" i="44"/>
  <c r="AG78" i="46"/>
  <c r="AG78" i="44"/>
  <c r="AW78" i="46"/>
  <c r="AW78" i="44"/>
  <c r="BM78" i="46"/>
  <c r="BM78" i="44"/>
  <c r="AB79" i="46"/>
  <c r="AB79" i="44"/>
  <c r="AR79" i="46"/>
  <c r="AR79" i="44"/>
  <c r="AZ79" i="46"/>
  <c r="AZ79" i="44"/>
  <c r="BH79" i="46"/>
  <c r="BH79" i="44"/>
  <c r="Y74" i="46"/>
  <c r="Y74" i="44"/>
  <c r="N85" i="46"/>
  <c r="N85" i="44"/>
  <c r="AW88" i="46"/>
  <c r="AW88" i="44"/>
  <c r="AV90" i="46"/>
  <c r="AV90" i="44"/>
  <c r="AP95" i="46"/>
  <c r="AP95" i="44"/>
  <c r="N96" i="46"/>
  <c r="N96" i="44"/>
  <c r="J101" i="46"/>
  <c r="J101" i="44"/>
  <c r="O107" i="44"/>
  <c r="I36" i="46"/>
  <c r="I36" i="44"/>
  <c r="N52" i="46"/>
  <c r="N52" i="44"/>
  <c r="U54" i="46"/>
  <c r="U54" i="44"/>
  <c r="K58" i="46"/>
  <c r="K58" i="44"/>
  <c r="AC13" i="44"/>
  <c r="Y46" i="44"/>
  <c r="W59" i="44"/>
  <c r="S63" i="44"/>
  <c r="AE80" i="44"/>
  <c r="M87" i="44"/>
  <c r="AG88" i="44"/>
  <c r="V98" i="44"/>
  <c r="AO134" i="44"/>
  <c r="BE134" i="44"/>
  <c r="L145" i="44"/>
  <c r="AT146" i="44"/>
  <c r="AS87" i="46"/>
  <c r="AS87" i="44"/>
  <c r="AT96" i="46"/>
  <c r="AT96" i="44"/>
  <c r="J99" i="46"/>
  <c r="J99" i="44"/>
  <c r="AA93" i="44"/>
  <c r="R95" i="44"/>
  <c r="AO34" i="46"/>
  <c r="AO34" i="44"/>
  <c r="BG37" i="46"/>
  <c r="BG37" i="44"/>
  <c r="AE41" i="46"/>
  <c r="AE41" i="44"/>
  <c r="BM46" i="46"/>
  <c r="BM46" i="44"/>
  <c r="L47" i="46"/>
  <c r="L47" i="44"/>
  <c r="AY49" i="46"/>
  <c r="AY49" i="44"/>
  <c r="M56" i="46"/>
  <c r="M56" i="44"/>
  <c r="AK56" i="46"/>
  <c r="AK56" i="44"/>
  <c r="A141" i="44"/>
  <c r="C53" i="46"/>
  <c r="C53" i="44" s="1"/>
  <c r="C114" i="46"/>
  <c r="C114" i="44" s="1"/>
  <c r="AU41" i="44"/>
  <c r="E54" i="44"/>
  <c r="AA58" i="44"/>
  <c r="K60" i="44"/>
  <c r="AH62" i="44"/>
  <c r="AH72" i="44"/>
  <c r="A119" i="44"/>
  <c r="T14" i="44"/>
  <c r="AE38" i="44"/>
  <c r="S47" i="44"/>
  <c r="AV48" i="44"/>
  <c r="F52" i="44"/>
  <c r="BA56" i="44"/>
  <c r="AE59" i="44"/>
  <c r="BB61" i="44"/>
  <c r="AK75" i="44"/>
  <c r="BG79" i="44"/>
  <c r="AH97" i="44"/>
  <c r="AX97" i="44"/>
  <c r="AS102" i="44"/>
  <c r="AA110" i="44"/>
  <c r="R114" i="44"/>
  <c r="X123" i="44"/>
  <c r="K128" i="44"/>
  <c r="BJ140" i="44"/>
  <c r="AX143" i="44"/>
  <c r="V146" i="44"/>
  <c r="AA150" i="44"/>
  <c r="AU151" i="44"/>
  <c r="Z154" i="44"/>
  <c r="S91" i="46"/>
  <c r="S91" i="44"/>
  <c r="AM94" i="46"/>
  <c r="AM94" i="44"/>
  <c r="BJ96" i="46"/>
  <c r="BJ96" i="44"/>
  <c r="O105" i="46"/>
  <c r="O105" i="44"/>
  <c r="C86" i="46"/>
  <c r="C86" i="44" s="1"/>
  <c r="AX95" i="44"/>
  <c r="BL103" i="44"/>
  <c r="AM38" i="46"/>
  <c r="AM38" i="44"/>
  <c r="K42" i="46"/>
  <c r="K42" i="44"/>
  <c r="AU43" i="46"/>
  <c r="AU43" i="44"/>
  <c r="BP47" i="46"/>
  <c r="BP47" i="44"/>
  <c r="AD61" i="46"/>
  <c r="AD61" i="44"/>
  <c r="A53" i="44"/>
  <c r="C97" i="46"/>
  <c r="C97" i="44" s="1"/>
  <c r="O8" i="44"/>
  <c r="U33" i="44"/>
  <c r="AI37" i="44"/>
  <c r="AQ42" i="44"/>
  <c r="T47" i="44"/>
  <c r="AQ49" i="44"/>
  <c r="W50" i="44"/>
  <c r="Z51" i="44"/>
  <c r="AF57" i="44"/>
  <c r="AE64" i="44"/>
  <c r="AZ66" i="44"/>
  <c r="BK67" i="44"/>
  <c r="AR68" i="44"/>
  <c r="K93" i="44"/>
  <c r="AH101" i="44"/>
  <c r="X103" i="44"/>
  <c r="BD103" i="44"/>
  <c r="AM107" i="44"/>
  <c r="BG108" i="44"/>
  <c r="F113" i="44"/>
  <c r="AR124" i="44"/>
  <c r="AY128" i="44"/>
  <c r="N140" i="44"/>
  <c r="AL142" i="44"/>
  <c r="BB142" i="44"/>
  <c r="J143" i="44"/>
  <c r="Z143" i="44"/>
  <c r="H144" i="44"/>
  <c r="AT73" i="46"/>
  <c r="AT73" i="44"/>
  <c r="O92" i="46"/>
  <c r="O92" i="44"/>
  <c r="AN90" i="44"/>
  <c r="BG91" i="44"/>
  <c r="BC92" i="44"/>
  <c r="AH95" i="44"/>
  <c r="BJ98" i="44"/>
  <c r="AD100" i="44"/>
  <c r="BJ100" i="44"/>
  <c r="BA13" i="46"/>
  <c r="BA13" i="44"/>
  <c r="T19" i="46"/>
  <c r="T19" i="44"/>
  <c r="AF80" i="44"/>
  <c r="AQ83" i="44"/>
  <c r="AJ84" i="44"/>
  <c r="BH84" i="44"/>
  <c r="AM85" i="44"/>
  <c r="BK85" i="44"/>
  <c r="BJ87" i="44"/>
  <c r="Q90" i="44"/>
  <c r="D93" i="44"/>
  <c r="AB93" i="44"/>
  <c r="X94" i="44"/>
  <c r="AA95" i="44"/>
  <c r="AY95" i="44"/>
  <c r="G96" i="44"/>
  <c r="AE96" i="44"/>
  <c r="O100" i="44"/>
  <c r="S164" i="46"/>
  <c r="S164" i="44"/>
  <c r="AY164" i="46"/>
  <c r="AY164" i="44"/>
  <c r="BG164" i="46"/>
  <c r="BG164" i="44"/>
  <c r="AH166" i="46"/>
  <c r="AH166" i="44"/>
  <c r="BF166" i="46"/>
  <c r="BF166" i="44"/>
  <c r="BN166" i="46"/>
  <c r="BN166" i="44"/>
  <c r="AL167" i="46"/>
  <c r="AL167" i="44"/>
  <c r="AG170" i="46"/>
  <c r="AG170" i="44"/>
  <c r="AN172" i="46"/>
  <c r="AN172" i="44"/>
  <c r="BL172" i="46"/>
  <c r="BL172" i="44"/>
  <c r="AD176" i="46"/>
  <c r="AD176" i="44"/>
  <c r="BB176" i="46"/>
  <c r="BB176" i="44"/>
  <c r="Q178" i="46"/>
  <c r="Q178" i="44"/>
  <c r="AG178" i="46"/>
  <c r="AG178" i="44"/>
  <c r="BE178" i="46"/>
  <c r="BE178" i="44"/>
  <c r="BB180" i="46"/>
  <c r="BB180" i="44"/>
  <c r="Q181" i="46"/>
  <c r="Q181" i="44"/>
  <c r="AC182" i="46"/>
  <c r="AC182" i="44"/>
  <c r="BC85" i="46"/>
  <c r="BC85" i="44"/>
  <c r="J88" i="46"/>
  <c r="J88" i="44"/>
  <c r="Y90" i="46"/>
  <c r="Y90" i="44"/>
  <c r="AW90" i="46"/>
  <c r="AW90" i="44"/>
  <c r="AB91" i="46"/>
  <c r="AB91" i="44"/>
  <c r="H92" i="46"/>
  <c r="H92" i="44"/>
  <c r="P94" i="46"/>
  <c r="P94" i="44"/>
  <c r="AM96" i="46"/>
  <c r="AM96" i="44"/>
  <c r="AE98" i="46"/>
  <c r="AE98" i="44"/>
  <c r="G100" i="46"/>
  <c r="G100" i="44"/>
  <c r="AA101" i="46"/>
  <c r="AA101" i="44"/>
  <c r="N102" i="46"/>
  <c r="N102" i="44"/>
  <c r="AK104" i="46"/>
  <c r="AK104" i="44"/>
  <c r="BA104" i="46"/>
  <c r="BA104" i="44"/>
  <c r="BD105" i="46"/>
  <c r="BD105" i="44"/>
  <c r="AB106" i="46"/>
  <c r="AB106" i="44"/>
  <c r="BP106" i="46"/>
  <c r="BP106" i="44"/>
  <c r="AN107" i="46"/>
  <c r="AN107" i="44"/>
  <c r="AB110" i="46"/>
  <c r="AB110" i="44"/>
  <c r="AR110" i="46"/>
  <c r="AR110" i="44"/>
  <c r="AM111" i="46"/>
  <c r="AM111" i="44"/>
  <c r="BC113" i="46"/>
  <c r="BC113" i="44"/>
  <c r="BO114" i="46"/>
  <c r="BO114" i="44"/>
  <c r="AU118" i="46"/>
  <c r="AU118" i="44"/>
  <c r="R119" i="46"/>
  <c r="R119" i="44"/>
  <c r="AH119" i="46"/>
  <c r="AH119" i="44"/>
  <c r="AP119" i="46"/>
  <c r="AP119" i="44"/>
  <c r="AX119" i="46"/>
  <c r="AX119" i="44"/>
  <c r="AL120" i="46"/>
  <c r="AL120" i="44"/>
  <c r="R121" i="46"/>
  <c r="R121" i="44"/>
  <c r="AX121" i="46"/>
  <c r="AX121" i="44"/>
  <c r="AD122" i="46"/>
  <c r="AD122" i="44"/>
  <c r="AT122" i="46"/>
  <c r="AT122" i="44"/>
  <c r="Q123" i="46"/>
  <c r="Q123" i="44"/>
  <c r="AG123" i="46"/>
  <c r="AG123" i="44"/>
  <c r="AW123" i="46"/>
  <c r="AW123" i="44"/>
  <c r="E124" i="46"/>
  <c r="E124" i="44"/>
  <c r="U124" i="46"/>
  <c r="U124" i="44"/>
  <c r="AK124" i="46"/>
  <c r="AK124" i="44"/>
  <c r="P125" i="46"/>
  <c r="P125" i="44"/>
  <c r="T126" i="46"/>
  <c r="T126" i="44"/>
  <c r="AJ126" i="46"/>
  <c r="AJ126" i="44"/>
  <c r="BP126" i="46"/>
  <c r="BP126" i="44"/>
  <c r="AF127" i="46"/>
  <c r="AF127" i="44"/>
  <c r="AB128" i="46"/>
  <c r="AB128" i="44"/>
  <c r="AZ128" i="46"/>
  <c r="AZ128" i="44"/>
  <c r="H129" i="46"/>
  <c r="H129" i="44"/>
  <c r="R130" i="46"/>
  <c r="R130" i="44"/>
  <c r="F131" i="46"/>
  <c r="F131" i="44"/>
  <c r="BL80" i="46"/>
  <c r="BL80" i="44"/>
  <c r="AB81" i="46"/>
  <c r="AB81" i="44"/>
  <c r="AV82" i="46"/>
  <c r="AV82" i="44"/>
  <c r="T84" i="46"/>
  <c r="T84" i="44"/>
  <c r="C88" i="46"/>
  <c r="C88" i="44" s="1"/>
  <c r="AN80" i="44"/>
  <c r="AR81" i="44"/>
  <c r="AF82" i="44"/>
  <c r="BP84" i="44"/>
  <c r="AT87" i="46"/>
  <c r="AT87" i="44"/>
  <c r="AA83" i="44"/>
  <c r="L84" i="44"/>
  <c r="N87" i="44"/>
  <c r="R88" i="44"/>
  <c r="AG90" i="44"/>
  <c r="AG26" i="44"/>
  <c r="H28" i="44"/>
  <c r="BF29" i="44"/>
  <c r="P31" i="44"/>
  <c r="L81" i="44"/>
  <c r="H82" i="44"/>
  <c r="BG83" i="44"/>
  <c r="AZ84" i="44"/>
  <c r="W85" i="44"/>
  <c r="AX88" i="44"/>
  <c r="AR93" i="44"/>
  <c r="AF94" i="44"/>
  <c r="AQ95" i="44"/>
  <c r="AU96" i="44"/>
  <c r="AU98" i="44"/>
  <c r="AA99" i="44"/>
  <c r="K101" i="44"/>
  <c r="BO101" i="44"/>
  <c r="BB102" i="44"/>
  <c r="I103" i="44"/>
  <c r="AS104" i="44"/>
  <c r="P105" i="44"/>
  <c r="AF105" i="44"/>
  <c r="AV105" i="44"/>
  <c r="AR106" i="44"/>
  <c r="AF107" i="44"/>
  <c r="T108" i="44"/>
  <c r="AZ108" i="44"/>
  <c r="BD109" i="44"/>
  <c r="G111" i="44"/>
  <c r="BG112" i="44"/>
  <c r="BQ115" i="44"/>
  <c r="AO116" i="44"/>
  <c r="K117" i="44"/>
  <c r="BI163" i="44"/>
  <c r="K164" i="44"/>
  <c r="BQ169" i="44"/>
  <c r="AC171" i="44"/>
  <c r="AF172" i="44"/>
  <c r="Q183" i="46"/>
  <c r="Q183" i="44"/>
  <c r="AO183" i="46"/>
  <c r="AO183" i="44"/>
  <c r="AK184" i="46"/>
  <c r="AK184" i="44"/>
  <c r="Q185" i="46"/>
  <c r="Q185" i="44"/>
  <c r="AW185" i="46"/>
  <c r="AW185" i="44"/>
  <c r="AJ186" i="46"/>
  <c r="AJ186" i="44"/>
  <c r="O187" i="46"/>
  <c r="O187" i="44"/>
  <c r="AI188" i="46"/>
  <c r="AI188" i="44"/>
  <c r="AY188" i="46"/>
  <c r="AY188" i="44"/>
  <c r="W189" i="46"/>
  <c r="W189" i="44"/>
  <c r="BC189" i="46"/>
  <c r="BC189" i="44"/>
  <c r="AA190" i="46"/>
  <c r="AA190" i="44"/>
  <c r="BC191" i="46"/>
  <c r="BC191" i="44"/>
  <c r="K192" i="46"/>
  <c r="K192" i="44"/>
  <c r="AY192" i="46"/>
  <c r="AY192" i="44"/>
  <c r="BE194" i="46"/>
  <c r="BE194" i="44"/>
  <c r="AG196" i="46"/>
  <c r="AG196" i="44"/>
  <c r="U197" i="46"/>
  <c r="U197" i="44"/>
  <c r="BQ197" i="46"/>
  <c r="BQ197" i="44"/>
  <c r="I198" i="46"/>
  <c r="I198" i="44"/>
  <c r="AW198" i="46"/>
  <c r="AW198" i="44"/>
  <c r="AB199" i="46"/>
  <c r="AB199" i="44"/>
  <c r="AJ199" i="46"/>
  <c r="AJ199" i="44"/>
  <c r="P200" i="46"/>
  <c r="P200" i="44"/>
  <c r="AN200" i="46"/>
  <c r="AN200" i="44"/>
  <c r="AF202" i="46"/>
  <c r="AF202" i="44"/>
  <c r="BD202" i="46"/>
  <c r="BD202" i="44"/>
  <c r="AZ203" i="46"/>
  <c r="AZ203" i="44"/>
  <c r="K207" i="46"/>
  <c r="K207" i="44"/>
  <c r="AA207" i="46"/>
  <c r="AA207" i="44"/>
  <c r="AY207" i="46"/>
  <c r="AY207" i="44"/>
  <c r="BO207" i="46"/>
  <c r="BO207" i="44"/>
  <c r="V133" i="46"/>
  <c r="V133" i="44"/>
  <c r="BB133" i="46"/>
  <c r="BB133" i="44"/>
  <c r="BN134" i="46"/>
  <c r="BN134" i="44"/>
  <c r="S139" i="46"/>
  <c r="S139" i="44"/>
  <c r="BC140" i="46"/>
  <c r="BC140" i="44"/>
  <c r="S141" i="46"/>
  <c r="S141" i="44"/>
  <c r="BG141" i="46"/>
  <c r="BG141" i="44"/>
  <c r="AE142" i="46"/>
  <c r="AE142" i="44"/>
  <c r="AU142" i="46"/>
  <c r="AU142" i="44"/>
  <c r="BK142" i="46"/>
  <c r="BK142" i="44"/>
  <c r="I144" i="46"/>
  <c r="I144" i="44"/>
  <c r="AG144" i="46"/>
  <c r="AG144" i="44"/>
  <c r="AC145" i="46"/>
  <c r="AC145" i="44"/>
  <c r="AK148" i="46"/>
  <c r="AK148" i="44"/>
  <c r="H149" i="46"/>
  <c r="H149" i="44"/>
  <c r="BD149" i="46"/>
  <c r="BD149" i="44"/>
  <c r="D150" i="46"/>
  <c r="D150" i="44"/>
  <c r="BF132" i="44"/>
  <c r="Z134" i="44"/>
  <c r="V135" i="44"/>
  <c r="AL135" i="44"/>
  <c r="BB135" i="44"/>
  <c r="AW183" i="44"/>
  <c r="M184" i="44"/>
  <c r="BM185" i="44"/>
  <c r="L186" i="44"/>
  <c r="W187" i="44"/>
  <c r="AQ192" i="44"/>
  <c r="BA197" i="44"/>
  <c r="G153" i="44"/>
  <c r="AY154" i="44"/>
  <c r="O155" i="44"/>
  <c r="C192" i="46"/>
  <c r="C192" i="44" s="1"/>
  <c r="A192" i="44"/>
  <c r="H198" i="46"/>
  <c r="H198" i="44"/>
  <c r="AN198" i="46"/>
  <c r="AN198" i="44"/>
  <c r="BD198" i="46"/>
  <c r="BD198" i="44"/>
  <c r="BL198" i="46"/>
  <c r="BL198" i="44"/>
  <c r="J207" i="46"/>
  <c r="J207" i="44"/>
  <c r="AH207" i="46"/>
  <c r="AH207" i="44"/>
  <c r="BB187" i="44"/>
  <c r="AE202" i="44"/>
  <c r="R49" i="46"/>
  <c r="R49" i="44"/>
  <c r="W67" i="46"/>
  <c r="W67" i="44"/>
  <c r="AA79" i="46"/>
  <c r="AA79" i="44"/>
  <c r="AA91" i="46"/>
  <c r="AA91" i="44"/>
  <c r="Z99" i="46"/>
  <c r="Z99" i="44"/>
  <c r="P103" i="46"/>
  <c r="P103" i="44"/>
  <c r="BG106" i="46"/>
  <c r="BG106" i="44"/>
  <c r="G107" i="46"/>
  <c r="G107" i="44"/>
  <c r="AM109" i="46"/>
  <c r="AM109" i="44"/>
  <c r="J117" i="46"/>
  <c r="J117" i="44"/>
  <c r="BA122" i="46"/>
  <c r="BA122" i="44"/>
  <c r="D124" i="46"/>
  <c r="D124" i="44"/>
  <c r="AJ124" i="46"/>
  <c r="AJ124" i="44"/>
  <c r="P198" i="46"/>
  <c r="P198" i="44"/>
  <c r="AT206" i="46"/>
  <c r="AT206" i="44"/>
  <c r="AU202" i="44"/>
  <c r="A60" i="44"/>
  <c r="E11" i="44"/>
  <c r="BJ43" i="44"/>
  <c r="AM67" i="44"/>
  <c r="AF162" i="44"/>
  <c r="AK176" i="44"/>
  <c r="AD11" i="46"/>
  <c r="AD11" i="44"/>
  <c r="W172" i="44"/>
  <c r="F189" i="44"/>
  <c r="S199" i="44"/>
  <c r="O202" i="44"/>
  <c r="L27" i="46"/>
  <c r="L27" i="44"/>
  <c r="AN28" i="46"/>
  <c r="AN28" i="44"/>
  <c r="H31" i="46"/>
  <c r="H31" i="44"/>
  <c r="AD33" i="46"/>
  <c r="AD33" i="44"/>
  <c r="R34" i="46"/>
  <c r="R34" i="44"/>
  <c r="AX34" i="46"/>
  <c r="AX34" i="44"/>
  <c r="V35" i="46"/>
  <c r="V35" i="44"/>
  <c r="AR37" i="46"/>
  <c r="AR37" i="44"/>
  <c r="AH39" i="46"/>
  <c r="AH39" i="44"/>
  <c r="F40" i="46"/>
  <c r="F40" i="44"/>
  <c r="BJ40" i="46"/>
  <c r="BJ40" i="44"/>
  <c r="A39" i="27"/>
  <c r="A41" i="44"/>
  <c r="T42" i="46"/>
  <c r="T42" i="44"/>
  <c r="BH42" i="46"/>
  <c r="BH42" i="44"/>
  <c r="AF43" i="46"/>
  <c r="AF43" i="44"/>
  <c r="D44" i="46"/>
  <c r="D44" i="44"/>
  <c r="F45" i="46"/>
  <c r="F45" i="44"/>
  <c r="U47" i="46"/>
  <c r="U47" i="44"/>
  <c r="AZ49" i="46"/>
  <c r="AZ49" i="44"/>
  <c r="X50" i="46"/>
  <c r="X50" i="44"/>
  <c r="BC52" i="46"/>
  <c r="BC52" i="44"/>
  <c r="AY53" i="46"/>
  <c r="AY53" i="44"/>
  <c r="AD54" i="46"/>
  <c r="AD54" i="44"/>
  <c r="J55" i="46"/>
  <c r="J55" i="44"/>
  <c r="AT56" i="46"/>
  <c r="AT56" i="44"/>
  <c r="AJ58" i="46"/>
  <c r="AJ58" i="44"/>
  <c r="P59" i="46"/>
  <c r="P59" i="44"/>
  <c r="AZ60" i="46"/>
  <c r="AZ60" i="44"/>
  <c r="W61" i="46"/>
  <c r="W61" i="44"/>
  <c r="T63" i="46"/>
  <c r="T63" i="44"/>
  <c r="AW67" i="46"/>
  <c r="AW67" i="44"/>
  <c r="M68" i="46"/>
  <c r="M68" i="44"/>
  <c r="G172" i="46"/>
  <c r="G172" i="44"/>
  <c r="X198" i="46"/>
  <c r="X198" i="44"/>
  <c r="AV198" i="46"/>
  <c r="AV198" i="44"/>
  <c r="A207" i="44"/>
  <c r="W202" i="44"/>
  <c r="BK202" i="44"/>
  <c r="BO203" i="44"/>
  <c r="Z205" i="44"/>
  <c r="V25" i="46"/>
  <c r="V25" i="44"/>
  <c r="K36" i="46"/>
  <c r="K36" i="44"/>
  <c r="AH48" i="46"/>
  <c r="AH48" i="44"/>
  <c r="T51" i="46"/>
  <c r="T51" i="44"/>
  <c r="BF57" i="46"/>
  <c r="BF57" i="44"/>
  <c r="AT66" i="46"/>
  <c r="AT66" i="44"/>
  <c r="AV196" i="46"/>
  <c r="AV196" i="44"/>
  <c r="AF198" i="46"/>
  <c r="AF198" i="44"/>
  <c r="AK167" i="44"/>
  <c r="BD185" i="44"/>
  <c r="AF194" i="44"/>
  <c r="AB195" i="44"/>
  <c r="AM202" i="44"/>
  <c r="C188" i="46"/>
  <c r="C188" i="44" s="1"/>
  <c r="A108" i="44"/>
  <c r="AP207" i="44"/>
  <c r="C130" i="46"/>
  <c r="C130" i="44" s="1"/>
  <c r="BI155" i="44"/>
  <c r="AL206" i="44"/>
  <c r="R207" i="44"/>
  <c r="S26" i="46"/>
  <c r="S26" i="44"/>
  <c r="H30" i="46"/>
  <c r="H30" i="44"/>
  <c r="AN185" i="46"/>
  <c r="AN185" i="44"/>
  <c r="G202" i="44"/>
  <c r="BC202" i="44"/>
  <c r="BN32" i="44"/>
  <c r="G7" i="44"/>
  <c r="J27" i="44"/>
  <c r="AP58" i="44"/>
  <c r="BO68" i="44"/>
  <c r="BM76" i="44"/>
  <c r="BJ206" i="44"/>
  <c r="BN207" i="44"/>
  <c r="AZ19" i="46"/>
  <c r="AZ19" i="44"/>
  <c r="H23" i="46"/>
  <c r="H23" i="44"/>
  <c r="AD189" i="46"/>
  <c r="AD189" i="44"/>
  <c r="AN194" i="44"/>
  <c r="A150" i="44"/>
  <c r="AJ56" i="44"/>
  <c r="O67" i="44"/>
  <c r="AU67" i="44"/>
  <c r="A65" i="44"/>
  <c r="AY47" i="44"/>
  <c r="L54" i="44"/>
  <c r="L56" i="44"/>
  <c r="V67" i="44"/>
  <c r="AE69" i="44"/>
  <c r="BK80" i="44"/>
  <c r="K175" i="44"/>
  <c r="BQ176" i="44"/>
  <c r="F191" i="44"/>
  <c r="AP205" i="44"/>
  <c r="AD206" i="44"/>
  <c r="F32" i="44"/>
  <c r="BM36" i="44"/>
  <c r="W38" i="44"/>
  <c r="BB68" i="44"/>
  <c r="T70" i="44"/>
  <c r="AB72" i="44"/>
  <c r="P73" i="44"/>
  <c r="C126" i="46"/>
  <c r="C126" i="44" s="1"/>
  <c r="C152" i="46"/>
  <c r="C152" i="44" s="1"/>
  <c r="V14" i="44"/>
  <c r="AX18" i="44"/>
  <c r="AF20" i="44"/>
  <c r="N22" i="44"/>
  <c r="J25" i="44"/>
  <c r="BG26" i="44"/>
  <c r="T29" i="44"/>
  <c r="X30" i="44"/>
  <c r="R31" i="44"/>
  <c r="AW177" i="44"/>
  <c r="BP182" i="44"/>
  <c r="BJ189" i="44"/>
  <c r="AL191" i="44"/>
  <c r="P194" i="44"/>
  <c r="AZ195" i="44"/>
  <c r="BN25" i="46"/>
  <c r="A190" i="44"/>
  <c r="BF81" i="44"/>
  <c r="AF185" i="44"/>
  <c r="BB189" i="44"/>
  <c r="N191" i="44"/>
  <c r="BB191" i="44"/>
  <c r="AK193" i="44"/>
  <c r="AR195" i="44"/>
  <c r="D197" i="44"/>
  <c r="K199" i="44"/>
  <c r="K201" i="44"/>
  <c r="AI203" i="44"/>
  <c r="BG203" i="44"/>
  <c r="J205" i="44"/>
  <c r="C108" i="46"/>
  <c r="C108" i="44" s="1"/>
  <c r="AE172" i="44"/>
  <c r="AN183" i="44"/>
  <c r="BL183" i="44"/>
  <c r="AI199" i="44"/>
  <c r="A110" i="44"/>
  <c r="A128" i="44"/>
  <c r="C68" i="46"/>
  <c r="C68" i="44" s="1"/>
  <c r="C128" i="46"/>
  <c r="C128" i="44" s="1"/>
  <c r="BF18" i="44"/>
  <c r="AE29" i="44"/>
  <c r="BJ67" i="44"/>
  <c r="AD127" i="44"/>
  <c r="AT151" i="44"/>
  <c r="AO154" i="44"/>
  <c r="AF168" i="44"/>
  <c r="BC172" i="44"/>
  <c r="Y177" i="44"/>
  <c r="AZ184" i="44"/>
  <c r="H185" i="44"/>
  <c r="BG186" i="44"/>
  <c r="AT189" i="44"/>
  <c r="AF196" i="44"/>
  <c r="AE204" i="44"/>
  <c r="V206" i="44"/>
  <c r="BP137" i="44"/>
  <c r="BQ180" i="44"/>
  <c r="C110" i="46"/>
  <c r="C110" i="44" s="1"/>
  <c r="AX7" i="44"/>
  <c r="AU12" i="44"/>
  <c r="BQ18" i="44"/>
  <c r="R21" i="44"/>
  <c r="AH81" i="44"/>
  <c r="F107" i="44"/>
  <c r="N107" i="44"/>
  <c r="V107" i="44"/>
  <c r="AD107" i="44"/>
  <c r="AL107" i="44"/>
  <c r="AT107" i="44"/>
  <c r="BB107" i="44"/>
  <c r="BJ107" i="44"/>
  <c r="BA146" i="44"/>
  <c r="G147" i="44"/>
  <c r="BN150" i="44"/>
  <c r="U155" i="44"/>
  <c r="Z164" i="44"/>
  <c r="H168" i="44"/>
  <c r="AO177" i="44"/>
  <c r="T182" i="44"/>
  <c r="K186" i="44"/>
  <c r="AI186" i="44"/>
  <c r="AL189" i="44"/>
  <c r="AI201" i="44"/>
  <c r="AA203" i="44"/>
  <c r="BF205" i="44"/>
  <c r="A106" i="44"/>
  <c r="N67" i="44"/>
  <c r="D157" i="44"/>
  <c r="AI115" i="44"/>
  <c r="M146" i="44"/>
  <c r="AZ157" i="44"/>
  <c r="BL168" i="44"/>
  <c r="O172" i="44"/>
  <c r="V189" i="44"/>
  <c r="H196" i="44"/>
  <c r="T197" i="44"/>
  <c r="AJ197" i="44"/>
  <c r="AA201" i="44"/>
  <c r="AY201" i="44"/>
  <c r="T157" i="44"/>
  <c r="A81" i="44"/>
  <c r="A126" i="44"/>
  <c r="A130" i="44"/>
  <c r="BD119" i="44"/>
  <c r="AL127" i="44"/>
  <c r="AS155" i="44"/>
  <c r="T184" i="44"/>
  <c r="BP184" i="44"/>
  <c r="N189" i="44"/>
  <c r="BQ193" i="44"/>
  <c r="BH195" i="44"/>
  <c r="X196" i="44"/>
  <c r="G200" i="44"/>
  <c r="O200" i="44"/>
  <c r="W200" i="44"/>
  <c r="AE200" i="44"/>
  <c r="AM200" i="44"/>
  <c r="AU200" i="44"/>
  <c r="BC200" i="44"/>
  <c r="BK200" i="44"/>
  <c r="BF207" i="44"/>
  <c r="BO11" i="46"/>
  <c r="BO11" i="44"/>
  <c r="BL12" i="46"/>
  <c r="BL12" i="44"/>
  <c r="Q16" i="46"/>
  <c r="Q16" i="44"/>
  <c r="BL8" i="44"/>
  <c r="G16" i="44"/>
  <c r="AC22" i="44"/>
  <c r="E32" i="44"/>
  <c r="BE38" i="44"/>
  <c r="E42" i="44"/>
  <c r="M44" i="44"/>
  <c r="M49" i="44"/>
  <c r="J10" i="44"/>
  <c r="BP13" i="44"/>
  <c r="BA17" i="44"/>
  <c r="BG34" i="44"/>
  <c r="AO41" i="44"/>
  <c r="K46" i="44"/>
  <c r="BM50" i="44"/>
  <c r="AA55" i="44"/>
  <c r="Q59" i="44"/>
  <c r="AK60" i="44"/>
  <c r="BO78" i="44"/>
  <c r="J80" i="44"/>
  <c r="BC11" i="44"/>
  <c r="AY17" i="44"/>
  <c r="AA24" i="44"/>
  <c r="G33" i="44"/>
  <c r="BG36" i="44"/>
  <c r="AQ39" i="44"/>
  <c r="BK40" i="44"/>
  <c r="AQ46" i="44"/>
  <c r="BG11" i="44"/>
  <c r="O16" i="44"/>
  <c r="BQ22" i="44"/>
  <c r="AK27" i="44"/>
  <c r="AU30" i="44"/>
  <c r="S36" i="44"/>
  <c r="AP10" i="44"/>
  <c r="AN12" i="44"/>
  <c r="U16" i="44"/>
  <c r="AK19" i="44"/>
  <c r="S21" i="44"/>
  <c r="AY24" i="44"/>
  <c r="AL25" i="44"/>
  <c r="E27" i="44"/>
  <c r="AG31" i="44"/>
  <c r="AK32" i="44"/>
  <c r="O33" i="44"/>
  <c r="AS37" i="44"/>
  <c r="Q43" i="44"/>
  <c r="J48" i="44"/>
  <c r="AX48" i="44"/>
  <c r="BA49" i="44"/>
  <c r="BM59" i="44"/>
  <c r="J67" i="44"/>
  <c r="BI70" i="44"/>
  <c r="P75" i="44"/>
  <c r="AU77" i="44"/>
  <c r="AP82" i="44"/>
  <c r="AW85" i="44"/>
  <c r="AW15" i="46"/>
  <c r="AW15" i="44"/>
  <c r="BQ33" i="46"/>
  <c r="BQ33" i="44"/>
  <c r="E35" i="46"/>
  <c r="E35" i="44"/>
  <c r="AK35" i="46"/>
  <c r="AK35" i="44"/>
  <c r="BI35" i="46"/>
  <c r="BI35" i="44"/>
  <c r="Q36" i="46"/>
  <c r="Q36" i="44"/>
  <c r="AO36" i="46"/>
  <c r="AO36" i="44"/>
  <c r="AQ37" i="46"/>
  <c r="AQ37" i="44"/>
  <c r="BF10" i="46"/>
  <c r="BF10" i="44"/>
  <c r="BD12" i="44"/>
  <c r="U15" i="44"/>
  <c r="AM23" i="44"/>
  <c r="BB25" i="44"/>
  <c r="BQ27" i="44"/>
  <c r="S29" i="44"/>
  <c r="S39" i="44"/>
  <c r="Q41" i="44"/>
  <c r="AV7" i="46"/>
  <c r="AV7" i="44"/>
  <c r="X14" i="46"/>
  <c r="X14" i="44"/>
  <c r="AS17" i="46"/>
  <c r="AS17" i="44"/>
  <c r="BF26" i="46"/>
  <c r="BF26" i="44"/>
  <c r="AY29" i="46"/>
  <c r="AY29" i="44"/>
  <c r="BK30" i="46"/>
  <c r="BK30" i="44"/>
  <c r="BE31" i="46"/>
  <c r="BE31" i="44"/>
  <c r="AU33" i="46"/>
  <c r="AU33" i="44"/>
  <c r="BC33" i="46"/>
  <c r="BC33" i="44"/>
  <c r="O35" i="46"/>
  <c r="O35" i="44"/>
  <c r="BO36" i="46"/>
  <c r="BO36" i="44"/>
  <c r="U37" i="46"/>
  <c r="U37" i="44"/>
  <c r="AG38" i="46"/>
  <c r="AG38" i="44"/>
  <c r="W40" i="46"/>
  <c r="W40" i="44"/>
  <c r="M42" i="46"/>
  <c r="M42" i="44"/>
  <c r="AS42" i="46"/>
  <c r="AS42" i="44"/>
  <c r="Y43" i="46"/>
  <c r="Y43" i="44"/>
  <c r="AG43" i="46"/>
  <c r="AG43" i="44"/>
  <c r="U44" i="46"/>
  <c r="U44" i="44"/>
  <c r="BK45" i="46"/>
  <c r="BK45" i="44"/>
  <c r="AA46" i="46"/>
  <c r="AA46" i="44"/>
  <c r="BG46" i="46"/>
  <c r="BG46" i="44"/>
  <c r="BB47" i="46"/>
  <c r="BB47" i="44"/>
  <c r="R48" i="46"/>
  <c r="R48" i="44"/>
  <c r="Q50" i="46"/>
  <c r="Q50" i="44"/>
  <c r="AB51" i="46"/>
  <c r="AB51" i="44"/>
  <c r="X52" i="46"/>
  <c r="X52" i="44"/>
  <c r="AF52" i="46"/>
  <c r="AF52" i="44"/>
  <c r="AB53" i="46"/>
  <c r="AB53" i="44"/>
  <c r="BH53" i="46"/>
  <c r="BH53" i="44"/>
  <c r="BC54" i="46"/>
  <c r="BC54" i="44"/>
  <c r="O56" i="46"/>
  <c r="O56" i="44"/>
  <c r="BK56" i="46"/>
  <c r="BK56" i="44"/>
  <c r="AX57" i="46"/>
  <c r="AX57" i="44"/>
  <c r="M58" i="46"/>
  <c r="M58" i="44"/>
  <c r="AF61" i="46"/>
  <c r="AF61" i="44"/>
  <c r="AV61" i="46"/>
  <c r="AV61" i="44"/>
  <c r="Y64" i="46"/>
  <c r="Y64" i="44"/>
  <c r="AH65" i="46"/>
  <c r="AH65" i="44"/>
  <c r="AP65" i="46"/>
  <c r="AP65" i="44"/>
  <c r="AD66" i="46"/>
  <c r="AD66" i="44"/>
  <c r="AL66" i="46"/>
  <c r="AL66" i="44"/>
  <c r="Z67" i="46"/>
  <c r="Z67" i="44"/>
  <c r="AH67" i="46"/>
  <c r="AH67" i="44"/>
  <c r="AX67" i="46"/>
  <c r="AX67" i="44"/>
  <c r="V68" i="46"/>
  <c r="V68" i="44"/>
  <c r="AT68" i="46"/>
  <c r="AT68" i="44"/>
  <c r="BJ68" i="46"/>
  <c r="BJ68" i="44"/>
  <c r="J69" i="46"/>
  <c r="J69" i="44"/>
  <c r="R69" i="46"/>
  <c r="R69" i="44"/>
  <c r="M70" i="46"/>
  <c r="M70" i="44"/>
  <c r="BA70" i="46"/>
  <c r="BA70" i="44"/>
  <c r="BL75" i="46"/>
  <c r="BL75" i="44"/>
  <c r="BG78" i="46"/>
  <c r="BG78" i="44"/>
  <c r="R80" i="46"/>
  <c r="R80" i="44"/>
  <c r="Z80" i="46"/>
  <c r="Z80" i="44"/>
  <c r="AH80" i="46"/>
  <c r="AH80" i="44"/>
  <c r="AX80" i="46"/>
  <c r="AX80" i="44"/>
  <c r="BF80" i="46"/>
  <c r="BF80" i="44"/>
  <c r="N81" i="46"/>
  <c r="N81" i="44"/>
  <c r="V81" i="46"/>
  <c r="V81" i="44"/>
  <c r="AD81" i="46"/>
  <c r="AD81" i="44"/>
  <c r="AT81" i="46"/>
  <c r="AT81" i="44"/>
  <c r="J82" i="46"/>
  <c r="J82" i="44"/>
  <c r="Z82" i="46"/>
  <c r="Z82" i="44"/>
  <c r="AH82" i="46"/>
  <c r="AH82" i="44"/>
  <c r="BF82" i="46"/>
  <c r="BF82" i="44"/>
  <c r="BN82" i="46"/>
  <c r="BN82" i="44"/>
  <c r="E83" i="46"/>
  <c r="E83" i="44"/>
  <c r="M83" i="46"/>
  <c r="M83" i="44"/>
  <c r="U83" i="46"/>
  <c r="U83" i="44"/>
  <c r="AS83" i="46"/>
  <c r="AS83" i="44"/>
  <c r="BA83" i="46"/>
  <c r="BA83" i="44"/>
  <c r="BQ83" i="46"/>
  <c r="BQ83" i="44"/>
  <c r="F84" i="46"/>
  <c r="F84" i="44"/>
  <c r="N84" i="46"/>
  <c r="N84" i="44"/>
  <c r="V84" i="46"/>
  <c r="V84" i="44"/>
  <c r="AT84" i="46"/>
  <c r="AT84" i="44"/>
  <c r="I85" i="46"/>
  <c r="I85" i="44"/>
  <c r="Q85" i="46"/>
  <c r="Q85" i="44"/>
  <c r="AO85" i="46"/>
  <c r="AO85" i="44"/>
  <c r="BM85" i="46"/>
  <c r="BM85" i="44"/>
  <c r="E86" i="46"/>
  <c r="E86" i="44"/>
  <c r="AC86" i="46"/>
  <c r="AC86" i="44"/>
  <c r="AK86" i="46"/>
  <c r="AK86" i="44"/>
  <c r="AS86" i="46"/>
  <c r="AS86" i="44"/>
  <c r="BI86" i="46"/>
  <c r="BI86" i="44"/>
  <c r="BQ86" i="46"/>
  <c r="BQ86" i="44"/>
  <c r="H87" i="46"/>
  <c r="H87" i="44"/>
  <c r="X87" i="46"/>
  <c r="X87" i="44"/>
  <c r="AF87" i="46"/>
  <c r="AF87" i="44"/>
  <c r="BD87" i="46"/>
  <c r="BD87" i="44"/>
  <c r="D88" i="46"/>
  <c r="D88" i="44"/>
  <c r="AB88" i="46"/>
  <c r="AB88" i="44"/>
  <c r="AJ88" i="46"/>
  <c r="AJ88" i="44"/>
  <c r="AZ88" i="46"/>
  <c r="AZ88" i="44"/>
  <c r="BH88" i="46"/>
  <c r="BH88" i="44"/>
  <c r="O89" i="46"/>
  <c r="O89" i="44"/>
  <c r="W89" i="46"/>
  <c r="W89" i="44"/>
  <c r="AM89" i="46"/>
  <c r="AM89" i="44"/>
  <c r="BC89" i="46"/>
  <c r="BC89" i="44"/>
  <c r="BK89" i="46"/>
  <c r="BK89" i="44"/>
  <c r="S90" i="46"/>
  <c r="S90" i="44"/>
  <c r="AA90" i="46"/>
  <c r="AA90" i="44"/>
  <c r="AQ90" i="46"/>
  <c r="AQ90" i="44"/>
  <c r="AY90" i="46"/>
  <c r="AY90" i="44"/>
  <c r="BG90" i="46"/>
  <c r="BG90" i="44"/>
  <c r="F91" i="46"/>
  <c r="F91" i="44"/>
  <c r="N91" i="46"/>
  <c r="N91" i="44"/>
  <c r="AT91" i="46"/>
  <c r="AT91" i="44"/>
  <c r="J92" i="46"/>
  <c r="J92" i="44"/>
  <c r="Z92" i="46"/>
  <c r="Z92" i="44"/>
  <c r="AH92" i="46"/>
  <c r="AH92" i="44"/>
  <c r="AP92" i="46"/>
  <c r="AP92" i="44"/>
  <c r="AX92" i="46"/>
  <c r="AX92" i="44"/>
  <c r="BF92" i="46"/>
  <c r="BF92" i="44"/>
  <c r="AH94" i="46"/>
  <c r="AH94" i="44"/>
  <c r="AP94" i="46"/>
  <c r="AP94" i="44"/>
  <c r="E95" i="46"/>
  <c r="E95" i="44"/>
  <c r="AC95" i="46"/>
  <c r="AC95" i="44"/>
  <c r="AK95" i="46"/>
  <c r="AK95" i="44"/>
  <c r="AS95" i="46"/>
  <c r="AS95" i="44"/>
  <c r="BA95" i="46"/>
  <c r="BA95" i="44"/>
  <c r="BI95" i="46"/>
  <c r="BI95" i="44"/>
  <c r="BQ95" i="46"/>
  <c r="BQ95" i="44"/>
  <c r="I96" i="46"/>
  <c r="I96" i="44"/>
  <c r="BK16" i="46"/>
  <c r="BK16" i="44"/>
  <c r="BQ17" i="46"/>
  <c r="BQ17" i="44"/>
  <c r="AG21" i="46"/>
  <c r="AG21" i="44"/>
  <c r="G23" i="46"/>
  <c r="G23" i="44"/>
  <c r="BJ25" i="46"/>
  <c r="BJ25" i="44"/>
  <c r="I28" i="46"/>
  <c r="I28" i="44"/>
  <c r="U32" i="46"/>
  <c r="U32" i="44"/>
  <c r="AC32" i="46"/>
  <c r="AC32" i="44"/>
  <c r="S34" i="46"/>
  <c r="S34" i="44"/>
  <c r="AQ34" i="46"/>
  <c r="AQ34" i="44"/>
  <c r="BA37" i="46"/>
  <c r="BA37" i="44"/>
  <c r="I38" i="46"/>
  <c r="I38" i="44"/>
  <c r="I41" i="46"/>
  <c r="I41" i="44"/>
  <c r="AC42" i="46"/>
  <c r="AC42" i="44"/>
  <c r="BI42" i="46"/>
  <c r="BI42" i="44"/>
  <c r="AK44" i="46"/>
  <c r="AK44" i="44"/>
  <c r="W45" i="46"/>
  <c r="W45" i="44"/>
  <c r="AL47" i="46"/>
  <c r="AL47" i="44"/>
  <c r="A46" i="27"/>
  <c r="A48" i="44"/>
  <c r="E49" i="46"/>
  <c r="E49" i="44"/>
  <c r="AC49" i="46"/>
  <c r="AC49" i="44"/>
  <c r="AS49" i="46"/>
  <c r="AS49" i="44"/>
  <c r="L51" i="46"/>
  <c r="L51" i="44"/>
  <c r="D53" i="46"/>
  <c r="D53" i="44"/>
  <c r="AU54" i="46"/>
  <c r="AU54" i="44"/>
  <c r="BA58" i="46"/>
  <c r="BA58" i="44"/>
  <c r="BQ58" i="46"/>
  <c r="BQ58" i="44"/>
  <c r="AO59" i="46"/>
  <c r="AO59" i="44"/>
  <c r="E60" i="46"/>
  <c r="E60" i="44"/>
  <c r="M60" i="46"/>
  <c r="M60" i="44"/>
  <c r="AS60" i="46"/>
  <c r="AS60" i="44"/>
  <c r="BA60" i="46"/>
  <c r="BA60" i="44"/>
  <c r="H61" i="46"/>
  <c r="H61" i="44"/>
  <c r="BD61" i="46"/>
  <c r="BD61" i="44"/>
  <c r="D62" i="46"/>
  <c r="D62" i="44"/>
  <c r="AJ62" i="46"/>
  <c r="AJ62" i="44"/>
  <c r="M63" i="46"/>
  <c r="M63" i="44"/>
  <c r="U63" i="46"/>
  <c r="U63" i="44"/>
  <c r="AS63" i="46"/>
  <c r="AS63" i="44"/>
  <c r="BA63" i="46"/>
  <c r="BA63" i="44"/>
  <c r="BQ63" i="46"/>
  <c r="BQ63" i="44"/>
  <c r="AW64" i="46"/>
  <c r="AW64" i="44"/>
  <c r="J65" i="46"/>
  <c r="J65" i="44"/>
  <c r="Z65" i="46"/>
  <c r="Z65" i="44"/>
  <c r="N66" i="46"/>
  <c r="N66" i="44"/>
  <c r="BB66" i="46"/>
  <c r="BB66" i="44"/>
  <c r="BJ66" i="46"/>
  <c r="BJ66" i="44"/>
  <c r="A65" i="27"/>
  <c r="C67" i="46"/>
  <c r="C67" i="44" s="1"/>
  <c r="R67" i="46"/>
  <c r="R67" i="44"/>
  <c r="F68" i="46"/>
  <c r="F68" i="44"/>
  <c r="A67" i="27"/>
  <c r="A69" i="44"/>
  <c r="AH69" i="46"/>
  <c r="AH69" i="44"/>
  <c r="AP69" i="46"/>
  <c r="AP69" i="44"/>
  <c r="E70" i="46"/>
  <c r="E70" i="44"/>
  <c r="U70" i="46"/>
  <c r="U70" i="44"/>
  <c r="AK70" i="46"/>
  <c r="AK70" i="44"/>
  <c r="BQ70" i="46"/>
  <c r="BQ70" i="44"/>
  <c r="Q71" i="46"/>
  <c r="Q71" i="44"/>
  <c r="AO71" i="46"/>
  <c r="AO71" i="44"/>
  <c r="BE71" i="46"/>
  <c r="BE71" i="44"/>
  <c r="H75" i="46"/>
  <c r="H75" i="44"/>
  <c r="AF75" i="46"/>
  <c r="AF75" i="44"/>
  <c r="AV75" i="46"/>
  <c r="AV75" i="44"/>
  <c r="L76" i="46"/>
  <c r="L76" i="44"/>
  <c r="T76" i="46"/>
  <c r="T76" i="44"/>
  <c r="AR76" i="46"/>
  <c r="AR76" i="44"/>
  <c r="G77" i="46"/>
  <c r="G77" i="44"/>
  <c r="O77" i="46"/>
  <c r="O77" i="44"/>
  <c r="AM77" i="46"/>
  <c r="AM77" i="44"/>
  <c r="BC77" i="46"/>
  <c r="BC77" i="44"/>
  <c r="BK77" i="46"/>
  <c r="BK77" i="44"/>
  <c r="K78" i="46"/>
  <c r="K78" i="44"/>
  <c r="S78" i="46"/>
  <c r="S78" i="44"/>
  <c r="AA78" i="46"/>
  <c r="AA78" i="44"/>
  <c r="AI78" i="46"/>
  <c r="AI78" i="44"/>
  <c r="AQ78" i="46"/>
  <c r="AQ78" i="44"/>
  <c r="A67" i="44"/>
  <c r="C14" i="46"/>
  <c r="C14" i="44" s="1"/>
  <c r="AN8" i="44"/>
  <c r="V13" i="44"/>
  <c r="AQ15" i="44"/>
  <c r="W17" i="44"/>
  <c r="AG20" i="44"/>
  <c r="S24" i="44"/>
  <c r="AP26" i="44"/>
  <c r="U27" i="44"/>
  <c r="I31" i="44"/>
  <c r="BQ32" i="44"/>
  <c r="AE33" i="44"/>
  <c r="BI37" i="44"/>
  <c r="AO38" i="44"/>
  <c r="BQ42" i="44"/>
  <c r="AO43" i="44"/>
  <c r="BM43" i="44"/>
  <c r="BC45" i="44"/>
  <c r="AI46" i="44"/>
  <c r="BO46" i="44"/>
  <c r="V47" i="44"/>
  <c r="AJ51" i="44"/>
  <c r="BL52" i="44"/>
  <c r="AM56" i="44"/>
  <c r="AP57" i="44"/>
  <c r="BI60" i="44"/>
  <c r="L62" i="44"/>
  <c r="AS70" i="44"/>
  <c r="BM71" i="44"/>
  <c r="AE77" i="44"/>
  <c r="AG85" i="44"/>
  <c r="C11" i="46"/>
  <c r="C11" i="44" s="1"/>
  <c r="A11" i="44"/>
  <c r="AC19" i="46"/>
  <c r="AC19" i="44"/>
  <c r="Q20" i="46"/>
  <c r="Q20" i="44"/>
  <c r="BE20" i="46"/>
  <c r="BE20" i="44"/>
  <c r="W27" i="46"/>
  <c r="W27" i="44"/>
  <c r="AQ31" i="46"/>
  <c r="AQ31" i="44"/>
  <c r="AW96" i="44"/>
  <c r="C111" i="46"/>
  <c r="C111" i="44" s="1"/>
  <c r="BC38" i="44"/>
  <c r="W41" i="44"/>
  <c r="BC41" i="44"/>
  <c r="Q46" i="44"/>
  <c r="AW46" i="44"/>
  <c r="AB47" i="44"/>
  <c r="S49" i="44"/>
  <c r="G50" i="44"/>
  <c r="AE50" i="44"/>
  <c r="I55" i="44"/>
  <c r="BL57" i="44"/>
  <c r="AI58" i="44"/>
  <c r="AX61" i="44"/>
  <c r="E97" i="44"/>
  <c r="AK99" i="44"/>
  <c r="BL102" i="44"/>
  <c r="BK104" i="44"/>
  <c r="AP105" i="44"/>
  <c r="BJ108" i="44"/>
  <c r="AL110" i="44"/>
  <c r="AO113" i="44"/>
  <c r="AS117" i="44"/>
  <c r="BI117" i="44"/>
  <c r="BH119" i="44"/>
  <c r="AN122" i="44"/>
  <c r="AD126" i="44"/>
  <c r="AT126" i="44"/>
  <c r="BJ126" i="44"/>
  <c r="N128" i="44"/>
  <c r="AD128" i="44"/>
  <c r="AX129" i="44"/>
  <c r="AV131" i="44"/>
  <c r="AJ132" i="44"/>
  <c r="BD133" i="44"/>
  <c r="L134" i="44"/>
  <c r="AJ136" i="44"/>
  <c r="AZ136" i="44"/>
  <c r="H137" i="44"/>
  <c r="AS139" i="44"/>
  <c r="Y39" i="46"/>
  <c r="Y39" i="44"/>
  <c r="BE39" i="46"/>
  <c r="BE39" i="44"/>
  <c r="BG42" i="46"/>
  <c r="BG42" i="44"/>
  <c r="O43" i="46"/>
  <c r="O43" i="44"/>
  <c r="AM43" i="46"/>
  <c r="AM43" i="44"/>
  <c r="BK43" i="46"/>
  <c r="BK43" i="44"/>
  <c r="I46" i="46"/>
  <c r="I46" i="44"/>
  <c r="BH47" i="46"/>
  <c r="BH47" i="44"/>
  <c r="BD48" i="46"/>
  <c r="BD48" i="44"/>
  <c r="AM50" i="46"/>
  <c r="AM50" i="44"/>
  <c r="BK50" i="46"/>
  <c r="BK50" i="44"/>
  <c r="AP51" i="46"/>
  <c r="AP51" i="44"/>
  <c r="BN51" i="46"/>
  <c r="BN51" i="44"/>
  <c r="AT52" i="46"/>
  <c r="AT52" i="44"/>
  <c r="BJ52" i="46"/>
  <c r="BJ52" i="44"/>
  <c r="AC54" i="46"/>
  <c r="AC54" i="44"/>
  <c r="BI54" i="46"/>
  <c r="BI54" i="44"/>
  <c r="Y55" i="46"/>
  <c r="Y55" i="44"/>
  <c r="AO55" i="46"/>
  <c r="AO55" i="44"/>
  <c r="AW55" i="46"/>
  <c r="AW55" i="44"/>
  <c r="AC56" i="46"/>
  <c r="AC56" i="44"/>
  <c r="BI56" i="46"/>
  <c r="BI56" i="44"/>
  <c r="H57" i="46"/>
  <c r="H57" i="44"/>
  <c r="X57" i="46"/>
  <c r="X57" i="44"/>
  <c r="AN57" i="46"/>
  <c r="AN57" i="44"/>
  <c r="AV57" i="46"/>
  <c r="AV57" i="44"/>
  <c r="S58" i="46"/>
  <c r="S58" i="44"/>
  <c r="AQ58" i="46"/>
  <c r="AQ58" i="44"/>
  <c r="G59" i="46"/>
  <c r="G59" i="44"/>
  <c r="AM59" i="46"/>
  <c r="AM59" i="44"/>
  <c r="AA60" i="46"/>
  <c r="AA60" i="44"/>
  <c r="AQ60" i="46"/>
  <c r="AQ60" i="44"/>
  <c r="BO60" i="46"/>
  <c r="BO60" i="44"/>
  <c r="F61" i="46"/>
  <c r="F61" i="44"/>
  <c r="N61" i="46"/>
  <c r="N61" i="44"/>
  <c r="V61" i="46"/>
  <c r="V61" i="44"/>
  <c r="AL61" i="46"/>
  <c r="AL61" i="44"/>
  <c r="BJ61" i="46"/>
  <c r="BJ61" i="44"/>
  <c r="J62" i="46"/>
  <c r="J62" i="44"/>
  <c r="BF62" i="46"/>
  <c r="BF62" i="44"/>
  <c r="K63" i="46"/>
  <c r="K63" i="44"/>
  <c r="BG63" i="46"/>
  <c r="BG63" i="44"/>
  <c r="W64" i="46"/>
  <c r="W64" i="44"/>
  <c r="BC64" i="46"/>
  <c r="BC64" i="44"/>
  <c r="P65" i="46"/>
  <c r="P65" i="44"/>
  <c r="X65" i="46"/>
  <c r="X65" i="44"/>
  <c r="AN65" i="46"/>
  <c r="AN65" i="44"/>
  <c r="AV65" i="46"/>
  <c r="AV65" i="44"/>
  <c r="BD65" i="46"/>
  <c r="BD65" i="44"/>
  <c r="D66" i="46"/>
  <c r="D66" i="44"/>
  <c r="T66" i="46"/>
  <c r="T66" i="44"/>
  <c r="AR66" i="46"/>
  <c r="AR66" i="44"/>
  <c r="BP66" i="46"/>
  <c r="BP66" i="44"/>
  <c r="H67" i="46"/>
  <c r="H67" i="44"/>
  <c r="P67" i="46"/>
  <c r="P67" i="44"/>
  <c r="X67" i="46"/>
  <c r="X67" i="44"/>
  <c r="BD67" i="46"/>
  <c r="BD67" i="44"/>
  <c r="BL67" i="46"/>
  <c r="BL67" i="44"/>
  <c r="T68" i="46"/>
  <c r="T68" i="44"/>
  <c r="Q96" i="46"/>
  <c r="Q96" i="44"/>
  <c r="Y96" i="46"/>
  <c r="Y96" i="44"/>
  <c r="AG96" i="46"/>
  <c r="AG96" i="44"/>
  <c r="AO96" i="46"/>
  <c r="AO96" i="44"/>
  <c r="BE96" i="46"/>
  <c r="BE96" i="44"/>
  <c r="M97" i="46"/>
  <c r="M97" i="44"/>
  <c r="BQ97" i="46"/>
  <c r="BQ97" i="44"/>
  <c r="I98" i="46"/>
  <c r="I98" i="44"/>
  <c r="Q98" i="46"/>
  <c r="Q98" i="44"/>
  <c r="Y98" i="46"/>
  <c r="Y98" i="44"/>
  <c r="AG98" i="46"/>
  <c r="AG98" i="44"/>
  <c r="AO98" i="46"/>
  <c r="AO98" i="44"/>
  <c r="E99" i="46"/>
  <c r="E99" i="44"/>
  <c r="AC99" i="46"/>
  <c r="AC99" i="44"/>
  <c r="BA99" i="46"/>
  <c r="BA99" i="44"/>
  <c r="BI99" i="46"/>
  <c r="BI99" i="44"/>
  <c r="BQ99" i="46"/>
  <c r="BQ99" i="44"/>
  <c r="I100" i="46"/>
  <c r="I100" i="44"/>
  <c r="Q100" i="46"/>
  <c r="Q100" i="44"/>
  <c r="Y100" i="46"/>
  <c r="Y100" i="44"/>
  <c r="M101" i="46"/>
  <c r="M101" i="44"/>
  <c r="AC101" i="46"/>
  <c r="AC101" i="44"/>
  <c r="AK101" i="46"/>
  <c r="AK101" i="44"/>
  <c r="AF102" i="46"/>
  <c r="AF102" i="44"/>
  <c r="K103" i="46"/>
  <c r="K103" i="44"/>
  <c r="S103" i="46"/>
  <c r="S103" i="44"/>
  <c r="W104" i="46"/>
  <c r="W104" i="44"/>
  <c r="AM104" i="46"/>
  <c r="AM104" i="44"/>
  <c r="F106" i="46"/>
  <c r="F106" i="44"/>
  <c r="V106" i="46"/>
  <c r="V106" i="44"/>
  <c r="AD106" i="46"/>
  <c r="AD106" i="44"/>
  <c r="AT106" i="46"/>
  <c r="AT106" i="44"/>
  <c r="BB106" i="46"/>
  <c r="BB106" i="44"/>
  <c r="BJ106" i="46"/>
  <c r="BJ106" i="44"/>
  <c r="F108" i="46"/>
  <c r="F108" i="44"/>
  <c r="N108" i="46"/>
  <c r="N108" i="44"/>
  <c r="J109" i="46"/>
  <c r="J109" i="44"/>
  <c r="Z109" i="46"/>
  <c r="Z109" i="44"/>
  <c r="AX109" i="46"/>
  <c r="AX109" i="44"/>
  <c r="BB110" i="46"/>
  <c r="BB110" i="44"/>
  <c r="BJ110" i="46"/>
  <c r="BJ110" i="44"/>
  <c r="I111" i="46"/>
  <c r="I111" i="44"/>
  <c r="Q111" i="46"/>
  <c r="Q111" i="44"/>
  <c r="Y111" i="46"/>
  <c r="Y111" i="44"/>
  <c r="AG111" i="46"/>
  <c r="AG111" i="44"/>
  <c r="AO111" i="46"/>
  <c r="AO111" i="44"/>
  <c r="AW111" i="46"/>
  <c r="AW111" i="44"/>
  <c r="BM111" i="46"/>
  <c r="BM111" i="44"/>
  <c r="E112" i="46"/>
  <c r="E112" i="44"/>
  <c r="U112" i="46"/>
  <c r="U112" i="44"/>
  <c r="AC112" i="46"/>
  <c r="AC112" i="44"/>
  <c r="AK112" i="46"/>
  <c r="AK112" i="44"/>
  <c r="AS112" i="46"/>
  <c r="AS112" i="44"/>
  <c r="BA112" i="46"/>
  <c r="BA112" i="44"/>
  <c r="BQ112" i="46"/>
  <c r="BQ112" i="44"/>
  <c r="Q113" i="46"/>
  <c r="Q113" i="44"/>
  <c r="Y113" i="46"/>
  <c r="Y113" i="44"/>
  <c r="AG113" i="46"/>
  <c r="AG113" i="44"/>
  <c r="AW113" i="46"/>
  <c r="AW113" i="44"/>
  <c r="BE113" i="46"/>
  <c r="BE113" i="44"/>
  <c r="E114" i="46"/>
  <c r="E114" i="44"/>
  <c r="M114" i="46"/>
  <c r="M114" i="44"/>
  <c r="U114" i="46"/>
  <c r="U114" i="44"/>
  <c r="AC114" i="46"/>
  <c r="AC114" i="44"/>
  <c r="AK114" i="46"/>
  <c r="AK114" i="44"/>
  <c r="AS114" i="46"/>
  <c r="AS114" i="44"/>
  <c r="BA114" i="46"/>
  <c r="BA114" i="44"/>
  <c r="BI114" i="46"/>
  <c r="BI114" i="44"/>
  <c r="BQ114" i="46"/>
  <c r="BQ114" i="44"/>
  <c r="W115" i="46"/>
  <c r="W115" i="44"/>
  <c r="AE115" i="46"/>
  <c r="AE115" i="44"/>
  <c r="AM115" i="46"/>
  <c r="AM115" i="44"/>
  <c r="AU115" i="46"/>
  <c r="AU115" i="44"/>
  <c r="BC115" i="46"/>
  <c r="BC115" i="44"/>
  <c r="BO116" i="46"/>
  <c r="BO116" i="44"/>
  <c r="E117" i="46"/>
  <c r="E117" i="44"/>
  <c r="M117" i="46"/>
  <c r="M117" i="44"/>
  <c r="U117" i="46"/>
  <c r="U117" i="44"/>
  <c r="AK117" i="46"/>
  <c r="AK117" i="44"/>
  <c r="BA117" i="46"/>
  <c r="BA117" i="44"/>
  <c r="BQ117" i="46"/>
  <c r="BQ117" i="44"/>
  <c r="I118" i="46"/>
  <c r="I118" i="44"/>
  <c r="Q118" i="46"/>
  <c r="Q118" i="44"/>
  <c r="Y118" i="46"/>
  <c r="Y118" i="44"/>
  <c r="AW118" i="46"/>
  <c r="AW118" i="44"/>
  <c r="BE118" i="46"/>
  <c r="BE118" i="44"/>
  <c r="BM118" i="46"/>
  <c r="BM118" i="44"/>
  <c r="BP119" i="46"/>
  <c r="BP119" i="44"/>
  <c r="H120" i="46"/>
  <c r="H120" i="44"/>
  <c r="P120" i="46"/>
  <c r="P120" i="44"/>
  <c r="X120" i="46"/>
  <c r="X120" i="44"/>
  <c r="AF120" i="46"/>
  <c r="AF120" i="44"/>
  <c r="AN120" i="46"/>
  <c r="AN120" i="44"/>
  <c r="AV120" i="46"/>
  <c r="AV120" i="44"/>
  <c r="BD120" i="46"/>
  <c r="BD120" i="44"/>
  <c r="BL120" i="46"/>
  <c r="BL120" i="44"/>
  <c r="L121" i="46"/>
  <c r="L121" i="44"/>
  <c r="T121" i="46"/>
  <c r="T121" i="44"/>
  <c r="AB121" i="46"/>
  <c r="AB121" i="44"/>
  <c r="AJ121" i="46"/>
  <c r="AJ121" i="44"/>
  <c r="AR121" i="46"/>
  <c r="AR121" i="44"/>
  <c r="AZ121" i="46"/>
  <c r="AZ121" i="44"/>
  <c r="BH121" i="46"/>
  <c r="BH121" i="44"/>
  <c r="BP121" i="46"/>
  <c r="BP121" i="44"/>
  <c r="H122" i="46"/>
  <c r="H122" i="44"/>
  <c r="P122" i="46"/>
  <c r="P122" i="44"/>
  <c r="X122" i="46"/>
  <c r="X122" i="44"/>
  <c r="AF122" i="46"/>
  <c r="AF122" i="44"/>
  <c r="AV122" i="46"/>
  <c r="AV122" i="44"/>
  <c r="BD122" i="46"/>
  <c r="BD122" i="44"/>
  <c r="BL122" i="46"/>
  <c r="BL122" i="44"/>
  <c r="AA123" i="46"/>
  <c r="AA123" i="44"/>
  <c r="AQ123" i="46"/>
  <c r="AQ123" i="44"/>
  <c r="AY123" i="46"/>
  <c r="AY123" i="44"/>
  <c r="BG123" i="46"/>
  <c r="BG123" i="44"/>
  <c r="O124" i="46"/>
  <c r="O124" i="44"/>
  <c r="AE124" i="46"/>
  <c r="AE124" i="44"/>
  <c r="R125" i="46"/>
  <c r="R125" i="44"/>
  <c r="AH125" i="46"/>
  <c r="AH125" i="44"/>
  <c r="AP125" i="46"/>
  <c r="AP125" i="44"/>
  <c r="BF125" i="46"/>
  <c r="BF125" i="44"/>
  <c r="BN125" i="46"/>
  <c r="BN125" i="44"/>
  <c r="N126" i="46"/>
  <c r="N126" i="44"/>
  <c r="V126" i="46"/>
  <c r="V126" i="44"/>
  <c r="AL126" i="46"/>
  <c r="AL126" i="44"/>
  <c r="BB126" i="46"/>
  <c r="BB126" i="44"/>
  <c r="J127" i="46"/>
  <c r="J127" i="44"/>
  <c r="R127" i="46"/>
  <c r="R127" i="44"/>
  <c r="Z127" i="46"/>
  <c r="Z127" i="44"/>
  <c r="AH127" i="46"/>
  <c r="AH127" i="44"/>
  <c r="AP127" i="46"/>
  <c r="AP127" i="44"/>
  <c r="AX127" i="46"/>
  <c r="AX127" i="44"/>
  <c r="BF127" i="46"/>
  <c r="BF127" i="44"/>
  <c r="BN127" i="46"/>
  <c r="BN127" i="44"/>
  <c r="F128" i="46"/>
  <c r="F128" i="44"/>
  <c r="BB128" i="46"/>
  <c r="BB128" i="44"/>
  <c r="BJ128" i="46"/>
  <c r="BJ128" i="44"/>
  <c r="J129" i="46"/>
  <c r="J129" i="44"/>
  <c r="AH129" i="46"/>
  <c r="AH129" i="44"/>
  <c r="AP129" i="46"/>
  <c r="AP129" i="44"/>
  <c r="BF129" i="46"/>
  <c r="BF129" i="44"/>
  <c r="D130" i="46"/>
  <c r="D130" i="44"/>
  <c r="AB130" i="46"/>
  <c r="AB130" i="44"/>
  <c r="AZ130" i="46"/>
  <c r="AZ130" i="44"/>
  <c r="BH130" i="46"/>
  <c r="BH130" i="44"/>
  <c r="H131" i="46"/>
  <c r="H131" i="44"/>
  <c r="P131" i="46"/>
  <c r="P131" i="44"/>
  <c r="X131" i="46"/>
  <c r="X131" i="44"/>
  <c r="AF131" i="46"/>
  <c r="AF131" i="44"/>
  <c r="AN131" i="46"/>
  <c r="AN131" i="44"/>
  <c r="BL131" i="46"/>
  <c r="BL131" i="44"/>
  <c r="T132" i="46"/>
  <c r="T132" i="44"/>
  <c r="AB132" i="46"/>
  <c r="AB132" i="44"/>
  <c r="AR132" i="46"/>
  <c r="AR132" i="44"/>
  <c r="BP132" i="46"/>
  <c r="BP132" i="44"/>
  <c r="P133" i="46"/>
  <c r="P133" i="44"/>
  <c r="X133" i="46"/>
  <c r="X133" i="44"/>
  <c r="AF133" i="46"/>
  <c r="AF133" i="44"/>
  <c r="AV133" i="46"/>
  <c r="AV133" i="44"/>
  <c r="BL133" i="46"/>
  <c r="BL133" i="44"/>
  <c r="D134" i="46"/>
  <c r="D134" i="44"/>
  <c r="T134" i="46"/>
  <c r="T134" i="44"/>
  <c r="AB134" i="46"/>
  <c r="AB134" i="44"/>
  <c r="AJ134" i="46"/>
  <c r="AJ134" i="44"/>
  <c r="AR134" i="46"/>
  <c r="AR134" i="44"/>
  <c r="AZ134" i="46"/>
  <c r="AZ134" i="44"/>
  <c r="BH134" i="46"/>
  <c r="BH134" i="44"/>
  <c r="BP134" i="46"/>
  <c r="BP134" i="44"/>
  <c r="H135" i="46"/>
  <c r="H135" i="44"/>
  <c r="P135" i="46"/>
  <c r="P135" i="44"/>
  <c r="X135" i="46"/>
  <c r="X135" i="44"/>
  <c r="AV135" i="46"/>
  <c r="AV135" i="44"/>
  <c r="BL135" i="46"/>
  <c r="BL135" i="44"/>
  <c r="D136" i="46"/>
  <c r="D136" i="44"/>
  <c r="L136" i="46"/>
  <c r="L136" i="44"/>
  <c r="AR136" i="46"/>
  <c r="AR136" i="44"/>
  <c r="BH136" i="46"/>
  <c r="BH136" i="44"/>
  <c r="BP136" i="46"/>
  <c r="BP136" i="44"/>
  <c r="X137" i="46"/>
  <c r="X137" i="44"/>
  <c r="AF137" i="46"/>
  <c r="AF137" i="44"/>
  <c r="BD137" i="46"/>
  <c r="BD137" i="44"/>
  <c r="BL137" i="46"/>
  <c r="BL137" i="44"/>
  <c r="D138" i="46"/>
  <c r="D138" i="44"/>
  <c r="AJ138" i="46"/>
  <c r="AJ138" i="44"/>
  <c r="AR138" i="46"/>
  <c r="AR138" i="44"/>
  <c r="AZ138" i="46"/>
  <c r="AZ138" i="44"/>
  <c r="BP138" i="46"/>
  <c r="BP138" i="44"/>
  <c r="E139" i="46"/>
  <c r="E139" i="44"/>
  <c r="M139" i="46"/>
  <c r="M139" i="44"/>
  <c r="U139" i="46"/>
  <c r="U139" i="44"/>
  <c r="AK139" i="46"/>
  <c r="AK139" i="44"/>
  <c r="BA139" i="46"/>
  <c r="BA139" i="44"/>
  <c r="BQ139" i="46"/>
  <c r="BQ139" i="44"/>
  <c r="Q140" i="46"/>
  <c r="Q140" i="44"/>
  <c r="Y140" i="46"/>
  <c r="Y140" i="44"/>
  <c r="AO140" i="46"/>
  <c r="AO140" i="44"/>
  <c r="AW140" i="46"/>
  <c r="AW140" i="44"/>
  <c r="BE140" i="46"/>
  <c r="BE140" i="44"/>
  <c r="BM140" i="46"/>
  <c r="BM140" i="44"/>
  <c r="M141" i="46"/>
  <c r="M141" i="44"/>
  <c r="U141" i="46"/>
  <c r="U141" i="44"/>
  <c r="AK141" i="46"/>
  <c r="AK141" i="44"/>
  <c r="BA141" i="46"/>
  <c r="BA141" i="44"/>
  <c r="BI141" i="46"/>
  <c r="BI141" i="44"/>
  <c r="BQ141" i="46"/>
  <c r="BQ141" i="44"/>
  <c r="I142" i="46"/>
  <c r="I142" i="44"/>
  <c r="Q142" i="46"/>
  <c r="Q142" i="44"/>
  <c r="Y142" i="46"/>
  <c r="Y142" i="44"/>
  <c r="AG142" i="46"/>
  <c r="AG142" i="44"/>
  <c r="E143" i="46"/>
  <c r="E143" i="44"/>
  <c r="M143" i="46"/>
  <c r="M143" i="44"/>
  <c r="AC143" i="46"/>
  <c r="AC143" i="44"/>
  <c r="AK143" i="46"/>
  <c r="AK143" i="44"/>
  <c r="AS143" i="46"/>
  <c r="AS143" i="44"/>
  <c r="BA143" i="46"/>
  <c r="BA143" i="44"/>
  <c r="BI143" i="46"/>
  <c r="BI143" i="44"/>
  <c r="BQ143" i="46"/>
  <c r="BQ143" i="44"/>
  <c r="S144" i="46"/>
  <c r="S144" i="44"/>
  <c r="AI144" i="46"/>
  <c r="AI144" i="44"/>
  <c r="AQ144" i="46"/>
  <c r="AQ144" i="44"/>
  <c r="BG144" i="46"/>
  <c r="BG144" i="44"/>
  <c r="O145" i="46"/>
  <c r="O145" i="44"/>
  <c r="W145" i="46"/>
  <c r="W145" i="44"/>
  <c r="AE145" i="46"/>
  <c r="AE145" i="44"/>
  <c r="AM145" i="46"/>
  <c r="AM145" i="44"/>
  <c r="AU145" i="46"/>
  <c r="AU145" i="44"/>
  <c r="BK145" i="46"/>
  <c r="BK145" i="44"/>
  <c r="I146" i="46"/>
  <c r="I146" i="44"/>
  <c r="Q146" i="46"/>
  <c r="Q146" i="44"/>
  <c r="Y146" i="46"/>
  <c r="Y146" i="44"/>
  <c r="AG146" i="46"/>
  <c r="AG146" i="44"/>
  <c r="AO146" i="46"/>
  <c r="AO146" i="44"/>
  <c r="AW146" i="46"/>
  <c r="AW146" i="44"/>
  <c r="BE146" i="46"/>
  <c r="BE146" i="44"/>
  <c r="BM146" i="46"/>
  <c r="BM146" i="44"/>
  <c r="K147" i="46"/>
  <c r="K147" i="44"/>
  <c r="S147" i="46"/>
  <c r="S147" i="44"/>
  <c r="AA147" i="46"/>
  <c r="AA147" i="44"/>
  <c r="AQ147" i="46"/>
  <c r="AQ147" i="44"/>
  <c r="BG147" i="46"/>
  <c r="BG147" i="44"/>
  <c r="G148" i="46"/>
  <c r="G148" i="44"/>
  <c r="AE148" i="46"/>
  <c r="AE148" i="44"/>
  <c r="AU148" i="46"/>
  <c r="AU148" i="44"/>
  <c r="BC148" i="46"/>
  <c r="BC148" i="44"/>
  <c r="BK148" i="46"/>
  <c r="BK148" i="44"/>
  <c r="Z149" i="46"/>
  <c r="Z149" i="44"/>
  <c r="AH149" i="46"/>
  <c r="AH149" i="44"/>
  <c r="AP149" i="46"/>
  <c r="AP149" i="44"/>
  <c r="AX149" i="46"/>
  <c r="AX149" i="44"/>
  <c r="BF149" i="46"/>
  <c r="BF149" i="44"/>
  <c r="BN149" i="46"/>
  <c r="BN149" i="44"/>
  <c r="F150" i="46"/>
  <c r="F150" i="44"/>
  <c r="N150" i="46"/>
  <c r="N150" i="44"/>
  <c r="V150" i="46"/>
  <c r="V150" i="44"/>
  <c r="BI97" i="46"/>
  <c r="BI97" i="44"/>
  <c r="AW100" i="46"/>
  <c r="AW100" i="44"/>
  <c r="BM100" i="46"/>
  <c r="BM100" i="44"/>
  <c r="AS101" i="46"/>
  <c r="AS101" i="44"/>
  <c r="BA101" i="46"/>
  <c r="BA101" i="44"/>
  <c r="BI101" i="46"/>
  <c r="BI101" i="44"/>
  <c r="BQ101" i="46"/>
  <c r="BQ101" i="44"/>
  <c r="AN102" i="46"/>
  <c r="AN102" i="44"/>
  <c r="AQ103" i="46"/>
  <c r="AQ103" i="44"/>
  <c r="O104" i="46"/>
  <c r="O104" i="44"/>
  <c r="AE104" i="46"/>
  <c r="AE104" i="44"/>
  <c r="AU104" i="46"/>
  <c r="AU104" i="44"/>
  <c r="J105" i="46"/>
  <c r="J105" i="44"/>
  <c r="AX105" i="46"/>
  <c r="AX105" i="44"/>
  <c r="BN105" i="46"/>
  <c r="BN105" i="44"/>
  <c r="N106" i="46"/>
  <c r="N106" i="44"/>
  <c r="AL106" i="46"/>
  <c r="AL106" i="44"/>
  <c r="AT108" i="46"/>
  <c r="AT108" i="44"/>
  <c r="BB108" i="46"/>
  <c r="BB108" i="44"/>
  <c r="R109" i="46"/>
  <c r="R109" i="44"/>
  <c r="AD110" i="46"/>
  <c r="AD110" i="44"/>
  <c r="AT110" i="46"/>
  <c r="AT110" i="44"/>
  <c r="K116" i="46"/>
  <c r="K116" i="44"/>
  <c r="S116" i="46"/>
  <c r="S116" i="44"/>
  <c r="AX125" i="46"/>
  <c r="AX125" i="44"/>
  <c r="A111" i="44"/>
  <c r="C107" i="46"/>
  <c r="C107" i="44" s="1"/>
  <c r="Q39" i="44"/>
  <c r="AI42" i="44"/>
  <c r="AG46" i="44"/>
  <c r="H48" i="44"/>
  <c r="AN48" i="44"/>
  <c r="BG49" i="44"/>
  <c r="AH51" i="44"/>
  <c r="BB52" i="44"/>
  <c r="AS56" i="44"/>
  <c r="AS99" i="44"/>
  <c r="BD102" i="44"/>
  <c r="BC104" i="44"/>
  <c r="AL108" i="44"/>
  <c r="BE111" i="44"/>
  <c r="O115" i="44"/>
  <c r="V128" i="44"/>
  <c r="AL128" i="44"/>
  <c r="T130" i="44"/>
  <c r="BD131" i="44"/>
  <c r="L132" i="44"/>
  <c r="BH138" i="44"/>
  <c r="E141" i="44"/>
  <c r="AC141" i="44"/>
  <c r="U143" i="44"/>
  <c r="BB62" i="46"/>
  <c r="BB62" i="44"/>
  <c r="H69" i="44"/>
  <c r="AL152" i="44"/>
  <c r="BJ152" i="44"/>
  <c r="AZ68" i="44"/>
  <c r="AH151" i="44"/>
  <c r="AN69" i="46"/>
  <c r="AN69" i="44"/>
  <c r="BL69" i="46"/>
  <c r="BL69" i="44"/>
  <c r="S70" i="46"/>
  <c r="S70" i="44"/>
  <c r="AQ70" i="46"/>
  <c r="AQ70" i="44"/>
  <c r="BK71" i="46"/>
  <c r="BK71" i="44"/>
  <c r="W73" i="46"/>
  <c r="W73" i="44"/>
  <c r="Z74" i="46"/>
  <c r="Z74" i="44"/>
  <c r="AL75" i="46"/>
  <c r="AL75" i="44"/>
  <c r="Z76" i="46"/>
  <c r="Z76" i="44"/>
  <c r="AK77" i="46"/>
  <c r="AK77" i="44"/>
  <c r="BE78" i="46"/>
  <c r="BE78" i="44"/>
  <c r="L79" i="46"/>
  <c r="L79" i="44"/>
  <c r="BP79" i="46"/>
  <c r="BP79" i="44"/>
  <c r="P80" i="46"/>
  <c r="P80" i="44"/>
  <c r="BB150" i="46"/>
  <c r="BB150" i="44"/>
  <c r="R151" i="46"/>
  <c r="R151" i="44"/>
  <c r="BF151" i="46"/>
  <c r="BF151" i="44"/>
  <c r="F152" i="46"/>
  <c r="F152" i="44"/>
  <c r="V152" i="46"/>
  <c r="V152" i="44"/>
  <c r="Y153" i="46"/>
  <c r="Y153" i="44"/>
  <c r="AG153" i="46"/>
  <c r="AG153" i="44"/>
  <c r="BE153" i="46"/>
  <c r="BE153" i="44"/>
  <c r="E154" i="46"/>
  <c r="E154" i="44"/>
  <c r="AC154" i="46"/>
  <c r="AC154" i="44"/>
  <c r="BA154" i="46"/>
  <c r="BA154" i="44"/>
  <c r="BQ154" i="46"/>
  <c r="BQ154" i="44"/>
  <c r="I155" i="46"/>
  <c r="I155" i="44"/>
  <c r="Y155" i="46"/>
  <c r="Y155" i="44"/>
  <c r="AO155" i="46"/>
  <c r="AO155" i="44"/>
  <c r="BM155" i="46"/>
  <c r="BM155" i="44"/>
  <c r="M156" i="46"/>
  <c r="M156" i="44"/>
  <c r="AK156" i="46"/>
  <c r="AK156" i="44"/>
  <c r="AS156" i="46"/>
  <c r="AS156" i="44"/>
  <c r="BA156" i="46"/>
  <c r="BA156" i="44"/>
  <c r="BI156" i="46"/>
  <c r="BI156" i="44"/>
  <c r="BQ156" i="46"/>
  <c r="BQ156" i="44"/>
  <c r="H157" i="46"/>
  <c r="H157" i="44"/>
  <c r="P157" i="46"/>
  <c r="P157" i="44"/>
  <c r="X157" i="46"/>
  <c r="X157" i="44"/>
  <c r="AF157" i="46"/>
  <c r="AF157" i="44"/>
  <c r="AN157" i="46"/>
  <c r="AN157" i="44"/>
  <c r="AV157" i="46"/>
  <c r="AV157" i="44"/>
  <c r="BL157" i="46"/>
  <c r="BL157" i="44"/>
  <c r="L158" i="46"/>
  <c r="L158" i="44"/>
  <c r="AJ158" i="46"/>
  <c r="AJ158" i="44"/>
  <c r="AZ158" i="46"/>
  <c r="AZ158" i="44"/>
  <c r="BH158" i="46"/>
  <c r="BH158" i="44"/>
  <c r="H159" i="46"/>
  <c r="H159" i="44"/>
  <c r="X159" i="46"/>
  <c r="X159" i="44"/>
  <c r="AF159" i="46"/>
  <c r="AF159" i="44"/>
  <c r="AV159" i="46"/>
  <c r="AV159" i="44"/>
  <c r="BL159" i="46"/>
  <c r="BL159" i="44"/>
  <c r="L160" i="46"/>
  <c r="L160" i="44"/>
  <c r="T160" i="46"/>
  <c r="T160" i="44"/>
  <c r="AB160" i="46"/>
  <c r="AB160" i="44"/>
  <c r="AZ160" i="46"/>
  <c r="AZ160" i="44"/>
  <c r="O71" i="44"/>
  <c r="AP151" i="44"/>
  <c r="AT152" i="44"/>
  <c r="Q153" i="44"/>
  <c r="T162" i="44"/>
  <c r="P163" i="44"/>
  <c r="AN163" i="44"/>
  <c r="BL163" i="44"/>
  <c r="Q165" i="44"/>
  <c r="AO167" i="44"/>
  <c r="AZ91" i="46"/>
  <c r="AZ91" i="44"/>
  <c r="AV92" i="46"/>
  <c r="AV92" i="44"/>
  <c r="AZ93" i="46"/>
  <c r="AZ93" i="44"/>
  <c r="H94" i="46"/>
  <c r="H94" i="44"/>
  <c r="X161" i="46"/>
  <c r="X161" i="44"/>
  <c r="BL161" i="46"/>
  <c r="BL161" i="44"/>
  <c r="AR162" i="46"/>
  <c r="AR162" i="44"/>
  <c r="BP162" i="46"/>
  <c r="BP162" i="44"/>
  <c r="AV163" i="46"/>
  <c r="AV163" i="44"/>
  <c r="F164" i="46"/>
  <c r="F164" i="44"/>
  <c r="N164" i="46"/>
  <c r="N164" i="44"/>
  <c r="V164" i="46"/>
  <c r="V164" i="44"/>
  <c r="AD164" i="46"/>
  <c r="AD164" i="44"/>
  <c r="AL164" i="46"/>
  <c r="AL164" i="44"/>
  <c r="AT164" i="46"/>
  <c r="AT164" i="44"/>
  <c r="I165" i="46"/>
  <c r="I165" i="44"/>
  <c r="AO165" i="46"/>
  <c r="AO165" i="44"/>
  <c r="BM165" i="46"/>
  <c r="BM165" i="44"/>
  <c r="E166" i="46"/>
  <c r="E166" i="44"/>
  <c r="AK166" i="46"/>
  <c r="AK166" i="44"/>
  <c r="BI166" i="46"/>
  <c r="BI166" i="44"/>
  <c r="Y167" i="46"/>
  <c r="Y167" i="44"/>
  <c r="AG167" i="46"/>
  <c r="AG167" i="44"/>
  <c r="AW167" i="46"/>
  <c r="AW167" i="44"/>
  <c r="BM167" i="46"/>
  <c r="BM167" i="44"/>
  <c r="T168" i="46"/>
  <c r="T168" i="44"/>
  <c r="AR168" i="46"/>
  <c r="AR168" i="44"/>
  <c r="BP168" i="46"/>
  <c r="BP168" i="44"/>
  <c r="H169" i="46"/>
  <c r="H169" i="44"/>
  <c r="P169" i="46"/>
  <c r="P169" i="44"/>
  <c r="AV169" i="46"/>
  <c r="AV169" i="44"/>
  <c r="D170" i="46"/>
  <c r="D170" i="44"/>
  <c r="T170" i="46"/>
  <c r="T170" i="44"/>
  <c r="AB170" i="46"/>
  <c r="AB170" i="44"/>
  <c r="AJ170" i="46"/>
  <c r="AJ170" i="44"/>
  <c r="AR170" i="46"/>
  <c r="AR170" i="44"/>
  <c r="AZ170" i="46"/>
  <c r="AZ170" i="44"/>
  <c r="BH170" i="46"/>
  <c r="BH170" i="44"/>
  <c r="H171" i="46"/>
  <c r="H171" i="44"/>
  <c r="AA172" i="46"/>
  <c r="AA172" i="44"/>
  <c r="BG172" i="46"/>
  <c r="BG172" i="44"/>
  <c r="G173" i="46"/>
  <c r="G173" i="44"/>
  <c r="O173" i="46"/>
  <c r="O173" i="44"/>
  <c r="AI174" i="46"/>
  <c r="AI174" i="44"/>
  <c r="BG174" i="46"/>
  <c r="BG174" i="44"/>
  <c r="G175" i="46"/>
  <c r="G175" i="44"/>
  <c r="AU175" i="46"/>
  <c r="AU175" i="44"/>
  <c r="BC175" i="46"/>
  <c r="BC175" i="44"/>
  <c r="BD80" i="44"/>
  <c r="AZ81" i="44"/>
  <c r="AJ162" i="44"/>
  <c r="AJ168" i="44"/>
  <c r="Y176" i="44"/>
  <c r="AA114" i="46"/>
  <c r="AA114" i="44"/>
  <c r="AQ114" i="46"/>
  <c r="AQ114" i="44"/>
  <c r="AW116" i="46"/>
  <c r="AW116" i="44"/>
  <c r="BM116" i="46"/>
  <c r="BM116" i="44"/>
  <c r="Q176" i="46"/>
  <c r="Q176" i="44"/>
  <c r="AW176" i="46"/>
  <c r="AW176" i="44"/>
  <c r="E177" i="46"/>
  <c r="E177" i="44"/>
  <c r="AC177" i="46"/>
  <c r="AC177" i="44"/>
  <c r="BA177" i="46"/>
  <c r="BA177" i="44"/>
  <c r="AJ178" i="46"/>
  <c r="AJ178" i="44"/>
  <c r="BP178" i="46"/>
  <c r="BP178" i="44"/>
  <c r="F179" i="46"/>
  <c r="F179" i="44"/>
  <c r="AT179" i="46"/>
  <c r="AT179" i="44"/>
  <c r="BJ179" i="46"/>
  <c r="BJ179" i="44"/>
  <c r="BM180" i="46"/>
  <c r="BM180" i="44"/>
  <c r="AV182" i="46"/>
  <c r="AV182" i="44"/>
  <c r="AZ183" i="46"/>
  <c r="AZ183" i="44"/>
  <c r="AB185" i="46"/>
  <c r="AB185" i="44"/>
  <c r="BP185" i="46"/>
  <c r="BP185" i="44"/>
  <c r="AU186" i="46"/>
  <c r="AU186" i="44"/>
  <c r="R187" i="46"/>
  <c r="R187" i="44"/>
  <c r="BF187" i="46"/>
  <c r="BF187" i="44"/>
  <c r="AT188" i="46"/>
  <c r="AT188" i="44"/>
  <c r="J189" i="46"/>
  <c r="J189" i="44"/>
  <c r="R189" i="46"/>
  <c r="R189" i="44"/>
  <c r="Z189" i="46"/>
  <c r="Z189" i="44"/>
  <c r="AH189" i="46"/>
  <c r="AH189" i="44"/>
  <c r="AP189" i="46"/>
  <c r="AP189" i="44"/>
  <c r="AX189" i="46"/>
  <c r="AX189" i="44"/>
  <c r="BF189" i="46"/>
  <c r="BF189" i="44"/>
  <c r="BN189" i="46"/>
  <c r="BN189" i="44"/>
  <c r="F190" i="46"/>
  <c r="F190" i="44"/>
  <c r="V190" i="46"/>
  <c r="V190" i="44"/>
  <c r="AT190" i="46"/>
  <c r="AT190" i="44"/>
  <c r="AH191" i="46"/>
  <c r="AH191" i="44"/>
  <c r="AP191" i="46"/>
  <c r="AP191" i="44"/>
  <c r="BF191" i="46"/>
  <c r="BF191" i="44"/>
  <c r="AD192" i="46"/>
  <c r="AD192" i="44"/>
  <c r="AL192" i="46"/>
  <c r="AL192" i="44"/>
  <c r="Y193" i="46"/>
  <c r="Y193" i="44"/>
  <c r="BE193" i="46"/>
  <c r="BE193" i="44"/>
  <c r="D194" i="46"/>
  <c r="D194" i="44"/>
  <c r="AJ194" i="46"/>
  <c r="AJ194" i="44"/>
  <c r="BP194" i="46"/>
  <c r="BP194" i="44"/>
  <c r="P195" i="46"/>
  <c r="P195" i="44"/>
  <c r="BD195" i="46"/>
  <c r="BD195" i="44"/>
  <c r="BL195" i="46"/>
  <c r="BL195" i="44"/>
  <c r="L196" i="46"/>
  <c r="L196" i="44"/>
  <c r="AB196" i="46"/>
  <c r="AB196" i="44"/>
  <c r="AJ196" i="46"/>
  <c r="AJ196" i="44"/>
  <c r="BH196" i="46"/>
  <c r="BH196" i="44"/>
  <c r="BP196" i="46"/>
  <c r="BP196" i="44"/>
  <c r="H197" i="46"/>
  <c r="H197" i="44"/>
  <c r="X197" i="46"/>
  <c r="X197" i="44"/>
  <c r="AF197" i="46"/>
  <c r="AF197" i="44"/>
  <c r="AN197" i="46"/>
  <c r="AN197" i="44"/>
  <c r="BL197" i="46"/>
  <c r="BL197" i="44"/>
  <c r="G201" i="46"/>
  <c r="G201" i="44"/>
  <c r="AM201" i="46"/>
  <c r="AM201" i="44"/>
  <c r="BK201" i="46"/>
  <c r="BK201" i="44"/>
  <c r="O203" i="46"/>
  <c r="O203" i="44"/>
  <c r="AU203" i="46"/>
  <c r="AU203" i="44"/>
  <c r="S204" i="46"/>
  <c r="S204" i="44"/>
  <c r="AA204" i="46"/>
  <c r="AA204" i="44"/>
  <c r="BG204" i="46"/>
  <c r="BG204" i="44"/>
  <c r="F205" i="46"/>
  <c r="F205" i="44"/>
  <c r="N205" i="46"/>
  <c r="N205" i="44"/>
  <c r="AO176" i="44"/>
  <c r="BM176" i="44"/>
  <c r="AK177" i="44"/>
  <c r="BI177" i="44"/>
  <c r="AR178" i="44"/>
  <c r="AD179" i="44"/>
  <c r="BB179" i="44"/>
  <c r="BE180" i="44"/>
  <c r="AB181" i="44"/>
  <c r="BD182" i="44"/>
  <c r="D183" i="44"/>
  <c r="BH183" i="44"/>
  <c r="H184" i="44"/>
  <c r="L185" i="44"/>
  <c r="AJ185" i="44"/>
  <c r="BC114" i="46"/>
  <c r="BC114" i="44"/>
  <c r="E116" i="46"/>
  <c r="E116" i="44"/>
  <c r="U116" i="46"/>
  <c r="U116" i="44"/>
  <c r="AH132" i="46"/>
  <c r="AH132" i="44"/>
  <c r="AL205" i="46"/>
  <c r="AL205" i="44"/>
  <c r="AT205" i="46"/>
  <c r="AT205" i="44"/>
  <c r="AP206" i="46"/>
  <c r="AP206" i="44"/>
  <c r="F132" i="46"/>
  <c r="F132" i="44"/>
  <c r="AT132" i="46"/>
  <c r="AT132" i="44"/>
  <c r="BJ132" i="46"/>
  <c r="BJ132" i="44"/>
  <c r="J133" i="46"/>
  <c r="J133" i="44"/>
  <c r="BN133" i="46"/>
  <c r="BN133" i="44"/>
  <c r="AD134" i="46"/>
  <c r="AD134" i="44"/>
  <c r="R135" i="46"/>
  <c r="R135" i="44"/>
  <c r="G207" i="46"/>
  <c r="G207" i="44"/>
  <c r="O207" i="46"/>
  <c r="O207" i="44"/>
  <c r="AM207" i="44"/>
  <c r="AM207" i="46"/>
  <c r="W117" i="44"/>
  <c r="AM117" i="44"/>
  <c r="BG142" i="44"/>
  <c r="S71" i="46"/>
  <c r="S71" i="44"/>
  <c r="AU72" i="46"/>
  <c r="AU72" i="44"/>
  <c r="AI73" i="46"/>
  <c r="AI73" i="44"/>
  <c r="BJ76" i="46"/>
  <c r="BJ76" i="44"/>
  <c r="AF79" i="46"/>
  <c r="AF79" i="44"/>
  <c r="T80" i="46"/>
  <c r="T80" i="44"/>
  <c r="T82" i="46"/>
  <c r="T82" i="44"/>
  <c r="AZ82" i="46"/>
  <c r="AZ82" i="44"/>
  <c r="O83" i="46"/>
  <c r="O83" i="44"/>
  <c r="H84" i="46"/>
  <c r="H84" i="44"/>
  <c r="K85" i="46"/>
  <c r="K85" i="44"/>
  <c r="AA85" i="46"/>
  <c r="AA85" i="44"/>
  <c r="AQ85" i="46"/>
  <c r="AQ85" i="44"/>
  <c r="G86" i="46"/>
  <c r="G86" i="44"/>
  <c r="W86" i="46"/>
  <c r="W86" i="44"/>
  <c r="R87" i="46"/>
  <c r="R87" i="44"/>
  <c r="AH87" i="46"/>
  <c r="AH87" i="44"/>
  <c r="AX87" i="46"/>
  <c r="AX87" i="44"/>
  <c r="BB88" i="46"/>
  <c r="BB88" i="44"/>
  <c r="AW89" i="46"/>
  <c r="AW89" i="44"/>
  <c r="AS90" i="46"/>
  <c r="AS90" i="44"/>
  <c r="H91" i="46"/>
  <c r="H91" i="44"/>
  <c r="AF91" i="46"/>
  <c r="AF91" i="44"/>
  <c r="AV91" i="46"/>
  <c r="AV91" i="44"/>
  <c r="L92" i="46"/>
  <c r="L92" i="44"/>
  <c r="AB92" i="46"/>
  <c r="AB92" i="44"/>
  <c r="AZ92" i="46"/>
  <c r="AZ92" i="44"/>
  <c r="H93" i="46"/>
  <c r="H93" i="44"/>
  <c r="P93" i="46"/>
  <c r="P93" i="44"/>
  <c r="AF93" i="46"/>
  <c r="AF93" i="44"/>
  <c r="AV93" i="46"/>
  <c r="AV93" i="44"/>
  <c r="T94" i="46"/>
  <c r="T94" i="44"/>
  <c r="AJ94" i="46"/>
  <c r="AJ94" i="44"/>
  <c r="BH94" i="46"/>
  <c r="BH94" i="44"/>
  <c r="O95" i="46"/>
  <c r="O95" i="44"/>
  <c r="AE95" i="46"/>
  <c r="AE95" i="44"/>
  <c r="BC95" i="46"/>
  <c r="BC95" i="44"/>
  <c r="AQ96" i="46"/>
  <c r="AQ96" i="44"/>
  <c r="BG96" i="46"/>
  <c r="BG96" i="44"/>
  <c r="BO96" i="46"/>
  <c r="BO96" i="44"/>
  <c r="O97" i="46"/>
  <c r="O97" i="44"/>
  <c r="AE97" i="46"/>
  <c r="AE97" i="44"/>
  <c r="K98" i="46"/>
  <c r="K98" i="44"/>
  <c r="AA98" i="46"/>
  <c r="AA98" i="44"/>
  <c r="AQ98" i="46"/>
  <c r="AQ98" i="44"/>
  <c r="BG98" i="46"/>
  <c r="BG98" i="44"/>
  <c r="G99" i="46"/>
  <c r="G99" i="44"/>
  <c r="AE99" i="46"/>
  <c r="AE99" i="44"/>
  <c r="A29" i="44"/>
  <c r="C63" i="46"/>
  <c r="C63" i="44" s="1"/>
  <c r="C77" i="46"/>
  <c r="C77" i="44" s="1"/>
  <c r="AJ8" i="44"/>
  <c r="AG10" i="44"/>
  <c r="AE11" i="44"/>
  <c r="BJ28" i="44"/>
  <c r="AN34" i="44"/>
  <c r="BD34" i="44"/>
  <c r="O37" i="44"/>
  <c r="BK49" i="44"/>
  <c r="AH61" i="44"/>
  <c r="AD62" i="44"/>
  <c r="AE63" i="44"/>
  <c r="AA64" i="44"/>
  <c r="L67" i="44"/>
  <c r="BH67" i="44"/>
  <c r="X68" i="44"/>
  <c r="BK70" i="44"/>
  <c r="G72" i="44"/>
  <c r="AA73" i="44"/>
  <c r="BN75" i="44"/>
  <c r="E78" i="44"/>
  <c r="BA78" i="44"/>
  <c r="BQ78" i="44"/>
  <c r="AB80" i="44"/>
  <c r="AN84" i="44"/>
  <c r="BC86" i="44"/>
  <c r="Z87" i="44"/>
  <c r="V88" i="44"/>
  <c r="BJ88" i="44"/>
  <c r="AO89" i="44"/>
  <c r="BQ90" i="44"/>
  <c r="BL91" i="44"/>
  <c r="AN93" i="44"/>
  <c r="AA96" i="44"/>
  <c r="G97" i="44"/>
  <c r="BC97" i="44"/>
  <c r="AY98" i="44"/>
  <c r="BO98" i="44"/>
  <c r="J75" i="46"/>
  <c r="J75" i="44"/>
  <c r="AK78" i="46"/>
  <c r="AK78" i="44"/>
  <c r="BD81" i="46"/>
  <c r="BD81" i="44"/>
  <c r="BL66" i="44"/>
  <c r="AB69" i="44"/>
  <c r="BC72" i="44"/>
  <c r="BH80" i="44"/>
  <c r="J81" i="46"/>
  <c r="J81" i="44"/>
  <c r="AG112" i="46"/>
  <c r="AG112" i="44"/>
  <c r="AF119" i="46"/>
  <c r="AF119" i="44"/>
  <c r="AQ124" i="46"/>
  <c r="AQ124" i="44"/>
  <c r="AV130" i="46"/>
  <c r="AV130" i="44"/>
  <c r="AZ133" i="46"/>
  <c r="AZ133" i="44"/>
  <c r="BH133" i="46"/>
  <c r="BH133" i="44"/>
  <c r="BE139" i="46"/>
  <c r="BE139" i="44"/>
  <c r="BE141" i="46"/>
  <c r="BE141" i="44"/>
  <c r="I143" i="46"/>
  <c r="I143" i="44"/>
  <c r="BC144" i="46"/>
  <c r="BC144" i="44"/>
  <c r="AC155" i="46"/>
  <c r="AC155" i="44"/>
  <c r="AK155" i="46"/>
  <c r="AK155" i="44"/>
  <c r="BA155" i="46"/>
  <c r="BA155" i="44"/>
  <c r="AR157" i="46"/>
  <c r="AR157" i="44"/>
  <c r="BP157" i="46"/>
  <c r="BP157" i="44"/>
  <c r="AR159" i="46"/>
  <c r="AR159" i="44"/>
  <c r="AV168" i="46"/>
  <c r="AV168" i="44"/>
  <c r="BD168" i="46"/>
  <c r="BD168" i="44"/>
  <c r="AU172" i="46"/>
  <c r="AU172" i="44"/>
  <c r="BK172" i="46"/>
  <c r="BK172" i="44"/>
  <c r="Q177" i="46"/>
  <c r="Q177" i="44"/>
  <c r="AQ73" i="46"/>
  <c r="AQ73" i="44"/>
  <c r="BE77" i="46"/>
  <c r="BE77" i="44"/>
  <c r="V34" i="44"/>
  <c r="BP69" i="44"/>
  <c r="K73" i="44"/>
  <c r="X79" i="44"/>
  <c r="AR80" i="44"/>
  <c r="BC60" i="44"/>
  <c r="N62" i="44"/>
  <c r="AR65" i="44"/>
  <c r="H68" i="44"/>
  <c r="AH75" i="44"/>
  <c r="AN81" i="44"/>
  <c r="G83" i="44"/>
  <c r="AT88" i="44"/>
  <c r="U90" i="44"/>
  <c r="AJ92" i="44"/>
  <c r="BF70" i="46"/>
  <c r="BF70" i="44"/>
  <c r="J72" i="46"/>
  <c r="J72" i="44"/>
  <c r="Q74" i="46"/>
  <c r="Q74" i="44"/>
  <c r="AR77" i="46"/>
  <c r="AR77" i="44"/>
  <c r="G80" i="46"/>
  <c r="G80" i="44"/>
  <c r="AM82" i="46"/>
  <c r="AM82" i="44"/>
  <c r="Z83" i="46"/>
  <c r="Z83" i="44"/>
  <c r="E87" i="46"/>
  <c r="E87" i="44"/>
  <c r="BQ87" i="46"/>
  <c r="BQ87" i="44"/>
  <c r="Y88" i="46"/>
  <c r="Y88" i="44"/>
  <c r="AJ89" i="46"/>
  <c r="AJ89" i="44"/>
  <c r="AM92" i="46"/>
  <c r="AM92" i="44"/>
  <c r="AI93" i="46"/>
  <c r="AI93" i="44"/>
  <c r="BO93" i="46"/>
  <c r="BO93" i="44"/>
  <c r="W94" i="46"/>
  <c r="W94" i="44"/>
  <c r="BK94" i="46"/>
  <c r="BK94" i="44"/>
  <c r="F96" i="46"/>
  <c r="F96" i="44"/>
  <c r="V96" i="46"/>
  <c r="V96" i="44"/>
  <c r="AD96" i="46"/>
  <c r="AD96" i="44"/>
  <c r="J97" i="46"/>
  <c r="J97" i="44"/>
  <c r="AP97" i="46"/>
  <c r="AP97" i="44"/>
  <c r="BF97" i="46"/>
  <c r="BF97" i="44"/>
  <c r="AD98" i="46"/>
  <c r="AD98" i="44"/>
  <c r="AT98" i="46"/>
  <c r="AT98" i="44"/>
  <c r="AH99" i="46"/>
  <c r="AH99" i="44"/>
  <c r="AX99" i="46"/>
  <c r="AX99" i="44"/>
  <c r="BN99" i="46"/>
  <c r="BN99" i="44"/>
  <c r="AL100" i="46"/>
  <c r="AL100" i="44"/>
  <c r="BB100" i="46"/>
  <c r="BB100" i="44"/>
  <c r="Z101" i="46"/>
  <c r="Z101" i="44"/>
  <c r="AP101" i="46"/>
  <c r="AP101" i="44"/>
  <c r="E102" i="46"/>
  <c r="E102" i="44"/>
  <c r="M102" i="46"/>
  <c r="M102" i="44"/>
  <c r="AC102" i="46"/>
  <c r="AC102" i="44"/>
  <c r="BI102" i="46"/>
  <c r="BI102" i="44"/>
  <c r="BQ102" i="46"/>
  <c r="BQ102" i="44"/>
  <c r="AF103" i="46"/>
  <c r="AF103" i="44"/>
  <c r="D104" i="46"/>
  <c r="D104" i="44"/>
  <c r="T104" i="46"/>
  <c r="T104" i="44"/>
  <c r="AJ104" i="46"/>
  <c r="AJ104" i="44"/>
  <c r="AR104" i="46"/>
  <c r="AR104" i="44"/>
  <c r="G105" i="46"/>
  <c r="G105" i="44"/>
  <c r="W105" i="46"/>
  <c r="W105" i="44"/>
  <c r="BK105" i="46"/>
  <c r="BK105" i="44"/>
  <c r="AA106" i="46"/>
  <c r="AA106" i="44"/>
  <c r="AY106" i="46"/>
  <c r="AY106" i="44"/>
  <c r="K108" i="46"/>
  <c r="K108" i="44"/>
  <c r="AA108" i="46"/>
  <c r="AA108" i="44"/>
  <c r="BO108" i="46"/>
  <c r="BO108" i="44"/>
  <c r="O109" i="46"/>
  <c r="O109" i="44"/>
  <c r="AU109" i="46"/>
  <c r="AU109" i="44"/>
  <c r="BC109" i="46"/>
  <c r="BC109" i="44"/>
  <c r="K110" i="46"/>
  <c r="K110" i="44"/>
  <c r="N111" i="46"/>
  <c r="N111" i="44"/>
  <c r="V111" i="46"/>
  <c r="V111" i="44"/>
  <c r="J112" i="46"/>
  <c r="J112" i="44"/>
  <c r="AL113" i="46"/>
  <c r="AL113" i="44"/>
  <c r="BF114" i="46"/>
  <c r="BF114" i="44"/>
  <c r="AF116" i="46"/>
  <c r="AF116" i="44"/>
  <c r="AV116" i="46"/>
  <c r="AV116" i="44"/>
  <c r="Z117" i="46"/>
  <c r="Z117" i="44"/>
  <c r="AH117" i="46"/>
  <c r="AH117" i="44"/>
  <c r="N118" i="46"/>
  <c r="N118" i="44"/>
  <c r="AO121" i="46"/>
  <c r="AO121" i="44"/>
  <c r="M122" i="46"/>
  <c r="M122" i="44"/>
  <c r="AC122" i="46"/>
  <c r="AC122" i="44"/>
  <c r="BQ122" i="46"/>
  <c r="BQ122" i="44"/>
  <c r="AV123" i="46"/>
  <c r="AV123" i="44"/>
  <c r="BD123" i="46"/>
  <c r="BD123" i="44"/>
  <c r="W125" i="46"/>
  <c r="W125" i="44"/>
  <c r="BO126" i="46"/>
  <c r="BO126" i="44"/>
  <c r="O127" i="46"/>
  <c r="O127" i="44"/>
  <c r="AE127" i="46"/>
  <c r="AE127" i="44"/>
  <c r="AA128" i="46"/>
  <c r="AA128" i="44"/>
  <c r="AE129" i="46"/>
  <c r="AE129" i="44"/>
  <c r="AO130" i="46"/>
  <c r="AO130" i="44"/>
  <c r="M131" i="46"/>
  <c r="M131" i="44"/>
  <c r="BI131" i="46"/>
  <c r="BI131" i="44"/>
  <c r="I132" i="46"/>
  <c r="I132" i="44"/>
  <c r="AW35" i="44"/>
  <c r="W44" i="44"/>
  <c r="O70" i="44"/>
  <c r="V76" i="44"/>
  <c r="BC83" i="44"/>
  <c r="V74" i="44"/>
  <c r="AX75" i="44"/>
  <c r="BH82" i="44"/>
  <c r="AM86" i="44"/>
  <c r="C29" i="46"/>
  <c r="C29" i="44" s="1"/>
  <c r="BA16" i="44"/>
  <c r="BL34" i="44"/>
  <c r="AY85" i="44"/>
  <c r="BK86" i="44"/>
  <c r="F88" i="44"/>
  <c r="BD91" i="44"/>
  <c r="W99" i="44"/>
  <c r="AI71" i="46"/>
  <c r="AI71" i="44"/>
  <c r="U78" i="46"/>
  <c r="U78" i="44"/>
  <c r="BN30" i="44"/>
  <c r="BH65" i="44"/>
  <c r="AJ67" i="44"/>
  <c r="BL68" i="44"/>
  <c r="L69" i="44"/>
  <c r="AU70" i="44"/>
  <c r="L80" i="44"/>
  <c r="AM83" i="44"/>
  <c r="AZ16" i="44"/>
  <c r="BC26" i="44"/>
  <c r="BD29" i="44"/>
  <c r="O63" i="44"/>
  <c r="P66" i="44"/>
  <c r="BJ74" i="44"/>
  <c r="AO77" i="44"/>
  <c r="AV79" i="44"/>
  <c r="X81" i="44"/>
  <c r="T92" i="44"/>
  <c r="X93" i="44"/>
  <c r="AZ94" i="44"/>
  <c r="AK55" i="44"/>
  <c r="O58" i="44"/>
  <c r="AP61" i="44"/>
  <c r="BJ62" i="44"/>
  <c r="K64" i="44"/>
  <c r="AT74" i="44"/>
  <c r="H79" i="44"/>
  <c r="D92" i="44"/>
  <c r="W95" i="44"/>
  <c r="A74" i="44"/>
  <c r="C52" i="46"/>
  <c r="C52" i="44" s="1"/>
  <c r="N9" i="44"/>
  <c r="BB14" i="44"/>
  <c r="AX30" i="44"/>
  <c r="AU31" i="44"/>
  <c r="H34" i="44"/>
  <c r="AR48" i="44"/>
  <c r="Z61" i="44"/>
  <c r="BN61" i="44"/>
  <c r="AT62" i="44"/>
  <c r="S64" i="44"/>
  <c r="AL64" i="44"/>
  <c r="D67" i="44"/>
  <c r="AB67" i="44"/>
  <c r="BB67" i="44"/>
  <c r="AZ69" i="44"/>
  <c r="BG71" i="44"/>
  <c r="AP72" i="44"/>
  <c r="BN72" i="44"/>
  <c r="BO73" i="44"/>
  <c r="AW74" i="44"/>
  <c r="BF75" i="44"/>
  <c r="M78" i="44"/>
  <c r="AC78" i="44"/>
  <c r="AV78" i="44"/>
  <c r="BI78" i="44"/>
  <c r="AB82" i="44"/>
  <c r="AU82" i="44"/>
  <c r="AV84" i="44"/>
  <c r="BL84" i="44"/>
  <c r="Y89" i="44"/>
  <c r="X91" i="44"/>
  <c r="D94" i="44"/>
  <c r="G95" i="44"/>
  <c r="S96" i="44"/>
  <c r="BK97" i="44"/>
  <c r="AE72" i="46"/>
  <c r="AE72" i="44"/>
  <c r="BK72" i="46"/>
  <c r="BK72" i="44"/>
  <c r="S73" i="46"/>
  <c r="S73" i="44"/>
  <c r="AL74" i="46"/>
  <c r="AL74" i="44"/>
  <c r="N76" i="46"/>
  <c r="N76" i="44"/>
  <c r="AT76" i="46"/>
  <c r="AT76" i="44"/>
  <c r="I77" i="46"/>
  <c r="I77" i="44"/>
  <c r="AE70" i="44"/>
  <c r="BG73" i="44"/>
  <c r="H81" i="44"/>
  <c r="K35" i="46"/>
  <c r="X34" i="44"/>
  <c r="L65" i="44"/>
  <c r="AF66" i="44"/>
  <c r="Y77" i="44"/>
  <c r="X84" i="44"/>
  <c r="BP92" i="44"/>
  <c r="AM95" i="44"/>
  <c r="E16" i="44"/>
  <c r="BP48" i="44"/>
  <c r="AM63" i="44"/>
  <c r="AI64" i="44"/>
  <c r="O72" i="44"/>
  <c r="AS78" i="44"/>
  <c r="AR82" i="44"/>
  <c r="AN91" i="44"/>
  <c r="AU97" i="44"/>
  <c r="AZ7" i="44"/>
  <c r="AD28" i="44"/>
  <c r="AF34" i="44"/>
  <c r="BE54" i="44"/>
  <c r="BK63" i="44"/>
  <c r="T65" i="44"/>
  <c r="AZ65" i="44"/>
  <c r="AR67" i="44"/>
  <c r="D69" i="44"/>
  <c r="AJ69" i="44"/>
  <c r="AM70" i="44"/>
  <c r="AA71" i="44"/>
  <c r="F74" i="44"/>
  <c r="BL81" i="44"/>
  <c r="L82" i="44"/>
  <c r="AU83" i="44"/>
  <c r="BK83" i="44"/>
  <c r="N88" i="44"/>
  <c r="BD93" i="44"/>
  <c r="AY96" i="44"/>
  <c r="AY71" i="46"/>
  <c r="AY71" i="44"/>
  <c r="BO71" i="46"/>
  <c r="BO71" i="44"/>
  <c r="D82" i="46"/>
  <c r="D82" i="44"/>
  <c r="A77" i="44"/>
  <c r="R61" i="44"/>
  <c r="AY64" i="44"/>
  <c r="AR69" i="44"/>
  <c r="BP30" i="44"/>
  <c r="BC63" i="44"/>
  <c r="AB65" i="44"/>
  <c r="AV66" i="44"/>
  <c r="AV68" i="44"/>
  <c r="W83" i="44"/>
  <c r="O86" i="44"/>
  <c r="E90" i="44"/>
  <c r="R13" i="44"/>
  <c r="S32" i="44"/>
  <c r="AG44" i="44"/>
  <c r="BG64" i="44"/>
  <c r="BP65" i="44"/>
  <c r="AZ67" i="44"/>
  <c r="AF68" i="44"/>
  <c r="AM72" i="44"/>
  <c r="R75" i="44"/>
  <c r="F76" i="44"/>
  <c r="BL79" i="44"/>
  <c r="AD88" i="44"/>
  <c r="A44" i="44"/>
  <c r="V9" i="44"/>
  <c r="K12" i="44"/>
  <c r="Q15" i="44"/>
  <c r="AV34" i="44"/>
  <c r="V43" i="44"/>
  <c r="J61" i="44"/>
  <c r="BO64" i="44"/>
  <c r="AJ65" i="44"/>
  <c r="AN66" i="44"/>
  <c r="G67" i="44"/>
  <c r="AD67" i="44"/>
  <c r="BC67" i="44"/>
  <c r="P68" i="44"/>
  <c r="T69" i="44"/>
  <c r="G70" i="44"/>
  <c r="BC70" i="44"/>
  <c r="AQ71" i="44"/>
  <c r="W72" i="44"/>
  <c r="V73" i="44"/>
  <c r="E75" i="44"/>
  <c r="AD76" i="44"/>
  <c r="Q77" i="44"/>
  <c r="P78" i="44"/>
  <c r="D80" i="44"/>
  <c r="AZ80" i="44"/>
  <c r="P81" i="44"/>
  <c r="AE83" i="44"/>
  <c r="AF84" i="44"/>
  <c r="AI85" i="44"/>
  <c r="AU86" i="44"/>
  <c r="BI90" i="44"/>
  <c r="AI96" i="44"/>
  <c r="A63" i="44"/>
  <c r="A75" i="44"/>
  <c r="A101" i="44"/>
  <c r="C75" i="46"/>
  <c r="C75" i="44" s="1"/>
  <c r="C89" i="46"/>
  <c r="C89" i="44" s="1"/>
  <c r="L8" i="44"/>
  <c r="AD9" i="44"/>
  <c r="W11" i="44"/>
  <c r="AX13" i="44"/>
  <c r="N17" i="44"/>
  <c r="Z18" i="44"/>
  <c r="P34" i="44"/>
  <c r="J37" i="44"/>
  <c r="AF46" i="44"/>
  <c r="AW51" i="44"/>
  <c r="BK60" i="44"/>
  <c r="V62" i="44"/>
  <c r="G63" i="44"/>
  <c r="W63" i="44"/>
  <c r="AU63" i="44"/>
  <c r="D65" i="44"/>
  <c r="H66" i="44"/>
  <c r="X66" i="44"/>
  <c r="AQ66" i="44"/>
  <c r="BD66" i="44"/>
  <c r="T67" i="44"/>
  <c r="AE67" i="44"/>
  <c r="AT67" i="44"/>
  <c r="BP67" i="44"/>
  <c r="AN68" i="44"/>
  <c r="BD68" i="44"/>
  <c r="W70" i="44"/>
  <c r="K71" i="44"/>
  <c r="AY73" i="44"/>
  <c r="AD74" i="44"/>
  <c r="Z75" i="44"/>
  <c r="AP75" i="44"/>
  <c r="T77" i="44"/>
  <c r="AG77" i="44"/>
  <c r="AW77" i="44"/>
  <c r="BM77" i="44"/>
  <c r="P79" i="44"/>
  <c r="AJ80" i="44"/>
  <c r="BP80" i="44"/>
  <c r="R81" i="44"/>
  <c r="AF81" i="44"/>
  <c r="AV81" i="44"/>
  <c r="BN81" i="44"/>
  <c r="R83" i="44"/>
  <c r="AP87" i="44"/>
  <c r="BF87" i="44"/>
  <c r="I89" i="44"/>
  <c r="AG89" i="44"/>
  <c r="BE89" i="44"/>
  <c r="M90" i="44"/>
  <c r="AC90" i="44"/>
  <c r="AE92" i="44"/>
  <c r="AR92" i="44"/>
  <c r="BH92" i="44"/>
  <c r="BG93" i="44"/>
  <c r="AB94" i="44"/>
  <c r="AR94" i="44"/>
  <c r="BN97" i="44"/>
  <c r="O99" i="44"/>
  <c r="R101" i="44"/>
  <c r="AV103" i="44"/>
  <c r="AI106" i="44"/>
  <c r="BG110" i="44"/>
  <c r="AL111" i="44"/>
  <c r="D115" i="44"/>
  <c r="AJ159" i="44"/>
  <c r="BM132" i="44"/>
  <c r="BM134" i="44"/>
  <c r="BA135" i="44"/>
  <c r="Q136" i="44"/>
  <c r="M137" i="44"/>
  <c r="AC137" i="44"/>
  <c r="BJ142" i="44"/>
  <c r="X144" i="44"/>
  <c r="BP145" i="44"/>
  <c r="BJ146" i="44"/>
  <c r="AV185" i="44"/>
  <c r="U193" i="44"/>
  <c r="BA193" i="44"/>
  <c r="AZ197" i="44"/>
  <c r="BG201" i="44"/>
  <c r="AQ203" i="44"/>
  <c r="W204" i="44"/>
  <c r="AX205" i="44"/>
  <c r="N206" i="44"/>
  <c r="AG177" i="46"/>
  <c r="AG177" i="44"/>
  <c r="U180" i="46"/>
  <c r="U180" i="44"/>
  <c r="L184" i="46"/>
  <c r="L184" i="44"/>
  <c r="P185" i="46"/>
  <c r="P185" i="44"/>
  <c r="BL185" i="46"/>
  <c r="BL185" i="44"/>
  <c r="S186" i="46"/>
  <c r="S186" i="44"/>
  <c r="BJ187" i="46"/>
  <c r="BJ187" i="44"/>
  <c r="J190" i="46"/>
  <c r="J190" i="44"/>
  <c r="M193" i="46"/>
  <c r="M193" i="44"/>
  <c r="T195" i="46"/>
  <c r="T195" i="44"/>
  <c r="AN196" i="46"/>
  <c r="AN196" i="44"/>
  <c r="BH197" i="46"/>
  <c r="BH197" i="44"/>
  <c r="AA199" i="46"/>
  <c r="AA199" i="44"/>
  <c r="G204" i="46"/>
  <c r="G204" i="44"/>
  <c r="AH205" i="46"/>
  <c r="AH205" i="44"/>
  <c r="F206" i="46"/>
  <c r="F206" i="44"/>
  <c r="BB206" i="46"/>
  <c r="BB206" i="44"/>
  <c r="AW132" i="46"/>
  <c r="AW132" i="44"/>
  <c r="AK135" i="46"/>
  <c r="AK135" i="44"/>
  <c r="BE136" i="46"/>
  <c r="BE136" i="44"/>
  <c r="E137" i="46"/>
  <c r="E137" i="44"/>
  <c r="AK137" i="46"/>
  <c r="AK137" i="44"/>
  <c r="BQ137" i="46"/>
  <c r="BQ137" i="44"/>
  <c r="AG138" i="46"/>
  <c r="AG138" i="44"/>
  <c r="AW138" i="46"/>
  <c r="AW138" i="44"/>
  <c r="V142" i="46"/>
  <c r="V142" i="44"/>
  <c r="BN143" i="46"/>
  <c r="BN143" i="44"/>
  <c r="P144" i="46"/>
  <c r="P144" i="44"/>
  <c r="AF144" i="46"/>
  <c r="AF144" i="44"/>
  <c r="AV144" i="46"/>
  <c r="AV144" i="44"/>
  <c r="AR145" i="46"/>
  <c r="AR145" i="44"/>
  <c r="AV147" i="46"/>
  <c r="AV147" i="44"/>
  <c r="AU149" i="46"/>
  <c r="AU149" i="44"/>
  <c r="AI150" i="46"/>
  <c r="AI150" i="44"/>
  <c r="W151" i="46"/>
  <c r="W151" i="44"/>
  <c r="AG132" i="44"/>
  <c r="I134" i="44"/>
  <c r="BI137" i="44"/>
  <c r="Y138" i="44"/>
  <c r="AP139" i="44"/>
  <c r="Z141" i="44"/>
  <c r="AT142" i="44"/>
  <c r="D145" i="44"/>
  <c r="AZ145" i="44"/>
  <c r="AD191" i="44"/>
  <c r="BI193" i="44"/>
  <c r="D195" i="44"/>
  <c r="AJ195" i="44"/>
  <c r="AB197" i="44"/>
  <c r="BG199" i="44"/>
  <c r="AM204" i="44"/>
  <c r="AU99" i="44"/>
  <c r="S100" i="44"/>
  <c r="BG100" i="44"/>
  <c r="G101" i="44"/>
  <c r="BN156" i="44"/>
  <c r="AK159" i="44"/>
  <c r="AW160" i="44"/>
  <c r="AS161" i="44"/>
  <c r="R166" i="44"/>
  <c r="AP166" i="44"/>
  <c r="BB167" i="44"/>
  <c r="M169" i="44"/>
  <c r="Y27" i="46"/>
  <c r="Y27" i="44"/>
  <c r="BK29" i="46"/>
  <c r="BK29" i="44"/>
  <c r="AC31" i="46"/>
  <c r="AC31" i="44"/>
  <c r="AY33" i="46"/>
  <c r="AY33" i="44"/>
  <c r="BH43" i="46"/>
  <c r="BH43" i="44"/>
  <c r="I47" i="46"/>
  <c r="I47" i="44"/>
  <c r="AW47" i="46"/>
  <c r="AW47" i="44"/>
  <c r="E57" i="46"/>
  <c r="E57" i="44"/>
  <c r="AK57" i="46"/>
  <c r="AK57" i="44"/>
  <c r="AF60" i="46"/>
  <c r="AF60" i="44"/>
  <c r="BD63" i="46"/>
  <c r="BD63" i="44"/>
  <c r="L64" i="46"/>
  <c r="L64" i="44"/>
  <c r="BQ67" i="46"/>
  <c r="BQ67" i="44"/>
  <c r="AW68" i="46"/>
  <c r="AW68" i="44"/>
  <c r="P72" i="46"/>
  <c r="P72" i="44"/>
  <c r="AE76" i="46"/>
  <c r="AE76" i="44"/>
  <c r="BK76" i="46"/>
  <c r="BK76" i="44"/>
  <c r="Z77" i="46"/>
  <c r="Z77" i="44"/>
  <c r="P83" i="46"/>
  <c r="P83" i="44"/>
  <c r="BL83" i="46"/>
  <c r="BL83" i="44"/>
  <c r="Q84" i="46"/>
  <c r="Q84" i="44"/>
  <c r="E92" i="46"/>
  <c r="E92" i="44"/>
  <c r="U94" i="46"/>
  <c r="U94" i="44"/>
  <c r="BP96" i="46"/>
  <c r="BP96" i="44"/>
  <c r="AV101" i="46"/>
  <c r="AV101" i="44"/>
  <c r="BL101" i="46"/>
  <c r="BL101" i="44"/>
  <c r="AA102" i="46"/>
  <c r="AA102" i="44"/>
  <c r="AQ102" i="46"/>
  <c r="AQ102" i="44"/>
  <c r="F103" i="46"/>
  <c r="F103" i="44"/>
  <c r="AL116" i="46"/>
  <c r="AL116" i="44"/>
  <c r="BG122" i="46"/>
  <c r="BG122" i="44"/>
  <c r="AK129" i="46"/>
  <c r="AK129" i="44"/>
  <c r="G132" i="46"/>
  <c r="G132" i="44"/>
  <c r="O132" i="46"/>
  <c r="O132" i="44"/>
  <c r="AE132" i="46"/>
  <c r="AE132" i="44"/>
  <c r="AM132" i="46"/>
  <c r="AM132" i="44"/>
  <c r="AU132" i="46"/>
  <c r="AU132" i="44"/>
  <c r="BC132" i="46"/>
  <c r="BC132" i="44"/>
  <c r="BK132" i="46"/>
  <c r="BK132" i="44"/>
  <c r="K135" i="46"/>
  <c r="K135" i="44"/>
  <c r="S135" i="46"/>
  <c r="S135" i="44"/>
  <c r="AA135" i="46"/>
  <c r="AA135" i="44"/>
  <c r="AI135" i="46"/>
  <c r="AI135" i="44"/>
  <c r="AQ135" i="46"/>
  <c r="AQ135" i="44"/>
  <c r="AY135" i="46"/>
  <c r="AY135" i="44"/>
  <c r="BG135" i="46"/>
  <c r="BG135" i="44"/>
  <c r="G136" i="46"/>
  <c r="G136" i="44"/>
  <c r="O136" i="46"/>
  <c r="O136" i="44"/>
  <c r="W136" i="46"/>
  <c r="W136" i="44"/>
  <c r="AE136" i="46"/>
  <c r="AE136" i="44"/>
  <c r="AM136" i="46"/>
  <c r="AM136" i="44"/>
  <c r="BC136" i="46"/>
  <c r="BC136" i="44"/>
  <c r="BK136" i="46"/>
  <c r="BK136" i="44"/>
  <c r="K137" i="46"/>
  <c r="K137" i="44"/>
  <c r="AA137" i="46"/>
  <c r="AA137" i="44"/>
  <c r="AI137" i="46"/>
  <c r="AI137" i="44"/>
  <c r="AQ137" i="46"/>
  <c r="AQ137" i="44"/>
  <c r="AY137" i="46"/>
  <c r="AY137" i="44"/>
  <c r="BG137" i="46"/>
  <c r="BG137" i="44"/>
  <c r="BO137" i="46"/>
  <c r="BO137" i="44"/>
  <c r="O138" i="46"/>
  <c r="O138" i="44"/>
  <c r="AE138" i="46"/>
  <c r="AE138" i="44"/>
  <c r="AM138" i="46"/>
  <c r="AM138" i="44"/>
  <c r="AU138" i="46"/>
  <c r="AU138" i="44"/>
  <c r="BC138" i="46"/>
  <c r="BC138" i="44"/>
  <c r="AV139" i="46"/>
  <c r="AV139" i="44"/>
  <c r="L140" i="46"/>
  <c r="L140" i="44"/>
  <c r="T140" i="46"/>
  <c r="T140" i="44"/>
  <c r="AB140" i="46"/>
  <c r="AB140" i="44"/>
  <c r="AZ140" i="46"/>
  <c r="AZ140" i="44"/>
  <c r="BH140" i="46"/>
  <c r="BH140" i="44"/>
  <c r="BP140" i="46"/>
  <c r="BP140" i="44"/>
  <c r="H141" i="46"/>
  <c r="H141" i="44"/>
  <c r="P141" i="46"/>
  <c r="P141" i="44"/>
  <c r="X141" i="46"/>
  <c r="X141" i="44"/>
  <c r="AN141" i="46"/>
  <c r="AN141" i="44"/>
  <c r="AV141" i="46"/>
  <c r="AV141" i="44"/>
  <c r="BD141" i="46"/>
  <c r="BD141" i="44"/>
  <c r="L142" i="46"/>
  <c r="L142" i="44"/>
  <c r="T142" i="46"/>
  <c r="T142" i="44"/>
  <c r="AB142" i="46"/>
  <c r="AB142" i="44"/>
  <c r="AJ142" i="46"/>
  <c r="AJ142" i="44"/>
  <c r="AR142" i="46"/>
  <c r="AR142" i="44"/>
  <c r="BH142" i="46"/>
  <c r="BH142" i="44"/>
  <c r="BP142" i="46"/>
  <c r="BP142" i="44"/>
  <c r="H143" i="46"/>
  <c r="H143" i="44"/>
  <c r="P143" i="46"/>
  <c r="P143" i="44"/>
  <c r="AF143" i="46"/>
  <c r="AF143" i="44"/>
  <c r="AN143" i="46"/>
  <c r="AN143" i="44"/>
  <c r="AV143" i="46"/>
  <c r="AV143" i="44"/>
  <c r="BD143" i="46"/>
  <c r="BD143" i="44"/>
  <c r="BL143" i="46"/>
  <c r="BL143" i="44"/>
  <c r="F144" i="46"/>
  <c r="F144" i="44"/>
  <c r="N144" i="46"/>
  <c r="N144" i="44"/>
  <c r="V144" i="46"/>
  <c r="V144" i="44"/>
  <c r="AL144" i="46"/>
  <c r="AL144" i="44"/>
  <c r="AT144" i="46"/>
  <c r="AT144" i="44"/>
  <c r="BB144" i="46"/>
  <c r="BB144" i="44"/>
  <c r="D146" i="46"/>
  <c r="D146" i="44"/>
  <c r="AB146" i="46"/>
  <c r="AB146" i="44"/>
  <c r="AJ146" i="46"/>
  <c r="AJ146" i="44"/>
  <c r="AR146" i="46"/>
  <c r="AR146" i="44"/>
  <c r="AZ146" i="46"/>
  <c r="AZ146" i="44"/>
  <c r="BH146" i="46"/>
  <c r="BH146" i="44"/>
  <c r="F147" i="46"/>
  <c r="F147" i="44"/>
  <c r="N147" i="46"/>
  <c r="N147" i="44"/>
  <c r="V147" i="46"/>
  <c r="V147" i="44"/>
  <c r="AL147" i="46"/>
  <c r="AL147" i="44"/>
  <c r="BJ147" i="46"/>
  <c r="BJ147" i="44"/>
  <c r="A146" i="27"/>
  <c r="C148" i="46"/>
  <c r="C148" i="44" s="1"/>
  <c r="A148" i="44"/>
  <c r="J148" i="46"/>
  <c r="J148" i="44"/>
  <c r="Z148" i="46"/>
  <c r="Z148" i="44"/>
  <c r="AH148" i="46"/>
  <c r="AH148" i="44"/>
  <c r="AP148" i="46"/>
  <c r="AP148" i="44"/>
  <c r="AX148" i="46"/>
  <c r="AX148" i="44"/>
  <c r="BF148" i="46"/>
  <c r="BF148" i="44"/>
  <c r="BN148" i="46"/>
  <c r="BN148" i="44"/>
  <c r="E149" i="46"/>
  <c r="E149" i="44"/>
  <c r="M149" i="46"/>
  <c r="M149" i="44"/>
  <c r="AC149" i="46"/>
  <c r="AC149" i="44"/>
  <c r="AK149" i="46"/>
  <c r="AK149" i="44"/>
  <c r="AS149" i="46"/>
  <c r="AS149" i="44"/>
  <c r="BA149" i="46"/>
  <c r="BA149" i="44"/>
  <c r="BI149" i="46"/>
  <c r="BI149" i="44"/>
  <c r="BQ149" i="46"/>
  <c r="BQ149" i="44"/>
  <c r="I150" i="46"/>
  <c r="I150" i="44"/>
  <c r="Q150" i="46"/>
  <c r="Q150" i="44"/>
  <c r="Y150" i="46"/>
  <c r="Y150" i="44"/>
  <c r="AO150" i="46"/>
  <c r="AO150" i="44"/>
  <c r="AW150" i="46"/>
  <c r="AW150" i="44"/>
  <c r="BE150" i="46"/>
  <c r="BE150" i="44"/>
  <c r="BM150" i="46"/>
  <c r="BM150" i="44"/>
  <c r="E151" i="46"/>
  <c r="E151" i="44"/>
  <c r="M151" i="46"/>
  <c r="M151" i="44"/>
  <c r="U151" i="46"/>
  <c r="U151" i="44"/>
  <c r="AC151" i="46"/>
  <c r="AC151" i="44"/>
  <c r="AK151" i="46"/>
  <c r="AK151" i="44"/>
  <c r="AS151" i="46"/>
  <c r="AS151" i="44"/>
  <c r="BI151" i="46"/>
  <c r="BI151" i="44"/>
  <c r="BQ151" i="46"/>
  <c r="BQ151" i="44"/>
  <c r="I152" i="46"/>
  <c r="I152" i="44"/>
  <c r="Q152" i="46"/>
  <c r="Q152" i="44"/>
  <c r="Y152" i="46"/>
  <c r="Y152" i="44"/>
  <c r="AG152" i="46"/>
  <c r="AG152" i="44"/>
  <c r="AO152" i="46"/>
  <c r="AO152" i="44"/>
  <c r="Y10" i="46"/>
  <c r="Y10" i="44"/>
  <c r="AX17" i="46"/>
  <c r="AX17" i="44"/>
  <c r="L20" i="46"/>
  <c r="L20" i="44"/>
  <c r="P37" i="46"/>
  <c r="P37" i="44"/>
  <c r="AH40" i="46"/>
  <c r="AH40" i="44"/>
  <c r="H42" i="46"/>
  <c r="H42" i="44"/>
  <c r="AR43" i="46"/>
  <c r="AR43" i="44"/>
  <c r="H44" i="46"/>
  <c r="H44" i="44"/>
  <c r="AX45" i="46"/>
  <c r="AX45" i="44"/>
  <c r="F46" i="46"/>
  <c r="F46" i="44"/>
  <c r="BM47" i="46"/>
  <c r="BM47" i="44"/>
  <c r="U48" i="46"/>
  <c r="U48" i="44"/>
  <c r="BI48" i="46"/>
  <c r="BI48" i="44"/>
  <c r="O53" i="46"/>
  <c r="O53" i="44"/>
  <c r="A54" i="27"/>
  <c r="A56" i="44"/>
  <c r="Z56" i="46"/>
  <c r="Z56" i="44"/>
  <c r="H58" i="46"/>
  <c r="H58" i="44"/>
  <c r="AA61" i="46"/>
  <c r="AA61" i="44"/>
  <c r="BG61" i="46"/>
  <c r="BG61" i="44"/>
  <c r="BP64" i="46"/>
  <c r="BP64" i="44"/>
  <c r="M65" i="46"/>
  <c r="M65" i="44"/>
  <c r="AC65" i="46"/>
  <c r="AC65" i="44"/>
  <c r="BQ65" i="46"/>
  <c r="BQ65" i="44"/>
  <c r="BD70" i="46"/>
  <c r="BD70" i="44"/>
  <c r="AR71" i="46"/>
  <c r="AR71" i="44"/>
  <c r="AU74" i="46"/>
  <c r="AU74" i="44"/>
  <c r="G76" i="46"/>
  <c r="G76" i="44"/>
  <c r="AM76" i="46"/>
  <c r="AM76" i="44"/>
  <c r="AL78" i="46"/>
  <c r="AL78" i="44"/>
  <c r="I79" i="46"/>
  <c r="I79" i="44"/>
  <c r="BE79" i="46"/>
  <c r="BE79" i="44"/>
  <c r="M80" i="46"/>
  <c r="M80" i="44"/>
  <c r="AK80" i="46"/>
  <c r="AK80" i="44"/>
  <c r="BQ80" i="46"/>
  <c r="BQ80" i="44"/>
  <c r="Y81" i="46"/>
  <c r="Y81" i="44"/>
  <c r="AW81" i="46"/>
  <c r="AW81" i="44"/>
  <c r="E82" i="46"/>
  <c r="E82" i="44"/>
  <c r="AM88" i="46"/>
  <c r="AM88" i="44"/>
  <c r="J89" i="46"/>
  <c r="J89" i="44"/>
  <c r="AH89" i="46"/>
  <c r="AH89" i="44"/>
  <c r="F90" i="46"/>
  <c r="F90" i="44"/>
  <c r="AD90" i="46"/>
  <c r="AD90" i="44"/>
  <c r="BJ90" i="46"/>
  <c r="BJ90" i="44"/>
  <c r="Q91" i="46"/>
  <c r="Q91" i="44"/>
  <c r="BE91" i="46"/>
  <c r="BE91" i="44"/>
  <c r="AC92" i="46"/>
  <c r="AC92" i="44"/>
  <c r="I93" i="46"/>
  <c r="I93" i="44"/>
  <c r="Y93" i="46"/>
  <c r="Y93" i="44"/>
  <c r="AO93" i="46"/>
  <c r="AO93" i="44"/>
  <c r="BE93" i="46"/>
  <c r="BE93" i="44"/>
  <c r="AC94" i="46"/>
  <c r="AC94" i="44"/>
  <c r="BI94" i="46"/>
  <c r="BI94" i="44"/>
  <c r="X95" i="46"/>
  <c r="X95" i="44"/>
  <c r="BD95" i="46"/>
  <c r="BD95" i="44"/>
  <c r="D96" i="46"/>
  <c r="D96" i="44"/>
  <c r="T96" i="46"/>
  <c r="T96" i="44"/>
  <c r="AR96" i="46"/>
  <c r="AR96" i="44"/>
  <c r="H97" i="46"/>
  <c r="H97" i="44"/>
  <c r="AN97" i="46"/>
  <c r="AN97" i="44"/>
  <c r="L98" i="46"/>
  <c r="L98" i="44"/>
  <c r="AZ98" i="46"/>
  <c r="AZ98" i="44"/>
  <c r="H99" i="46"/>
  <c r="H99" i="44"/>
  <c r="AN99" i="46"/>
  <c r="AN99" i="44"/>
  <c r="BL99" i="46"/>
  <c r="BL99" i="44"/>
  <c r="T100" i="46"/>
  <c r="T100" i="44"/>
  <c r="AI102" i="46"/>
  <c r="AI102" i="44"/>
  <c r="AX104" i="46"/>
  <c r="AX104" i="44"/>
  <c r="Y106" i="46"/>
  <c r="Y106" i="44"/>
  <c r="BE106" i="46"/>
  <c r="BE106" i="44"/>
  <c r="AT116" i="46"/>
  <c r="AT116" i="44"/>
  <c r="C124" i="46"/>
  <c r="C124" i="44" s="1"/>
  <c r="A124" i="44"/>
  <c r="E125" i="46"/>
  <c r="E125" i="44"/>
  <c r="BA129" i="46"/>
  <c r="BA129" i="44"/>
  <c r="AF139" i="46"/>
  <c r="AF139" i="44"/>
  <c r="J22" i="44"/>
  <c r="BL49" i="44"/>
  <c r="AK67" i="44"/>
  <c r="AH77" i="44"/>
  <c r="AG93" i="44"/>
  <c r="M94" i="44"/>
  <c r="P95" i="44"/>
  <c r="BJ116" i="44"/>
  <c r="O7" i="46"/>
  <c r="O7" i="44"/>
  <c r="W7" i="46"/>
  <c r="W7" i="44"/>
  <c r="AR8" i="46"/>
  <c r="AR8" i="44"/>
  <c r="BH8" i="46"/>
  <c r="BH8" i="44"/>
  <c r="F9" i="46"/>
  <c r="F9" i="44"/>
  <c r="AL9" i="46"/>
  <c r="AL9" i="44"/>
  <c r="Z10" i="46"/>
  <c r="Z10" i="44"/>
  <c r="AH10" i="46"/>
  <c r="AH10" i="44"/>
  <c r="Z13" i="46"/>
  <c r="Z13" i="44"/>
  <c r="AH13" i="46"/>
  <c r="AH13" i="44"/>
  <c r="BF13" i="46"/>
  <c r="BF13" i="44"/>
  <c r="F14" i="46"/>
  <c r="F14" i="44"/>
  <c r="N14" i="46"/>
  <c r="N14" i="44"/>
  <c r="AD14" i="46"/>
  <c r="AD14" i="44"/>
  <c r="AL14" i="46"/>
  <c r="AL14" i="44"/>
  <c r="AC16" i="46"/>
  <c r="AC16" i="44"/>
  <c r="AS16" i="46"/>
  <c r="AS16" i="44"/>
  <c r="AM18" i="46"/>
  <c r="AM18" i="44"/>
  <c r="BK21" i="46"/>
  <c r="BK21" i="44"/>
  <c r="BE24" i="46"/>
  <c r="BE24" i="44"/>
  <c r="BO25" i="46"/>
  <c r="AP27" i="46"/>
  <c r="AP27" i="44"/>
  <c r="AT28" i="46"/>
  <c r="AT28" i="44"/>
  <c r="L30" i="46"/>
  <c r="L30" i="44"/>
  <c r="AB30" i="46"/>
  <c r="AB30" i="44"/>
  <c r="AR30" i="46"/>
  <c r="AR30" i="44"/>
  <c r="A30" i="27"/>
  <c r="A32" i="44"/>
  <c r="C32" i="46"/>
  <c r="C32" i="44" s="1"/>
  <c r="BQ28" i="46"/>
  <c r="BQ28" i="44"/>
  <c r="W29" i="46"/>
  <c r="W29" i="44"/>
  <c r="AI33" i="46"/>
  <c r="AI33" i="44"/>
  <c r="BH38" i="46"/>
  <c r="BH38" i="44"/>
  <c r="L41" i="46"/>
  <c r="L41" i="44"/>
  <c r="R54" i="46"/>
  <c r="R54" i="44"/>
  <c r="M57" i="46"/>
  <c r="M57" i="44"/>
  <c r="AB59" i="46"/>
  <c r="AB59" i="44"/>
  <c r="AZ59" i="46"/>
  <c r="AZ59" i="44"/>
  <c r="AV60" i="46"/>
  <c r="AV60" i="44"/>
  <c r="AE62" i="46"/>
  <c r="AE62" i="44"/>
  <c r="AU62" i="46"/>
  <c r="AU62" i="44"/>
  <c r="Y66" i="46"/>
  <c r="Y66" i="44"/>
  <c r="AJ71" i="46"/>
  <c r="AJ71" i="44"/>
  <c r="X72" i="46"/>
  <c r="X72" i="44"/>
  <c r="BL72" i="46"/>
  <c r="BL72" i="44"/>
  <c r="BH73" i="46"/>
  <c r="BH73" i="44"/>
  <c r="BP73" i="46"/>
  <c r="BP73" i="44"/>
  <c r="O74" i="46"/>
  <c r="O74" i="44"/>
  <c r="AP77" i="46"/>
  <c r="AP77" i="44"/>
  <c r="U80" i="46"/>
  <c r="U80" i="44"/>
  <c r="BA80" i="46"/>
  <c r="BA80" i="44"/>
  <c r="Q81" i="46"/>
  <c r="Q81" i="44"/>
  <c r="AG81" i="46"/>
  <c r="AG81" i="44"/>
  <c r="BM81" i="46"/>
  <c r="BM81" i="44"/>
  <c r="AO84" i="46"/>
  <c r="AO84" i="44"/>
  <c r="L85" i="46"/>
  <c r="L85" i="44"/>
  <c r="AJ85" i="46"/>
  <c r="AJ85" i="44"/>
  <c r="BP85" i="46"/>
  <c r="BP85" i="44"/>
  <c r="AF86" i="46"/>
  <c r="AF86" i="44"/>
  <c r="BL86" i="46"/>
  <c r="BL86" i="44"/>
  <c r="AA87" i="46"/>
  <c r="AA87" i="44"/>
  <c r="BG87" i="46"/>
  <c r="BG87" i="44"/>
  <c r="AE88" i="46"/>
  <c r="AE88" i="44"/>
  <c r="BK88" i="46"/>
  <c r="BK88" i="44"/>
  <c r="AP89" i="46"/>
  <c r="AP89" i="44"/>
  <c r="N90" i="46"/>
  <c r="N90" i="44"/>
  <c r="AL90" i="46"/>
  <c r="AL90" i="44"/>
  <c r="A89" i="27"/>
  <c r="A91" i="44"/>
  <c r="AG91" i="46"/>
  <c r="AG91" i="44"/>
  <c r="M92" i="46"/>
  <c r="M92" i="44"/>
  <c r="AS94" i="46"/>
  <c r="AS94" i="44"/>
  <c r="AF97" i="46"/>
  <c r="AF97" i="44"/>
  <c r="BB103" i="46"/>
  <c r="BB103" i="44"/>
  <c r="J104" i="46"/>
  <c r="J104" i="44"/>
  <c r="AP104" i="46"/>
  <c r="AP104" i="44"/>
  <c r="E105" i="46"/>
  <c r="E105" i="44"/>
  <c r="BM106" i="46"/>
  <c r="BM106" i="44"/>
  <c r="AY120" i="46"/>
  <c r="AY120" i="44"/>
  <c r="AA122" i="46"/>
  <c r="AA122" i="44"/>
  <c r="U125" i="46"/>
  <c r="U125" i="44"/>
  <c r="AK125" i="46"/>
  <c r="AK125" i="44"/>
  <c r="BI125" i="46"/>
  <c r="BI125" i="44"/>
  <c r="E129" i="46"/>
  <c r="E129" i="44"/>
  <c r="AS129" i="46"/>
  <c r="AS129" i="44"/>
  <c r="AN139" i="46"/>
  <c r="AN139" i="44"/>
  <c r="R35" i="44"/>
  <c r="AR41" i="44"/>
  <c r="BF45" i="44"/>
  <c r="X49" i="44"/>
  <c r="E67" i="44"/>
  <c r="AK69" i="44"/>
  <c r="AW91" i="44"/>
  <c r="BQ94" i="44"/>
  <c r="AU7" i="46"/>
  <c r="AU7" i="44"/>
  <c r="BC7" i="46"/>
  <c r="BC7" i="44"/>
  <c r="AX10" i="46"/>
  <c r="AX10" i="44"/>
  <c r="AB12" i="46"/>
  <c r="AB12" i="44"/>
  <c r="BM15" i="46"/>
  <c r="BM15" i="44"/>
  <c r="AI17" i="46"/>
  <c r="AI17" i="44"/>
  <c r="BG25" i="46"/>
  <c r="BG25" i="44"/>
  <c r="C56" i="46"/>
  <c r="C56" i="44" s="1"/>
  <c r="BK7" i="44"/>
  <c r="AZ8" i="44"/>
  <c r="AT9" i="44"/>
  <c r="AG13" i="44"/>
  <c r="AO15" i="44"/>
  <c r="AJ23" i="44"/>
  <c r="AO24" i="44"/>
  <c r="AA25" i="44"/>
  <c r="AD26" i="44"/>
  <c r="AU29" i="44"/>
  <c r="O34" i="44"/>
  <c r="AE34" i="44"/>
  <c r="AV37" i="44"/>
  <c r="T38" i="44"/>
  <c r="AZ38" i="44"/>
  <c r="BF40" i="44"/>
  <c r="Z45" i="44"/>
  <c r="AQ52" i="44"/>
  <c r="BQ57" i="44"/>
  <c r="X58" i="44"/>
  <c r="AV58" i="44"/>
  <c r="BP59" i="44"/>
  <c r="W74" i="44"/>
  <c r="AM74" i="44"/>
  <c r="BC74" i="44"/>
  <c r="BB78" i="44"/>
  <c r="AO81" i="44"/>
  <c r="BE81" i="44"/>
  <c r="AN86" i="44"/>
  <c r="R89" i="44"/>
  <c r="AB100" i="44"/>
  <c r="AZ100" i="44"/>
  <c r="V103" i="44"/>
  <c r="I106" i="44"/>
  <c r="AR140" i="44"/>
  <c r="T146" i="44"/>
  <c r="BA151" i="44"/>
  <c r="K8" i="46"/>
  <c r="K8" i="44"/>
  <c r="AA8" i="46"/>
  <c r="AA8" i="44"/>
  <c r="AK9" i="46"/>
  <c r="AK9" i="44"/>
  <c r="BQ9" i="46"/>
  <c r="BQ9" i="44"/>
  <c r="V11" i="46"/>
  <c r="V11" i="44"/>
  <c r="BP16" i="46"/>
  <c r="BP16" i="44"/>
  <c r="BJ18" i="46"/>
  <c r="BJ18" i="44"/>
  <c r="AR20" i="46"/>
  <c r="AR20" i="44"/>
  <c r="AZ20" i="46"/>
  <c r="AZ20" i="44"/>
  <c r="BA28" i="46"/>
  <c r="BA28" i="44"/>
  <c r="S33" i="46"/>
  <c r="S33" i="44"/>
  <c r="X37" i="46"/>
  <c r="X37" i="44"/>
  <c r="AB41" i="46"/>
  <c r="AB41" i="44"/>
  <c r="AK48" i="46"/>
  <c r="AK48" i="44"/>
  <c r="BQ48" i="46"/>
  <c r="BQ48" i="44"/>
  <c r="BH50" i="46"/>
  <c r="BH50" i="44"/>
  <c r="AY52" i="46"/>
  <c r="AY52" i="44"/>
  <c r="AE53" i="46"/>
  <c r="AE53" i="44"/>
  <c r="BC53" i="46"/>
  <c r="BC53" i="44"/>
  <c r="Z54" i="46"/>
  <c r="Z54" i="44"/>
  <c r="V55" i="46"/>
  <c r="V55" i="44"/>
  <c r="BL58" i="46"/>
  <c r="BL58" i="44"/>
  <c r="T59" i="46"/>
  <c r="T59" i="44"/>
  <c r="AR59" i="46"/>
  <c r="AR59" i="44"/>
  <c r="P60" i="46"/>
  <c r="P60" i="44"/>
  <c r="AN60" i="46"/>
  <c r="AN60" i="44"/>
  <c r="AY61" i="46"/>
  <c r="AY61" i="44"/>
  <c r="W62" i="46"/>
  <c r="W62" i="44"/>
  <c r="AF63" i="46"/>
  <c r="AF63" i="44"/>
  <c r="BH64" i="46"/>
  <c r="BH64" i="44"/>
  <c r="BA67" i="46"/>
  <c r="BA67" i="44"/>
  <c r="AG68" i="46"/>
  <c r="AG68" i="44"/>
  <c r="AS69" i="46"/>
  <c r="AS69" i="44"/>
  <c r="BI69" i="46"/>
  <c r="BI69" i="44"/>
  <c r="H70" i="46"/>
  <c r="H70" i="44"/>
  <c r="AZ71" i="46"/>
  <c r="AZ71" i="44"/>
  <c r="AF72" i="46"/>
  <c r="AF72" i="44"/>
  <c r="AE74" i="46"/>
  <c r="AE74" i="44"/>
  <c r="N78" i="46"/>
  <c r="N78" i="44"/>
  <c r="AT78" i="46"/>
  <c r="AT78" i="44"/>
  <c r="BD83" i="46"/>
  <c r="BD83" i="44"/>
  <c r="BM84" i="46"/>
  <c r="BM84" i="44"/>
  <c r="AB85" i="46"/>
  <c r="AB85" i="44"/>
  <c r="AQ87" i="46"/>
  <c r="AQ87" i="44"/>
  <c r="Z89" i="46"/>
  <c r="Z89" i="44"/>
  <c r="BN89" i="46"/>
  <c r="BN89" i="44"/>
  <c r="AT90" i="46"/>
  <c r="AT90" i="44"/>
  <c r="BI92" i="46"/>
  <c r="BI92" i="44"/>
  <c r="BA94" i="46"/>
  <c r="BA94" i="44"/>
  <c r="AJ96" i="46"/>
  <c r="AJ96" i="44"/>
  <c r="BH96" i="46"/>
  <c r="BH96" i="44"/>
  <c r="P97" i="46"/>
  <c r="P97" i="44"/>
  <c r="BD97" i="46"/>
  <c r="BD97" i="44"/>
  <c r="T98" i="46"/>
  <c r="T98" i="44"/>
  <c r="AJ98" i="46"/>
  <c r="AJ98" i="44"/>
  <c r="BP98" i="46"/>
  <c r="BP98" i="44"/>
  <c r="AF99" i="46"/>
  <c r="AF99" i="44"/>
  <c r="P101" i="46"/>
  <c r="P101" i="44"/>
  <c r="BO102" i="46"/>
  <c r="BO102" i="44"/>
  <c r="AD103" i="46"/>
  <c r="AD103" i="44"/>
  <c r="U105" i="46"/>
  <c r="U105" i="44"/>
  <c r="AO106" i="46"/>
  <c r="AO106" i="44"/>
  <c r="AP115" i="46"/>
  <c r="AP115" i="44"/>
  <c r="AD116" i="46"/>
  <c r="AD116" i="44"/>
  <c r="AI122" i="46"/>
  <c r="AI122" i="44"/>
  <c r="BQ129" i="46"/>
  <c r="BQ129" i="44"/>
  <c r="P139" i="46"/>
  <c r="P139" i="44"/>
  <c r="J40" i="44"/>
  <c r="O51" i="44"/>
  <c r="BA69" i="44"/>
  <c r="BL70" i="44"/>
  <c r="G88" i="44"/>
  <c r="AW93" i="44"/>
  <c r="BN104" i="44"/>
  <c r="AZ142" i="44"/>
  <c r="AB8" i="46"/>
  <c r="AB8" i="44"/>
  <c r="BJ9" i="46"/>
  <c r="BJ9" i="44"/>
  <c r="BN10" i="46"/>
  <c r="BN10" i="44"/>
  <c r="G11" i="46"/>
  <c r="G11" i="44"/>
  <c r="AM11" i="46"/>
  <c r="AM11" i="44"/>
  <c r="BJ14" i="46"/>
  <c r="BJ14" i="44"/>
  <c r="C15" i="46"/>
  <c r="C15" i="44" s="1"/>
  <c r="A15" i="44"/>
  <c r="Y15" i="46"/>
  <c r="Y15" i="44"/>
  <c r="AG15" i="46"/>
  <c r="AG15" i="44"/>
  <c r="M16" i="46"/>
  <c r="M16" i="44"/>
  <c r="BQ16" i="46"/>
  <c r="BQ16" i="44"/>
  <c r="BG17" i="46"/>
  <c r="BG17" i="44"/>
  <c r="D8" i="44"/>
  <c r="BG8" i="44"/>
  <c r="BB9" i="44"/>
  <c r="BM10" i="44"/>
  <c r="AU11" i="44"/>
  <c r="AP13" i="44"/>
  <c r="AT14" i="44"/>
  <c r="M28" i="44"/>
  <c r="G29" i="44"/>
  <c r="V46" i="44"/>
  <c r="AL55" i="44"/>
  <c r="BJ55" i="44"/>
  <c r="AS57" i="44"/>
  <c r="BD60" i="44"/>
  <c r="S61" i="44"/>
  <c r="AZ64" i="44"/>
  <c r="G74" i="44"/>
  <c r="J77" i="44"/>
  <c r="AF83" i="44"/>
  <c r="X86" i="44"/>
  <c r="Y91" i="44"/>
  <c r="D100" i="44"/>
  <c r="AY102" i="44"/>
  <c r="BJ103" i="44"/>
  <c r="R104" i="44"/>
  <c r="BA105" i="44"/>
  <c r="M129" i="44"/>
  <c r="S137" i="44"/>
  <c r="D142" i="44"/>
  <c r="AD147" i="44"/>
  <c r="AT147" i="44"/>
  <c r="N18" i="46"/>
  <c r="N18" i="44"/>
  <c r="AL18" i="46"/>
  <c r="AL18" i="44"/>
  <c r="D20" i="46"/>
  <c r="D20" i="44"/>
  <c r="Z22" i="46"/>
  <c r="Z22" i="44"/>
  <c r="AX22" i="46"/>
  <c r="AX22" i="44"/>
  <c r="AK31" i="46"/>
  <c r="AK31" i="44"/>
  <c r="BI31" i="46"/>
  <c r="BI31" i="44"/>
  <c r="I32" i="46"/>
  <c r="I32" i="44"/>
  <c r="AM34" i="46"/>
  <c r="AM34" i="44"/>
  <c r="Z35" i="46"/>
  <c r="Z35" i="44"/>
  <c r="BH41" i="46"/>
  <c r="BH41" i="44"/>
  <c r="AN42" i="46"/>
  <c r="AN42" i="44"/>
  <c r="AD46" i="46"/>
  <c r="AD46" i="44"/>
  <c r="AB50" i="46"/>
  <c r="AB50" i="44"/>
  <c r="BP50" i="46"/>
  <c r="BP50" i="44"/>
  <c r="BI65" i="46"/>
  <c r="BI65" i="44"/>
  <c r="Q66" i="46"/>
  <c r="Q66" i="44"/>
  <c r="AO66" i="46"/>
  <c r="AO66" i="44"/>
  <c r="AW66" i="46"/>
  <c r="AW66" i="44"/>
  <c r="BE66" i="46"/>
  <c r="BE66" i="44"/>
  <c r="BM66" i="46"/>
  <c r="BM66" i="44"/>
  <c r="AC67" i="46"/>
  <c r="AC67" i="44"/>
  <c r="Q68" i="46"/>
  <c r="Q68" i="44"/>
  <c r="AO68" i="46"/>
  <c r="AO68" i="44"/>
  <c r="BM68" i="46"/>
  <c r="BM68" i="44"/>
  <c r="E69" i="46"/>
  <c r="E69" i="44"/>
  <c r="M69" i="46"/>
  <c r="M69" i="44"/>
  <c r="AV70" i="46"/>
  <c r="AV70" i="44"/>
  <c r="T71" i="46"/>
  <c r="T71" i="44"/>
  <c r="H72" i="46"/>
  <c r="H72" i="44"/>
  <c r="AV72" i="46"/>
  <c r="AV72" i="44"/>
  <c r="O76" i="46"/>
  <c r="O76" i="44"/>
  <c r="AU76" i="46"/>
  <c r="AU76" i="44"/>
  <c r="R77" i="46"/>
  <c r="R77" i="44"/>
  <c r="AO79" i="46"/>
  <c r="AO79" i="44"/>
  <c r="X83" i="46"/>
  <c r="X83" i="44"/>
  <c r="I84" i="46"/>
  <c r="I84" i="44"/>
  <c r="Y84" i="46"/>
  <c r="Y84" i="44"/>
  <c r="AW84" i="46"/>
  <c r="AW84" i="44"/>
  <c r="BB90" i="46"/>
  <c r="BB90" i="44"/>
  <c r="I91" i="46"/>
  <c r="I91" i="44"/>
  <c r="AO91" i="46"/>
  <c r="AO91" i="44"/>
  <c r="BM91" i="46"/>
  <c r="BM91" i="44"/>
  <c r="BA92" i="46"/>
  <c r="BA92" i="44"/>
  <c r="Q93" i="46"/>
  <c r="Q93" i="44"/>
  <c r="AV95" i="46"/>
  <c r="AV95" i="44"/>
  <c r="AB98" i="46"/>
  <c r="AB98" i="44"/>
  <c r="BH98" i="46"/>
  <c r="BH98" i="44"/>
  <c r="P99" i="46"/>
  <c r="P99" i="44"/>
  <c r="BD99" i="46"/>
  <c r="BD99" i="44"/>
  <c r="W119" i="46"/>
  <c r="W119" i="44"/>
  <c r="S122" i="46"/>
  <c r="S122" i="44"/>
  <c r="U129" i="46"/>
  <c r="U129" i="44"/>
  <c r="BI129" i="46"/>
  <c r="BI129" i="44"/>
  <c r="BL139" i="46"/>
  <c r="BL139" i="44"/>
  <c r="BP20" i="44"/>
  <c r="BK34" i="44"/>
  <c r="BL37" i="44"/>
  <c r="AO47" i="44"/>
  <c r="H49" i="44"/>
  <c r="AR50" i="44"/>
  <c r="I66" i="44"/>
  <c r="C145" i="46"/>
  <c r="C145" i="44" s="1"/>
  <c r="BF22" i="44"/>
  <c r="AB38" i="44"/>
  <c r="BL44" i="44"/>
  <c r="AT46" i="44"/>
  <c r="AF49" i="44"/>
  <c r="D50" i="44"/>
  <c r="S52" i="44"/>
  <c r="BF54" i="44"/>
  <c r="BC62" i="44"/>
  <c r="H63" i="44"/>
  <c r="AC69" i="44"/>
  <c r="X70" i="44"/>
  <c r="AN70" i="44"/>
  <c r="AD78" i="44"/>
  <c r="AR85" i="44"/>
  <c r="AV97" i="44"/>
  <c r="AV99" i="44"/>
  <c r="BO135" i="44"/>
  <c r="H139" i="44"/>
  <c r="R7" i="46"/>
  <c r="R7" i="44"/>
  <c r="AM12" i="46"/>
  <c r="AM12" i="44"/>
  <c r="BM14" i="46"/>
  <c r="BM14" i="44"/>
  <c r="V17" i="46"/>
  <c r="V17" i="44"/>
  <c r="BB7" i="46"/>
  <c r="BB7" i="44"/>
  <c r="AB23" i="46"/>
  <c r="AB23" i="44"/>
  <c r="D43" i="46"/>
  <c r="D43" i="44"/>
  <c r="BG52" i="46"/>
  <c r="BG52" i="44"/>
  <c r="W53" i="46"/>
  <c r="W53" i="44"/>
  <c r="BK53" i="46"/>
  <c r="BK53" i="44"/>
  <c r="BA57" i="46"/>
  <c r="BA57" i="44"/>
  <c r="AN63" i="46"/>
  <c r="AN63" i="44"/>
  <c r="E65" i="46"/>
  <c r="E65" i="44"/>
  <c r="AS65" i="46"/>
  <c r="AS65" i="44"/>
  <c r="BI67" i="46"/>
  <c r="BI67" i="44"/>
  <c r="D71" i="46"/>
  <c r="D71" i="44"/>
  <c r="BH71" i="46"/>
  <c r="BH71" i="44"/>
  <c r="BD72" i="46"/>
  <c r="BD72" i="44"/>
  <c r="W76" i="46"/>
  <c r="W76" i="44"/>
  <c r="A77" i="27"/>
  <c r="A79" i="44"/>
  <c r="C79" i="46"/>
  <c r="C79" i="44" s="1"/>
  <c r="Y79" i="46"/>
  <c r="Y79" i="44"/>
  <c r="BM79" i="46"/>
  <c r="BM79" i="44"/>
  <c r="AC80" i="46"/>
  <c r="AC80" i="44"/>
  <c r="I81" i="46"/>
  <c r="I81" i="44"/>
  <c r="H86" i="46"/>
  <c r="H86" i="44"/>
  <c r="AV86" i="46"/>
  <c r="AV86" i="44"/>
  <c r="K87" i="46"/>
  <c r="K87" i="44"/>
  <c r="AI87" i="46"/>
  <c r="AI87" i="44"/>
  <c r="O88" i="46"/>
  <c r="O88" i="44"/>
  <c r="AU88" i="46"/>
  <c r="AU88" i="44"/>
  <c r="BF89" i="46"/>
  <c r="BF89" i="44"/>
  <c r="BM93" i="46"/>
  <c r="BM93" i="44"/>
  <c r="AK94" i="46"/>
  <c r="AK94" i="44"/>
  <c r="H95" i="46"/>
  <c r="H95" i="44"/>
  <c r="AF95" i="46"/>
  <c r="AF95" i="44"/>
  <c r="BL95" i="46"/>
  <c r="BL95" i="44"/>
  <c r="AR98" i="46"/>
  <c r="AR98" i="44"/>
  <c r="AR100" i="46"/>
  <c r="AR100" i="44"/>
  <c r="BP100" i="46"/>
  <c r="BP100" i="44"/>
  <c r="AF101" i="46"/>
  <c r="AF101" i="44"/>
  <c r="K102" i="46"/>
  <c r="K102" i="44"/>
  <c r="N103" i="46"/>
  <c r="N103" i="44"/>
  <c r="AL103" i="46"/>
  <c r="AL103" i="44"/>
  <c r="Z104" i="46"/>
  <c r="Z104" i="44"/>
  <c r="BI105" i="46"/>
  <c r="BI105" i="44"/>
  <c r="Q106" i="46"/>
  <c r="Q106" i="44"/>
  <c r="AW106" i="46"/>
  <c r="AW106" i="44"/>
  <c r="N116" i="46"/>
  <c r="N116" i="44"/>
  <c r="BB116" i="46"/>
  <c r="BB116" i="44"/>
  <c r="K122" i="46"/>
  <c r="K122" i="44"/>
  <c r="BO122" i="46"/>
  <c r="BO122" i="44"/>
  <c r="M125" i="46"/>
  <c r="M125" i="44"/>
  <c r="AC125" i="46"/>
  <c r="AC125" i="44"/>
  <c r="BA125" i="46"/>
  <c r="BA125" i="44"/>
  <c r="P44" i="44"/>
  <c r="Q79" i="44"/>
  <c r="M82" i="44"/>
  <c r="Z40" i="44"/>
  <c r="Q10" i="44"/>
  <c r="AT26" i="44"/>
  <c r="F36" i="44"/>
  <c r="D38" i="44"/>
  <c r="BP38" i="44"/>
  <c r="AJ41" i="44"/>
  <c r="AF44" i="44"/>
  <c r="AH45" i="44"/>
  <c r="BD58" i="44"/>
  <c r="O62" i="44"/>
  <c r="X63" i="44"/>
  <c r="U67" i="44"/>
  <c r="BP71" i="44"/>
  <c r="H83" i="44"/>
  <c r="AS92" i="44"/>
  <c r="E94" i="44"/>
  <c r="L96" i="44"/>
  <c r="X97" i="44"/>
  <c r="X99" i="44"/>
  <c r="AN101" i="44"/>
  <c r="BQ105" i="44"/>
  <c r="BG120" i="44"/>
  <c r="AU136" i="44"/>
  <c r="BK138" i="44"/>
  <c r="BD139" i="44"/>
  <c r="L146" i="44"/>
  <c r="U149" i="44"/>
  <c r="AG150" i="44"/>
  <c r="AT11" i="46"/>
  <c r="AT11" i="44"/>
  <c r="AB16" i="46"/>
  <c r="AB16" i="44"/>
  <c r="BF35" i="46"/>
  <c r="BF35" i="44"/>
  <c r="A35" i="27"/>
  <c r="C37" i="46"/>
  <c r="C37" i="44" s="1"/>
  <c r="AX40" i="46"/>
  <c r="AX40" i="44"/>
  <c r="BJ46" i="46"/>
  <c r="BJ46" i="44"/>
  <c r="AE51" i="46"/>
  <c r="AE51" i="44"/>
  <c r="AP56" i="46"/>
  <c r="AP56" i="44"/>
  <c r="P58" i="46"/>
  <c r="P58" i="44"/>
  <c r="AF58" i="46"/>
  <c r="AF58" i="44"/>
  <c r="D59" i="46"/>
  <c r="D59" i="44"/>
  <c r="K61" i="46"/>
  <c r="K61" i="44"/>
  <c r="AQ61" i="46"/>
  <c r="AQ61" i="44"/>
  <c r="AV63" i="46"/>
  <c r="AV63" i="44"/>
  <c r="BL63" i="46"/>
  <c r="BL63" i="44"/>
  <c r="AB64" i="46"/>
  <c r="AB64" i="44"/>
  <c r="Y68" i="46"/>
  <c r="Y68" i="44"/>
  <c r="BE68" i="46"/>
  <c r="BE68" i="44"/>
  <c r="AN72" i="46"/>
  <c r="AN72" i="44"/>
  <c r="AX77" i="46"/>
  <c r="AX77" i="44"/>
  <c r="BN77" i="46"/>
  <c r="BN77" i="44"/>
  <c r="V78" i="46"/>
  <c r="V78" i="44"/>
  <c r="BJ78" i="46"/>
  <c r="BJ78" i="44"/>
  <c r="AG79" i="46"/>
  <c r="AG79" i="44"/>
  <c r="E80" i="46"/>
  <c r="E80" i="44"/>
  <c r="AS80" i="46"/>
  <c r="AS80" i="44"/>
  <c r="AC82" i="46"/>
  <c r="AC82" i="44"/>
  <c r="AS82" i="46"/>
  <c r="AS82" i="44"/>
  <c r="BQ82" i="46"/>
  <c r="BQ82" i="44"/>
  <c r="AN83" i="46"/>
  <c r="AN83" i="44"/>
  <c r="T85" i="46"/>
  <c r="T85" i="44"/>
  <c r="BH85" i="46"/>
  <c r="BH85" i="44"/>
  <c r="P86" i="46"/>
  <c r="P86" i="44"/>
  <c r="BD86" i="46"/>
  <c r="BD86" i="44"/>
  <c r="S87" i="46"/>
  <c r="S87" i="44"/>
  <c r="AY87" i="46"/>
  <c r="AY87" i="44"/>
  <c r="W88" i="46"/>
  <c r="W88" i="44"/>
  <c r="BC88" i="46"/>
  <c r="BC88" i="44"/>
  <c r="AX89" i="46"/>
  <c r="AX89" i="44"/>
  <c r="AK92" i="46"/>
  <c r="AK92" i="44"/>
  <c r="BQ92" i="46"/>
  <c r="BQ92" i="44"/>
  <c r="AN95" i="46"/>
  <c r="AN95" i="44"/>
  <c r="D98" i="46"/>
  <c r="D98" i="44"/>
  <c r="L100" i="46"/>
  <c r="L100" i="44"/>
  <c r="AJ100" i="46"/>
  <c r="AJ100" i="44"/>
  <c r="BH100" i="46"/>
  <c r="BH100" i="44"/>
  <c r="X101" i="46"/>
  <c r="X101" i="44"/>
  <c r="S102" i="46"/>
  <c r="S102" i="44"/>
  <c r="AH104" i="46"/>
  <c r="AH104" i="44"/>
  <c r="BF104" i="46"/>
  <c r="BF104" i="44"/>
  <c r="M105" i="46"/>
  <c r="M105" i="44"/>
  <c r="AK105" i="46"/>
  <c r="AK105" i="44"/>
  <c r="AH115" i="46"/>
  <c r="AH115" i="44"/>
  <c r="F116" i="46"/>
  <c r="F116" i="44"/>
  <c r="BK119" i="46"/>
  <c r="BK119" i="44"/>
  <c r="AA120" i="46"/>
  <c r="AA120" i="44"/>
  <c r="AY122" i="46"/>
  <c r="AY122" i="44"/>
  <c r="D140" i="46"/>
  <c r="D140" i="44"/>
  <c r="C104" i="46"/>
  <c r="C104" i="44" s="1"/>
  <c r="I27" i="44"/>
  <c r="AW32" i="44"/>
  <c r="T43" i="44"/>
  <c r="P49" i="44"/>
  <c r="T64" i="44"/>
  <c r="AJ64" i="44"/>
  <c r="I68" i="44"/>
  <c r="BI82" i="44"/>
  <c r="AV83" i="44"/>
  <c r="AC105" i="44"/>
  <c r="BQ125" i="44"/>
  <c r="X139" i="44"/>
  <c r="AF141" i="44"/>
  <c r="BP146" i="44"/>
  <c r="A145" i="44"/>
  <c r="AE7" i="44"/>
  <c r="BP8" i="44"/>
  <c r="I15" i="44"/>
  <c r="BD15" i="44"/>
  <c r="S17" i="44"/>
  <c r="G18" i="44"/>
  <c r="AJ20" i="44"/>
  <c r="BN22" i="44"/>
  <c r="BH23" i="44"/>
  <c r="AW27" i="44"/>
  <c r="E31" i="44"/>
  <c r="BD37" i="44"/>
  <c r="A19" i="44"/>
  <c r="C27" i="46"/>
  <c r="C27" i="44" s="1"/>
  <c r="C91" i="46"/>
  <c r="C91" i="44" s="1"/>
  <c r="AM7" i="44"/>
  <c r="T8" i="44"/>
  <c r="E9" i="44"/>
  <c r="R10" i="44"/>
  <c r="O11" i="44"/>
  <c r="BK11" i="44"/>
  <c r="J13" i="44"/>
  <c r="P15" i="44"/>
  <c r="BE15" i="44"/>
  <c r="AK16" i="44"/>
  <c r="BP23" i="44"/>
  <c r="AV42" i="44"/>
  <c r="BP43" i="44"/>
  <c r="AN49" i="44"/>
  <c r="AC57" i="44"/>
  <c r="AM62" i="44"/>
  <c r="AG66" i="44"/>
  <c r="M67" i="44"/>
  <c r="AS67" i="44"/>
  <c r="BK74" i="44"/>
  <c r="F78" i="44"/>
  <c r="U82" i="44"/>
  <c r="AK82" i="44"/>
  <c r="V90" i="44"/>
  <c r="U92" i="44"/>
  <c r="AS105" i="44"/>
  <c r="AQ122" i="44"/>
  <c r="AS125" i="44"/>
  <c r="G138" i="44"/>
  <c r="AJ140" i="44"/>
  <c r="BL141" i="44"/>
  <c r="AD144" i="44"/>
  <c r="T153" i="46"/>
  <c r="T153" i="44"/>
  <c r="AB153" i="46"/>
  <c r="AB153" i="44"/>
  <c r="BH153" i="46"/>
  <c r="BH153" i="44"/>
  <c r="X154" i="46"/>
  <c r="X154" i="44"/>
  <c r="D155" i="46"/>
  <c r="D155" i="44"/>
  <c r="AB155" i="46"/>
  <c r="AB155" i="44"/>
  <c r="AJ155" i="46"/>
  <c r="AJ155" i="44"/>
  <c r="AZ155" i="46"/>
  <c r="AZ155" i="44"/>
  <c r="BH155" i="46"/>
  <c r="BH155" i="44"/>
  <c r="H156" i="46"/>
  <c r="H156" i="44"/>
  <c r="X156" i="46"/>
  <c r="X156" i="44"/>
  <c r="AF156" i="46"/>
  <c r="AF156" i="44"/>
  <c r="AV156" i="46"/>
  <c r="AV156" i="44"/>
  <c r="BD156" i="46"/>
  <c r="BD156" i="44"/>
  <c r="BL156" i="46"/>
  <c r="BL156" i="44"/>
  <c r="S157" i="46"/>
  <c r="S157" i="44"/>
  <c r="AA157" i="46"/>
  <c r="AA157" i="44"/>
  <c r="BO157" i="46"/>
  <c r="BO157" i="44"/>
  <c r="O158" i="46"/>
  <c r="O158" i="44"/>
  <c r="AE158" i="46"/>
  <c r="AE158" i="44"/>
  <c r="BC158" i="46"/>
  <c r="BC158" i="44"/>
  <c r="S159" i="46"/>
  <c r="S159" i="44"/>
  <c r="AY159" i="46"/>
  <c r="AY159" i="44"/>
  <c r="O160" i="46"/>
  <c r="O160" i="44"/>
  <c r="W160" i="46"/>
  <c r="W160" i="44"/>
  <c r="AM160" i="46"/>
  <c r="AM160" i="44"/>
  <c r="AU160" i="46"/>
  <c r="AU160" i="44"/>
  <c r="BK160" i="46"/>
  <c r="BK160" i="44"/>
  <c r="F67" i="46"/>
  <c r="F67" i="44"/>
  <c r="AL67" i="46"/>
  <c r="AL67" i="44"/>
  <c r="AT17" i="44"/>
  <c r="BH19" i="44"/>
  <c r="X23" i="44"/>
  <c r="D24" i="44"/>
  <c r="BO40" i="44"/>
  <c r="BM152" i="44"/>
  <c r="AR153" i="44"/>
  <c r="BP153" i="44"/>
  <c r="AV154" i="44"/>
  <c r="T155" i="44"/>
  <c r="AR155" i="44"/>
  <c r="BP155" i="44"/>
  <c r="R18" i="44"/>
  <c r="W36" i="44"/>
  <c r="AU39" i="44"/>
  <c r="P23" i="46"/>
  <c r="P23" i="44"/>
  <c r="BD23" i="46"/>
  <c r="BD23" i="44"/>
  <c r="N25" i="46"/>
  <c r="N25" i="44"/>
  <c r="J26" i="46"/>
  <c r="J26" i="44"/>
  <c r="AH26" i="46"/>
  <c r="AH26" i="44"/>
  <c r="BN26" i="46"/>
  <c r="BN26" i="44"/>
  <c r="BA27" i="46"/>
  <c r="BA27" i="44"/>
  <c r="AG28" i="46"/>
  <c r="AG28" i="44"/>
  <c r="AI29" i="46"/>
  <c r="AI29" i="44"/>
  <c r="G30" i="46"/>
  <c r="G30" i="44"/>
  <c r="BA32" i="46"/>
  <c r="BA32" i="44"/>
  <c r="K34" i="46"/>
  <c r="K34" i="44"/>
  <c r="Z36" i="46"/>
  <c r="Z36" i="44"/>
  <c r="BF36" i="46"/>
  <c r="BF36" i="44"/>
  <c r="AF38" i="46"/>
  <c r="AF38" i="44"/>
  <c r="V40" i="46"/>
  <c r="V40" i="44"/>
  <c r="AF41" i="46"/>
  <c r="AF41" i="44"/>
  <c r="AZ42" i="46"/>
  <c r="AZ42" i="44"/>
  <c r="X43" i="46"/>
  <c r="X43" i="44"/>
  <c r="T44" i="46"/>
  <c r="T44" i="44"/>
  <c r="AR44" i="46"/>
  <c r="AR44" i="44"/>
  <c r="AP46" i="46"/>
  <c r="AP46" i="44"/>
  <c r="P8" i="46"/>
  <c r="P8" i="44"/>
  <c r="AV8" i="46"/>
  <c r="AV8" i="44"/>
  <c r="N13" i="46"/>
  <c r="N13" i="44"/>
  <c r="AT13" i="46"/>
  <c r="AT13" i="44"/>
  <c r="BQ15" i="46"/>
  <c r="BQ15" i="44"/>
  <c r="U19" i="46"/>
  <c r="U19" i="44"/>
  <c r="C26" i="46"/>
  <c r="C26" i="44" s="1"/>
  <c r="AB19" i="44"/>
  <c r="X20" i="44"/>
  <c r="BL20" i="44"/>
  <c r="AN23" i="44"/>
  <c r="AJ24" i="44"/>
  <c r="AX26" i="44"/>
  <c r="D153" i="44"/>
  <c r="H154" i="44"/>
  <c r="Z81" i="44"/>
  <c r="AX81" i="44"/>
  <c r="S161" i="44"/>
  <c r="AQ161" i="44"/>
  <c r="AA163" i="44"/>
  <c r="AA161" i="46"/>
  <c r="AA161" i="44"/>
  <c r="BG161" i="46"/>
  <c r="BG161" i="44"/>
  <c r="O162" i="46"/>
  <c r="O162" i="44"/>
  <c r="W162" i="46"/>
  <c r="W162" i="44"/>
  <c r="AU162" i="46"/>
  <c r="AU162" i="44"/>
  <c r="BC162" i="46"/>
  <c r="BC162" i="44"/>
  <c r="AI163" i="46"/>
  <c r="AI163" i="44"/>
  <c r="BO163" i="46"/>
  <c r="BO163" i="44"/>
  <c r="AG164" i="46"/>
  <c r="AG164" i="44"/>
  <c r="L165" i="46"/>
  <c r="L165" i="44"/>
  <c r="AB165" i="46"/>
  <c r="AB165" i="44"/>
  <c r="BP165" i="46"/>
  <c r="BP165" i="44"/>
  <c r="X166" i="46"/>
  <c r="X166" i="44"/>
  <c r="AV166" i="46"/>
  <c r="AV166" i="44"/>
  <c r="BD166" i="46"/>
  <c r="BD166" i="44"/>
  <c r="L167" i="46"/>
  <c r="L167" i="44"/>
  <c r="T167" i="46"/>
  <c r="T167" i="44"/>
  <c r="AB167" i="46"/>
  <c r="AB167" i="44"/>
  <c r="AZ167" i="46"/>
  <c r="AZ167" i="44"/>
  <c r="BP167" i="46"/>
  <c r="BP167" i="44"/>
  <c r="AE168" i="46"/>
  <c r="AE168" i="44"/>
  <c r="BK168" i="46"/>
  <c r="BK168" i="44"/>
  <c r="AA169" i="46"/>
  <c r="AA169" i="44"/>
  <c r="BG169" i="46"/>
  <c r="BG169" i="44"/>
  <c r="AE170" i="46"/>
  <c r="AE170" i="44"/>
  <c r="AU170" i="46"/>
  <c r="AU170" i="44"/>
  <c r="S171" i="46"/>
  <c r="S171" i="44"/>
  <c r="AA171" i="46"/>
  <c r="AA171" i="44"/>
  <c r="AI171" i="46"/>
  <c r="AI171" i="44"/>
  <c r="AY171" i="46"/>
  <c r="AY171" i="44"/>
  <c r="AD172" i="46"/>
  <c r="AD172" i="44"/>
  <c r="AL172" i="46"/>
  <c r="AL172" i="44"/>
  <c r="AH173" i="46"/>
  <c r="AH173" i="44"/>
  <c r="AP173" i="46"/>
  <c r="AP173" i="44"/>
  <c r="BN173" i="46"/>
  <c r="BN173" i="44"/>
  <c r="V174" i="46"/>
  <c r="V174" i="44"/>
  <c r="AL174" i="46"/>
  <c r="AL174" i="44"/>
  <c r="BB174" i="46"/>
  <c r="BB174" i="44"/>
  <c r="AH175" i="46"/>
  <c r="AH175" i="44"/>
  <c r="BF175" i="46"/>
  <c r="BF175" i="44"/>
  <c r="BN175" i="46"/>
  <c r="BN175" i="44"/>
  <c r="AB176" i="46"/>
  <c r="AB176" i="44"/>
  <c r="H177" i="46"/>
  <c r="H177" i="44"/>
  <c r="X177" i="46"/>
  <c r="X177" i="44"/>
  <c r="AN177" i="46"/>
  <c r="AN177" i="44"/>
  <c r="AV177" i="46"/>
  <c r="AV177" i="44"/>
  <c r="O178" i="46"/>
  <c r="O178" i="44"/>
  <c r="AP81" i="46"/>
  <c r="AP81" i="44"/>
  <c r="AH84" i="46"/>
  <c r="AH84" i="44"/>
  <c r="AL109" i="46"/>
  <c r="AL109" i="44"/>
  <c r="G123" i="46"/>
  <c r="G123" i="44"/>
  <c r="L131" i="46"/>
  <c r="L131" i="44"/>
  <c r="AU147" i="46"/>
  <c r="AU147" i="44"/>
  <c r="AI148" i="46"/>
  <c r="AI148" i="44"/>
  <c r="BN152" i="46"/>
  <c r="BN152" i="44"/>
  <c r="R51" i="46"/>
  <c r="R51" i="44"/>
  <c r="M54" i="46"/>
  <c r="M54" i="44"/>
  <c r="AK54" i="46"/>
  <c r="AK54" i="44"/>
  <c r="AG55" i="46"/>
  <c r="AG55" i="44"/>
  <c r="AF50" i="46"/>
  <c r="AF50" i="44"/>
  <c r="AI51" i="46"/>
  <c r="AI51" i="44"/>
  <c r="BG53" i="46"/>
  <c r="BG53" i="44"/>
  <c r="AX55" i="46"/>
  <c r="AX55" i="44"/>
  <c r="BH58" i="46"/>
  <c r="BH58" i="44"/>
  <c r="AF59" i="46"/>
  <c r="AF59" i="44"/>
  <c r="BC61" i="46"/>
  <c r="BC61" i="44"/>
  <c r="AI62" i="46"/>
  <c r="AI62" i="44"/>
  <c r="BO62" i="46"/>
  <c r="BO62" i="44"/>
  <c r="BD64" i="46"/>
  <c r="BD64" i="44"/>
  <c r="AG65" i="46"/>
  <c r="AG65" i="44"/>
  <c r="AK66" i="46"/>
  <c r="AK66" i="44"/>
  <c r="BI66" i="46"/>
  <c r="BI66" i="44"/>
  <c r="AG67" i="46"/>
  <c r="AG67" i="44"/>
  <c r="U68" i="46"/>
  <c r="U68" i="44"/>
  <c r="AG69" i="46"/>
  <c r="AG69" i="44"/>
  <c r="AJ70" i="46"/>
  <c r="AJ70" i="44"/>
  <c r="BH70" i="46"/>
  <c r="BH70" i="44"/>
  <c r="T72" i="46"/>
  <c r="T72" i="44"/>
  <c r="AF73" i="46"/>
  <c r="AF73" i="44"/>
  <c r="AI76" i="46"/>
  <c r="AI76" i="44"/>
  <c r="BQ79" i="46"/>
  <c r="BQ79" i="44"/>
  <c r="BA81" i="46"/>
  <c r="BA81" i="44"/>
  <c r="AG82" i="46"/>
  <c r="AG82" i="44"/>
  <c r="BE82" i="46"/>
  <c r="BE82" i="44"/>
  <c r="U84" i="46"/>
  <c r="U84" i="44"/>
  <c r="AV85" i="46"/>
  <c r="AV85" i="44"/>
  <c r="AM87" i="46"/>
  <c r="AM87" i="44"/>
  <c r="V89" i="46"/>
  <c r="V89" i="44"/>
  <c r="AL89" i="46"/>
  <c r="AL89" i="44"/>
  <c r="AP90" i="46"/>
  <c r="AP90" i="44"/>
  <c r="BN90" i="46"/>
  <c r="BN90" i="44"/>
  <c r="P52" i="46"/>
  <c r="P52" i="44"/>
  <c r="G56" i="46"/>
  <c r="G56" i="44"/>
  <c r="BC56" i="46"/>
  <c r="BC56" i="44"/>
  <c r="U58" i="46"/>
  <c r="U58" i="44"/>
  <c r="AC60" i="46"/>
  <c r="AC60" i="44"/>
  <c r="T62" i="46"/>
  <c r="T62" i="44"/>
  <c r="AZ62" i="46"/>
  <c r="AZ62" i="44"/>
  <c r="AO64" i="46"/>
  <c r="AO64" i="44"/>
  <c r="BH51" i="46"/>
  <c r="BH51" i="44"/>
  <c r="AN52" i="46"/>
  <c r="AN52" i="44"/>
  <c r="K55" i="46"/>
  <c r="K55" i="44"/>
  <c r="A55" i="44"/>
  <c r="A95" i="44"/>
  <c r="C55" i="46"/>
  <c r="C55" i="44" s="1"/>
  <c r="L9" i="44"/>
  <c r="AI21" i="44"/>
  <c r="AK24" i="44"/>
  <c r="BA25" i="44"/>
  <c r="AV31" i="44"/>
  <c r="BK35" i="44"/>
  <c r="M37" i="44"/>
  <c r="AW41" i="44"/>
  <c r="G45" i="44"/>
  <c r="AM45" i="44"/>
  <c r="N47" i="44"/>
  <c r="AD47" i="44"/>
  <c r="Z48" i="44"/>
  <c r="AW48" i="44"/>
  <c r="AJ49" i="44"/>
  <c r="BD50" i="44"/>
  <c r="S51" i="44"/>
  <c r="BP51" i="44"/>
  <c r="AE52" i="44"/>
  <c r="N54" i="44"/>
  <c r="AM54" i="44"/>
  <c r="V56" i="44"/>
  <c r="I57" i="44"/>
  <c r="BE57" i="44"/>
  <c r="AZ58" i="44"/>
  <c r="X59" i="44"/>
  <c r="AV59" i="44"/>
  <c r="D60" i="44"/>
  <c r="K62" i="44"/>
  <c r="AB63" i="44"/>
  <c r="P64" i="44"/>
  <c r="AF64" i="44"/>
  <c r="AV64" i="44"/>
  <c r="BL64" i="44"/>
  <c r="I67" i="44"/>
  <c r="BI68" i="44"/>
  <c r="BM69" i="44"/>
  <c r="AF71" i="44"/>
  <c r="D72" i="44"/>
  <c r="AN73" i="44"/>
  <c r="K74" i="44"/>
  <c r="G75" i="44"/>
  <c r="W75" i="44"/>
  <c r="BC75" i="44"/>
  <c r="S76" i="44"/>
  <c r="AK111" i="44"/>
  <c r="BD130" i="44"/>
  <c r="AZ165" i="44"/>
  <c r="AM168" i="44"/>
  <c r="BK170" i="44"/>
  <c r="N172" i="44"/>
  <c r="BB172" i="44"/>
  <c r="AX173" i="44"/>
  <c r="Q179" i="46"/>
  <c r="Q179" i="44"/>
  <c r="AW179" i="46"/>
  <c r="AW179" i="44"/>
  <c r="D180" i="46"/>
  <c r="D180" i="44"/>
  <c r="BP180" i="46"/>
  <c r="BP180" i="44"/>
  <c r="AU181" i="46"/>
  <c r="AU181" i="44"/>
  <c r="BK181" i="46"/>
  <c r="BK181" i="44"/>
  <c r="AA182" i="46"/>
  <c r="AA182" i="44"/>
  <c r="BO182" i="46"/>
  <c r="BO182" i="44"/>
  <c r="AM183" i="46"/>
  <c r="AM183" i="44"/>
  <c r="AY184" i="46"/>
  <c r="AY184" i="44"/>
  <c r="O185" i="46"/>
  <c r="O185" i="44"/>
  <c r="AK187" i="46"/>
  <c r="AK187" i="44"/>
  <c r="I188" i="46"/>
  <c r="I188" i="44"/>
  <c r="AW188" i="46"/>
  <c r="AW188" i="44"/>
  <c r="BE188" i="46"/>
  <c r="BE188" i="44"/>
  <c r="I190" i="46"/>
  <c r="I190" i="44"/>
  <c r="AW190" i="46"/>
  <c r="AW190" i="44"/>
  <c r="AS191" i="46"/>
  <c r="AS191" i="44"/>
  <c r="BA191" i="46"/>
  <c r="BA191" i="44"/>
  <c r="BH193" i="46"/>
  <c r="BH193" i="44"/>
  <c r="W194" i="46"/>
  <c r="W194" i="44"/>
  <c r="AM194" i="46"/>
  <c r="AM194" i="44"/>
  <c r="K195" i="46"/>
  <c r="K195" i="44"/>
  <c r="M155" i="46"/>
  <c r="M155" i="44"/>
  <c r="BQ155" i="46"/>
  <c r="BQ155" i="44"/>
  <c r="AB157" i="46"/>
  <c r="AB157" i="44"/>
  <c r="BH157" i="46"/>
  <c r="BH157" i="44"/>
  <c r="T159" i="46"/>
  <c r="T159" i="44"/>
  <c r="H160" i="46"/>
  <c r="H160" i="44"/>
  <c r="AN160" i="46"/>
  <c r="AN160" i="44"/>
  <c r="BD160" i="46"/>
  <c r="BD160" i="44"/>
  <c r="L163" i="46"/>
  <c r="L163" i="44"/>
  <c r="AR163" i="46"/>
  <c r="AR163" i="44"/>
  <c r="AH164" i="46"/>
  <c r="AH164" i="44"/>
  <c r="X168" i="46"/>
  <c r="X168" i="44"/>
  <c r="AN168" i="46"/>
  <c r="AN168" i="44"/>
  <c r="P170" i="46"/>
  <c r="P170" i="44"/>
  <c r="BD170" i="46"/>
  <c r="BD170" i="44"/>
  <c r="T171" i="46"/>
  <c r="T171" i="44"/>
  <c r="AM172" i="46"/>
  <c r="AM172" i="44"/>
  <c r="M176" i="46"/>
  <c r="M176" i="44"/>
  <c r="BE177" i="46"/>
  <c r="BE177" i="44"/>
  <c r="BM177" i="46"/>
  <c r="BM177" i="44"/>
  <c r="H178" i="46"/>
  <c r="H178" i="44"/>
  <c r="P178" i="46"/>
  <c r="P178" i="44"/>
  <c r="X178" i="46"/>
  <c r="X178" i="44"/>
  <c r="AF178" i="46"/>
  <c r="AF178" i="44"/>
  <c r="AN178" i="46"/>
  <c r="AN178" i="44"/>
  <c r="AV178" i="46"/>
  <c r="AV178" i="44"/>
  <c r="BD178" i="46"/>
  <c r="BD178" i="44"/>
  <c r="M180" i="46"/>
  <c r="M180" i="44"/>
  <c r="H183" i="46"/>
  <c r="H183" i="44"/>
  <c r="AV183" i="46"/>
  <c r="AV183" i="44"/>
  <c r="AJ184" i="46"/>
  <c r="AJ184" i="44"/>
  <c r="BH184" i="46"/>
  <c r="BH184" i="44"/>
  <c r="X185" i="46"/>
  <c r="X185" i="44"/>
  <c r="R190" i="46"/>
  <c r="R190" i="44"/>
  <c r="Z190" i="46"/>
  <c r="Z190" i="44"/>
  <c r="AH190" i="46"/>
  <c r="AH190" i="44"/>
  <c r="AP190" i="46"/>
  <c r="AP190" i="44"/>
  <c r="AX190" i="46"/>
  <c r="AX190" i="44"/>
  <c r="BF190" i="46"/>
  <c r="BF190" i="44"/>
  <c r="BN190" i="46"/>
  <c r="BN190" i="44"/>
  <c r="J192" i="46"/>
  <c r="J192" i="44"/>
  <c r="R192" i="46"/>
  <c r="R192" i="44"/>
  <c r="Z192" i="46"/>
  <c r="Z192" i="44"/>
  <c r="I94" i="44"/>
  <c r="AG94" i="44"/>
  <c r="L95" i="44"/>
  <c r="AJ95" i="44"/>
  <c r="E155" i="44"/>
  <c r="L157" i="44"/>
  <c r="AJ157" i="44"/>
  <c r="AF158" i="44"/>
  <c r="AV162" i="44"/>
  <c r="P168" i="44"/>
  <c r="I177" i="44"/>
  <c r="Y179" i="44"/>
  <c r="AJ180" i="44"/>
  <c r="O181" i="44"/>
  <c r="AY182" i="44"/>
  <c r="AE183" i="44"/>
  <c r="BK183" i="44"/>
  <c r="S184" i="44"/>
  <c r="AQ184" i="44"/>
  <c r="AE185" i="44"/>
  <c r="AS187" i="44"/>
  <c r="M191" i="44"/>
  <c r="AW192" i="44"/>
  <c r="L193" i="44"/>
  <c r="BO195" i="46"/>
  <c r="BO195" i="44"/>
  <c r="AU196" i="46"/>
  <c r="AU196" i="44"/>
  <c r="Z199" i="46"/>
  <c r="Z199" i="44"/>
  <c r="BF201" i="46"/>
  <c r="BF201" i="44"/>
  <c r="F204" i="46"/>
  <c r="F204" i="44"/>
  <c r="AK206" i="46"/>
  <c r="AK206" i="44"/>
  <c r="AX207" i="46"/>
  <c r="AX207" i="44"/>
  <c r="E193" i="46"/>
  <c r="E193" i="44"/>
  <c r="H194" i="46"/>
  <c r="H194" i="44"/>
  <c r="AV194" i="46"/>
  <c r="AV194" i="44"/>
  <c r="L195" i="46"/>
  <c r="L195" i="44"/>
  <c r="BD196" i="46"/>
  <c r="BD196" i="44"/>
  <c r="L197" i="46"/>
  <c r="L197" i="44"/>
  <c r="K203" i="46"/>
  <c r="K203" i="44"/>
  <c r="AY203" i="46"/>
  <c r="AY203" i="44"/>
  <c r="O204" i="46"/>
  <c r="O204" i="44"/>
  <c r="BK204" i="46"/>
  <c r="BK204" i="44"/>
  <c r="BN205" i="46"/>
  <c r="BN205" i="44"/>
  <c r="S207" i="46"/>
  <c r="S207" i="44"/>
  <c r="BG207" i="46"/>
  <c r="BG207" i="44"/>
  <c r="AH192" i="44"/>
  <c r="AP192" i="44"/>
  <c r="AX192" i="44"/>
  <c r="BF192" i="44"/>
  <c r="BN192" i="44"/>
  <c r="BD194" i="44"/>
  <c r="BP195" i="44"/>
  <c r="AM196" i="44"/>
  <c r="AA197" i="44"/>
  <c r="BP197" i="44"/>
  <c r="J199" i="44"/>
  <c r="AP199" i="44"/>
  <c r="AH201" i="44"/>
  <c r="AQ201" i="44"/>
  <c r="AX203" i="44"/>
  <c r="BB204" i="44"/>
  <c r="BE27" i="46"/>
  <c r="BE27" i="44"/>
  <c r="O29" i="46"/>
  <c r="O29" i="44"/>
  <c r="AG32" i="46"/>
  <c r="AG32" i="44"/>
  <c r="AY7" i="44"/>
  <c r="V10" i="44"/>
  <c r="AY11" i="44"/>
  <c r="AF12" i="44"/>
  <c r="AS15" i="44"/>
  <c r="BC16" i="44"/>
  <c r="U17" i="44"/>
  <c r="J18" i="44"/>
  <c r="AP18" i="44"/>
  <c r="M19" i="44"/>
  <c r="BA19" i="44"/>
  <c r="Y20" i="44"/>
  <c r="BC20" i="44"/>
  <c r="AA21" i="44"/>
  <c r="AM25" i="44"/>
  <c r="Z28" i="44"/>
  <c r="AZ29" i="44"/>
  <c r="AL32" i="44"/>
  <c r="AE35" i="44"/>
  <c r="BC35" i="44"/>
  <c r="AW38" i="44"/>
  <c r="AI39" i="44"/>
  <c r="O40" i="44"/>
  <c r="AM40" i="44"/>
  <c r="BA44" i="44"/>
  <c r="O45" i="44"/>
  <c r="AU45" i="44"/>
  <c r="AP29" i="46"/>
  <c r="AP29" i="44"/>
  <c r="X31" i="46"/>
  <c r="X31" i="44"/>
  <c r="AC35" i="46"/>
  <c r="AC35" i="44"/>
  <c r="BQ35" i="46"/>
  <c r="BQ35" i="44"/>
  <c r="Y36" i="46"/>
  <c r="Y36" i="44"/>
  <c r="S37" i="46"/>
  <c r="S37" i="44"/>
  <c r="AU38" i="46"/>
  <c r="AU38" i="44"/>
  <c r="S42" i="46"/>
  <c r="S42" i="44"/>
  <c r="G43" i="46"/>
  <c r="G43" i="44"/>
  <c r="W43" i="46"/>
  <c r="W43" i="44"/>
  <c r="D47" i="46"/>
  <c r="D47" i="44"/>
  <c r="AZ47" i="46"/>
  <c r="AZ47" i="44"/>
  <c r="X48" i="46"/>
  <c r="X48" i="44"/>
  <c r="AF48" i="46"/>
  <c r="AF48" i="44"/>
  <c r="BL48" i="46"/>
  <c r="BL48" i="44"/>
  <c r="K49" i="46"/>
  <c r="K49" i="44"/>
  <c r="AA49" i="46"/>
  <c r="AA49" i="44"/>
  <c r="AC27" i="46"/>
  <c r="AC27" i="44"/>
  <c r="Y28" i="46"/>
  <c r="Y28" i="44"/>
  <c r="W30" i="46"/>
  <c r="W30" i="44"/>
  <c r="BM31" i="46"/>
  <c r="BM31" i="44"/>
  <c r="AI34" i="46"/>
  <c r="AI34" i="44"/>
  <c r="AT35" i="46"/>
  <c r="AT35" i="44"/>
  <c r="D37" i="46"/>
  <c r="D37" i="44"/>
  <c r="AJ37" i="46"/>
  <c r="AJ37" i="44"/>
  <c r="Z39" i="46"/>
  <c r="Z39" i="44"/>
  <c r="H41" i="46"/>
  <c r="H41" i="44"/>
  <c r="BL41" i="46"/>
  <c r="BL41" i="44"/>
  <c r="AN43" i="46"/>
  <c r="AN43" i="44"/>
  <c r="L44" i="46"/>
  <c r="L44" i="44"/>
  <c r="V45" i="46"/>
  <c r="V45" i="44"/>
  <c r="AT45" i="46"/>
  <c r="AT45" i="44"/>
  <c r="AH46" i="46"/>
  <c r="AH46" i="44"/>
  <c r="BF28" i="46"/>
  <c r="BF28" i="44"/>
  <c r="AV30" i="46"/>
  <c r="AV30" i="44"/>
  <c r="AV33" i="46"/>
  <c r="AV33" i="44"/>
  <c r="G35" i="46"/>
  <c r="G35" i="44"/>
  <c r="Y38" i="46"/>
  <c r="Y38" i="44"/>
  <c r="BM38" i="46"/>
  <c r="BM38" i="44"/>
  <c r="Y41" i="46"/>
  <c r="Y41" i="44"/>
  <c r="AY46" i="46"/>
  <c r="AY46" i="44"/>
  <c r="AK49" i="46"/>
  <c r="AK49" i="44"/>
  <c r="AW50" i="46"/>
  <c r="AW50" i="44"/>
  <c r="D51" i="46"/>
  <c r="D51" i="44"/>
  <c r="AR51" i="46"/>
  <c r="AR51" i="44"/>
  <c r="T53" i="46"/>
  <c r="T53" i="44"/>
  <c r="AR53" i="46"/>
  <c r="AR53" i="44"/>
  <c r="AZ53" i="46"/>
  <c r="AZ53" i="44"/>
  <c r="BP53" i="46"/>
  <c r="BP53" i="44"/>
  <c r="BK54" i="46"/>
  <c r="BK54" i="44"/>
  <c r="AI55" i="46"/>
  <c r="AI55" i="44"/>
  <c r="BO55" i="46"/>
  <c r="BO55" i="44"/>
  <c r="BN57" i="46"/>
  <c r="BN57" i="44"/>
  <c r="AS58" i="46"/>
  <c r="AS58" i="44"/>
  <c r="I59" i="46"/>
  <c r="I59" i="44"/>
  <c r="AW59" i="46"/>
  <c r="AW59" i="44"/>
  <c r="U60" i="46"/>
  <c r="U60" i="44"/>
  <c r="X61" i="46"/>
  <c r="X61" i="44"/>
  <c r="BL61" i="46"/>
  <c r="BL61" i="44"/>
  <c r="BP62" i="46"/>
  <c r="BP62" i="44"/>
  <c r="E63" i="46"/>
  <c r="E63" i="44"/>
  <c r="AC63" i="46"/>
  <c r="AC63" i="44"/>
  <c r="BI63" i="46"/>
  <c r="BI63" i="44"/>
  <c r="I64" i="46"/>
  <c r="I64" i="44"/>
  <c r="BM64" i="46"/>
  <c r="BM64" i="44"/>
  <c r="AX65" i="46"/>
  <c r="AX65" i="44"/>
  <c r="AP67" i="46"/>
  <c r="AP67" i="44"/>
  <c r="BF67" i="46"/>
  <c r="BF67" i="44"/>
  <c r="AD68" i="46"/>
  <c r="AD68" i="44"/>
  <c r="AL68" i="46"/>
  <c r="AL68" i="44"/>
  <c r="BF69" i="46"/>
  <c r="BF69" i="44"/>
  <c r="BN69" i="46"/>
  <c r="BN69" i="44"/>
  <c r="AC70" i="46"/>
  <c r="AC70" i="44"/>
  <c r="I71" i="46"/>
  <c r="I71" i="44"/>
  <c r="Y71" i="46"/>
  <c r="Y71" i="44"/>
  <c r="AW71" i="46"/>
  <c r="AW71" i="44"/>
  <c r="AG73" i="46"/>
  <c r="AG73" i="44"/>
  <c r="AN75" i="46"/>
  <c r="AN75" i="44"/>
  <c r="BD75" i="46"/>
  <c r="BD75" i="44"/>
  <c r="AJ76" i="46"/>
  <c r="AJ76" i="44"/>
  <c r="BH76" i="46"/>
  <c r="BH76" i="44"/>
  <c r="BJ32" i="46"/>
  <c r="BJ32" i="44"/>
  <c r="T34" i="46"/>
  <c r="T34" i="44"/>
  <c r="BH34" i="46"/>
  <c r="BH34" i="44"/>
  <c r="AU40" i="46"/>
  <c r="AU40" i="44"/>
  <c r="BI44" i="46"/>
  <c r="BI44" i="44"/>
  <c r="S46" i="46"/>
  <c r="S46" i="44"/>
  <c r="AP48" i="46"/>
  <c r="AP48" i="44"/>
  <c r="BQ49" i="46"/>
  <c r="BQ49" i="44"/>
  <c r="H52" i="46"/>
  <c r="H52" i="44"/>
  <c r="G54" i="46"/>
  <c r="G54" i="44"/>
  <c r="O54" i="46"/>
  <c r="O54" i="44"/>
  <c r="W54" i="46"/>
  <c r="W54" i="44"/>
  <c r="AE54" i="46"/>
  <c r="AE54" i="44"/>
  <c r="S55" i="46"/>
  <c r="S55" i="44"/>
  <c r="AY55" i="46"/>
  <c r="AY55" i="44"/>
  <c r="R57" i="46"/>
  <c r="R57" i="44"/>
  <c r="AC58" i="46"/>
  <c r="AC58" i="44"/>
  <c r="BI58" i="46"/>
  <c r="BI58" i="44"/>
  <c r="C33" i="46"/>
  <c r="C33" i="44" s="1"/>
  <c r="BO7" i="44"/>
  <c r="AC9" i="44"/>
  <c r="AO10" i="44"/>
  <c r="H12" i="44"/>
  <c r="BK12" i="44"/>
  <c r="AB13" i="44"/>
  <c r="BB13" i="44"/>
  <c r="E15" i="44"/>
  <c r="AI15" i="44"/>
  <c r="BK15" i="44"/>
  <c r="T16" i="44"/>
  <c r="AV16" i="44"/>
  <c r="G17" i="44"/>
  <c r="AM17" i="44"/>
  <c r="AI18" i="44"/>
  <c r="BO18" i="44"/>
  <c r="AJ19" i="44"/>
  <c r="P20" i="44"/>
  <c r="AV20" i="44"/>
  <c r="K21" i="44"/>
  <c r="BA21" i="44"/>
  <c r="AP22" i="44"/>
  <c r="T23" i="44"/>
  <c r="BC23" i="44"/>
  <c r="AI24" i="44"/>
  <c r="BP24" i="44"/>
  <c r="AD25" i="44"/>
  <c r="BI25" i="44"/>
  <c r="R26" i="44"/>
  <c r="AO26" i="44"/>
  <c r="BM26" i="44"/>
  <c r="T27" i="44"/>
  <c r="AR27" i="44"/>
  <c r="J28" i="44"/>
  <c r="L29" i="44"/>
  <c r="AR29" i="44"/>
  <c r="F30" i="44"/>
  <c r="AL30" i="44"/>
  <c r="BJ30" i="44"/>
  <c r="J31" i="44"/>
  <c r="BF31" i="44"/>
  <c r="V32" i="44"/>
  <c r="BI32" i="44"/>
  <c r="J34" i="44"/>
  <c r="AZ34" i="44"/>
  <c r="BP34" i="44"/>
  <c r="W35" i="44"/>
  <c r="AS35" i="44"/>
  <c r="AA36" i="44"/>
  <c r="BE36" i="44"/>
  <c r="K37" i="44"/>
  <c r="AA37" i="44"/>
  <c r="AY37" i="44"/>
  <c r="Q38" i="44"/>
  <c r="AN38" i="44"/>
  <c r="BL38" i="44"/>
  <c r="AA39" i="44"/>
  <c r="AW39" i="44"/>
  <c r="AE40" i="44"/>
  <c r="AK42" i="44"/>
  <c r="BA42" i="44"/>
  <c r="F47" i="44"/>
  <c r="BF48" i="44"/>
  <c r="AG50" i="44"/>
  <c r="BE50" i="44"/>
  <c r="AZ51" i="44"/>
  <c r="L53" i="44"/>
  <c r="AJ53" i="44"/>
  <c r="BG55" i="44"/>
  <c r="AE56" i="44"/>
  <c r="J57" i="44"/>
  <c r="AH57" i="44"/>
  <c r="E58" i="44"/>
  <c r="AK58" i="44"/>
  <c r="Y59" i="44"/>
  <c r="AB62" i="44"/>
  <c r="AR62" i="44"/>
  <c r="AK63" i="44"/>
  <c r="Q64" i="44"/>
  <c r="BE64" i="44"/>
  <c r="R65" i="44"/>
  <c r="BF65" i="44"/>
  <c r="F66" i="44"/>
  <c r="N68" i="44"/>
  <c r="Z69" i="44"/>
  <c r="AX69" i="44"/>
  <c r="W49" i="46"/>
  <c r="W49" i="44"/>
  <c r="M48" i="46"/>
  <c r="M48" i="44"/>
  <c r="AS48" i="46"/>
  <c r="AS48" i="44"/>
  <c r="BD49" i="46"/>
  <c r="BD49" i="44"/>
  <c r="T50" i="46"/>
  <c r="T50" i="44"/>
  <c r="AJ50" i="46"/>
  <c r="AJ50" i="44"/>
  <c r="W51" i="46"/>
  <c r="W51" i="44"/>
  <c r="AM51" i="46"/>
  <c r="AM51" i="44"/>
  <c r="BC50" i="46"/>
  <c r="BC50" i="44"/>
  <c r="BF51" i="46"/>
  <c r="BF51" i="44"/>
  <c r="AD52" i="46"/>
  <c r="AD52" i="44"/>
  <c r="BQ54" i="46"/>
  <c r="BQ54" i="44"/>
  <c r="E56" i="46"/>
  <c r="E56" i="44"/>
  <c r="U56" i="46"/>
  <c r="U56" i="44"/>
  <c r="P57" i="46"/>
  <c r="P57" i="44"/>
  <c r="AU59" i="46"/>
  <c r="AU59" i="44"/>
  <c r="AI60" i="46"/>
  <c r="AI60" i="44"/>
  <c r="AY60" i="46"/>
  <c r="AY60" i="44"/>
  <c r="AP62" i="46"/>
  <c r="AP62" i="44"/>
  <c r="AQ63" i="46"/>
  <c r="AQ63" i="44"/>
  <c r="BI47" i="46"/>
  <c r="BI47" i="44"/>
  <c r="AU52" i="46"/>
  <c r="AU52" i="44"/>
  <c r="BK52" i="46"/>
  <c r="BK52" i="44"/>
  <c r="BB54" i="46"/>
  <c r="BB54" i="44"/>
  <c r="AG57" i="46"/>
  <c r="AG57" i="44"/>
  <c r="AW57" i="46"/>
  <c r="AW57" i="44"/>
  <c r="BL59" i="46"/>
  <c r="BL59" i="44"/>
  <c r="AM61" i="46"/>
  <c r="AM61" i="44"/>
  <c r="AP80" i="46"/>
  <c r="AP80" i="44"/>
  <c r="BN80" i="46"/>
  <c r="BN80" i="44"/>
  <c r="AD84" i="46"/>
  <c r="AD84" i="44"/>
  <c r="BB84" i="46"/>
  <c r="BB84" i="44"/>
  <c r="Y85" i="46"/>
  <c r="Y85" i="44"/>
  <c r="P87" i="46"/>
  <c r="P87" i="44"/>
  <c r="AN87" i="46"/>
  <c r="AN87" i="44"/>
  <c r="BL87" i="46"/>
  <c r="BL87" i="44"/>
  <c r="L88" i="46"/>
  <c r="L88" i="44"/>
  <c r="BP88" i="46"/>
  <c r="BP88" i="44"/>
  <c r="AE89" i="46"/>
  <c r="AE89" i="44"/>
  <c r="AI90" i="46"/>
  <c r="AI90" i="44"/>
  <c r="AL91" i="46"/>
  <c r="AL91" i="44"/>
  <c r="R92" i="46"/>
  <c r="R92" i="44"/>
  <c r="J94" i="46"/>
  <c r="J94" i="44"/>
  <c r="BN94" i="46"/>
  <c r="BN94" i="44"/>
  <c r="U95" i="46"/>
  <c r="U95" i="44"/>
  <c r="AU34" i="44"/>
  <c r="AK47" i="44"/>
  <c r="BQ47" i="44"/>
  <c r="O50" i="44"/>
  <c r="J51" i="44"/>
  <c r="V52" i="44"/>
  <c r="F81" i="44"/>
  <c r="AL81" i="44"/>
  <c r="AX82" i="44"/>
  <c r="AC83" i="44"/>
  <c r="AL84" i="44"/>
  <c r="AA62" i="44"/>
  <c r="BP63" i="44"/>
  <c r="O64" i="44"/>
  <c r="AM64" i="44"/>
  <c r="BL65" i="44"/>
  <c r="BE98" i="44"/>
  <c r="M99" i="44"/>
  <c r="X102" i="44"/>
  <c r="AI103" i="44"/>
  <c r="BP7" i="46"/>
  <c r="BP7" i="44"/>
  <c r="BP18" i="46"/>
  <c r="BP18" i="44"/>
  <c r="V24" i="46"/>
  <c r="V24" i="44"/>
  <c r="BB24" i="46"/>
  <c r="BB24" i="44"/>
  <c r="AA28" i="46"/>
  <c r="AA28" i="44"/>
  <c r="AC29" i="46"/>
  <c r="AC29" i="44"/>
  <c r="BI29" i="46"/>
  <c r="BI29" i="44"/>
  <c r="Y30" i="46"/>
  <c r="Y30" i="44"/>
  <c r="H35" i="46"/>
  <c r="H35" i="44"/>
  <c r="AN35" i="46"/>
  <c r="AN35" i="44"/>
  <c r="BD35" i="46"/>
  <c r="BD35" i="44"/>
  <c r="D36" i="46"/>
  <c r="D36" i="44"/>
  <c r="BJ37" i="46"/>
  <c r="BJ37" i="44"/>
  <c r="D39" i="46"/>
  <c r="D39" i="44"/>
  <c r="J41" i="46"/>
  <c r="J41" i="44"/>
  <c r="AD42" i="46"/>
  <c r="AD42" i="44"/>
  <c r="BJ42" i="46"/>
  <c r="BJ42" i="44"/>
  <c r="AH43" i="46"/>
  <c r="AH43" i="44"/>
  <c r="BN43" i="46"/>
  <c r="BN43" i="44"/>
  <c r="X45" i="46"/>
  <c r="X45" i="44"/>
  <c r="BD45" i="46"/>
  <c r="BD45" i="44"/>
  <c r="T46" i="46"/>
  <c r="T46" i="44"/>
  <c r="AE47" i="46"/>
  <c r="AE47" i="44"/>
  <c r="AD49" i="46"/>
  <c r="AD49" i="44"/>
  <c r="Z50" i="46"/>
  <c r="Z50" i="44"/>
  <c r="AX50" i="46"/>
  <c r="AX50" i="44"/>
  <c r="E53" i="46"/>
  <c r="E53" i="44"/>
  <c r="AS53" i="46"/>
  <c r="AS53" i="44"/>
  <c r="BQ53" i="46"/>
  <c r="BQ53" i="44"/>
  <c r="P54" i="46"/>
  <c r="P54" i="44"/>
  <c r="AN54" i="46"/>
  <c r="AN54" i="44"/>
  <c r="BD54" i="46"/>
  <c r="BD54" i="44"/>
  <c r="X56" i="46"/>
  <c r="X56" i="44"/>
  <c r="AF56" i="46"/>
  <c r="AF56" i="44"/>
  <c r="AN56" i="46"/>
  <c r="AN56" i="44"/>
  <c r="BD56" i="46"/>
  <c r="BD56" i="44"/>
  <c r="K57" i="46"/>
  <c r="K57" i="44"/>
  <c r="AY57" i="46"/>
  <c r="AY57" i="44"/>
  <c r="AH59" i="46"/>
  <c r="AH59" i="44"/>
  <c r="BN59" i="46"/>
  <c r="BN59" i="44"/>
  <c r="AD60" i="46"/>
  <c r="AD60" i="44"/>
  <c r="BB60" i="46"/>
  <c r="BB60" i="44"/>
  <c r="I61" i="46"/>
  <c r="I61" i="44"/>
  <c r="AG61" i="46"/>
  <c r="AG61" i="44"/>
  <c r="BM61" i="46"/>
  <c r="BM61" i="44"/>
  <c r="M62" i="46"/>
  <c r="M62" i="44"/>
  <c r="AK62" i="46"/>
  <c r="AK62" i="44"/>
  <c r="BQ62" i="46"/>
  <c r="BQ62" i="44"/>
  <c r="AD63" i="46"/>
  <c r="AD63" i="44"/>
  <c r="BB63" i="46"/>
  <c r="BB63" i="44"/>
  <c r="R64" i="46"/>
  <c r="R64" i="44"/>
  <c r="AH64" i="46"/>
  <c r="AH64" i="44"/>
  <c r="BF64" i="46"/>
  <c r="BF64" i="44"/>
  <c r="S65" i="46"/>
  <c r="S65" i="44"/>
  <c r="AQ65" i="46"/>
  <c r="AQ65" i="44"/>
  <c r="O66" i="46"/>
  <c r="O66" i="44"/>
  <c r="AE66" i="46"/>
  <c r="AE66" i="44"/>
  <c r="BC66" i="46"/>
  <c r="BC66" i="44"/>
  <c r="S67" i="46"/>
  <c r="S67" i="44"/>
  <c r="AY67" i="46"/>
  <c r="AY67" i="44"/>
  <c r="G68" i="46"/>
  <c r="G68" i="44"/>
  <c r="Q75" i="46"/>
  <c r="Q75" i="44"/>
  <c r="AO75" i="46"/>
  <c r="AO75" i="44"/>
  <c r="E76" i="46"/>
  <c r="E76" i="44"/>
  <c r="AK76" i="46"/>
  <c r="AK76" i="44"/>
  <c r="BQ76" i="46"/>
  <c r="BQ76" i="44"/>
  <c r="BH78" i="46"/>
  <c r="BH78" i="44"/>
  <c r="BO80" i="46"/>
  <c r="BO80" i="44"/>
  <c r="AE81" i="46"/>
  <c r="AE81" i="44"/>
  <c r="N83" i="46"/>
  <c r="N83" i="44"/>
  <c r="AE84" i="46"/>
  <c r="AE84" i="44"/>
  <c r="BC84" i="46"/>
  <c r="BC84" i="44"/>
  <c r="J85" i="46"/>
  <c r="J85" i="44"/>
  <c r="Z85" i="46"/>
  <c r="Z85" i="44"/>
  <c r="AP85" i="46"/>
  <c r="AP85" i="44"/>
  <c r="BN85" i="46"/>
  <c r="BN85" i="44"/>
  <c r="AL86" i="46"/>
  <c r="AL86" i="44"/>
  <c r="BA88" i="46"/>
  <c r="BA88" i="44"/>
  <c r="H89" i="46"/>
  <c r="H89" i="44"/>
  <c r="AN89" i="46"/>
  <c r="AN89" i="44"/>
  <c r="L90" i="46"/>
  <c r="L90" i="44"/>
  <c r="AJ90" i="46"/>
  <c r="AJ90" i="44"/>
  <c r="AZ90" i="46"/>
  <c r="AZ90" i="44"/>
  <c r="G91" i="46"/>
  <c r="G91" i="44"/>
  <c r="W91" i="46"/>
  <c r="W91" i="44"/>
  <c r="AU91" i="46"/>
  <c r="AU91" i="44"/>
  <c r="AI92" i="46"/>
  <c r="AI92" i="44"/>
  <c r="BO92" i="46"/>
  <c r="BO92" i="44"/>
  <c r="AE93" i="46"/>
  <c r="AE93" i="44"/>
  <c r="BC93" i="46"/>
  <c r="BC93" i="44"/>
  <c r="AA94" i="46"/>
  <c r="AA94" i="44"/>
  <c r="BG94" i="46"/>
  <c r="BG94" i="44"/>
  <c r="F95" i="46"/>
  <c r="F95" i="44"/>
  <c r="N95" i="46"/>
  <c r="N95" i="44"/>
  <c r="AL95" i="46"/>
  <c r="AL95" i="44"/>
  <c r="A94" i="27"/>
  <c r="C96" i="46"/>
  <c r="C96" i="44" s="1"/>
  <c r="AP96" i="46"/>
  <c r="AP96" i="44"/>
  <c r="BN96" i="46"/>
  <c r="BN96" i="44"/>
  <c r="N97" i="46"/>
  <c r="N97" i="44"/>
  <c r="BJ99" i="46"/>
  <c r="BJ99" i="44"/>
  <c r="J100" i="46"/>
  <c r="J100" i="44"/>
  <c r="Z100" i="46"/>
  <c r="Z100" i="44"/>
  <c r="AP100" i="46"/>
  <c r="AP100" i="44"/>
  <c r="F101" i="46"/>
  <c r="F101" i="44"/>
  <c r="AL101" i="46"/>
  <c r="AL101" i="44"/>
  <c r="BB101" i="46"/>
  <c r="BB101" i="44"/>
  <c r="BJ101" i="46"/>
  <c r="BJ101" i="44"/>
  <c r="C38" i="46"/>
  <c r="C38" i="44" s="1"/>
  <c r="T21" i="44"/>
  <c r="AB26" i="44"/>
  <c r="H45" i="44"/>
  <c r="AP59" i="44"/>
  <c r="BB72" i="44"/>
  <c r="BI74" i="44"/>
  <c r="Q8" i="44"/>
  <c r="AQ9" i="44"/>
  <c r="BH18" i="44"/>
  <c r="F24" i="44"/>
  <c r="E29" i="44"/>
  <c r="W32" i="44"/>
  <c r="AL37" i="44"/>
  <c r="AR39" i="44"/>
  <c r="V42" i="44"/>
  <c r="BN50" i="44"/>
  <c r="AC53" i="44"/>
  <c r="BJ58" i="44"/>
  <c r="BK68" i="44"/>
  <c r="S69" i="44"/>
  <c r="X77" i="44"/>
  <c r="Y8" i="46"/>
  <c r="Y8" i="44"/>
  <c r="AO8" i="46"/>
  <c r="AO8" i="44"/>
  <c r="Y12" i="46"/>
  <c r="Y12" i="44"/>
  <c r="BB19" i="46"/>
  <c r="BB19" i="44"/>
  <c r="AV22" i="46"/>
  <c r="AV22" i="44"/>
  <c r="AV25" i="46"/>
  <c r="AV25" i="44"/>
  <c r="BO28" i="46"/>
  <c r="BO28" i="44"/>
  <c r="G32" i="46"/>
  <c r="G32" i="44"/>
  <c r="AE32" i="46"/>
  <c r="AE32" i="44"/>
  <c r="BK32" i="46"/>
  <c r="BK32" i="44"/>
  <c r="R38" i="46"/>
  <c r="R38" i="44"/>
  <c r="AB46" i="46"/>
  <c r="AB46" i="44"/>
  <c r="AR46" i="46"/>
  <c r="AR46" i="44"/>
  <c r="W47" i="46"/>
  <c r="W47" i="44"/>
  <c r="AM47" i="46"/>
  <c r="AM47" i="44"/>
  <c r="BK47" i="46"/>
  <c r="BK47" i="44"/>
  <c r="V49" i="46"/>
  <c r="V49" i="44"/>
  <c r="AT49" i="46"/>
  <c r="AT49" i="44"/>
  <c r="BJ49" i="46"/>
  <c r="BJ49" i="44"/>
  <c r="R50" i="46"/>
  <c r="R50" i="44"/>
  <c r="AP50" i="46"/>
  <c r="AP50" i="44"/>
  <c r="Q52" i="46"/>
  <c r="Q52" i="44"/>
  <c r="BA53" i="46"/>
  <c r="BA53" i="44"/>
  <c r="H54" i="46"/>
  <c r="H54" i="44"/>
  <c r="AF54" i="46"/>
  <c r="AF54" i="44"/>
  <c r="H56" i="46"/>
  <c r="H56" i="44"/>
  <c r="N58" i="46"/>
  <c r="N58" i="44"/>
  <c r="V58" i="46"/>
  <c r="V58" i="44"/>
  <c r="AL58" i="46"/>
  <c r="AL58" i="44"/>
  <c r="AT58" i="46"/>
  <c r="AT58" i="44"/>
  <c r="J59" i="46"/>
  <c r="J59" i="44"/>
  <c r="Z59" i="46"/>
  <c r="Z59" i="44"/>
  <c r="AX59" i="46"/>
  <c r="AX59" i="44"/>
  <c r="N60" i="46"/>
  <c r="N60" i="44"/>
  <c r="AT60" i="46"/>
  <c r="AT60" i="44"/>
  <c r="A59" i="27"/>
  <c r="C61" i="46"/>
  <c r="C61" i="44" s="1"/>
  <c r="A61" i="44"/>
  <c r="AO61" i="46"/>
  <c r="AO61" i="44"/>
  <c r="AS62" i="46"/>
  <c r="AS62" i="44"/>
  <c r="BN64" i="46"/>
  <c r="BN64" i="44"/>
  <c r="AM66" i="46"/>
  <c r="AM66" i="44"/>
  <c r="AQ67" i="46"/>
  <c r="AQ67" i="44"/>
  <c r="O68" i="46"/>
  <c r="O68" i="44"/>
  <c r="W68" i="46"/>
  <c r="W68" i="44"/>
  <c r="AE68" i="46"/>
  <c r="AE68" i="44"/>
  <c r="AM68" i="46"/>
  <c r="AM68" i="44"/>
  <c r="BC68" i="46"/>
  <c r="BC68" i="44"/>
  <c r="N70" i="46"/>
  <c r="N70" i="44"/>
  <c r="AD70" i="46"/>
  <c r="AD70" i="44"/>
  <c r="AT70" i="46"/>
  <c r="AT70" i="44"/>
  <c r="A69" i="27"/>
  <c r="C71" i="46"/>
  <c r="C71" i="44" s="1"/>
  <c r="Z71" i="46"/>
  <c r="Z71" i="44"/>
  <c r="BF71" i="46"/>
  <c r="BF71" i="44"/>
  <c r="Z73" i="46"/>
  <c r="Z73" i="44"/>
  <c r="AH73" i="46"/>
  <c r="AH73" i="44"/>
  <c r="BF73" i="46"/>
  <c r="BF73" i="44"/>
  <c r="U74" i="46"/>
  <c r="U74" i="44"/>
  <c r="AS74" i="46"/>
  <c r="AS74" i="44"/>
  <c r="I75" i="46"/>
  <c r="I75" i="44"/>
  <c r="BE75" i="46"/>
  <c r="BE75" i="44"/>
  <c r="AV77" i="46"/>
  <c r="AV77" i="44"/>
  <c r="D78" i="46"/>
  <c r="D78" i="44"/>
  <c r="AJ78" i="46"/>
  <c r="AJ78" i="44"/>
  <c r="AZ78" i="46"/>
  <c r="AZ78" i="44"/>
  <c r="G79" i="46"/>
  <c r="G79" i="44"/>
  <c r="W79" i="46"/>
  <c r="W79" i="44"/>
  <c r="AM79" i="46"/>
  <c r="AM79" i="44"/>
  <c r="O81" i="46"/>
  <c r="O81" i="44"/>
  <c r="AM81" i="46"/>
  <c r="AM81" i="44"/>
  <c r="BK81" i="46"/>
  <c r="BK81" i="44"/>
  <c r="AL83" i="46"/>
  <c r="AL83" i="44"/>
  <c r="G84" i="46"/>
  <c r="G84" i="44"/>
  <c r="AC88" i="46"/>
  <c r="AC88" i="44"/>
  <c r="BI88" i="46"/>
  <c r="BI88" i="44"/>
  <c r="AF89" i="46"/>
  <c r="AF89" i="44"/>
  <c r="BK91" i="46"/>
  <c r="BK91" i="44"/>
  <c r="AA92" i="46"/>
  <c r="AA92" i="44"/>
  <c r="AY92" i="46"/>
  <c r="AY92" i="44"/>
  <c r="O93" i="46"/>
  <c r="O93" i="44"/>
  <c r="AU93" i="46"/>
  <c r="AU93" i="44"/>
  <c r="K94" i="46"/>
  <c r="K94" i="44"/>
  <c r="R96" i="46"/>
  <c r="R96" i="44"/>
  <c r="AD97" i="46"/>
  <c r="AD97" i="44"/>
  <c r="BB97" i="46"/>
  <c r="BB97" i="44"/>
  <c r="F99" i="46"/>
  <c r="F99" i="44"/>
  <c r="AX100" i="46"/>
  <c r="AX100" i="44"/>
  <c r="A84" i="44"/>
  <c r="AF22" i="44"/>
  <c r="AU66" i="44"/>
  <c r="G13" i="44"/>
  <c r="D18" i="44"/>
  <c r="AJ18" i="44"/>
  <c r="AX23" i="44"/>
  <c r="N24" i="44"/>
  <c r="P25" i="44"/>
  <c r="BC32" i="44"/>
  <c r="V37" i="44"/>
  <c r="F42" i="44"/>
  <c r="BH46" i="44"/>
  <c r="G47" i="44"/>
  <c r="N49" i="44"/>
  <c r="BE52" i="44"/>
  <c r="AY80" i="44"/>
  <c r="AD95" i="44"/>
  <c r="AB7" i="44"/>
  <c r="BB44" i="44"/>
  <c r="A43" i="44"/>
  <c r="C43" i="46"/>
  <c r="C43" i="44" s="1"/>
  <c r="BA29" i="44"/>
  <c r="AY31" i="44"/>
  <c r="AJ36" i="44"/>
  <c r="X40" i="44"/>
  <c r="Z43" i="44"/>
  <c r="P45" i="44"/>
  <c r="BC47" i="44"/>
  <c r="Y61" i="44"/>
  <c r="BK66" i="44"/>
  <c r="AP73" i="44"/>
  <c r="T78" i="44"/>
  <c r="AQ94" i="44"/>
  <c r="BG9" i="46"/>
  <c r="BG9" i="44"/>
  <c r="AR21" i="46"/>
  <c r="AR21" i="44"/>
  <c r="H22" i="46"/>
  <c r="H22" i="44"/>
  <c r="X22" i="46"/>
  <c r="X22" i="44"/>
  <c r="AP23" i="46"/>
  <c r="AP23" i="44"/>
  <c r="BF23" i="46"/>
  <c r="BF23" i="44"/>
  <c r="AF25" i="46"/>
  <c r="AF25" i="44"/>
  <c r="AR26" i="46"/>
  <c r="AR26" i="44"/>
  <c r="AM27" i="46"/>
  <c r="AM27" i="44"/>
  <c r="BK27" i="46"/>
  <c r="BK27" i="44"/>
  <c r="S28" i="46"/>
  <c r="S28" i="44"/>
  <c r="AK29" i="46"/>
  <c r="AK29" i="44"/>
  <c r="AI31" i="46"/>
  <c r="AI31" i="44"/>
  <c r="AM32" i="46"/>
  <c r="AM32" i="44"/>
  <c r="P35" i="46"/>
  <c r="P35" i="44"/>
  <c r="AZ36" i="46"/>
  <c r="AZ36" i="44"/>
  <c r="BP36" i="46"/>
  <c r="BP36" i="44"/>
  <c r="F37" i="46"/>
  <c r="F37" i="44"/>
  <c r="AD37" i="46"/>
  <c r="AD37" i="44"/>
  <c r="BB37" i="46"/>
  <c r="BB37" i="44"/>
  <c r="Z38" i="46"/>
  <c r="Z38" i="44"/>
  <c r="BF38" i="46"/>
  <c r="BF38" i="44"/>
  <c r="T39" i="46"/>
  <c r="T39" i="44"/>
  <c r="AP41" i="46"/>
  <c r="AP41" i="44"/>
  <c r="AX43" i="46"/>
  <c r="AX43" i="44"/>
  <c r="F44" i="46"/>
  <c r="F44" i="44"/>
  <c r="AD44" i="46"/>
  <c r="AD44" i="44"/>
  <c r="L46" i="46"/>
  <c r="L46" i="44"/>
  <c r="AJ46" i="46"/>
  <c r="AJ46" i="44"/>
  <c r="AZ46" i="46"/>
  <c r="AZ46" i="44"/>
  <c r="AL49" i="46"/>
  <c r="AL49" i="44"/>
  <c r="BB49" i="46"/>
  <c r="BB49" i="44"/>
  <c r="Y52" i="46"/>
  <c r="Y52" i="44"/>
  <c r="AG52" i="46"/>
  <c r="AG52" i="44"/>
  <c r="AO52" i="46"/>
  <c r="AO52" i="44"/>
  <c r="AW52" i="46"/>
  <c r="AW52" i="44"/>
  <c r="M53" i="46"/>
  <c r="M53" i="44"/>
  <c r="AK53" i="46"/>
  <c r="AK53" i="44"/>
  <c r="BI53" i="46"/>
  <c r="BI53" i="44"/>
  <c r="X54" i="46"/>
  <c r="X54" i="44"/>
  <c r="S57" i="46"/>
  <c r="S57" i="44"/>
  <c r="AQ57" i="46"/>
  <c r="AQ57" i="44"/>
  <c r="R59" i="46"/>
  <c r="R59" i="44"/>
  <c r="BF59" i="46"/>
  <c r="BF59" i="44"/>
  <c r="V60" i="46"/>
  <c r="V60" i="44"/>
  <c r="BJ60" i="46"/>
  <c r="BJ60" i="44"/>
  <c r="Q61" i="46"/>
  <c r="Q61" i="44"/>
  <c r="AW61" i="46"/>
  <c r="AW61" i="44"/>
  <c r="E62" i="46"/>
  <c r="E62" i="44"/>
  <c r="BA62" i="46"/>
  <c r="BA62" i="44"/>
  <c r="F63" i="46"/>
  <c r="F63" i="44"/>
  <c r="AT63" i="46"/>
  <c r="AT63" i="44"/>
  <c r="AA65" i="46"/>
  <c r="AA65" i="44"/>
  <c r="BG65" i="46"/>
  <c r="BG65" i="44"/>
  <c r="AA67" i="46"/>
  <c r="AA67" i="44"/>
  <c r="BG67" i="46"/>
  <c r="BG67" i="44"/>
  <c r="AA69" i="46"/>
  <c r="AA69" i="44"/>
  <c r="AQ69" i="46"/>
  <c r="AQ69" i="44"/>
  <c r="AP71" i="46"/>
  <c r="AP71" i="44"/>
  <c r="F72" i="46"/>
  <c r="F72" i="44"/>
  <c r="AD72" i="46"/>
  <c r="AD72" i="44"/>
  <c r="AT72" i="46"/>
  <c r="AT72" i="44"/>
  <c r="J73" i="46"/>
  <c r="J73" i="44"/>
  <c r="AX73" i="46"/>
  <c r="AX73" i="44"/>
  <c r="M74" i="46"/>
  <c r="M74" i="44"/>
  <c r="BA74" i="46"/>
  <c r="BA74" i="44"/>
  <c r="Y75" i="46"/>
  <c r="Y75" i="44"/>
  <c r="AW75" i="46"/>
  <c r="AW75" i="44"/>
  <c r="M76" i="46"/>
  <c r="M76" i="44"/>
  <c r="AS76" i="46"/>
  <c r="AS76" i="44"/>
  <c r="BI76" i="46"/>
  <c r="BI76" i="44"/>
  <c r="H77" i="46"/>
  <c r="H77" i="44"/>
  <c r="P77" i="46"/>
  <c r="P77" i="44"/>
  <c r="AF77" i="46"/>
  <c r="AF77" i="44"/>
  <c r="BD77" i="46"/>
  <c r="BD77" i="44"/>
  <c r="L78" i="46"/>
  <c r="L78" i="44"/>
  <c r="K80" i="46"/>
  <c r="K80" i="44"/>
  <c r="AA80" i="46"/>
  <c r="AA80" i="44"/>
  <c r="BG80" i="46"/>
  <c r="BG80" i="44"/>
  <c r="W81" i="46"/>
  <c r="W81" i="44"/>
  <c r="AU81" i="46"/>
  <c r="AU81" i="44"/>
  <c r="BC81" i="46"/>
  <c r="BC81" i="44"/>
  <c r="S82" i="46"/>
  <c r="S82" i="44"/>
  <c r="AI82" i="46"/>
  <c r="AI82" i="44"/>
  <c r="BG82" i="46"/>
  <c r="BG82" i="44"/>
  <c r="V83" i="46"/>
  <c r="V83" i="44"/>
  <c r="AT83" i="46"/>
  <c r="AT83" i="44"/>
  <c r="BJ83" i="46"/>
  <c r="BJ83" i="44"/>
  <c r="W84" i="46"/>
  <c r="W84" i="44"/>
  <c r="AU84" i="46"/>
  <c r="AU84" i="44"/>
  <c r="R85" i="46"/>
  <c r="R85" i="44"/>
  <c r="AX85" i="46"/>
  <c r="AX85" i="44"/>
  <c r="E88" i="46"/>
  <c r="E88" i="44"/>
  <c r="AK88" i="46"/>
  <c r="AK88" i="44"/>
  <c r="P89" i="46"/>
  <c r="P89" i="44"/>
  <c r="AV89" i="46"/>
  <c r="AV89" i="44"/>
  <c r="D90" i="46"/>
  <c r="D90" i="44"/>
  <c r="AB90" i="46"/>
  <c r="AB90" i="44"/>
  <c r="AR90" i="46"/>
  <c r="AR90" i="44"/>
  <c r="BP90" i="46"/>
  <c r="BP90" i="44"/>
  <c r="O91" i="46"/>
  <c r="O91" i="44"/>
  <c r="AM91" i="46"/>
  <c r="AM91" i="44"/>
  <c r="BC91" i="46"/>
  <c r="BC91" i="44"/>
  <c r="S92" i="46"/>
  <c r="S92" i="44"/>
  <c r="BG92" i="46"/>
  <c r="BG92" i="44"/>
  <c r="W93" i="46"/>
  <c r="W93" i="44"/>
  <c r="BK93" i="46"/>
  <c r="BK93" i="44"/>
  <c r="BJ95" i="46"/>
  <c r="BJ95" i="44"/>
  <c r="Z96" i="46"/>
  <c r="Z96" i="44"/>
  <c r="BF96" i="46"/>
  <c r="BF96" i="44"/>
  <c r="F97" i="46"/>
  <c r="F97" i="44"/>
  <c r="AL97" i="46"/>
  <c r="AL97" i="44"/>
  <c r="BJ97" i="46"/>
  <c r="BJ97" i="44"/>
  <c r="N99" i="46"/>
  <c r="N99" i="44"/>
  <c r="V99" i="46"/>
  <c r="V99" i="44"/>
  <c r="AD99" i="46"/>
  <c r="AD99" i="44"/>
  <c r="AL99" i="46"/>
  <c r="AL99" i="44"/>
  <c r="BB99" i="46"/>
  <c r="BB99" i="44"/>
  <c r="A98" i="27"/>
  <c r="C100" i="46"/>
  <c r="C100" i="44" s="1"/>
  <c r="R100" i="46"/>
  <c r="R100" i="44"/>
  <c r="AH100" i="46"/>
  <c r="AH100" i="44"/>
  <c r="BF100" i="46"/>
  <c r="BF100" i="44"/>
  <c r="N101" i="46"/>
  <c r="N101" i="44"/>
  <c r="V101" i="46"/>
  <c r="V101" i="44"/>
  <c r="AD101" i="46"/>
  <c r="AD101" i="44"/>
  <c r="AT101" i="46"/>
  <c r="AT101" i="44"/>
  <c r="A100" i="27"/>
  <c r="C102" i="46"/>
  <c r="C102" i="44" s="1"/>
  <c r="A102" i="44"/>
  <c r="K82" i="44"/>
  <c r="A50" i="44"/>
  <c r="A100" i="44"/>
  <c r="C45" i="46"/>
  <c r="C45" i="44" s="1"/>
  <c r="C73" i="46"/>
  <c r="C73" i="44" s="1"/>
  <c r="D21" i="44"/>
  <c r="AJ21" i="44"/>
  <c r="Z23" i="44"/>
  <c r="AN25" i="44"/>
  <c r="BL25" i="44"/>
  <c r="T26" i="44"/>
  <c r="AJ26" i="44"/>
  <c r="BG28" i="44"/>
  <c r="K31" i="44"/>
  <c r="BL35" i="44"/>
  <c r="T36" i="44"/>
  <c r="BF50" i="44"/>
  <c r="I52" i="44"/>
  <c r="BB58" i="44"/>
  <c r="BG69" i="44"/>
  <c r="BB70" i="44"/>
  <c r="J71" i="44"/>
  <c r="AN77" i="44"/>
  <c r="AY82" i="44"/>
  <c r="L7" i="46"/>
  <c r="L7" i="44"/>
  <c r="AY9" i="46"/>
  <c r="AY9" i="44"/>
  <c r="G10" i="46"/>
  <c r="G10" i="44"/>
  <c r="AE10" i="46"/>
  <c r="AE10" i="44"/>
  <c r="AU10" i="46"/>
  <c r="AU10" i="44"/>
  <c r="AG12" i="46"/>
  <c r="AG12" i="44"/>
  <c r="AT19" i="46"/>
  <c r="AT19" i="44"/>
  <c r="BJ19" i="46"/>
  <c r="BJ19" i="44"/>
  <c r="BH21" i="46"/>
  <c r="BH21" i="44"/>
  <c r="J23" i="46"/>
  <c r="J23" i="44"/>
  <c r="R23" i="46"/>
  <c r="R23" i="44"/>
  <c r="AH23" i="46"/>
  <c r="AH23" i="44"/>
  <c r="AU27" i="46"/>
  <c r="AU27" i="44"/>
  <c r="AG30" i="46"/>
  <c r="AG30" i="44"/>
  <c r="AB36" i="46"/>
  <c r="AB36" i="44"/>
  <c r="AR36" i="46"/>
  <c r="AR36" i="44"/>
  <c r="BH36" i="46"/>
  <c r="BH36" i="44"/>
  <c r="N37" i="46"/>
  <c r="N37" i="44"/>
  <c r="AP38" i="46"/>
  <c r="AP38" i="44"/>
  <c r="AB39" i="46"/>
  <c r="AB39" i="44"/>
  <c r="AZ39" i="46"/>
  <c r="AZ39" i="44"/>
  <c r="H40" i="46"/>
  <c r="H40" i="44"/>
  <c r="BD40" i="46"/>
  <c r="BD40" i="44"/>
  <c r="BB42" i="46"/>
  <c r="BB42" i="44"/>
  <c r="J43" i="46"/>
  <c r="J43" i="44"/>
  <c r="AP43" i="46"/>
  <c r="AP43" i="44"/>
  <c r="BF43" i="46"/>
  <c r="BF43" i="44"/>
  <c r="N44" i="46"/>
  <c r="N44" i="44"/>
  <c r="AL44" i="46"/>
  <c r="AL44" i="44"/>
  <c r="AF45" i="46"/>
  <c r="AF45" i="44"/>
  <c r="AN45" i="46"/>
  <c r="AN45" i="44"/>
  <c r="D46" i="46"/>
  <c r="D46" i="44"/>
  <c r="BP46" i="46"/>
  <c r="BP46" i="44"/>
  <c r="AH50" i="46"/>
  <c r="AH50" i="44"/>
  <c r="U53" i="46"/>
  <c r="U53" i="44"/>
  <c r="BL54" i="46"/>
  <c r="BL54" i="44"/>
  <c r="P56" i="46"/>
  <c r="P56" i="44"/>
  <c r="AA57" i="46"/>
  <c r="AA57" i="44"/>
  <c r="AI57" i="46"/>
  <c r="AI57" i="44"/>
  <c r="BG57" i="46"/>
  <c r="BG57" i="44"/>
  <c r="F58" i="46"/>
  <c r="F58" i="44"/>
  <c r="AD58" i="46"/>
  <c r="AD58" i="44"/>
  <c r="F60" i="46"/>
  <c r="F60" i="44"/>
  <c r="AL60" i="46"/>
  <c r="AL60" i="44"/>
  <c r="BI62" i="46"/>
  <c r="BI62" i="44"/>
  <c r="V63" i="46"/>
  <c r="V63" i="44"/>
  <c r="AL63" i="46"/>
  <c r="AL63" i="44"/>
  <c r="A62" i="27"/>
  <c r="C64" i="46"/>
  <c r="C64" i="44" s="1"/>
  <c r="J64" i="46"/>
  <c r="J64" i="44"/>
  <c r="Z64" i="46"/>
  <c r="Z64" i="44"/>
  <c r="AX64" i="46"/>
  <c r="AX64" i="44"/>
  <c r="K65" i="46"/>
  <c r="K65" i="44"/>
  <c r="AI65" i="46"/>
  <c r="AI65" i="44"/>
  <c r="K67" i="46"/>
  <c r="K67" i="44"/>
  <c r="AI67" i="46"/>
  <c r="AI67" i="44"/>
  <c r="BO67" i="46"/>
  <c r="BO67" i="44"/>
  <c r="K69" i="46"/>
  <c r="K69" i="44"/>
  <c r="AI69" i="46"/>
  <c r="AI69" i="44"/>
  <c r="AY69" i="46"/>
  <c r="AY69" i="44"/>
  <c r="BO69" i="46"/>
  <c r="BO69" i="44"/>
  <c r="F70" i="46"/>
  <c r="F70" i="44"/>
  <c r="V70" i="46"/>
  <c r="V70" i="44"/>
  <c r="AL70" i="46"/>
  <c r="AL70" i="44"/>
  <c r="BJ70" i="46"/>
  <c r="BJ70" i="44"/>
  <c r="R71" i="46"/>
  <c r="R71" i="44"/>
  <c r="AH71" i="46"/>
  <c r="AH71" i="44"/>
  <c r="BN71" i="46"/>
  <c r="BN71" i="44"/>
  <c r="V72" i="46"/>
  <c r="V72" i="44"/>
  <c r="E74" i="46"/>
  <c r="E74" i="44"/>
  <c r="AC74" i="46"/>
  <c r="AC74" i="44"/>
  <c r="AK74" i="46"/>
  <c r="AK74" i="44"/>
  <c r="BQ74" i="46"/>
  <c r="BQ74" i="44"/>
  <c r="AG75" i="46"/>
  <c r="AG75" i="44"/>
  <c r="BM75" i="46"/>
  <c r="BM75" i="44"/>
  <c r="U76" i="46"/>
  <c r="U76" i="44"/>
  <c r="BA76" i="46"/>
  <c r="BA76" i="44"/>
  <c r="BL77" i="46"/>
  <c r="BL77" i="44"/>
  <c r="AB78" i="46"/>
  <c r="AB78" i="44"/>
  <c r="AR78" i="46"/>
  <c r="AR78" i="44"/>
  <c r="BP78" i="46"/>
  <c r="BP78" i="44"/>
  <c r="O79" i="46"/>
  <c r="O79" i="44"/>
  <c r="AE79" i="46"/>
  <c r="AE79" i="44"/>
  <c r="AU79" i="46"/>
  <c r="AU79" i="44"/>
  <c r="BK79" i="46"/>
  <c r="BK79" i="44"/>
  <c r="S80" i="46"/>
  <c r="S80" i="44"/>
  <c r="AQ80" i="46"/>
  <c r="AQ80" i="44"/>
  <c r="G81" i="46"/>
  <c r="G81" i="44"/>
  <c r="AA82" i="46"/>
  <c r="AA82" i="44"/>
  <c r="AQ82" i="46"/>
  <c r="AQ82" i="44"/>
  <c r="F83" i="46"/>
  <c r="F83" i="44"/>
  <c r="AD83" i="46"/>
  <c r="AD83" i="44"/>
  <c r="BB83" i="46"/>
  <c r="BB83" i="44"/>
  <c r="O84" i="46"/>
  <c r="O84" i="44"/>
  <c r="AM84" i="46"/>
  <c r="AM84" i="44"/>
  <c r="BK84" i="46"/>
  <c r="BK84" i="44"/>
  <c r="AH85" i="46"/>
  <c r="AH85" i="44"/>
  <c r="M88" i="46"/>
  <c r="M88" i="44"/>
  <c r="AS88" i="46"/>
  <c r="AS88" i="44"/>
  <c r="BQ88" i="46"/>
  <c r="BQ88" i="44"/>
  <c r="X89" i="46"/>
  <c r="X89" i="44"/>
  <c r="BD89" i="46"/>
  <c r="BD89" i="44"/>
  <c r="BL89" i="46"/>
  <c r="BL89" i="44"/>
  <c r="T90" i="46"/>
  <c r="T90" i="44"/>
  <c r="BH90" i="46"/>
  <c r="BH90" i="44"/>
  <c r="AQ92" i="46"/>
  <c r="AQ92" i="44"/>
  <c r="G93" i="46"/>
  <c r="G93" i="44"/>
  <c r="AM93" i="46"/>
  <c r="AM93" i="44"/>
  <c r="AI94" i="46"/>
  <c r="AI94" i="44"/>
  <c r="AY94" i="46"/>
  <c r="AY94" i="44"/>
  <c r="BO94" i="46"/>
  <c r="BO94" i="44"/>
  <c r="V95" i="46"/>
  <c r="V95" i="44"/>
  <c r="AT95" i="46"/>
  <c r="AT95" i="44"/>
  <c r="J96" i="46"/>
  <c r="J96" i="44"/>
  <c r="AH96" i="46"/>
  <c r="AH96" i="44"/>
  <c r="AX96" i="46"/>
  <c r="AX96" i="44"/>
  <c r="V97" i="46"/>
  <c r="V97" i="44"/>
  <c r="AT97" i="46"/>
  <c r="AT97" i="44"/>
  <c r="A96" i="27"/>
  <c r="A98" i="44"/>
  <c r="BN100" i="46"/>
  <c r="BN100" i="44"/>
  <c r="A71" i="44"/>
  <c r="A38" i="44"/>
  <c r="A96" i="44"/>
  <c r="C59" i="46"/>
  <c r="C59" i="44" s="1"/>
  <c r="C84" i="46"/>
  <c r="C84" i="44" s="1"/>
  <c r="F19" i="44"/>
  <c r="P22" i="44"/>
  <c r="X25" i="44"/>
  <c r="M29" i="44"/>
  <c r="O32" i="44"/>
  <c r="AT37" i="44"/>
  <c r="AV40" i="44"/>
  <c r="BL45" i="44"/>
  <c r="F49" i="44"/>
  <c r="J50" i="44"/>
  <c r="AV54" i="44"/>
  <c r="AY65" i="44"/>
  <c r="G66" i="44"/>
  <c r="BF85" i="44"/>
  <c r="U88" i="44"/>
  <c r="AE91" i="44"/>
  <c r="K92" i="44"/>
  <c r="BB95" i="44"/>
  <c r="AJ7" i="46"/>
  <c r="AJ7" i="44"/>
  <c r="AR7" i="46"/>
  <c r="AR7" i="44"/>
  <c r="BH7" i="46"/>
  <c r="BH7" i="44"/>
  <c r="K9" i="46"/>
  <c r="K9" i="44"/>
  <c r="AW12" i="46"/>
  <c r="AW12" i="44"/>
  <c r="AL19" i="46"/>
  <c r="AL19" i="44"/>
  <c r="L21" i="46"/>
  <c r="L21" i="44"/>
  <c r="A23" i="27"/>
  <c r="C25" i="46"/>
  <c r="C25" i="44" s="1"/>
  <c r="AQ28" i="46"/>
  <c r="AQ28" i="44"/>
  <c r="I30" i="46"/>
  <c r="I30" i="44"/>
  <c r="AO30" i="46"/>
  <c r="AO30" i="44"/>
  <c r="AW30" i="46"/>
  <c r="AW30" i="44"/>
  <c r="BM30" i="46"/>
  <c r="BM30" i="44"/>
  <c r="AA31" i="46"/>
  <c r="AA31" i="44"/>
  <c r="AV35" i="46"/>
  <c r="AV35" i="44"/>
  <c r="L36" i="46"/>
  <c r="L36" i="44"/>
  <c r="J38" i="46"/>
  <c r="J38" i="44"/>
  <c r="AX38" i="46"/>
  <c r="AX38" i="44"/>
  <c r="L39" i="46"/>
  <c r="L39" i="44"/>
  <c r="BP39" i="46"/>
  <c r="BP39" i="44"/>
  <c r="P40" i="46"/>
  <c r="P40" i="44"/>
  <c r="AN40" i="46"/>
  <c r="AN40" i="44"/>
  <c r="BL40" i="46"/>
  <c r="BL40" i="44"/>
  <c r="R41" i="46"/>
  <c r="R41" i="44"/>
  <c r="AH41" i="46"/>
  <c r="AH41" i="44"/>
  <c r="AX41" i="46"/>
  <c r="AX41" i="44"/>
  <c r="N42" i="46"/>
  <c r="N42" i="44"/>
  <c r="AL42" i="46"/>
  <c r="AL42" i="44"/>
  <c r="R43" i="46"/>
  <c r="R43" i="44"/>
  <c r="AU47" i="46"/>
  <c r="AU47" i="44"/>
  <c r="S94" i="46"/>
  <c r="S94" i="44"/>
  <c r="A45" i="44"/>
  <c r="A73" i="44"/>
  <c r="AI9" i="44"/>
  <c r="BE12" i="44"/>
  <c r="AI28" i="44"/>
  <c r="Z41" i="44"/>
  <c r="AV45" i="44"/>
  <c r="AP64" i="44"/>
  <c r="AU68" i="44"/>
  <c r="AT99" i="44"/>
  <c r="BJ24" i="46"/>
  <c r="BJ24" i="44"/>
  <c r="H25" i="46"/>
  <c r="H25" i="44"/>
  <c r="BF41" i="46"/>
  <c r="BF41" i="44"/>
  <c r="AT42" i="46"/>
  <c r="AT42" i="44"/>
  <c r="V44" i="46"/>
  <c r="V44" i="44"/>
  <c r="AT44" i="46"/>
  <c r="AT44" i="44"/>
  <c r="BJ44" i="46"/>
  <c r="BJ44" i="44"/>
  <c r="BE61" i="46"/>
  <c r="BE61" i="44"/>
  <c r="AC62" i="46"/>
  <c r="AC62" i="44"/>
  <c r="N63" i="46"/>
  <c r="N63" i="44"/>
  <c r="BJ63" i="46"/>
  <c r="BJ63" i="44"/>
  <c r="W66" i="46"/>
  <c r="W66" i="44"/>
  <c r="N72" i="46"/>
  <c r="N72" i="44"/>
  <c r="AL72" i="46"/>
  <c r="AL72" i="44"/>
  <c r="BJ72" i="46"/>
  <c r="BJ72" i="44"/>
  <c r="R73" i="46"/>
  <c r="R73" i="44"/>
  <c r="BN73" i="46"/>
  <c r="BN73" i="44"/>
  <c r="AC76" i="46"/>
  <c r="AC76" i="44"/>
  <c r="P104" i="44"/>
  <c r="AJ116" i="44"/>
  <c r="M121" i="44"/>
  <c r="AM106" i="44"/>
  <c r="AM108" i="44"/>
  <c r="BJ114" i="44"/>
  <c r="X115" i="44"/>
  <c r="E119" i="44"/>
  <c r="BM120" i="44"/>
  <c r="AF124" i="44"/>
  <c r="BK106" i="44"/>
  <c r="AD112" i="44"/>
  <c r="Y102" i="44"/>
  <c r="BJ117" i="44"/>
  <c r="W128" i="44"/>
  <c r="AQ105" i="44"/>
  <c r="AV124" i="44"/>
  <c r="BH103" i="44"/>
  <c r="AE110" i="44"/>
  <c r="BK128" i="44"/>
  <c r="I102" i="46"/>
  <c r="I102" i="44"/>
  <c r="Q102" i="46"/>
  <c r="Q102" i="44"/>
  <c r="AG102" i="46"/>
  <c r="AG102" i="44"/>
  <c r="AO102" i="46"/>
  <c r="AO102" i="44"/>
  <c r="AW102" i="46"/>
  <c r="AW102" i="44"/>
  <c r="BE102" i="46"/>
  <c r="BE102" i="44"/>
  <c r="D103" i="46"/>
  <c r="D103" i="44"/>
  <c r="L103" i="46"/>
  <c r="L103" i="44"/>
  <c r="T103" i="46"/>
  <c r="T103" i="44"/>
  <c r="AB103" i="46"/>
  <c r="AB103" i="44"/>
  <c r="AJ103" i="46"/>
  <c r="AJ103" i="44"/>
  <c r="AR103" i="46"/>
  <c r="AR103" i="44"/>
  <c r="AZ103" i="46"/>
  <c r="AZ103" i="44"/>
  <c r="BP103" i="46"/>
  <c r="BP103" i="44"/>
  <c r="H104" i="46"/>
  <c r="H104" i="44"/>
  <c r="X104" i="46"/>
  <c r="X104" i="44"/>
  <c r="AF104" i="46"/>
  <c r="AF104" i="44"/>
  <c r="AV104" i="46"/>
  <c r="AV104" i="44"/>
  <c r="BD104" i="46"/>
  <c r="BD104" i="44"/>
  <c r="BL104" i="46"/>
  <c r="BL104" i="44"/>
  <c r="K105" i="46"/>
  <c r="K105" i="44"/>
  <c r="S105" i="46"/>
  <c r="S105" i="44"/>
  <c r="AA105" i="46"/>
  <c r="AA105" i="44"/>
  <c r="AI105" i="46"/>
  <c r="AI105" i="44"/>
  <c r="AY105" i="46"/>
  <c r="AY105" i="44"/>
  <c r="BG105" i="46"/>
  <c r="BG105" i="44"/>
  <c r="G106" i="46"/>
  <c r="G106" i="44"/>
  <c r="O106" i="46"/>
  <c r="O106" i="44"/>
  <c r="W106" i="46"/>
  <c r="W106" i="44"/>
  <c r="AE106" i="46"/>
  <c r="AE106" i="44"/>
  <c r="AU106" i="46"/>
  <c r="AU106" i="44"/>
  <c r="BC106" i="46"/>
  <c r="BC106" i="44"/>
  <c r="G108" i="46"/>
  <c r="G108" i="44"/>
  <c r="W108" i="46"/>
  <c r="W108" i="44"/>
  <c r="AE108" i="46"/>
  <c r="AE108" i="44"/>
  <c r="AU108" i="46"/>
  <c r="AU108" i="44"/>
  <c r="BC108" i="46"/>
  <c r="BC108" i="44"/>
  <c r="BK108" i="46"/>
  <c r="BK108" i="44"/>
  <c r="K109" i="46"/>
  <c r="K109" i="44"/>
  <c r="S109" i="46"/>
  <c r="S109" i="44"/>
  <c r="AA109" i="46"/>
  <c r="AA109" i="44"/>
  <c r="AI109" i="46"/>
  <c r="AI109" i="44"/>
  <c r="AQ109" i="46"/>
  <c r="AQ109" i="44"/>
  <c r="AY109" i="46"/>
  <c r="AY109" i="44"/>
  <c r="BO109" i="46"/>
  <c r="BO109" i="44"/>
  <c r="G110" i="46"/>
  <c r="G110" i="44"/>
  <c r="O110" i="46"/>
  <c r="O110" i="44"/>
  <c r="W110" i="46"/>
  <c r="W110" i="44"/>
  <c r="AM110" i="46"/>
  <c r="AM110" i="44"/>
  <c r="AU110" i="46"/>
  <c r="AU110" i="44"/>
  <c r="BC110" i="46"/>
  <c r="BC110" i="44"/>
  <c r="BK110" i="46"/>
  <c r="BK110" i="44"/>
  <c r="J111" i="46"/>
  <c r="J111" i="44"/>
  <c r="R111" i="46"/>
  <c r="R111" i="44"/>
  <c r="Z111" i="46"/>
  <c r="Z111" i="44"/>
  <c r="AH111" i="46"/>
  <c r="AH111" i="44"/>
  <c r="AP111" i="46"/>
  <c r="AP111" i="44"/>
  <c r="AX111" i="46"/>
  <c r="AX111" i="44"/>
  <c r="BF111" i="46"/>
  <c r="BF111" i="44"/>
  <c r="BN111" i="46"/>
  <c r="BN111" i="44"/>
  <c r="F112" i="46"/>
  <c r="F112" i="44"/>
  <c r="N112" i="46"/>
  <c r="N112" i="44"/>
  <c r="V112" i="46"/>
  <c r="V112" i="44"/>
  <c r="AL112" i="46"/>
  <c r="AL112" i="44"/>
  <c r="AT112" i="46"/>
  <c r="AT112" i="44"/>
  <c r="BB112" i="46"/>
  <c r="BB112" i="44"/>
  <c r="BJ112" i="46"/>
  <c r="BJ112" i="44"/>
  <c r="J113" i="46"/>
  <c r="J113" i="44"/>
  <c r="R113" i="46"/>
  <c r="R113" i="44"/>
  <c r="Z113" i="46"/>
  <c r="Z113" i="44"/>
  <c r="AH113" i="46"/>
  <c r="AH113" i="44"/>
  <c r="AP113" i="46"/>
  <c r="AP113" i="44"/>
  <c r="AX113" i="46"/>
  <c r="AX113" i="44"/>
  <c r="BF113" i="46"/>
  <c r="BF113" i="44"/>
  <c r="BN113" i="46"/>
  <c r="BN113" i="44"/>
  <c r="F114" i="46"/>
  <c r="F114" i="44"/>
  <c r="N114" i="46"/>
  <c r="N114" i="44"/>
  <c r="AD114" i="46"/>
  <c r="AD114" i="44"/>
  <c r="AL114" i="46"/>
  <c r="AL114" i="44"/>
  <c r="AT114" i="46"/>
  <c r="AT114" i="44"/>
  <c r="BB114" i="46"/>
  <c r="BB114" i="44"/>
  <c r="H115" i="46"/>
  <c r="H115" i="44"/>
  <c r="P115" i="46"/>
  <c r="P115" i="44"/>
  <c r="AF115" i="46"/>
  <c r="AF115" i="44"/>
  <c r="AN115" i="46"/>
  <c r="AN115" i="44"/>
  <c r="AV115" i="46"/>
  <c r="AV115" i="44"/>
  <c r="BD115" i="46"/>
  <c r="BD115" i="44"/>
  <c r="D116" i="46"/>
  <c r="D116" i="44"/>
  <c r="L116" i="46"/>
  <c r="L116" i="44"/>
  <c r="T116" i="46"/>
  <c r="T116" i="44"/>
  <c r="AB116" i="46"/>
  <c r="AB116" i="44"/>
  <c r="AR116" i="46"/>
  <c r="AR116" i="44"/>
  <c r="AZ116" i="46"/>
  <c r="AZ116" i="44"/>
  <c r="BH116" i="46"/>
  <c r="BH116" i="44"/>
  <c r="BP116" i="46"/>
  <c r="BP116" i="44"/>
  <c r="N117" i="46"/>
  <c r="N117" i="44"/>
  <c r="V117" i="46"/>
  <c r="V117" i="44"/>
  <c r="AD117" i="46"/>
  <c r="AD117" i="44"/>
  <c r="AL117" i="46"/>
  <c r="AL117" i="44"/>
  <c r="AT117" i="46"/>
  <c r="AT117" i="44"/>
  <c r="BB117" i="46"/>
  <c r="BB117" i="44"/>
  <c r="J118" i="46"/>
  <c r="J118" i="44"/>
  <c r="R118" i="46"/>
  <c r="R118" i="44"/>
  <c r="AH118" i="46"/>
  <c r="AH118" i="44"/>
  <c r="AP118" i="46"/>
  <c r="AP118" i="44"/>
  <c r="AX118" i="46"/>
  <c r="AX118" i="44"/>
  <c r="BF118" i="46"/>
  <c r="BF118" i="44"/>
  <c r="BN118" i="46"/>
  <c r="BN118" i="44"/>
  <c r="M119" i="46"/>
  <c r="M119" i="44"/>
  <c r="U119" i="46"/>
  <c r="U119" i="44"/>
  <c r="AC119" i="46"/>
  <c r="AC119" i="44"/>
  <c r="AK119" i="46"/>
  <c r="AK119" i="44"/>
  <c r="AS119" i="46"/>
  <c r="AS119" i="44"/>
  <c r="BA119" i="46"/>
  <c r="BA119" i="44"/>
  <c r="BI119" i="46"/>
  <c r="BI119" i="44"/>
  <c r="BQ119" i="46"/>
  <c r="BQ119" i="44"/>
  <c r="I120" i="46"/>
  <c r="I120" i="44"/>
  <c r="Q120" i="46"/>
  <c r="Q120" i="44"/>
  <c r="Y120" i="46"/>
  <c r="Y120" i="44"/>
  <c r="AG120" i="46"/>
  <c r="AG120" i="44"/>
  <c r="AW120" i="46"/>
  <c r="AW120" i="44"/>
  <c r="BE120" i="46"/>
  <c r="BE120" i="44"/>
  <c r="E121" i="46"/>
  <c r="E121" i="44"/>
  <c r="U121" i="46"/>
  <c r="U121" i="44"/>
  <c r="AC121" i="46"/>
  <c r="AC121" i="44"/>
  <c r="AK121" i="46"/>
  <c r="AK121" i="44"/>
  <c r="AS121" i="46"/>
  <c r="AS121" i="44"/>
  <c r="BA121" i="46"/>
  <c r="BA121" i="44"/>
  <c r="BI121" i="46"/>
  <c r="BI121" i="44"/>
  <c r="BQ121" i="46"/>
  <c r="BQ121" i="44"/>
  <c r="I122" i="46"/>
  <c r="I122" i="44"/>
  <c r="Q122" i="46"/>
  <c r="Q122" i="44"/>
  <c r="Y122" i="46"/>
  <c r="Y122" i="44"/>
  <c r="AG122" i="46"/>
  <c r="AG122" i="44"/>
  <c r="AO122" i="46"/>
  <c r="AO122" i="44"/>
  <c r="AW122" i="46"/>
  <c r="AW122" i="44"/>
  <c r="BE122" i="46"/>
  <c r="BE122" i="44"/>
  <c r="BM122" i="46"/>
  <c r="BM122" i="44"/>
  <c r="D123" i="46"/>
  <c r="D123" i="44"/>
  <c r="L123" i="46"/>
  <c r="L123" i="44"/>
  <c r="AB123" i="46"/>
  <c r="AB123" i="44"/>
  <c r="AJ123" i="46"/>
  <c r="AJ123" i="44"/>
  <c r="AR123" i="46"/>
  <c r="AR123" i="44"/>
  <c r="AZ123" i="46"/>
  <c r="AZ123" i="44"/>
  <c r="BH123" i="46"/>
  <c r="BH123" i="44"/>
  <c r="BP123" i="46"/>
  <c r="BP123" i="44"/>
  <c r="H124" i="46"/>
  <c r="H124" i="44"/>
  <c r="P124" i="46"/>
  <c r="P124" i="44"/>
  <c r="X124" i="46"/>
  <c r="X124" i="44"/>
  <c r="AN124" i="46"/>
  <c r="AN124" i="44"/>
  <c r="BD124" i="46"/>
  <c r="BD124" i="44"/>
  <c r="BL124" i="46"/>
  <c r="BL124" i="44"/>
  <c r="K125" i="46"/>
  <c r="K125" i="44"/>
  <c r="S125" i="46"/>
  <c r="S125" i="44"/>
  <c r="AA125" i="46"/>
  <c r="AA125" i="44"/>
  <c r="AI125" i="46"/>
  <c r="AI125" i="44"/>
  <c r="AQ125" i="46"/>
  <c r="AQ125" i="44"/>
  <c r="AY125" i="46"/>
  <c r="AY125" i="44"/>
  <c r="BG125" i="46"/>
  <c r="BG125" i="44"/>
  <c r="O126" i="46"/>
  <c r="O126" i="44"/>
  <c r="W126" i="46"/>
  <c r="W126" i="44"/>
  <c r="AE126" i="46"/>
  <c r="AE126" i="44"/>
  <c r="AM126" i="46"/>
  <c r="AM126" i="44"/>
  <c r="AU126" i="46"/>
  <c r="AU126" i="44"/>
  <c r="BC126" i="46"/>
  <c r="BC126" i="44"/>
  <c r="BK126" i="46"/>
  <c r="BK126" i="44"/>
  <c r="K127" i="46"/>
  <c r="K127" i="44"/>
  <c r="S127" i="46"/>
  <c r="S127" i="44"/>
  <c r="AA127" i="46"/>
  <c r="AA127" i="44"/>
  <c r="AI127" i="46"/>
  <c r="AI127" i="44"/>
  <c r="AQ127" i="46"/>
  <c r="AQ127" i="44"/>
  <c r="AY127" i="46"/>
  <c r="AY127" i="44"/>
  <c r="BG127" i="46"/>
  <c r="BG127" i="44"/>
  <c r="BO127" i="46"/>
  <c r="BO127" i="44"/>
  <c r="G128" i="46"/>
  <c r="G128" i="44"/>
  <c r="O128" i="46"/>
  <c r="O128" i="44"/>
  <c r="AE128" i="46"/>
  <c r="AE128" i="44"/>
  <c r="AM128" i="46"/>
  <c r="AM128" i="44"/>
  <c r="BC128" i="46"/>
  <c r="BC128" i="44"/>
  <c r="K129" i="46"/>
  <c r="K129" i="44"/>
  <c r="S129" i="46"/>
  <c r="S129" i="44"/>
  <c r="AI129" i="46"/>
  <c r="AI129" i="44"/>
  <c r="AQ129" i="46"/>
  <c r="AQ129" i="44"/>
  <c r="BG129" i="46"/>
  <c r="BG129" i="44"/>
  <c r="BO129" i="46"/>
  <c r="BO129" i="44"/>
  <c r="E130" i="46"/>
  <c r="E130" i="44"/>
  <c r="M130" i="46"/>
  <c r="M130" i="44"/>
  <c r="AC130" i="46"/>
  <c r="AC130" i="44"/>
  <c r="AS130" i="46"/>
  <c r="AS130" i="44"/>
  <c r="BI130" i="46"/>
  <c r="BI130" i="44"/>
  <c r="BQ130" i="46"/>
  <c r="BQ130" i="44"/>
  <c r="I131" i="46"/>
  <c r="I131" i="44"/>
  <c r="Q131" i="46"/>
  <c r="Q131" i="44"/>
  <c r="Y131" i="46"/>
  <c r="Y131" i="44"/>
  <c r="AG131" i="46"/>
  <c r="AG131" i="44"/>
  <c r="AO131" i="46"/>
  <c r="AO131" i="44"/>
  <c r="AW131" i="46"/>
  <c r="AW131" i="44"/>
  <c r="BE131" i="46"/>
  <c r="BE131" i="44"/>
  <c r="E132" i="46"/>
  <c r="E132" i="44"/>
  <c r="M132" i="46"/>
  <c r="M132" i="44"/>
  <c r="U132" i="46"/>
  <c r="U132" i="44"/>
  <c r="AC132" i="46"/>
  <c r="AC132" i="44"/>
  <c r="AS132" i="46"/>
  <c r="AS132" i="44"/>
  <c r="BA132" i="46"/>
  <c r="BA132" i="44"/>
  <c r="BI132" i="46"/>
  <c r="BI132" i="44"/>
  <c r="BQ132" i="46"/>
  <c r="BQ132" i="44"/>
  <c r="I133" i="46"/>
  <c r="I133" i="44"/>
  <c r="Q133" i="46"/>
  <c r="Q133" i="44"/>
  <c r="Y133" i="46"/>
  <c r="Y133" i="44"/>
  <c r="AG133" i="46"/>
  <c r="AG133" i="44"/>
  <c r="AO133" i="46"/>
  <c r="AO133" i="44"/>
  <c r="AW133" i="46"/>
  <c r="AW133" i="44"/>
  <c r="BE133" i="46"/>
  <c r="BE133" i="44"/>
  <c r="BM133" i="46"/>
  <c r="BM133" i="44"/>
  <c r="E134" i="46"/>
  <c r="E134" i="44"/>
  <c r="M134" i="46"/>
  <c r="M134" i="44"/>
  <c r="AC134" i="46"/>
  <c r="AC134" i="44"/>
  <c r="AK134" i="46"/>
  <c r="AK134" i="44"/>
  <c r="BA134" i="46"/>
  <c r="BA134" i="44"/>
  <c r="BI134" i="46"/>
  <c r="BI134" i="44"/>
  <c r="BQ134" i="46"/>
  <c r="BQ134" i="44"/>
  <c r="I135" i="46"/>
  <c r="I135" i="44"/>
  <c r="Q135" i="46"/>
  <c r="Q135" i="44"/>
  <c r="Y135" i="46"/>
  <c r="Y135" i="44"/>
  <c r="AG135" i="46"/>
  <c r="AG135" i="44"/>
  <c r="AO135" i="46"/>
  <c r="AO135" i="44"/>
  <c r="AW135" i="46"/>
  <c r="AW135" i="44"/>
  <c r="BE135" i="46"/>
  <c r="BE135" i="44"/>
  <c r="BM135" i="46"/>
  <c r="BM135" i="44"/>
  <c r="E136" i="46"/>
  <c r="E136" i="44"/>
  <c r="M136" i="46"/>
  <c r="M136" i="44"/>
  <c r="U136" i="46"/>
  <c r="U136" i="44"/>
  <c r="AK136" i="46"/>
  <c r="AK136" i="44"/>
  <c r="BA136" i="46"/>
  <c r="BA136" i="44"/>
  <c r="BI136" i="46"/>
  <c r="BI136" i="44"/>
  <c r="BQ136" i="46"/>
  <c r="BQ136" i="44"/>
  <c r="I137" i="46"/>
  <c r="I137" i="44"/>
  <c r="Y137" i="46"/>
  <c r="Y137" i="44"/>
  <c r="AG137" i="46"/>
  <c r="AG137" i="44"/>
  <c r="AO137" i="46"/>
  <c r="AO137" i="44"/>
  <c r="AW137" i="46"/>
  <c r="AW137" i="44"/>
  <c r="BE137" i="46"/>
  <c r="BE137" i="44"/>
  <c r="BM137" i="46"/>
  <c r="BM137" i="44"/>
  <c r="M138" i="46"/>
  <c r="M138" i="44"/>
  <c r="U138" i="46"/>
  <c r="U138" i="44"/>
  <c r="AC138" i="46"/>
  <c r="AC138" i="44"/>
  <c r="AK138" i="46"/>
  <c r="AK138" i="44"/>
  <c r="AS138" i="46"/>
  <c r="AS138" i="44"/>
  <c r="BA138" i="46"/>
  <c r="BA138" i="44"/>
  <c r="BQ138" i="46"/>
  <c r="BQ138" i="44"/>
  <c r="F139" i="46"/>
  <c r="F139" i="44"/>
  <c r="N139" i="46"/>
  <c r="N139" i="44"/>
  <c r="V139" i="46"/>
  <c r="V139" i="44"/>
  <c r="AD139" i="46"/>
  <c r="AD139" i="44"/>
  <c r="Z140" i="44"/>
  <c r="AP142" i="44"/>
  <c r="F143" i="44"/>
  <c r="AL143" i="44"/>
  <c r="AZ144" i="44"/>
  <c r="X145" i="44"/>
  <c r="AN145" i="44"/>
  <c r="S149" i="44"/>
  <c r="AX155" i="44"/>
  <c r="AT139" i="44"/>
  <c r="AH142" i="44"/>
  <c r="AP155" i="44"/>
  <c r="Q157" i="44"/>
  <c r="M158" i="44"/>
  <c r="BI158" i="44"/>
  <c r="I161" i="44"/>
  <c r="N141" i="44"/>
  <c r="T144" i="44"/>
  <c r="AR144" i="44"/>
  <c r="AY149" i="44"/>
  <c r="N154" i="44"/>
  <c r="BE157" i="44"/>
  <c r="BF140" i="44"/>
  <c r="R142" i="44"/>
  <c r="L144" i="44"/>
  <c r="AI149" i="44"/>
  <c r="F154" i="44"/>
  <c r="F141" i="44"/>
  <c r="AD141" i="44"/>
  <c r="BB141" i="44"/>
  <c r="J142" i="44"/>
  <c r="BF142" i="44"/>
  <c r="V143" i="44"/>
  <c r="AV145" i="44"/>
  <c r="R146" i="44"/>
  <c r="BN155" i="44"/>
  <c r="D144" i="44"/>
  <c r="AV148" i="44"/>
  <c r="R155" i="44"/>
  <c r="AG157" i="44"/>
  <c r="BB139" i="46"/>
  <c r="BB139" i="44"/>
  <c r="BJ139" i="46"/>
  <c r="BJ139" i="44"/>
  <c r="J140" i="46"/>
  <c r="J140" i="44"/>
  <c r="R140" i="46"/>
  <c r="R140" i="44"/>
  <c r="AH140" i="46"/>
  <c r="AH140" i="44"/>
  <c r="AP140" i="46"/>
  <c r="AP140" i="44"/>
  <c r="BN140" i="46"/>
  <c r="BN140" i="44"/>
  <c r="AT141" i="46"/>
  <c r="AT141" i="44"/>
  <c r="BJ141" i="46"/>
  <c r="BJ141" i="44"/>
  <c r="Z142" i="46"/>
  <c r="Z142" i="44"/>
  <c r="AX142" i="46"/>
  <c r="AX142" i="44"/>
  <c r="BN142" i="46"/>
  <c r="BN142" i="44"/>
  <c r="AD143" i="46"/>
  <c r="AD143" i="44"/>
  <c r="AT143" i="46"/>
  <c r="AT143" i="44"/>
  <c r="BJ143" i="46"/>
  <c r="BJ143" i="44"/>
  <c r="AB144" i="46"/>
  <c r="AB144" i="44"/>
  <c r="AJ144" i="46"/>
  <c r="AJ144" i="44"/>
  <c r="BH144" i="46"/>
  <c r="BH144" i="44"/>
  <c r="BP144" i="46"/>
  <c r="BP144" i="44"/>
  <c r="P145" i="46"/>
  <c r="P145" i="44"/>
  <c r="AF145" i="46"/>
  <c r="AF145" i="44"/>
  <c r="BL145" i="46"/>
  <c r="BL145" i="44"/>
  <c r="AF148" i="46"/>
  <c r="AF148" i="44"/>
  <c r="K149" i="46"/>
  <c r="K149" i="44"/>
  <c r="AA149" i="46"/>
  <c r="AA149" i="44"/>
  <c r="V154" i="46"/>
  <c r="V154" i="44"/>
  <c r="BJ154" i="46"/>
  <c r="BJ154" i="44"/>
  <c r="Z155" i="46"/>
  <c r="Z155" i="44"/>
  <c r="AH155" i="46"/>
  <c r="AH155" i="44"/>
  <c r="BF155" i="46"/>
  <c r="BF155" i="44"/>
  <c r="I157" i="46"/>
  <c r="I157" i="44"/>
  <c r="Y157" i="46"/>
  <c r="Y157" i="44"/>
  <c r="AO157" i="46"/>
  <c r="AO157" i="44"/>
  <c r="BM157" i="46"/>
  <c r="BM157" i="44"/>
  <c r="E158" i="46"/>
  <c r="E158" i="44"/>
  <c r="BA158" i="46"/>
  <c r="BA158" i="44"/>
  <c r="Q161" i="46"/>
  <c r="Q161" i="44"/>
  <c r="Y161" i="46"/>
  <c r="Y161" i="44"/>
  <c r="AO161" i="46"/>
  <c r="AO161" i="44"/>
  <c r="AW161" i="46"/>
  <c r="AW161" i="44"/>
  <c r="BE161" i="46"/>
  <c r="BE161" i="44"/>
  <c r="J165" i="46"/>
  <c r="J165" i="44"/>
  <c r="BF165" i="46"/>
  <c r="BF165" i="44"/>
  <c r="BN165" i="46"/>
  <c r="BN165" i="44"/>
  <c r="F166" i="46"/>
  <c r="F166" i="44"/>
  <c r="Z167" i="46"/>
  <c r="Z167" i="44"/>
  <c r="AX167" i="46"/>
  <c r="AX167" i="44"/>
  <c r="E168" i="46"/>
  <c r="E168" i="44"/>
  <c r="M168" i="46"/>
  <c r="M168" i="44"/>
  <c r="U168" i="46"/>
  <c r="U168" i="44"/>
  <c r="AS168" i="46"/>
  <c r="AS168" i="44"/>
  <c r="BI168" i="46"/>
  <c r="BI168" i="44"/>
  <c r="BQ168" i="46"/>
  <c r="BQ168" i="44"/>
  <c r="AG169" i="46"/>
  <c r="AG169" i="44"/>
  <c r="AO169" i="46"/>
  <c r="AO169" i="44"/>
  <c r="AW169" i="46"/>
  <c r="AW169" i="44"/>
  <c r="E170" i="46"/>
  <c r="E170" i="44"/>
  <c r="M170" i="46"/>
  <c r="M170" i="44"/>
  <c r="AC170" i="46"/>
  <c r="AC170" i="44"/>
  <c r="AK170" i="46"/>
  <c r="AK170" i="44"/>
  <c r="AS170" i="46"/>
  <c r="AS170" i="44"/>
  <c r="BA170" i="46"/>
  <c r="BA170" i="44"/>
  <c r="BQ170" i="46"/>
  <c r="BQ170" i="44"/>
  <c r="I171" i="46"/>
  <c r="I171" i="44"/>
  <c r="Q171" i="46"/>
  <c r="Q171" i="44"/>
  <c r="Y171" i="46"/>
  <c r="Y171" i="44"/>
  <c r="AG171" i="46"/>
  <c r="AG171" i="44"/>
  <c r="BM171" i="46"/>
  <c r="BM171" i="44"/>
  <c r="D172" i="46"/>
  <c r="D172" i="44"/>
  <c r="L172" i="46"/>
  <c r="L172" i="44"/>
  <c r="T172" i="46"/>
  <c r="T172" i="44"/>
  <c r="AB172" i="46"/>
  <c r="AB172" i="44"/>
  <c r="AJ172" i="46"/>
  <c r="AJ172" i="44"/>
  <c r="AR172" i="46"/>
  <c r="AR172" i="44"/>
  <c r="AZ172" i="46"/>
  <c r="AZ172" i="44"/>
  <c r="BH172" i="46"/>
  <c r="BH172" i="44"/>
  <c r="AN173" i="44"/>
  <c r="D174" i="44"/>
  <c r="AU179" i="44"/>
  <c r="AC181" i="44"/>
  <c r="BE182" i="44"/>
  <c r="I184" i="44"/>
  <c r="E185" i="44"/>
  <c r="M185" i="44"/>
  <c r="U185" i="44"/>
  <c r="AC185" i="44"/>
  <c r="AK185" i="44"/>
  <c r="AS185" i="44"/>
  <c r="BA185" i="44"/>
  <c r="BI185" i="44"/>
  <c r="BQ185" i="44"/>
  <c r="X186" i="44"/>
  <c r="BK188" i="44"/>
  <c r="K191" i="44"/>
  <c r="BP172" i="44"/>
  <c r="AF173" i="44"/>
  <c r="N177" i="44"/>
  <c r="AE179" i="44"/>
  <c r="M181" i="44"/>
  <c r="BI181" i="44"/>
  <c r="Q182" i="44"/>
  <c r="AA187" i="44"/>
  <c r="G190" i="44"/>
  <c r="O190" i="44"/>
  <c r="BD173" i="44"/>
  <c r="T174" i="44"/>
  <c r="BH174" i="44"/>
  <c r="AT177" i="44"/>
  <c r="X173" i="46"/>
  <c r="X173" i="44"/>
  <c r="AR174" i="46"/>
  <c r="AR174" i="44"/>
  <c r="AD177" i="46"/>
  <c r="AD177" i="44"/>
  <c r="G179" i="46"/>
  <c r="G179" i="44"/>
  <c r="BC179" i="46"/>
  <c r="BC179" i="44"/>
  <c r="AS181" i="46"/>
  <c r="AS181" i="44"/>
  <c r="AO182" i="46"/>
  <c r="AO182" i="44"/>
  <c r="BM184" i="46"/>
  <c r="BM184" i="44"/>
  <c r="P186" i="46"/>
  <c r="P186" i="44"/>
  <c r="AV186" i="46"/>
  <c r="AV186" i="44"/>
  <c r="AQ187" i="46"/>
  <c r="AQ187" i="44"/>
  <c r="O188" i="46"/>
  <c r="O188" i="44"/>
  <c r="S191" i="46"/>
  <c r="S191" i="44"/>
  <c r="AK194" i="46"/>
  <c r="AK194" i="44"/>
  <c r="I195" i="46"/>
  <c r="I195" i="44"/>
  <c r="U196" i="46"/>
  <c r="U196" i="44"/>
  <c r="BI196" i="46"/>
  <c r="BI196" i="44"/>
  <c r="Y197" i="46"/>
  <c r="Y197" i="44"/>
  <c r="BM197" i="46"/>
  <c r="BM197" i="44"/>
  <c r="H201" i="46"/>
  <c r="H201" i="44"/>
  <c r="AV201" i="46"/>
  <c r="AV201" i="44"/>
  <c r="D204" i="46"/>
  <c r="D204" i="44"/>
  <c r="BH204" i="46"/>
  <c r="BH204" i="44"/>
  <c r="AQ206" i="46"/>
  <c r="AQ206" i="44"/>
  <c r="X207" i="46"/>
  <c r="X207" i="44"/>
  <c r="BA11" i="46"/>
  <c r="BA11" i="44"/>
  <c r="BC15" i="46"/>
  <c r="BC15" i="44"/>
  <c r="U18" i="46"/>
  <c r="U18" i="44"/>
  <c r="AC18" i="46"/>
  <c r="AC18" i="44"/>
  <c r="AO22" i="46"/>
  <c r="AO22" i="44"/>
  <c r="O24" i="46"/>
  <c r="O24" i="44"/>
  <c r="AW25" i="46"/>
  <c r="AW25" i="44"/>
  <c r="BE25" i="46"/>
  <c r="BE25" i="44"/>
  <c r="BL27" i="46"/>
  <c r="BL27" i="44"/>
  <c r="BB29" i="46"/>
  <c r="BB29" i="44"/>
  <c r="Z30" i="46"/>
  <c r="Z30" i="44"/>
  <c r="AH30" i="46"/>
  <c r="AH30" i="44"/>
  <c r="L31" i="46"/>
  <c r="L31" i="44"/>
  <c r="H32" i="46"/>
  <c r="H32" i="44"/>
  <c r="N34" i="46"/>
  <c r="N34" i="44"/>
  <c r="Y35" i="46"/>
  <c r="Y35" i="44"/>
  <c r="W37" i="46"/>
  <c r="W37" i="44"/>
  <c r="BO38" i="46"/>
  <c r="BO38" i="44"/>
  <c r="AK39" i="46"/>
  <c r="AK39" i="44"/>
  <c r="BA39" i="46"/>
  <c r="BA39" i="44"/>
  <c r="BQ39" i="46"/>
  <c r="BQ39" i="44"/>
  <c r="AQ41" i="46"/>
  <c r="AQ41" i="44"/>
  <c r="O42" i="46"/>
  <c r="O42" i="44"/>
  <c r="W42" i="46"/>
  <c r="W42" i="44"/>
  <c r="AI43" i="46"/>
  <c r="AI43" i="44"/>
  <c r="AQ43" i="46"/>
  <c r="AQ43" i="44"/>
  <c r="AY43" i="46"/>
  <c r="AY43" i="44"/>
  <c r="AE44" i="46"/>
  <c r="AE44" i="44"/>
  <c r="AM44" i="46"/>
  <c r="AM44" i="44"/>
  <c r="AU44" i="46"/>
  <c r="AU44" i="44"/>
  <c r="Q45" i="46"/>
  <c r="Q45" i="44"/>
  <c r="AG45" i="46"/>
  <c r="AG45" i="44"/>
  <c r="AW45" i="46"/>
  <c r="AW45" i="44"/>
  <c r="BE45" i="46"/>
  <c r="BE45" i="44"/>
  <c r="BM45" i="46"/>
  <c r="BM45" i="44"/>
  <c r="E46" i="46"/>
  <c r="E46" i="44"/>
  <c r="AC46" i="46"/>
  <c r="AC46" i="44"/>
  <c r="BI46" i="46"/>
  <c r="BI46" i="44"/>
  <c r="P47" i="46"/>
  <c r="P47" i="44"/>
  <c r="X47" i="46"/>
  <c r="X47" i="44"/>
  <c r="AF47" i="46"/>
  <c r="AF47" i="44"/>
  <c r="AV47" i="46"/>
  <c r="AV47" i="44"/>
  <c r="L48" i="46"/>
  <c r="L48" i="44"/>
  <c r="AE49" i="46"/>
  <c r="AE49" i="44"/>
  <c r="AM49" i="46"/>
  <c r="AM49" i="44"/>
  <c r="AU49" i="46"/>
  <c r="AU49" i="44"/>
  <c r="V51" i="46"/>
  <c r="V51" i="44"/>
  <c r="AD51" i="46"/>
  <c r="AD51" i="44"/>
  <c r="J52" i="46"/>
  <c r="J52" i="44"/>
  <c r="Z52" i="46"/>
  <c r="Z52" i="44"/>
  <c r="AH52" i="46"/>
  <c r="AH52" i="44"/>
  <c r="AP52" i="46"/>
  <c r="AP52" i="44"/>
  <c r="V53" i="46"/>
  <c r="V53" i="44"/>
  <c r="AL53" i="46"/>
  <c r="AL53" i="44"/>
  <c r="BB53" i="46"/>
  <c r="BB53" i="44"/>
  <c r="BJ53" i="46"/>
  <c r="BJ53" i="44"/>
  <c r="AO54" i="46"/>
  <c r="AO54" i="44"/>
  <c r="AW54" i="46"/>
  <c r="AW54" i="44"/>
  <c r="BM54" i="46"/>
  <c r="BM54" i="44"/>
  <c r="M55" i="46"/>
  <c r="M55" i="44"/>
  <c r="AC55" i="46"/>
  <c r="AC55" i="44"/>
  <c r="BA55" i="46"/>
  <c r="BA55" i="44"/>
  <c r="I56" i="46"/>
  <c r="I56" i="44"/>
  <c r="Q56" i="46"/>
  <c r="Q56" i="44"/>
  <c r="Y56" i="46"/>
  <c r="Y56" i="44"/>
  <c r="BP57" i="46"/>
  <c r="BP57" i="44"/>
  <c r="G58" i="46"/>
  <c r="G58" i="44"/>
  <c r="W58" i="46"/>
  <c r="W58" i="44"/>
  <c r="AM58" i="46"/>
  <c r="AM58" i="44"/>
  <c r="G60" i="46"/>
  <c r="G60" i="44"/>
  <c r="AE60" i="46"/>
  <c r="AE60" i="44"/>
  <c r="AU60" i="46"/>
  <c r="AU60" i="44"/>
  <c r="U7" i="44"/>
  <c r="BP9" i="44"/>
  <c r="AV10" i="44"/>
  <c r="AA20" i="44"/>
  <c r="AU24" i="44"/>
  <c r="AD29" i="44"/>
  <c r="AT29" i="44"/>
  <c r="BJ29" i="44"/>
  <c r="J30" i="44"/>
  <c r="AX33" i="44"/>
  <c r="BB34" i="44"/>
  <c r="X36" i="44"/>
  <c r="BC37" i="44"/>
  <c r="AT41" i="44"/>
  <c r="Z42" i="44"/>
  <c r="Z44" i="44"/>
  <c r="I45" i="44"/>
  <c r="AO45" i="44"/>
  <c r="AN47" i="44"/>
  <c r="AD50" i="44"/>
  <c r="H55" i="44"/>
  <c r="BN58" i="44"/>
  <c r="BO59" i="44"/>
  <c r="U61" i="44"/>
  <c r="BK65" i="44"/>
  <c r="AI66" i="44"/>
  <c r="M7" i="46"/>
  <c r="M7" i="44"/>
  <c r="AJ14" i="46"/>
  <c r="AJ14" i="44"/>
  <c r="BE22" i="46"/>
  <c r="BE22" i="44"/>
  <c r="AE24" i="46"/>
  <c r="AE24" i="44"/>
  <c r="Y25" i="46"/>
  <c r="Y25" i="44"/>
  <c r="AG25" i="46"/>
  <c r="AG25" i="44"/>
  <c r="H27" i="46"/>
  <c r="H27" i="44"/>
  <c r="X27" i="46"/>
  <c r="X27" i="44"/>
  <c r="V29" i="46"/>
  <c r="V29" i="44"/>
  <c r="R30" i="46"/>
  <c r="R30" i="44"/>
  <c r="AR31" i="46"/>
  <c r="AR31" i="44"/>
  <c r="BH31" i="46"/>
  <c r="BH31" i="44"/>
  <c r="AV32" i="46"/>
  <c r="AV32" i="44"/>
  <c r="BD32" i="46"/>
  <c r="BD32" i="44"/>
  <c r="BL32" i="46"/>
  <c r="BL32" i="44"/>
  <c r="AH33" i="46"/>
  <c r="AH33" i="44"/>
  <c r="F34" i="46"/>
  <c r="F34" i="44"/>
  <c r="AD34" i="46"/>
  <c r="AD34" i="44"/>
  <c r="AT34" i="46"/>
  <c r="AT34" i="44"/>
  <c r="I35" i="46"/>
  <c r="I35" i="44"/>
  <c r="S38" i="46"/>
  <c r="S38" i="44"/>
  <c r="AQ38" i="46"/>
  <c r="AQ38" i="44"/>
  <c r="E39" i="46"/>
  <c r="E39" i="44"/>
  <c r="AS39" i="46"/>
  <c r="AS39" i="44"/>
  <c r="Y40" i="46"/>
  <c r="Y40" i="44"/>
  <c r="AG40" i="46"/>
  <c r="AG40" i="44"/>
  <c r="BE40" i="46"/>
  <c r="BE40" i="44"/>
  <c r="K41" i="46"/>
  <c r="K41" i="44"/>
  <c r="S41" i="46"/>
  <c r="S41" i="44"/>
  <c r="AA41" i="46"/>
  <c r="AA41" i="44"/>
  <c r="G42" i="46"/>
  <c r="G42" i="44"/>
  <c r="AM42" i="46"/>
  <c r="AM42" i="44"/>
  <c r="K43" i="46"/>
  <c r="K43" i="44"/>
  <c r="BO43" i="46"/>
  <c r="BO43" i="44"/>
  <c r="O44" i="46"/>
  <c r="O44" i="44"/>
  <c r="BK44" i="46"/>
  <c r="BK44" i="44"/>
  <c r="AS46" i="46"/>
  <c r="AS46" i="44"/>
  <c r="BH48" i="46"/>
  <c r="BH48" i="44"/>
  <c r="AI50" i="46"/>
  <c r="AI50" i="44"/>
  <c r="AQ50" i="46"/>
  <c r="AQ50" i="44"/>
  <c r="AY50" i="46"/>
  <c r="AY50" i="44"/>
  <c r="F51" i="46"/>
  <c r="F51" i="44"/>
  <c r="BB51" i="46"/>
  <c r="BB51" i="44"/>
  <c r="BF52" i="46"/>
  <c r="BF52" i="44"/>
  <c r="N53" i="46"/>
  <c r="N53" i="44"/>
  <c r="AD53" i="46"/>
  <c r="AD53" i="44"/>
  <c r="AT53" i="46"/>
  <c r="AT53" i="44"/>
  <c r="I54" i="46"/>
  <c r="I54" i="44"/>
  <c r="Q54" i="46"/>
  <c r="Q54" i="44"/>
  <c r="E55" i="46"/>
  <c r="E55" i="44"/>
  <c r="U55" i="46"/>
  <c r="U55" i="44"/>
  <c r="BE56" i="46"/>
  <c r="BE56" i="44"/>
  <c r="BM56" i="46"/>
  <c r="BM56" i="44"/>
  <c r="D57" i="46"/>
  <c r="D57" i="44"/>
  <c r="L57" i="46"/>
  <c r="L57" i="44"/>
  <c r="AB57" i="46"/>
  <c r="AB57" i="44"/>
  <c r="AJ57" i="46"/>
  <c r="AJ57" i="44"/>
  <c r="AR57" i="46"/>
  <c r="AR57" i="44"/>
  <c r="AZ57" i="46"/>
  <c r="AZ57" i="44"/>
  <c r="AE58" i="46"/>
  <c r="AE58" i="44"/>
  <c r="AU58" i="46"/>
  <c r="AU58" i="44"/>
  <c r="K59" i="46"/>
  <c r="K59" i="44"/>
  <c r="AY59" i="46"/>
  <c r="AY59" i="44"/>
  <c r="BG59" i="46"/>
  <c r="BG59" i="44"/>
  <c r="AM60" i="46"/>
  <c r="AM60" i="44"/>
  <c r="A52" i="44"/>
  <c r="C35" i="46"/>
  <c r="C35" i="44" s="1"/>
  <c r="C54" i="46"/>
  <c r="C54" i="44" s="1"/>
  <c r="AP8" i="44"/>
  <c r="T9" i="44"/>
  <c r="BQ11" i="44"/>
  <c r="AG22" i="44"/>
  <c r="AO25" i="44"/>
  <c r="BP28" i="44"/>
  <c r="N29" i="44"/>
  <c r="P32" i="44"/>
  <c r="AI32" i="44"/>
  <c r="M39" i="44"/>
  <c r="L40" i="44"/>
  <c r="AB40" i="44"/>
  <c r="AO40" i="44"/>
  <c r="AI41" i="44"/>
  <c r="AL43" i="44"/>
  <c r="L45" i="44"/>
  <c r="BL47" i="44"/>
  <c r="S50" i="44"/>
  <c r="AG53" i="44"/>
  <c r="AG54" i="44"/>
  <c r="BQ55" i="44"/>
  <c r="BH57" i="44"/>
  <c r="BC58" i="44"/>
  <c r="O60" i="44"/>
  <c r="BC65" i="44"/>
  <c r="BG68" i="44"/>
  <c r="I22" i="46"/>
  <c r="I22" i="44"/>
  <c r="AU15" i="44"/>
  <c r="Q34" i="46"/>
  <c r="Q34" i="44"/>
  <c r="AG34" i="46"/>
  <c r="AG34" i="44"/>
  <c r="AW34" i="46"/>
  <c r="AW34" i="44"/>
  <c r="AH37" i="46"/>
  <c r="AH37" i="44"/>
  <c r="AF39" i="46"/>
  <c r="AF39" i="44"/>
  <c r="AR45" i="46"/>
  <c r="AR45" i="44"/>
  <c r="BO47" i="46"/>
  <c r="BO47" i="44"/>
  <c r="W48" i="46"/>
  <c r="W48" i="44"/>
  <c r="AM48" i="46"/>
  <c r="AM48" i="44"/>
  <c r="BK48" i="46"/>
  <c r="BK48" i="44"/>
  <c r="AP49" i="46"/>
  <c r="AP49" i="44"/>
  <c r="AO51" i="46"/>
  <c r="AO51" i="44"/>
  <c r="T54" i="46"/>
  <c r="T54" i="44"/>
  <c r="AJ54" i="46"/>
  <c r="AJ54" i="44"/>
  <c r="AF55" i="46"/>
  <c r="AF55" i="44"/>
  <c r="AV55" i="46"/>
  <c r="AV55" i="44"/>
  <c r="BD55" i="46"/>
  <c r="BD55" i="44"/>
  <c r="BL55" i="46"/>
  <c r="BL55" i="44"/>
  <c r="D56" i="46"/>
  <c r="D56" i="44"/>
  <c r="AR56" i="46"/>
  <c r="AR56" i="44"/>
  <c r="BH56" i="46"/>
  <c r="BH56" i="44"/>
  <c r="G57" i="46"/>
  <c r="G57" i="44"/>
  <c r="O57" i="46"/>
  <c r="O57" i="44"/>
  <c r="AM57" i="46"/>
  <c r="AM57" i="44"/>
  <c r="AU57" i="46"/>
  <c r="AU57" i="44"/>
  <c r="BC57" i="46"/>
  <c r="BC57" i="44"/>
  <c r="BK57" i="46"/>
  <c r="BK57" i="44"/>
  <c r="J58" i="46"/>
  <c r="J58" i="44"/>
  <c r="R58" i="46"/>
  <c r="R58" i="44"/>
  <c r="Z58" i="46"/>
  <c r="Z58" i="44"/>
  <c r="AH58" i="46"/>
  <c r="AH58" i="44"/>
  <c r="N59" i="46"/>
  <c r="N59" i="44"/>
  <c r="AT59" i="46"/>
  <c r="AT59" i="44"/>
  <c r="BB59" i="46"/>
  <c r="BB59" i="44"/>
  <c r="J60" i="46"/>
  <c r="J60" i="44"/>
  <c r="R60" i="46"/>
  <c r="R60" i="44"/>
  <c r="Z60" i="46"/>
  <c r="Z60" i="44"/>
  <c r="AH60" i="46"/>
  <c r="AH60" i="44"/>
  <c r="AP60" i="46"/>
  <c r="AP60" i="44"/>
  <c r="BF60" i="46"/>
  <c r="BF60" i="44"/>
  <c r="BN60" i="46"/>
  <c r="BN60" i="44"/>
  <c r="E61" i="46"/>
  <c r="E61" i="44"/>
  <c r="AC61" i="46"/>
  <c r="AC61" i="44"/>
  <c r="AS61" i="46"/>
  <c r="AS61" i="44"/>
  <c r="BA61" i="46"/>
  <c r="BA61" i="44"/>
  <c r="I62" i="46"/>
  <c r="I62" i="44"/>
  <c r="Q62" i="46"/>
  <c r="Q62" i="44"/>
  <c r="AO62" i="46"/>
  <c r="AO62" i="44"/>
  <c r="AW62" i="46"/>
  <c r="AW62" i="44"/>
  <c r="BE62" i="46"/>
  <c r="BE62" i="44"/>
  <c r="BM62" i="46"/>
  <c r="BM62" i="44"/>
  <c r="V64" i="46"/>
  <c r="V64" i="44"/>
  <c r="AD64" i="46"/>
  <c r="AD64" i="44"/>
  <c r="BJ64" i="46"/>
  <c r="BJ64" i="44"/>
  <c r="O65" i="46"/>
  <c r="O65" i="44"/>
  <c r="AE65" i="46"/>
  <c r="AE65" i="44"/>
  <c r="AU65" i="46"/>
  <c r="AU65" i="44"/>
  <c r="K66" i="46"/>
  <c r="K66" i="44"/>
  <c r="AA66" i="46"/>
  <c r="AA66" i="44"/>
  <c r="AY66" i="46"/>
  <c r="AY66" i="44"/>
  <c r="BG66" i="46"/>
  <c r="BG66" i="44"/>
  <c r="BO66" i="46"/>
  <c r="BO66" i="44"/>
  <c r="S68" i="46"/>
  <c r="S68" i="44"/>
  <c r="AA68" i="46"/>
  <c r="AA68" i="44"/>
  <c r="AI68" i="46"/>
  <c r="AI68" i="44"/>
  <c r="AQ68" i="46"/>
  <c r="AQ68" i="44"/>
  <c r="AY68" i="46"/>
  <c r="AY68" i="44"/>
  <c r="G69" i="46"/>
  <c r="G69" i="44"/>
  <c r="O69" i="46"/>
  <c r="O69" i="44"/>
  <c r="W69" i="46"/>
  <c r="W69" i="44"/>
  <c r="AU69" i="46"/>
  <c r="AU69" i="44"/>
  <c r="BC69" i="46"/>
  <c r="BC69" i="44"/>
  <c r="BK69" i="46"/>
  <c r="BK69" i="44"/>
  <c r="Z70" i="46"/>
  <c r="Z70" i="44"/>
  <c r="AH70" i="46"/>
  <c r="AH70" i="44"/>
  <c r="AP70" i="46"/>
  <c r="AP70" i="44"/>
  <c r="AX70" i="46"/>
  <c r="AX70" i="44"/>
  <c r="BN70" i="46"/>
  <c r="BN70" i="44"/>
  <c r="F71" i="46"/>
  <c r="F71" i="44"/>
  <c r="N71" i="46"/>
  <c r="N71" i="44"/>
  <c r="V71" i="46"/>
  <c r="V71" i="44"/>
  <c r="AL71" i="46"/>
  <c r="AL71" i="44"/>
  <c r="AT71" i="46"/>
  <c r="AT71" i="44"/>
  <c r="BB71" i="46"/>
  <c r="BB71" i="44"/>
  <c r="BJ71" i="46"/>
  <c r="BJ71" i="44"/>
  <c r="R72" i="46"/>
  <c r="R72" i="44"/>
  <c r="Z72" i="46"/>
  <c r="Z72" i="44"/>
  <c r="AX72" i="46"/>
  <c r="AX72" i="44"/>
  <c r="BF72" i="46"/>
  <c r="BF72" i="44"/>
  <c r="F73" i="46"/>
  <c r="F73" i="44"/>
  <c r="N73" i="46"/>
  <c r="N73" i="44"/>
  <c r="AD73" i="46"/>
  <c r="AD73" i="44"/>
  <c r="AL73" i="46"/>
  <c r="AL73" i="44"/>
  <c r="BB73" i="46"/>
  <c r="BB73" i="44"/>
  <c r="BJ73" i="46"/>
  <c r="BJ73" i="44"/>
  <c r="I74" i="46"/>
  <c r="I74" i="44"/>
  <c r="AG74" i="46"/>
  <c r="AG74" i="44"/>
  <c r="AO74" i="46"/>
  <c r="AO74" i="44"/>
  <c r="BE74" i="46"/>
  <c r="BE74" i="44"/>
  <c r="BM74" i="46"/>
  <c r="BM74" i="44"/>
  <c r="M75" i="46"/>
  <c r="M75" i="44"/>
  <c r="U75" i="46"/>
  <c r="U75" i="44"/>
  <c r="AC75" i="46"/>
  <c r="AC75" i="44"/>
  <c r="AS75" i="46"/>
  <c r="AS75" i="44"/>
  <c r="BA75" i="46"/>
  <c r="BA75" i="44"/>
  <c r="BI75" i="46"/>
  <c r="BI75" i="44"/>
  <c r="I76" i="46"/>
  <c r="I76" i="44"/>
  <c r="Q76" i="46"/>
  <c r="Q76" i="44"/>
  <c r="Y76" i="46"/>
  <c r="Y76" i="44"/>
  <c r="AG76" i="46"/>
  <c r="AG76" i="44"/>
  <c r="AW76" i="46"/>
  <c r="AW76" i="44"/>
  <c r="BE76" i="46"/>
  <c r="BE76" i="44"/>
  <c r="D77" i="46"/>
  <c r="D77" i="44"/>
  <c r="L77" i="46"/>
  <c r="L77" i="44"/>
  <c r="AB77" i="46"/>
  <c r="AB77" i="44"/>
  <c r="AJ77" i="46"/>
  <c r="AJ77" i="44"/>
  <c r="AZ77" i="46"/>
  <c r="AZ77" i="44"/>
  <c r="BH77" i="46"/>
  <c r="BH77" i="44"/>
  <c r="BP77" i="46"/>
  <c r="BP77" i="44"/>
  <c r="H78" i="46"/>
  <c r="H78" i="44"/>
  <c r="X78" i="46"/>
  <c r="X78" i="44"/>
  <c r="AF78" i="46"/>
  <c r="AF78" i="44"/>
  <c r="AN78" i="46"/>
  <c r="AN78" i="44"/>
  <c r="BD78" i="46"/>
  <c r="BD78" i="44"/>
  <c r="BL78" i="46"/>
  <c r="BL78" i="44"/>
  <c r="S79" i="46"/>
  <c r="S79" i="44"/>
  <c r="AI79" i="46"/>
  <c r="AI79" i="44"/>
  <c r="AQ79" i="46"/>
  <c r="AQ79" i="44"/>
  <c r="AY79" i="46"/>
  <c r="AY79" i="44"/>
  <c r="BO79" i="46"/>
  <c r="BO79" i="44"/>
  <c r="O80" i="46"/>
  <c r="O80" i="44"/>
  <c r="W80" i="46"/>
  <c r="W80" i="44"/>
  <c r="AM80" i="46"/>
  <c r="AM80" i="44"/>
  <c r="AU80" i="46"/>
  <c r="AU80" i="44"/>
  <c r="BC80" i="46"/>
  <c r="BC80" i="44"/>
  <c r="BD10" i="46"/>
  <c r="BD10" i="44"/>
  <c r="AK21" i="44"/>
  <c r="V23" i="46"/>
  <c r="V23" i="44"/>
  <c r="AV36" i="46"/>
  <c r="AV36" i="44"/>
  <c r="AX37" i="46"/>
  <c r="AX37" i="44"/>
  <c r="AD38" i="46"/>
  <c r="AD38" i="44"/>
  <c r="BJ38" i="46"/>
  <c r="BJ38" i="44"/>
  <c r="BD39" i="46"/>
  <c r="BD39" i="44"/>
  <c r="AR40" i="46"/>
  <c r="AR40" i="44"/>
  <c r="BB41" i="46"/>
  <c r="BB41" i="44"/>
  <c r="BF42" i="46"/>
  <c r="BF42" i="44"/>
  <c r="BN42" i="46"/>
  <c r="BN42" i="44"/>
  <c r="T45" i="46"/>
  <c r="T45" i="44"/>
  <c r="BH45" i="46"/>
  <c r="BH45" i="44"/>
  <c r="BP45" i="46"/>
  <c r="BP45" i="44"/>
  <c r="P46" i="46"/>
  <c r="P46" i="44"/>
  <c r="X46" i="46"/>
  <c r="X46" i="44"/>
  <c r="BG47" i="46"/>
  <c r="BG47" i="44"/>
  <c r="O48" i="46"/>
  <c r="O48" i="44"/>
  <c r="AX49" i="46"/>
  <c r="AX49" i="44"/>
  <c r="F50" i="46"/>
  <c r="F50" i="44"/>
  <c r="V50" i="46"/>
  <c r="V50" i="44"/>
  <c r="AL50" i="46"/>
  <c r="AL50" i="44"/>
  <c r="Q51" i="46"/>
  <c r="Q51" i="44"/>
  <c r="AG51" i="46"/>
  <c r="AG51" i="44"/>
  <c r="AO53" i="46"/>
  <c r="AO53" i="44"/>
  <c r="AW53" i="46"/>
  <c r="AW53" i="44"/>
  <c r="AZ54" i="46"/>
  <c r="AZ54" i="44"/>
  <c r="BH54" i="46"/>
  <c r="BH54" i="44"/>
  <c r="BP54" i="46"/>
  <c r="BP54" i="44"/>
  <c r="P55" i="46"/>
  <c r="P55" i="44"/>
  <c r="AN55" i="46"/>
  <c r="AN55" i="44"/>
  <c r="AB56" i="46"/>
  <c r="AB56" i="44"/>
  <c r="AK61" i="46"/>
  <c r="AK61" i="44"/>
  <c r="A39" i="44"/>
  <c r="E7" i="44"/>
  <c r="AC7" i="44"/>
  <c r="AZ9" i="44"/>
  <c r="U11" i="44"/>
  <c r="G15" i="44"/>
  <c r="AE15" i="44"/>
  <c r="BI18" i="44"/>
  <c r="Q22" i="44"/>
  <c r="AY23" i="44"/>
  <c r="BC24" i="44"/>
  <c r="AZ31" i="44"/>
  <c r="BP31" i="44"/>
  <c r="BG32" i="44"/>
  <c r="BM35" i="44"/>
  <c r="V38" i="44"/>
  <c r="AY38" i="44"/>
  <c r="AX44" i="44"/>
  <c r="AI47" i="44"/>
  <c r="I51" i="44"/>
  <c r="AZ56" i="44"/>
  <c r="AI59" i="44"/>
  <c r="BJ59" i="44"/>
  <c r="BQ61" i="44"/>
  <c r="Y62" i="44"/>
  <c r="G65" i="44"/>
  <c r="S66" i="44"/>
  <c r="R70" i="44"/>
  <c r="J8" i="46"/>
  <c r="J8" i="44"/>
  <c r="Z8" i="46"/>
  <c r="Z8" i="44"/>
  <c r="AK11" i="46"/>
  <c r="AK11" i="44"/>
  <c r="BP14" i="46"/>
  <c r="BP14" i="44"/>
  <c r="I34" i="46"/>
  <c r="I34" i="44"/>
  <c r="AL41" i="46"/>
  <c r="AL41" i="44"/>
  <c r="AT43" i="46"/>
  <c r="AT43" i="44"/>
  <c r="BB50" i="46"/>
  <c r="BB50" i="44"/>
  <c r="BQ52" i="46"/>
  <c r="BQ52" i="44"/>
  <c r="V59" i="46"/>
  <c r="V59" i="44"/>
  <c r="A54" i="44"/>
  <c r="C30" i="46"/>
  <c r="C30" i="44" s="1"/>
  <c r="P10" i="44"/>
  <c r="BL10" i="44"/>
  <c r="AR14" i="44"/>
  <c r="U21" i="44"/>
  <c r="AS21" i="44"/>
  <c r="BL21" i="44"/>
  <c r="AW22" i="44"/>
  <c r="K23" i="44"/>
  <c r="G24" i="44"/>
  <c r="AJ28" i="44"/>
  <c r="BH28" i="44"/>
  <c r="F29" i="44"/>
  <c r="AP30" i="44"/>
  <c r="T31" i="44"/>
  <c r="Y34" i="44"/>
  <c r="AL34" i="44"/>
  <c r="BP35" i="44"/>
  <c r="BC42" i="44"/>
  <c r="H47" i="44"/>
  <c r="AU48" i="44"/>
  <c r="K50" i="44"/>
  <c r="BJ50" i="44"/>
  <c r="U52" i="44"/>
  <c r="F53" i="44"/>
  <c r="BE53" i="44"/>
  <c r="D54" i="44"/>
  <c r="AS55" i="44"/>
  <c r="BI55" i="44"/>
  <c r="AO56" i="44"/>
  <c r="AA59" i="44"/>
  <c r="AL59" i="44"/>
  <c r="BB64" i="44"/>
  <c r="AM65" i="44"/>
  <c r="K68" i="44"/>
  <c r="J70" i="44"/>
  <c r="AB9" i="46"/>
  <c r="AB9" i="44"/>
  <c r="K20" i="44"/>
  <c r="BI21" i="44"/>
  <c r="AO29" i="46"/>
  <c r="AO29" i="44"/>
  <c r="BE34" i="46"/>
  <c r="BE34" i="44"/>
  <c r="BM34" i="46"/>
  <c r="BM34" i="44"/>
  <c r="BD36" i="46"/>
  <c r="BD36" i="44"/>
  <c r="BB38" i="46"/>
  <c r="BB38" i="44"/>
  <c r="D40" i="46"/>
  <c r="D40" i="44"/>
  <c r="R44" i="46"/>
  <c r="R44" i="44"/>
  <c r="AH44" i="46"/>
  <c r="AH44" i="44"/>
  <c r="H46" i="46"/>
  <c r="H46" i="44"/>
  <c r="AE48" i="46"/>
  <c r="AE48" i="44"/>
  <c r="N50" i="46"/>
  <c r="N50" i="44"/>
  <c r="BE51" i="46"/>
  <c r="BE51" i="44"/>
  <c r="E52" i="46"/>
  <c r="E52" i="44"/>
  <c r="AK52" i="46"/>
  <c r="AK52" i="44"/>
  <c r="Y53" i="46"/>
  <c r="Y53" i="44"/>
  <c r="AX58" i="46"/>
  <c r="AX58" i="44"/>
  <c r="A30" i="44"/>
  <c r="L14" i="44"/>
  <c r="O15" i="44"/>
  <c r="M18" i="44"/>
  <c r="Y22" i="44"/>
  <c r="AM24" i="44"/>
  <c r="Q25" i="44"/>
  <c r="AL29" i="44"/>
  <c r="BF30" i="44"/>
  <c r="AQ32" i="44"/>
  <c r="R33" i="44"/>
  <c r="H39" i="44"/>
  <c r="AJ40" i="44"/>
  <c r="BM40" i="44"/>
  <c r="AD41" i="44"/>
  <c r="AH42" i="44"/>
  <c r="AZ45" i="44"/>
  <c r="BA46" i="44"/>
  <c r="D48" i="44"/>
  <c r="AJ48" i="44"/>
  <c r="BF49" i="44"/>
  <c r="BI52" i="44"/>
  <c r="AG56" i="44"/>
  <c r="AE57" i="44"/>
  <c r="F59" i="44"/>
  <c r="AT64" i="44"/>
  <c r="BN8" i="44"/>
  <c r="E18" i="44"/>
  <c r="E33" i="46"/>
  <c r="E33" i="44"/>
  <c r="AT38" i="46"/>
  <c r="AT38" i="44"/>
  <c r="AZ40" i="46"/>
  <c r="AZ40" i="44"/>
  <c r="V41" i="46"/>
  <c r="V41" i="44"/>
  <c r="AD43" i="46"/>
  <c r="AD43" i="44"/>
  <c r="AV46" i="46"/>
  <c r="AV46" i="44"/>
  <c r="K47" i="46"/>
  <c r="K47" i="44"/>
  <c r="BC48" i="46"/>
  <c r="BC48" i="44"/>
  <c r="Z49" i="46"/>
  <c r="Z49" i="44"/>
  <c r="AC52" i="46"/>
  <c r="AC52" i="44"/>
  <c r="BA52" i="46"/>
  <c r="BA52" i="44"/>
  <c r="Q53" i="46"/>
  <c r="Q53" i="44"/>
  <c r="BF58" i="46"/>
  <c r="BF58" i="44"/>
  <c r="A35" i="44"/>
  <c r="A51" i="44"/>
  <c r="AK7" i="44"/>
  <c r="BF8" i="44"/>
  <c r="BH9" i="44"/>
  <c r="AZ14" i="44"/>
  <c r="AM15" i="44"/>
  <c r="E21" i="44"/>
  <c r="AC21" i="44"/>
  <c r="BQ21" i="44"/>
  <c r="BO27" i="44"/>
  <c r="AB35" i="44"/>
  <c r="Z37" i="44"/>
  <c r="AM37" i="44"/>
  <c r="U39" i="44"/>
  <c r="BD46" i="44"/>
  <c r="G48" i="44"/>
  <c r="AH49" i="44"/>
  <c r="BM51" i="44"/>
  <c r="M52" i="44"/>
  <c r="AX52" i="44"/>
  <c r="AR54" i="44"/>
  <c r="S59" i="44"/>
  <c r="AD59" i="44"/>
  <c r="F64" i="44"/>
  <c r="AM69" i="44"/>
  <c r="S81" i="44"/>
  <c r="AI81" i="44"/>
  <c r="AY81" i="44"/>
  <c r="BC34" i="46"/>
  <c r="BC34" i="44"/>
  <c r="AX35" i="46"/>
  <c r="AX35" i="44"/>
  <c r="V36" i="46"/>
  <c r="V36" i="44"/>
  <c r="BJ36" i="46"/>
  <c r="BJ36" i="44"/>
  <c r="H37" i="46"/>
  <c r="H37" i="44"/>
  <c r="AN37" i="46"/>
  <c r="AN37" i="44"/>
  <c r="AJ38" i="46"/>
  <c r="AJ38" i="44"/>
  <c r="D41" i="46"/>
  <c r="D41" i="44"/>
  <c r="AF42" i="46"/>
  <c r="AF42" i="44"/>
  <c r="X44" i="46"/>
  <c r="X44" i="44"/>
  <c r="AV44" i="46"/>
  <c r="AV44" i="44"/>
  <c r="J45" i="46"/>
  <c r="J45" i="44"/>
  <c r="AG47" i="46"/>
  <c r="AG47" i="44"/>
  <c r="E48" i="46"/>
  <c r="E48" i="44"/>
  <c r="AV49" i="46"/>
  <c r="AV49" i="44"/>
  <c r="L50" i="46"/>
  <c r="L50" i="44"/>
  <c r="AU51" i="46"/>
  <c r="AU51" i="44"/>
  <c r="AA52" i="46"/>
  <c r="AA52" i="44"/>
  <c r="BO52" i="46"/>
  <c r="BO52" i="44"/>
  <c r="AH54" i="46"/>
  <c r="AH54" i="44"/>
  <c r="R56" i="46"/>
  <c r="R56" i="44"/>
  <c r="BI57" i="46"/>
  <c r="BI57" i="44"/>
  <c r="AN58" i="46"/>
  <c r="AN58" i="44"/>
  <c r="L59" i="46"/>
  <c r="L59" i="44"/>
  <c r="BH59" i="46"/>
  <c r="BH59" i="44"/>
  <c r="X60" i="46"/>
  <c r="X60" i="44"/>
  <c r="K81" i="44"/>
  <c r="AA81" i="44"/>
  <c r="AQ81" i="44"/>
  <c r="BG81" i="44"/>
  <c r="A27" i="44"/>
  <c r="C101" i="46"/>
  <c r="C101" i="44" s="1"/>
  <c r="BJ11" i="44"/>
  <c r="AB20" i="44"/>
  <c r="F26" i="44"/>
  <c r="BJ26" i="44"/>
  <c r="AA33" i="44"/>
  <c r="W34" i="44"/>
  <c r="J35" i="44"/>
  <c r="BN35" i="44"/>
  <c r="N36" i="44"/>
  <c r="AE82" i="44"/>
  <c r="J83" i="44"/>
  <c r="BJ85" i="44"/>
  <c r="R86" i="44"/>
  <c r="AP86" i="44"/>
  <c r="BE88" i="44"/>
  <c r="L89" i="44"/>
  <c r="BP89" i="44"/>
  <c r="AF90" i="44"/>
  <c r="K91" i="44"/>
  <c r="AQ93" i="44"/>
  <c r="AU94" i="44"/>
  <c r="Z95" i="44"/>
  <c r="BB96" i="44"/>
  <c r="Z97" i="44"/>
  <c r="F98" i="44"/>
  <c r="AL98" i="44"/>
  <c r="BF101" i="44"/>
  <c r="U102" i="44"/>
  <c r="AN103" i="44"/>
  <c r="AB104" i="44"/>
  <c r="AU105" i="44"/>
  <c r="S106" i="44"/>
  <c r="S110" i="44"/>
  <c r="AY110" i="44"/>
  <c r="AD111" i="44"/>
  <c r="BJ111" i="44"/>
  <c r="R112" i="44"/>
  <c r="AX112" i="44"/>
  <c r="AD113" i="44"/>
  <c r="AH114" i="44"/>
  <c r="L115" i="44"/>
  <c r="AJ115" i="44"/>
  <c r="BH115" i="44"/>
  <c r="P116" i="44"/>
  <c r="BB118" i="44"/>
  <c r="I121" i="44"/>
  <c r="BM121" i="44"/>
  <c r="AK122" i="44"/>
  <c r="H123" i="44"/>
  <c r="BC125" i="44"/>
  <c r="W127" i="44"/>
  <c r="S128" i="44"/>
  <c r="BC129" i="44"/>
  <c r="W82" i="46"/>
  <c r="W82" i="44"/>
  <c r="BN83" i="46"/>
  <c r="BN83" i="44"/>
  <c r="F85" i="46"/>
  <c r="F85" i="44"/>
  <c r="BN86" i="46"/>
  <c r="BN86" i="44"/>
  <c r="I88" i="46"/>
  <c r="I88" i="44"/>
  <c r="AO88" i="46"/>
  <c r="AO88" i="44"/>
  <c r="AB89" i="46"/>
  <c r="AB89" i="44"/>
  <c r="BH89" i="46"/>
  <c r="BH89" i="44"/>
  <c r="X90" i="46"/>
  <c r="X90" i="44"/>
  <c r="AU92" i="46"/>
  <c r="AU92" i="44"/>
  <c r="S93" i="46"/>
  <c r="S93" i="44"/>
  <c r="AY93" i="46"/>
  <c r="AY93" i="44"/>
  <c r="O94" i="46"/>
  <c r="O94" i="44"/>
  <c r="BF95" i="46"/>
  <c r="BF95" i="44"/>
  <c r="AL96" i="46"/>
  <c r="AL96" i="44"/>
  <c r="R97" i="46"/>
  <c r="R97" i="44"/>
  <c r="AP99" i="46"/>
  <c r="AP99" i="44"/>
  <c r="V100" i="46"/>
  <c r="V100" i="44"/>
  <c r="BN101" i="46"/>
  <c r="BN101" i="44"/>
  <c r="AK102" i="46"/>
  <c r="AK102" i="44"/>
  <c r="H103" i="46"/>
  <c r="H103" i="44"/>
  <c r="BH104" i="46"/>
  <c r="BH104" i="44"/>
  <c r="AE105" i="46"/>
  <c r="AE105" i="44"/>
  <c r="BC105" i="46"/>
  <c r="BC105" i="44"/>
  <c r="K106" i="46"/>
  <c r="K106" i="44"/>
  <c r="AQ106" i="46"/>
  <c r="AQ106" i="44"/>
  <c r="BO106" i="46"/>
  <c r="BO106" i="44"/>
  <c r="S108" i="46"/>
  <c r="S108" i="44"/>
  <c r="AY108" i="46"/>
  <c r="AY108" i="44"/>
  <c r="G109" i="46"/>
  <c r="G109" i="44"/>
  <c r="BK109" i="46"/>
  <c r="BK109" i="44"/>
  <c r="F111" i="46"/>
  <c r="F111" i="44"/>
  <c r="AT111" i="46"/>
  <c r="AT111" i="44"/>
  <c r="AH112" i="46"/>
  <c r="AH112" i="44"/>
  <c r="BN112" i="46"/>
  <c r="BN112" i="44"/>
  <c r="V113" i="46"/>
  <c r="V113" i="44"/>
  <c r="AT113" i="46"/>
  <c r="AT113" i="44"/>
  <c r="BB113" i="46"/>
  <c r="BB113" i="44"/>
  <c r="J114" i="46"/>
  <c r="J114" i="44"/>
  <c r="Z114" i="46"/>
  <c r="Z114" i="44"/>
  <c r="AP114" i="46"/>
  <c r="AP114" i="44"/>
  <c r="T115" i="46"/>
  <c r="T115" i="44"/>
  <c r="H116" i="46"/>
  <c r="H116" i="44"/>
  <c r="BD116" i="46"/>
  <c r="BD116" i="44"/>
  <c r="BL116" i="46"/>
  <c r="BL116" i="44"/>
  <c r="R117" i="46"/>
  <c r="R117" i="44"/>
  <c r="AX117" i="46"/>
  <c r="AX117" i="44"/>
  <c r="F118" i="46"/>
  <c r="F118" i="44"/>
  <c r="AL118" i="46"/>
  <c r="AL118" i="44"/>
  <c r="Y121" i="46"/>
  <c r="Y121" i="44"/>
  <c r="BE121" i="46"/>
  <c r="BE121" i="44"/>
  <c r="U122" i="46"/>
  <c r="U122" i="44"/>
  <c r="AF123" i="46"/>
  <c r="AF123" i="44"/>
  <c r="BL123" i="46"/>
  <c r="BL123" i="44"/>
  <c r="T124" i="46"/>
  <c r="T124" i="44"/>
  <c r="AB124" i="46"/>
  <c r="AB124" i="44"/>
  <c r="AZ124" i="46"/>
  <c r="AZ124" i="44"/>
  <c r="G125" i="46"/>
  <c r="G125" i="44"/>
  <c r="AE125" i="46"/>
  <c r="AE125" i="44"/>
  <c r="BK125" i="46"/>
  <c r="BK125" i="44"/>
  <c r="K126" i="46"/>
  <c r="K126" i="44"/>
  <c r="AQ126" i="46"/>
  <c r="AQ126" i="44"/>
  <c r="AY126" i="46"/>
  <c r="AY126" i="44"/>
  <c r="G127" i="46"/>
  <c r="G127" i="44"/>
  <c r="AM127" i="46"/>
  <c r="AM127" i="44"/>
  <c r="AI128" i="46"/>
  <c r="AI128" i="44"/>
  <c r="BO128" i="46"/>
  <c r="BO128" i="44"/>
  <c r="AM129" i="46"/>
  <c r="AM129" i="44"/>
  <c r="E131" i="46"/>
  <c r="E131" i="44"/>
  <c r="AC131" i="46"/>
  <c r="AC131" i="44"/>
  <c r="AS131" i="46"/>
  <c r="AS131" i="44"/>
  <c r="AO132" i="46"/>
  <c r="AO132" i="44"/>
  <c r="BE132" i="46"/>
  <c r="BE132" i="44"/>
  <c r="U133" i="46"/>
  <c r="U133" i="44"/>
  <c r="AK133" i="46"/>
  <c r="AK133" i="44"/>
  <c r="BI133" i="46"/>
  <c r="BI133" i="44"/>
  <c r="Q134" i="46"/>
  <c r="Q134" i="44"/>
  <c r="Y134" i="46"/>
  <c r="Y134" i="44"/>
  <c r="AW134" i="46"/>
  <c r="AW134" i="44"/>
  <c r="M135" i="46"/>
  <c r="M135" i="44"/>
  <c r="U137" i="46"/>
  <c r="U137" i="44"/>
  <c r="BA137" i="46"/>
  <c r="BA137" i="44"/>
  <c r="R139" i="46"/>
  <c r="R139" i="44"/>
  <c r="Z139" i="46"/>
  <c r="Z139" i="44"/>
  <c r="BF83" i="44"/>
  <c r="AT85" i="44"/>
  <c r="AH86" i="44"/>
  <c r="BF86" i="44"/>
  <c r="AF28" i="46"/>
  <c r="AF28" i="44"/>
  <c r="AV28" i="46"/>
  <c r="AV28" i="44"/>
  <c r="O82" i="44"/>
  <c r="AX83" i="44"/>
  <c r="AL85" i="44"/>
  <c r="J86" i="44"/>
  <c r="AC87" i="44"/>
  <c r="BI87" i="44"/>
  <c r="Q88" i="44"/>
  <c r="P90" i="44"/>
  <c r="AY91" i="44"/>
  <c r="W92" i="44"/>
  <c r="AA29" i="46"/>
  <c r="AA29" i="44"/>
  <c r="W33" i="46"/>
  <c r="W33" i="44"/>
  <c r="AM33" i="46"/>
  <c r="AM33" i="44"/>
  <c r="AA34" i="46"/>
  <c r="AA34" i="44"/>
  <c r="G82" i="44"/>
  <c r="BK82" i="44"/>
  <c r="AP83" i="44"/>
  <c r="AD85" i="44"/>
  <c r="H90" i="44"/>
  <c r="BL90" i="44"/>
  <c r="BP29" i="46"/>
  <c r="BP29" i="44"/>
  <c r="BC82" i="44"/>
  <c r="AH83" i="44"/>
  <c r="V85" i="44"/>
  <c r="Z86" i="44"/>
  <c r="AX86" i="44"/>
  <c r="U87" i="44"/>
  <c r="BA87" i="44"/>
  <c r="AZ89" i="44"/>
  <c r="BD90" i="44"/>
  <c r="AI91" i="44"/>
  <c r="G92" i="44"/>
  <c r="BK92" i="44"/>
  <c r="J36" i="44"/>
  <c r="AH36" i="44"/>
  <c r="AL140" i="44"/>
  <c r="R141" i="44"/>
  <c r="AJ145" i="44"/>
  <c r="N146" i="44"/>
  <c r="AL146" i="44"/>
  <c r="BD147" i="44"/>
  <c r="BC149" i="44"/>
  <c r="S150" i="44"/>
  <c r="G151" i="44"/>
  <c r="AM151" i="44"/>
  <c r="AT153" i="44"/>
  <c r="R156" i="44"/>
  <c r="BM158" i="44"/>
  <c r="BA159" i="44"/>
  <c r="I160" i="44"/>
  <c r="AG160" i="44"/>
  <c r="AK161" i="44"/>
  <c r="I162" i="44"/>
  <c r="AW162" i="44"/>
  <c r="E163" i="44"/>
  <c r="AS163" i="44"/>
  <c r="V140" i="46"/>
  <c r="V140" i="44"/>
  <c r="BB140" i="46"/>
  <c r="BB140" i="44"/>
  <c r="J141" i="46"/>
  <c r="J141" i="44"/>
  <c r="AP141" i="46"/>
  <c r="AP141" i="44"/>
  <c r="F142" i="46"/>
  <c r="F142" i="44"/>
  <c r="P147" i="46"/>
  <c r="P147" i="44"/>
  <c r="AN147" i="46"/>
  <c r="AN147" i="44"/>
  <c r="BL147" i="46"/>
  <c r="BL147" i="44"/>
  <c r="AE149" i="46"/>
  <c r="AE149" i="44"/>
  <c r="K150" i="46"/>
  <c r="K150" i="44"/>
  <c r="AQ150" i="46"/>
  <c r="AQ150" i="44"/>
  <c r="BO150" i="46"/>
  <c r="BO150" i="44"/>
  <c r="BK151" i="46"/>
  <c r="BK151" i="44"/>
  <c r="AA152" i="46"/>
  <c r="AA152" i="44"/>
  <c r="BG152" i="46"/>
  <c r="BG152" i="44"/>
  <c r="N153" i="46"/>
  <c r="N153" i="44"/>
  <c r="J154" i="46"/>
  <c r="J154" i="44"/>
  <c r="F155" i="46"/>
  <c r="F155" i="44"/>
  <c r="N155" i="46"/>
  <c r="N155" i="44"/>
  <c r="V155" i="46"/>
  <c r="V155" i="44"/>
  <c r="AD155" i="46"/>
  <c r="AD155" i="44"/>
  <c r="AL155" i="46"/>
  <c r="AL155" i="44"/>
  <c r="AT155" i="46"/>
  <c r="AT155" i="44"/>
  <c r="BB155" i="46"/>
  <c r="BB155" i="44"/>
  <c r="BJ155" i="46"/>
  <c r="BJ155" i="44"/>
  <c r="Z156" i="46"/>
  <c r="Z156" i="44"/>
  <c r="AX156" i="46"/>
  <c r="AX156" i="44"/>
  <c r="BF156" i="46"/>
  <c r="BF156" i="44"/>
  <c r="E157" i="46"/>
  <c r="E157" i="44"/>
  <c r="M157" i="46"/>
  <c r="M157" i="44"/>
  <c r="U157" i="46"/>
  <c r="U157" i="44"/>
  <c r="AC157" i="46"/>
  <c r="AC157" i="44"/>
  <c r="AK157" i="46"/>
  <c r="AK157" i="44"/>
  <c r="AS157" i="46"/>
  <c r="AS157" i="44"/>
  <c r="BA157" i="46"/>
  <c r="BA157" i="44"/>
  <c r="BI157" i="46"/>
  <c r="BI157" i="44"/>
  <c r="BQ157" i="46"/>
  <c r="BQ157" i="44"/>
  <c r="I158" i="46"/>
  <c r="I158" i="44"/>
  <c r="M159" i="46"/>
  <c r="M159" i="44"/>
  <c r="AC159" i="46"/>
  <c r="AC159" i="44"/>
  <c r="BQ159" i="46"/>
  <c r="BQ159" i="44"/>
  <c r="Q160" i="46"/>
  <c r="Q160" i="44"/>
  <c r="Y160" i="46"/>
  <c r="Y160" i="44"/>
  <c r="BE160" i="46"/>
  <c r="BE160" i="44"/>
  <c r="U161" i="46"/>
  <c r="U161" i="44"/>
  <c r="BQ163" i="46"/>
  <c r="BQ163" i="44"/>
  <c r="AQ164" i="46"/>
  <c r="AQ164" i="44"/>
  <c r="Z166" i="46"/>
  <c r="Z166" i="44"/>
  <c r="V167" i="46"/>
  <c r="V167" i="44"/>
  <c r="I168" i="46"/>
  <c r="I168" i="44"/>
  <c r="Q168" i="46"/>
  <c r="Q168" i="44"/>
  <c r="Y168" i="46"/>
  <c r="Y168" i="44"/>
  <c r="AG168" i="46"/>
  <c r="AG168" i="44"/>
  <c r="AO168" i="46"/>
  <c r="AO168" i="44"/>
  <c r="AW168" i="46"/>
  <c r="AW168" i="44"/>
  <c r="BE168" i="46"/>
  <c r="BE168" i="44"/>
  <c r="BM168" i="46"/>
  <c r="BM168" i="44"/>
  <c r="U169" i="46"/>
  <c r="U169" i="44"/>
  <c r="AS169" i="46"/>
  <c r="AS169" i="44"/>
  <c r="Q170" i="46"/>
  <c r="Q170" i="44"/>
  <c r="Y170" i="46"/>
  <c r="Y170" i="44"/>
  <c r="E171" i="46"/>
  <c r="E171" i="44"/>
  <c r="U171" i="46"/>
  <c r="U171" i="44"/>
  <c r="AS171" i="46"/>
  <c r="AS171" i="44"/>
  <c r="BQ171" i="46"/>
  <c r="BQ171" i="44"/>
  <c r="BP173" i="46"/>
  <c r="BP173" i="44"/>
  <c r="AN174" i="46"/>
  <c r="AN174" i="44"/>
  <c r="AV174" i="46"/>
  <c r="AV174" i="44"/>
  <c r="AR175" i="46"/>
  <c r="AR175" i="44"/>
  <c r="AZ175" i="46"/>
  <c r="AZ175" i="44"/>
  <c r="BJ176" i="46"/>
  <c r="BJ176" i="44"/>
  <c r="J177" i="46"/>
  <c r="J177" i="44"/>
  <c r="R177" i="46"/>
  <c r="R177" i="44"/>
  <c r="Z177" i="46"/>
  <c r="Z177" i="44"/>
  <c r="AH177" i="46"/>
  <c r="AH177" i="44"/>
  <c r="AP177" i="46"/>
  <c r="AP177" i="44"/>
  <c r="AX177" i="46"/>
  <c r="AX177" i="44"/>
  <c r="BF177" i="46"/>
  <c r="BF177" i="44"/>
  <c r="BN177" i="46"/>
  <c r="BN177" i="44"/>
  <c r="S179" i="46"/>
  <c r="S179" i="44"/>
  <c r="AQ179" i="46"/>
  <c r="AQ179" i="44"/>
  <c r="N180" i="46"/>
  <c r="N180" i="44"/>
  <c r="AD180" i="46"/>
  <c r="AD180" i="44"/>
  <c r="BJ180" i="46"/>
  <c r="BJ180" i="44"/>
  <c r="I181" i="46"/>
  <c r="I181" i="44"/>
  <c r="Y181" i="46"/>
  <c r="Y181" i="44"/>
  <c r="E182" i="46"/>
  <c r="E182" i="44"/>
  <c r="BQ182" i="46"/>
  <c r="BQ182" i="44"/>
  <c r="BM183" i="46"/>
  <c r="BM183" i="44"/>
  <c r="AC184" i="46"/>
  <c r="AC184" i="44"/>
  <c r="BQ184" i="46"/>
  <c r="BQ184" i="44"/>
  <c r="AU187" i="44"/>
  <c r="BC187" i="44"/>
  <c r="BK187" i="44"/>
  <c r="AQ188" i="44"/>
  <c r="AM191" i="44"/>
  <c r="Q196" i="44"/>
  <c r="BE196" i="44"/>
  <c r="AC197" i="44"/>
  <c r="T199" i="44"/>
  <c r="BP199" i="44"/>
  <c r="BH203" i="44"/>
  <c r="AI207" i="46"/>
  <c r="AI207" i="44"/>
  <c r="T186" i="46"/>
  <c r="T186" i="44"/>
  <c r="AZ186" i="46"/>
  <c r="AZ186" i="44"/>
  <c r="G187" i="46"/>
  <c r="G187" i="44"/>
  <c r="K188" i="46"/>
  <c r="K188" i="44"/>
  <c r="W191" i="46"/>
  <c r="W191" i="44"/>
  <c r="BK191" i="46"/>
  <c r="BK191" i="44"/>
  <c r="V193" i="46"/>
  <c r="V193" i="44"/>
  <c r="BJ193" i="46"/>
  <c r="BJ193" i="44"/>
  <c r="AG194" i="46"/>
  <c r="AG194" i="44"/>
  <c r="E195" i="46"/>
  <c r="E195" i="44"/>
  <c r="M195" i="46"/>
  <c r="M195" i="44"/>
  <c r="U195" i="46"/>
  <c r="U195" i="44"/>
  <c r="AC195" i="46"/>
  <c r="AC195" i="44"/>
  <c r="AK195" i="46"/>
  <c r="AK195" i="44"/>
  <c r="AS195" i="46"/>
  <c r="AS195" i="44"/>
  <c r="BA195" i="46"/>
  <c r="BA195" i="44"/>
  <c r="BI195" i="46"/>
  <c r="BI195" i="44"/>
  <c r="BQ195" i="46"/>
  <c r="BQ195" i="44"/>
  <c r="Y196" i="46"/>
  <c r="Y196" i="44"/>
  <c r="AS197" i="46"/>
  <c r="AS197" i="44"/>
  <c r="D199" i="46"/>
  <c r="D199" i="44"/>
  <c r="AR203" i="46"/>
  <c r="AR203" i="44"/>
  <c r="AA205" i="46"/>
  <c r="AA205" i="44"/>
  <c r="G206" i="46"/>
  <c r="G206" i="44"/>
  <c r="O206" i="46"/>
  <c r="O206" i="44"/>
  <c r="W206" i="46"/>
  <c r="W206" i="44"/>
  <c r="AE206" i="46"/>
  <c r="AE206" i="44"/>
  <c r="AM206" i="46"/>
  <c r="AM206" i="44"/>
  <c r="AU206" i="46"/>
  <c r="AU206" i="44"/>
  <c r="BC206" i="46"/>
  <c r="BC206" i="44"/>
  <c r="BK206" i="46"/>
  <c r="BK206" i="44"/>
  <c r="AY8" i="46"/>
  <c r="AY8" i="44"/>
  <c r="AW13" i="46"/>
  <c r="AW13" i="44"/>
  <c r="BA14" i="46"/>
  <c r="BA14" i="44"/>
  <c r="AT18" i="46"/>
  <c r="AT18" i="44"/>
  <c r="R22" i="46"/>
  <c r="R22" i="44"/>
  <c r="L23" i="46"/>
  <c r="L23" i="44"/>
  <c r="R25" i="46"/>
  <c r="R25" i="44"/>
  <c r="AP25" i="46"/>
  <c r="AP25" i="44"/>
  <c r="BF25" i="46"/>
  <c r="BF25" i="44"/>
  <c r="V26" i="46"/>
  <c r="V26" i="44"/>
  <c r="AG27" i="46"/>
  <c r="AG27" i="44"/>
  <c r="BM27" i="46"/>
  <c r="BM27" i="44"/>
  <c r="E28" i="46"/>
  <c r="E28" i="44"/>
  <c r="AM29" i="46"/>
  <c r="AM29" i="44"/>
  <c r="U31" i="46"/>
  <c r="U31" i="44"/>
  <c r="BA31" i="46"/>
  <c r="BA31" i="44"/>
  <c r="BM32" i="46"/>
  <c r="BM32" i="44"/>
  <c r="BG33" i="46"/>
  <c r="BG33" i="44"/>
  <c r="G34" i="46"/>
  <c r="G34" i="44"/>
  <c r="N11" i="46"/>
  <c r="N11" i="44"/>
  <c r="A14" i="44"/>
  <c r="T7" i="44"/>
  <c r="N10" i="44"/>
  <c r="AF10" i="44"/>
  <c r="BB10" i="44"/>
  <c r="AG11" i="44"/>
  <c r="W12" i="44"/>
  <c r="AV12" i="44"/>
  <c r="I13" i="44"/>
  <c r="AD13" i="44"/>
  <c r="U14" i="44"/>
  <c r="AW14" i="44"/>
  <c r="BA15" i="44"/>
  <c r="D16" i="44"/>
  <c r="W16" i="44"/>
  <c r="AW16" i="44"/>
  <c r="F17" i="44"/>
  <c r="AE17" i="44"/>
  <c r="L18" i="44"/>
  <c r="AD18" i="44"/>
  <c r="AZ18" i="44"/>
  <c r="E19" i="44"/>
  <c r="BI19" i="44"/>
  <c r="R20" i="44"/>
  <c r="AQ20" i="44"/>
  <c r="AH22" i="44"/>
  <c r="BM22" i="44"/>
  <c r="AI23" i="44"/>
  <c r="AZ23" i="44"/>
  <c r="W24" i="44"/>
  <c r="AX25" i="44"/>
  <c r="BA26" i="44"/>
  <c r="AN27" i="44"/>
  <c r="L28" i="44"/>
  <c r="P21" i="46"/>
  <c r="P21" i="44"/>
  <c r="D13" i="46"/>
  <c r="D13" i="44"/>
  <c r="AY15" i="46"/>
  <c r="AY15" i="44"/>
  <c r="AM16" i="46"/>
  <c r="AM16" i="44"/>
  <c r="BI17" i="46"/>
  <c r="BI17" i="44"/>
  <c r="BF7" i="46"/>
  <c r="BF7" i="44"/>
  <c r="AH11" i="46"/>
  <c r="AH11" i="44"/>
  <c r="Y14" i="46"/>
  <c r="Y14" i="44"/>
  <c r="L15" i="46"/>
  <c r="L15" i="44"/>
  <c r="AL17" i="46"/>
  <c r="AL17" i="44"/>
  <c r="BN18" i="46"/>
  <c r="BN18" i="44"/>
  <c r="BP19" i="46"/>
  <c r="BP19" i="44"/>
  <c r="AH21" i="46"/>
  <c r="AH21" i="44"/>
  <c r="L24" i="46"/>
  <c r="L24" i="44"/>
  <c r="K7" i="46"/>
  <c r="K7" i="44"/>
  <c r="AA7" i="46"/>
  <c r="AA7" i="44"/>
  <c r="P12" i="46"/>
  <c r="P12" i="44"/>
  <c r="BE16" i="46"/>
  <c r="BE16" i="44"/>
  <c r="O17" i="46"/>
  <c r="O17" i="44"/>
  <c r="K18" i="46"/>
  <c r="K18" i="44"/>
  <c r="AS19" i="46"/>
  <c r="AS19" i="44"/>
  <c r="AO20" i="46"/>
  <c r="AO20" i="44"/>
  <c r="AE25" i="46"/>
  <c r="AE25" i="44"/>
  <c r="AI26" i="46"/>
  <c r="AI26" i="44"/>
  <c r="BO26" i="46"/>
  <c r="BO26" i="44"/>
  <c r="R28" i="46"/>
  <c r="R28" i="44"/>
  <c r="AH28" i="46"/>
  <c r="AH28" i="44"/>
  <c r="AA9" i="46"/>
  <c r="AA9" i="44"/>
  <c r="AM10" i="46"/>
  <c r="AM10" i="44"/>
  <c r="AO12" i="46"/>
  <c r="AO12" i="44"/>
  <c r="R16" i="46"/>
  <c r="R16" i="44"/>
  <c r="AB18" i="46"/>
  <c r="AB18" i="44"/>
  <c r="N19" i="46"/>
  <c r="N19" i="44"/>
  <c r="A18" i="27"/>
  <c r="C20" i="46"/>
  <c r="C20" i="44" s="1"/>
  <c r="AZ21" i="46"/>
  <c r="AZ21" i="44"/>
  <c r="AN22" i="46"/>
  <c r="AN22" i="44"/>
  <c r="AS7" i="46"/>
  <c r="AS7" i="44"/>
  <c r="D9" i="46"/>
  <c r="D9" i="44"/>
  <c r="AR9" i="46"/>
  <c r="AR9" i="44"/>
  <c r="D14" i="46"/>
  <c r="D14" i="44"/>
  <c r="S20" i="46"/>
  <c r="S20" i="44"/>
  <c r="BG20" i="46"/>
  <c r="BG20" i="44"/>
  <c r="AA23" i="46"/>
  <c r="AA23" i="44"/>
  <c r="AQ23" i="46"/>
  <c r="AQ23" i="44"/>
  <c r="BG23" i="46"/>
  <c r="BG23" i="44"/>
  <c r="BK24" i="46"/>
  <c r="BK24" i="44"/>
  <c r="AV27" i="46"/>
  <c r="AV27" i="44"/>
  <c r="BD27" i="46"/>
  <c r="BD27" i="44"/>
  <c r="T28" i="46"/>
  <c r="T28" i="44"/>
  <c r="AZ28" i="46"/>
  <c r="AZ28" i="44"/>
  <c r="D31" i="46"/>
  <c r="D31" i="44"/>
  <c r="AB31" i="46"/>
  <c r="AB31" i="44"/>
  <c r="AJ31" i="46"/>
  <c r="AJ31" i="44"/>
  <c r="X32" i="46"/>
  <c r="X32" i="44"/>
  <c r="AN32" i="46"/>
  <c r="AN32" i="44"/>
  <c r="Z33" i="46"/>
  <c r="Z33" i="44"/>
  <c r="AP33" i="46"/>
  <c r="AP33" i="44"/>
  <c r="BL22" i="44"/>
  <c r="AD24" i="44"/>
  <c r="AT24" i="44"/>
  <c r="D26" i="44"/>
  <c r="AZ26" i="44"/>
  <c r="O27" i="44"/>
  <c r="AF30" i="44"/>
  <c r="N32" i="44"/>
  <c r="AT32" i="44"/>
  <c r="AN33" i="44"/>
  <c r="BJ34" i="44"/>
  <c r="Q35" i="44"/>
  <c r="AO35" i="44"/>
  <c r="AE37" i="44"/>
  <c r="K38" i="44"/>
  <c r="BG38" i="44"/>
  <c r="AC33" i="46"/>
  <c r="AC33" i="44"/>
  <c r="AJ35" i="46"/>
  <c r="AJ35" i="44"/>
  <c r="BH35" i="46"/>
  <c r="BH35" i="44"/>
  <c r="P36" i="46"/>
  <c r="P36" i="44"/>
  <c r="AN36" i="46"/>
  <c r="AN36" i="44"/>
  <c r="BL36" i="46"/>
  <c r="BL36" i="44"/>
  <c r="R37" i="46"/>
  <c r="R37" i="44"/>
  <c r="BF37" i="46"/>
  <c r="BF37" i="44"/>
  <c r="N38" i="46"/>
  <c r="N38" i="44"/>
  <c r="J29" i="46"/>
  <c r="J29" i="44"/>
  <c r="AH29" i="46"/>
  <c r="AH29" i="44"/>
  <c r="AD30" i="46"/>
  <c r="AD30" i="44"/>
  <c r="AW28" i="46"/>
  <c r="AW28" i="44"/>
  <c r="BM28" i="46"/>
  <c r="BM28" i="44"/>
  <c r="AQ29" i="46"/>
  <c r="AQ29" i="44"/>
  <c r="Q31" i="46"/>
  <c r="Q31" i="44"/>
  <c r="AO31" i="46"/>
  <c r="AO31" i="44"/>
  <c r="M32" i="46"/>
  <c r="M32" i="44"/>
  <c r="N35" i="46"/>
  <c r="N35" i="44"/>
  <c r="BN31" i="46"/>
  <c r="BN31" i="44"/>
  <c r="BB32" i="46"/>
  <c r="BB32" i="44"/>
  <c r="P33" i="46"/>
  <c r="P33" i="44"/>
  <c r="AU35" i="46"/>
  <c r="AU35" i="44"/>
  <c r="AY36" i="46"/>
  <c r="AY36" i="44"/>
  <c r="AK37" i="46"/>
  <c r="AK37" i="44"/>
  <c r="K39" i="46"/>
  <c r="K39" i="44"/>
  <c r="BG39" i="46"/>
  <c r="BG39" i="44"/>
  <c r="G40" i="46"/>
  <c r="G40" i="44"/>
  <c r="BC40" i="46"/>
  <c r="BC40" i="44"/>
  <c r="AG41" i="46"/>
  <c r="AG41" i="44"/>
  <c r="BM41" i="46"/>
  <c r="BM41" i="44"/>
  <c r="U42" i="46"/>
  <c r="U42" i="44"/>
  <c r="U29" i="46"/>
  <c r="U29" i="44"/>
  <c r="BQ29" i="46"/>
  <c r="BQ29" i="44"/>
  <c r="Q30" i="46"/>
  <c r="Q30" i="44"/>
  <c r="BE30" i="46"/>
  <c r="BE30" i="44"/>
  <c r="E34" i="46"/>
  <c r="E34" i="44"/>
  <c r="M34" i="46"/>
  <c r="M34" i="44"/>
  <c r="U34" i="46"/>
  <c r="U34" i="44"/>
  <c r="AC34" i="46"/>
  <c r="AC34" i="44"/>
  <c r="AK34" i="46"/>
  <c r="AK34" i="44"/>
  <c r="AS34" i="46"/>
  <c r="AS34" i="44"/>
  <c r="BA34" i="46"/>
  <c r="BA34" i="44"/>
  <c r="BI34" i="46"/>
  <c r="BI34" i="44"/>
  <c r="BQ34" i="46"/>
  <c r="BQ34" i="44"/>
  <c r="X35" i="46"/>
  <c r="X35" i="44"/>
  <c r="AH38" i="46"/>
  <c r="AH38" i="44"/>
  <c r="BN38" i="46"/>
  <c r="BN38" i="44"/>
  <c r="AJ39" i="46"/>
  <c r="AJ39" i="44"/>
  <c r="AF40" i="46"/>
  <c r="AF40" i="44"/>
  <c r="BF33" i="46"/>
  <c r="BF33" i="44"/>
  <c r="AY41" i="46"/>
  <c r="AY41" i="44"/>
  <c r="BK42" i="46"/>
  <c r="BK42" i="44"/>
  <c r="S43" i="46"/>
  <c r="S43" i="44"/>
  <c r="AK46" i="46"/>
  <c r="AK46" i="44"/>
  <c r="BP37" i="44"/>
  <c r="X38" i="44"/>
  <c r="BD38" i="44"/>
  <c r="N41" i="44"/>
  <c r="J42" i="44"/>
  <c r="I43" i="44"/>
  <c r="AW43" i="44"/>
  <c r="E44" i="44"/>
  <c r="AC44" i="44"/>
  <c r="BQ46" i="44"/>
  <c r="AB48" i="44"/>
  <c r="G49" i="44"/>
  <c r="BC49" i="44"/>
  <c r="AA50" i="44"/>
  <c r="BO50" i="44"/>
  <c r="AL51" i="44"/>
  <c r="BJ51" i="44"/>
  <c r="R52" i="44"/>
  <c r="U9" i="46"/>
  <c r="U9" i="44"/>
  <c r="BA9" i="46"/>
  <c r="BA9" i="44"/>
  <c r="F11" i="46"/>
  <c r="F11" i="44"/>
  <c r="Q13" i="46"/>
  <c r="Q13" i="44"/>
  <c r="AK14" i="46"/>
  <c r="AK14" i="44"/>
  <c r="AF15" i="46"/>
  <c r="AF15" i="44"/>
  <c r="AV15" i="46"/>
  <c r="AV15" i="44"/>
  <c r="C12" i="46"/>
  <c r="C12" i="44" s="1"/>
  <c r="X8" i="44"/>
  <c r="AG9" i="44"/>
  <c r="AT10" i="44"/>
  <c r="S11" i="44"/>
  <c r="S12" i="44"/>
  <c r="BO12" i="44"/>
  <c r="AJ16" i="44"/>
  <c r="AD17" i="44"/>
  <c r="AS30" i="44"/>
  <c r="K32" i="44"/>
  <c r="AY32" i="44"/>
  <c r="BA33" i="44"/>
  <c r="T35" i="44"/>
  <c r="AZ35" i="44"/>
  <c r="P39" i="44"/>
  <c r="AN39" i="44"/>
  <c r="BL39" i="44"/>
  <c r="T40" i="44"/>
  <c r="BJ41" i="44"/>
  <c r="R42" i="44"/>
  <c r="AX42" i="44"/>
  <c r="N43" i="44"/>
  <c r="BF44" i="44"/>
  <c r="D45" i="44"/>
  <c r="AN46" i="44"/>
  <c r="R24" i="46"/>
  <c r="R24" i="44"/>
  <c r="BO32" i="46"/>
  <c r="BO32" i="44"/>
  <c r="AS33" i="46"/>
  <c r="AS33" i="44"/>
  <c r="L35" i="46"/>
  <c r="L35" i="44"/>
  <c r="AF36" i="46"/>
  <c r="AF36" i="44"/>
  <c r="F38" i="46"/>
  <c r="F38" i="44"/>
  <c r="AL38" i="46"/>
  <c r="AL38" i="44"/>
  <c r="X39" i="46"/>
  <c r="X39" i="44"/>
  <c r="BH40" i="46"/>
  <c r="BH40" i="44"/>
  <c r="F41" i="46"/>
  <c r="F41" i="44"/>
  <c r="AP42" i="46"/>
  <c r="AP42" i="44"/>
  <c r="F43" i="46"/>
  <c r="F43" i="44"/>
  <c r="BB43" i="46"/>
  <c r="BB43" i="44"/>
  <c r="J44" i="46"/>
  <c r="J44" i="44"/>
  <c r="AP44" i="46"/>
  <c r="AP44" i="44"/>
  <c r="BN44" i="46"/>
  <c r="BN44" i="44"/>
  <c r="AJ45" i="46"/>
  <c r="AJ45" i="44"/>
  <c r="BL46" i="46"/>
  <c r="BL46" i="44"/>
  <c r="AA47" i="46"/>
  <c r="AA47" i="44"/>
  <c r="J49" i="46"/>
  <c r="J49" i="44"/>
  <c r="BN49" i="46"/>
  <c r="BN49" i="44"/>
  <c r="AT50" i="46"/>
  <c r="AT50" i="44"/>
  <c r="Y51" i="46"/>
  <c r="Y51" i="44"/>
  <c r="AS52" i="46"/>
  <c r="AS52" i="44"/>
  <c r="I53" i="46"/>
  <c r="I53" i="44"/>
  <c r="BM53" i="46"/>
  <c r="BM53" i="44"/>
  <c r="AB54" i="46"/>
  <c r="AB54" i="44"/>
  <c r="X55" i="46"/>
  <c r="X55" i="44"/>
  <c r="T56" i="46"/>
  <c r="T56" i="44"/>
  <c r="AT12" i="46"/>
  <c r="AT12" i="44"/>
  <c r="AK17" i="46"/>
  <c r="AK17" i="44"/>
  <c r="AA19" i="46"/>
  <c r="AA19" i="44"/>
  <c r="AY19" i="46"/>
  <c r="AY19" i="44"/>
  <c r="Q14" i="46"/>
  <c r="Q14" i="44"/>
  <c r="X16" i="46"/>
  <c r="X16" i="44"/>
  <c r="BB17" i="46"/>
  <c r="BB17" i="44"/>
  <c r="AN20" i="46"/>
  <c r="AN20" i="44"/>
  <c r="BD20" i="46"/>
  <c r="BD20" i="44"/>
  <c r="J21" i="46"/>
  <c r="J21" i="44"/>
  <c r="Z21" i="46"/>
  <c r="Z21" i="44"/>
  <c r="F25" i="46"/>
  <c r="F25" i="44"/>
  <c r="AT25" i="46"/>
  <c r="AT25" i="44"/>
  <c r="AO28" i="46"/>
  <c r="AO28" i="44"/>
  <c r="BE28" i="46"/>
  <c r="BE28" i="44"/>
  <c r="BG29" i="46"/>
  <c r="BG29" i="44"/>
  <c r="AE30" i="46"/>
  <c r="AE30" i="44"/>
  <c r="F10" i="46"/>
  <c r="F10" i="44"/>
  <c r="X12" i="46"/>
  <c r="X12" i="44"/>
  <c r="M15" i="46"/>
  <c r="M15" i="44"/>
  <c r="BI15" i="46"/>
  <c r="BI15" i="44"/>
  <c r="I16" i="46"/>
  <c r="I16" i="44"/>
  <c r="BM16" i="46"/>
  <c r="BM16" i="44"/>
  <c r="BQ19" i="46"/>
  <c r="BQ19" i="44"/>
  <c r="AQ21" i="46"/>
  <c r="AQ21" i="44"/>
  <c r="W10" i="46"/>
  <c r="W10" i="44"/>
  <c r="BC10" i="46"/>
  <c r="BC10" i="44"/>
  <c r="BM12" i="46"/>
  <c r="BM12" i="44"/>
  <c r="AH8" i="46"/>
  <c r="AH8" i="44"/>
  <c r="AX8" i="46"/>
  <c r="AX8" i="44"/>
  <c r="AJ9" i="46"/>
  <c r="AJ9" i="44"/>
  <c r="AN10" i="46"/>
  <c r="AN10" i="44"/>
  <c r="AS11" i="46"/>
  <c r="AS11" i="44"/>
  <c r="BH14" i="46"/>
  <c r="BH14" i="44"/>
  <c r="V18" i="44"/>
  <c r="AK18" i="44"/>
  <c r="BA18" i="44"/>
  <c r="BC30" i="44"/>
  <c r="Y31" i="44"/>
  <c r="AW31" i="44"/>
  <c r="BP56" i="44"/>
  <c r="W57" i="44"/>
  <c r="AX60" i="44"/>
  <c r="M61" i="44"/>
  <c r="BI61" i="44"/>
  <c r="AG62" i="44"/>
  <c r="N64" i="44"/>
  <c r="W65" i="44"/>
  <c r="Q32" i="46"/>
  <c r="Q32" i="44"/>
  <c r="AO32" i="46"/>
  <c r="AO32" i="44"/>
  <c r="AQ33" i="46"/>
  <c r="AQ33" i="44"/>
  <c r="AH35" i="46"/>
  <c r="AH35" i="44"/>
  <c r="AL36" i="46"/>
  <c r="AL36" i="44"/>
  <c r="R40" i="46"/>
  <c r="R40" i="44"/>
  <c r="AZ41" i="46"/>
  <c r="AZ41" i="44"/>
  <c r="BL42" i="46"/>
  <c r="BL42" i="44"/>
  <c r="AJ43" i="46"/>
  <c r="AJ43" i="44"/>
  <c r="AN44" i="46"/>
  <c r="AN44" i="44"/>
  <c r="R45" i="46"/>
  <c r="R45" i="44"/>
  <c r="AL46" i="46"/>
  <c r="AL46" i="44"/>
  <c r="BK51" i="46"/>
  <c r="BK51" i="44"/>
  <c r="AI52" i="46"/>
  <c r="AI52" i="44"/>
  <c r="G53" i="46"/>
  <c r="G53" i="44"/>
  <c r="AM53" i="46"/>
  <c r="AM53" i="44"/>
  <c r="AP54" i="46"/>
  <c r="AP54" i="44"/>
  <c r="AK28" i="46"/>
  <c r="AK28" i="44"/>
  <c r="AF37" i="46"/>
  <c r="AF37" i="44"/>
  <c r="AR38" i="46"/>
  <c r="AR38" i="44"/>
  <c r="P42" i="46"/>
  <c r="P42" i="44"/>
  <c r="AP45" i="46"/>
  <c r="AP45" i="44"/>
  <c r="Q47" i="46"/>
  <c r="Q47" i="44"/>
  <c r="BA48" i="46"/>
  <c r="BA48" i="44"/>
  <c r="AZ50" i="46"/>
  <c r="AZ50" i="44"/>
  <c r="G51" i="46"/>
  <c r="G51" i="44"/>
  <c r="C19" i="46"/>
  <c r="C19" i="44" s="1"/>
  <c r="AQ7" i="44"/>
  <c r="BA7" i="44"/>
  <c r="BQ7" i="44"/>
  <c r="R8" i="44"/>
  <c r="AI8" i="44"/>
  <c r="AW8" i="44"/>
  <c r="BM8" i="44"/>
  <c r="M9" i="44"/>
  <c r="O10" i="44"/>
  <c r="AD10" i="44"/>
  <c r="BE10" i="44"/>
  <c r="AA11" i="44"/>
  <c r="AQ11" i="44"/>
  <c r="BI11" i="44"/>
  <c r="Q12" i="44"/>
  <c r="AI12" i="44"/>
  <c r="AY12" i="44"/>
  <c r="E13" i="44"/>
  <c r="U13" i="44"/>
  <c r="AL13" i="44"/>
  <c r="BH13" i="44"/>
  <c r="M14" i="44"/>
  <c r="AC14" i="44"/>
  <c r="AX14" i="44"/>
  <c r="BQ14" i="44"/>
  <c r="AK15" i="44"/>
  <c r="AX15" i="44"/>
  <c r="Y16" i="44"/>
  <c r="AR16" i="44"/>
  <c r="BH16" i="44"/>
  <c r="M17" i="44"/>
  <c r="AU17" i="44"/>
  <c r="AQ18" i="44"/>
  <c r="AI19" i="44"/>
  <c r="G20" i="44"/>
  <c r="W20" i="44"/>
  <c r="AN21" i="44"/>
  <c r="E22" i="44"/>
  <c r="U22" i="44"/>
  <c r="BI22" i="44"/>
  <c r="Z25" i="44"/>
  <c r="BP27" i="44"/>
  <c r="P28" i="44"/>
  <c r="AC28" i="44"/>
  <c r="BD28" i="44"/>
  <c r="BQ31" i="44"/>
  <c r="AA32" i="44"/>
  <c r="M33" i="44"/>
  <c r="AK33" i="44"/>
  <c r="BI33" i="44"/>
  <c r="D35" i="44"/>
  <c r="AP35" i="44"/>
  <c r="AD36" i="44"/>
  <c r="BB36" i="44"/>
  <c r="L38" i="44"/>
  <c r="BN40" i="44"/>
  <c r="T41" i="44"/>
  <c r="X42" i="44"/>
  <c r="BD44" i="44"/>
  <c r="BB46" i="44"/>
  <c r="Y47" i="44"/>
  <c r="AC48" i="44"/>
  <c r="BC51" i="44"/>
  <c r="K52" i="44"/>
  <c r="AU53" i="44"/>
  <c r="AX54" i="44"/>
  <c r="N55" i="44"/>
  <c r="AT55" i="44"/>
  <c r="E30" i="46"/>
  <c r="E30" i="44"/>
  <c r="AQ24" i="46"/>
  <c r="AQ24" i="44"/>
  <c r="BG24" i="46"/>
  <c r="BG24" i="44"/>
  <c r="AS25" i="46"/>
  <c r="AS25" i="44"/>
  <c r="Q26" i="46"/>
  <c r="Q26" i="44"/>
  <c r="BE26" i="46"/>
  <c r="BE26" i="44"/>
  <c r="D27" i="46"/>
  <c r="D27" i="44"/>
  <c r="BH27" i="46"/>
  <c r="BH27" i="44"/>
  <c r="R29" i="46"/>
  <c r="R29" i="44"/>
  <c r="AX29" i="46"/>
  <c r="AX29" i="44"/>
  <c r="AF31" i="46"/>
  <c r="AF31" i="44"/>
  <c r="BL31" i="46"/>
  <c r="BL31" i="44"/>
  <c r="V33" i="46"/>
  <c r="V33" i="44"/>
  <c r="BB33" i="46"/>
  <c r="BB33" i="44"/>
  <c r="BA35" i="46"/>
  <c r="BA35" i="44"/>
  <c r="AW36" i="46"/>
  <c r="AW36" i="44"/>
  <c r="O38" i="46"/>
  <c r="O38" i="44"/>
  <c r="BK38" i="46"/>
  <c r="BK38" i="44"/>
  <c r="AO39" i="46"/>
  <c r="AO39" i="44"/>
  <c r="BL23" i="46"/>
  <c r="BL23" i="44"/>
  <c r="AB24" i="46"/>
  <c r="AB24" i="44"/>
  <c r="AS27" i="46"/>
  <c r="AS27" i="44"/>
  <c r="Q28" i="46"/>
  <c r="Q28" i="44"/>
  <c r="W25" i="46"/>
  <c r="W25" i="44"/>
  <c r="BC25" i="46"/>
  <c r="BC25" i="44"/>
  <c r="AQ26" i="46"/>
  <c r="AQ26" i="44"/>
  <c r="AX28" i="46"/>
  <c r="AX28" i="44"/>
  <c r="AB29" i="46"/>
  <c r="AB29" i="44"/>
  <c r="BH29" i="46"/>
  <c r="BH29" i="44"/>
  <c r="AN30" i="46"/>
  <c r="AN30" i="44"/>
  <c r="AP31" i="46"/>
  <c r="AP31" i="44"/>
  <c r="AD32" i="46"/>
  <c r="AD32" i="44"/>
  <c r="H33" i="46"/>
  <c r="H33" i="44"/>
  <c r="S23" i="46"/>
  <c r="S23" i="44"/>
  <c r="I25" i="46"/>
  <c r="I25" i="44"/>
  <c r="BM25" i="46"/>
  <c r="BM25" i="44"/>
  <c r="P27" i="46"/>
  <c r="P27" i="44"/>
  <c r="AF27" i="46"/>
  <c r="AF27" i="44"/>
  <c r="D28" i="44"/>
  <c r="AB28" i="44"/>
  <c r="O30" i="44"/>
  <c r="AF33" i="44"/>
  <c r="BL33" i="44"/>
  <c r="AR35" i="44"/>
  <c r="H36" i="44"/>
  <c r="AP37" i="44"/>
  <c r="G41" i="44"/>
  <c r="BK41" i="44"/>
  <c r="BC43" i="44"/>
  <c r="BF56" i="44"/>
  <c r="U57" i="44"/>
  <c r="AJ59" i="44"/>
  <c r="H60" i="44"/>
  <c r="BL60" i="44"/>
  <c r="AI61" i="44"/>
  <c r="G62" i="44"/>
  <c r="BK62" i="44"/>
  <c r="P63" i="44"/>
  <c r="F18" i="46"/>
  <c r="F18" i="44"/>
  <c r="T20" i="46"/>
  <c r="T20" i="44"/>
  <c r="D23" i="46"/>
  <c r="D23" i="44"/>
  <c r="AR23" i="46"/>
  <c r="AR23" i="44"/>
  <c r="AH25" i="46"/>
  <c r="AH25" i="44"/>
  <c r="AL26" i="46"/>
  <c r="AL26" i="44"/>
  <c r="Q27" i="46"/>
  <c r="Q27" i="44"/>
  <c r="U28" i="46"/>
  <c r="U28" i="44"/>
  <c r="BI28" i="46"/>
  <c r="BI28" i="44"/>
  <c r="BC29" i="46"/>
  <c r="BC29" i="44"/>
  <c r="M31" i="46"/>
  <c r="M31" i="44"/>
  <c r="AS31" i="46"/>
  <c r="AS31" i="44"/>
  <c r="H8" i="44"/>
  <c r="AF8" i="44"/>
  <c r="BO8" i="44"/>
  <c r="BI9" i="44"/>
  <c r="BB11" i="44"/>
  <c r="E14" i="44"/>
  <c r="H15" i="44"/>
  <c r="BB18" i="44"/>
  <c r="BI16" i="46"/>
  <c r="BI16" i="44"/>
  <c r="K17" i="46"/>
  <c r="K17" i="44"/>
  <c r="AA17" i="46"/>
  <c r="AA17" i="44"/>
  <c r="AQ17" i="46"/>
  <c r="AQ17" i="44"/>
  <c r="BE19" i="46"/>
  <c r="BE19" i="44"/>
  <c r="AQ8" i="44"/>
  <c r="BD8" i="44"/>
  <c r="AS9" i="44"/>
  <c r="I10" i="44"/>
  <c r="AL11" i="44"/>
  <c r="BE13" i="44"/>
  <c r="X15" i="44"/>
  <c r="A12" i="44"/>
  <c r="D7" i="44"/>
  <c r="S7" i="44"/>
  <c r="AI7" i="44"/>
  <c r="BG7" i="44"/>
  <c r="I8" i="44"/>
  <c r="S8" i="44"/>
  <c r="AG8" i="44"/>
  <c r="BE8" i="44"/>
  <c r="S9" i="44"/>
  <c r="X10" i="44"/>
  <c r="AL10" i="44"/>
  <c r="AW10" i="44"/>
  <c r="BK10" i="44"/>
  <c r="M11" i="44"/>
  <c r="AC11" i="44"/>
  <c r="I12" i="44"/>
  <c r="AA12" i="44"/>
  <c r="AQ12" i="44"/>
  <c r="BG12" i="44"/>
  <c r="Y13" i="44"/>
  <c r="AO13" i="44"/>
  <c r="AS14" i="44"/>
  <c r="BI14" i="44"/>
  <c r="AN15" i="44"/>
  <c r="BL15" i="44"/>
  <c r="L16" i="44"/>
  <c r="AV19" i="44"/>
  <c r="BO20" i="44"/>
  <c r="N26" i="44"/>
  <c r="BB26" i="44"/>
  <c r="AO27" i="44"/>
  <c r="AS28" i="44"/>
  <c r="BE35" i="44"/>
  <c r="G37" i="44"/>
  <c r="BK37" i="44"/>
  <c r="AI38" i="44"/>
  <c r="Q40" i="44"/>
  <c r="AW40" i="44"/>
  <c r="BG41" i="44"/>
  <c r="AE42" i="44"/>
  <c r="BG43" i="44"/>
  <c r="BC44" i="44"/>
  <c r="U46" i="44"/>
  <c r="AE16" i="46"/>
  <c r="AE16" i="44"/>
  <c r="AU16" i="46"/>
  <c r="AU16" i="44"/>
  <c r="BO24" i="46"/>
  <c r="BO24" i="44"/>
  <c r="AH18" i="46"/>
  <c r="AH18" i="44"/>
  <c r="D19" i="46"/>
  <c r="D19" i="44"/>
  <c r="AR19" i="46"/>
  <c r="AR19" i="44"/>
  <c r="H20" i="46"/>
  <c r="H20" i="44"/>
  <c r="AP21" i="46"/>
  <c r="AP21" i="44"/>
  <c r="BF21" i="46"/>
  <c r="BF21" i="44"/>
  <c r="AF23" i="46"/>
  <c r="AF23" i="44"/>
  <c r="BC17" i="46"/>
  <c r="BC17" i="44"/>
  <c r="S18" i="46"/>
  <c r="S18" i="44"/>
  <c r="BG18" i="46"/>
  <c r="BG18" i="44"/>
  <c r="BM20" i="46"/>
  <c r="BM20" i="44"/>
  <c r="O25" i="46"/>
  <c r="O25" i="44"/>
  <c r="AY26" i="46"/>
  <c r="AY26" i="44"/>
  <c r="V19" i="46"/>
  <c r="V19" i="44"/>
  <c r="AB21" i="46"/>
  <c r="AB21" i="44"/>
  <c r="BP21" i="46"/>
  <c r="BP21" i="44"/>
  <c r="BD22" i="46"/>
  <c r="BD22" i="44"/>
  <c r="AL24" i="46"/>
  <c r="AL24" i="44"/>
  <c r="BD25" i="46"/>
  <c r="BD25" i="44"/>
  <c r="L26" i="46"/>
  <c r="L26" i="44"/>
  <c r="BH26" i="46"/>
  <c r="BH26" i="44"/>
  <c r="G27" i="46"/>
  <c r="G27" i="44"/>
  <c r="AE27" i="46"/>
  <c r="AE27" i="44"/>
  <c r="AS18" i="46"/>
  <c r="AS18" i="44"/>
  <c r="AI20" i="46"/>
  <c r="AI20" i="44"/>
  <c r="AY20" i="46"/>
  <c r="AY20" i="44"/>
  <c r="AF32" i="44"/>
  <c r="AF32" i="46"/>
  <c r="J33" i="46"/>
  <c r="J33" i="44"/>
  <c r="AG35" i="46"/>
  <c r="AG35" i="44"/>
  <c r="AU37" i="46"/>
  <c r="AU37" i="44"/>
  <c r="AA38" i="46"/>
  <c r="AA38" i="44"/>
  <c r="AC39" i="46"/>
  <c r="AC39" i="44"/>
  <c r="BI39" i="46"/>
  <c r="BI39" i="44"/>
  <c r="AU42" i="46"/>
  <c r="AU42" i="44"/>
  <c r="AA43" i="46"/>
  <c r="AA43" i="44"/>
  <c r="G44" i="46"/>
  <c r="G44" i="44"/>
  <c r="Y45" i="46"/>
  <c r="Y45" i="44"/>
  <c r="M46" i="46"/>
  <c r="M46" i="44"/>
  <c r="BD47" i="46"/>
  <c r="BD47" i="44"/>
  <c r="T48" i="46"/>
  <c r="T48" i="44"/>
  <c r="AZ48" i="46"/>
  <c r="AZ48" i="44"/>
  <c r="O49" i="46"/>
  <c r="O49" i="44"/>
  <c r="BG50" i="46"/>
  <c r="BG50" i="44"/>
  <c r="N51" i="46"/>
  <c r="N51" i="44"/>
  <c r="AT51" i="46"/>
  <c r="AT51" i="44"/>
  <c r="BN52" i="46"/>
  <c r="BN52" i="44"/>
  <c r="Y54" i="46"/>
  <c r="Y54" i="44"/>
  <c r="M21" i="44"/>
  <c r="AZ24" i="44"/>
  <c r="BC27" i="44"/>
  <c r="K28" i="44"/>
  <c r="AP28" i="44"/>
  <c r="AY28" i="44"/>
  <c r="D29" i="44"/>
  <c r="AS29" i="44"/>
  <c r="AW56" i="44"/>
  <c r="T57" i="44"/>
  <c r="BK58" i="44"/>
  <c r="AQ59" i="44"/>
  <c r="W60" i="44"/>
  <c r="BF61" i="44"/>
  <c r="AL62" i="44"/>
  <c r="AQ64" i="44"/>
  <c r="BM44" i="46"/>
  <c r="BM44" i="44"/>
  <c r="AA45" i="46"/>
  <c r="AA45" i="44"/>
  <c r="W46" i="46"/>
  <c r="W46" i="44"/>
  <c r="BC46" i="46"/>
  <c r="BC46" i="44"/>
  <c r="BK46" i="46"/>
  <c r="BK46" i="44"/>
  <c r="X51" i="46"/>
  <c r="X51" i="44"/>
  <c r="BL51" i="46"/>
  <c r="BL51" i="44"/>
  <c r="AJ52" i="46"/>
  <c r="AJ52" i="44"/>
  <c r="BH52" i="46"/>
  <c r="BH52" i="44"/>
  <c r="P53" i="46"/>
  <c r="P53" i="44"/>
  <c r="BD53" i="46"/>
  <c r="BD53" i="44"/>
  <c r="S54" i="46"/>
  <c r="S54" i="44"/>
  <c r="BG54" i="46"/>
  <c r="BG54" i="44"/>
  <c r="AM55" i="46"/>
  <c r="AM55" i="44"/>
  <c r="AT57" i="46"/>
  <c r="AT57" i="44"/>
  <c r="Y58" i="46"/>
  <c r="Y58" i="44"/>
  <c r="Q60" i="46"/>
  <c r="Q60" i="44"/>
  <c r="AK64" i="46"/>
  <c r="AK64" i="44"/>
  <c r="AP66" i="46"/>
  <c r="AP66" i="44"/>
  <c r="Z68" i="46"/>
  <c r="Z68" i="44"/>
  <c r="AD69" i="46"/>
  <c r="AD69" i="44"/>
  <c r="I70" i="46"/>
  <c r="I70" i="44"/>
  <c r="AO70" i="46"/>
  <c r="AO70" i="44"/>
  <c r="BE70" i="46"/>
  <c r="BE70" i="44"/>
  <c r="I72" i="46"/>
  <c r="I72" i="44"/>
  <c r="AG72" i="46"/>
  <c r="AG72" i="44"/>
  <c r="BM72" i="46"/>
  <c r="BM72" i="44"/>
  <c r="U73" i="46"/>
  <c r="U73" i="44"/>
  <c r="BI73" i="46"/>
  <c r="BI73" i="44"/>
  <c r="J79" i="46"/>
  <c r="J79" i="44"/>
  <c r="A68" i="44"/>
  <c r="Z19" i="44"/>
  <c r="AA27" i="44"/>
  <c r="O36" i="44"/>
  <c r="Q42" i="44"/>
  <c r="BM42" i="44"/>
  <c r="U50" i="44"/>
  <c r="BA50" i="44"/>
  <c r="C24" i="46"/>
  <c r="C24" i="44" s="1"/>
  <c r="C83" i="46"/>
  <c r="C83" i="44" s="1"/>
  <c r="BD7" i="44"/>
  <c r="AC12" i="44"/>
  <c r="BI12" i="44"/>
  <c r="AX19" i="44"/>
  <c r="AD20" i="44"/>
  <c r="T22" i="44"/>
  <c r="AI27" i="44"/>
  <c r="M30" i="44"/>
  <c r="BC31" i="44"/>
  <c r="Z32" i="44"/>
  <c r="AE36" i="44"/>
  <c r="E43" i="44"/>
  <c r="M43" i="44"/>
  <c r="U43" i="44"/>
  <c r="AC43" i="44"/>
  <c r="AK43" i="44"/>
  <c r="AS43" i="44"/>
  <c r="BA43" i="44"/>
  <c r="BI43" i="44"/>
  <c r="BQ43" i="44"/>
  <c r="AO44" i="44"/>
  <c r="BJ48" i="44"/>
  <c r="AF51" i="44"/>
  <c r="K56" i="44"/>
  <c r="S56" i="44"/>
  <c r="AA56" i="44"/>
  <c r="AI56" i="44"/>
  <c r="AQ56" i="44"/>
  <c r="AY56" i="44"/>
  <c r="BG56" i="44"/>
  <c r="BO56" i="44"/>
  <c r="E59" i="44"/>
  <c r="M59" i="44"/>
  <c r="U59" i="44"/>
  <c r="AC59" i="44"/>
  <c r="AK59" i="44"/>
  <c r="AS59" i="44"/>
  <c r="BA59" i="44"/>
  <c r="BI59" i="44"/>
  <c r="BQ59" i="44"/>
  <c r="H62" i="44"/>
  <c r="P62" i="44"/>
  <c r="X62" i="44"/>
  <c r="AF62" i="44"/>
  <c r="AN62" i="44"/>
  <c r="AV62" i="44"/>
  <c r="BD62" i="44"/>
  <c r="BL62" i="44"/>
  <c r="E71" i="44"/>
  <c r="M71" i="44"/>
  <c r="U71" i="44"/>
  <c r="AC71" i="44"/>
  <c r="AK71" i="44"/>
  <c r="AS71" i="44"/>
  <c r="BA71" i="44"/>
  <c r="BI71" i="44"/>
  <c r="BQ71" i="44"/>
  <c r="AZ75" i="44"/>
  <c r="AG86" i="44"/>
  <c r="S40" i="46"/>
  <c r="S40" i="44"/>
  <c r="AI45" i="46"/>
  <c r="AI45" i="44"/>
  <c r="O46" i="46"/>
  <c r="O46" i="44"/>
  <c r="AE46" i="46"/>
  <c r="AE46" i="44"/>
  <c r="AU46" i="46"/>
  <c r="AU46" i="44"/>
  <c r="N48" i="46"/>
  <c r="N48" i="44"/>
  <c r="I49" i="46"/>
  <c r="I49" i="44"/>
  <c r="AB52" i="46"/>
  <c r="AB52" i="44"/>
  <c r="BP52" i="46"/>
  <c r="BP52" i="44"/>
  <c r="AV53" i="46"/>
  <c r="AV53" i="44"/>
  <c r="AE55" i="46"/>
  <c r="AE55" i="44"/>
  <c r="F57" i="46"/>
  <c r="F57" i="44"/>
  <c r="AL57" i="46"/>
  <c r="AL57" i="44"/>
  <c r="Q58" i="46"/>
  <c r="Q58" i="44"/>
  <c r="BE58" i="46"/>
  <c r="BE58" i="44"/>
  <c r="Y60" i="46"/>
  <c r="Y60" i="44"/>
  <c r="BM60" i="46"/>
  <c r="BM60" i="44"/>
  <c r="AW63" i="46"/>
  <c r="AW63" i="44"/>
  <c r="AC64" i="46"/>
  <c r="AC64" i="44"/>
  <c r="N65" i="46"/>
  <c r="N65" i="44"/>
  <c r="AT65" i="46"/>
  <c r="AT65" i="44"/>
  <c r="Z66" i="46"/>
  <c r="Z66" i="44"/>
  <c r="BN66" i="46"/>
  <c r="BN66" i="44"/>
  <c r="AX68" i="46"/>
  <c r="AX68" i="44"/>
  <c r="AT69" i="46"/>
  <c r="AT69" i="44"/>
  <c r="AF74" i="46"/>
  <c r="AF74" i="44"/>
  <c r="BD74" i="46"/>
  <c r="BD74" i="44"/>
  <c r="L75" i="46"/>
  <c r="L75" i="44"/>
  <c r="AB75" i="46"/>
  <c r="AB75" i="44"/>
  <c r="BP75" i="46"/>
  <c r="BP75" i="44"/>
  <c r="H76" i="46"/>
  <c r="H76" i="44"/>
  <c r="P76" i="46"/>
  <c r="P76" i="44"/>
  <c r="X76" i="46"/>
  <c r="X76" i="44"/>
  <c r="AF76" i="46"/>
  <c r="AF76" i="44"/>
  <c r="AN76" i="46"/>
  <c r="AN76" i="44"/>
  <c r="AV76" i="46"/>
  <c r="AV76" i="44"/>
  <c r="BD76" i="46"/>
  <c r="BD76" i="44"/>
  <c r="BL76" i="46"/>
  <c r="BL76" i="44"/>
  <c r="K77" i="46"/>
  <c r="K77" i="44"/>
  <c r="S77" i="46"/>
  <c r="S77" i="44"/>
  <c r="AA77" i="46"/>
  <c r="AA77" i="44"/>
  <c r="AI77" i="46"/>
  <c r="AI77" i="44"/>
  <c r="AQ77" i="46"/>
  <c r="AQ77" i="44"/>
  <c r="AY77" i="46"/>
  <c r="AY77" i="44"/>
  <c r="BG77" i="46"/>
  <c r="BG77" i="44"/>
  <c r="BF79" i="46"/>
  <c r="BF79" i="44"/>
  <c r="BN79" i="46"/>
  <c r="BN79" i="44"/>
  <c r="F80" i="46"/>
  <c r="F80" i="44"/>
  <c r="N80" i="46"/>
  <c r="N80" i="44"/>
  <c r="V80" i="46"/>
  <c r="V80" i="44"/>
  <c r="AD80" i="46"/>
  <c r="AD80" i="44"/>
  <c r="AL80" i="46"/>
  <c r="AL80" i="44"/>
  <c r="AT80" i="46"/>
  <c r="AT80" i="44"/>
  <c r="BB80" i="46"/>
  <c r="BB80" i="44"/>
  <c r="BJ80" i="46"/>
  <c r="BJ80" i="44"/>
  <c r="F82" i="46"/>
  <c r="F82" i="44"/>
  <c r="N82" i="46"/>
  <c r="N82" i="44"/>
  <c r="V82" i="46"/>
  <c r="V82" i="44"/>
  <c r="AD82" i="46"/>
  <c r="AD82" i="44"/>
  <c r="AL82" i="46"/>
  <c r="AL82" i="44"/>
  <c r="AT82" i="46"/>
  <c r="AT82" i="44"/>
  <c r="BB82" i="46"/>
  <c r="BB82" i="44"/>
  <c r="BJ82" i="46"/>
  <c r="BJ82" i="44"/>
  <c r="J84" i="46"/>
  <c r="J84" i="44"/>
  <c r="AP84" i="46"/>
  <c r="AP84" i="44"/>
  <c r="E85" i="46"/>
  <c r="E85" i="44"/>
  <c r="M85" i="46"/>
  <c r="M85" i="44"/>
  <c r="U85" i="46"/>
  <c r="U85" i="44"/>
  <c r="AC85" i="46"/>
  <c r="AC85" i="44"/>
  <c r="AK85" i="46"/>
  <c r="AK85" i="44"/>
  <c r="AS85" i="46"/>
  <c r="AS85" i="44"/>
  <c r="BA85" i="46"/>
  <c r="BA85" i="44"/>
  <c r="BI85" i="46"/>
  <c r="BI85" i="44"/>
  <c r="BQ85" i="46"/>
  <c r="BQ85" i="44"/>
  <c r="Q86" i="46"/>
  <c r="Q86" i="44"/>
  <c r="BM86" i="46"/>
  <c r="BM86" i="44"/>
  <c r="AJ87" i="46"/>
  <c r="AJ87" i="44"/>
  <c r="AR87" i="46"/>
  <c r="AR87" i="44"/>
  <c r="X88" i="46"/>
  <c r="X88" i="44"/>
  <c r="AF88" i="46"/>
  <c r="AF88" i="44"/>
  <c r="BL88" i="46"/>
  <c r="BL88" i="44"/>
  <c r="BG89" i="46"/>
  <c r="BG89" i="44"/>
  <c r="BO89" i="46"/>
  <c r="BO89" i="44"/>
  <c r="F92" i="46"/>
  <c r="F92" i="44"/>
  <c r="N92" i="46"/>
  <c r="N92" i="44"/>
  <c r="V92" i="46"/>
  <c r="V92" i="44"/>
  <c r="AD92" i="46"/>
  <c r="AD92" i="44"/>
  <c r="AL92" i="46"/>
  <c r="AL92" i="44"/>
  <c r="AT92" i="46"/>
  <c r="AT92" i="44"/>
  <c r="BB92" i="46"/>
  <c r="BB92" i="44"/>
  <c r="BJ92" i="46"/>
  <c r="BJ92" i="44"/>
  <c r="R93" i="46"/>
  <c r="R93" i="44"/>
  <c r="AP93" i="46"/>
  <c r="AP93" i="44"/>
  <c r="F94" i="46"/>
  <c r="F94" i="44"/>
  <c r="N94" i="46"/>
  <c r="N94" i="44"/>
  <c r="V94" i="46"/>
  <c r="V94" i="44"/>
  <c r="AD94" i="46"/>
  <c r="AD94" i="44"/>
  <c r="AL94" i="46"/>
  <c r="AL94" i="44"/>
  <c r="AT94" i="46"/>
  <c r="AT94" i="44"/>
  <c r="BB94" i="46"/>
  <c r="BB94" i="44"/>
  <c r="BJ94" i="46"/>
  <c r="BJ94" i="44"/>
  <c r="BA98" i="46"/>
  <c r="BA98" i="44"/>
  <c r="I101" i="46"/>
  <c r="I101" i="44"/>
  <c r="Q101" i="46"/>
  <c r="Q101" i="44"/>
  <c r="Y101" i="46"/>
  <c r="Y101" i="44"/>
  <c r="AG101" i="46"/>
  <c r="AG101" i="44"/>
  <c r="AO101" i="46"/>
  <c r="AO101" i="44"/>
  <c r="AW101" i="46"/>
  <c r="AW101" i="44"/>
  <c r="BE101" i="46"/>
  <c r="BE101" i="44"/>
  <c r="BM101" i="46"/>
  <c r="BM101" i="44"/>
  <c r="D102" i="46"/>
  <c r="D102" i="44"/>
  <c r="L102" i="46"/>
  <c r="L102" i="44"/>
  <c r="T102" i="46"/>
  <c r="T102" i="44"/>
  <c r="AB102" i="46"/>
  <c r="AB102" i="44"/>
  <c r="AJ102" i="46"/>
  <c r="AJ102" i="44"/>
  <c r="AR102" i="46"/>
  <c r="AR102" i="44"/>
  <c r="AZ102" i="46"/>
  <c r="AZ102" i="44"/>
  <c r="BH102" i="46"/>
  <c r="BH102" i="44"/>
  <c r="BP102" i="46"/>
  <c r="BP102" i="44"/>
  <c r="K104" i="46"/>
  <c r="K104" i="44"/>
  <c r="S104" i="46"/>
  <c r="S104" i="44"/>
  <c r="AA104" i="46"/>
  <c r="AA104" i="44"/>
  <c r="AI104" i="46"/>
  <c r="AI104" i="44"/>
  <c r="AQ104" i="46"/>
  <c r="AQ104" i="44"/>
  <c r="AY104" i="46"/>
  <c r="AY104" i="44"/>
  <c r="BG104" i="46"/>
  <c r="BG104" i="44"/>
  <c r="BO104" i="46"/>
  <c r="BO104" i="44"/>
  <c r="F105" i="46"/>
  <c r="F105" i="44"/>
  <c r="N105" i="46"/>
  <c r="N105" i="44"/>
  <c r="V105" i="46"/>
  <c r="V105" i="44"/>
  <c r="AD105" i="46"/>
  <c r="AD105" i="44"/>
  <c r="AL105" i="46"/>
  <c r="AL105" i="44"/>
  <c r="AT105" i="46"/>
  <c r="AT105" i="44"/>
  <c r="BB105" i="46"/>
  <c r="BB105" i="44"/>
  <c r="BJ105" i="46"/>
  <c r="BJ105" i="44"/>
  <c r="J108" i="46"/>
  <c r="J108" i="44"/>
  <c r="R108" i="46"/>
  <c r="R108" i="44"/>
  <c r="Z108" i="46"/>
  <c r="Z108" i="44"/>
  <c r="AH108" i="46"/>
  <c r="AH108" i="44"/>
  <c r="AP108" i="46"/>
  <c r="AP108" i="44"/>
  <c r="AX108" i="46"/>
  <c r="AX108" i="44"/>
  <c r="BF108" i="46"/>
  <c r="BF108" i="44"/>
  <c r="BN108" i="46"/>
  <c r="BN108" i="44"/>
  <c r="F109" i="46"/>
  <c r="F109" i="44"/>
  <c r="N109" i="46"/>
  <c r="N109" i="44"/>
  <c r="V109" i="46"/>
  <c r="V109" i="44"/>
  <c r="AD109" i="46"/>
  <c r="AD109" i="44"/>
  <c r="AT109" i="46"/>
  <c r="AT109" i="44"/>
  <c r="BB109" i="46"/>
  <c r="BB109" i="44"/>
  <c r="BJ109" i="46"/>
  <c r="BJ109" i="44"/>
  <c r="J110" i="46"/>
  <c r="J110" i="44"/>
  <c r="R110" i="46"/>
  <c r="R110" i="44"/>
  <c r="Z110" i="46"/>
  <c r="Z110" i="44"/>
  <c r="AH110" i="46"/>
  <c r="AH110" i="44"/>
  <c r="AP110" i="46"/>
  <c r="AP110" i="44"/>
  <c r="AX110" i="46"/>
  <c r="AX110" i="44"/>
  <c r="BF110" i="46"/>
  <c r="BF110" i="44"/>
  <c r="BN110" i="46"/>
  <c r="BN110" i="44"/>
  <c r="E111" i="46"/>
  <c r="E111" i="44"/>
  <c r="M111" i="46"/>
  <c r="M111" i="44"/>
  <c r="U111" i="46"/>
  <c r="U111" i="44"/>
  <c r="AC111" i="46"/>
  <c r="AC111" i="44"/>
  <c r="AS111" i="46"/>
  <c r="AS111" i="44"/>
  <c r="BA111" i="46"/>
  <c r="BA111" i="44"/>
  <c r="BI111" i="46"/>
  <c r="BI111" i="44"/>
  <c r="BQ111" i="46"/>
  <c r="BQ111" i="44"/>
  <c r="I112" i="46"/>
  <c r="I112" i="44"/>
  <c r="Q112" i="46"/>
  <c r="Q112" i="44"/>
  <c r="Y112" i="46"/>
  <c r="Y112" i="44"/>
  <c r="AO112" i="46"/>
  <c r="AO112" i="44"/>
  <c r="AW112" i="46"/>
  <c r="AW112" i="44"/>
  <c r="BE112" i="46"/>
  <c r="BE112" i="44"/>
  <c r="BM112" i="46"/>
  <c r="BM112" i="44"/>
  <c r="E113" i="46"/>
  <c r="E113" i="44"/>
  <c r="M113" i="46"/>
  <c r="M113" i="44"/>
  <c r="U113" i="46"/>
  <c r="U113" i="44"/>
  <c r="AC113" i="46"/>
  <c r="AC113" i="44"/>
  <c r="AK113" i="46"/>
  <c r="AK113" i="44"/>
  <c r="AS113" i="46"/>
  <c r="AS113" i="44"/>
  <c r="BA113" i="46"/>
  <c r="BA113" i="44"/>
  <c r="BI113" i="46"/>
  <c r="BI113" i="44"/>
  <c r="BQ113" i="46"/>
  <c r="BQ113" i="44"/>
  <c r="I114" i="46"/>
  <c r="I114" i="44"/>
  <c r="Q114" i="46"/>
  <c r="Q114" i="44"/>
  <c r="Y114" i="46"/>
  <c r="Y114" i="44"/>
  <c r="AG114" i="46"/>
  <c r="AG114" i="44"/>
  <c r="AO114" i="46"/>
  <c r="AO114" i="44"/>
  <c r="AW114" i="46"/>
  <c r="AW114" i="44"/>
  <c r="BE114" i="46"/>
  <c r="BE114" i="44"/>
  <c r="AX32" i="46"/>
  <c r="AX32" i="44"/>
  <c r="Q44" i="46"/>
  <c r="Q44" i="44"/>
  <c r="AD48" i="46"/>
  <c r="AD48" i="44"/>
  <c r="AA54" i="46"/>
  <c r="AA54" i="44"/>
  <c r="BO54" i="46"/>
  <c r="BO54" i="44"/>
  <c r="AU55" i="46"/>
  <c r="AU55" i="44"/>
  <c r="V57" i="46"/>
  <c r="V57" i="44"/>
  <c r="BJ57" i="46"/>
  <c r="BJ57" i="44"/>
  <c r="AG58" i="46"/>
  <c r="AG58" i="44"/>
  <c r="BM58" i="46"/>
  <c r="BM58" i="44"/>
  <c r="AG60" i="46"/>
  <c r="AG60" i="44"/>
  <c r="D61" i="46"/>
  <c r="D61" i="44"/>
  <c r="AR61" i="46"/>
  <c r="AR61" i="44"/>
  <c r="BP61" i="46"/>
  <c r="BP61" i="44"/>
  <c r="Q63" i="46"/>
  <c r="Q63" i="44"/>
  <c r="M64" i="46"/>
  <c r="M64" i="44"/>
  <c r="BQ64" i="46"/>
  <c r="BQ64" i="44"/>
  <c r="AD65" i="46"/>
  <c r="AD65" i="44"/>
  <c r="J66" i="46"/>
  <c r="J66" i="44"/>
  <c r="AX66" i="46"/>
  <c r="AX66" i="44"/>
  <c r="AH68" i="46"/>
  <c r="AH68" i="44"/>
  <c r="V69" i="46"/>
  <c r="V69" i="44"/>
  <c r="BB69" i="46"/>
  <c r="BB69" i="44"/>
  <c r="Q70" i="46"/>
  <c r="Q70" i="44"/>
  <c r="BA73" i="46"/>
  <c r="BA73" i="44"/>
  <c r="Z79" i="46"/>
  <c r="Z79" i="44"/>
  <c r="BK14" i="44"/>
  <c r="AP24" i="44"/>
  <c r="AG29" i="44"/>
  <c r="I42" i="44"/>
  <c r="BE42" i="44"/>
  <c r="M50" i="44"/>
  <c r="BI50" i="44"/>
  <c r="C70" i="46"/>
  <c r="C70" i="44" s="1"/>
  <c r="AP19" i="44"/>
  <c r="AF21" i="44"/>
  <c r="BD21" i="44"/>
  <c r="L22" i="44"/>
  <c r="BP22" i="44"/>
  <c r="AH24" i="44"/>
  <c r="BG27" i="44"/>
  <c r="Y29" i="44"/>
  <c r="AE31" i="44"/>
  <c r="J32" i="44"/>
  <c r="G36" i="44"/>
  <c r="AY40" i="44"/>
  <c r="F48" i="44"/>
  <c r="AT48" i="44"/>
  <c r="P74" i="44"/>
  <c r="AP79" i="44"/>
  <c r="O31" i="46"/>
  <c r="O31" i="44"/>
  <c r="BK36" i="46"/>
  <c r="BK36" i="44"/>
  <c r="AM39" i="46"/>
  <c r="AM39" i="44"/>
  <c r="G46" i="46"/>
  <c r="G46" i="44"/>
  <c r="AG49" i="46"/>
  <c r="AG49" i="44"/>
  <c r="AW49" i="46"/>
  <c r="AW49" i="44"/>
  <c r="BM49" i="46"/>
  <c r="BM49" i="44"/>
  <c r="H51" i="46"/>
  <c r="H51" i="44"/>
  <c r="AV51" i="46"/>
  <c r="AV51" i="44"/>
  <c r="T52" i="46"/>
  <c r="T52" i="44"/>
  <c r="AZ52" i="46"/>
  <c r="AZ52" i="44"/>
  <c r="AN53" i="46"/>
  <c r="AN53" i="44"/>
  <c r="AW60" i="46"/>
  <c r="AW60" i="44"/>
  <c r="T61" i="46"/>
  <c r="T61" i="44"/>
  <c r="AZ61" i="46"/>
  <c r="AZ61" i="44"/>
  <c r="I63" i="46"/>
  <c r="I63" i="44"/>
  <c r="BE63" i="46"/>
  <c r="BE63" i="44"/>
  <c r="AS64" i="46"/>
  <c r="AS64" i="44"/>
  <c r="V65" i="46"/>
  <c r="V65" i="44"/>
  <c r="BJ65" i="46"/>
  <c r="BJ65" i="44"/>
  <c r="AH66" i="46"/>
  <c r="AH66" i="44"/>
  <c r="R68" i="46"/>
  <c r="R68" i="44"/>
  <c r="BF68" i="46"/>
  <c r="BF68" i="44"/>
  <c r="AL69" i="46"/>
  <c r="AL69" i="44"/>
  <c r="BJ69" i="46"/>
  <c r="BJ69" i="44"/>
  <c r="Y70" i="46"/>
  <c r="Y70" i="44"/>
  <c r="AW70" i="46"/>
  <c r="AW70" i="44"/>
  <c r="BM70" i="46"/>
  <c r="BM70" i="44"/>
  <c r="BQ73" i="46"/>
  <c r="BQ73" i="44"/>
  <c r="X74" i="46"/>
  <c r="X74" i="44"/>
  <c r="BL74" i="46"/>
  <c r="BL74" i="44"/>
  <c r="X7" i="44"/>
  <c r="J19" i="44"/>
  <c r="BN24" i="44"/>
  <c r="AK30" i="44"/>
  <c r="K40" i="44"/>
  <c r="BG40" i="44"/>
  <c r="Y42" i="44"/>
  <c r="Y44" i="44"/>
  <c r="AC50" i="44"/>
  <c r="BQ50" i="44"/>
  <c r="A21" i="44"/>
  <c r="A49" i="44"/>
  <c r="P7" i="44"/>
  <c r="AN7" i="44"/>
  <c r="N20" i="44"/>
  <c r="H21" i="44"/>
  <c r="N23" i="44"/>
  <c r="AL23" i="44"/>
  <c r="S27" i="44"/>
  <c r="Q29" i="44"/>
  <c r="AC30" i="44"/>
  <c r="BQ30" i="44"/>
  <c r="W31" i="44"/>
  <c r="E38" i="44"/>
  <c r="M38" i="44"/>
  <c r="U38" i="44"/>
  <c r="AC38" i="44"/>
  <c r="AK38" i="44"/>
  <c r="AS38" i="44"/>
  <c r="BA38" i="44"/>
  <c r="BI38" i="44"/>
  <c r="BQ38" i="44"/>
  <c r="AE39" i="44"/>
  <c r="AQ40" i="44"/>
  <c r="E41" i="44"/>
  <c r="M41" i="44"/>
  <c r="U41" i="44"/>
  <c r="AC41" i="44"/>
  <c r="AK41" i="44"/>
  <c r="AS41" i="44"/>
  <c r="BA41" i="44"/>
  <c r="BI41" i="44"/>
  <c r="BQ41" i="44"/>
  <c r="AL48" i="44"/>
  <c r="BD51" i="44"/>
  <c r="H53" i="44"/>
  <c r="AO63" i="44"/>
  <c r="AW72" i="44"/>
  <c r="H74" i="44"/>
  <c r="AH79" i="44"/>
  <c r="K27" i="46"/>
  <c r="K27" i="44"/>
  <c r="AM46" i="46"/>
  <c r="AM46" i="44"/>
  <c r="Y49" i="46"/>
  <c r="Y49" i="44"/>
  <c r="AF53" i="46"/>
  <c r="AF53" i="44"/>
  <c r="K54" i="46"/>
  <c r="K54" i="44"/>
  <c r="AQ54" i="46"/>
  <c r="AQ54" i="44"/>
  <c r="N57" i="46"/>
  <c r="N57" i="44"/>
  <c r="BB57" i="46"/>
  <c r="BB57" i="44"/>
  <c r="AO60" i="46"/>
  <c r="AO60" i="44"/>
  <c r="L61" i="46"/>
  <c r="L61" i="44"/>
  <c r="AJ61" i="46"/>
  <c r="AJ61" i="44"/>
  <c r="BH61" i="46"/>
  <c r="BH61" i="44"/>
  <c r="U64" i="46"/>
  <c r="U64" i="44"/>
  <c r="F65" i="46"/>
  <c r="F65" i="44"/>
  <c r="J68" i="46"/>
  <c r="J68" i="44"/>
  <c r="F69" i="46"/>
  <c r="F69" i="44"/>
  <c r="AG70" i="46"/>
  <c r="AG70" i="44"/>
  <c r="AC73" i="46"/>
  <c r="AC73" i="44"/>
  <c r="BL11" i="44"/>
  <c r="BF32" i="44"/>
  <c r="AG42" i="44"/>
  <c r="AK50" i="44"/>
  <c r="A24" i="44"/>
  <c r="BL7" i="44"/>
  <c r="AL20" i="44"/>
  <c r="BJ20" i="44"/>
  <c r="AB22" i="44"/>
  <c r="BJ23" i="44"/>
  <c r="J24" i="44"/>
  <c r="BF24" i="44"/>
  <c r="I29" i="44"/>
  <c r="U30" i="44"/>
  <c r="BI30" i="44"/>
  <c r="BH33" i="44"/>
  <c r="BC36" i="44"/>
  <c r="W39" i="44"/>
  <c r="BK39" i="44"/>
  <c r="S45" i="44"/>
  <c r="J47" i="44"/>
  <c r="R47" i="44"/>
  <c r="Z47" i="44"/>
  <c r="AH47" i="44"/>
  <c r="AP47" i="44"/>
  <c r="AX47" i="44"/>
  <c r="BF47" i="44"/>
  <c r="BN47" i="44"/>
  <c r="W55" i="44"/>
  <c r="AG63" i="44"/>
  <c r="AO72" i="44"/>
  <c r="AI40" i="46"/>
  <c r="AI40" i="44"/>
  <c r="I44" i="46"/>
  <c r="I44" i="44"/>
  <c r="BG45" i="46"/>
  <c r="BG45" i="44"/>
  <c r="L52" i="46"/>
  <c r="L52" i="44"/>
  <c r="AR52" i="46"/>
  <c r="AR52" i="44"/>
  <c r="X53" i="46"/>
  <c r="X53" i="44"/>
  <c r="BK55" i="46"/>
  <c r="BK55" i="44"/>
  <c r="AO58" i="46"/>
  <c r="AO58" i="44"/>
  <c r="Y63" i="46"/>
  <c r="Y63" i="44"/>
  <c r="E64" i="46"/>
  <c r="E64" i="44"/>
  <c r="BI64" i="46"/>
  <c r="BI64" i="44"/>
  <c r="AL65" i="46"/>
  <c r="AL65" i="44"/>
  <c r="R66" i="46"/>
  <c r="R66" i="44"/>
  <c r="BF66" i="46"/>
  <c r="BF66" i="44"/>
  <c r="AP68" i="46"/>
  <c r="AP68" i="44"/>
  <c r="N69" i="46"/>
  <c r="N69" i="44"/>
  <c r="Y72" i="46"/>
  <c r="Y72" i="44"/>
  <c r="BE72" i="46"/>
  <c r="BE72" i="44"/>
  <c r="E73" i="46"/>
  <c r="E73" i="44"/>
  <c r="AK73" i="46"/>
  <c r="AK73" i="44"/>
  <c r="R79" i="46"/>
  <c r="R79" i="44"/>
  <c r="AT20" i="44"/>
  <c r="AZ22" i="44"/>
  <c r="AM31" i="44"/>
  <c r="R32" i="44"/>
  <c r="AW42" i="44"/>
  <c r="E50" i="44"/>
  <c r="AS50" i="44"/>
  <c r="A58" i="44"/>
  <c r="A66" i="44"/>
  <c r="A70" i="44"/>
  <c r="A83" i="44"/>
  <c r="C49" i="46"/>
  <c r="C49" i="44" s="1"/>
  <c r="C81" i="46"/>
  <c r="C81" i="44" s="1"/>
  <c r="AT16" i="44"/>
  <c r="R19" i="44"/>
  <c r="AH19" i="44"/>
  <c r="BF19" i="44"/>
  <c r="F20" i="44"/>
  <c r="X21" i="44"/>
  <c r="AV21" i="44"/>
  <c r="D22" i="44"/>
  <c r="AR22" i="44"/>
  <c r="BH22" i="44"/>
  <c r="F23" i="44"/>
  <c r="Z24" i="44"/>
  <c r="AP32" i="44"/>
  <c r="S35" i="44"/>
  <c r="AA35" i="44"/>
  <c r="AI35" i="44"/>
  <c r="AQ35" i="44"/>
  <c r="AY35" i="44"/>
  <c r="BG35" i="44"/>
  <c r="BO35" i="44"/>
  <c r="AU36" i="44"/>
  <c r="I37" i="44"/>
  <c r="Q37" i="44"/>
  <c r="Y37" i="44"/>
  <c r="AG37" i="44"/>
  <c r="AO37" i="44"/>
  <c r="AW37" i="44"/>
  <c r="BE37" i="44"/>
  <c r="BM37" i="44"/>
  <c r="O39" i="44"/>
  <c r="BE44" i="44"/>
  <c r="K45" i="44"/>
  <c r="AY45" i="44"/>
  <c r="O55" i="44"/>
  <c r="G78" i="44"/>
  <c r="O78" i="44"/>
  <c r="W78" i="44"/>
  <c r="AE78" i="44"/>
  <c r="AM78" i="44"/>
  <c r="AU78" i="44"/>
  <c r="BC78" i="44"/>
  <c r="BK78" i="44"/>
  <c r="BC39" i="46"/>
  <c r="BC39" i="44"/>
  <c r="BB48" i="46"/>
  <c r="BB48" i="44"/>
  <c r="Q49" i="46"/>
  <c r="Q49" i="44"/>
  <c r="AO49" i="46"/>
  <c r="AO49" i="44"/>
  <c r="BE49" i="46"/>
  <c r="BE49" i="44"/>
  <c r="P51" i="46"/>
  <c r="P51" i="44"/>
  <c r="D52" i="46"/>
  <c r="D52" i="44"/>
  <c r="AI54" i="46"/>
  <c r="AI54" i="44"/>
  <c r="G55" i="46"/>
  <c r="G55" i="44"/>
  <c r="BC55" i="46"/>
  <c r="BC55" i="44"/>
  <c r="AD57" i="46"/>
  <c r="AD57" i="44"/>
  <c r="I58" i="46"/>
  <c r="I58" i="44"/>
  <c r="AW58" i="46"/>
  <c r="AW58" i="44"/>
  <c r="I60" i="46"/>
  <c r="I60" i="44"/>
  <c r="BE60" i="46"/>
  <c r="BE60" i="44"/>
  <c r="AB61" i="46"/>
  <c r="AB61" i="44"/>
  <c r="BA64" i="46"/>
  <c r="BA64" i="44"/>
  <c r="BB65" i="46"/>
  <c r="BB65" i="44"/>
  <c r="BN68" i="46"/>
  <c r="BN68" i="44"/>
  <c r="Q72" i="46"/>
  <c r="Q72" i="44"/>
  <c r="AN74" i="46"/>
  <c r="AN74" i="44"/>
  <c r="AV74" i="46"/>
  <c r="AV74" i="44"/>
  <c r="D75" i="46"/>
  <c r="D75" i="44"/>
  <c r="T75" i="46"/>
  <c r="T75" i="44"/>
  <c r="AJ75" i="46"/>
  <c r="AJ75" i="44"/>
  <c r="AR75" i="46"/>
  <c r="AR75" i="44"/>
  <c r="AX79" i="46"/>
  <c r="AX79" i="44"/>
  <c r="V20" i="44"/>
  <c r="AJ22" i="44"/>
  <c r="AT23" i="44"/>
  <c r="AO42" i="44"/>
  <c r="C21" i="46"/>
  <c r="C21" i="44" s="1"/>
  <c r="C58" i="46"/>
  <c r="C58" i="44" s="1"/>
  <c r="C66" i="46"/>
  <c r="C66" i="44" s="1"/>
  <c r="H7" i="44"/>
  <c r="AF7" i="44"/>
  <c r="W9" i="44"/>
  <c r="R15" i="44"/>
  <c r="BB20" i="44"/>
  <c r="AD23" i="44"/>
  <c r="BB23" i="44"/>
  <c r="AX24" i="44"/>
  <c r="AQ27" i="44"/>
  <c r="BA30" i="44"/>
  <c r="G31" i="44"/>
  <c r="BK31" i="44"/>
  <c r="AH32" i="44"/>
  <c r="AM36" i="44"/>
  <c r="G39" i="44"/>
  <c r="AA40" i="44"/>
  <c r="AW44" i="44"/>
  <c r="AQ45" i="44"/>
  <c r="AN51" i="44"/>
  <c r="BL53" i="44"/>
  <c r="AS73" i="44"/>
  <c r="BH75" i="44"/>
  <c r="L87" i="44"/>
  <c r="AX93" i="44"/>
  <c r="I117" i="44"/>
  <c r="BL119" i="44"/>
  <c r="AP128" i="44"/>
  <c r="T131" i="44"/>
  <c r="AR131" i="44"/>
  <c r="X134" i="44"/>
  <c r="Q143" i="44"/>
  <c r="S145" i="44"/>
  <c r="BM114" i="46"/>
  <c r="BM114" i="44"/>
  <c r="K115" i="46"/>
  <c r="K115" i="44"/>
  <c r="S115" i="46"/>
  <c r="S115" i="44"/>
  <c r="AA115" i="46"/>
  <c r="AA115" i="44"/>
  <c r="AQ115" i="46"/>
  <c r="AQ115" i="44"/>
  <c r="AY115" i="46"/>
  <c r="AY115" i="44"/>
  <c r="BG115" i="46"/>
  <c r="BG115" i="44"/>
  <c r="G116" i="46"/>
  <c r="G116" i="44"/>
  <c r="O116" i="46"/>
  <c r="O116" i="44"/>
  <c r="W116" i="46"/>
  <c r="W116" i="44"/>
  <c r="AE116" i="46"/>
  <c r="AE116" i="44"/>
  <c r="AM116" i="46"/>
  <c r="AM116" i="44"/>
  <c r="AU116" i="46"/>
  <c r="AU116" i="44"/>
  <c r="BC116" i="46"/>
  <c r="BC116" i="44"/>
  <c r="BK116" i="46"/>
  <c r="BK116" i="44"/>
  <c r="Y117" i="46"/>
  <c r="Y117" i="44"/>
  <c r="AG117" i="46"/>
  <c r="AG117" i="44"/>
  <c r="AO117" i="46"/>
  <c r="AO117" i="44"/>
  <c r="AW117" i="46"/>
  <c r="AW117" i="44"/>
  <c r="E118" i="46"/>
  <c r="E118" i="44"/>
  <c r="M118" i="46"/>
  <c r="M118" i="44"/>
  <c r="AC118" i="46"/>
  <c r="AC118" i="44"/>
  <c r="AS118" i="46"/>
  <c r="AS118" i="44"/>
  <c r="BA118" i="46"/>
  <c r="BA118" i="44"/>
  <c r="BI118" i="46"/>
  <c r="BI118" i="44"/>
  <c r="H119" i="46"/>
  <c r="H119" i="44"/>
  <c r="P119" i="46"/>
  <c r="P119" i="44"/>
  <c r="AN119" i="46"/>
  <c r="AN119" i="44"/>
  <c r="AV119" i="46"/>
  <c r="AV119" i="44"/>
  <c r="D120" i="46"/>
  <c r="D120" i="44"/>
  <c r="L120" i="46"/>
  <c r="L120" i="44"/>
  <c r="AB120" i="46"/>
  <c r="AB120" i="44"/>
  <c r="AJ120" i="46"/>
  <c r="AJ120" i="44"/>
  <c r="AR120" i="46"/>
  <c r="AR120" i="44"/>
  <c r="BP120" i="46"/>
  <c r="BP120" i="44"/>
  <c r="H121" i="46"/>
  <c r="H121" i="44"/>
  <c r="X121" i="46"/>
  <c r="X121" i="44"/>
  <c r="AF121" i="46"/>
  <c r="AF121" i="44"/>
  <c r="AN121" i="46"/>
  <c r="AN121" i="44"/>
  <c r="AV121" i="46"/>
  <c r="AV121" i="44"/>
  <c r="BL121" i="46"/>
  <c r="BL121" i="44"/>
  <c r="D122" i="46"/>
  <c r="D122" i="44"/>
  <c r="L122" i="46"/>
  <c r="L122" i="44"/>
  <c r="T122" i="46"/>
  <c r="T122" i="44"/>
  <c r="AB122" i="46"/>
  <c r="AB122" i="44"/>
  <c r="AJ122" i="46"/>
  <c r="AJ122" i="44"/>
  <c r="AR122" i="46"/>
  <c r="AR122" i="44"/>
  <c r="AZ122" i="46"/>
  <c r="AZ122" i="44"/>
  <c r="BH122" i="46"/>
  <c r="BH122" i="44"/>
  <c r="BP122" i="46"/>
  <c r="BP122" i="44"/>
  <c r="O123" i="46"/>
  <c r="O123" i="44"/>
  <c r="W123" i="46"/>
  <c r="W123" i="44"/>
  <c r="AE123" i="46"/>
  <c r="AE123" i="44"/>
  <c r="AM123" i="46"/>
  <c r="AM123" i="44"/>
  <c r="AU123" i="46"/>
  <c r="AU123" i="44"/>
  <c r="BC123" i="46"/>
  <c r="BC123" i="44"/>
  <c r="K124" i="46"/>
  <c r="K124" i="44"/>
  <c r="S124" i="46"/>
  <c r="S124" i="44"/>
  <c r="AA124" i="46"/>
  <c r="AA124" i="44"/>
  <c r="AI124" i="46"/>
  <c r="AI124" i="44"/>
  <c r="AY124" i="46"/>
  <c r="AY124" i="44"/>
  <c r="BG124" i="46"/>
  <c r="BG124" i="44"/>
  <c r="BO124" i="46"/>
  <c r="BO124" i="44"/>
  <c r="F125" i="46"/>
  <c r="F125" i="44"/>
  <c r="N125" i="46"/>
  <c r="N125" i="44"/>
  <c r="V125" i="46"/>
  <c r="V125" i="44"/>
  <c r="AD125" i="46"/>
  <c r="AD125" i="44"/>
  <c r="AL125" i="46"/>
  <c r="AL125" i="44"/>
  <c r="AT125" i="46"/>
  <c r="AT125" i="44"/>
  <c r="BB125" i="46"/>
  <c r="BB125" i="44"/>
  <c r="BJ125" i="46"/>
  <c r="BJ125" i="44"/>
  <c r="R126" i="46"/>
  <c r="R126" i="44"/>
  <c r="Z126" i="46"/>
  <c r="Z126" i="44"/>
  <c r="AH126" i="46"/>
  <c r="AH126" i="44"/>
  <c r="AX126" i="46"/>
  <c r="AX126" i="44"/>
  <c r="F127" i="46"/>
  <c r="F127" i="44"/>
  <c r="N127" i="46"/>
  <c r="N127" i="44"/>
  <c r="V127" i="46"/>
  <c r="V127" i="44"/>
  <c r="AT127" i="46"/>
  <c r="AT127" i="44"/>
  <c r="BB127" i="46"/>
  <c r="BB127" i="44"/>
  <c r="BJ127" i="46"/>
  <c r="BJ127" i="44"/>
  <c r="R128" i="46"/>
  <c r="R128" i="44"/>
  <c r="Z128" i="46"/>
  <c r="Z128" i="44"/>
  <c r="AH128" i="46"/>
  <c r="AH128" i="44"/>
  <c r="AX128" i="46"/>
  <c r="AX128" i="44"/>
  <c r="BF128" i="46"/>
  <c r="BF128" i="44"/>
  <c r="BN128" i="46"/>
  <c r="BN128" i="44"/>
  <c r="F129" i="46"/>
  <c r="F129" i="44"/>
  <c r="N129" i="46"/>
  <c r="N129" i="44"/>
  <c r="V129" i="46"/>
  <c r="V129" i="44"/>
  <c r="AD129" i="46"/>
  <c r="AD129" i="44"/>
  <c r="AL129" i="46"/>
  <c r="AL129" i="44"/>
  <c r="AT129" i="46"/>
  <c r="AT129" i="44"/>
  <c r="BB129" i="46"/>
  <c r="BB129" i="44"/>
  <c r="BJ129" i="46"/>
  <c r="BJ129" i="44"/>
  <c r="H130" i="46"/>
  <c r="H130" i="44"/>
  <c r="P130" i="46"/>
  <c r="P130" i="44"/>
  <c r="X130" i="46"/>
  <c r="X130" i="44"/>
  <c r="AN130" i="46"/>
  <c r="AN130" i="44"/>
  <c r="BL130" i="46"/>
  <c r="BL130" i="44"/>
  <c r="D131" i="46"/>
  <c r="D131" i="44"/>
  <c r="AB131" i="46"/>
  <c r="AB131" i="44"/>
  <c r="AJ131" i="46"/>
  <c r="AJ131" i="44"/>
  <c r="BH131" i="46"/>
  <c r="BH131" i="44"/>
  <c r="BP131" i="46"/>
  <c r="BP131" i="44"/>
  <c r="T133" i="46"/>
  <c r="T133" i="44"/>
  <c r="AB133" i="46"/>
  <c r="AB133" i="44"/>
  <c r="AJ133" i="46"/>
  <c r="AJ133" i="44"/>
  <c r="AR133" i="46"/>
  <c r="AR133" i="44"/>
  <c r="BP133" i="46"/>
  <c r="BP133" i="44"/>
  <c r="H134" i="46"/>
  <c r="H134" i="44"/>
  <c r="P134" i="46"/>
  <c r="P134" i="44"/>
  <c r="AN134" i="46"/>
  <c r="AN134" i="44"/>
  <c r="AV134" i="46"/>
  <c r="AV134" i="44"/>
  <c r="BD134" i="46"/>
  <c r="BD134" i="44"/>
  <c r="BL134" i="46"/>
  <c r="BL134" i="44"/>
  <c r="D135" i="46"/>
  <c r="D135" i="44"/>
  <c r="L135" i="46"/>
  <c r="L135" i="44"/>
  <c r="T135" i="46"/>
  <c r="T135" i="44"/>
  <c r="AB135" i="46"/>
  <c r="AB135" i="44"/>
  <c r="AJ135" i="46"/>
  <c r="AJ135" i="44"/>
  <c r="AR135" i="46"/>
  <c r="AR135" i="44"/>
  <c r="AZ135" i="46"/>
  <c r="AZ135" i="44"/>
  <c r="BH135" i="46"/>
  <c r="BH135" i="44"/>
  <c r="BP135" i="46"/>
  <c r="BP135" i="44"/>
  <c r="H136" i="46"/>
  <c r="H136" i="44"/>
  <c r="P136" i="46"/>
  <c r="P136" i="44"/>
  <c r="X136" i="46"/>
  <c r="X136" i="44"/>
  <c r="AF136" i="46"/>
  <c r="AF136" i="44"/>
  <c r="AN136" i="46"/>
  <c r="AN136" i="44"/>
  <c r="BL136" i="46"/>
  <c r="BL136" i="44"/>
  <c r="D137" i="46"/>
  <c r="D137" i="44"/>
  <c r="L137" i="46"/>
  <c r="L137" i="44"/>
  <c r="T137" i="46"/>
  <c r="T137" i="44"/>
  <c r="AB137" i="46"/>
  <c r="AB137" i="44"/>
  <c r="AJ137" i="46"/>
  <c r="AJ137" i="44"/>
  <c r="AR137" i="46"/>
  <c r="AR137" i="44"/>
  <c r="AZ137" i="46"/>
  <c r="AZ137" i="44"/>
  <c r="BH137" i="46"/>
  <c r="BH137" i="44"/>
  <c r="H138" i="46"/>
  <c r="H138" i="44"/>
  <c r="P138" i="46"/>
  <c r="P138" i="44"/>
  <c r="X138" i="46"/>
  <c r="X138" i="44"/>
  <c r="AF138" i="46"/>
  <c r="AF138" i="44"/>
  <c r="AV138" i="46"/>
  <c r="AV138" i="44"/>
  <c r="BL138" i="46"/>
  <c r="BL138" i="44"/>
  <c r="I139" i="46"/>
  <c r="I139" i="44"/>
  <c r="Q139" i="46"/>
  <c r="Q139" i="44"/>
  <c r="Y139" i="46"/>
  <c r="Y139" i="44"/>
  <c r="AG139" i="46"/>
  <c r="AG139" i="44"/>
  <c r="AW139" i="46"/>
  <c r="AW139" i="44"/>
  <c r="E140" i="46"/>
  <c r="E140" i="44"/>
  <c r="M140" i="46"/>
  <c r="M140" i="44"/>
  <c r="U140" i="46"/>
  <c r="U140" i="44"/>
  <c r="AS140" i="46"/>
  <c r="AS140" i="44"/>
  <c r="BA140" i="46"/>
  <c r="BA140" i="44"/>
  <c r="BI140" i="46"/>
  <c r="BI140" i="44"/>
  <c r="Q141" i="46"/>
  <c r="Q141" i="44"/>
  <c r="Y141" i="46"/>
  <c r="Y141" i="44"/>
  <c r="AG141" i="46"/>
  <c r="AG141" i="44"/>
  <c r="AO141" i="46"/>
  <c r="AO141" i="44"/>
  <c r="AW141" i="46"/>
  <c r="AW141" i="44"/>
  <c r="BM141" i="46"/>
  <c r="BM141" i="44"/>
  <c r="E142" i="46"/>
  <c r="E142" i="44"/>
  <c r="M142" i="46"/>
  <c r="M142" i="44"/>
  <c r="U142" i="46"/>
  <c r="U142" i="44"/>
  <c r="AC142" i="46"/>
  <c r="AC142" i="44"/>
  <c r="AK142" i="46"/>
  <c r="AK142" i="44"/>
  <c r="AS142" i="46"/>
  <c r="AS142" i="44"/>
  <c r="BA142" i="46"/>
  <c r="BA142" i="44"/>
  <c r="BI142" i="46"/>
  <c r="BI142" i="44"/>
  <c r="BQ142" i="46"/>
  <c r="BQ142" i="44"/>
  <c r="Y143" i="46"/>
  <c r="Y143" i="44"/>
  <c r="AG143" i="46"/>
  <c r="AG143" i="44"/>
  <c r="AO143" i="46"/>
  <c r="AO143" i="44"/>
  <c r="AW143" i="46"/>
  <c r="AW143" i="44"/>
  <c r="G144" i="46"/>
  <c r="G144" i="44"/>
  <c r="O144" i="46"/>
  <c r="O144" i="44"/>
  <c r="W144" i="46"/>
  <c r="W144" i="44"/>
  <c r="AE144" i="46"/>
  <c r="AE144" i="44"/>
  <c r="AM144" i="46"/>
  <c r="AM144" i="44"/>
  <c r="K145" i="46"/>
  <c r="K145" i="44"/>
  <c r="AA145" i="46"/>
  <c r="AA145" i="44"/>
  <c r="AI145" i="46"/>
  <c r="AI145" i="44"/>
  <c r="AQ145" i="46"/>
  <c r="AQ145" i="44"/>
  <c r="BO145" i="46"/>
  <c r="BO145" i="44"/>
  <c r="E146" i="46"/>
  <c r="E146" i="44"/>
  <c r="AC146" i="46"/>
  <c r="AC146" i="44"/>
  <c r="AK146" i="46"/>
  <c r="AK146" i="44"/>
  <c r="AS146" i="46"/>
  <c r="AS146" i="44"/>
  <c r="BI146" i="46"/>
  <c r="BI146" i="44"/>
  <c r="BQ146" i="46"/>
  <c r="BQ146" i="44"/>
  <c r="O147" i="46"/>
  <c r="O147" i="44"/>
  <c r="W147" i="46"/>
  <c r="W147" i="44"/>
  <c r="AE147" i="46"/>
  <c r="AE147" i="44"/>
  <c r="AM147" i="46"/>
  <c r="AM147" i="44"/>
  <c r="BC147" i="46"/>
  <c r="BC147" i="44"/>
  <c r="BK147" i="46"/>
  <c r="BK147" i="44"/>
  <c r="K148" i="46"/>
  <c r="K148" i="44"/>
  <c r="S148" i="46"/>
  <c r="S148" i="44"/>
  <c r="AA148" i="46"/>
  <c r="AA148" i="44"/>
  <c r="AQ148" i="46"/>
  <c r="AQ148" i="44"/>
  <c r="AY148" i="46"/>
  <c r="AY148" i="44"/>
  <c r="BG148" i="46"/>
  <c r="BG148" i="44"/>
  <c r="BO148" i="46"/>
  <c r="BO148" i="44"/>
  <c r="F149" i="46"/>
  <c r="F149" i="44"/>
  <c r="N149" i="46"/>
  <c r="N149" i="44"/>
  <c r="V149" i="46"/>
  <c r="V149" i="44"/>
  <c r="AD149" i="46"/>
  <c r="AD149" i="44"/>
  <c r="AL149" i="46"/>
  <c r="AL149" i="44"/>
  <c r="AT149" i="46"/>
  <c r="AT149" i="44"/>
  <c r="BB149" i="46"/>
  <c r="BB149" i="44"/>
  <c r="BJ149" i="46"/>
  <c r="BJ149" i="44"/>
  <c r="J150" i="46"/>
  <c r="J150" i="44"/>
  <c r="R150" i="46"/>
  <c r="R150" i="44"/>
  <c r="Z150" i="46"/>
  <c r="Z150" i="44"/>
  <c r="AH150" i="46"/>
  <c r="AH150" i="44"/>
  <c r="AP150" i="46"/>
  <c r="AP150" i="44"/>
  <c r="AX150" i="46"/>
  <c r="AX150" i="44"/>
  <c r="BF150" i="46"/>
  <c r="BF150" i="44"/>
  <c r="F151" i="46"/>
  <c r="F151" i="44"/>
  <c r="N151" i="46"/>
  <c r="N151" i="44"/>
  <c r="V151" i="46"/>
  <c r="V151" i="44"/>
  <c r="AD151" i="46"/>
  <c r="AD151" i="44"/>
  <c r="AL151" i="46"/>
  <c r="AL151" i="44"/>
  <c r="BB151" i="46"/>
  <c r="BB151" i="44"/>
  <c r="BJ151" i="46"/>
  <c r="BJ151" i="44"/>
  <c r="J152" i="46"/>
  <c r="J152" i="44"/>
  <c r="R152" i="46"/>
  <c r="R152" i="44"/>
  <c r="Z152" i="46"/>
  <c r="Z152" i="44"/>
  <c r="AH152" i="46"/>
  <c r="AH152" i="44"/>
  <c r="AP152" i="46"/>
  <c r="AP152" i="44"/>
  <c r="AX152" i="46"/>
  <c r="AX152" i="44"/>
  <c r="BF152" i="46"/>
  <c r="BF152" i="44"/>
  <c r="E153" i="46"/>
  <c r="E153" i="44"/>
  <c r="M153" i="46"/>
  <c r="M153" i="44"/>
  <c r="U153" i="46"/>
  <c r="U153" i="44"/>
  <c r="AC153" i="46"/>
  <c r="AC153" i="44"/>
  <c r="AS153" i="46"/>
  <c r="AS153" i="44"/>
  <c r="BA153" i="46"/>
  <c r="BA153" i="44"/>
  <c r="BI153" i="46"/>
  <c r="BI153" i="44"/>
  <c r="BQ153" i="46"/>
  <c r="BQ153" i="44"/>
  <c r="I154" i="46"/>
  <c r="I154" i="44"/>
  <c r="Q154" i="46"/>
  <c r="Q154" i="44"/>
  <c r="Y154" i="46"/>
  <c r="Y154" i="44"/>
  <c r="AG154" i="46"/>
  <c r="AG154" i="44"/>
  <c r="AW154" i="46"/>
  <c r="AW154" i="44"/>
  <c r="BE154" i="46"/>
  <c r="BE154" i="44"/>
  <c r="BM154" i="46"/>
  <c r="BM154" i="44"/>
  <c r="I156" i="46"/>
  <c r="I156" i="44"/>
  <c r="Q156" i="46"/>
  <c r="Q156" i="44"/>
  <c r="Y156" i="46"/>
  <c r="Y156" i="44"/>
  <c r="AG156" i="46"/>
  <c r="AG156" i="44"/>
  <c r="AO156" i="46"/>
  <c r="AO156" i="44"/>
  <c r="AW156" i="46"/>
  <c r="AW156" i="44"/>
  <c r="AK118" i="44"/>
  <c r="X119" i="44"/>
  <c r="BD121" i="44"/>
  <c r="BN126" i="44"/>
  <c r="L133" i="44"/>
  <c r="AU144" i="44"/>
  <c r="U146" i="44"/>
  <c r="BQ118" i="44"/>
  <c r="P121" i="44"/>
  <c r="BF126" i="44"/>
  <c r="D133" i="44"/>
  <c r="BD138" i="44"/>
  <c r="AO139" i="44"/>
  <c r="I141" i="44"/>
  <c r="BM117" i="44"/>
  <c r="BH120" i="44"/>
  <c r="BK123" i="44"/>
  <c r="AF130" i="44"/>
  <c r="BG145" i="44"/>
  <c r="BE117" i="44"/>
  <c r="U118" i="44"/>
  <c r="AZ120" i="44"/>
  <c r="J126" i="44"/>
  <c r="AZ131" i="44"/>
  <c r="H132" i="44"/>
  <c r="P132" i="44"/>
  <c r="X132" i="44"/>
  <c r="AF132" i="44"/>
  <c r="AN132" i="44"/>
  <c r="AV132" i="44"/>
  <c r="BD132" i="44"/>
  <c r="BL132" i="44"/>
  <c r="BD136" i="44"/>
  <c r="AK140" i="44"/>
  <c r="BM143" i="44"/>
  <c r="AY145" i="44"/>
  <c r="Q117" i="44"/>
  <c r="T120" i="44"/>
  <c r="AP126" i="44"/>
  <c r="J128" i="44"/>
  <c r="AF134" i="44"/>
  <c r="AV136" i="44"/>
  <c r="AN138" i="44"/>
  <c r="AC140" i="44"/>
  <c r="BQ140" i="44"/>
  <c r="BE143" i="44"/>
  <c r="AN158" i="44"/>
  <c r="AZ159" i="44"/>
  <c r="P160" i="44"/>
  <c r="BL160" i="44"/>
  <c r="BD162" i="44"/>
  <c r="AP164" i="44"/>
  <c r="E165" i="44"/>
  <c r="BA167" i="44"/>
  <c r="H158" i="46"/>
  <c r="H158" i="44"/>
  <c r="D159" i="46"/>
  <c r="D159" i="44"/>
  <c r="BH159" i="46"/>
  <c r="BH159" i="44"/>
  <c r="BP159" i="46"/>
  <c r="BP159" i="44"/>
  <c r="AF160" i="46"/>
  <c r="AF160" i="44"/>
  <c r="AV160" i="46"/>
  <c r="AV160" i="44"/>
  <c r="D161" i="46"/>
  <c r="D161" i="44"/>
  <c r="L161" i="46"/>
  <c r="L161" i="44"/>
  <c r="T161" i="46"/>
  <c r="T161" i="44"/>
  <c r="AB161" i="46"/>
  <c r="AB161" i="44"/>
  <c r="AJ161" i="46"/>
  <c r="AJ161" i="44"/>
  <c r="AR161" i="46"/>
  <c r="AR161" i="44"/>
  <c r="AZ161" i="46"/>
  <c r="AZ161" i="44"/>
  <c r="BH161" i="46"/>
  <c r="BH161" i="44"/>
  <c r="BP161" i="46"/>
  <c r="BP161" i="44"/>
  <c r="H162" i="46"/>
  <c r="H162" i="44"/>
  <c r="X162" i="46"/>
  <c r="X162" i="44"/>
  <c r="AN162" i="46"/>
  <c r="AN162" i="44"/>
  <c r="D163" i="46"/>
  <c r="D163" i="44"/>
  <c r="T163" i="46"/>
  <c r="T163" i="44"/>
  <c r="AB163" i="46"/>
  <c r="AB163" i="44"/>
  <c r="AZ163" i="46"/>
  <c r="AZ163" i="44"/>
  <c r="BH163" i="46"/>
  <c r="BH163" i="44"/>
  <c r="J164" i="46"/>
  <c r="J164" i="44"/>
  <c r="R164" i="46"/>
  <c r="R164" i="44"/>
  <c r="AX164" i="46"/>
  <c r="AX164" i="44"/>
  <c r="U165" i="46"/>
  <c r="U165" i="44"/>
  <c r="AC165" i="46"/>
  <c r="AC165" i="44"/>
  <c r="BA165" i="46"/>
  <c r="BA165" i="44"/>
  <c r="BI165" i="46"/>
  <c r="BI165" i="44"/>
  <c r="M167" i="46"/>
  <c r="M167" i="44"/>
  <c r="U167" i="46"/>
  <c r="U167" i="44"/>
  <c r="AS167" i="46"/>
  <c r="AS167" i="44"/>
  <c r="BI167" i="46"/>
  <c r="BI167" i="44"/>
  <c r="BQ167" i="46"/>
  <c r="BQ167" i="44"/>
  <c r="H170" i="46"/>
  <c r="H170" i="44"/>
  <c r="X170" i="46"/>
  <c r="X170" i="44"/>
  <c r="AN170" i="46"/>
  <c r="AN170" i="44"/>
  <c r="AV170" i="46"/>
  <c r="AV170" i="44"/>
  <c r="D171" i="46"/>
  <c r="D171" i="44"/>
  <c r="L171" i="46"/>
  <c r="L171" i="44"/>
  <c r="AB171" i="46"/>
  <c r="AB171" i="44"/>
  <c r="AJ171" i="46"/>
  <c r="AJ171" i="44"/>
  <c r="AR171" i="46"/>
  <c r="AR171" i="44"/>
  <c r="AZ171" i="46"/>
  <c r="AZ171" i="44"/>
  <c r="BP171" i="46"/>
  <c r="BP171" i="44"/>
  <c r="G174" i="46"/>
  <c r="G174" i="44"/>
  <c r="O174" i="46"/>
  <c r="O174" i="44"/>
  <c r="W174" i="46"/>
  <c r="W174" i="44"/>
  <c r="AE174" i="46"/>
  <c r="AE174" i="44"/>
  <c r="AM174" i="46"/>
  <c r="AM174" i="44"/>
  <c r="AU174" i="46"/>
  <c r="AU174" i="44"/>
  <c r="BC174" i="46"/>
  <c r="BC174" i="44"/>
  <c r="BK174" i="46"/>
  <c r="BK174" i="44"/>
  <c r="S175" i="46"/>
  <c r="S175" i="44"/>
  <c r="AA175" i="46"/>
  <c r="AA175" i="44"/>
  <c r="AI175" i="46"/>
  <c r="AI175" i="44"/>
  <c r="AQ175" i="46"/>
  <c r="AQ175" i="44"/>
  <c r="BG175" i="46"/>
  <c r="BG175" i="44"/>
  <c r="BO175" i="46"/>
  <c r="BO175" i="44"/>
  <c r="E176" i="46"/>
  <c r="E176" i="44"/>
  <c r="AC176" i="46"/>
  <c r="AC176" i="44"/>
  <c r="AS176" i="46"/>
  <c r="AS176" i="44"/>
  <c r="BA176" i="46"/>
  <c r="BA176" i="44"/>
  <c r="BI176" i="46"/>
  <c r="BI176" i="44"/>
  <c r="J179" i="46"/>
  <c r="J179" i="44"/>
  <c r="R179" i="46"/>
  <c r="R179" i="44"/>
  <c r="Z179" i="46"/>
  <c r="Z179" i="44"/>
  <c r="AH179" i="46"/>
  <c r="AH179" i="44"/>
  <c r="AP179" i="46"/>
  <c r="AP179" i="44"/>
  <c r="AX179" i="46"/>
  <c r="AX179" i="44"/>
  <c r="BN179" i="46"/>
  <c r="BN179" i="44"/>
  <c r="E180" i="46"/>
  <c r="E180" i="44"/>
  <c r="AC180" i="46"/>
  <c r="AC180" i="44"/>
  <c r="AK180" i="46"/>
  <c r="AK180" i="44"/>
  <c r="AS180" i="46"/>
  <c r="AS180" i="44"/>
  <c r="BA180" i="46"/>
  <c r="BA180" i="44"/>
  <c r="BI180" i="46"/>
  <c r="BI180" i="44"/>
  <c r="H181" i="46"/>
  <c r="H181" i="44"/>
  <c r="P181" i="46"/>
  <c r="P181" i="44"/>
  <c r="X181" i="46"/>
  <c r="X181" i="44"/>
  <c r="AF181" i="46"/>
  <c r="AF181" i="44"/>
  <c r="AN181" i="46"/>
  <c r="AN181" i="44"/>
  <c r="AV181" i="46"/>
  <c r="AV181" i="44"/>
  <c r="BD181" i="46"/>
  <c r="BD181" i="44"/>
  <c r="BL181" i="46"/>
  <c r="BL181" i="44"/>
  <c r="D182" i="46"/>
  <c r="D182" i="44"/>
  <c r="L182" i="46"/>
  <c r="L182" i="44"/>
  <c r="AB182" i="46"/>
  <c r="AB182" i="44"/>
  <c r="AJ182" i="46"/>
  <c r="AJ182" i="44"/>
  <c r="AR182" i="46"/>
  <c r="AR182" i="44"/>
  <c r="BL158" i="44"/>
  <c r="AB159" i="44"/>
  <c r="U176" i="44"/>
  <c r="X158" i="44"/>
  <c r="BM156" i="44"/>
  <c r="L159" i="44"/>
  <c r="AJ163" i="44"/>
  <c r="BF164" i="44"/>
  <c r="AS165" i="44"/>
  <c r="E167" i="44"/>
  <c r="BE156" i="44"/>
  <c r="P158" i="44"/>
  <c r="AV158" i="44"/>
  <c r="AC167" i="44"/>
  <c r="AF170" i="44"/>
  <c r="AY175" i="44"/>
  <c r="X160" i="44"/>
  <c r="P162" i="44"/>
  <c r="BL162" i="44"/>
  <c r="BP163" i="44"/>
  <c r="M165" i="44"/>
  <c r="AK165" i="44"/>
  <c r="BQ165" i="44"/>
  <c r="D169" i="44"/>
  <c r="L169" i="44"/>
  <c r="T169" i="44"/>
  <c r="AB169" i="44"/>
  <c r="AJ169" i="44"/>
  <c r="AR169" i="44"/>
  <c r="AZ169" i="44"/>
  <c r="BH169" i="44"/>
  <c r="BP169" i="44"/>
  <c r="BL170" i="44"/>
  <c r="BH171" i="44"/>
  <c r="AQ186" i="44"/>
  <c r="AT191" i="44"/>
  <c r="AS193" i="44"/>
  <c r="X194" i="44"/>
  <c r="P183" i="46"/>
  <c r="P183" i="44"/>
  <c r="AR184" i="46"/>
  <c r="AR184" i="44"/>
  <c r="AY186" i="46"/>
  <c r="AY186" i="44"/>
  <c r="J188" i="46"/>
  <c r="J188" i="44"/>
  <c r="R188" i="46"/>
  <c r="R188" i="44"/>
  <c r="Z188" i="46"/>
  <c r="Z188" i="44"/>
  <c r="AH188" i="46"/>
  <c r="AH188" i="44"/>
  <c r="AP188" i="46"/>
  <c r="AP188" i="44"/>
  <c r="AX188" i="46"/>
  <c r="AX188" i="44"/>
  <c r="BF188" i="46"/>
  <c r="BF188" i="44"/>
  <c r="BN188" i="46"/>
  <c r="BN188" i="44"/>
  <c r="V191" i="46"/>
  <c r="V191" i="44"/>
  <c r="AC193" i="46"/>
  <c r="AC193" i="44"/>
  <c r="BL194" i="46"/>
  <c r="BL194" i="44"/>
  <c r="P196" i="46"/>
  <c r="P196" i="44"/>
  <c r="BL196" i="46"/>
  <c r="BL196" i="44"/>
  <c r="AR197" i="46"/>
  <c r="AR197" i="44"/>
  <c r="AY199" i="46"/>
  <c r="AY199" i="44"/>
  <c r="S201" i="46"/>
  <c r="S201" i="44"/>
  <c r="BO201" i="46"/>
  <c r="BO201" i="44"/>
  <c r="S203" i="46"/>
  <c r="S203" i="44"/>
  <c r="BD183" i="44"/>
  <c r="AB184" i="44"/>
  <c r="AA186" i="44"/>
  <c r="BH182" i="44"/>
  <c r="AF183" i="44"/>
  <c r="AZ182" i="44"/>
  <c r="X183" i="44"/>
  <c r="D184" i="44"/>
  <c r="F187" i="44"/>
  <c r="N187" i="44"/>
  <c r="V187" i="44"/>
  <c r="AD187" i="44"/>
  <c r="AL187" i="44"/>
  <c r="AT187" i="44"/>
  <c r="BC204" i="44"/>
  <c r="R205" i="44"/>
  <c r="Z207" i="44"/>
  <c r="A28" i="29"/>
  <c r="A92" i="29"/>
  <c r="A36" i="29"/>
  <c r="A100" i="29"/>
  <c r="A44" i="29"/>
  <c r="A108" i="29"/>
  <c r="BI7" i="44"/>
  <c r="H10" i="44"/>
  <c r="AB14" i="44"/>
  <c r="W15" i="44"/>
  <c r="T18" i="44"/>
  <c r="AR18" i="44"/>
  <c r="AD19" i="44"/>
  <c r="A52" i="29"/>
  <c r="A116" i="29"/>
  <c r="A60" i="29"/>
  <c r="A124" i="29"/>
  <c r="A68" i="29"/>
  <c r="A132" i="29"/>
  <c r="A76" i="29"/>
  <c r="A140" i="29"/>
  <c r="A20" i="29"/>
  <c r="A84" i="29"/>
  <c r="Q11" i="44"/>
  <c r="AW11" i="44"/>
  <c r="AH7" i="44"/>
  <c r="AE8" i="44"/>
  <c r="BJ8" i="44"/>
  <c r="Q9" i="44"/>
  <c r="AO9" i="44"/>
  <c r="L10" i="44"/>
  <c r="R11" i="44"/>
  <c r="AX11" i="44"/>
  <c r="F12" i="44"/>
  <c r="BB12" i="44"/>
  <c r="AJ13" i="44"/>
  <c r="BI13" i="44"/>
  <c r="AF14" i="44"/>
  <c r="BD14" i="44"/>
  <c r="AM20" i="44"/>
  <c r="Q21" i="44"/>
  <c r="AW21" i="44"/>
  <c r="M22" i="44"/>
  <c r="AK22" i="44"/>
  <c r="BN84" i="44"/>
  <c r="AW86" i="44"/>
  <c r="D87" i="44"/>
  <c r="BP87" i="44"/>
  <c r="BD88" i="44"/>
  <c r="AA89" i="44"/>
  <c r="G90" i="44"/>
  <c r="O90" i="44"/>
  <c r="W90" i="44"/>
  <c r="AE90" i="44"/>
  <c r="AM90" i="44"/>
  <c r="AU90" i="44"/>
  <c r="BC90" i="44"/>
  <c r="BK90" i="44"/>
  <c r="J93" i="44"/>
  <c r="I97" i="44"/>
  <c r="Q97" i="44"/>
  <c r="Y97" i="44"/>
  <c r="AG97" i="44"/>
  <c r="AO97" i="44"/>
  <c r="AW97" i="44"/>
  <c r="BE97" i="44"/>
  <c r="BM97" i="44"/>
  <c r="AS98" i="44"/>
  <c r="I110" i="44"/>
  <c r="Q110" i="44"/>
  <c r="Y110" i="44"/>
  <c r="AG110" i="44"/>
  <c r="AO110" i="44"/>
  <c r="AW110" i="44"/>
  <c r="BE110" i="44"/>
  <c r="BM110" i="44"/>
  <c r="O119" i="44"/>
  <c r="BC119" i="44"/>
  <c r="P9" i="44"/>
  <c r="BN7" i="44"/>
  <c r="BK8" i="44"/>
  <c r="I11" i="44"/>
  <c r="AO11" i="44"/>
  <c r="G12" i="44"/>
  <c r="AD12" i="44"/>
  <c r="BC12" i="44"/>
  <c r="L13" i="44"/>
  <c r="AK13" i="44"/>
  <c r="H14" i="44"/>
  <c r="AG14" i="44"/>
  <c r="BE14" i="44"/>
  <c r="H16" i="44"/>
  <c r="AF16" i="44"/>
  <c r="BD16" i="44"/>
  <c r="AQ19" i="44"/>
  <c r="AE23" i="44"/>
  <c r="BK23" i="44"/>
  <c r="I86" i="44"/>
  <c r="BH87" i="44"/>
  <c r="AV88" i="44"/>
  <c r="S89" i="44"/>
  <c r="BN93" i="44"/>
  <c r="AK98" i="44"/>
  <c r="E100" i="44"/>
  <c r="M100" i="44"/>
  <c r="U100" i="44"/>
  <c r="AC100" i="44"/>
  <c r="AK100" i="44"/>
  <c r="AS100" i="44"/>
  <c r="BA100" i="44"/>
  <c r="BI100" i="44"/>
  <c r="BQ100" i="44"/>
  <c r="G103" i="44"/>
  <c r="O103" i="44"/>
  <c r="W103" i="44"/>
  <c r="AE103" i="44"/>
  <c r="AM103" i="44"/>
  <c r="AU103" i="44"/>
  <c r="BC103" i="44"/>
  <c r="BK103" i="44"/>
  <c r="G119" i="44"/>
  <c r="AA131" i="44"/>
  <c r="C18" i="46"/>
  <c r="C18" i="44" s="1"/>
  <c r="Z7" i="44"/>
  <c r="W8" i="44"/>
  <c r="BC8" i="44"/>
  <c r="I9" i="44"/>
  <c r="BE9" i="44"/>
  <c r="J11" i="44"/>
  <c r="AP11" i="44"/>
  <c r="V12" i="44"/>
  <c r="AE12" i="44"/>
  <c r="M13" i="44"/>
  <c r="AZ13" i="44"/>
  <c r="I14" i="44"/>
  <c r="AV14" i="44"/>
  <c r="AA15" i="44"/>
  <c r="S19" i="44"/>
  <c r="AE20" i="44"/>
  <c r="BK20" i="44"/>
  <c r="I21" i="44"/>
  <c r="AO21" i="44"/>
  <c r="BA22" i="44"/>
  <c r="K24" i="44"/>
  <c r="AX84" i="44"/>
  <c r="AO86" i="44"/>
  <c r="AZ87" i="44"/>
  <c r="AN88" i="44"/>
  <c r="K89" i="44"/>
  <c r="BF93" i="44"/>
  <c r="E96" i="44"/>
  <c r="M96" i="44"/>
  <c r="U96" i="44"/>
  <c r="AC96" i="44"/>
  <c r="AK96" i="44"/>
  <c r="AS96" i="44"/>
  <c r="BA96" i="44"/>
  <c r="BI96" i="44"/>
  <c r="BQ96" i="44"/>
  <c r="AC98" i="44"/>
  <c r="J106" i="44"/>
  <c r="R106" i="44"/>
  <c r="Z106" i="44"/>
  <c r="AH106" i="44"/>
  <c r="AP106" i="44"/>
  <c r="AX106" i="44"/>
  <c r="BF106" i="44"/>
  <c r="BN106" i="44"/>
  <c r="I126" i="44"/>
  <c r="Q126" i="44"/>
  <c r="Y126" i="44"/>
  <c r="AG126" i="44"/>
  <c r="AO126" i="44"/>
  <c r="AW126" i="44"/>
  <c r="BE126" i="44"/>
  <c r="BM126" i="44"/>
  <c r="S131" i="44"/>
  <c r="A9" i="44"/>
  <c r="A7" i="29"/>
  <c r="A11" i="27"/>
  <c r="A11" i="29"/>
  <c r="A91" i="27"/>
  <c r="A91" i="29"/>
  <c r="A93" i="27"/>
  <c r="A93" i="29"/>
  <c r="I95" i="46"/>
  <c r="I95" i="44"/>
  <c r="Q95" i="46"/>
  <c r="Q95" i="44"/>
  <c r="Y95" i="46"/>
  <c r="Y95" i="44"/>
  <c r="AG95" i="46"/>
  <c r="AG95" i="44"/>
  <c r="AO95" i="46"/>
  <c r="AO95" i="44"/>
  <c r="AW95" i="46"/>
  <c r="AW95" i="44"/>
  <c r="BE95" i="46"/>
  <c r="BE95" i="44"/>
  <c r="BM95" i="46"/>
  <c r="BM95" i="44"/>
  <c r="U98" i="46"/>
  <c r="U98" i="44"/>
  <c r="I99" i="46"/>
  <c r="I99" i="44"/>
  <c r="Q99" i="46"/>
  <c r="Q99" i="44"/>
  <c r="Y99" i="46"/>
  <c r="Y99" i="44"/>
  <c r="AG99" i="46"/>
  <c r="AG99" i="44"/>
  <c r="AO99" i="46"/>
  <c r="AO99" i="44"/>
  <c r="AW99" i="46"/>
  <c r="AW99" i="44"/>
  <c r="BE99" i="46"/>
  <c r="BE99" i="44"/>
  <c r="BM99" i="46"/>
  <c r="BM99" i="44"/>
  <c r="A104" i="27"/>
  <c r="A104" i="29"/>
  <c r="E109" i="46"/>
  <c r="E109" i="44"/>
  <c r="M109" i="46"/>
  <c r="M109" i="44"/>
  <c r="U109" i="46"/>
  <c r="U109" i="44"/>
  <c r="AC109" i="46"/>
  <c r="AC109" i="44"/>
  <c r="AK109" i="46"/>
  <c r="AK109" i="44"/>
  <c r="AS109" i="46"/>
  <c r="AS109" i="44"/>
  <c r="BA109" i="46"/>
  <c r="BA109" i="44"/>
  <c r="BI109" i="46"/>
  <c r="BI109" i="44"/>
  <c r="BQ109" i="46"/>
  <c r="BQ109" i="44"/>
  <c r="L111" i="46"/>
  <c r="L111" i="44"/>
  <c r="T111" i="46"/>
  <c r="T111" i="44"/>
  <c r="AB111" i="46"/>
  <c r="AB111" i="44"/>
  <c r="AJ111" i="46"/>
  <c r="AJ111" i="44"/>
  <c r="AR111" i="46"/>
  <c r="AR111" i="44"/>
  <c r="AZ111" i="46"/>
  <c r="AZ111" i="44"/>
  <c r="BH111" i="46"/>
  <c r="BH111" i="44"/>
  <c r="BP111" i="46"/>
  <c r="BP111" i="44"/>
  <c r="H112" i="46"/>
  <c r="H112" i="44"/>
  <c r="P112" i="46"/>
  <c r="P112" i="44"/>
  <c r="X112" i="46"/>
  <c r="X112" i="44"/>
  <c r="AF112" i="46"/>
  <c r="AF112" i="44"/>
  <c r="AN112" i="46"/>
  <c r="AN112" i="44"/>
  <c r="AV112" i="46"/>
  <c r="AV112" i="44"/>
  <c r="BD112" i="46"/>
  <c r="BD112" i="44"/>
  <c r="BL112" i="46"/>
  <c r="BL112" i="44"/>
  <c r="D113" i="46"/>
  <c r="D113" i="44"/>
  <c r="L113" i="46"/>
  <c r="L113" i="44"/>
  <c r="T113" i="46"/>
  <c r="T113" i="44"/>
  <c r="AB113" i="46"/>
  <c r="AB113" i="44"/>
  <c r="AJ113" i="46"/>
  <c r="AJ113" i="44"/>
  <c r="AR113" i="46"/>
  <c r="AR113" i="44"/>
  <c r="AZ113" i="46"/>
  <c r="AZ113" i="44"/>
  <c r="BH113" i="46"/>
  <c r="BH113" i="44"/>
  <c r="BP113" i="46"/>
  <c r="BP113" i="44"/>
  <c r="J115" i="46"/>
  <c r="J115" i="44"/>
  <c r="R115" i="46"/>
  <c r="R115" i="44"/>
  <c r="AX115" i="46"/>
  <c r="AX115" i="44"/>
  <c r="BF115" i="46"/>
  <c r="BF115" i="44"/>
  <c r="A115" i="27"/>
  <c r="A115" i="29"/>
  <c r="H117" i="46"/>
  <c r="H117" i="44"/>
  <c r="P117" i="46"/>
  <c r="P117" i="44"/>
  <c r="X117" i="46"/>
  <c r="X117" i="44"/>
  <c r="AF117" i="46"/>
  <c r="AF117" i="44"/>
  <c r="AN117" i="46"/>
  <c r="AN117" i="44"/>
  <c r="AV117" i="46"/>
  <c r="AV117" i="44"/>
  <c r="BD117" i="46"/>
  <c r="BD117" i="44"/>
  <c r="BL117" i="46"/>
  <c r="BL117" i="44"/>
  <c r="D118" i="46"/>
  <c r="D118" i="44"/>
  <c r="L118" i="46"/>
  <c r="L118" i="44"/>
  <c r="T118" i="46"/>
  <c r="T118" i="44"/>
  <c r="AB118" i="46"/>
  <c r="AB118" i="44"/>
  <c r="AJ118" i="46"/>
  <c r="AJ118" i="44"/>
  <c r="AR118" i="46"/>
  <c r="AR118" i="44"/>
  <c r="AZ118" i="46"/>
  <c r="AZ118" i="44"/>
  <c r="BH118" i="46"/>
  <c r="BH118" i="44"/>
  <c r="BP118" i="46"/>
  <c r="BP118" i="44"/>
  <c r="AE119" i="46"/>
  <c r="AE119" i="44"/>
  <c r="AM119" i="46"/>
  <c r="AM119" i="44"/>
  <c r="AU119" i="46"/>
  <c r="AU119" i="44"/>
  <c r="K120" i="46"/>
  <c r="K120" i="44"/>
  <c r="S120" i="46"/>
  <c r="S120" i="44"/>
  <c r="BO120" i="46"/>
  <c r="BO120" i="44"/>
  <c r="F123" i="46"/>
  <c r="F123" i="44"/>
  <c r="N123" i="46"/>
  <c r="N123" i="44"/>
  <c r="V123" i="46"/>
  <c r="V123" i="44"/>
  <c r="AD123" i="46"/>
  <c r="AD123" i="44"/>
  <c r="AL123" i="46"/>
  <c r="AL123" i="44"/>
  <c r="AT123" i="46"/>
  <c r="AT123" i="44"/>
  <c r="BB123" i="46"/>
  <c r="BB123" i="44"/>
  <c r="BJ123" i="46"/>
  <c r="BJ123" i="44"/>
  <c r="A122" i="27"/>
  <c r="A122" i="29"/>
  <c r="J124" i="46"/>
  <c r="J124" i="44"/>
  <c r="R124" i="46"/>
  <c r="R124" i="44"/>
  <c r="Z124" i="46"/>
  <c r="Z124" i="44"/>
  <c r="AH124" i="46"/>
  <c r="AH124" i="44"/>
  <c r="AP124" i="46"/>
  <c r="AP124" i="44"/>
  <c r="AX124" i="46"/>
  <c r="AX124" i="44"/>
  <c r="BF124" i="46"/>
  <c r="BF124" i="44"/>
  <c r="BN124" i="46"/>
  <c r="BN124" i="44"/>
  <c r="E127" i="46"/>
  <c r="E127" i="44"/>
  <c r="M127" i="46"/>
  <c r="M127" i="44"/>
  <c r="U127" i="46"/>
  <c r="U127" i="44"/>
  <c r="AC127" i="46"/>
  <c r="AC127" i="44"/>
  <c r="AK127" i="46"/>
  <c r="AK127" i="44"/>
  <c r="AS127" i="46"/>
  <c r="AS127" i="44"/>
  <c r="BA127" i="46"/>
  <c r="BA127" i="44"/>
  <c r="BI127" i="46"/>
  <c r="BI127" i="44"/>
  <c r="BQ127" i="46"/>
  <c r="BQ127" i="44"/>
  <c r="G130" i="46"/>
  <c r="G130" i="44"/>
  <c r="O130" i="46"/>
  <c r="O130" i="44"/>
  <c r="W130" i="46"/>
  <c r="W130" i="44"/>
  <c r="AE130" i="46"/>
  <c r="AE130" i="44"/>
  <c r="AM130" i="46"/>
  <c r="AM130" i="44"/>
  <c r="AU130" i="46"/>
  <c r="AU130" i="44"/>
  <c r="BC130" i="46"/>
  <c r="BC130" i="44"/>
  <c r="BK130" i="46"/>
  <c r="BK130" i="44"/>
  <c r="K131" i="46"/>
  <c r="K131" i="44"/>
  <c r="AI131" i="46"/>
  <c r="AI131" i="44"/>
  <c r="AQ131" i="46"/>
  <c r="AQ131" i="44"/>
  <c r="AY131" i="46"/>
  <c r="AY131" i="44"/>
  <c r="BG131" i="46"/>
  <c r="BG131" i="44"/>
  <c r="BO131" i="46"/>
  <c r="BO131" i="44"/>
  <c r="K133" i="46"/>
  <c r="K133" i="44"/>
  <c r="S133" i="46"/>
  <c r="S133" i="44"/>
  <c r="AA133" i="46"/>
  <c r="AA133" i="44"/>
  <c r="AI133" i="46"/>
  <c r="AI133" i="44"/>
  <c r="AQ133" i="46"/>
  <c r="AQ133" i="44"/>
  <c r="AY133" i="46"/>
  <c r="AY133" i="44"/>
  <c r="BG133" i="46"/>
  <c r="BG133" i="44"/>
  <c r="BO133" i="46"/>
  <c r="BO133" i="44"/>
  <c r="G134" i="46"/>
  <c r="G134" i="44"/>
  <c r="O134" i="46"/>
  <c r="O134" i="44"/>
  <c r="W134" i="46"/>
  <c r="W134" i="44"/>
  <c r="AE134" i="46"/>
  <c r="AE134" i="44"/>
  <c r="AM134" i="46"/>
  <c r="AM134" i="44"/>
  <c r="AU134" i="46"/>
  <c r="AU134" i="44"/>
  <c r="BC134" i="46"/>
  <c r="BC134" i="44"/>
  <c r="BK134" i="46"/>
  <c r="BK134" i="44"/>
  <c r="F136" i="46"/>
  <c r="F136" i="44"/>
  <c r="N136" i="46"/>
  <c r="N136" i="44"/>
  <c r="V136" i="46"/>
  <c r="V136" i="44"/>
  <c r="AD136" i="46"/>
  <c r="AD136" i="44"/>
  <c r="AL136" i="46"/>
  <c r="AL136" i="44"/>
  <c r="AT136" i="46"/>
  <c r="AT136" i="44"/>
  <c r="BB136" i="46"/>
  <c r="BB136" i="44"/>
  <c r="BJ136" i="46"/>
  <c r="BJ136" i="44"/>
  <c r="A135" i="27"/>
  <c r="A135" i="29"/>
  <c r="J137" i="46"/>
  <c r="J137" i="44"/>
  <c r="R137" i="46"/>
  <c r="R137" i="44"/>
  <c r="Z137" i="46"/>
  <c r="Z137" i="44"/>
  <c r="AH137" i="46"/>
  <c r="AH137" i="44"/>
  <c r="AP137" i="46"/>
  <c r="AP137" i="44"/>
  <c r="AX137" i="46"/>
  <c r="AX137" i="44"/>
  <c r="BF137" i="46"/>
  <c r="BF137" i="44"/>
  <c r="BN137" i="46"/>
  <c r="BN137" i="44"/>
  <c r="F138" i="46"/>
  <c r="F138" i="44"/>
  <c r="N138" i="46"/>
  <c r="N138" i="44"/>
  <c r="V138" i="46"/>
  <c r="V138" i="44"/>
  <c r="AD138" i="46"/>
  <c r="AD138" i="44"/>
  <c r="AL138" i="46"/>
  <c r="AL138" i="44"/>
  <c r="AT138" i="46"/>
  <c r="AT138" i="44"/>
  <c r="BB138" i="46"/>
  <c r="BB138" i="44"/>
  <c r="BJ138" i="46"/>
  <c r="BJ138" i="44"/>
  <c r="A137" i="27"/>
  <c r="A137" i="29"/>
  <c r="G139" i="46"/>
  <c r="G139" i="44"/>
  <c r="O139" i="46"/>
  <c r="O139" i="44"/>
  <c r="W139" i="46"/>
  <c r="W139" i="44"/>
  <c r="AE139" i="46"/>
  <c r="AE139" i="44"/>
  <c r="AM139" i="46"/>
  <c r="AM139" i="44"/>
  <c r="AU139" i="46"/>
  <c r="AU139" i="44"/>
  <c r="BC139" i="46"/>
  <c r="BC139" i="44"/>
  <c r="BK139" i="46"/>
  <c r="BK139" i="44"/>
  <c r="K140" i="46"/>
  <c r="K140" i="44"/>
  <c r="S140" i="46"/>
  <c r="S140" i="44"/>
  <c r="AA140" i="46"/>
  <c r="AA140" i="44"/>
  <c r="AI140" i="46"/>
  <c r="AI140" i="44"/>
  <c r="AQ140" i="46"/>
  <c r="AQ140" i="44"/>
  <c r="AY140" i="46"/>
  <c r="AY140" i="44"/>
  <c r="BG140" i="46"/>
  <c r="BG140" i="44"/>
  <c r="BO140" i="46"/>
  <c r="BO140" i="44"/>
  <c r="G141" i="46"/>
  <c r="G141" i="44"/>
  <c r="O141" i="46"/>
  <c r="O141" i="44"/>
  <c r="W141" i="46"/>
  <c r="W141" i="44"/>
  <c r="AE141" i="46"/>
  <c r="AE141" i="44"/>
  <c r="AM141" i="46"/>
  <c r="AM141" i="44"/>
  <c r="AU141" i="46"/>
  <c r="AU141" i="44"/>
  <c r="I83" i="44"/>
  <c r="AG83" i="44"/>
  <c r="BE83" i="44"/>
  <c r="A16" i="27"/>
  <c r="A16" i="29"/>
  <c r="A29" i="27"/>
  <c r="A29" i="29"/>
  <c r="A37" i="27"/>
  <c r="A37" i="29"/>
  <c r="A40" i="27"/>
  <c r="A40" i="29"/>
  <c r="A42" i="27"/>
  <c r="A42" i="29"/>
  <c r="BM11" i="44"/>
  <c r="Y83" i="44"/>
  <c r="AW83" i="44"/>
  <c r="C13" i="46"/>
  <c r="C13" i="44" s="1"/>
  <c r="AW9" i="44"/>
  <c r="AR10" i="44"/>
  <c r="Y11" i="44"/>
  <c r="BE11" i="44"/>
  <c r="BN11" i="44"/>
  <c r="N12" i="44"/>
  <c r="AR13" i="44"/>
  <c r="BQ13" i="44"/>
  <c r="AN14" i="44"/>
  <c r="S15" i="44"/>
  <c r="AO18" i="44"/>
  <c r="K19" i="44"/>
  <c r="BG19" i="44"/>
  <c r="O20" i="44"/>
  <c r="BM21" i="44"/>
  <c r="AS22" i="44"/>
  <c r="O23" i="44"/>
  <c r="AU23" i="44"/>
  <c r="Z84" i="44"/>
  <c r="Y86" i="44"/>
  <c r="AB87" i="44"/>
  <c r="P88" i="44"/>
  <c r="AY89" i="44"/>
  <c r="J91" i="44"/>
  <c r="R91" i="44"/>
  <c r="Z91" i="44"/>
  <c r="AH91" i="44"/>
  <c r="AP91" i="44"/>
  <c r="AX91" i="44"/>
  <c r="BF91" i="44"/>
  <c r="BN91" i="44"/>
  <c r="AH93" i="44"/>
  <c r="M98" i="44"/>
  <c r="BQ98" i="44"/>
  <c r="I108" i="44"/>
  <c r="Q108" i="44"/>
  <c r="Y108" i="44"/>
  <c r="AG108" i="44"/>
  <c r="AO108" i="44"/>
  <c r="AW108" i="44"/>
  <c r="BE108" i="44"/>
  <c r="BM108" i="44"/>
  <c r="D111" i="44"/>
  <c r="Z115" i="44"/>
  <c r="AQ120" i="44"/>
  <c r="I128" i="44"/>
  <c r="Q128" i="44"/>
  <c r="Y128" i="44"/>
  <c r="AG128" i="44"/>
  <c r="AO128" i="44"/>
  <c r="AW128" i="44"/>
  <c r="BE128" i="44"/>
  <c r="BM128" i="44"/>
  <c r="Q83" i="44"/>
  <c r="AO83" i="44"/>
  <c r="BM83" i="44"/>
  <c r="C93" i="46"/>
  <c r="C93" i="44" s="1"/>
  <c r="J7" i="44"/>
  <c r="AP7" i="44"/>
  <c r="G8" i="44"/>
  <c r="AM8" i="44"/>
  <c r="Y9" i="44"/>
  <c r="Z11" i="44"/>
  <c r="BF11" i="44"/>
  <c r="O12" i="44"/>
  <c r="AL12" i="44"/>
  <c r="BJ12" i="44"/>
  <c r="T13" i="44"/>
  <c r="AS13" i="44"/>
  <c r="P14" i="44"/>
  <c r="AO14" i="44"/>
  <c r="BL14" i="44"/>
  <c r="K15" i="44"/>
  <c r="P16" i="44"/>
  <c r="AN16" i="44"/>
  <c r="BL16" i="44"/>
  <c r="AU20" i="44"/>
  <c r="Y21" i="44"/>
  <c r="BE21" i="44"/>
  <c r="R84" i="44"/>
  <c r="BE86" i="44"/>
  <c r="T87" i="44"/>
  <c r="H88" i="44"/>
  <c r="AQ89" i="44"/>
  <c r="Z93" i="44"/>
  <c r="E98" i="44"/>
  <c r="BI98" i="44"/>
  <c r="H114" i="44"/>
  <c r="P114" i="44"/>
  <c r="X114" i="44"/>
  <c r="AF114" i="44"/>
  <c r="AN114" i="44"/>
  <c r="AV114" i="44"/>
  <c r="BD114" i="44"/>
  <c r="BL114" i="44"/>
  <c r="AI120" i="44"/>
  <c r="G121" i="44"/>
  <c r="O121" i="44"/>
  <c r="W121" i="44"/>
  <c r="AE121" i="44"/>
  <c r="AM121" i="44"/>
  <c r="AU121" i="44"/>
  <c r="BC121" i="44"/>
  <c r="BK121" i="44"/>
  <c r="AO145" i="44"/>
  <c r="D147" i="44"/>
  <c r="AZ147" i="44"/>
  <c r="X148" i="44"/>
  <c r="G143" i="44"/>
  <c r="O143" i="44"/>
  <c r="W143" i="44"/>
  <c r="AE143" i="44"/>
  <c r="AM143" i="44"/>
  <c r="AU143" i="44"/>
  <c r="BC143" i="44"/>
  <c r="BK143" i="44"/>
  <c r="E144" i="44"/>
  <c r="M144" i="44"/>
  <c r="U144" i="44"/>
  <c r="AC144" i="44"/>
  <c r="AK144" i="44"/>
  <c r="AS144" i="44"/>
  <c r="BA144" i="44"/>
  <c r="BI144" i="44"/>
  <c r="BQ144" i="44"/>
  <c r="AR147" i="44"/>
  <c r="P148" i="44"/>
  <c r="G152" i="44"/>
  <c r="O152" i="44"/>
  <c r="W152" i="44"/>
  <c r="J153" i="44"/>
  <c r="R153" i="44"/>
  <c r="Z153" i="44"/>
  <c r="AH153" i="44"/>
  <c r="AP153" i="44"/>
  <c r="AX153" i="44"/>
  <c r="BF153" i="44"/>
  <c r="BN153" i="44"/>
  <c r="AH146" i="44"/>
  <c r="AJ147" i="44"/>
  <c r="H148" i="44"/>
  <c r="G150" i="44"/>
  <c r="O150" i="44"/>
  <c r="W150" i="44"/>
  <c r="I145" i="46"/>
  <c r="I145" i="44"/>
  <c r="Y145" i="46"/>
  <c r="Y145" i="44"/>
  <c r="AG145" i="46"/>
  <c r="AG145" i="44"/>
  <c r="Z146" i="46"/>
  <c r="Z146" i="44"/>
  <c r="AP146" i="46"/>
  <c r="AP146" i="44"/>
  <c r="AX146" i="46"/>
  <c r="AX146" i="44"/>
  <c r="L147" i="46"/>
  <c r="L147" i="44"/>
  <c r="T147" i="46"/>
  <c r="T147" i="44"/>
  <c r="BH147" i="46"/>
  <c r="BH147" i="44"/>
  <c r="AN148" i="46"/>
  <c r="AN148" i="44"/>
  <c r="BD148" i="46"/>
  <c r="BD148" i="44"/>
  <c r="BL148" i="46"/>
  <c r="BL148" i="44"/>
  <c r="AE150" i="46"/>
  <c r="AE150" i="44"/>
  <c r="AM150" i="46"/>
  <c r="AM150" i="44"/>
  <c r="AU150" i="46"/>
  <c r="AU150" i="44"/>
  <c r="BC150" i="46"/>
  <c r="BC150" i="44"/>
  <c r="BK150" i="46"/>
  <c r="BK150" i="44"/>
  <c r="AE152" i="46"/>
  <c r="AE152" i="44"/>
  <c r="AM152" i="46"/>
  <c r="AM152" i="44"/>
  <c r="AU152" i="46"/>
  <c r="AU152" i="44"/>
  <c r="BC152" i="46"/>
  <c r="BC152" i="44"/>
  <c r="BK152" i="46"/>
  <c r="BK152" i="44"/>
  <c r="AL154" i="46"/>
  <c r="AL154" i="44"/>
  <c r="AT154" i="46"/>
  <c r="AT154" i="44"/>
  <c r="BB154" i="46"/>
  <c r="BB154" i="44"/>
  <c r="F156" i="46"/>
  <c r="F156" i="44"/>
  <c r="N156" i="46"/>
  <c r="N156" i="44"/>
  <c r="V156" i="46"/>
  <c r="V156" i="44"/>
  <c r="AD156" i="46"/>
  <c r="AD156" i="44"/>
  <c r="AL156" i="46"/>
  <c r="AL156" i="44"/>
  <c r="AT156" i="46"/>
  <c r="AT156" i="44"/>
  <c r="BB156" i="46"/>
  <c r="BB156" i="44"/>
  <c r="BJ156" i="46"/>
  <c r="BJ156" i="44"/>
  <c r="U158" i="46"/>
  <c r="U158" i="44"/>
  <c r="AC158" i="46"/>
  <c r="AC158" i="44"/>
  <c r="AK158" i="46"/>
  <c r="AK158" i="44"/>
  <c r="AS158" i="46"/>
  <c r="AS158" i="44"/>
  <c r="BQ158" i="46"/>
  <c r="BQ158" i="44"/>
  <c r="I159" i="46"/>
  <c r="I159" i="44"/>
  <c r="Q159" i="46"/>
  <c r="Q159" i="44"/>
  <c r="Y159" i="46"/>
  <c r="Y159" i="44"/>
  <c r="AG159" i="46"/>
  <c r="AG159" i="44"/>
  <c r="AO159" i="46"/>
  <c r="AO159" i="44"/>
  <c r="AW159" i="46"/>
  <c r="AW159" i="44"/>
  <c r="BE159" i="46"/>
  <c r="BE159" i="44"/>
  <c r="BM159" i="46"/>
  <c r="BM159" i="44"/>
  <c r="E160" i="46"/>
  <c r="E160" i="44"/>
  <c r="M160" i="46"/>
  <c r="M160" i="44"/>
  <c r="U160" i="46"/>
  <c r="U160" i="44"/>
  <c r="AC160" i="46"/>
  <c r="AC160" i="44"/>
  <c r="AK160" i="46"/>
  <c r="AK160" i="44"/>
  <c r="AS160" i="46"/>
  <c r="AS160" i="44"/>
  <c r="BA160" i="46"/>
  <c r="BA160" i="44"/>
  <c r="BI160" i="46"/>
  <c r="BI160" i="44"/>
  <c r="BQ160" i="46"/>
  <c r="BQ160" i="44"/>
  <c r="E162" i="46"/>
  <c r="E162" i="44"/>
  <c r="M162" i="46"/>
  <c r="M162" i="44"/>
  <c r="U162" i="46"/>
  <c r="U162" i="44"/>
  <c r="AC162" i="46"/>
  <c r="AC162" i="44"/>
  <c r="A49" i="27"/>
  <c r="A49" i="29"/>
  <c r="A58" i="27"/>
  <c r="A58" i="29"/>
  <c r="BC141" i="44"/>
  <c r="BK141" i="44"/>
  <c r="Q145" i="44"/>
  <c r="BM145" i="44"/>
  <c r="A8" i="27"/>
  <c r="A8" i="29"/>
  <c r="A13" i="27"/>
  <c r="A13" i="29"/>
  <c r="D203" i="46"/>
  <c r="D203" i="44"/>
  <c r="BP203" i="46"/>
  <c r="BP203" i="44"/>
  <c r="S205" i="46"/>
  <c r="S205" i="44"/>
  <c r="A15" i="27"/>
  <c r="A15" i="29"/>
  <c r="AN193" i="46"/>
  <c r="AN193" i="44"/>
  <c r="Z196" i="46"/>
  <c r="Z196" i="44"/>
  <c r="F197" i="46"/>
  <c r="F197" i="44"/>
  <c r="N197" i="46"/>
  <c r="N197" i="44"/>
  <c r="V197" i="46"/>
  <c r="V197" i="44"/>
  <c r="AD197" i="46"/>
  <c r="AD197" i="44"/>
  <c r="AL197" i="46"/>
  <c r="AL197" i="44"/>
  <c r="AT197" i="46"/>
  <c r="AT197" i="44"/>
  <c r="BB197" i="46"/>
  <c r="BB197" i="44"/>
  <c r="BJ197" i="46"/>
  <c r="BJ197" i="44"/>
  <c r="AC199" i="46"/>
  <c r="AC199" i="44"/>
  <c r="AS201" i="46"/>
  <c r="AS201" i="44"/>
  <c r="AD166" i="46"/>
  <c r="AD166" i="44"/>
  <c r="J167" i="46"/>
  <c r="J167" i="44"/>
  <c r="U170" i="46"/>
  <c r="U170" i="44"/>
  <c r="BE171" i="46"/>
  <c r="BE171" i="44"/>
  <c r="P173" i="46"/>
  <c r="P173" i="44"/>
  <c r="J176" i="46"/>
  <c r="J176" i="44"/>
  <c r="R176" i="46"/>
  <c r="R176" i="44"/>
  <c r="Z176" i="46"/>
  <c r="Z176" i="44"/>
  <c r="AH176" i="46"/>
  <c r="AH176" i="44"/>
  <c r="AP176" i="46"/>
  <c r="AP176" i="44"/>
  <c r="AX176" i="46"/>
  <c r="AX176" i="44"/>
  <c r="BF176" i="46"/>
  <c r="BF176" i="44"/>
  <c r="J180" i="46"/>
  <c r="J180" i="44"/>
  <c r="R180" i="46"/>
  <c r="R180" i="44"/>
  <c r="Z180" i="46"/>
  <c r="Z180" i="44"/>
  <c r="AH180" i="46"/>
  <c r="AH180" i="44"/>
  <c r="AP180" i="46"/>
  <c r="AP180" i="44"/>
  <c r="AX180" i="46"/>
  <c r="AX180" i="44"/>
  <c r="BF180" i="46"/>
  <c r="BF180" i="44"/>
  <c r="BN180" i="46"/>
  <c r="BN180" i="44"/>
  <c r="Y182" i="46"/>
  <c r="Y182" i="44"/>
  <c r="E183" i="46"/>
  <c r="E183" i="44"/>
  <c r="M183" i="46"/>
  <c r="M183" i="44"/>
  <c r="U183" i="46"/>
  <c r="U183" i="44"/>
  <c r="AC183" i="46"/>
  <c r="AC183" i="44"/>
  <c r="AK183" i="46"/>
  <c r="AK183" i="44"/>
  <c r="AS183" i="46"/>
  <c r="AS183" i="44"/>
  <c r="BA183" i="46"/>
  <c r="BA183" i="44"/>
  <c r="BI183" i="46"/>
  <c r="BI183" i="44"/>
  <c r="BQ183" i="46"/>
  <c r="BQ183" i="44"/>
  <c r="AO184" i="46"/>
  <c r="AO184" i="44"/>
  <c r="H186" i="46"/>
  <c r="H186" i="44"/>
  <c r="BL186" i="46"/>
  <c r="BL186" i="44"/>
  <c r="Z191" i="46"/>
  <c r="Z191" i="44"/>
  <c r="A63" i="27"/>
  <c r="A63" i="29"/>
  <c r="A70" i="27"/>
  <c r="A70" i="29"/>
  <c r="A72" i="27"/>
  <c r="A72" i="29"/>
  <c r="I163" i="44"/>
  <c r="Q163" i="44"/>
  <c r="Y163" i="44"/>
  <c r="AG163" i="44"/>
  <c r="AO163" i="44"/>
  <c r="AW163" i="44"/>
  <c r="BE163" i="44"/>
  <c r="BM163" i="44"/>
  <c r="G164" i="44"/>
  <c r="O164" i="44"/>
  <c r="W164" i="44"/>
  <c r="AE164" i="44"/>
  <c r="AM164" i="44"/>
  <c r="AU164" i="44"/>
  <c r="BC164" i="44"/>
  <c r="AP165" i="44"/>
  <c r="V166" i="44"/>
  <c r="AP167" i="44"/>
  <c r="A5" i="27"/>
  <c r="A5" i="29"/>
  <c r="A9" i="27"/>
  <c r="A9" i="29"/>
  <c r="AH165" i="44"/>
  <c r="N166" i="44"/>
  <c r="BJ166" i="44"/>
  <c r="AH167" i="44"/>
  <c r="AK162" i="44"/>
  <c r="AS162" i="44"/>
  <c r="BA162" i="44"/>
  <c r="BI162" i="44"/>
  <c r="BQ162" i="44"/>
  <c r="Z165" i="44"/>
  <c r="P207" i="46"/>
  <c r="P207" i="44"/>
  <c r="R165" i="44"/>
  <c r="AT166" i="44"/>
  <c r="R167" i="44"/>
  <c r="BL173" i="44"/>
  <c r="K194" i="44"/>
  <c r="S194" i="44"/>
  <c r="AA194" i="44"/>
  <c r="AI194" i="44"/>
  <c r="AQ194" i="44"/>
  <c r="AY194" i="44"/>
  <c r="BG194" i="44"/>
  <c r="R196" i="44"/>
  <c r="M199" i="44"/>
  <c r="AB203" i="44"/>
  <c r="H204" i="44"/>
  <c r="P204" i="44"/>
  <c r="X204" i="44"/>
  <c r="AF204" i="44"/>
  <c r="AN204" i="44"/>
  <c r="AV204" i="44"/>
  <c r="BD204" i="44"/>
  <c r="BL204" i="44"/>
  <c r="A12" i="29"/>
  <c r="A21" i="29"/>
  <c r="A45" i="29"/>
  <c r="A53" i="29"/>
  <c r="A61" i="29"/>
  <c r="A69" i="29"/>
  <c r="A77" i="29"/>
  <c r="A85" i="29"/>
  <c r="A101" i="29"/>
  <c r="A109" i="29"/>
  <c r="A117" i="29"/>
  <c r="A125" i="29"/>
  <c r="A133" i="29"/>
  <c r="A141" i="29"/>
  <c r="A6" i="29"/>
  <c r="A14" i="29"/>
  <c r="A22" i="29"/>
  <c r="A30" i="29"/>
  <c r="A38" i="29"/>
  <c r="A46" i="29"/>
  <c r="A54" i="29"/>
  <c r="A62" i="29"/>
  <c r="A78" i="29"/>
  <c r="A86" i="29"/>
  <c r="A94" i="29"/>
  <c r="A102" i="29"/>
  <c r="A110" i="29"/>
  <c r="A118" i="29"/>
  <c r="A126" i="29"/>
  <c r="A134" i="29"/>
  <c r="A142" i="29"/>
  <c r="A23" i="29"/>
  <c r="A31" i="29"/>
  <c r="A39" i="29"/>
  <c r="A47" i="29"/>
  <c r="A55" i="29"/>
  <c r="A71" i="29"/>
  <c r="A79" i="29"/>
  <c r="A87" i="29"/>
  <c r="A95" i="29"/>
  <c r="A103" i="29"/>
  <c r="A111" i="29"/>
  <c r="A119" i="29"/>
  <c r="A127" i="29"/>
  <c r="A143" i="29"/>
  <c r="A24" i="29"/>
  <c r="A32" i="29"/>
  <c r="A48" i="29"/>
  <c r="A56" i="29"/>
  <c r="A64" i="29"/>
  <c r="A80" i="29"/>
  <c r="A88" i="29"/>
  <c r="A96" i="29"/>
  <c r="A112" i="29"/>
  <c r="A120" i="29"/>
  <c r="A128" i="29"/>
  <c r="A136" i="29"/>
  <c r="A144" i="29"/>
  <c r="A17" i="29"/>
  <c r="A25" i="29"/>
  <c r="A33" i="29"/>
  <c r="A41" i="29"/>
  <c r="A57" i="29"/>
  <c r="A65" i="29"/>
  <c r="A73" i="29"/>
  <c r="A81" i="29"/>
  <c r="A89" i="29"/>
  <c r="A97" i="29"/>
  <c r="A105" i="29"/>
  <c r="A113" i="29"/>
  <c r="A121" i="29"/>
  <c r="A129" i="29"/>
  <c r="A145" i="29"/>
  <c r="A10" i="29"/>
  <c r="A18" i="29"/>
  <c r="A26" i="29"/>
  <c r="A34" i="29"/>
  <c r="A50" i="29"/>
  <c r="A66" i="29"/>
  <c r="A74" i="29"/>
  <c r="A82" i="29"/>
  <c r="A90" i="29"/>
  <c r="A98" i="29"/>
  <c r="A106" i="29"/>
  <c r="A114" i="29"/>
  <c r="A130" i="29"/>
  <c r="A138" i="29"/>
  <c r="A146" i="29"/>
  <c r="A19" i="29"/>
  <c r="A27" i="29"/>
  <c r="A35" i="29"/>
  <c r="A43" i="29"/>
  <c r="A51" i="29"/>
  <c r="A59" i="29"/>
  <c r="A67" i="29"/>
  <c r="A75" i="29"/>
  <c r="A83" i="29"/>
  <c r="A99" i="29"/>
  <c r="A107" i="29"/>
  <c r="A123" i="29"/>
  <c r="A131" i="29"/>
  <c r="A139" i="29"/>
  <c r="A147" i="29"/>
  <c r="A17" i="44"/>
  <c r="H9" i="44"/>
  <c r="D10" i="44"/>
  <c r="AJ10" i="44"/>
  <c r="AV11" i="44"/>
  <c r="BA12" i="44"/>
  <c r="BC14" i="44"/>
  <c r="AP15" i="44"/>
  <c r="AL16" i="44"/>
  <c r="D17" i="44"/>
  <c r="AE18" i="44"/>
  <c r="AW19" i="44"/>
  <c r="AU21" i="44"/>
  <c r="BM24" i="44"/>
  <c r="BK26" i="44"/>
  <c r="Z27" i="44"/>
  <c r="N28" i="44"/>
  <c r="D30" i="44"/>
  <c r="BH30" i="44"/>
  <c r="AN9" i="44"/>
  <c r="BP10" i="44"/>
  <c r="AN11" i="44"/>
  <c r="M12" i="44"/>
  <c r="S13" i="44"/>
  <c r="AY13" i="44"/>
  <c r="O14" i="44"/>
  <c r="AU14" i="44"/>
  <c r="AR17" i="44"/>
  <c r="BP17" i="44"/>
  <c r="BK18" i="44"/>
  <c r="I19" i="44"/>
  <c r="AO19" i="44"/>
  <c r="AM21" i="44"/>
  <c r="S22" i="44"/>
  <c r="AY22" i="44"/>
  <c r="Y24" i="44"/>
  <c r="K25" i="44"/>
  <c r="W26" i="44"/>
  <c r="R27" i="44"/>
  <c r="F28" i="44"/>
  <c r="AZ30" i="44"/>
  <c r="BE32" i="44"/>
  <c r="K33" i="44"/>
  <c r="AS12" i="44"/>
  <c r="AH15" i="44"/>
  <c r="BJ16" i="44"/>
  <c r="T17" i="44"/>
  <c r="W18" i="44"/>
  <c r="AE21" i="44"/>
  <c r="K22" i="44"/>
  <c r="AB10" i="44"/>
  <c r="BH10" i="44"/>
  <c r="AF11" i="44"/>
  <c r="BN15" i="44"/>
  <c r="AD16" i="44"/>
  <c r="AF9" i="44"/>
  <c r="BL9" i="44"/>
  <c r="X11" i="44"/>
  <c r="E12" i="44"/>
  <c r="K13" i="44"/>
  <c r="AQ13" i="44"/>
  <c r="G14" i="44"/>
  <c r="AM14" i="44"/>
  <c r="BC18" i="44"/>
  <c r="AG19" i="44"/>
  <c r="W21" i="44"/>
  <c r="AQ22" i="44"/>
  <c r="Q24" i="44"/>
  <c r="AY25" i="44"/>
  <c r="O26" i="44"/>
  <c r="AU26" i="44"/>
  <c r="BN27" i="44"/>
  <c r="BB28" i="44"/>
  <c r="BL29" i="44"/>
  <c r="AJ30" i="44"/>
  <c r="F31" i="44"/>
  <c r="N31" i="44"/>
  <c r="V31" i="44"/>
  <c r="AD31" i="44"/>
  <c r="AL31" i="44"/>
  <c r="AT31" i="44"/>
  <c r="BB31" i="44"/>
  <c r="BJ31" i="44"/>
  <c r="P11" i="44"/>
  <c r="BQ12" i="44"/>
  <c r="Z15" i="44"/>
  <c r="BF15" i="44"/>
  <c r="V16" i="44"/>
  <c r="BB16" i="44"/>
  <c r="AJ17" i="44"/>
  <c r="BH17" i="44"/>
  <c r="O18" i="44"/>
  <c r="BM19" i="44"/>
  <c r="O21" i="44"/>
  <c r="AW24" i="44"/>
  <c r="AQ25" i="44"/>
  <c r="BF27" i="44"/>
  <c r="T10" i="44"/>
  <c r="AZ10" i="44"/>
  <c r="AK12" i="44"/>
  <c r="X9" i="44"/>
  <c r="BD9" i="44"/>
  <c r="H11" i="44"/>
  <c r="AI13" i="44"/>
  <c r="AE14" i="44"/>
  <c r="N16" i="44"/>
  <c r="L17" i="44"/>
  <c r="AU18" i="44"/>
  <c r="Y19" i="44"/>
  <c r="G21" i="44"/>
  <c r="AI22" i="44"/>
  <c r="BO22" i="44"/>
  <c r="U23" i="44"/>
  <c r="I24" i="44"/>
  <c r="AI25" i="44"/>
  <c r="G26" i="44"/>
  <c r="AM26" i="44"/>
  <c r="AX27" i="44"/>
  <c r="AL28" i="44"/>
  <c r="H29" i="44"/>
  <c r="P29" i="44"/>
  <c r="X29" i="44"/>
  <c r="AF29" i="44"/>
  <c r="AN29" i="44"/>
  <c r="AV29" i="44"/>
  <c r="T30" i="44"/>
  <c r="Y32" i="44"/>
  <c r="AV9" i="44"/>
  <c r="BD11" i="44"/>
  <c r="U12" i="44"/>
  <c r="AA13" i="44"/>
  <c r="BG13" i="44"/>
  <c r="W14" i="44"/>
  <c r="J15" i="44"/>
  <c r="F16" i="44"/>
  <c r="AB17" i="44"/>
  <c r="AZ17" i="44"/>
  <c r="Q19" i="44"/>
  <c r="BC21" i="44"/>
  <c r="AA22" i="44"/>
  <c r="BG22" i="44"/>
  <c r="AG24" i="44"/>
  <c r="S25" i="44"/>
  <c r="AE26" i="44"/>
  <c r="AH27" i="44"/>
  <c r="V28"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20" i="27"/>
  <c r="A92" i="27"/>
  <c r="A21" i="27"/>
  <c r="A45" i="27"/>
  <c r="A85" i="27"/>
  <c r="A6" i="27"/>
  <c r="A14" i="27"/>
  <c r="A38" i="27"/>
  <c r="A78" i="27"/>
  <c r="A7" i="27"/>
  <c r="A26" i="27"/>
  <c r="V201" i="46"/>
  <c r="V201" i="44"/>
  <c r="H203" i="46"/>
  <c r="H203" i="44"/>
  <c r="P203" i="46"/>
  <c r="P203" i="44"/>
  <c r="X203" i="46"/>
  <c r="X203" i="44"/>
  <c r="AF203" i="46"/>
  <c r="AF203" i="44"/>
  <c r="AN203" i="46"/>
  <c r="AN203" i="44"/>
  <c r="AV203" i="46"/>
  <c r="AV203" i="44"/>
  <c r="BD203" i="46"/>
  <c r="BD203" i="44"/>
  <c r="BL203" i="46"/>
  <c r="BL203" i="44"/>
  <c r="X184" i="46"/>
  <c r="X184" i="44"/>
  <c r="AT186" i="46"/>
  <c r="AT186" i="44"/>
  <c r="BJ191" i="46"/>
  <c r="BJ191" i="44"/>
  <c r="K193" i="46"/>
  <c r="K193" i="44"/>
  <c r="S193" i="46"/>
  <c r="S193" i="44"/>
  <c r="AA193" i="46"/>
  <c r="AA193" i="44"/>
  <c r="AI193" i="46"/>
  <c r="AI193" i="44"/>
  <c r="AY193" i="46"/>
  <c r="AY193" i="44"/>
  <c r="BG193" i="46"/>
  <c r="BG193" i="44"/>
  <c r="BO193" i="46"/>
  <c r="BO193" i="44"/>
  <c r="E196" i="46"/>
  <c r="E196" i="44"/>
  <c r="BQ196" i="46"/>
  <c r="BQ196" i="44"/>
  <c r="G199" i="46"/>
  <c r="G199" i="44"/>
  <c r="O199" i="46"/>
  <c r="O199" i="44"/>
  <c r="W199" i="46"/>
  <c r="W199" i="44"/>
  <c r="AE199" i="46"/>
  <c r="AE199" i="44"/>
  <c r="AM199" i="46"/>
  <c r="AM199" i="44"/>
  <c r="AU199" i="46"/>
  <c r="AU199" i="44"/>
  <c r="BC199" i="46"/>
  <c r="BC199" i="44"/>
  <c r="BK199" i="46"/>
  <c r="BK199" i="44"/>
  <c r="Z175" i="46"/>
  <c r="Z175" i="44"/>
  <c r="I182" i="46"/>
  <c r="I182" i="44"/>
  <c r="AC166" i="46"/>
  <c r="AC166" i="44"/>
  <c r="H167" i="46"/>
  <c r="H167" i="44"/>
  <c r="P167" i="46"/>
  <c r="P167" i="44"/>
  <c r="X167" i="46"/>
  <c r="X167" i="44"/>
  <c r="AF167" i="46"/>
  <c r="AF167" i="44"/>
  <c r="AN167" i="46"/>
  <c r="AN167" i="44"/>
  <c r="AV167" i="46"/>
  <c r="AV167" i="44"/>
  <c r="BD167" i="46"/>
  <c r="BD167" i="44"/>
  <c r="BL167" i="46"/>
  <c r="BL167" i="44"/>
  <c r="BE170" i="46"/>
  <c r="BE170" i="44"/>
  <c r="BA171" i="46"/>
  <c r="BA171" i="44"/>
  <c r="L173" i="46"/>
  <c r="L173" i="44"/>
  <c r="BD158" i="46"/>
  <c r="BD158" i="44"/>
  <c r="AX165" i="46"/>
  <c r="AX165" i="44"/>
  <c r="AH154" i="46"/>
  <c r="AH154" i="44"/>
  <c r="AP154" i="46"/>
  <c r="AP154" i="44"/>
  <c r="AX154" i="46"/>
  <c r="AX154" i="44"/>
  <c r="BF154" i="46"/>
  <c r="BF154" i="44"/>
  <c r="BN154" i="46"/>
  <c r="BN154" i="44"/>
  <c r="D205" i="46"/>
  <c r="D205" i="44"/>
  <c r="BP205" i="46"/>
  <c r="BP205" i="44"/>
  <c r="P171" i="46"/>
  <c r="P171" i="44"/>
  <c r="AF171" i="46"/>
  <c r="AF171" i="44"/>
  <c r="AN171" i="46"/>
  <c r="AN171" i="44"/>
  <c r="AV171" i="46"/>
  <c r="AV171" i="44"/>
  <c r="BD171" i="46"/>
  <c r="BD171" i="44"/>
  <c r="BL171" i="46"/>
  <c r="BL171" i="44"/>
  <c r="A87" i="44"/>
  <c r="C171" i="46"/>
  <c r="C171" i="44" s="1"/>
  <c r="Y73" i="44"/>
  <c r="AD86" i="44"/>
  <c r="I87" i="44"/>
  <c r="Q87" i="44"/>
  <c r="Y87" i="44"/>
  <c r="AG87" i="44"/>
  <c r="AO87" i="44"/>
  <c r="AW87" i="44"/>
  <c r="BE87" i="44"/>
  <c r="BM87" i="44"/>
  <c r="E89" i="44"/>
  <c r="M89" i="44"/>
  <c r="U89" i="44"/>
  <c r="AC89" i="44"/>
  <c r="AK89" i="44"/>
  <c r="AS89" i="44"/>
  <c r="BA89" i="44"/>
  <c r="BI89" i="44"/>
  <c r="BQ89" i="44"/>
  <c r="I119" i="44"/>
  <c r="Q119" i="44"/>
  <c r="Y119" i="44"/>
  <c r="AG119" i="44"/>
  <c r="AO119" i="44"/>
  <c r="AW119" i="44"/>
  <c r="BE119" i="44"/>
  <c r="BM119" i="44"/>
  <c r="I147" i="44"/>
  <c r="Q147" i="44"/>
  <c r="Y147" i="44"/>
  <c r="AG147" i="44"/>
  <c r="AO147" i="44"/>
  <c r="AW147" i="44"/>
  <c r="BE147" i="44"/>
  <c r="BM147" i="44"/>
  <c r="K158" i="44"/>
  <c r="S158" i="44"/>
  <c r="AA158" i="44"/>
  <c r="AI158" i="44"/>
  <c r="AQ158" i="44"/>
  <c r="AY158" i="44"/>
  <c r="BG158" i="44"/>
  <c r="BO158" i="44"/>
  <c r="J186" i="46"/>
  <c r="J186" i="44"/>
  <c r="R186" i="46"/>
  <c r="R186" i="44"/>
  <c r="Z186" i="46"/>
  <c r="Z186" i="44"/>
  <c r="AH186" i="46"/>
  <c r="AH186" i="44"/>
  <c r="AP186" i="46"/>
  <c r="AP186" i="44"/>
  <c r="AX186" i="46"/>
  <c r="AX186" i="44"/>
  <c r="BF186" i="46"/>
  <c r="BF186" i="44"/>
  <c r="BN186" i="46"/>
  <c r="BN186" i="44"/>
  <c r="H191" i="46"/>
  <c r="H191" i="44"/>
  <c r="P191" i="46"/>
  <c r="P191" i="44"/>
  <c r="X191" i="46"/>
  <c r="X191" i="44"/>
  <c r="AF191" i="46"/>
  <c r="AF191" i="44"/>
  <c r="AN191" i="46"/>
  <c r="AN191" i="44"/>
  <c r="AV191" i="46"/>
  <c r="AV191" i="44"/>
  <c r="BD191" i="46"/>
  <c r="BD191" i="44"/>
  <c r="BL191" i="46"/>
  <c r="BL191" i="44"/>
  <c r="D201" i="46"/>
  <c r="D201" i="44"/>
  <c r="L201" i="46"/>
  <c r="L201" i="44"/>
  <c r="T201" i="46"/>
  <c r="T201" i="44"/>
  <c r="AB201" i="46"/>
  <c r="AB201" i="44"/>
  <c r="AJ201" i="46"/>
  <c r="AJ201" i="44"/>
  <c r="AR201" i="46"/>
  <c r="AR201" i="44"/>
  <c r="AZ201" i="46"/>
  <c r="AZ201" i="44"/>
  <c r="BH201" i="46"/>
  <c r="BH201" i="44"/>
  <c r="BP201" i="46"/>
  <c r="BP201" i="44"/>
  <c r="E40" i="44"/>
  <c r="M40" i="44"/>
  <c r="U40" i="44"/>
  <c r="AC40" i="44"/>
  <c r="AK40" i="44"/>
  <c r="AS40" i="44"/>
  <c r="BA40" i="44"/>
  <c r="BI40" i="44"/>
  <c r="BQ40" i="44"/>
  <c r="Q73" i="44"/>
  <c r="D74" i="44"/>
  <c r="L74" i="44"/>
  <c r="T74" i="44"/>
  <c r="AB74" i="44"/>
  <c r="AJ74" i="44"/>
  <c r="AR74" i="44"/>
  <c r="AZ74" i="44"/>
  <c r="BH74" i="44"/>
  <c r="BP74" i="44"/>
  <c r="V86" i="44"/>
  <c r="F184" i="46"/>
  <c r="F184" i="44"/>
  <c r="N184" i="46"/>
  <c r="N184" i="44"/>
  <c r="V184" i="46"/>
  <c r="V184" i="44"/>
  <c r="AD184" i="46"/>
  <c r="AD184" i="44"/>
  <c r="AL184" i="46"/>
  <c r="AL184" i="44"/>
  <c r="AT184" i="46"/>
  <c r="AT184" i="44"/>
  <c r="BB184" i="46"/>
  <c r="BB184" i="44"/>
  <c r="BJ184" i="46"/>
  <c r="BJ184" i="44"/>
  <c r="X171" i="46"/>
  <c r="X171" i="44"/>
  <c r="A22" i="44"/>
  <c r="A80" i="44"/>
  <c r="I73" i="44"/>
  <c r="N86" i="44"/>
  <c r="F196" i="46"/>
  <c r="F196" i="44"/>
  <c r="N196" i="46"/>
  <c r="N196" i="44"/>
  <c r="V196" i="46"/>
  <c r="V196" i="44"/>
  <c r="AD196" i="46"/>
  <c r="AD196" i="44"/>
  <c r="AL196" i="46"/>
  <c r="AL196" i="44"/>
  <c r="AT196" i="46"/>
  <c r="AT196" i="44"/>
  <c r="BB196" i="46"/>
  <c r="BB196" i="44"/>
  <c r="BJ196" i="46"/>
  <c r="BJ196" i="44"/>
  <c r="F86" i="44"/>
  <c r="F170" i="44"/>
  <c r="N170" i="44"/>
  <c r="V170" i="44"/>
  <c r="AD170" i="44"/>
  <c r="AL170" i="44"/>
  <c r="AT170" i="44"/>
  <c r="BB170" i="44"/>
  <c r="BJ170" i="44"/>
  <c r="J182" i="46"/>
  <c r="J182" i="44"/>
  <c r="R182" i="46"/>
  <c r="R182" i="44"/>
  <c r="Z182" i="46"/>
  <c r="Z182" i="44"/>
  <c r="AH182" i="46"/>
  <c r="AH182" i="44"/>
  <c r="AP182" i="46"/>
  <c r="AP182" i="44"/>
  <c r="AX182" i="46"/>
  <c r="AX182" i="44"/>
  <c r="BF182" i="46"/>
  <c r="BF182" i="44"/>
  <c r="BN182" i="46"/>
  <c r="BN182" i="44"/>
  <c r="E51" i="44"/>
  <c r="M51" i="44"/>
  <c r="U51" i="44"/>
  <c r="AC51" i="44"/>
  <c r="AK51" i="44"/>
  <c r="AS51" i="44"/>
  <c r="BA51" i="44"/>
  <c r="BI51" i="44"/>
  <c r="BQ51" i="44"/>
  <c r="BE73" i="44"/>
  <c r="BM73" i="44"/>
  <c r="BJ86" i="44"/>
  <c r="K88" i="44"/>
  <c r="S88" i="44"/>
  <c r="AA88" i="44"/>
  <c r="AI88" i="44"/>
  <c r="AQ88" i="44"/>
  <c r="AY88" i="44"/>
  <c r="BG88" i="44"/>
  <c r="BO88" i="44"/>
  <c r="E72" i="44"/>
  <c r="M72" i="44"/>
  <c r="U72" i="44"/>
  <c r="AC72" i="44"/>
  <c r="AK72" i="44"/>
  <c r="AS72" i="44"/>
  <c r="BA72" i="44"/>
  <c r="BI72" i="44"/>
  <c r="BQ72" i="44"/>
  <c r="AW73" i="44"/>
  <c r="F79" i="44"/>
  <c r="N79" i="44"/>
  <c r="V79" i="44"/>
  <c r="AD79" i="44"/>
  <c r="AL79" i="44"/>
  <c r="AT79" i="44"/>
  <c r="BB79" i="44"/>
  <c r="BJ79" i="44"/>
  <c r="BB86" i="44"/>
  <c r="J145" i="44"/>
  <c r="R145" i="44"/>
  <c r="Z145" i="44"/>
  <c r="AH145" i="44"/>
  <c r="AP145" i="44"/>
  <c r="AX145" i="44"/>
  <c r="BF145" i="44"/>
  <c r="BN145" i="44"/>
  <c r="H146" i="44"/>
  <c r="P146" i="44"/>
  <c r="X146" i="44"/>
  <c r="AF146" i="44"/>
  <c r="AN146" i="44"/>
  <c r="AV146" i="44"/>
  <c r="BD146" i="44"/>
  <c r="BL146" i="44"/>
  <c r="D148" i="44"/>
  <c r="L148" i="44"/>
  <c r="T148" i="44"/>
  <c r="AB148" i="44"/>
  <c r="AJ148" i="44"/>
  <c r="AR148" i="44"/>
  <c r="AZ148" i="44"/>
  <c r="BH148" i="44"/>
  <c r="BP148" i="44"/>
  <c r="H175" i="46"/>
  <c r="H175" i="44"/>
  <c r="P175" i="46"/>
  <c r="P175" i="44"/>
  <c r="X175" i="46"/>
  <c r="X175" i="44"/>
  <c r="AF175" i="46"/>
  <c r="AF175" i="44"/>
  <c r="AN175" i="46"/>
  <c r="AN175" i="44"/>
  <c r="AV175" i="46"/>
  <c r="AV175" i="44"/>
  <c r="BD175" i="46"/>
  <c r="BD175" i="44"/>
  <c r="BL175" i="46"/>
  <c r="BL175" i="44"/>
  <c r="AO73" i="44"/>
  <c r="AT86" i="44"/>
  <c r="E120" i="44"/>
  <c r="M120" i="44"/>
  <c r="U120" i="44"/>
  <c r="AC120" i="44"/>
  <c r="AK120" i="44"/>
  <c r="AS120" i="44"/>
  <c r="BA120" i="44"/>
  <c r="BI120" i="44"/>
  <c r="BQ120" i="44"/>
  <c r="AX9" i="46"/>
  <c r="N7" i="46"/>
  <c r="BB8" i="44"/>
  <c r="T12" i="44"/>
  <c r="J16" i="44"/>
  <c r="AO17" i="44"/>
  <c r="F22" i="44"/>
  <c r="M23" i="44"/>
  <c r="AC24" i="44"/>
  <c r="AS26" i="44"/>
  <c r="F27" i="44"/>
  <c r="N27" i="44"/>
  <c r="V27" i="44"/>
  <c r="AD27" i="44"/>
  <c r="AL27" i="44"/>
  <c r="AT27" i="44"/>
  <c r="BB27" i="44"/>
  <c r="BJ27" i="44"/>
  <c r="AZ33" i="44"/>
  <c r="K84" i="44"/>
  <c r="S84" i="44"/>
  <c r="AA84" i="44"/>
  <c r="AI84" i="44"/>
  <c r="AQ84" i="44"/>
  <c r="AY84" i="44"/>
  <c r="BO84" i="44"/>
  <c r="AG17" i="46"/>
  <c r="AT21" i="46"/>
  <c r="A23" i="44"/>
  <c r="AT7" i="44"/>
  <c r="O9" i="44"/>
  <c r="BG10" i="44"/>
  <c r="AP14" i="44"/>
  <c r="D15" i="44"/>
  <c r="BP15" i="44"/>
  <c r="I17" i="44"/>
  <c r="AG18" i="44"/>
  <c r="AN19" i="44"/>
  <c r="J20" i="44"/>
  <c r="C9" i="46"/>
  <c r="C9" i="44" s="1"/>
  <c r="AL7" i="44"/>
  <c r="AT8" i="44"/>
  <c r="G9" i="44"/>
  <c r="AY10" i="44"/>
  <c r="L12" i="44"/>
  <c r="BC13" i="44"/>
  <c r="AH14" i="44"/>
  <c r="BH15" i="44"/>
  <c r="BN16" i="44"/>
  <c r="Y18" i="44"/>
  <c r="AF19" i="44"/>
  <c r="BN20" i="44"/>
  <c r="BJ22" i="44"/>
  <c r="E23" i="44"/>
  <c r="BQ23" i="44"/>
  <c r="U24" i="44"/>
  <c r="AK26" i="44"/>
  <c r="AR33" i="44"/>
  <c r="AD7" i="46"/>
  <c r="A47" i="44"/>
  <c r="A94" i="44"/>
  <c r="AL8" i="44"/>
  <c r="BK9" i="44"/>
  <c r="AQ10" i="44"/>
  <c r="D12" i="44"/>
  <c r="BP12" i="44"/>
  <c r="AU13" i="44"/>
  <c r="Z14" i="44"/>
  <c r="AZ15" i="44"/>
  <c r="BF16" i="44"/>
  <c r="Q18" i="44"/>
  <c r="X19" i="44"/>
  <c r="BF20" i="44"/>
  <c r="BB22" i="44"/>
  <c r="BI23" i="44"/>
  <c r="M24" i="44"/>
  <c r="T25" i="44"/>
  <c r="AB25" i="44"/>
  <c r="AJ25" i="44"/>
  <c r="AR25" i="44"/>
  <c r="AZ25" i="44"/>
  <c r="BH25" i="44"/>
  <c r="BP25" i="44"/>
  <c r="AC26" i="44"/>
  <c r="AJ33" i="44"/>
  <c r="I166" i="44"/>
  <c r="Q166" i="44"/>
  <c r="Y166" i="44"/>
  <c r="AG166" i="44"/>
  <c r="AO166" i="44"/>
  <c r="AW166" i="44"/>
  <c r="BE166" i="44"/>
  <c r="BM166" i="44"/>
  <c r="K173" i="44"/>
  <c r="S173" i="44"/>
  <c r="AA173" i="44"/>
  <c r="AI173" i="44"/>
  <c r="AQ173" i="44"/>
  <c r="AY173" i="44"/>
  <c r="BG173" i="44"/>
  <c r="BO173" i="44"/>
  <c r="BB21" i="46"/>
  <c r="C28" i="46"/>
  <c r="C28" i="44" s="1"/>
  <c r="V7" i="44"/>
  <c r="AD8" i="44"/>
  <c r="BC9" i="44"/>
  <c r="AI10" i="44"/>
  <c r="BH12" i="44"/>
  <c r="AM13" i="44"/>
  <c r="R14" i="44"/>
  <c r="AR15" i="44"/>
  <c r="AX16" i="44"/>
  <c r="I18" i="44"/>
  <c r="P19" i="44"/>
  <c r="AX20" i="44"/>
  <c r="AT22" i="44"/>
  <c r="BA23" i="44"/>
  <c r="E24" i="44"/>
  <c r="BQ24" i="44"/>
  <c r="L25" i="44"/>
  <c r="U26" i="44"/>
  <c r="G28" i="44"/>
  <c r="O28" i="44"/>
  <c r="W28" i="44"/>
  <c r="AE28" i="44"/>
  <c r="AM28" i="44"/>
  <c r="AU28" i="44"/>
  <c r="BC28" i="44"/>
  <c r="BK28" i="44"/>
  <c r="AB33" i="44"/>
  <c r="J98" i="44"/>
  <c r="R98" i="44"/>
  <c r="Z98" i="44"/>
  <c r="AH98" i="44"/>
  <c r="AP98" i="44"/>
  <c r="AX98" i="44"/>
  <c r="BF98" i="44"/>
  <c r="BN98" i="44"/>
  <c r="A166" i="44"/>
  <c r="V8" i="44"/>
  <c r="AU9" i="44"/>
  <c r="AA10" i="44"/>
  <c r="AZ12" i="44"/>
  <c r="AE13" i="44"/>
  <c r="J14" i="44"/>
  <c r="AJ15" i="44"/>
  <c r="AP16" i="44"/>
  <c r="Y17" i="44"/>
  <c r="BM18" i="44"/>
  <c r="H19" i="44"/>
  <c r="AP20" i="44"/>
  <c r="AL22" i="44"/>
  <c r="AS23" i="44"/>
  <c r="BI24" i="44"/>
  <c r="D25" i="44"/>
  <c r="M26" i="44"/>
  <c r="D32" i="44"/>
  <c r="L32" i="44"/>
  <c r="T32" i="44"/>
  <c r="AB32" i="44"/>
  <c r="AJ32" i="44"/>
  <c r="AR32" i="44"/>
  <c r="AZ32" i="44"/>
  <c r="BH32" i="44"/>
  <c r="BP32" i="44"/>
  <c r="T33" i="44"/>
  <c r="J63" i="44"/>
  <c r="R63" i="44"/>
  <c r="Z63" i="44"/>
  <c r="AH63" i="44"/>
  <c r="AP63" i="44"/>
  <c r="AX63" i="44"/>
  <c r="BF63" i="44"/>
  <c r="K86" i="44"/>
  <c r="S86" i="44"/>
  <c r="AA86" i="44"/>
  <c r="AI86" i="44"/>
  <c r="AQ86" i="44"/>
  <c r="AY86" i="44"/>
  <c r="BG86" i="44"/>
  <c r="BO86" i="44"/>
  <c r="I115" i="44"/>
  <c r="Q115" i="44"/>
  <c r="Y115" i="44"/>
  <c r="AG115" i="44"/>
  <c r="AO115" i="44"/>
  <c r="AW115" i="44"/>
  <c r="BE115" i="44"/>
  <c r="BM115" i="44"/>
  <c r="U36" i="46"/>
  <c r="F7" i="44"/>
  <c r="N8" i="44"/>
  <c r="AM9" i="44"/>
  <c r="S10" i="44"/>
  <c r="AR12" i="44"/>
  <c r="W13" i="44"/>
  <c r="BN14" i="44"/>
  <c r="AB15" i="44"/>
  <c r="AH16" i="44"/>
  <c r="BE17" i="44"/>
  <c r="BE18" i="44"/>
  <c r="BL19" i="44"/>
  <c r="AH20" i="44"/>
  <c r="AD22" i="44"/>
  <c r="AK23" i="44"/>
  <c r="BA24" i="44"/>
  <c r="E26" i="44"/>
  <c r="BQ26" i="44"/>
  <c r="L33" i="44"/>
  <c r="E36" i="44"/>
  <c r="M36" i="44"/>
  <c r="AC36" i="44"/>
  <c r="AK36" i="44"/>
  <c r="AS36" i="44"/>
  <c r="BA36" i="44"/>
  <c r="BI36" i="44"/>
  <c r="BQ36" i="44"/>
  <c r="F93" i="44"/>
  <c r="N93" i="44"/>
  <c r="V93" i="44"/>
  <c r="AD93" i="44"/>
  <c r="AL93" i="44"/>
  <c r="AT93" i="44"/>
  <c r="BB93" i="44"/>
  <c r="BJ93" i="44"/>
  <c r="J131" i="44"/>
  <c r="R131" i="44"/>
  <c r="Z131" i="44"/>
  <c r="AH131" i="44"/>
  <c r="AP131" i="44"/>
  <c r="AX131" i="44"/>
  <c r="BF131" i="44"/>
  <c r="BN131" i="44"/>
  <c r="F165" i="44"/>
  <c r="N165" i="44"/>
  <c r="V165" i="44"/>
  <c r="AD165" i="44"/>
  <c r="AL165" i="44"/>
  <c r="AT165" i="44"/>
  <c r="BB165" i="44"/>
  <c r="BJ165" i="44"/>
  <c r="R17" i="46"/>
  <c r="BJ7" i="44"/>
  <c r="F8" i="44"/>
  <c r="AE9" i="44"/>
  <c r="K10" i="44"/>
  <c r="AJ12" i="44"/>
  <c r="O13" i="44"/>
  <c r="BF14" i="44"/>
  <c r="T15" i="44"/>
  <c r="Z16" i="44"/>
  <c r="Q17" i="44"/>
  <c r="AW17" i="44"/>
  <c r="AW18" i="44"/>
  <c r="BD19" i="44"/>
  <c r="Z20" i="44"/>
  <c r="F21" i="44"/>
  <c r="N21" i="44"/>
  <c r="V21" i="44"/>
  <c r="AD21" i="44"/>
  <c r="AL21" i="44"/>
  <c r="BJ21" i="44"/>
  <c r="V22" i="44"/>
  <c r="AC23" i="44"/>
  <c r="AS24" i="44"/>
  <c r="BI26" i="44"/>
  <c r="D33" i="44"/>
  <c r="BP33" i="44"/>
  <c r="D55" i="44"/>
  <c r="L55" i="44"/>
  <c r="T55" i="44"/>
  <c r="AB55" i="44"/>
  <c r="AJ55" i="44"/>
  <c r="AR55" i="44"/>
  <c r="AZ55" i="44"/>
  <c r="BH55" i="44"/>
  <c r="BP55" i="44"/>
  <c r="K75" i="44"/>
  <c r="S75" i="44"/>
  <c r="AA75" i="44"/>
  <c r="AI75" i="44"/>
  <c r="AQ75" i="44"/>
  <c r="AY75" i="44"/>
  <c r="BG75" i="44"/>
  <c r="BO75" i="44"/>
  <c r="K151" i="44"/>
  <c r="S151" i="44"/>
  <c r="AA151" i="44"/>
  <c r="AI151" i="44"/>
  <c r="AQ151" i="44"/>
  <c r="AY151" i="44"/>
  <c r="BG151" i="44"/>
  <c r="BO151" i="44"/>
  <c r="V48" i="46"/>
  <c r="V48" i="44"/>
  <c r="P30" i="46"/>
  <c r="P30" i="44"/>
  <c r="J53" i="46"/>
  <c r="J53" i="44"/>
  <c r="R53" i="46"/>
  <c r="R53" i="44"/>
  <c r="Z53" i="46"/>
  <c r="Z53" i="44"/>
  <c r="AH53" i="46"/>
  <c r="AH53" i="44"/>
  <c r="AP53" i="46"/>
  <c r="AP53" i="44"/>
  <c r="AX53" i="46"/>
  <c r="AX53" i="44"/>
  <c r="BF53" i="46"/>
  <c r="BF53" i="44"/>
  <c r="BN53" i="46"/>
  <c r="BN53" i="44"/>
  <c r="I33" i="46"/>
  <c r="I33" i="44"/>
  <c r="Q33" i="46"/>
  <c r="Q33" i="44"/>
  <c r="Y33" i="46"/>
  <c r="Y33" i="44"/>
  <c r="AG33" i="46"/>
  <c r="AG33" i="44"/>
  <c r="AO33" i="46"/>
  <c r="AO33" i="44"/>
  <c r="AW33" i="46"/>
  <c r="AW33" i="44"/>
  <c r="BE33" i="46"/>
  <c r="BE33" i="44"/>
  <c r="BM33" i="46"/>
  <c r="BM33" i="44"/>
  <c r="BH39" i="46"/>
  <c r="BH39" i="44"/>
  <c r="K44" i="46"/>
  <c r="K44" i="44"/>
  <c r="S44" i="46"/>
  <c r="S44" i="44"/>
  <c r="AA44" i="46"/>
  <c r="AA44" i="44"/>
  <c r="AI44" i="46"/>
  <c r="AI44" i="44"/>
  <c r="AQ44" i="46"/>
  <c r="AQ44" i="44"/>
  <c r="AY44" i="46"/>
  <c r="AY44" i="44"/>
  <c r="BG44" i="46"/>
  <c r="BG44" i="44"/>
  <c r="BO44" i="46"/>
  <c r="BO44" i="44"/>
  <c r="AW29" i="46"/>
  <c r="AW29" i="44"/>
  <c r="BE29" i="46"/>
  <c r="BE29" i="44"/>
  <c r="BM29" i="46"/>
  <c r="BM29" i="44"/>
  <c r="AB45" i="46"/>
  <c r="AB45" i="44"/>
  <c r="R9" i="46"/>
  <c r="AK20" i="46"/>
  <c r="BL24" i="46"/>
  <c r="H18" i="44"/>
  <c r="H18" i="46"/>
  <c r="BL18" i="44"/>
  <c r="BL18" i="46"/>
  <c r="AH9" i="46"/>
  <c r="W19" i="44"/>
  <c r="W19" i="46"/>
  <c r="AH17" i="46"/>
  <c r="BA20" i="46"/>
  <c r="I7" i="44"/>
  <c r="Y7" i="44"/>
  <c r="AW7" i="44"/>
  <c r="BM7" i="44"/>
  <c r="K14" i="44"/>
  <c r="AA14" i="44"/>
  <c r="AQ14" i="44"/>
  <c r="BG14" i="44"/>
  <c r="AP17" i="44"/>
  <c r="I23" i="44"/>
  <c r="Y23" i="44"/>
  <c r="AO23" i="44"/>
  <c r="BE23" i="44"/>
  <c r="M25" i="44"/>
  <c r="BH11" i="46"/>
  <c r="AF13" i="46"/>
  <c r="N15" i="46"/>
  <c r="AT15" i="46"/>
  <c r="AV18" i="46"/>
  <c r="G19" i="46"/>
  <c r="E20" i="46"/>
  <c r="H24" i="46"/>
  <c r="Q7" i="44"/>
  <c r="AG7" i="44"/>
  <c r="AO7" i="44"/>
  <c r="BE7" i="44"/>
  <c r="S14" i="44"/>
  <c r="AI14" i="44"/>
  <c r="AY14" i="44"/>
  <c r="BO14" i="44"/>
  <c r="Q23" i="44"/>
  <c r="AG23" i="44"/>
  <c r="AW23" i="44"/>
  <c r="BM23" i="44"/>
  <c r="E25" i="44"/>
  <c r="P24" i="44"/>
  <c r="X24" i="44"/>
  <c r="AF24" i="44"/>
  <c r="AN24" i="44"/>
  <c r="AV24" i="44"/>
  <c r="BD24" i="44"/>
  <c r="M10" i="46"/>
  <c r="AC10" i="46"/>
  <c r="AS10" i="46"/>
  <c r="BI10" i="46"/>
  <c r="AD15" i="46"/>
  <c r="AF18" i="46"/>
  <c r="E10" i="44"/>
  <c r="U10" i="44"/>
  <c r="AK10" i="44"/>
  <c r="BA10" i="44"/>
  <c r="BQ10" i="44"/>
  <c r="Z17" i="44"/>
  <c r="AZ11" i="46"/>
  <c r="BD13" i="46"/>
  <c r="P18" i="46"/>
  <c r="AE19" i="46"/>
  <c r="AU19" i="46"/>
  <c r="BI20" i="46"/>
  <c r="L11" i="44"/>
  <c r="AR11" i="44"/>
  <c r="J12" i="44"/>
  <c r="AP12" i="44"/>
  <c r="H13" i="44"/>
  <c r="AN13" i="44"/>
  <c r="K48" i="44"/>
  <c r="S48" i="44"/>
  <c r="AA48" i="44"/>
  <c r="AI48" i="44"/>
  <c r="AQ48" i="44"/>
  <c r="AY48" i="44"/>
  <c r="BG48" i="44"/>
  <c r="BO48" i="44"/>
  <c r="I205" i="44"/>
  <c r="Q205" i="44"/>
  <c r="Y205" i="44"/>
  <c r="AG205" i="44"/>
  <c r="AO205" i="44"/>
  <c r="AW205" i="44"/>
  <c r="BE205" i="44"/>
  <c r="BM205" i="44"/>
  <c r="J9" i="46"/>
  <c r="Z9" i="46"/>
  <c r="AP9" i="46"/>
  <c r="BF9" i="46"/>
  <c r="BB15" i="46"/>
  <c r="M20" i="46"/>
  <c r="AB11" i="44"/>
  <c r="Z12" i="44"/>
  <c r="BF12" i="44"/>
  <c r="X13" i="44"/>
  <c r="K16" i="44"/>
  <c r="S16" i="44"/>
  <c r="AA16" i="44"/>
  <c r="AI16" i="44"/>
  <c r="AQ16" i="44"/>
  <c r="AY16" i="44"/>
  <c r="BG16" i="44"/>
  <c r="BO16" i="44"/>
  <c r="J17" i="44"/>
  <c r="G22" i="44"/>
  <c r="O22" i="44"/>
  <c r="W22" i="44"/>
  <c r="AE22" i="44"/>
  <c r="AM22" i="44"/>
  <c r="AU22" i="44"/>
  <c r="BC22" i="44"/>
  <c r="BK22" i="44"/>
  <c r="F207" i="44"/>
  <c r="N207" i="44"/>
  <c r="V207" i="44"/>
  <c r="AD207" i="44"/>
  <c r="AL207" i="44"/>
  <c r="AT207" i="44"/>
  <c r="BB207" i="44"/>
  <c r="BJ207" i="44"/>
  <c r="BD18" i="46"/>
  <c r="O19" i="46"/>
  <c r="AC20" i="46"/>
  <c r="AS20" i="46"/>
  <c r="D11" i="44"/>
  <c r="AJ11" i="44"/>
  <c r="BP11" i="44"/>
  <c r="AH12" i="44"/>
  <c r="BN12" i="44"/>
  <c r="F15" i="44"/>
  <c r="V15" i="44"/>
  <c r="AL15" i="44"/>
  <c r="BJ15" i="44"/>
  <c r="X18" i="44"/>
  <c r="AN18" i="44"/>
  <c r="F39" i="44"/>
  <c r="N39" i="44"/>
  <c r="V39" i="44"/>
  <c r="AD39" i="44"/>
  <c r="AL39" i="44"/>
  <c r="AT39" i="44"/>
  <c r="BB39" i="44"/>
  <c r="BJ39" i="44"/>
  <c r="AM19" i="46"/>
  <c r="BC19" i="46"/>
  <c r="BQ20" i="46"/>
  <c r="A40" i="44"/>
  <c r="T11" i="44"/>
  <c r="R12" i="44"/>
  <c r="AX12" i="44"/>
  <c r="P13" i="44"/>
  <c r="AV13" i="44"/>
  <c r="A16" i="44"/>
  <c r="E8" i="44"/>
  <c r="M8" i="44"/>
  <c r="U8" i="44"/>
  <c r="AC8" i="44"/>
  <c r="AK8" i="44"/>
  <c r="AS8" i="44"/>
  <c r="BA8" i="44"/>
  <c r="BI8" i="44"/>
  <c r="BQ8" i="44"/>
  <c r="BF17" i="44"/>
  <c r="BK19" i="44"/>
  <c r="U20" i="44"/>
  <c r="D73" i="44"/>
  <c r="L73" i="44"/>
  <c r="T73" i="44"/>
  <c r="AB73" i="44"/>
  <c r="AJ73" i="44"/>
  <c r="AR73" i="44"/>
  <c r="AZ73" i="44"/>
  <c r="P26" i="44"/>
  <c r="AF26" i="44"/>
  <c r="BD26" i="44"/>
  <c r="H26" i="44"/>
  <c r="X26" i="44"/>
  <c r="AN26" i="44"/>
  <c r="AV26" i="44"/>
  <c r="BL26" i="44"/>
  <c r="I6" i="44"/>
  <c r="Q6" i="44"/>
  <c r="Y6" i="44"/>
  <c r="AG6" i="44"/>
  <c r="AO6" i="44"/>
  <c r="AW6" i="44"/>
  <c r="BE6" i="44"/>
  <c r="BM6" i="44"/>
  <c r="K30" i="44"/>
  <c r="S30" i="44"/>
  <c r="AA30" i="44"/>
  <c r="AI30" i="44"/>
  <c r="AQ30" i="44"/>
  <c r="AY30" i="44"/>
  <c r="BG30" i="44"/>
  <c r="BO30" i="44"/>
  <c r="E45" i="44"/>
  <c r="M45" i="44"/>
  <c r="U45" i="44"/>
  <c r="AC45" i="44"/>
  <c r="AK45" i="44"/>
  <c r="AS45" i="44"/>
  <c r="BA45" i="44"/>
  <c r="BI45" i="44"/>
  <c r="BQ45" i="44"/>
  <c r="AF17" i="46"/>
  <c r="H17" i="44"/>
  <c r="P17" i="44"/>
  <c r="X17" i="44"/>
  <c r="AN17" i="44"/>
  <c r="AV17" i="44"/>
  <c r="BD17" i="44"/>
  <c r="C182" i="46"/>
  <c r="C182" i="44" s="1"/>
  <c r="A182" i="44"/>
  <c r="A25" i="44"/>
  <c r="A109" i="44"/>
  <c r="A7" i="44"/>
  <c r="A20" i="44"/>
  <c r="A8" i="44"/>
  <c r="G29" i="42"/>
  <c r="H29" i="42"/>
  <c r="N29" i="42"/>
  <c r="O29" i="42"/>
  <c r="V29" i="42"/>
  <c r="U29" i="42"/>
  <c r="A148" i="27"/>
  <c r="A148" i="28"/>
  <c r="A148" i="29"/>
  <c r="A150" i="27"/>
  <c r="A150" i="28"/>
  <c r="A150" i="29"/>
  <c r="A151" i="28"/>
  <c r="A151" i="29"/>
  <c r="A151" i="27"/>
  <c r="A149" i="27"/>
  <c r="A149" i="28"/>
  <c r="A149" i="29"/>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BK30" i="27"/>
  <c r="V26" i="27"/>
  <c r="B12" i="27"/>
  <c r="BK10" i="27"/>
  <c r="AQ8" i="27"/>
  <c r="M5" i="27"/>
  <c r="BJ3" i="27"/>
  <c r="AP3" i="27"/>
  <c r="V3" i="27"/>
  <c r="B3" i="27"/>
  <c r="M31" i="27"/>
  <c r="C30" i="27"/>
  <c r="BK28" i="27"/>
  <c r="BA27" i="27"/>
  <c r="AP26" i="27"/>
  <c r="AZ12" i="27"/>
  <c r="L12" i="27"/>
  <c r="M11" i="27"/>
  <c r="C10" i="27"/>
  <c r="BK8" i="27"/>
  <c r="BA7" i="27"/>
  <c r="AQ6" i="27"/>
  <c r="AG5" i="27"/>
  <c r="W4" i="27"/>
  <c r="BL3" i="27"/>
  <c r="BB3" i="27"/>
  <c r="AR3" i="27"/>
  <c r="AH3" i="27"/>
  <c r="X3" i="27"/>
  <c r="N3" i="27"/>
  <c r="D3" i="27"/>
  <c r="L1" i="27"/>
  <c r="AQ28" i="27"/>
  <c r="C31" i="27"/>
  <c r="BK29" i="27"/>
  <c r="BA28" i="27"/>
  <c r="AQ27" i="27"/>
  <c r="AF26" i="27"/>
  <c r="AQ12" i="27"/>
  <c r="C12" i="27"/>
  <c r="C11" i="27"/>
  <c r="BK9" i="27"/>
  <c r="BA8" i="27"/>
  <c r="AQ7" i="27"/>
  <c r="AG6" i="27"/>
  <c r="W5" i="27"/>
  <c r="M4" i="27"/>
  <c r="BK3" i="27"/>
  <c r="BA3" i="27"/>
  <c r="AQ3" i="27"/>
  <c r="AG3" i="27"/>
  <c r="W3" i="27"/>
  <c r="M3" i="27"/>
  <c r="C3" i="27"/>
  <c r="B1" i="27"/>
  <c r="BA29" i="27"/>
  <c r="AG27" i="27"/>
  <c r="AP12" i="27"/>
  <c r="BA9" i="27"/>
  <c r="AG7" i="27"/>
  <c r="W6" i="27"/>
  <c r="C4" i="27"/>
  <c r="AZ3" i="27"/>
  <c r="AF3" i="27"/>
  <c r="L3" i="27"/>
  <c r="C7" i="41"/>
  <c r="BL1" i="29"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EC4" i="46"/>
  <c r="DU4" i="46"/>
  <c r="DM4" i="46"/>
  <c r="DE4" i="46"/>
  <c r="CW4" i="46"/>
  <c r="CO4" i="46"/>
  <c r="DR4" i="46"/>
  <c r="DB4" i="46"/>
  <c r="CL4" i="46"/>
  <c r="BX4" i="46"/>
  <c r="BJ4" i="46"/>
  <c r="AX4" i="46"/>
  <c r="AJ4" i="46"/>
  <c r="Y4" i="46"/>
  <c r="K4" i="46"/>
  <c r="AZ2" i="46"/>
  <c r="C186" i="45"/>
  <c r="C183" i="45"/>
  <c r="C154" i="45"/>
  <c r="C151" i="45"/>
  <c r="C137" i="45"/>
  <c r="C121" i="45"/>
  <c r="C105" i="45"/>
  <c r="C89" i="45"/>
  <c r="C73" i="45"/>
  <c r="C57" i="45"/>
  <c r="C39" i="45"/>
  <c r="C36" i="45"/>
  <c r="C33" i="45"/>
  <c r="C27" i="45"/>
  <c r="C7" i="45"/>
  <c r="C4" i="45"/>
  <c r="M3" i="45"/>
  <c r="C3" i="45"/>
  <c r="D2" i="44"/>
  <c r="J39" i="42"/>
  <c r="C38" i="42"/>
  <c r="Q36" i="42"/>
  <c r="Q27" i="42"/>
  <c r="Z4" i="46"/>
  <c r="C131" i="45"/>
  <c r="C48" i="45"/>
  <c r="C10" i="45"/>
  <c r="EE4" i="46"/>
  <c r="DO4" i="46"/>
  <c r="CY4" i="46"/>
  <c r="CI4" i="46"/>
  <c r="BW4" i="46"/>
  <c r="BH4" i="46"/>
  <c r="AW4" i="46"/>
  <c r="AI4" i="46"/>
  <c r="V4" i="46"/>
  <c r="J4" i="46"/>
  <c r="V2" i="46"/>
  <c r="C172" i="45"/>
  <c r="C168" i="45"/>
  <c r="C161" i="45"/>
  <c r="C140" i="45"/>
  <c r="C130" i="45"/>
  <c r="C124" i="45"/>
  <c r="C114" i="45"/>
  <c r="C108" i="45"/>
  <c r="C98" i="45"/>
  <c r="C92" i="45"/>
  <c r="C82" i="45"/>
  <c r="C76" i="45"/>
  <c r="C66" i="45"/>
  <c r="C60" i="45"/>
  <c r="C50" i="45"/>
  <c r="C24" i="45"/>
  <c r="C21" i="45"/>
  <c r="C18" i="45"/>
  <c r="K3" i="45"/>
  <c r="B3" i="45"/>
  <c r="A1" i="44"/>
  <c r="J27" i="42"/>
  <c r="AY4" i="46"/>
  <c r="C169" i="45"/>
  <c r="C128" i="45"/>
  <c r="C112" i="45"/>
  <c r="C67" i="45"/>
  <c r="C45" i="45"/>
  <c r="N3" i="45"/>
  <c r="EB4" i="46"/>
  <c r="DL4" i="46"/>
  <c r="CV4" i="46"/>
  <c r="CG4" i="46"/>
  <c r="BV4" i="46"/>
  <c r="BG4" i="46"/>
  <c r="AT4" i="46"/>
  <c r="AH4" i="46"/>
  <c r="T4" i="46"/>
  <c r="I4" i="46"/>
  <c r="A1" i="46"/>
  <c r="C178" i="45"/>
  <c r="C175" i="45"/>
  <c r="C146" i="45"/>
  <c r="C143" i="45"/>
  <c r="C127" i="45"/>
  <c r="C111" i="45"/>
  <c r="C95" i="45"/>
  <c r="C79" i="45"/>
  <c r="C63" i="45"/>
  <c r="C47" i="45"/>
  <c r="C44" i="45"/>
  <c r="C41" i="45"/>
  <c r="C35" i="45"/>
  <c r="C15" i="45"/>
  <c r="C12" i="45"/>
  <c r="C9" i="45"/>
  <c r="S3" i="45"/>
  <c r="J3" i="45"/>
  <c r="A3" i="45"/>
  <c r="A65" i="43"/>
  <c r="C39" i="42"/>
  <c r="Q37" i="42"/>
  <c r="J36" i="42"/>
  <c r="C27" i="42"/>
  <c r="P4" i="42"/>
  <c r="BY4" i="46"/>
  <c r="AL4" i="46"/>
  <c r="C99" i="45"/>
  <c r="C96" i="45"/>
  <c r="C64" i="45"/>
  <c r="EA4" i="46"/>
  <c r="DK4" i="46"/>
  <c r="CU4" i="46"/>
  <c r="CF4" i="46"/>
  <c r="BS4" i="46"/>
  <c r="BF4" i="46"/>
  <c r="AR4" i="46"/>
  <c r="AG4" i="46"/>
  <c r="S4" i="46"/>
  <c r="F4" i="46"/>
  <c r="C185" i="45"/>
  <c r="C164" i="45"/>
  <c r="C160" i="45"/>
  <c r="C153" i="45"/>
  <c r="C139" i="45"/>
  <c r="C136" i="45"/>
  <c r="C123" i="45"/>
  <c r="C120" i="45"/>
  <c r="C107" i="45"/>
  <c r="C104" i="45"/>
  <c r="C91" i="45"/>
  <c r="C88" i="45"/>
  <c r="C75" i="45"/>
  <c r="C72" i="45"/>
  <c r="C59" i="45"/>
  <c r="C56" i="45"/>
  <c r="C32" i="45"/>
  <c r="C29" i="45"/>
  <c r="C26" i="45"/>
  <c r="R3" i="45"/>
  <c r="I3" i="45"/>
  <c r="O1" i="45"/>
  <c r="B4" i="44"/>
  <c r="A44" i="43"/>
  <c r="I4" i="42"/>
  <c r="C16" i="45"/>
  <c r="DZ4" i="46"/>
  <c r="DJ4" i="46"/>
  <c r="CT4" i="46"/>
  <c r="CE4" i="46"/>
  <c r="BP4" i="46"/>
  <c r="BE4" i="46"/>
  <c r="AQ4" i="46"/>
  <c r="AD4" i="46"/>
  <c r="R4" i="46"/>
  <c r="D4" i="46"/>
  <c r="C170" i="45"/>
  <c r="C167" i="45"/>
  <c r="C129" i="45"/>
  <c r="C113" i="45"/>
  <c r="C97" i="45"/>
  <c r="C81" i="45"/>
  <c r="C65" i="45"/>
  <c r="C49" i="45"/>
  <c r="C43" i="45"/>
  <c r="C23" i="45"/>
  <c r="C20" i="45"/>
  <c r="C17" i="45"/>
  <c r="C11" i="45"/>
  <c r="Q3" i="45"/>
  <c r="H3" i="45"/>
  <c r="J1" i="45"/>
  <c r="A23" i="43"/>
  <c r="Q38" i="42"/>
  <c r="J37" i="42"/>
  <c r="C36" i="42"/>
  <c r="B4" i="42"/>
  <c r="DS4" i="46"/>
  <c r="BM4" i="46"/>
  <c r="C83" i="45"/>
  <c r="C51" i="45"/>
  <c r="E3" i="45"/>
  <c r="V2" i="44"/>
  <c r="DW4" i="46"/>
  <c r="DG4" i="46"/>
  <c r="CQ4" i="46"/>
  <c r="CD4" i="46"/>
  <c r="BO4" i="46"/>
  <c r="BB4" i="46"/>
  <c r="AP4" i="46"/>
  <c r="AB4" i="46"/>
  <c r="Q4" i="46"/>
  <c r="C4" i="46"/>
  <c r="C188" i="45"/>
  <c r="C184" i="45"/>
  <c r="C177" i="45"/>
  <c r="C156" i="45"/>
  <c r="C152" i="45"/>
  <c r="C145" i="45"/>
  <c r="C138" i="45"/>
  <c r="C132" i="45"/>
  <c r="C122" i="45"/>
  <c r="C116" i="45"/>
  <c r="C106" i="45"/>
  <c r="C100" i="45"/>
  <c r="C90" i="45"/>
  <c r="C84" i="45"/>
  <c r="C74" i="45"/>
  <c r="C68" i="45"/>
  <c r="C58" i="45"/>
  <c r="C52" i="45"/>
  <c r="C40" i="45"/>
  <c r="C37" i="45"/>
  <c r="C34" i="45"/>
  <c r="C8" i="45"/>
  <c r="C5" i="45"/>
  <c r="P3" i="45"/>
  <c r="G3" i="45"/>
  <c r="E1" i="45"/>
  <c r="A2" i="43"/>
  <c r="A1" i="42"/>
  <c r="AZ2" i="44"/>
  <c r="Q39" i="42"/>
  <c r="C37" i="42"/>
  <c r="B34" i="42"/>
  <c r="DC4" i="46"/>
  <c r="A4" i="46"/>
  <c r="C180" i="45"/>
  <c r="C144" i="45"/>
  <c r="C115" i="45"/>
  <c r="C80" i="45"/>
  <c r="DT4" i="46"/>
  <c r="DD4" i="46"/>
  <c r="CN4" i="46"/>
  <c r="CA4" i="46"/>
  <c r="BN4" i="46"/>
  <c r="AZ4" i="46"/>
  <c r="AO4" i="46"/>
  <c r="AA4" i="46"/>
  <c r="N4" i="46"/>
  <c r="B4" i="46"/>
  <c r="CK2" i="46"/>
  <c r="C162" i="45"/>
  <c r="C159" i="45"/>
  <c r="C135" i="45"/>
  <c r="C119" i="45"/>
  <c r="C103" i="45"/>
  <c r="C87" i="45"/>
  <c r="C71" i="45"/>
  <c r="C55" i="45"/>
  <c r="C31" i="45"/>
  <c r="C28" i="45"/>
  <c r="C25" i="45"/>
  <c r="C19" i="45"/>
  <c r="O3" i="45"/>
  <c r="F3" i="45"/>
  <c r="A1" i="45"/>
  <c r="J38" i="42"/>
  <c r="CM4" i="46"/>
  <c r="L4" i="46"/>
  <c r="BS2" i="46"/>
  <c r="C176" i="45"/>
  <c r="C148" i="45"/>
  <c r="C42" i="45"/>
  <c r="C1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46" i="40"/>
  <c r="I72" i="40"/>
  <c r="I54" i="40"/>
  <c r="AR1" i="29" l="1"/>
  <c r="BB1" i="29"/>
  <c r="X1" i="29"/>
  <c r="AH1" i="29"/>
  <c r="D1" i="29"/>
  <c r="N1" i="29"/>
  <c r="BB1" i="28"/>
  <c r="BL1" i="28"/>
  <c r="AH1" i="28"/>
  <c r="AR1" i="28"/>
  <c r="N1" i="28"/>
  <c r="X1" i="28"/>
  <c r="BL1" i="27"/>
  <c r="D1" i="28"/>
  <c r="A5" i="40"/>
  <c r="F5" i="40" s="1"/>
  <c r="AR1" i="27"/>
  <c r="BB1" i="27"/>
  <c r="X1" i="27"/>
  <c r="AH1" i="27"/>
  <c r="D1" i="27"/>
  <c r="N1" i="27"/>
  <c r="A31" i="42"/>
  <c r="P37" i="42"/>
  <c r="B37" i="42"/>
  <c r="I37" i="42"/>
  <c r="I38" i="42"/>
  <c r="B38" i="42"/>
  <c r="A32" i="42"/>
  <c r="P38" i="42"/>
  <c r="CU3" i="46"/>
  <c r="J3" i="46"/>
  <c r="DU3" i="46"/>
  <c r="BY3" i="46"/>
  <c r="AF3" i="46"/>
  <c r="S28" i="42"/>
  <c r="L28" i="42"/>
  <c r="BF3" i="46"/>
  <c r="E28" i="42"/>
  <c r="CP3" i="46"/>
  <c r="G3" i="46"/>
  <c r="AA3" i="46"/>
  <c r="DR3" i="46"/>
  <c r="BV3" i="46"/>
  <c r="BC3" i="46"/>
  <c r="R28" i="42"/>
  <c r="D28" i="42"/>
  <c r="K28" i="42"/>
  <c r="P36" i="42"/>
  <c r="A30" i="42"/>
  <c r="I36" i="42"/>
  <c r="B36" i="42"/>
  <c r="I39" i="42"/>
  <c r="A33" i="42"/>
  <c r="P39" i="42"/>
  <c r="B39" i="42"/>
  <c r="AK3" i="46"/>
  <c r="BI3" i="46"/>
  <c r="DX3" i="46"/>
  <c r="CZ3" i="46"/>
  <c r="M3" i="46"/>
  <c r="F28" i="42"/>
  <c r="CB3" i="46"/>
  <c r="M28" i="42"/>
  <c r="T28" i="42"/>
  <c r="AP3" i="46"/>
  <c r="EA3" i="46"/>
  <c r="DE3" i="46"/>
  <c r="BL3" i="46"/>
  <c r="P3" i="46"/>
  <c r="U28" i="42"/>
  <c r="CE3" i="46"/>
  <c r="N28" i="42"/>
  <c r="G28" i="42"/>
  <c r="ED3" i="46"/>
  <c r="BO3" i="46"/>
  <c r="CH3" i="46"/>
  <c r="S3" i="46"/>
  <c r="AU3" i="46"/>
  <c r="O28" i="42"/>
  <c r="V28" i="42"/>
  <c r="H28" i="42"/>
  <c r="B7" i="46"/>
  <c r="B8" i="46"/>
  <c r="B9" i="46"/>
  <c r="B6" i="46"/>
  <c r="B12" i="46"/>
  <c r="B11" i="46"/>
  <c r="B10" i="46"/>
  <c r="B2" i="30"/>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87" i="45"/>
  <c r="A179" i="45"/>
  <c r="A171" i="45"/>
  <c r="A163" i="45"/>
  <c r="A155" i="45"/>
  <c r="A147" i="45"/>
  <c r="A139" i="45"/>
  <c r="A131" i="45"/>
  <c r="A123" i="45"/>
  <c r="A115" i="45"/>
  <c r="A107" i="45"/>
  <c r="A99" i="45"/>
  <c r="A91" i="45"/>
  <c r="A83" i="45"/>
  <c r="A75" i="45"/>
  <c r="A67" i="45"/>
  <c r="A59" i="45"/>
  <c r="A51" i="45"/>
  <c r="A173" i="45"/>
  <c r="A166" i="45"/>
  <c r="A162" i="45"/>
  <c r="A159" i="45"/>
  <c r="A141" i="45"/>
  <c r="A135" i="45"/>
  <c r="A125" i="45"/>
  <c r="A119" i="45"/>
  <c r="A109" i="45"/>
  <c r="A103" i="45"/>
  <c r="A93" i="45"/>
  <c r="A87" i="45"/>
  <c r="A77" i="45"/>
  <c r="A71" i="45"/>
  <c r="A61" i="45"/>
  <c r="A55" i="45"/>
  <c r="A31" i="45"/>
  <c r="A25" i="45"/>
  <c r="A22" i="45"/>
  <c r="A19" i="45"/>
  <c r="A106" i="45"/>
  <c r="A74" i="45"/>
  <c r="A37" i="45"/>
  <c r="A34" i="45"/>
  <c r="A176" i="45"/>
  <c r="A144" i="45"/>
  <c r="A128" i="45"/>
  <c r="A112" i="45"/>
  <c r="A96" i="45"/>
  <c r="A80" i="45"/>
  <c r="A64" i="45"/>
  <c r="A48" i="45"/>
  <c r="A45" i="45"/>
  <c r="A42" i="45"/>
  <c r="A16" i="45"/>
  <c r="A13" i="45"/>
  <c r="A10" i="45"/>
  <c r="A122" i="45"/>
  <c r="A90" i="45"/>
  <c r="A58" i="45"/>
  <c r="A40" i="45"/>
  <c r="A186" i="45"/>
  <c r="A183" i="45"/>
  <c r="A165" i="45"/>
  <c r="A158" i="45"/>
  <c r="A154" i="45"/>
  <c r="A151" i="45"/>
  <c r="A137" i="45"/>
  <c r="A134" i="45"/>
  <c r="A121" i="45"/>
  <c r="A118" i="45"/>
  <c r="A105" i="45"/>
  <c r="A102" i="45"/>
  <c r="A89" i="45"/>
  <c r="A86" i="45"/>
  <c r="A73" i="45"/>
  <c r="A70" i="45"/>
  <c r="A57" i="45"/>
  <c r="A54" i="45"/>
  <c r="A39" i="45"/>
  <c r="A33" i="45"/>
  <c r="A30" i="45"/>
  <c r="A27" i="45"/>
  <c r="A7" i="45"/>
  <c r="A5" i="45"/>
  <c r="A168" i="45"/>
  <c r="A130" i="45"/>
  <c r="A114" i="45"/>
  <c r="A98" i="45"/>
  <c r="A82" i="45"/>
  <c r="A66" i="45"/>
  <c r="A50" i="45"/>
  <c r="A24" i="45"/>
  <c r="A21" i="45"/>
  <c r="A18" i="45"/>
  <c r="B27" i="42"/>
  <c r="A189" i="45"/>
  <c r="A182" i="45"/>
  <c r="A178" i="45"/>
  <c r="A175" i="45"/>
  <c r="A157" i="45"/>
  <c r="A150" i="45"/>
  <c r="A146" i="45"/>
  <c r="A143" i="45"/>
  <c r="A133" i="45"/>
  <c r="A127" i="45"/>
  <c r="A117" i="45"/>
  <c r="A111" i="45"/>
  <c r="A101" i="45"/>
  <c r="A95" i="45"/>
  <c r="A85" i="45"/>
  <c r="A79" i="45"/>
  <c r="A69" i="45"/>
  <c r="A63" i="45"/>
  <c r="A53" i="45"/>
  <c r="A47" i="45"/>
  <c r="A41" i="45"/>
  <c r="A38" i="45"/>
  <c r="A35" i="45"/>
  <c r="A15" i="45"/>
  <c r="A9" i="45"/>
  <c r="A6" i="45"/>
  <c r="A184" i="45"/>
  <c r="A160" i="45"/>
  <c r="A136" i="45"/>
  <c r="A120" i="45"/>
  <c r="A104" i="45"/>
  <c r="A88" i="45"/>
  <c r="A72" i="45"/>
  <c r="A56" i="45"/>
  <c r="A32" i="45"/>
  <c r="A29" i="45"/>
  <c r="A26" i="45"/>
  <c r="A152" i="45"/>
  <c r="A8" i="45"/>
  <c r="A181" i="45"/>
  <c r="A174" i="45"/>
  <c r="A170" i="45"/>
  <c r="A167" i="45"/>
  <c r="A149" i="45"/>
  <c r="A142" i="45"/>
  <c r="A129" i="45"/>
  <c r="A126" i="45"/>
  <c r="A113" i="45"/>
  <c r="A110" i="45"/>
  <c r="A97" i="45"/>
  <c r="A94" i="45"/>
  <c r="A81" i="45"/>
  <c r="A78" i="45"/>
  <c r="A65" i="45"/>
  <c r="A62" i="45"/>
  <c r="A49" i="45"/>
  <c r="A46" i="45"/>
  <c r="A43" i="45"/>
  <c r="A23" i="45"/>
  <c r="A17" i="45"/>
  <c r="A14" i="45"/>
  <c r="A11" i="45"/>
  <c r="A138" i="45"/>
  <c r="G3" i="30" l="1"/>
  <c r="F3" i="30"/>
  <c r="E3" i="30"/>
  <c r="D3" i="30"/>
  <c r="C3" i="30"/>
  <c r="D5" i="40"/>
  <c r="E5" i="40"/>
  <c r="B5" i="40"/>
  <c r="C5" i="40"/>
  <c r="Q25" i="42"/>
  <c r="Q26" i="42"/>
  <c r="J26" i="42"/>
  <c r="J25" i="42"/>
  <c r="C25" i="42"/>
  <c r="C26" i="42"/>
  <c r="C15" i="47"/>
  <c r="C2" i="47"/>
  <c r="D1" i="45"/>
  <c r="D2" i="45"/>
  <c r="C1" i="45"/>
  <c r="C2" i="45"/>
  <c r="B1" i="45"/>
  <c r="A2" i="45"/>
  <c r="S27" i="42"/>
  <c r="K27" i="42"/>
  <c r="Q2" i="42"/>
  <c r="I2" i="42"/>
  <c r="A2" i="42"/>
  <c r="O1" i="42"/>
  <c r="G1" i="42"/>
  <c r="R27" i="42"/>
  <c r="H2" i="42"/>
  <c r="V1" i="42"/>
  <c r="F1" i="42"/>
  <c r="G2" i="42"/>
  <c r="M1" i="42"/>
  <c r="T27" i="42"/>
  <c r="J2" i="42"/>
  <c r="H1" i="42"/>
  <c r="P2" i="42"/>
  <c r="N1" i="42"/>
  <c r="U1" i="42"/>
  <c r="K2" i="42"/>
  <c r="I1" i="42"/>
  <c r="O2" i="42"/>
  <c r="E1" i="42"/>
  <c r="S2" i="42"/>
  <c r="L27" i="42"/>
  <c r="R2" i="42"/>
  <c r="P1" i="42"/>
  <c r="B2" i="45"/>
  <c r="H27" i="42"/>
  <c r="V2" i="42"/>
  <c r="N2" i="42"/>
  <c r="F2" i="42"/>
  <c r="T1" i="42"/>
  <c r="L1" i="42"/>
  <c r="D1" i="42"/>
  <c r="O27" i="42"/>
  <c r="M2" i="42"/>
  <c r="S1" i="42"/>
  <c r="C1" i="42"/>
  <c r="N27" i="42"/>
  <c r="D2" i="42"/>
  <c r="B1" i="42"/>
  <c r="G27" i="42"/>
  <c r="U2" i="42"/>
  <c r="E2" i="42"/>
  <c r="K1" i="42"/>
  <c r="F27" i="42"/>
  <c r="L2" i="42"/>
  <c r="J1" i="42"/>
  <c r="E27" i="42"/>
  <c r="B2" i="42"/>
  <c r="V27" i="42"/>
  <c r="T2" i="42"/>
  <c r="R1" i="42"/>
  <c r="M27" i="42"/>
  <c r="Q1" i="42"/>
  <c r="U27" i="42"/>
  <c r="C2" i="42"/>
  <c r="D27" i="42"/>
  <c r="B26" i="44" l="1"/>
  <c r="B27" i="44"/>
  <c r="B19" i="44"/>
  <c r="B23" i="44"/>
  <c r="B21" i="44"/>
  <c r="B11" i="44"/>
  <c r="B17" i="44"/>
  <c r="B12" i="44"/>
  <c r="B13" i="44"/>
  <c r="B8" i="44"/>
  <c r="B6" i="44"/>
  <c r="B20" i="44"/>
  <c r="B9" i="44"/>
  <c r="B7" i="44"/>
  <c r="B10" i="44"/>
  <c r="B22" i="44"/>
  <c r="B16" i="44"/>
  <c r="B28" i="44"/>
  <c r="B18" i="44"/>
  <c r="B25"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<sst xmlns="http://schemas.openxmlformats.org/spreadsheetml/2006/main" count="3717" uniqueCount="2252">
  <si>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</si>
  <si>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</si>
  <si>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</si>
  <si>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</si>
  <si>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</si>
  <si>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</si>
  <si>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</si>
  <si>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</si>
  <si>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</si>
  <si>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</si>
  <si>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</si>
  <si>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</si>
  <si>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</si>
  <si>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</si>
  <si>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</si>
  <si>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</si>
  <si>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</si>
  <si>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</si>
  <si>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</si>
  <si>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</si>
  <si>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</si>
  <si>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</si>
  <si>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</si>
  <si>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</si>
  <si>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</si>
  <si>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</si>
  <si>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</si>
  <si>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</si>
  <si>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</si>
  <si>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</si>
  <si>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</si>
  <si>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</si>
  <si>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</si>
  <si>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</si>
  <si>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</si>
  <si>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</si>
  <si>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</si>
  <si>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</si>
  <si>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</si>
  <si>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</si>
  <si>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</si>
  <si>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</si>
  <si>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</si>
  <si>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</si>
  <si>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</si>
  <si>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</si>
  <si>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</si>
  <si>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</si>
  <si>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</si>
  <si>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</si>
  <si>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</si>
  <si>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</si>
  <si>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</si>
  <si>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</si>
  <si>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</si>
  <si>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</si>
  <si>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</si>
  <si>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</si>
  <si>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</si>
  <si>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</si>
  <si>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</si>
  <si>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</si>
  <si>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</si>
  <si>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</si>
  <si>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</si>
  <si>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</si>
  <si>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</si>
  <si>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</si>
  <si>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</si>
  <si>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</si>
  <si>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</si>
  <si>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</si>
  <si>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</si>
  <si>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</si>
  <si>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</si>
  <si>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</si>
  <si>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</si>
  <si>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</si>
  <si>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</si>
  <si>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</si>
  <si>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</si>
  <si>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</si>
  <si>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</si>
  <si>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</si>
  <si>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</si>
  <si>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</si>
  <si>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</si>
  <si>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</si>
  <si>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</si>
  <si>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</si>
  <si>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</si>
  <si>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</si>
  <si>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</si>
  <si>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</si>
  <si>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</si>
  <si>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</si>
  <si>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</si>
  <si>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</si>
  <si>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</si>
  <si>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</si>
  <si>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</si>
  <si>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</si>
  <si>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</si>
  <si>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</si>
  <si>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</si>
  <si>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</si>
  <si>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</si>
  <si>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</si>
  <si>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</si>
  <si>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</si>
  <si>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</si>
  <si>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</si>
  <si>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</si>
  <si>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</si>
  <si>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</si>
  <si>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</si>
  <si>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</si>
  <si>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</si>
  <si>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</si>
  <si>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</si>
  <si>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</si>
  <si>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</si>
  <si>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</si>
  <si>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</si>
  <si>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</si>
  <si>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</si>
  <si>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</si>
  <si>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</si>
  <si>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</si>
  <si>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</si>
  <si>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</si>
  <si>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</si>
  <si>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</si>
  <si>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</si>
  <si>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</si>
  <si>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</si>
  <si>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</si>
  <si>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</si>
  <si>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</si>
  <si>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</si>
  <si>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</si>
  <si>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</si>
  <si>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</si>
  <si>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</si>
  <si>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</si>
  <si>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</si>
  <si>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</si>
  <si>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</si>
  <si>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</si>
  <si>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</si>
  <si>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</si>
  <si>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</si>
  <si>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</si>
  <si>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</si>
  <si>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</si>
  <si>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</si>
  <si>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</si>
  <si>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</si>
  <si>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</si>
  <si>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</si>
  <si>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</si>
  <si>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</si>
  <si>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</si>
  <si>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</si>
  <si>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</si>
  <si>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</si>
  <si>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</si>
  <si>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</si>
  <si>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</si>
  <si>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</si>
  <si>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</si>
  <si>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</si>
  <si>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</si>
  <si>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</si>
  <si>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Viet Nam</t>
  </si>
  <si>
    <t>National Baseline Survey on Hygiene and Environmental Sanitation in Rural Vietnam</t>
  </si>
  <si>
    <t>Survey</t>
  </si>
  <si>
    <t xml:space="preserve">The year is unclear, but is assumed to be 2006 since the data were collected as part of a baseline for assessment against a policy passed in 2005. Includes kindergartens, primary and lower secondary schools. No water data reported. </t>
  </si>
  <si>
    <t>Septic tank</t>
  </si>
  <si>
    <t>Double-vault</t>
  </si>
  <si>
    <t>Sulabh</t>
  </si>
  <si>
    <t>Others</t>
  </si>
  <si>
    <t xml:space="preserve">The year is unclear, but is assumed to be 2006 since the data were collected as part of a baseline for assessment against a policy passed in 2005. Includes kindergartens, primary and lower secondary schools. </t>
  </si>
  <si>
    <t>Handwashing facilities</t>
  </si>
  <si>
    <t>Water availability</t>
  </si>
  <si>
    <t>Soap availability</t>
  </si>
  <si>
    <t>Estimated from soap availability</t>
  </si>
  <si>
    <t xml:space="preserve">The year is unclear, but is assumed to be 2006 since the data were collected as part of a baseline for assessment against a policy passed in 2005. Includes kindergartens, primary and lower secondary schools. Pre-primary, primary and secondary estimates are rural only and set to not used. The rural estimate is based on a weighted average using the school age population for each level. </t>
  </si>
  <si>
    <t>No</t>
  </si>
  <si>
    <t>Young Lives School Survey, 2011-12: Evidence from Vietnam (microdata)</t>
  </si>
  <si>
    <t>School's own tap</t>
  </si>
  <si>
    <t>School's own well</t>
  </si>
  <si>
    <t>Spring</t>
  </si>
  <si>
    <t>Tanker truck</t>
  </si>
  <si>
    <t>Bottled water provided by school</t>
  </si>
  <si>
    <t>Children bring drinking water from home</t>
  </si>
  <si>
    <t>Other</t>
  </si>
  <si>
    <t>Working and useable toilets or latrines for children</t>
  </si>
  <si>
    <t>Separate working and useable toilets for girls and boys</t>
  </si>
  <si>
    <t>No hygiene data.</t>
  </si>
  <si>
    <t>Young Lives School Survey, 2016-17: Evidence from Vietnam (microdata)</t>
  </si>
  <si>
    <t>Public tap</t>
  </si>
  <si>
    <t>Public well</t>
  </si>
  <si>
    <t>Bottled water provided to school</t>
  </si>
  <si>
    <t>Students bring drinking water from home</t>
  </si>
  <si>
    <t>Improved and available</t>
  </si>
  <si>
    <t>Working toilets</t>
  </si>
  <si>
    <t>Separate toilets for male and female students</t>
  </si>
  <si>
    <t>Separate working toilets</t>
  </si>
  <si>
    <t xml:space="preserve">Includes primary schools only. Primary schools were surveyed from 5 districts spread across Viet Nam, but is not nationally-representative and therefore not used. 92 schools sites were included (some of these are satellite schools). Rural and urban schools were surveyed but an urban/rural indicator is not included in the microdata. Students bringing water from home is classified as unimproved since this is not provided by the school and might suggest that the school water (if there is water) is not of high quality. The data on improved are not used since a large proportion report students bringing water from home and it is unclear if the school also has an improved drinking water facility where the primary source of drinking water is students bringing from home. </t>
  </si>
  <si>
    <t xml:space="preserve">Includes upper secondary schools only. Primary schools were surveyed from 5 districts spread across Viet Nam, but is not nationally-representative and therefore not used. Students bringing water from home is classified as unimproved since this is not provided by the school and might suggest that the school water (if there is water) is not of high quality. Rural and urban estimates are not used since only upper primary schools are included. </t>
  </si>
  <si>
    <t xml:space="preserve">Includes upper secondary schools only. Primary schools were surveyed from 5 districts spread across Viet Nam, but is not nationally-representative and therefore not used. Rural and urban estimates are not used since only upper primary schools are included. </t>
  </si>
  <si>
    <t>Includes primary schools only. Primary schools were surveyed from 5 districts spread across Viet Nam, but is not nationally-representative and therefore not used. 92 schools sites were included (some of these are satellite schools). Rural and urban schools were surveyed but an urban/rural indicator is not included in the microdata.</t>
  </si>
  <si>
    <t>VNM_2006_SUR</t>
  </si>
  <si>
    <t>VNM_2012_YL</t>
  </si>
  <si>
    <t>VNM_2017_YL</t>
  </si>
  <si>
    <t>2006</t>
  </si>
  <si>
    <t>2012</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</si>
  <si>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</si>
  <si>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</si>
  <si>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</si>
  <si>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</si>
  <si>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</si>
  <si>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</si>
  <si>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</si>
  <si>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</si>
  <si>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</si>
  <si>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</si>
  <si>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</si>
  <si>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</si>
  <si>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</si>
  <si>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</si>
  <si>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</si>
  <si>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UNESCO UIS (http://data.uis.unesco.org/)</t>
  </si>
  <si>
    <t>VNM_2019_UIS</t>
  </si>
  <si>
    <t>The national estimate is based on Primary schools.</t>
  </si>
  <si>
    <t>Basic sanitation facilities</t>
  </si>
  <si>
    <t>The JMP releases updated estimates every 2 years following consultations with national authorities: https://washdata.org/how-we-work/jmp-country-consultation</t>
  </si>
  <si>
    <t>Links to sources within this tab</t>
  </si>
  <si>
    <t>VNM_2021_UIS</t>
  </si>
  <si>
    <t>VNM_2022_UIS</t>
  </si>
  <si>
    <t>The national estimate is based on primary and secondary schools.</t>
  </si>
  <si>
    <t>Basic drinking water</t>
  </si>
  <si>
    <t>The national estimate is based on primary schools.</t>
  </si>
  <si>
    <t>Basic handwashing facilities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</si>
  <si>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</si>
  <si>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</si>
  <si>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</si>
  <si>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</si>
  <si>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</si>
  <si>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</si>
  <si>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</si>
  <si>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</si>
  <si>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</si>
  <si>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</si>
  <si>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</si>
  <si>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</si>
  <si>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VNM_2006_HLSS</t>
  </si>
  <si>
    <t>RESULT OF THE viet nam HOUSEHOLD LIVING STANDARDS survey 2010</t>
  </si>
  <si>
    <t>school having safe drinking water</t>
  </si>
  <si>
    <t>Report from 2010 with data of 2005-2006 schooling year</t>
  </si>
  <si>
    <t>school having hygiene toilet</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</si>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</sst>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8"/>
      <color rgb="FFFF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3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3" fillId="2" borderId="90" xfId="0" applyFont="1" applyFill="1" applyBorder="1" applyAlignment="1">
      <alignment horizontal="center"/>
    </xf>
    <xf numFmtId="164" fontId="3" fillId="2" borderId="90" xfId="0" applyNumberFormat="1" applyFont="1" applyFill="1" applyBorder="1" applyAlignment="1">
      <alignment horizontal="center" vertical="center"/>
    </xf>
    <xf numFmtId="0" fontId="3" fillId="2" borderId="90" xfId="0" applyFont="1" applyFill="1" applyBorder="1" applyAlignment="1">
      <alignment horizontal="center" vertical="center"/>
    </xf>
    <xf numFmtId="164" fontId="93" fillId="2" borderId="10" xfId="0" applyNumberFormat="1" applyFont="1" applyFill="1" applyBorder="1" applyAlignment="1">
      <alignment horizontal="center" vertical="center"/>
    </xf>
    <xf numFmtId="164" fontId="93" fillId="2" borderId="8" xfId="0" applyNumberFormat="1" applyFont="1" applyFill="1" applyBorder="1" applyAlignment="1">
      <alignment horizontal="center" vertical="center"/>
    </xf>
    <xf numFmtId="164" fontId="93" fillId="2" borderId="90" xfId="0" applyNumberFormat="1" applyFont="1" applyFill="1" applyBorder="1" applyAlignment="1">
      <alignment horizontal="center" vertical="center"/>
    </xf>
    <xf numFmtId="1" fontId="3" fillId="0" borderId="90" xfId="0" applyNumberFormat="1" applyFont="1" applyBorder="1" applyAlignment="1">
      <alignment horizontal="center" vertical="center"/>
    </xf>
    <xf numFmtId="1" fontId="3" fillId="0" borderId="23" xfId="0" applyNumberFormat="1" applyFont="1" applyBorder="1" applyAlignment="1">
      <alignment horizontal="center" vertical="center"/>
    </xf>
    <xf numFmtId="164" fontId="3" fillId="0" borderId="90" xfId="0" applyNumberFormat="1" applyFont="1" applyBorder="1" applyAlignment="1">
      <alignment horizontal="center" vertical="center"/>
    </xf>
    <xf numFmtId="0" fontId="3" fillId="0" borderId="90" xfId="0" applyFont="1" applyBorder="1" applyAlignment="1">
      <alignment horizontal="center" vertical="center" wrapText="1"/>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vertical="center"/>
    </xf>
    <xf numFmtId="164" fontId="121" fillId="63" borderId="118" xfId="0" applyNumberFormat="1" applyFont="1" applyFill="1" applyBorder="1" applyAlignment="1">
      <alignment horizontal="center" vertical="center"/>
    </xf>
    <xf numFmtId="0" fontId="122" fillId="64" borderId="119" xfId="0" applyFont="1" applyFill="1" applyBorder="1" applyAlignment="1">
      <alignment horizontal="center" vertical="center"/>
    </xf>
    <xf numFmtId="0" fontId="123" fillId="65" borderId="120" xfId="0" applyFont="1" applyFill="1" applyBorder="1" applyAlignment="1">
      <alignment horizontal="center" vertical="center"/>
    </xf>
    <xf numFmtId="0" fontId="124" fillId="66" borderId="121" xfId="0" applyFont="1" applyFill="1" applyBorder="1" applyAlignment="1">
      <alignment horizontal="center" vertical="center"/>
    </xf>
    <xf numFmtId="0" fontId="125" fillId="67" borderId="122" xfId="0" applyFont="1" applyFill="1" applyBorder="1" applyAlignment="1">
      <alignment horizontal="center" vertical="center"/>
    </xf>
    <xf numFmtId="164" fontId="126" fillId="68" borderId="123" xfId="0" applyNumberFormat="1" applyFont="1" applyFill="1" applyBorder="1" applyAlignment="1">
      <alignment horizontal="center" vertical="center"/>
    </xf>
    <xf numFmtId="0" fontId="127" fillId="69" borderId="124" xfId="0" applyFont="1" applyFill="1" applyBorder="1" applyAlignment="1">
      <alignment horizontal="center" vertical="center"/>
    </xf>
    <xf numFmtId="0" fontId="128" fillId="70" borderId="125" xfId="0" applyFont="1" applyFill="1" applyBorder="1" applyAlignment="1">
      <alignment horizontal="center" vertical="center"/>
    </xf>
    <xf numFmtId="0" fontId="129" fillId="71" borderId="126" xfId="0" applyFont="1" applyFill="1" applyBorder="1" applyAlignment="1">
      <alignment horizontal="center" vertical="center"/>
    </xf>
    <xf numFmtId="0" fontId="130" fillId="72" borderId="127" xfId="0" applyFont="1" applyFill="1" applyBorder="1" applyAlignment="1">
      <alignment horizontal="center" vertical="center"/>
    </xf>
    <xf numFmtId="164" fontId="131" fillId="73" borderId="128" xfId="0" applyNumberFormat="1" applyFont="1" applyFill="1" applyBorder="1" applyAlignment="1">
      <alignment horizontal="center" vertical="center"/>
    </xf>
    <xf numFmtId="0" fontId="132" fillId="74" borderId="129" xfId="0" applyFont="1" applyFill="1" applyBorder="1" applyAlignment="1">
      <alignment horizontal="center" vertical="center"/>
    </xf>
    <xf numFmtId="0" fontId="133" fillId="75" borderId="130" xfId="0" applyFont="1" applyFill="1" applyBorder="1" applyAlignment="1">
      <alignment horizontal="center" vertical="center"/>
    </xf>
    <xf numFmtId="0" fontId="134" fillId="76" borderId="131" xfId="0" applyFont="1" applyFill="1" applyBorder="1" applyAlignment="1">
      <alignment horizontal="center" vertical="center"/>
    </xf>
    <xf numFmtId="0" fontId="135" fillId="77" borderId="132" xfId="0" applyFont="1" applyFill="1" applyBorder="1" applyAlignment="1">
      <alignment horizontal="center" vertical="center"/>
    </xf>
    <xf numFmtId="164" fontId="136" fillId="78" borderId="133" xfId="0" applyNumberFormat="1" applyFont="1" applyFill="1" applyBorder="1" applyAlignment="1">
      <alignment horizontal="center" vertical="center"/>
    </xf>
    <xf numFmtId="0" fontId="137" fillId="79" borderId="134" xfId="0" applyFont="1" applyFill="1" applyBorder="1" applyAlignment="1">
      <alignment horizontal="center" vertical="center"/>
    </xf>
    <xf numFmtId="0" fontId="138" fillId="80" borderId="135" xfId="0" applyFont="1" applyFill="1" applyBorder="1" applyAlignment="1">
      <alignment horizontal="center" vertical="center"/>
    </xf>
    <xf numFmtId="0" fontId="139" fillId="81" borderId="136" xfId="0" applyFont="1" applyFill="1" applyBorder="1" applyAlignment="1">
      <alignment horizontal="center" vertical="center"/>
    </xf>
    <xf numFmtId="0" fontId="140" fillId="82" borderId="137" xfId="0" applyFont="1" applyFill="1" applyBorder="1" applyAlignment="1">
      <alignment horizontal="center" vertical="center"/>
    </xf>
    <xf numFmtId="164" fontId="141" fillId="83" borderId="138" xfId="0" applyNumberFormat="1" applyFont="1" applyFill="1" applyBorder="1" applyAlignment="1">
      <alignment horizontal="center" vertical="center"/>
    </xf>
    <xf numFmtId="0" fontId="142" fillId="84" borderId="139" xfId="0" applyFont="1" applyFill="1" applyBorder="1" applyAlignment="1">
      <alignment horizontal="center" vertical="center"/>
    </xf>
    <xf numFmtId="0" fontId="143" fillId="85" borderId="140" xfId="0" applyFont="1" applyFill="1" applyBorder="1" applyAlignment="1">
      <alignment horizontal="center" vertical="center"/>
    </xf>
    <xf numFmtId="0" fontId="144" fillId="86" borderId="141" xfId="0" applyFont="1" applyFill="1" applyBorder="1" applyAlignment="1">
      <alignment horizontal="center" vertical="center"/>
    </xf>
    <xf numFmtId="0" fontId="145" fillId="87" borderId="142" xfId="0" applyFont="1" applyFill="1" applyBorder="1" applyAlignment="1">
      <alignment horizontal="center" vertical="center"/>
    </xf>
    <xf numFmtId="164" fontId="146" fillId="88" borderId="143" xfId="0" applyNumberFormat="1" applyFont="1" applyFill="1" applyBorder="1" applyAlignment="1">
      <alignment horizontal="center" vertical="center"/>
    </xf>
    <xf numFmtId="0" fontId="147" fillId="89" borderId="144" xfId="0" applyFont="1" applyFill="1" applyBorder="1" applyAlignment="1">
      <alignment horizontal="center" vertical="center"/>
    </xf>
    <xf numFmtId="0" fontId="148" fillId="90" borderId="145" xfId="0" applyFont="1" applyFill="1" applyBorder="1" applyAlignment="1">
      <alignment horizontal="center" vertical="center"/>
    </xf>
    <xf numFmtId="0" fontId="149" fillId="91" borderId="146" xfId="0" applyFont="1" applyFill="1" applyBorder="1" applyAlignment="1">
      <alignment horizontal="center" vertical="center"/>
    </xf>
    <xf numFmtId="0" fontId="150" fillId="92" borderId="147" xfId="0" applyFont="1" applyFill="1" applyBorder="1" applyAlignment="1">
      <alignment horizontal="center" vertical="center"/>
    </xf>
    <xf numFmtId="164" fontId="151" fillId="93" borderId="148" xfId="0" applyNumberFormat="1" applyFont="1" applyFill="1" applyBorder="1" applyAlignment="1">
      <alignment horizontal="center" vertical="center"/>
    </xf>
    <xf numFmtId="0" fontId="152" fillId="94" borderId="149" xfId="0" applyFont="1" applyFill="1" applyBorder="1" applyAlignment="1">
      <alignment horizontal="center" vertical="center"/>
    </xf>
    <xf numFmtId="0" fontId="153" fillId="95" borderId="150" xfId="0" applyFont="1" applyFill="1" applyBorder="1" applyAlignment="1">
      <alignment horizontal="center" vertical="center"/>
    </xf>
    <xf numFmtId="0" fontId="154" fillId="96" borderId="151" xfId="0" applyFont="1" applyFill="1" applyBorder="1" applyAlignment="1">
      <alignment horizontal="center" vertical="center"/>
    </xf>
    <xf numFmtId="0" fontId="155" fillId="97" borderId="152" xfId="0" applyFont="1" applyFill="1" applyBorder="1" applyAlignment="1">
      <alignment horizontal="center" vertical="center"/>
    </xf>
    <xf numFmtId="164" fontId="156" fillId="98" borderId="153" xfId="0" applyNumberFormat="1" applyFont="1" applyFill="1" applyBorder="1" applyAlignment="1">
      <alignment horizontal="center" vertical="center"/>
    </xf>
    <xf numFmtId="0" fontId="157" fillId="99" borderId="154" xfId="0" applyFont="1" applyFill="1" applyBorder="1" applyAlignment="1">
      <alignment horizontal="center" vertical="center"/>
    </xf>
    <xf numFmtId="0" fontId="158" fillId="100" borderId="155" xfId="0" applyFont="1" applyFill="1" applyBorder="1" applyAlignment="1">
      <alignment horizontal="center" vertical="center"/>
    </xf>
    <xf numFmtId="0" fontId="159" fillId="101" borderId="156" xfId="0" applyFont="1" applyFill="1" applyBorder="1" applyAlignment="1">
      <alignment horizontal="center" vertical="center"/>
    </xf>
    <xf numFmtId="0" fontId="160" fillId="102" borderId="157" xfId="0" applyFont="1" applyFill="1" applyBorder="1" applyAlignment="1">
      <alignment horizontal="center" vertical="center"/>
    </xf>
    <xf numFmtId="164" fontId="161" fillId="103" borderId="158" xfId="0" applyNumberFormat="1" applyFont="1" applyFill="1" applyBorder="1" applyAlignment="1">
      <alignment horizontal="center" vertical="center"/>
    </xf>
    <xf numFmtId="0" fontId="162" fillId="104" borderId="159" xfId="0" applyFont="1" applyFill="1" applyBorder="1" applyAlignment="1">
      <alignment horizontal="center" vertical="center"/>
    </xf>
    <xf numFmtId="0" fontId="163" fillId="105" borderId="160" xfId="0" applyFont="1" applyFill="1" applyBorder="1" applyAlignment="1">
      <alignment horizontal="center" vertical="center"/>
    </xf>
    <xf numFmtId="0" fontId="164" fillId="106" borderId="161" xfId="0" applyFont="1" applyFill="1" applyBorder="1" applyAlignment="1">
      <alignment horizontal="center" vertical="center"/>
    </xf>
    <xf numFmtId="0" fontId="165" fillId="107" borderId="162" xfId="0" applyFont="1" applyFill="1" applyBorder="1" applyAlignment="1">
      <alignment horizontal="center" vertical="center"/>
    </xf>
    <xf numFmtId="164" fontId="166" fillId="108" borderId="163" xfId="0" applyNumberFormat="1" applyFont="1" applyFill="1" applyBorder="1" applyAlignment="1">
      <alignment horizontal="center" vertical="center"/>
    </xf>
    <xf numFmtId="0" fontId="167" fillId="109" borderId="164" xfId="0" applyFont="1" applyFill="1" applyBorder="1" applyAlignment="1">
      <alignment horizontal="center" vertical="center"/>
    </xf>
    <xf numFmtId="0" fontId="168" fillId="110" borderId="165" xfId="0" applyFont="1" applyFill="1" applyBorder="1" applyAlignment="1">
      <alignment horizontal="center" vertical="center"/>
    </xf>
    <xf numFmtId="0" fontId="169" fillId="111" borderId="166" xfId="0" applyFont="1" applyFill="1" applyBorder="1" applyAlignment="1">
      <alignment horizontal="center" vertical="center"/>
    </xf>
    <xf numFmtId="0" fontId="170" fillId="112" borderId="167" xfId="0" applyFont="1" applyFill="1" applyBorder="1" applyAlignment="1">
      <alignment horizontal="center" vertical="center"/>
    </xf>
    <xf numFmtId="164" fontId="171" fillId="113" borderId="168" xfId="0" applyNumberFormat="1" applyFont="1" applyFill="1" applyBorder="1" applyAlignment="1">
      <alignment horizontal="center" vertical="center"/>
    </xf>
    <xf numFmtId="0" fontId="172" fillId="114" borderId="169" xfId="0" applyFont="1" applyFill="1" applyBorder="1" applyAlignment="1">
      <alignment horizontal="center" vertical="center"/>
    </xf>
    <xf numFmtId="0" fontId="173" fillId="115" borderId="170" xfId="0" applyFont="1" applyFill="1" applyBorder="1" applyAlignment="1">
      <alignment horizontal="center" vertical="center"/>
    </xf>
    <xf numFmtId="0" fontId="174" fillId="116" borderId="171" xfId="0" applyFont="1" applyFill="1" applyBorder="1" applyAlignment="1">
      <alignment horizontal="center" vertical="center"/>
    </xf>
    <xf numFmtId="0" fontId="175" fillId="117" borderId="172" xfId="0" applyFont="1" applyFill="1" applyBorder="1" applyAlignment="1">
      <alignment horizontal="center" vertical="center"/>
    </xf>
    <xf numFmtId="164" fontId="176" fillId="118" borderId="173" xfId="0" applyNumberFormat="1" applyFont="1" applyFill="1" applyBorder="1" applyAlignment="1">
      <alignment horizontal="center" vertical="center"/>
    </xf>
    <xf numFmtId="0" fontId="177" fillId="119" borderId="174" xfId="0" applyFont="1" applyFill="1" applyBorder="1" applyAlignment="1">
      <alignment horizontal="center" vertical="center"/>
    </xf>
    <xf numFmtId="0" fontId="178" fillId="120" borderId="175" xfId="0" applyFont="1" applyFill="1" applyBorder="1" applyAlignment="1">
      <alignment horizontal="center" vertical="center"/>
    </xf>
    <xf numFmtId="0" fontId="179" fillId="121" borderId="176" xfId="0" applyFont="1" applyFill="1" applyBorder="1" applyAlignment="1">
      <alignment horizontal="center" vertical="center"/>
    </xf>
    <xf numFmtId="0" fontId="180" fillId="122" borderId="177" xfId="0" applyFont="1" applyFill="1" applyBorder="1" applyAlignment="1">
      <alignment horizontal="center" vertical="center"/>
    </xf>
    <xf numFmtId="164" fontId="181" fillId="123" borderId="178" xfId="0" applyNumberFormat="1" applyFont="1" applyFill="1" applyBorder="1" applyAlignment="1">
      <alignment horizontal="center" vertical="center"/>
    </xf>
    <xf numFmtId="0" fontId="182" fillId="124" borderId="179" xfId="0" applyFont="1" applyFill="1" applyBorder="1" applyAlignment="1">
      <alignment horizontal="center" vertical="center"/>
    </xf>
    <xf numFmtId="0" fontId="183" fillId="125" borderId="180" xfId="0" applyFont="1" applyFill="1" applyBorder="1" applyAlignment="1">
      <alignment horizontal="center" vertical="center"/>
    </xf>
    <xf numFmtId="0" fontId="184" fillId="126" borderId="181" xfId="0" applyFont="1" applyFill="1" applyBorder="1" applyAlignment="1">
      <alignment horizontal="center" vertical="center"/>
    </xf>
    <xf numFmtId="0" fontId="185" fillId="127" borderId="182" xfId="0" applyFont="1" applyFill="1" applyBorder="1" applyAlignment="1">
      <alignment horizontal="center" vertical="center"/>
    </xf>
    <xf numFmtId="164" fontId="186" fillId="128" borderId="183" xfId="0" applyNumberFormat="1" applyFont="1" applyFill="1" applyBorder="1" applyAlignment="1">
      <alignment horizontal="center" vertical="center"/>
    </xf>
    <xf numFmtId="0" fontId="187" fillId="129" borderId="184" xfId="0" applyFont="1" applyFill="1" applyBorder="1" applyAlignment="1">
      <alignment horizontal="center" vertical="center"/>
    </xf>
    <xf numFmtId="0" fontId="188" fillId="130" borderId="185" xfId="0" applyFont="1" applyFill="1" applyBorder="1" applyAlignment="1">
      <alignment horizontal="center" vertical="center"/>
    </xf>
    <xf numFmtId="0" fontId="189" fillId="131" borderId="186" xfId="0" applyFont="1" applyFill="1" applyBorder="1" applyAlignment="1">
      <alignment horizontal="center" vertical="center"/>
    </xf>
    <xf numFmtId="0" fontId="190" fillId="132" borderId="187" xfId="0" applyFont="1" applyFill="1" applyBorder="1" applyAlignment="1">
      <alignment horizontal="center" vertical="center"/>
    </xf>
    <xf numFmtId="164" fontId="191" fillId="133" borderId="188" xfId="0" applyNumberFormat="1" applyFont="1" applyFill="1" applyBorder="1" applyAlignment="1">
      <alignment horizontal="center" vertical="center"/>
    </xf>
    <xf numFmtId="0" fontId="192" fillId="134" borderId="189" xfId="0" applyFont="1" applyFill="1" applyBorder="1" applyAlignment="1">
      <alignment horizontal="center" vertical="center"/>
    </xf>
    <xf numFmtId="0" fontId="193" fillId="135" borderId="190" xfId="0" applyFont="1" applyFill="1" applyBorder="1" applyAlignment="1">
      <alignment horizontal="center" vertical="center"/>
    </xf>
    <xf numFmtId="0" fontId="194" fillId="136" borderId="191" xfId="0" applyFont="1" applyFill="1" applyBorder="1" applyAlignment="1">
      <alignment horizontal="center" vertical="center"/>
    </xf>
    <xf numFmtId="0" fontId="195" fillId="137" borderId="192" xfId="0" applyFont="1" applyFill="1" applyBorder="1" applyAlignment="1">
      <alignment horizontal="center" vertical="center"/>
    </xf>
    <xf numFmtId="164" fontId="196" fillId="138" borderId="193" xfId="0" applyNumberFormat="1" applyFont="1" applyFill="1" applyBorder="1" applyAlignment="1">
      <alignment horizontal="center" vertical="center"/>
    </xf>
    <xf numFmtId="0" fontId="197" fillId="139" borderId="194" xfId="0" applyFont="1" applyFill="1" applyBorder="1" applyAlignment="1">
      <alignment horizontal="center" vertical="center"/>
    </xf>
    <xf numFmtId="0" fontId="198" fillId="140" borderId="195" xfId="0" applyFont="1" applyFill="1" applyBorder="1" applyAlignment="1">
      <alignment horizontal="center" vertical="center"/>
    </xf>
    <xf numFmtId="0" fontId="199" fillId="141" borderId="196" xfId="0" applyFont="1" applyFill="1" applyBorder="1" applyAlignment="1">
      <alignment horizontal="center" vertical="center"/>
    </xf>
    <xf numFmtId="0" fontId="200" fillId="142" borderId="197" xfId="0" applyFont="1" applyFill="1" applyBorder="1" applyAlignment="1">
      <alignment horizontal="center" vertical="center"/>
    </xf>
    <xf numFmtId="164" fontId="201" fillId="143" borderId="198" xfId="0" applyNumberFormat="1" applyFont="1" applyFill="1" applyBorder="1" applyAlignment="1">
      <alignment horizontal="center" vertical="center"/>
    </xf>
    <xf numFmtId="0" fontId="202" fillId="144" borderId="199" xfId="0" applyFont="1" applyFill="1" applyBorder="1" applyAlignment="1">
      <alignment horizontal="center" vertical="center"/>
    </xf>
    <xf numFmtId="0" fontId="203" fillId="145" borderId="200" xfId="0" applyFont="1" applyFill="1" applyBorder="1" applyAlignment="1">
      <alignment horizontal="center" vertical="center"/>
    </xf>
    <xf numFmtId="0" fontId="204" fillId="146" borderId="201" xfId="0" applyFont="1" applyFill="1" applyBorder="1" applyAlignment="1">
      <alignment horizontal="center" vertical="center"/>
    </xf>
    <xf numFmtId="0" fontId="205" fillId="147" borderId="202" xfId="0" applyFont="1" applyFill="1" applyBorder="1" applyAlignment="1">
      <alignment horizontal="center" vertical="center"/>
    </xf>
    <xf numFmtId="164" fontId="206" fillId="148" borderId="203" xfId="0" applyNumberFormat="1" applyFont="1" applyFill="1" applyBorder="1" applyAlignment="1">
      <alignment horizontal="center" vertical="center"/>
    </xf>
    <xf numFmtId="0" fontId="207" fillId="149" borderId="204" xfId="0" applyFont="1" applyFill="1" applyBorder="1" applyAlignment="1">
      <alignment horizontal="center" vertical="center"/>
    </xf>
    <xf numFmtId="0" fontId="208" fillId="150" borderId="205" xfId="0" applyFont="1" applyFill="1" applyBorder="1" applyAlignment="1">
      <alignment horizontal="center" vertical="center"/>
    </xf>
    <xf numFmtId="0" fontId="209" fillId="151" borderId="206" xfId="0" applyFont="1" applyFill="1" applyBorder="1" applyAlignment="1">
      <alignment horizontal="center" vertical="center"/>
    </xf>
    <xf numFmtId="0" fontId="210" fillId="152" borderId="207" xfId="0" applyFont="1" applyFill="1" applyBorder="1" applyAlignment="1">
      <alignment horizontal="center" vertical="center"/>
    </xf>
    <xf numFmtId="164" fontId="211" fillId="153" borderId="208" xfId="0" applyNumberFormat="1" applyFont="1" applyFill="1" applyBorder="1" applyAlignment="1">
      <alignment horizontal="center" vertical="center"/>
    </xf>
    <xf numFmtId="0" fontId="212" fillId="154" borderId="209" xfId="0" applyFont="1" applyFill="1" applyBorder="1" applyAlignment="1">
      <alignment horizontal="center" vertical="center"/>
    </xf>
    <xf numFmtId="0" fontId="213" fillId="155" borderId="210" xfId="0" applyFont="1" applyFill="1" applyBorder="1" applyAlignment="1">
      <alignment horizontal="center" vertical="center"/>
    </xf>
    <xf numFmtId="0" fontId="214" fillId="156" borderId="211" xfId="0" applyFont="1" applyFill="1" applyBorder="1" applyAlignment="1">
      <alignment horizontal="center" vertical="center"/>
    </xf>
    <xf numFmtId="0" fontId="215" fillId="157" borderId="212" xfId="0" applyFont="1" applyFill="1" applyBorder="1" applyAlignment="1">
      <alignment horizontal="center" vertical="center"/>
    </xf>
    <xf numFmtId="164" fontId="216" fillId="158" borderId="213" xfId="0" applyNumberFormat="1" applyFont="1" applyFill="1" applyBorder="1" applyAlignment="1">
      <alignment horizontal="center" vertical="center"/>
    </xf>
    <xf numFmtId="0" fontId="217" fillId="159" borderId="214" xfId="0" applyFont="1" applyFill="1" applyBorder="1" applyAlignment="1">
      <alignment horizontal="center" vertical="center"/>
    </xf>
    <xf numFmtId="0" fontId="218" fillId="160" borderId="215" xfId="0" applyFont="1" applyFill="1" applyBorder="1" applyAlignment="1">
      <alignment horizontal="center" vertical="center"/>
    </xf>
    <xf numFmtId="0" fontId="219" fillId="161" borderId="216" xfId="0" applyFont="1" applyFill="1" applyBorder="1" applyAlignment="1">
      <alignment horizontal="center" vertical="center"/>
    </xf>
    <xf numFmtId="0" fontId="220" fillId="162" borderId="217" xfId="0" applyFont="1" applyFill="1" applyBorder="1" applyAlignment="1">
      <alignment horizontal="center" vertical="center"/>
    </xf>
    <xf numFmtId="164" fontId="221" fillId="163" borderId="218" xfId="0" applyNumberFormat="1" applyFont="1" applyFill="1" applyBorder="1" applyAlignment="1">
      <alignment horizontal="center" vertical="center"/>
    </xf>
    <xf numFmtId="0" fontId="222" fillId="164" borderId="219" xfId="0" applyFont="1" applyFill="1" applyBorder="1" applyAlignment="1">
      <alignment horizontal="center" vertical="center"/>
    </xf>
    <xf numFmtId="0" fontId="223" fillId="165" borderId="220" xfId="0" applyFont="1" applyFill="1" applyBorder="1" applyAlignment="1">
      <alignment horizontal="center" vertical="center"/>
    </xf>
    <xf numFmtId="0" fontId="224" fillId="166" borderId="221" xfId="0" applyFont="1" applyFill="1" applyBorder="1" applyAlignment="1">
      <alignment horizontal="center" vertical="center"/>
    </xf>
    <xf numFmtId="0" fontId="225" fillId="167" borderId="222" xfId="0" applyFont="1" applyFill="1" applyBorder="1" applyAlignment="1">
      <alignment horizontal="center" vertical="center"/>
    </xf>
    <xf numFmtId="164" fontId="226" fillId="168" borderId="223" xfId="0" applyNumberFormat="1" applyFont="1" applyFill="1" applyBorder="1" applyAlignment="1">
      <alignment horizontal="center" vertical="center"/>
    </xf>
    <xf numFmtId="0" fontId="227" fillId="169" borderId="224" xfId="0" applyFont="1" applyFill="1" applyBorder="1" applyAlignment="1">
      <alignment horizontal="center" vertical="center"/>
    </xf>
    <xf numFmtId="0" fontId="228" fillId="170" borderId="225" xfId="0" applyFont="1" applyFill="1" applyBorder="1" applyAlignment="1">
      <alignment horizontal="center" vertical="center"/>
    </xf>
    <xf numFmtId="0" fontId="229" fillId="171" borderId="226" xfId="0" applyFont="1" applyFill="1" applyBorder="1" applyAlignment="1">
      <alignment horizontal="center" vertical="center"/>
    </xf>
    <xf numFmtId="0" fontId="230" fillId="172" borderId="227" xfId="0" applyFont="1" applyFill="1" applyBorder="1" applyAlignment="1">
      <alignment horizontal="center" vertical="center"/>
    </xf>
    <xf numFmtId="164" fontId="231" fillId="173" borderId="228" xfId="0" applyNumberFormat="1" applyFont="1" applyFill="1" applyBorder="1" applyAlignment="1">
      <alignment horizontal="center" vertical="center"/>
    </xf>
    <xf numFmtId="0" fontId="232" fillId="174" borderId="229" xfId="0" applyFont="1" applyFill="1" applyBorder="1" applyAlignment="1">
      <alignment horizontal="center" vertical="center"/>
    </xf>
    <xf numFmtId="0" fontId="233" fillId="175" borderId="230" xfId="0" applyFont="1" applyFill="1" applyBorder="1" applyAlignment="1">
      <alignment horizontal="center" vertical="center"/>
    </xf>
    <xf numFmtId="0" fontId="234" fillId="176" borderId="231" xfId="0" applyFont="1" applyFill="1" applyBorder="1" applyAlignment="1">
      <alignment horizontal="center" vertical="center"/>
    </xf>
    <xf numFmtId="0" fontId="235" fillId="177" borderId="232" xfId="0" applyFont="1" applyFill="1" applyBorder="1" applyAlignment="1">
      <alignment horizontal="center" vertical="center"/>
    </xf>
    <xf numFmtId="164" fontId="236" fillId="178" borderId="233" xfId="0" applyNumberFormat="1" applyFont="1" applyFill="1" applyBorder="1" applyAlignment="1">
      <alignment horizontal="center" vertical="center"/>
    </xf>
    <xf numFmtId="0" fontId="237" fillId="179" borderId="234" xfId="0" applyFont="1" applyFill="1" applyBorder="1" applyAlignment="1">
      <alignment horizontal="center" vertical="center"/>
    </xf>
    <xf numFmtId="0" fontId="238" fillId="180" borderId="235" xfId="0" applyFont="1" applyFill="1" applyBorder="1" applyAlignment="1">
      <alignment horizontal="center" vertical="center"/>
    </xf>
    <xf numFmtId="0" fontId="239" fillId="181" borderId="236" xfId="0" applyFont="1" applyFill="1" applyBorder="1" applyAlignment="1">
      <alignment horizontal="center" vertical="center"/>
    </xf>
    <xf numFmtId="0" fontId="240" fillId="182" borderId="237" xfId="0" applyFont="1" applyFill="1" applyBorder="1" applyAlignment="1">
      <alignment horizontal="center" vertical="center"/>
    </xf>
    <xf numFmtId="164" fontId="241" fillId="183" borderId="238" xfId="0" applyNumberFormat="1" applyFont="1" applyFill="1" applyBorder="1" applyAlignment="1">
      <alignment horizontal="center" vertical="center"/>
    </xf>
    <xf numFmtId="0" fontId="242" fillId="184" borderId="239" xfId="0" applyFont="1" applyFill="1" applyBorder="1" applyAlignment="1">
      <alignment horizontal="center" vertical="center"/>
    </xf>
    <xf numFmtId="0" fontId="243" fillId="185" borderId="240" xfId="0" applyFont="1" applyFill="1" applyBorder="1" applyAlignment="1">
      <alignment horizontal="center" vertical="center"/>
    </xf>
    <xf numFmtId="0" fontId="244" fillId="186" borderId="241" xfId="0" applyFont="1" applyFill="1" applyBorder="1" applyAlignment="1">
      <alignment horizontal="center" vertical="center"/>
    </xf>
    <xf numFmtId="164" fontId="245" fillId="187" borderId="242" xfId="0" applyNumberFormat="1" applyFont="1" applyFill="1" applyBorder="1" applyAlignment="1">
      <alignment horizontal="center" vertical="center"/>
    </xf>
    <xf numFmtId="0" fontId="246" fillId="188" borderId="243" xfId="0" applyFont="1" applyFill="1" applyBorder="1" applyAlignment="1">
      <alignment horizontal="center" vertical="center"/>
    </xf>
    <xf numFmtId="0" fontId="247" fillId="189" borderId="244" xfId="0" applyFont="1" applyFill="1" applyBorder="1" applyAlignment="1">
      <alignment horizontal="center" vertical="center"/>
    </xf>
    <xf numFmtId="0" fontId="248" fillId="190" borderId="245" xfId="0" applyFont="1" applyFill="1" applyBorder="1" applyAlignment="1">
      <alignment horizontal="center" vertical="center"/>
    </xf>
    <xf numFmtId="0" fontId="249" fillId="191" borderId="246" xfId="0" applyFont="1" applyFill="1" applyBorder="1" applyAlignment="1">
      <alignment horizontal="center" vertical="center"/>
    </xf>
    <xf numFmtId="0" fontId="7" fillId="5" borderId="54" xfId="11" applyFont="1" applyFill="1" applyAlignment="1">
      <alignment horizontal="center"/>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89"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7"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164" fontId="3" fillId="0" borderId="90" xfId="0" applyNumberFormat="1" applyFont="1" applyBorder="1" applyAlignment="1">
      <alignment horizontal="center" vertical="center" wrapText="1"/>
    </xf>
    <xf numFmtId="164" fontId="3" fillId="2" borderId="90" xfId="0" applyNumberFormat="1" applyFont="1" applyFill="1" applyBorder="1" applyAlignment="1">
      <alignment horizontal="center"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C66D0324-3B64-4727-B209-D7CF23348EB7}"/>
    <cellStyle name="Hyperlink" xfId="19" builtinId="8"/>
    <cellStyle name="Hyperlink 2" xfId="6" xr:uid="{00000000-0005-0000-0000-000003000000}"/>
    <cellStyle name="Hyperlink 2 2" xfId="16" xr:uid="{00000000-0005-0000-0000-000004000000}"/>
    <cellStyle name="Hyperlink 2 2 2" xfId="29" xr:uid="{D29D0358-D2C5-4487-8C3E-5AFDBA53D417}"/>
    <cellStyle name="Hyperlink 3" xfId="17" xr:uid="{00000000-0005-0000-0000-000005000000}"/>
    <cellStyle name="Hyperlink 3 2" xfId="30" xr:uid="{3D4D554A-8865-4432-9600-A2E06A0E7C41}"/>
    <cellStyle name="Hyperlink 4" xfId="35" xr:uid="{A1D413EC-FF34-4D5E-91D0-9958C1747A50}"/>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9D4F98B2-B8A6-4925-B75B-BABB7A005DBA}"/>
    <cellStyle name="Normal 2 2 3" xfId="34" xr:uid="{3519DCC0-A9E3-497E-AF60-96DE9F7069DD}"/>
    <cellStyle name="Normal 2 3" xfId="9" xr:uid="{00000000-0005-0000-0000-00000B000000}"/>
    <cellStyle name="Normal 2 3 2" xfId="12" xr:uid="{00000000-0005-0000-0000-00000C000000}"/>
    <cellStyle name="Normal 2 3 2 2" xfId="22" xr:uid="{00000000-0005-0000-0000-00000D000000}"/>
    <cellStyle name="Normal 2 3 2 2 2" xfId="33" xr:uid="{A4FCDA77-5B93-47B7-9CF1-FED5533F98A4}"/>
    <cellStyle name="Normal 2 3 3" xfId="20" xr:uid="{00000000-0005-0000-0000-00000E000000}"/>
    <cellStyle name="Normal 2 3 4" xfId="32" xr:uid="{F8AD90BB-B230-4B80-BDE4-AD1130F794B8}"/>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D835D76-A456-42E6-B78C-81FC1B02FB47}"/>
    <cellStyle name="Normal 4 3" xfId="21" xr:uid="{00000000-0005-0000-0000-000013000000}"/>
    <cellStyle name="Normal 5" xfId="23" xr:uid="{A3FA3DA3-FBB7-45C6-B416-B0AA130200DA}"/>
    <cellStyle name="Normal 6" xfId="1" xr:uid="{00000000-0005-0000-0000-000014000000}"/>
    <cellStyle name="Normal 6 2" xfId="11" xr:uid="{00000000-0005-0000-0000-000015000000}"/>
    <cellStyle name="Normal 6 2 2" xfId="14" xr:uid="{00000000-0005-0000-0000-000016000000}"/>
    <cellStyle name="Normal 6 2 2 2" xfId="25" xr:uid="{66782604-9B54-4497-BA9F-AD614E4B5C0E}"/>
    <cellStyle name="Normal 6 2 3" xfId="24" xr:uid="{D714F903-DABA-44E1-A8B4-E18882BE6A72}"/>
    <cellStyle name="Normal 6 3" xfId="27" xr:uid="{BC93FC22-1869-41B1-9EFD-061862689C4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71.928036019999993</c:v>
                </c:pt>
                <c:pt idx="1">
                  <c:v>1E-10</c:v>
                </c:pt>
                <c:pt idx="2">
                  <c:v>1E-10</c:v>
                </c:pt>
                <c:pt idx="3">
                  <c:v>1E-10</c:v>
                </c:pt>
                <c:pt idx="4">
                  <c:v>78.765000000000001</c:v>
                </c:pt>
                <c:pt idx="5">
                  <c:v>66.576459630000002</c:v>
                </c:pt>
              </c:numCache>
            </c:numRef>
          </c:val>
          <c:extLst>
            <c:ext xmlns:c16="http://schemas.microsoft.com/office/drawing/2014/chart" uri="{C3380CC4-5D6E-409C-BE32-E72D297353CC}">
              <c16:uniqueId val="{00000000-4DAC-4956-86CA-7812EC3986C2}"/>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DAC-4956-86CA-7812EC3986C2}"/>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DAC-4956-86CA-7812EC3986C2}"/>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DAC-4956-86CA-7812EC3986C2}"/>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DAC-4956-86CA-7812EC3986C2}"/>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DAC-4956-86CA-7812EC3986C2}"/>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DAC-4956-86CA-7812EC3986C2}"/>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4DAC-4956-86CA-7812EC3986C2}"/>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28.07196398</c:v>
                </c:pt>
                <c:pt idx="1">
                  <c:v>100</c:v>
                </c:pt>
                <c:pt idx="2">
                  <c:v>100</c:v>
                </c:pt>
                <c:pt idx="3">
                  <c:v>100</c:v>
                </c:pt>
                <c:pt idx="4">
                  <c:v>21.234999999999999</c:v>
                </c:pt>
                <c:pt idx="5">
                  <c:v>33.423540369999998</c:v>
                </c:pt>
              </c:numCache>
            </c:numRef>
          </c:val>
          <c:extLst>
            <c:ext xmlns:c16="http://schemas.microsoft.com/office/drawing/2014/chart" uri="{C3380CC4-5D6E-409C-BE32-E72D297353CC}">
              <c16:uniqueId val="{00000008-4DAC-4956-86CA-7812EC3986C2}"/>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4DAC-4956-86CA-7812EC3986C2}"/>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38E1-4FE7-BC40-9A556FD8E33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67.788468269999996</c:v>
                </c:pt>
                <c:pt idx="1">
                  <c:v>1E-10</c:v>
                </c:pt>
                <c:pt idx="2">
                  <c:v>1E-10</c:v>
                </c:pt>
                <c:pt idx="3">
                  <c:v>1E-10</c:v>
                </c:pt>
                <c:pt idx="4">
                  <c:v>70.184943329999996</c:v>
                </c:pt>
                <c:pt idx="5">
                  <c:v>51.05976201</c:v>
                </c:pt>
              </c:numCache>
            </c:numRef>
          </c:val>
          <c:extLst>
            <c:ext xmlns:c16="http://schemas.microsoft.com/office/drawing/2014/chart" uri="{C3380CC4-5D6E-409C-BE32-E72D297353CC}">
              <c16:uniqueId val="{00000002-38E1-4FE7-BC40-9A556FD8E33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38E1-4FE7-BC40-9A556FD8E33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32.211531729999997</c:v>
                </c:pt>
                <c:pt idx="1">
                  <c:v>100</c:v>
                </c:pt>
                <c:pt idx="2">
                  <c:v>100</c:v>
                </c:pt>
                <c:pt idx="3">
                  <c:v>100</c:v>
                </c:pt>
                <c:pt idx="4">
                  <c:v>29.815056670000001</c:v>
                </c:pt>
                <c:pt idx="5">
                  <c:v>48.94023799</c:v>
                </c:pt>
              </c:numCache>
            </c:numRef>
          </c:val>
          <c:extLst>
            <c:ext xmlns:c16="http://schemas.microsoft.com/office/drawing/2014/chart" uri="{C3380CC4-5D6E-409C-BE32-E72D297353CC}">
              <c16:uniqueId val="{00000004-38E1-4FE7-BC40-9A556FD8E33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38E1-4FE7-BC40-9A556FD8E33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93.353516189999993</c:v>
                </c:pt>
                <c:pt idx="1">
                  <c:v>1E-10</c:v>
                </c:pt>
                <c:pt idx="2">
                  <c:v>1E-10</c:v>
                </c:pt>
                <c:pt idx="3">
                  <c:v>1E-10</c:v>
                </c:pt>
                <c:pt idx="4">
                  <c:v>94.669013329999999</c:v>
                </c:pt>
                <c:pt idx="5">
                  <c:v>90.099633179999998</c:v>
                </c:pt>
              </c:numCache>
            </c:numRef>
          </c:val>
          <c:extLst>
            <c:ext xmlns:c16="http://schemas.microsoft.com/office/drawing/2014/chart" uri="{C3380CC4-5D6E-409C-BE32-E72D297353CC}">
              <c16:uniqueId val="{00000000-CBC8-4446-B8EE-03311F229C00}"/>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CBC8-4446-B8EE-03311F229C00}"/>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6.6464838080000002</c:v>
                </c:pt>
                <c:pt idx="1">
                  <c:v>100</c:v>
                </c:pt>
                <c:pt idx="2">
                  <c:v>100</c:v>
                </c:pt>
                <c:pt idx="3">
                  <c:v>100</c:v>
                </c:pt>
                <c:pt idx="4">
                  <c:v>5.3309866670000003</c:v>
                </c:pt>
                <c:pt idx="5">
                  <c:v>9.9003668200000003</c:v>
                </c:pt>
              </c:numCache>
            </c:numRef>
          </c:val>
          <c:extLst>
            <c:ext xmlns:c16="http://schemas.microsoft.com/office/drawing/2014/chart" uri="{C3380CC4-5D6E-409C-BE32-E72D297353CC}">
              <c16:uniqueId val="{00000002-CBC8-4446-B8EE-03311F229C00}"/>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CBC8-4446-B8EE-03311F229C00}"/>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131-4DE4-A7FC-32E0A2512D35}"/>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131-4DE4-A7FC-32E0A2512D3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31-4DE4-A7FC-32E0A2512D3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31-4DE4-A7FC-32E0A2512D3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31-4DE4-A7FC-32E0A2512D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31-4DE4-A7FC-32E0A2512D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31-4DE4-A7FC-32E0A2512D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31-4DE4-A7FC-32E0A2512D3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31-4DE4-A7FC-32E0A2512D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31-4DE4-A7FC-32E0A2512D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31-4DE4-A7FC-32E0A2512D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31-4DE4-A7FC-32E0A2512D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31-4DE4-A7FC-32E0A2512D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31-4DE4-A7FC-32E0A2512D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31-4DE4-A7FC-32E0A2512D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31-4DE4-A7FC-32E0A2512D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31-4DE4-A7FC-32E0A2512D3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31-4DE4-A7FC-32E0A2512D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31-4DE4-A7FC-32E0A2512D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31-4DE4-A7FC-32E0A2512D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31-4DE4-A7FC-32E0A2512D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31-4DE4-A7FC-32E0A2512D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31-4DE4-A7FC-32E0A2512D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31-4DE4-A7FC-32E0A2512D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131-4DE4-A7FC-32E0A2512D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131-4DE4-A7FC-32E0A2512D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31-4DE4-A7FC-32E0A2512D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31-4DE4-A7FC-32E0A2512D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31-4DE4-A7FC-32E0A2512D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31-4DE4-A7FC-32E0A2512D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31-4DE4-A7FC-32E0A2512D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31-4DE4-A7FC-32E0A2512D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31-4DE4-A7FC-32E0A2512D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31-4DE4-A7FC-32E0A2512D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31-4DE4-A7FC-32E0A2512D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31-4DE4-A7FC-32E0A2512D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31-4DE4-A7FC-32E0A2512D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31-4DE4-A7FC-32E0A2512D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31-4DE4-A7FC-32E0A2512D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31-4DE4-A7FC-32E0A2512D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31-4DE4-A7FC-32E0A2512D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31-4DE4-A7FC-32E0A2512D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31-4DE4-A7FC-32E0A2512D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31-4DE4-A7FC-32E0A2512D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31-4DE4-A7FC-32E0A2512D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31-4DE4-A7FC-32E0A2512D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31-4DE4-A7FC-32E0A2512D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31-4DE4-A7FC-32E0A2512D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31-4DE4-A7FC-32E0A2512D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31-4DE4-A7FC-32E0A2512D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31-4DE4-A7FC-32E0A2512D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31-4DE4-A7FC-32E0A2512D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31-4DE4-A7FC-32E0A2512D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31-4DE4-A7FC-32E0A2512D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31-4DE4-A7FC-32E0A2512D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31-4DE4-A7FC-32E0A2512D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31-4DE4-A7FC-32E0A2512D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31-4DE4-A7FC-32E0A2512D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31-4DE4-A7FC-32E0A2512D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31-4DE4-A7FC-32E0A2512D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31-4DE4-A7FC-32E0A2512D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31-4DE4-A7FC-32E0A2512D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31-4DE4-A7FC-32E0A2512D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31-4DE4-A7FC-32E0A2512D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31-4DE4-A7FC-32E0A2512D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31-4DE4-A7FC-32E0A2512D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31-4DE4-A7FC-32E0A2512D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31-4DE4-A7FC-32E0A2512D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31-4DE4-A7FC-32E0A2512D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31-4DE4-A7FC-32E0A2512D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31-4DE4-A7FC-32E0A2512D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31-4DE4-A7FC-32E0A2512D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31-4DE4-A7FC-32E0A2512D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31-4DE4-A7FC-32E0A2512D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31-4DE4-A7FC-32E0A2512D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31-4DE4-A7FC-32E0A2512D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31-4DE4-A7FC-32E0A2512D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31-4DE4-A7FC-32E0A2512D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31-4DE4-A7FC-32E0A2512D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31-4DE4-A7FC-32E0A2512D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31-4DE4-A7FC-32E0A2512D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31-4DE4-A7FC-32E0A2512D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31-4DE4-A7FC-32E0A2512D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31-4DE4-A7FC-32E0A2512D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31-4DE4-A7FC-32E0A2512D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31-4DE4-A7FC-32E0A2512D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31-4DE4-A7FC-32E0A2512D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31-4DE4-A7FC-32E0A2512D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31-4DE4-A7FC-32E0A2512D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31-4DE4-A7FC-32E0A2512D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31-4DE4-A7FC-32E0A2512D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31-4DE4-A7FC-32E0A2512D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31-4DE4-A7FC-32E0A2512D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31-4DE4-A7FC-32E0A2512D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31-4DE4-A7FC-32E0A2512D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131-4DE4-A7FC-32E0A2512D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131-4DE4-A7FC-32E0A2512D35}"/>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88.4</c:v>
                </c:pt>
                <c:pt idx="3">
                  <c:v>88.4</c:v>
                </c:pt>
                <c:pt idx="4">
                  <c:v>88.4</c:v>
                </c:pt>
                <c:pt idx="5">
                  <c:v>88.4</c:v>
                </c:pt>
                <c:pt idx="6">
                  <c:v>88.4</c:v>
                </c:pt>
                <c:pt idx="7">
                  <c:v>88.4</c:v>
                </c:pt>
                <c:pt idx="8">
                  <c:v>88.4</c:v>
                </c:pt>
                <c:pt idx="9">
                  <c:v>88.4</c:v>
                </c:pt>
                <c:pt idx="10">
                  <c:v>88.4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131-4DE4-A7FC-32E0A2512D35}"/>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131-4DE4-A7FC-32E0A2512D3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HLSS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131-4DE4-A7FC-32E0A2512D3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YL</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131-4DE4-A7FC-32E0A2512D3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YL</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131-4DE4-A7FC-32E0A2512D3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131-4DE4-A7FC-32E0A2512D3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131-4DE4-A7FC-32E0A2512D3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131-4DE4-A7FC-32E0A2512D35}"/>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0131-4DE4-A7FC-32E0A2512D3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131-4DE4-A7FC-32E0A2512D3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131-4DE4-A7FC-32E0A2512D3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131-4DE4-A7FC-32E0A2512D3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131-4DE4-A7FC-32E0A2512D3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131-4DE4-A7FC-32E0A2512D3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131-4DE4-A7FC-32E0A2512D3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131-4DE4-A7FC-32E0A2512D3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131-4DE4-A7FC-32E0A2512D3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131-4DE4-A7FC-32E0A2512D3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131-4DE4-A7FC-32E0A2512D3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131-4DE4-A7FC-32E0A2512D3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131-4DE4-A7FC-32E0A2512D3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131-4DE4-A7FC-32E0A2512D3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131-4DE4-A7FC-32E0A2512D3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131-4DE4-A7FC-32E0A2512D3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131-4DE4-A7FC-32E0A2512D3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88.4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131-4DE4-A7FC-32E0A2512D35}"/>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67.8</c:v>
                </c:pt>
                <c:pt idx="14">
                  <c:v>67.8</c:v>
                </c:pt>
                <c:pt idx="15">
                  <c:v>67.8</c:v>
                </c:pt>
                <c:pt idx="16">
                  <c:v>67.8</c:v>
                </c:pt>
                <c:pt idx="17">
                  <c:v>67.8</c:v>
                </c:pt>
                <c:pt idx="18">
                  <c:v>67.8</c:v>
                </c:pt>
                <c:pt idx="19">
                  <c:v>67.8</c:v>
                </c:pt>
                <c:pt idx="20">
                  <c:v>67.8</c:v>
                </c:pt>
                <c:pt idx="21">
                  <c:v>67.8</c:v>
                </c:pt>
                <c:pt idx="22">
                  <c:v>67.8</c:v>
                </c:pt>
                <c:pt idx="23">
                  <c:v>67.8</c:v>
                </c:pt>
                <c:pt idx="24">
                  <c:v>67.8</c:v>
                </c:pt>
                <c:pt idx="25">
                  <c:v>67.8</c:v>
                </c:pt>
              </c:numCache>
            </c:numRef>
          </c:yVal>
          <c:smooth val="0"/>
          <c:extLst>
            <c:ext xmlns:c16="http://schemas.microsoft.com/office/drawing/2014/chart" uri="{C3380CC4-5D6E-409C-BE32-E72D297353CC}">
              <c16:uniqueId val="{0000007B-0131-4DE4-A7FC-32E0A2512D35}"/>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131-4DE4-A7FC-32E0A2512D3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131-4DE4-A7FC-32E0A2512D3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131-4DE4-A7FC-32E0A2512D3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131-4DE4-A7FC-32E0A2512D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131-4DE4-A7FC-32E0A2512D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131-4DE4-A7FC-32E0A2512D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131-4DE4-A7FC-32E0A2512D3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131-4DE4-A7FC-32E0A2512D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131-4DE4-A7FC-32E0A2512D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131-4DE4-A7FC-32E0A2512D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131-4DE4-A7FC-32E0A2512D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131-4DE4-A7FC-32E0A2512D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131-4DE4-A7FC-32E0A2512D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131-4DE4-A7FC-32E0A2512D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131-4DE4-A7FC-32E0A2512D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131-4DE4-A7FC-32E0A2512D3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131-4DE4-A7FC-32E0A2512D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131-4DE4-A7FC-32E0A2512D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131-4DE4-A7FC-32E0A2512D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131-4DE4-A7FC-32E0A2512D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131-4DE4-A7FC-32E0A2512D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131-4DE4-A7FC-32E0A2512D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131-4DE4-A7FC-32E0A2512D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131-4DE4-A7FC-32E0A2512D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31-4DE4-A7FC-32E0A2512D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31-4DE4-A7FC-32E0A2512D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31-4DE4-A7FC-32E0A2512D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31-4DE4-A7FC-32E0A2512D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31-4DE4-A7FC-32E0A2512D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31-4DE4-A7FC-32E0A2512D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31-4DE4-A7FC-32E0A2512D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31-4DE4-A7FC-32E0A2512D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31-4DE4-A7FC-32E0A2512D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31-4DE4-A7FC-32E0A2512D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31-4DE4-A7FC-32E0A2512D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31-4DE4-A7FC-32E0A2512D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31-4DE4-A7FC-32E0A2512D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31-4DE4-A7FC-32E0A2512D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31-4DE4-A7FC-32E0A2512D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31-4DE4-A7FC-32E0A2512D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31-4DE4-A7FC-32E0A2512D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31-4DE4-A7FC-32E0A2512D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31-4DE4-A7FC-32E0A2512D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31-4DE4-A7FC-32E0A2512D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31-4DE4-A7FC-32E0A2512D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31-4DE4-A7FC-32E0A2512D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31-4DE4-A7FC-32E0A2512D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31-4DE4-A7FC-32E0A2512D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31-4DE4-A7FC-32E0A2512D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31-4DE4-A7FC-32E0A2512D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31-4DE4-A7FC-32E0A2512D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31-4DE4-A7FC-32E0A2512D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31-4DE4-A7FC-32E0A2512D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31-4DE4-A7FC-32E0A2512D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31-4DE4-A7FC-32E0A2512D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31-4DE4-A7FC-32E0A2512D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31-4DE4-A7FC-32E0A2512D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31-4DE4-A7FC-32E0A2512D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31-4DE4-A7FC-32E0A2512D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31-4DE4-A7FC-32E0A2512D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31-4DE4-A7FC-32E0A2512D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31-4DE4-A7FC-32E0A2512D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31-4DE4-A7FC-32E0A2512D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31-4DE4-A7FC-32E0A2512D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31-4DE4-A7FC-32E0A2512D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31-4DE4-A7FC-32E0A2512D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31-4DE4-A7FC-32E0A2512D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31-4DE4-A7FC-32E0A2512D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31-4DE4-A7FC-32E0A2512D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131-4DE4-A7FC-32E0A2512D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131-4DE4-A7FC-32E0A2512D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131-4DE4-A7FC-32E0A2512D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131-4DE4-A7FC-32E0A2512D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131-4DE4-A7FC-32E0A2512D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131-4DE4-A7FC-32E0A2512D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131-4DE4-A7FC-32E0A2512D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131-4DE4-A7FC-32E0A2512D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131-4DE4-A7FC-32E0A2512D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131-4DE4-A7FC-32E0A2512D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131-4DE4-A7FC-32E0A2512D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131-4DE4-A7FC-32E0A2512D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131-4DE4-A7FC-32E0A2512D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131-4DE4-A7FC-32E0A2512D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131-4DE4-A7FC-32E0A2512D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131-4DE4-A7FC-32E0A2512D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131-4DE4-A7FC-32E0A2512D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131-4DE4-A7FC-32E0A2512D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131-4DE4-A7FC-32E0A2512D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131-4DE4-A7FC-32E0A2512D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131-4DE4-A7FC-32E0A2512D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131-4DE4-A7FC-32E0A2512D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131-4DE4-A7FC-32E0A2512D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131-4DE4-A7FC-32E0A2512D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131-4DE4-A7FC-32E0A2512D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131-4DE4-A7FC-32E0A2512D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95.614829999999998</c:v>
                </c:pt>
                <c:pt idx="5">
                  <c:v>45.014897262943087</c:v>
                </c:pt>
                <c:pt idx="6">
                  <c:v>62.735677539007554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131-4DE4-A7FC-32E0A2512D35}"/>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638-421E-8842-F1017D16B865}"/>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638-421E-8842-F1017D16B86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38-421E-8842-F1017D16B86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38-421E-8842-F1017D16B86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38-421E-8842-F1017D16B8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38-421E-8842-F1017D16B86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38-421E-8842-F1017D16B86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38-421E-8842-F1017D16B86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38-421E-8842-F1017D16B8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38-421E-8842-F1017D16B8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38-421E-8842-F1017D16B8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38-421E-8842-F1017D16B8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38-421E-8842-F1017D16B8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38-421E-8842-F1017D16B8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38-421E-8842-F1017D16B8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38-421E-8842-F1017D16B8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38-421E-8842-F1017D16B8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38-421E-8842-F1017D16B8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38-421E-8842-F1017D16B8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38-421E-8842-F1017D16B8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38-421E-8842-F1017D16B8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38-421E-8842-F1017D16B8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38-421E-8842-F1017D16B8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38-421E-8842-F1017D16B8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638-421E-8842-F1017D16B8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638-421E-8842-F1017D16B8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38-421E-8842-F1017D16B8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38-421E-8842-F1017D16B8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38-421E-8842-F1017D16B8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38-421E-8842-F1017D16B8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38-421E-8842-F1017D16B8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38-421E-8842-F1017D16B8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38-421E-8842-F1017D16B8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38-421E-8842-F1017D16B8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38-421E-8842-F1017D16B8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38-421E-8842-F1017D16B8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38-421E-8842-F1017D16B8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38-421E-8842-F1017D16B8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38-421E-8842-F1017D16B8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38-421E-8842-F1017D16B8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38-421E-8842-F1017D16B8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38-421E-8842-F1017D16B8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38-421E-8842-F1017D16B8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38-421E-8842-F1017D16B8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38-421E-8842-F1017D16B8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38-421E-8842-F1017D16B8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38-421E-8842-F1017D16B8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38-421E-8842-F1017D16B8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38-421E-8842-F1017D16B8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38-421E-8842-F1017D16B8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38-421E-8842-F1017D16B8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38-421E-8842-F1017D16B8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38-421E-8842-F1017D16B8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38-421E-8842-F1017D16B8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38-421E-8842-F1017D16B8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38-421E-8842-F1017D16B8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38-421E-8842-F1017D16B8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38-421E-8842-F1017D16B8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38-421E-8842-F1017D16B8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38-421E-8842-F1017D16B8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38-421E-8842-F1017D16B8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38-421E-8842-F1017D16B8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38-421E-8842-F1017D16B8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38-421E-8842-F1017D16B8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38-421E-8842-F1017D16B8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38-421E-8842-F1017D16B8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38-421E-8842-F1017D16B8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38-421E-8842-F1017D16B8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38-421E-8842-F1017D16B8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38-421E-8842-F1017D16B8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38-421E-8842-F1017D16B8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38-421E-8842-F1017D16B8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38-421E-8842-F1017D16B8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38-421E-8842-F1017D16B8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38-421E-8842-F1017D16B8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38-421E-8842-F1017D16B8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38-421E-8842-F1017D16B8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38-421E-8842-F1017D16B8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38-421E-8842-F1017D16B8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38-421E-8842-F1017D16B8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38-421E-8842-F1017D16B8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38-421E-8842-F1017D16B8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38-421E-8842-F1017D16B8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38-421E-8842-F1017D16B8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38-421E-8842-F1017D16B8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38-421E-8842-F1017D16B8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38-421E-8842-F1017D16B8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38-421E-8842-F1017D16B8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38-421E-8842-F1017D16B8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38-421E-8842-F1017D16B8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38-421E-8842-F1017D16B8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38-421E-8842-F1017D16B8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38-421E-8842-F1017D16B8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38-421E-8842-F1017D16B8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38-421E-8842-F1017D16B8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638-421E-8842-F1017D16B8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638-421E-8842-F1017D16B865}"/>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638-421E-8842-F1017D16B865}"/>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38-421E-8842-F1017D16B86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38-421E-8842-F1017D16B86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38-421E-8842-F1017D16B86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38-421E-8842-F1017D16B8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38-421E-8842-F1017D16B86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38-421E-8842-F1017D16B86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38-421E-8842-F1017D16B86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38-421E-8842-F1017D16B8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38-421E-8842-F1017D16B8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38-421E-8842-F1017D16B8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38-421E-8842-F1017D16B8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38-421E-8842-F1017D16B8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38-421E-8842-F1017D16B8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38-421E-8842-F1017D16B8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38-421E-8842-F1017D16B8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38-421E-8842-F1017D16B8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38-421E-8842-F1017D16B8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38-421E-8842-F1017D16B8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38-421E-8842-F1017D16B8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38-421E-8842-F1017D16B8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38-421E-8842-F1017D16B8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38-421E-8842-F1017D16B8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38-421E-8842-F1017D16B8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38-421E-8842-F1017D16B8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38-421E-8842-F1017D16B8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38-421E-8842-F1017D16B8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38-421E-8842-F1017D16B8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38-421E-8842-F1017D16B8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38-421E-8842-F1017D16B8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38-421E-8842-F1017D16B8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38-421E-8842-F1017D16B8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38-421E-8842-F1017D16B8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38-421E-8842-F1017D16B8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38-421E-8842-F1017D16B8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38-421E-8842-F1017D16B8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38-421E-8842-F1017D16B8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38-421E-8842-F1017D16B8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38-421E-8842-F1017D16B8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38-421E-8842-F1017D16B8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38-421E-8842-F1017D16B8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38-421E-8842-F1017D16B8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38-421E-8842-F1017D16B8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38-421E-8842-F1017D16B8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38-421E-8842-F1017D16B8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38-421E-8842-F1017D16B8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38-421E-8842-F1017D16B8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38-421E-8842-F1017D16B8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38-421E-8842-F1017D16B8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38-421E-8842-F1017D16B8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38-421E-8842-F1017D16B8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38-421E-8842-F1017D16B8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38-421E-8842-F1017D16B8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38-421E-8842-F1017D16B8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38-421E-8842-F1017D16B8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38-421E-8842-F1017D16B8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38-421E-8842-F1017D16B8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38-421E-8842-F1017D16B8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38-421E-8842-F1017D16B8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38-421E-8842-F1017D16B8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38-421E-8842-F1017D16B8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38-421E-8842-F1017D16B8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38-421E-8842-F1017D16B8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38-421E-8842-F1017D16B8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38-421E-8842-F1017D16B8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38-421E-8842-F1017D16B8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38-421E-8842-F1017D16B8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38-421E-8842-F1017D16B8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38-421E-8842-F1017D16B8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38-421E-8842-F1017D16B8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38-421E-8842-F1017D16B8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38-421E-8842-F1017D16B8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38-421E-8842-F1017D16B8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38-421E-8842-F1017D16B8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38-421E-8842-F1017D16B8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38-421E-8842-F1017D16B8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38-421E-8842-F1017D16B8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38-421E-8842-F1017D16B8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38-421E-8842-F1017D16B8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38-421E-8842-F1017D16B8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38-421E-8842-F1017D16B8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38-421E-8842-F1017D16B8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38-421E-8842-F1017D16B8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38-421E-8842-F1017D16B8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38-421E-8842-F1017D16B8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38-421E-8842-F1017D16B8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38-421E-8842-F1017D16B8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38-421E-8842-F1017D16B8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38-421E-8842-F1017D16B8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38-421E-8842-F1017D16B8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38-421E-8842-F1017D16B8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38-421E-8842-F1017D16B8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38-421E-8842-F1017D16B8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38-421E-8842-F1017D16B8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38-421E-8842-F1017D16B8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38-421E-8842-F1017D16B8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38-421E-8842-F1017D16B86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638-421E-8842-F1017D16B86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638-421E-8842-F1017D16B86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38-421E-8842-F1017D16B86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38-421E-8842-F1017D16B86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38-421E-8842-F1017D16B8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38-421E-8842-F1017D16B86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38-421E-8842-F1017D16B86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38-421E-8842-F1017D16B86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38-421E-8842-F1017D16B8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38-421E-8842-F1017D16B8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38-421E-8842-F1017D16B8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38-421E-8842-F1017D16B8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38-421E-8842-F1017D16B8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38-421E-8842-F1017D16B8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38-421E-8842-F1017D16B8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38-421E-8842-F1017D16B8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38-421E-8842-F1017D16B8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38-421E-8842-F1017D16B8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38-421E-8842-F1017D16B8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38-421E-8842-F1017D16B8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38-421E-8842-F1017D16B8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38-421E-8842-F1017D16B8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38-421E-8842-F1017D16B8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38-421E-8842-F1017D16B8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38-421E-8842-F1017D16B8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638-421E-8842-F1017D16B8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38-421E-8842-F1017D16B8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38-421E-8842-F1017D16B8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38-421E-8842-F1017D16B8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38-421E-8842-F1017D16B8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38-421E-8842-F1017D16B8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38-421E-8842-F1017D16B8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38-421E-8842-F1017D16B8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38-421E-8842-F1017D16B8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38-421E-8842-F1017D16B8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38-421E-8842-F1017D16B8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38-421E-8842-F1017D16B8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38-421E-8842-F1017D16B8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38-421E-8842-F1017D16B8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38-421E-8842-F1017D16B8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38-421E-8842-F1017D16B8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38-421E-8842-F1017D16B8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38-421E-8842-F1017D16B8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38-421E-8842-F1017D16B8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38-421E-8842-F1017D16B8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38-421E-8842-F1017D16B8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38-421E-8842-F1017D16B8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38-421E-8842-F1017D16B8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38-421E-8842-F1017D16B8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38-421E-8842-F1017D16B8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38-421E-8842-F1017D16B8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38-421E-8842-F1017D16B8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38-421E-8842-F1017D16B8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38-421E-8842-F1017D16B8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38-421E-8842-F1017D16B8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38-421E-8842-F1017D16B8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38-421E-8842-F1017D16B8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38-421E-8842-F1017D16B8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38-421E-8842-F1017D16B8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38-421E-8842-F1017D16B8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38-421E-8842-F1017D16B8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38-421E-8842-F1017D16B8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38-421E-8842-F1017D16B8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38-421E-8842-F1017D16B8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38-421E-8842-F1017D16B8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38-421E-8842-F1017D16B8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38-421E-8842-F1017D16B8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38-421E-8842-F1017D16B8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38-421E-8842-F1017D16B8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38-421E-8842-F1017D16B8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38-421E-8842-F1017D16B8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38-421E-8842-F1017D16B8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38-421E-8842-F1017D16B8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38-421E-8842-F1017D16B8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38-421E-8842-F1017D16B8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38-421E-8842-F1017D16B8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38-421E-8842-F1017D16B8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38-421E-8842-F1017D16B8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38-421E-8842-F1017D16B8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38-421E-8842-F1017D16B8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38-421E-8842-F1017D16B8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38-421E-8842-F1017D16B8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38-421E-8842-F1017D16B8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38-421E-8842-F1017D16B8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38-421E-8842-F1017D16B8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38-421E-8842-F1017D16B8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38-421E-8842-F1017D16B8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38-421E-8842-F1017D16B8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38-421E-8842-F1017D16B8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38-421E-8842-F1017D16B8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38-421E-8842-F1017D16B8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38-421E-8842-F1017D16B8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38-421E-8842-F1017D16B8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38-421E-8842-F1017D16B8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38-421E-8842-F1017D16B8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38-421E-8842-F1017D16B8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638-421E-8842-F1017D16B865}"/>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A7E-4971-8E4C-822A25FC90B1}"/>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A7E-4971-8E4C-822A25FC90B1}"/>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A7E-4971-8E4C-822A25FC90B1}"/>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A7E-4971-8E4C-822A25FC90B1}"/>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A7E-4971-8E4C-822A25FC90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A7E-4971-8E4C-822A25FC90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A7E-4971-8E4C-822A25FC90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A7E-4971-8E4C-822A25FC90B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A7E-4971-8E4C-822A25FC90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A7E-4971-8E4C-822A25FC90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A7E-4971-8E4C-822A25FC90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A7E-4971-8E4C-822A25FC90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A7E-4971-8E4C-822A25FC90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A7E-4971-8E4C-822A25FC90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A7E-4971-8E4C-822A25FC90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A7E-4971-8E4C-822A25FC90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A7E-4971-8E4C-822A25FC90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A7E-4971-8E4C-822A25FC90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A7E-4971-8E4C-822A25FC90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A7E-4971-8E4C-822A25FC90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A7E-4971-8E4C-822A25FC90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A7E-4971-8E4C-822A25FC90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A7E-4971-8E4C-822A25FC90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A7E-4971-8E4C-822A25FC90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A7E-4971-8E4C-822A25FC90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A7E-4971-8E4C-822A25FC90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A7E-4971-8E4C-822A25FC90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A7E-4971-8E4C-822A25FC90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A7E-4971-8E4C-822A25FC90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A7E-4971-8E4C-822A25FC90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A7E-4971-8E4C-822A25FC90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A7E-4971-8E4C-822A25FC90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A7E-4971-8E4C-822A25FC90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A7E-4971-8E4C-822A25FC90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A7E-4971-8E4C-822A25FC90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A7E-4971-8E4C-822A25FC90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A7E-4971-8E4C-822A25FC90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A7E-4971-8E4C-822A25FC90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A7E-4971-8E4C-822A25FC90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A7E-4971-8E4C-822A25FC90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A7E-4971-8E4C-822A25FC90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A7E-4971-8E4C-822A25FC90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A7E-4971-8E4C-822A25FC90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A7E-4971-8E4C-822A25FC90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A7E-4971-8E4C-822A25FC90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A7E-4971-8E4C-822A25FC90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A7E-4971-8E4C-822A25FC90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A7E-4971-8E4C-822A25FC90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A7E-4971-8E4C-822A25FC90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A7E-4971-8E4C-822A25FC90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A7E-4971-8E4C-822A25FC90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A7E-4971-8E4C-822A25FC90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A7E-4971-8E4C-822A25FC90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A7E-4971-8E4C-822A25FC90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A7E-4971-8E4C-822A25FC90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A7E-4971-8E4C-822A25FC90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A7E-4971-8E4C-822A25FC90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A7E-4971-8E4C-822A25FC90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A7E-4971-8E4C-822A25FC90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A7E-4971-8E4C-822A25FC90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A7E-4971-8E4C-822A25FC90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A7E-4971-8E4C-822A25FC90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A7E-4971-8E4C-822A25FC90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A7E-4971-8E4C-822A25FC90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A7E-4971-8E4C-822A25FC90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A7E-4971-8E4C-822A25FC90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A7E-4971-8E4C-822A25FC90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A7E-4971-8E4C-822A25FC90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A7E-4971-8E4C-822A25FC90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A7E-4971-8E4C-822A25FC90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A7E-4971-8E4C-822A25FC90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A7E-4971-8E4C-822A25FC90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A7E-4971-8E4C-822A25FC90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A7E-4971-8E4C-822A25FC90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A7E-4971-8E4C-822A25FC90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A7E-4971-8E4C-822A25FC90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A7E-4971-8E4C-822A25FC90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A7E-4971-8E4C-822A25FC90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A7E-4971-8E4C-822A25FC90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A7E-4971-8E4C-822A25FC90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A7E-4971-8E4C-822A25FC90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A7E-4971-8E4C-822A25FC90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A7E-4971-8E4C-822A25FC90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A7E-4971-8E4C-822A25FC90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A7E-4971-8E4C-822A25FC90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A7E-4971-8E4C-822A25FC90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A7E-4971-8E4C-822A25FC90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A7E-4971-8E4C-822A25FC90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A7E-4971-8E4C-822A25FC90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A7E-4971-8E4C-822A25FC90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A7E-4971-8E4C-822A25FC90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A7E-4971-8E4C-822A25FC90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A7E-4971-8E4C-822A25FC90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A7E-4971-8E4C-822A25FC90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A7E-4971-8E4C-822A25FC90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A7E-4971-8E4C-822A25FC90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A7E-4971-8E4C-822A25FC90B1}"/>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A7E-4971-8E4C-822A25FC90B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A7E-4971-8E4C-822A25FC90B1}"/>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A7E-4971-8E4C-822A25FC90B1}"/>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A7E-4971-8E4C-822A25FC90B1}"/>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A7E-4971-8E4C-822A25FC90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A7E-4971-8E4C-822A25FC90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A7E-4971-8E4C-822A25FC90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A7E-4971-8E4C-822A25FC90B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A7E-4971-8E4C-822A25FC90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A7E-4971-8E4C-822A25FC90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A7E-4971-8E4C-822A25FC90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A7E-4971-8E4C-822A25FC90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A7E-4971-8E4C-822A25FC90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A7E-4971-8E4C-822A25FC90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A7E-4971-8E4C-822A25FC90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A7E-4971-8E4C-822A25FC90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A7E-4971-8E4C-822A25FC90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A7E-4971-8E4C-822A25FC90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A7E-4971-8E4C-822A25FC90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A7E-4971-8E4C-822A25FC90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A7E-4971-8E4C-822A25FC90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A7E-4971-8E4C-822A25FC90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A7E-4971-8E4C-822A25FC90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A7E-4971-8E4C-822A25FC90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A7E-4971-8E4C-822A25FC90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A7E-4971-8E4C-822A25FC90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A7E-4971-8E4C-822A25FC90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A7E-4971-8E4C-822A25FC90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A7E-4971-8E4C-822A25FC90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A7E-4971-8E4C-822A25FC90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A7E-4971-8E4C-822A25FC90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A7E-4971-8E4C-822A25FC90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A7E-4971-8E4C-822A25FC90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A7E-4971-8E4C-822A25FC90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A7E-4971-8E4C-822A25FC90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A7E-4971-8E4C-822A25FC90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A7E-4971-8E4C-822A25FC90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A7E-4971-8E4C-822A25FC90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A7E-4971-8E4C-822A25FC90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A7E-4971-8E4C-822A25FC90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A7E-4971-8E4C-822A25FC90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A7E-4971-8E4C-822A25FC90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A7E-4971-8E4C-822A25FC90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A7E-4971-8E4C-822A25FC90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A7E-4971-8E4C-822A25FC90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A7E-4971-8E4C-822A25FC90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A7E-4971-8E4C-822A25FC90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A7E-4971-8E4C-822A25FC90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A7E-4971-8E4C-822A25FC90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A7E-4971-8E4C-822A25FC90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A7E-4971-8E4C-822A25FC90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A7E-4971-8E4C-822A25FC90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A7E-4971-8E4C-822A25FC90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A7E-4971-8E4C-822A25FC90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A7E-4971-8E4C-822A25FC90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A7E-4971-8E4C-822A25FC90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A7E-4971-8E4C-822A25FC90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A7E-4971-8E4C-822A25FC90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A7E-4971-8E4C-822A25FC90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A7E-4971-8E4C-822A25FC90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A7E-4971-8E4C-822A25FC90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A7E-4971-8E4C-822A25FC90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A7E-4971-8E4C-822A25FC90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A7E-4971-8E4C-822A25FC90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A7E-4971-8E4C-822A25FC90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A7E-4971-8E4C-822A25FC90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A7E-4971-8E4C-822A25FC90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A7E-4971-8E4C-822A25FC90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A7E-4971-8E4C-822A25FC90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A7E-4971-8E4C-822A25FC90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A7E-4971-8E4C-822A25FC90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A7E-4971-8E4C-822A25FC90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A7E-4971-8E4C-822A25FC90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A7E-4971-8E4C-822A25FC90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A7E-4971-8E4C-822A25FC90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A7E-4971-8E4C-822A25FC90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A7E-4971-8E4C-822A25FC90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A7E-4971-8E4C-822A25FC90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A7E-4971-8E4C-822A25FC90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A7E-4971-8E4C-822A25FC90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A7E-4971-8E4C-822A25FC90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A7E-4971-8E4C-822A25FC90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A7E-4971-8E4C-822A25FC90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A7E-4971-8E4C-822A25FC90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A7E-4971-8E4C-822A25FC90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A7E-4971-8E4C-822A25FC90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A7E-4971-8E4C-822A25FC90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A7E-4971-8E4C-822A25FC90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A7E-4971-8E4C-822A25FC90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A7E-4971-8E4C-822A25FC90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A7E-4971-8E4C-822A25FC90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A7E-4971-8E4C-822A25FC90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A7E-4971-8E4C-822A25FC90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A7E-4971-8E4C-822A25FC90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A7E-4971-8E4C-822A25FC90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A7E-4971-8E4C-822A25FC90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A7E-4971-8E4C-822A25FC90B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A7E-4971-8E4C-822A25FC90B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A7E-4971-8E4C-822A25FC90B1}"/>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A7E-4971-8E4C-822A25FC90B1}"/>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A7E-4971-8E4C-822A25FC90B1}"/>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A7E-4971-8E4C-822A25FC90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A7E-4971-8E4C-822A25FC90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A7E-4971-8E4C-822A25FC90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A7E-4971-8E4C-822A25FC90B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A7E-4971-8E4C-822A25FC90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A7E-4971-8E4C-822A25FC90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A7E-4971-8E4C-822A25FC90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A7E-4971-8E4C-822A25FC90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A7E-4971-8E4C-822A25FC90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A7E-4971-8E4C-822A25FC90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A7E-4971-8E4C-822A25FC90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A7E-4971-8E4C-822A25FC90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A7E-4971-8E4C-822A25FC90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A7E-4971-8E4C-822A25FC90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A7E-4971-8E4C-822A25FC90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A7E-4971-8E4C-822A25FC90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A7E-4971-8E4C-822A25FC90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A7E-4971-8E4C-822A25FC90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A7E-4971-8E4C-822A25FC90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A7E-4971-8E4C-822A25FC90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A7E-4971-8E4C-822A25FC90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A7E-4971-8E4C-822A25FC90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A7E-4971-8E4C-822A25FC90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A7E-4971-8E4C-822A25FC90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A7E-4971-8E4C-822A25FC90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A7E-4971-8E4C-822A25FC90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A7E-4971-8E4C-822A25FC90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A7E-4971-8E4C-822A25FC90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A7E-4971-8E4C-822A25FC90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A7E-4971-8E4C-822A25FC90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A7E-4971-8E4C-822A25FC90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A7E-4971-8E4C-822A25FC90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A7E-4971-8E4C-822A25FC90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A7E-4971-8E4C-822A25FC90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A7E-4971-8E4C-822A25FC90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A7E-4971-8E4C-822A25FC90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A7E-4971-8E4C-822A25FC90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A7E-4971-8E4C-822A25FC90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A7E-4971-8E4C-822A25FC90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A7E-4971-8E4C-822A25FC90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A7E-4971-8E4C-822A25FC90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A7E-4971-8E4C-822A25FC90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A7E-4971-8E4C-822A25FC90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A7E-4971-8E4C-822A25FC90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A7E-4971-8E4C-822A25FC90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A7E-4971-8E4C-822A25FC90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A7E-4971-8E4C-822A25FC90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A7E-4971-8E4C-822A25FC90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A7E-4971-8E4C-822A25FC90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A7E-4971-8E4C-822A25FC90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A7E-4971-8E4C-822A25FC90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A7E-4971-8E4C-822A25FC90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A7E-4971-8E4C-822A25FC90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A7E-4971-8E4C-822A25FC90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A7E-4971-8E4C-822A25FC90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A7E-4971-8E4C-822A25FC90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A7E-4971-8E4C-822A25FC90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A7E-4971-8E4C-822A25FC90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A7E-4971-8E4C-822A25FC90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A7E-4971-8E4C-822A25FC90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A7E-4971-8E4C-822A25FC90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A7E-4971-8E4C-822A25FC90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A7E-4971-8E4C-822A25FC90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A7E-4971-8E4C-822A25FC90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A7E-4971-8E4C-822A25FC90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A7E-4971-8E4C-822A25FC90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A7E-4971-8E4C-822A25FC90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A7E-4971-8E4C-822A25FC90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A7E-4971-8E4C-822A25FC90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A7E-4971-8E4C-822A25FC90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A7E-4971-8E4C-822A25FC90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A7E-4971-8E4C-822A25FC90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A7E-4971-8E4C-822A25FC90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A7E-4971-8E4C-822A25FC90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A7E-4971-8E4C-822A25FC90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A7E-4971-8E4C-822A25FC90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A7E-4971-8E4C-822A25FC90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A7E-4971-8E4C-822A25FC90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A7E-4971-8E4C-822A25FC90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A7E-4971-8E4C-822A25FC90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A7E-4971-8E4C-822A25FC90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A7E-4971-8E4C-822A25FC90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A7E-4971-8E4C-822A25FC90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A7E-4971-8E4C-822A25FC90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A7E-4971-8E4C-822A25FC90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A7E-4971-8E4C-822A25FC90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A7E-4971-8E4C-822A25FC90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A7E-4971-8E4C-822A25FC90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A7E-4971-8E4C-822A25FC90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A7E-4971-8E4C-822A25FC90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A7E-4971-8E4C-822A25FC90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A7E-4971-8E4C-822A25FC90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A7E-4971-8E4C-822A25FC90B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A7A-4024-B668-B6B3B8D357E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A7A-4024-B668-B6B3B8D357E4}"/>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A7A-4024-B668-B6B3B8D357E4}"/>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A7A-4024-B668-B6B3B8D357E4}"/>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A7A-4024-B668-B6B3B8D357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A7A-4024-B668-B6B3B8D357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A7A-4024-B668-B6B3B8D357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A7A-4024-B668-B6B3B8D357E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A7A-4024-B668-B6B3B8D357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A7A-4024-B668-B6B3B8D357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A7A-4024-B668-B6B3B8D357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A7A-4024-B668-B6B3B8D357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A7A-4024-B668-B6B3B8D357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A7A-4024-B668-B6B3B8D357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A7A-4024-B668-B6B3B8D357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A7A-4024-B668-B6B3B8D357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A7A-4024-B668-B6B3B8D357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A7A-4024-B668-B6B3B8D357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A7A-4024-B668-B6B3B8D357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A7A-4024-B668-B6B3B8D357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A7A-4024-B668-B6B3B8D357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A7A-4024-B668-B6B3B8D357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A7A-4024-B668-B6B3B8D357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A7A-4024-B668-B6B3B8D357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A7A-4024-B668-B6B3B8D357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A7A-4024-B668-B6B3B8D357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A7A-4024-B668-B6B3B8D357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A7A-4024-B668-B6B3B8D357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A7A-4024-B668-B6B3B8D357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A7A-4024-B668-B6B3B8D357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A7A-4024-B668-B6B3B8D357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A7A-4024-B668-B6B3B8D357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A7A-4024-B668-B6B3B8D357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A7A-4024-B668-B6B3B8D357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A7A-4024-B668-B6B3B8D357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A7A-4024-B668-B6B3B8D357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A7A-4024-B668-B6B3B8D357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A7A-4024-B668-B6B3B8D357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A7A-4024-B668-B6B3B8D357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A7A-4024-B668-B6B3B8D357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A7A-4024-B668-B6B3B8D357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A7A-4024-B668-B6B3B8D357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A7A-4024-B668-B6B3B8D357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A7A-4024-B668-B6B3B8D357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A7A-4024-B668-B6B3B8D357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A7A-4024-B668-B6B3B8D357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A7A-4024-B668-B6B3B8D357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A7A-4024-B668-B6B3B8D357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A7A-4024-B668-B6B3B8D357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A7A-4024-B668-B6B3B8D357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A7A-4024-B668-B6B3B8D357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A7A-4024-B668-B6B3B8D357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A7A-4024-B668-B6B3B8D357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A7A-4024-B668-B6B3B8D357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A7A-4024-B668-B6B3B8D357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A7A-4024-B668-B6B3B8D357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A7A-4024-B668-B6B3B8D357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A7A-4024-B668-B6B3B8D357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A7A-4024-B668-B6B3B8D357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A7A-4024-B668-B6B3B8D357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A7A-4024-B668-B6B3B8D357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A7A-4024-B668-B6B3B8D357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A7A-4024-B668-B6B3B8D357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A7A-4024-B668-B6B3B8D357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A7A-4024-B668-B6B3B8D357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A7A-4024-B668-B6B3B8D357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A7A-4024-B668-B6B3B8D357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A7A-4024-B668-B6B3B8D357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A7A-4024-B668-B6B3B8D357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A7A-4024-B668-B6B3B8D357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A7A-4024-B668-B6B3B8D357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A7A-4024-B668-B6B3B8D357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A7A-4024-B668-B6B3B8D357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A7A-4024-B668-B6B3B8D357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A7A-4024-B668-B6B3B8D357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A7A-4024-B668-B6B3B8D357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A7A-4024-B668-B6B3B8D357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A7A-4024-B668-B6B3B8D357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A7A-4024-B668-B6B3B8D357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A7A-4024-B668-B6B3B8D357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A7A-4024-B668-B6B3B8D357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A7A-4024-B668-B6B3B8D357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A7A-4024-B668-B6B3B8D357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A7A-4024-B668-B6B3B8D357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A7A-4024-B668-B6B3B8D357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A7A-4024-B668-B6B3B8D357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A7A-4024-B668-B6B3B8D357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A7A-4024-B668-B6B3B8D357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A7A-4024-B668-B6B3B8D357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A7A-4024-B668-B6B3B8D357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A7A-4024-B668-B6B3B8D357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A7A-4024-B668-B6B3B8D357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A7A-4024-B668-B6B3B8D357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A7A-4024-B668-B6B3B8D357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A7A-4024-B668-B6B3B8D357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A7A-4024-B668-B6B3B8D357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A7A-4024-B668-B6B3B8D357E4}"/>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75.2</c:v>
                </c:pt>
                <c:pt idx="3">
                  <c:v>75.2</c:v>
                </c:pt>
                <c:pt idx="4">
                  <c:v>75.2</c:v>
                </c:pt>
                <c:pt idx="5">
                  <c:v>75.2</c:v>
                </c:pt>
                <c:pt idx="6">
                  <c:v>75.2</c:v>
                </c:pt>
                <c:pt idx="7">
                  <c:v>75.2</c:v>
                </c:pt>
                <c:pt idx="8">
                  <c:v>75.2</c:v>
                </c:pt>
                <c:pt idx="9">
                  <c:v>75.2</c:v>
                </c:pt>
                <c:pt idx="10">
                  <c:v>75.2</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A7A-4024-B668-B6B3B8D357E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A7A-4024-B668-B6B3B8D357E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HLSS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A7A-4024-B668-B6B3B8D357E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YL</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A7A-4024-B668-B6B3B8D357E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YL</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A7A-4024-B668-B6B3B8D357E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A7A-4024-B668-B6B3B8D357E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A7A-4024-B668-B6B3B8D357E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A7A-4024-B668-B6B3B8D357E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A7A-4024-B668-B6B3B8D357E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A7A-4024-B668-B6B3B8D357E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A7A-4024-B668-B6B3B8D357E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A7A-4024-B668-B6B3B8D357E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A7A-4024-B668-B6B3B8D357E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A7A-4024-B668-B6B3B8D357E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A7A-4024-B668-B6B3B8D357E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A7A-4024-B668-B6B3B8D357E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A7A-4024-B668-B6B3B8D357E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A7A-4024-B668-B6B3B8D357E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A7A-4024-B668-B6B3B8D357E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A7A-4024-B668-B6B3B8D357E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A7A-4024-B668-B6B3B8D357E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A7A-4024-B668-B6B3B8D357E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A7A-4024-B668-B6B3B8D357E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A7A-4024-B668-B6B3B8D357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A7A-4024-B668-B6B3B8D357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A7A-4024-B668-B6B3B8D357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A7A-4024-B668-B6B3B8D357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A7A-4024-B668-B6B3B8D357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A7A-4024-B668-B6B3B8D357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A7A-4024-B668-B6B3B8D357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A7A-4024-B668-B6B3B8D357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A7A-4024-B668-B6B3B8D357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A7A-4024-B668-B6B3B8D357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A7A-4024-B668-B6B3B8D357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A7A-4024-B668-B6B3B8D357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A7A-4024-B668-B6B3B8D357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A7A-4024-B668-B6B3B8D357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A7A-4024-B668-B6B3B8D357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A7A-4024-B668-B6B3B8D357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A7A-4024-B668-B6B3B8D357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A7A-4024-B668-B6B3B8D357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A7A-4024-B668-B6B3B8D357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A7A-4024-B668-B6B3B8D357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A7A-4024-B668-B6B3B8D357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A7A-4024-B668-B6B3B8D357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A7A-4024-B668-B6B3B8D357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A7A-4024-B668-B6B3B8D357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A7A-4024-B668-B6B3B8D357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A7A-4024-B668-B6B3B8D357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A7A-4024-B668-B6B3B8D357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A7A-4024-B668-B6B3B8D357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A7A-4024-B668-B6B3B8D357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A7A-4024-B668-B6B3B8D357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A7A-4024-B668-B6B3B8D357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A7A-4024-B668-B6B3B8D357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A7A-4024-B668-B6B3B8D357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A7A-4024-B668-B6B3B8D357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A7A-4024-B668-B6B3B8D357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A7A-4024-B668-B6B3B8D357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A7A-4024-B668-B6B3B8D357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A7A-4024-B668-B6B3B8D357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A7A-4024-B668-B6B3B8D357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A7A-4024-B668-B6B3B8D357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A7A-4024-B668-B6B3B8D357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A7A-4024-B668-B6B3B8D357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A7A-4024-B668-B6B3B8D357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A7A-4024-B668-B6B3B8D357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A7A-4024-B668-B6B3B8D357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A7A-4024-B668-B6B3B8D357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A7A-4024-B668-B6B3B8D357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A7A-4024-B668-B6B3B8D357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A7A-4024-B668-B6B3B8D357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A7A-4024-B668-B6B3B8D357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A7A-4024-B668-B6B3B8D357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A7A-4024-B668-B6B3B8D357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A7A-4024-B668-B6B3B8D357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A7A-4024-B668-B6B3B8D357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A7A-4024-B668-B6B3B8D357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A7A-4024-B668-B6B3B8D357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A7A-4024-B668-B6B3B8D357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A7A-4024-B668-B6B3B8D357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A7A-4024-B668-B6B3B8D357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A7A-4024-B668-B6B3B8D357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A7A-4024-B668-B6B3B8D357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A7A-4024-B668-B6B3B8D357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A7A-4024-B668-B6B3B8D357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A7A-4024-B668-B6B3B8D357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A7A-4024-B668-B6B3B8D357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A7A-4024-B668-B6B3B8D357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A7A-4024-B668-B6B3B8D357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A7A-4024-B668-B6B3B8D357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A7A-4024-B668-B6B3B8D357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A7A-4024-B668-B6B3B8D357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A7A-4024-B668-B6B3B8D357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A7A-4024-B668-B6B3B8D357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A7A-4024-B668-B6B3B8D357E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75.2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A7A-4024-B668-B6B3B8D357E4}"/>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93.4</c:v>
                </c:pt>
                <c:pt idx="14">
                  <c:v>93.4</c:v>
                </c:pt>
                <c:pt idx="15">
                  <c:v>93.4</c:v>
                </c:pt>
                <c:pt idx="16">
                  <c:v>93.4</c:v>
                </c:pt>
                <c:pt idx="17">
                  <c:v>93.4</c:v>
                </c:pt>
                <c:pt idx="18">
                  <c:v>93.4</c:v>
                </c:pt>
                <c:pt idx="19">
                  <c:v>93.4</c:v>
                </c:pt>
                <c:pt idx="20">
                  <c:v>93.4</c:v>
                </c:pt>
                <c:pt idx="21">
                  <c:v>93.4</c:v>
                </c:pt>
                <c:pt idx="22">
                  <c:v>93.4</c:v>
                </c:pt>
                <c:pt idx="23">
                  <c:v>93.4</c:v>
                </c:pt>
                <c:pt idx="24">
                  <c:v>93.4</c:v>
                </c:pt>
                <c:pt idx="25">
                  <c:v>93.4</c:v>
                </c:pt>
              </c:numCache>
            </c:numRef>
          </c:yVal>
          <c:smooth val="0"/>
          <c:extLst>
            <c:ext xmlns:c16="http://schemas.microsoft.com/office/drawing/2014/chart" uri="{C3380CC4-5D6E-409C-BE32-E72D297353CC}">
              <c16:uniqueId val="{000000C2-EA7A-4024-B668-B6B3B8D357E4}"/>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A7A-4024-B668-B6B3B8D357E4}"/>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A7A-4024-B668-B6B3B8D357E4}"/>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A7A-4024-B668-B6B3B8D357E4}"/>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A7A-4024-B668-B6B3B8D357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A7A-4024-B668-B6B3B8D357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A7A-4024-B668-B6B3B8D357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A7A-4024-B668-B6B3B8D357E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A7A-4024-B668-B6B3B8D357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A7A-4024-B668-B6B3B8D357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A7A-4024-B668-B6B3B8D357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A7A-4024-B668-B6B3B8D357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A7A-4024-B668-B6B3B8D357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A7A-4024-B668-B6B3B8D357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A7A-4024-B668-B6B3B8D357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A7A-4024-B668-B6B3B8D357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A7A-4024-B668-B6B3B8D357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A7A-4024-B668-B6B3B8D357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A7A-4024-B668-B6B3B8D357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A7A-4024-B668-B6B3B8D357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A7A-4024-B668-B6B3B8D357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A7A-4024-B668-B6B3B8D357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A7A-4024-B668-B6B3B8D357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A7A-4024-B668-B6B3B8D357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A7A-4024-B668-B6B3B8D357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A7A-4024-B668-B6B3B8D357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A7A-4024-B668-B6B3B8D357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A7A-4024-B668-B6B3B8D357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A7A-4024-B668-B6B3B8D357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A7A-4024-B668-B6B3B8D357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A7A-4024-B668-B6B3B8D357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A7A-4024-B668-B6B3B8D357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A7A-4024-B668-B6B3B8D357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A7A-4024-B668-B6B3B8D357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A7A-4024-B668-B6B3B8D357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A7A-4024-B668-B6B3B8D357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A7A-4024-B668-B6B3B8D357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A7A-4024-B668-B6B3B8D357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A7A-4024-B668-B6B3B8D357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A7A-4024-B668-B6B3B8D357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A7A-4024-B668-B6B3B8D357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A7A-4024-B668-B6B3B8D357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A7A-4024-B668-B6B3B8D357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A7A-4024-B668-B6B3B8D357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A7A-4024-B668-B6B3B8D357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A7A-4024-B668-B6B3B8D357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A7A-4024-B668-B6B3B8D357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A7A-4024-B668-B6B3B8D357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A7A-4024-B668-B6B3B8D357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A7A-4024-B668-B6B3B8D357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A7A-4024-B668-B6B3B8D357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A7A-4024-B668-B6B3B8D357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A7A-4024-B668-B6B3B8D357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A7A-4024-B668-B6B3B8D357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A7A-4024-B668-B6B3B8D357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A7A-4024-B668-B6B3B8D357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A7A-4024-B668-B6B3B8D357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A7A-4024-B668-B6B3B8D357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A7A-4024-B668-B6B3B8D357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A7A-4024-B668-B6B3B8D357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A7A-4024-B668-B6B3B8D357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A7A-4024-B668-B6B3B8D357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A7A-4024-B668-B6B3B8D357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A7A-4024-B668-B6B3B8D357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A7A-4024-B668-B6B3B8D357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A7A-4024-B668-B6B3B8D357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A7A-4024-B668-B6B3B8D357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A7A-4024-B668-B6B3B8D357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A7A-4024-B668-B6B3B8D357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A7A-4024-B668-B6B3B8D357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A7A-4024-B668-B6B3B8D357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A7A-4024-B668-B6B3B8D357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A7A-4024-B668-B6B3B8D357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A7A-4024-B668-B6B3B8D357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A7A-4024-B668-B6B3B8D357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A7A-4024-B668-B6B3B8D357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A7A-4024-B668-B6B3B8D357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A7A-4024-B668-B6B3B8D357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A7A-4024-B668-B6B3B8D357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A7A-4024-B668-B6B3B8D357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A7A-4024-B668-B6B3B8D357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A7A-4024-B668-B6B3B8D357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A7A-4024-B668-B6B3B8D357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A7A-4024-B668-B6B3B8D357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A7A-4024-B668-B6B3B8D357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A7A-4024-B668-B6B3B8D357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A7A-4024-B668-B6B3B8D357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A7A-4024-B668-B6B3B8D357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A7A-4024-B668-B6B3B8D357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A7A-4024-B668-B6B3B8D357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A7A-4024-B668-B6B3B8D357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A7A-4024-B668-B6B3B8D357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A7A-4024-B668-B6B3B8D357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A7A-4024-B668-B6B3B8D357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A7A-4024-B668-B6B3B8D357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A7A-4024-B668-B6B3B8D357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96.77704</c:v>
                </c:pt>
                <c:pt idx="5">
                  <c:v>91.611436208022283</c:v>
                </c:pt>
                <c:pt idx="6">
                  <c:v>91.67207236708191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A7A-4024-B668-B6B3B8D357E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39E-47E2-95F2-427A2B05EBD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39E-47E2-95F2-427A2B05EBDC}"/>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9E-47E2-95F2-427A2B05EBDC}"/>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9E-47E2-95F2-427A2B05EBDC}"/>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9E-47E2-95F2-427A2B05EB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9E-47E2-95F2-427A2B05EB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9E-47E2-95F2-427A2B05EB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9E-47E2-95F2-427A2B05EBD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9E-47E2-95F2-427A2B05EB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9E-47E2-95F2-427A2B05EB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9E-47E2-95F2-427A2B05EB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9E-47E2-95F2-427A2B05EB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9E-47E2-95F2-427A2B05EB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9E-47E2-95F2-427A2B05EB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9E-47E2-95F2-427A2B05EB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9E-47E2-95F2-427A2B05EB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9E-47E2-95F2-427A2B05EB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9E-47E2-95F2-427A2B05EB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9E-47E2-95F2-427A2B05EB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9E-47E2-95F2-427A2B05EB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9E-47E2-95F2-427A2B05EB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9E-47E2-95F2-427A2B05EB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9E-47E2-95F2-427A2B05EB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9E-47E2-95F2-427A2B05EB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39E-47E2-95F2-427A2B05EB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E-47E2-95F2-427A2B05EB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E-47E2-95F2-427A2B05EB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E-47E2-95F2-427A2B05EB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E-47E2-95F2-427A2B05EB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E-47E2-95F2-427A2B05EB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E-47E2-95F2-427A2B05EB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E-47E2-95F2-427A2B05EB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E-47E2-95F2-427A2B05EB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E-47E2-95F2-427A2B05EB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E-47E2-95F2-427A2B05EB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E-47E2-95F2-427A2B05EB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E-47E2-95F2-427A2B05EB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E-47E2-95F2-427A2B05EB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E-47E2-95F2-427A2B05EB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E-47E2-95F2-427A2B05EB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E-47E2-95F2-427A2B05EB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E-47E2-95F2-427A2B05EB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E-47E2-95F2-427A2B05EB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E-47E2-95F2-427A2B05EB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E-47E2-95F2-427A2B05EB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E-47E2-95F2-427A2B05EB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E-47E2-95F2-427A2B05EB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E-47E2-95F2-427A2B05EB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E-47E2-95F2-427A2B05EB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E-47E2-95F2-427A2B05EB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E-47E2-95F2-427A2B05EB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E-47E2-95F2-427A2B05EB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E-47E2-95F2-427A2B05EB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E-47E2-95F2-427A2B05EB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E-47E2-95F2-427A2B05EB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E-47E2-95F2-427A2B05EB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E-47E2-95F2-427A2B05EB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E-47E2-95F2-427A2B05EB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E-47E2-95F2-427A2B05EB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E-47E2-95F2-427A2B05EB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E-47E2-95F2-427A2B05EB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E-47E2-95F2-427A2B05EB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E-47E2-95F2-427A2B05EB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9E-47E2-95F2-427A2B05EB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9E-47E2-95F2-427A2B05EB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9E-47E2-95F2-427A2B05EB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9E-47E2-95F2-427A2B05EB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9E-47E2-95F2-427A2B05EB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9E-47E2-95F2-427A2B05EB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9E-47E2-95F2-427A2B05EB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9E-47E2-95F2-427A2B05EB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9E-47E2-95F2-427A2B05EB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9E-47E2-95F2-427A2B05EB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9E-47E2-95F2-427A2B05EB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9E-47E2-95F2-427A2B05EB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9E-47E2-95F2-427A2B05EB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9E-47E2-95F2-427A2B05EB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9E-47E2-95F2-427A2B05EB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9E-47E2-95F2-427A2B05EB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9E-47E2-95F2-427A2B05EB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9E-47E2-95F2-427A2B05EB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9E-47E2-95F2-427A2B05EB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9E-47E2-95F2-427A2B05EB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9E-47E2-95F2-427A2B05EB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9E-47E2-95F2-427A2B05EB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9E-47E2-95F2-427A2B05EB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9E-47E2-95F2-427A2B05EB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9E-47E2-95F2-427A2B05EB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9E-47E2-95F2-427A2B05EB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9E-47E2-95F2-427A2B05EB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9E-47E2-95F2-427A2B05EB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9E-47E2-95F2-427A2B05EB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9E-47E2-95F2-427A2B05EB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9E-47E2-95F2-427A2B05EB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9E-47E2-95F2-427A2B05EB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39E-47E2-95F2-427A2B05EB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39E-47E2-95F2-427A2B05EBD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39E-47E2-95F2-427A2B05EBDC}"/>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39E-47E2-95F2-427A2B05EBDC}"/>
              </c:ext>
            </c:extLst>
          </c:dPt>
          <c:dPt>
            <c:idx val="2"/>
            <c:bubble3D val="0"/>
            <c:extLst>
              <c:ext xmlns:c16="http://schemas.microsoft.com/office/drawing/2014/chart" uri="{C3380CC4-5D6E-409C-BE32-E72D297353CC}">
                <c16:uniqueId val="{00000063-839E-47E2-95F2-427A2B05EBDC}"/>
              </c:ext>
            </c:extLst>
          </c:dPt>
          <c:dPt>
            <c:idx val="3"/>
            <c:bubble3D val="0"/>
            <c:extLst>
              <c:ext xmlns:c16="http://schemas.microsoft.com/office/drawing/2014/chart" uri="{C3380CC4-5D6E-409C-BE32-E72D297353CC}">
                <c16:uniqueId val="{00000064-839E-47E2-95F2-427A2B05EBD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9E-47E2-95F2-427A2B05EBDC}"/>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9E-47E2-95F2-427A2B05EBDC}"/>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9E-47E2-95F2-427A2B05EBDC}"/>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9E-47E2-95F2-427A2B05EB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9E-47E2-95F2-427A2B05EB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9E-47E2-95F2-427A2B05EB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9E-47E2-95F2-427A2B05EBD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9E-47E2-95F2-427A2B05EB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9E-47E2-95F2-427A2B05EB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9E-47E2-95F2-427A2B05EB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9E-47E2-95F2-427A2B05EB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9E-47E2-95F2-427A2B05EB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9E-47E2-95F2-427A2B05EB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9E-47E2-95F2-427A2B05EB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9E-47E2-95F2-427A2B05EB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9E-47E2-95F2-427A2B05EB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9E-47E2-95F2-427A2B05EB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9E-47E2-95F2-427A2B05EB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9E-47E2-95F2-427A2B05EB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9E-47E2-95F2-427A2B05EB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9E-47E2-95F2-427A2B05EB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9E-47E2-95F2-427A2B05EB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9E-47E2-95F2-427A2B05EB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9E-47E2-95F2-427A2B05EB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9E-47E2-95F2-427A2B05EB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9E-47E2-95F2-427A2B05EB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9E-47E2-95F2-427A2B05EB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9E-47E2-95F2-427A2B05EB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9E-47E2-95F2-427A2B05EB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9E-47E2-95F2-427A2B05EB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9E-47E2-95F2-427A2B05EB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9E-47E2-95F2-427A2B05EB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9E-47E2-95F2-427A2B05EB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9E-47E2-95F2-427A2B05EB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9E-47E2-95F2-427A2B05EB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9E-47E2-95F2-427A2B05EB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9E-47E2-95F2-427A2B05EB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9E-47E2-95F2-427A2B05EB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9E-47E2-95F2-427A2B05EB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9E-47E2-95F2-427A2B05EB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9E-47E2-95F2-427A2B05EB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9E-47E2-95F2-427A2B05EB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9E-47E2-95F2-427A2B05EB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9E-47E2-95F2-427A2B05EB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9E-47E2-95F2-427A2B05EB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9E-47E2-95F2-427A2B05EB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9E-47E2-95F2-427A2B05EB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9E-47E2-95F2-427A2B05EB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9E-47E2-95F2-427A2B05EB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9E-47E2-95F2-427A2B05EB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9E-47E2-95F2-427A2B05EB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9E-47E2-95F2-427A2B05EB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9E-47E2-95F2-427A2B05EB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9E-47E2-95F2-427A2B05EB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9E-47E2-95F2-427A2B05EB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9E-47E2-95F2-427A2B05EB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9E-47E2-95F2-427A2B05EB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9E-47E2-95F2-427A2B05EB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9E-47E2-95F2-427A2B05EB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9E-47E2-95F2-427A2B05EB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9E-47E2-95F2-427A2B05EB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9E-47E2-95F2-427A2B05EB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9E-47E2-95F2-427A2B05EB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9E-47E2-95F2-427A2B05EB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9E-47E2-95F2-427A2B05EB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9E-47E2-95F2-427A2B05EB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9E-47E2-95F2-427A2B05EB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9E-47E2-95F2-427A2B05EB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9E-47E2-95F2-427A2B05EB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9E-47E2-95F2-427A2B05EB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9E-47E2-95F2-427A2B05EB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9E-47E2-95F2-427A2B05EB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9E-47E2-95F2-427A2B05EB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9E-47E2-95F2-427A2B05EB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9E-47E2-95F2-427A2B05EB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9E-47E2-95F2-427A2B05EB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9E-47E2-95F2-427A2B05EB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9E-47E2-95F2-427A2B05EB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9E-47E2-95F2-427A2B05EB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9E-47E2-95F2-427A2B05EB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9E-47E2-95F2-427A2B05EB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9E-47E2-95F2-427A2B05EB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9E-47E2-95F2-427A2B05EB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9E-47E2-95F2-427A2B05EB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9E-47E2-95F2-427A2B05EB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9E-47E2-95F2-427A2B05EB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9E-47E2-95F2-427A2B05EB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9E-47E2-95F2-427A2B05EB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9E-47E2-95F2-427A2B05EB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9E-47E2-95F2-427A2B05EB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9E-47E2-95F2-427A2B05EB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9E-47E2-95F2-427A2B05EB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9E-47E2-95F2-427A2B05EB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9E-47E2-95F2-427A2B05EB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9E-47E2-95F2-427A2B05EB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9E-47E2-95F2-427A2B05EBD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39E-47E2-95F2-427A2B05EBD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39E-47E2-95F2-427A2B05EBDC}"/>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9E-47E2-95F2-427A2B05EBDC}"/>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9E-47E2-95F2-427A2B05EBDC}"/>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9E-47E2-95F2-427A2B05EB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9E-47E2-95F2-427A2B05EB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9E-47E2-95F2-427A2B05EB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9E-47E2-95F2-427A2B05EBD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9E-47E2-95F2-427A2B05EB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9E-47E2-95F2-427A2B05EB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9E-47E2-95F2-427A2B05EB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9E-47E2-95F2-427A2B05EB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9E-47E2-95F2-427A2B05EB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9E-47E2-95F2-427A2B05EB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9E-47E2-95F2-427A2B05EB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9E-47E2-95F2-427A2B05EB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9E-47E2-95F2-427A2B05EB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9E-47E2-95F2-427A2B05EB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9E-47E2-95F2-427A2B05EB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9E-47E2-95F2-427A2B05EB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9E-47E2-95F2-427A2B05EB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9E-47E2-95F2-427A2B05EB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9E-47E2-95F2-427A2B05EB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9E-47E2-95F2-427A2B05EB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9E-47E2-95F2-427A2B05EB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39E-47E2-95F2-427A2B05EB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9E-47E2-95F2-427A2B05EB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9E-47E2-95F2-427A2B05EB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9E-47E2-95F2-427A2B05EB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9E-47E2-95F2-427A2B05EB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9E-47E2-95F2-427A2B05EB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9E-47E2-95F2-427A2B05EB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9E-47E2-95F2-427A2B05EB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9E-47E2-95F2-427A2B05EB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9E-47E2-95F2-427A2B05EB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9E-47E2-95F2-427A2B05EB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9E-47E2-95F2-427A2B05EB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9E-47E2-95F2-427A2B05EB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9E-47E2-95F2-427A2B05EB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9E-47E2-95F2-427A2B05EB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9E-47E2-95F2-427A2B05EB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9E-47E2-95F2-427A2B05EB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9E-47E2-95F2-427A2B05EB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9E-47E2-95F2-427A2B05EB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9E-47E2-95F2-427A2B05EB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9E-47E2-95F2-427A2B05EB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9E-47E2-95F2-427A2B05EB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9E-47E2-95F2-427A2B05EB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9E-47E2-95F2-427A2B05EB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9E-47E2-95F2-427A2B05EB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9E-47E2-95F2-427A2B05EB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9E-47E2-95F2-427A2B05EB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9E-47E2-95F2-427A2B05EB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9E-47E2-95F2-427A2B05EB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9E-47E2-95F2-427A2B05EB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9E-47E2-95F2-427A2B05EB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9E-47E2-95F2-427A2B05EB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9E-47E2-95F2-427A2B05EB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9E-47E2-95F2-427A2B05EB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9E-47E2-95F2-427A2B05EB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9E-47E2-95F2-427A2B05EB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9E-47E2-95F2-427A2B05EB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9E-47E2-95F2-427A2B05EB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9E-47E2-95F2-427A2B05EB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9E-47E2-95F2-427A2B05EB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9E-47E2-95F2-427A2B05EB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9E-47E2-95F2-427A2B05EB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9E-47E2-95F2-427A2B05EB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9E-47E2-95F2-427A2B05EB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9E-47E2-95F2-427A2B05EB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9E-47E2-95F2-427A2B05EB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9E-47E2-95F2-427A2B05EB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9E-47E2-95F2-427A2B05EB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9E-47E2-95F2-427A2B05EB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9E-47E2-95F2-427A2B05EB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9E-47E2-95F2-427A2B05EB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9E-47E2-95F2-427A2B05EB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9E-47E2-95F2-427A2B05EB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9E-47E2-95F2-427A2B05EB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9E-47E2-95F2-427A2B05EB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9E-47E2-95F2-427A2B05EB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9E-47E2-95F2-427A2B05EB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9E-47E2-95F2-427A2B05EB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9E-47E2-95F2-427A2B05EB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9E-47E2-95F2-427A2B05EB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9E-47E2-95F2-427A2B05EB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9E-47E2-95F2-427A2B05EB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9E-47E2-95F2-427A2B05EB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9E-47E2-95F2-427A2B05EB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9E-47E2-95F2-427A2B05EB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9E-47E2-95F2-427A2B05EB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9E-47E2-95F2-427A2B05EB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9E-47E2-95F2-427A2B05EB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9E-47E2-95F2-427A2B05EB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9E-47E2-95F2-427A2B05EB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9E-47E2-95F2-427A2B05EB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39E-47E2-95F2-427A2B05EBDC}"/>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63.6</c:v>
                </c:pt>
                <c:pt idx="3">
                  <c:v>63.6</c:v>
                </c:pt>
                <c:pt idx="4">
                  <c:v>63.6</c:v>
                </c:pt>
                <c:pt idx="5">
                  <c:v>63.6</c:v>
                </c:pt>
                <c:pt idx="6">
                  <c:v>63.6</c:v>
                </c:pt>
                <c:pt idx="7">
                  <c:v>63.6</c:v>
                </c:pt>
                <c:pt idx="8">
                  <c:v>63.6</c:v>
                </c:pt>
                <c:pt idx="9">
                  <c:v>63.6</c:v>
                </c:pt>
                <c:pt idx="10">
                  <c:v>63.6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604-4A77-9520-1958CB8B7F0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604-4A77-9520-1958CB8B7F0C}"/>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604-4A77-9520-1958CB8B7F0C}"/>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604-4A77-9520-1958CB8B7F0C}"/>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604-4A77-9520-1958CB8B7F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604-4A77-9520-1958CB8B7F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604-4A77-9520-1958CB8B7F0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604-4A77-9520-1958CB8B7F0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604-4A77-9520-1958CB8B7F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604-4A77-9520-1958CB8B7F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604-4A77-9520-1958CB8B7F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604-4A77-9520-1958CB8B7F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604-4A77-9520-1958CB8B7F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604-4A77-9520-1958CB8B7F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604-4A77-9520-1958CB8B7F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604-4A77-9520-1958CB8B7F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604-4A77-9520-1958CB8B7F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604-4A77-9520-1958CB8B7F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604-4A77-9520-1958CB8B7F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604-4A77-9520-1958CB8B7F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604-4A77-9520-1958CB8B7F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604-4A77-9520-1958CB8B7F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604-4A77-9520-1958CB8B7F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604-4A77-9520-1958CB8B7F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604-4A77-9520-1958CB8B7F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604-4A77-9520-1958CB8B7F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604-4A77-9520-1958CB8B7F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604-4A77-9520-1958CB8B7F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604-4A77-9520-1958CB8B7F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604-4A77-9520-1958CB8B7F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604-4A77-9520-1958CB8B7F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604-4A77-9520-1958CB8B7F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604-4A77-9520-1958CB8B7F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604-4A77-9520-1958CB8B7F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604-4A77-9520-1958CB8B7F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604-4A77-9520-1958CB8B7F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604-4A77-9520-1958CB8B7F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604-4A77-9520-1958CB8B7F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604-4A77-9520-1958CB8B7F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604-4A77-9520-1958CB8B7F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604-4A77-9520-1958CB8B7F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604-4A77-9520-1958CB8B7F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604-4A77-9520-1958CB8B7F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604-4A77-9520-1958CB8B7F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604-4A77-9520-1958CB8B7F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604-4A77-9520-1958CB8B7F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604-4A77-9520-1958CB8B7F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604-4A77-9520-1958CB8B7F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604-4A77-9520-1958CB8B7F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604-4A77-9520-1958CB8B7F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604-4A77-9520-1958CB8B7F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604-4A77-9520-1958CB8B7F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604-4A77-9520-1958CB8B7F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604-4A77-9520-1958CB8B7F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604-4A77-9520-1958CB8B7F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604-4A77-9520-1958CB8B7F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604-4A77-9520-1958CB8B7F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604-4A77-9520-1958CB8B7F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604-4A77-9520-1958CB8B7F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604-4A77-9520-1958CB8B7F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604-4A77-9520-1958CB8B7F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604-4A77-9520-1958CB8B7F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604-4A77-9520-1958CB8B7F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604-4A77-9520-1958CB8B7F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604-4A77-9520-1958CB8B7F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604-4A77-9520-1958CB8B7F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604-4A77-9520-1958CB8B7F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604-4A77-9520-1958CB8B7F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604-4A77-9520-1958CB8B7F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604-4A77-9520-1958CB8B7F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604-4A77-9520-1958CB8B7F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604-4A77-9520-1958CB8B7F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604-4A77-9520-1958CB8B7F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604-4A77-9520-1958CB8B7F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604-4A77-9520-1958CB8B7F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604-4A77-9520-1958CB8B7F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604-4A77-9520-1958CB8B7F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604-4A77-9520-1958CB8B7F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604-4A77-9520-1958CB8B7F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604-4A77-9520-1958CB8B7F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604-4A77-9520-1958CB8B7F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604-4A77-9520-1958CB8B7F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604-4A77-9520-1958CB8B7F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604-4A77-9520-1958CB8B7F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604-4A77-9520-1958CB8B7F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604-4A77-9520-1958CB8B7F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604-4A77-9520-1958CB8B7F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604-4A77-9520-1958CB8B7F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604-4A77-9520-1958CB8B7F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604-4A77-9520-1958CB8B7F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604-4A77-9520-1958CB8B7F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604-4A77-9520-1958CB8B7F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604-4A77-9520-1958CB8B7F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604-4A77-9520-1958CB8B7F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604-4A77-9520-1958CB8B7F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604-4A77-9520-1958CB8B7F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63.55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604-4A77-9520-1958CB8B7F0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604-4A77-9520-1958CB8B7F0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604-4A77-9520-1958CB8B7F0C}"/>
              </c:ext>
            </c:extLst>
          </c:dPt>
          <c:dPt>
            <c:idx val="2"/>
            <c:bubble3D val="0"/>
            <c:extLst>
              <c:ext xmlns:c16="http://schemas.microsoft.com/office/drawing/2014/chart" uri="{C3380CC4-5D6E-409C-BE32-E72D297353CC}">
                <c16:uniqueId val="{00000063-B604-4A77-9520-1958CB8B7F0C}"/>
              </c:ext>
            </c:extLst>
          </c:dPt>
          <c:dPt>
            <c:idx val="3"/>
            <c:bubble3D val="0"/>
            <c:extLst>
              <c:ext xmlns:c16="http://schemas.microsoft.com/office/drawing/2014/chart" uri="{C3380CC4-5D6E-409C-BE32-E72D297353CC}">
                <c16:uniqueId val="{00000064-B604-4A77-9520-1958CB8B7F0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604-4A77-9520-1958CB8B7F0C}"/>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604-4A77-9520-1958CB8B7F0C}"/>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604-4A77-9520-1958CB8B7F0C}"/>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604-4A77-9520-1958CB8B7F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604-4A77-9520-1958CB8B7F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604-4A77-9520-1958CB8B7F0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604-4A77-9520-1958CB8B7F0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604-4A77-9520-1958CB8B7F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604-4A77-9520-1958CB8B7F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604-4A77-9520-1958CB8B7F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604-4A77-9520-1958CB8B7F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604-4A77-9520-1958CB8B7F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604-4A77-9520-1958CB8B7F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604-4A77-9520-1958CB8B7F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604-4A77-9520-1958CB8B7F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604-4A77-9520-1958CB8B7F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604-4A77-9520-1958CB8B7F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604-4A77-9520-1958CB8B7F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604-4A77-9520-1958CB8B7F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604-4A77-9520-1958CB8B7F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604-4A77-9520-1958CB8B7F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604-4A77-9520-1958CB8B7F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604-4A77-9520-1958CB8B7F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604-4A77-9520-1958CB8B7F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604-4A77-9520-1958CB8B7F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604-4A77-9520-1958CB8B7F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604-4A77-9520-1958CB8B7F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604-4A77-9520-1958CB8B7F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604-4A77-9520-1958CB8B7F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604-4A77-9520-1958CB8B7F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604-4A77-9520-1958CB8B7F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604-4A77-9520-1958CB8B7F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604-4A77-9520-1958CB8B7F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604-4A77-9520-1958CB8B7F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604-4A77-9520-1958CB8B7F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604-4A77-9520-1958CB8B7F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604-4A77-9520-1958CB8B7F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604-4A77-9520-1958CB8B7F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604-4A77-9520-1958CB8B7F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604-4A77-9520-1958CB8B7F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604-4A77-9520-1958CB8B7F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604-4A77-9520-1958CB8B7F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604-4A77-9520-1958CB8B7F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604-4A77-9520-1958CB8B7F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604-4A77-9520-1958CB8B7F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604-4A77-9520-1958CB8B7F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604-4A77-9520-1958CB8B7F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604-4A77-9520-1958CB8B7F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604-4A77-9520-1958CB8B7F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604-4A77-9520-1958CB8B7F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604-4A77-9520-1958CB8B7F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604-4A77-9520-1958CB8B7F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604-4A77-9520-1958CB8B7F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604-4A77-9520-1958CB8B7F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604-4A77-9520-1958CB8B7F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604-4A77-9520-1958CB8B7F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604-4A77-9520-1958CB8B7F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604-4A77-9520-1958CB8B7F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604-4A77-9520-1958CB8B7F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604-4A77-9520-1958CB8B7F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604-4A77-9520-1958CB8B7F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604-4A77-9520-1958CB8B7F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604-4A77-9520-1958CB8B7F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604-4A77-9520-1958CB8B7F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604-4A77-9520-1958CB8B7F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604-4A77-9520-1958CB8B7F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604-4A77-9520-1958CB8B7F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604-4A77-9520-1958CB8B7F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604-4A77-9520-1958CB8B7F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604-4A77-9520-1958CB8B7F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604-4A77-9520-1958CB8B7F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604-4A77-9520-1958CB8B7F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604-4A77-9520-1958CB8B7F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604-4A77-9520-1958CB8B7F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604-4A77-9520-1958CB8B7F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604-4A77-9520-1958CB8B7F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604-4A77-9520-1958CB8B7F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604-4A77-9520-1958CB8B7F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604-4A77-9520-1958CB8B7F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604-4A77-9520-1958CB8B7F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604-4A77-9520-1958CB8B7F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604-4A77-9520-1958CB8B7F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604-4A77-9520-1958CB8B7F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604-4A77-9520-1958CB8B7F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604-4A77-9520-1958CB8B7F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604-4A77-9520-1958CB8B7F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604-4A77-9520-1958CB8B7F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604-4A77-9520-1958CB8B7F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604-4A77-9520-1958CB8B7F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604-4A77-9520-1958CB8B7F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604-4A77-9520-1958CB8B7F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604-4A77-9520-1958CB8B7F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604-4A77-9520-1958CB8B7F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604-4A77-9520-1958CB8B7F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604-4A77-9520-1958CB8B7F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604-4A77-9520-1958CB8B7F0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72.7</c:v>
                </c:pt>
                <c:pt idx="3">
                  <c:v>72.7</c:v>
                </c:pt>
                <c:pt idx="4">
                  <c:v>72.7</c:v>
                </c:pt>
                <c:pt idx="5">
                  <c:v>72.7</c:v>
                </c:pt>
                <c:pt idx="6">
                  <c:v>72.7</c:v>
                </c:pt>
                <c:pt idx="7">
                  <c:v>72.7</c:v>
                </c:pt>
                <c:pt idx="8">
                  <c:v>72.7</c:v>
                </c:pt>
                <c:pt idx="9">
                  <c:v>72.7</c:v>
                </c:pt>
                <c:pt idx="10">
                  <c:v>72.7</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604-4A77-9520-1958CB8B7F0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604-4A77-9520-1958CB8B7F0C}"/>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604-4A77-9520-1958CB8B7F0C}"/>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604-4A77-9520-1958CB8B7F0C}"/>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604-4A77-9520-1958CB8B7F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604-4A77-9520-1958CB8B7F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604-4A77-9520-1958CB8B7F0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604-4A77-9520-1958CB8B7F0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604-4A77-9520-1958CB8B7F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604-4A77-9520-1958CB8B7F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604-4A77-9520-1958CB8B7F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604-4A77-9520-1958CB8B7F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604-4A77-9520-1958CB8B7F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604-4A77-9520-1958CB8B7F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604-4A77-9520-1958CB8B7F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604-4A77-9520-1958CB8B7F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604-4A77-9520-1958CB8B7F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604-4A77-9520-1958CB8B7F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604-4A77-9520-1958CB8B7F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604-4A77-9520-1958CB8B7F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604-4A77-9520-1958CB8B7F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604-4A77-9520-1958CB8B7F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604-4A77-9520-1958CB8B7F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604-4A77-9520-1958CB8B7F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604-4A77-9520-1958CB8B7F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604-4A77-9520-1958CB8B7F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604-4A77-9520-1958CB8B7F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604-4A77-9520-1958CB8B7F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604-4A77-9520-1958CB8B7F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604-4A77-9520-1958CB8B7F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604-4A77-9520-1958CB8B7F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604-4A77-9520-1958CB8B7F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604-4A77-9520-1958CB8B7F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604-4A77-9520-1958CB8B7F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604-4A77-9520-1958CB8B7F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604-4A77-9520-1958CB8B7F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604-4A77-9520-1958CB8B7F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604-4A77-9520-1958CB8B7F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604-4A77-9520-1958CB8B7F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604-4A77-9520-1958CB8B7F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604-4A77-9520-1958CB8B7F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604-4A77-9520-1958CB8B7F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604-4A77-9520-1958CB8B7F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604-4A77-9520-1958CB8B7F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604-4A77-9520-1958CB8B7F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604-4A77-9520-1958CB8B7F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604-4A77-9520-1958CB8B7F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604-4A77-9520-1958CB8B7F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604-4A77-9520-1958CB8B7F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604-4A77-9520-1958CB8B7F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604-4A77-9520-1958CB8B7F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604-4A77-9520-1958CB8B7F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604-4A77-9520-1958CB8B7F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604-4A77-9520-1958CB8B7F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604-4A77-9520-1958CB8B7F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604-4A77-9520-1958CB8B7F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604-4A77-9520-1958CB8B7F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604-4A77-9520-1958CB8B7F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604-4A77-9520-1958CB8B7F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604-4A77-9520-1958CB8B7F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604-4A77-9520-1958CB8B7F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604-4A77-9520-1958CB8B7F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604-4A77-9520-1958CB8B7F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604-4A77-9520-1958CB8B7F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604-4A77-9520-1958CB8B7F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604-4A77-9520-1958CB8B7F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604-4A77-9520-1958CB8B7F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604-4A77-9520-1958CB8B7F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604-4A77-9520-1958CB8B7F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604-4A77-9520-1958CB8B7F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604-4A77-9520-1958CB8B7F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604-4A77-9520-1958CB8B7F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604-4A77-9520-1958CB8B7F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604-4A77-9520-1958CB8B7F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604-4A77-9520-1958CB8B7F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604-4A77-9520-1958CB8B7F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604-4A77-9520-1958CB8B7F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604-4A77-9520-1958CB8B7F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604-4A77-9520-1958CB8B7F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604-4A77-9520-1958CB8B7F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604-4A77-9520-1958CB8B7F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604-4A77-9520-1958CB8B7F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604-4A77-9520-1958CB8B7F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604-4A77-9520-1958CB8B7F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604-4A77-9520-1958CB8B7F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604-4A77-9520-1958CB8B7F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604-4A77-9520-1958CB8B7F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604-4A77-9520-1958CB8B7F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604-4A77-9520-1958CB8B7F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604-4A77-9520-1958CB8B7F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604-4A77-9520-1958CB8B7F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604-4A77-9520-1958CB8B7F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604-4A77-9520-1958CB8B7F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604-4A77-9520-1958CB8B7F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604-4A77-9520-1958CB8B7F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604-4A77-9520-1958CB8B7F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72.7</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604-4A77-9520-1958CB8B7F0C}"/>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7F9-4C0D-85F4-E40279962EB3}"/>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F9-4C0D-85F4-E40279962EB3}"/>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F9-4C0D-85F4-E40279962EB3}"/>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F9-4C0D-85F4-E40279962E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F9-4C0D-85F4-E40279962E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F9-4C0D-85F4-E40279962E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F9-4C0D-85F4-E40279962EB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F9-4C0D-85F4-E40279962E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F9-4C0D-85F4-E40279962E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F9-4C0D-85F4-E40279962E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F9-4C0D-85F4-E40279962E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F9-4C0D-85F4-E40279962E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F9-4C0D-85F4-E40279962E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F9-4C0D-85F4-E40279962E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F9-4C0D-85F4-E40279962E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F9-4C0D-85F4-E40279962E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F9-4C0D-85F4-E40279962E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F9-4C0D-85F4-E40279962E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F9-4C0D-85F4-E40279962E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F9-4C0D-85F4-E40279962E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F9-4C0D-85F4-E40279962E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F9-4C0D-85F4-E40279962E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F9-4C0D-85F4-E40279962E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F9-4C0D-85F4-E40279962E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7F9-4C0D-85F4-E40279962E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F9-4C0D-85F4-E40279962E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F9-4C0D-85F4-E40279962E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F9-4C0D-85F4-E40279962E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F9-4C0D-85F4-E40279962E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F9-4C0D-85F4-E40279962E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F9-4C0D-85F4-E40279962E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F9-4C0D-85F4-E40279962E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F9-4C0D-85F4-E40279962E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F9-4C0D-85F4-E40279962E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F9-4C0D-85F4-E40279962E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F9-4C0D-85F4-E40279962E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F9-4C0D-85F4-E40279962E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F9-4C0D-85F4-E40279962E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F9-4C0D-85F4-E40279962E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F9-4C0D-85F4-E40279962E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F9-4C0D-85F4-E40279962E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F9-4C0D-85F4-E40279962E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F9-4C0D-85F4-E40279962E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F9-4C0D-85F4-E40279962E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F9-4C0D-85F4-E40279962E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F9-4C0D-85F4-E40279962E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F9-4C0D-85F4-E40279962E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F9-4C0D-85F4-E40279962E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F9-4C0D-85F4-E40279962E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F9-4C0D-85F4-E40279962E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F9-4C0D-85F4-E40279962E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F9-4C0D-85F4-E40279962E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F9-4C0D-85F4-E40279962E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F9-4C0D-85F4-E40279962E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F9-4C0D-85F4-E40279962E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F9-4C0D-85F4-E40279962E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F9-4C0D-85F4-E40279962E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F9-4C0D-85F4-E40279962E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F9-4C0D-85F4-E40279962E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F9-4C0D-85F4-E40279962E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F9-4C0D-85F4-E40279962E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F9-4C0D-85F4-E40279962E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F9-4C0D-85F4-E40279962E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F9-4C0D-85F4-E40279962E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F9-4C0D-85F4-E40279962E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F9-4C0D-85F4-E40279962E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F9-4C0D-85F4-E40279962E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F9-4C0D-85F4-E40279962E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F9-4C0D-85F4-E40279962E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F9-4C0D-85F4-E40279962E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F9-4C0D-85F4-E40279962E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F9-4C0D-85F4-E40279962E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F9-4C0D-85F4-E40279962E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F9-4C0D-85F4-E40279962E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F9-4C0D-85F4-E40279962E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F9-4C0D-85F4-E40279962E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F9-4C0D-85F4-E40279962E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F9-4C0D-85F4-E40279962E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F9-4C0D-85F4-E40279962E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F9-4C0D-85F4-E40279962E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F9-4C0D-85F4-E40279962E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F9-4C0D-85F4-E40279962E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F9-4C0D-85F4-E40279962E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F9-4C0D-85F4-E40279962E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F9-4C0D-85F4-E40279962E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F9-4C0D-85F4-E40279962E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F9-4C0D-85F4-E40279962E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F9-4C0D-85F4-E40279962E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F9-4C0D-85F4-E40279962E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F9-4C0D-85F4-E40279962E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F9-4C0D-85F4-E40279962E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F9-4C0D-85F4-E40279962E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F9-4C0D-85F4-E40279962E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F9-4C0D-85F4-E40279962E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F9-4C0D-85F4-E40279962E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90.800000000000011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7F9-4C0D-85F4-E40279962EB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90.8</c:v>
                </c:pt>
                <c:pt idx="3">
                  <c:v>90.8</c:v>
                </c:pt>
                <c:pt idx="4">
                  <c:v>90.8</c:v>
                </c:pt>
                <c:pt idx="5">
                  <c:v>90.8</c:v>
                </c:pt>
                <c:pt idx="6">
                  <c:v>90.8</c:v>
                </c:pt>
                <c:pt idx="7">
                  <c:v>90.8</c:v>
                </c:pt>
                <c:pt idx="8">
                  <c:v>90.8</c:v>
                </c:pt>
                <c:pt idx="9">
                  <c:v>90.8</c:v>
                </c:pt>
                <c:pt idx="10">
                  <c:v>90.8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7F9-4C0D-85F4-E40279962EB3}"/>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51.1</c:v>
                </c:pt>
                <c:pt idx="16">
                  <c:v>51.1</c:v>
                </c:pt>
                <c:pt idx="17">
                  <c:v>51.1</c:v>
                </c:pt>
                <c:pt idx="18">
                  <c:v>51.1</c:v>
                </c:pt>
                <c:pt idx="19">
                  <c:v>51.1</c:v>
                </c:pt>
                <c:pt idx="20">
                  <c:v>51.1</c:v>
                </c:pt>
                <c:pt idx="21">
                  <c:v>51.1</c:v>
                </c:pt>
                <c:pt idx="22">
                  <c:v>51.1</c:v>
                </c:pt>
                <c:pt idx="23">
                  <c:v>51.1</c:v>
                </c:pt>
                <c:pt idx="24">
                  <c:v>51.1</c:v>
                </c:pt>
                <c:pt idx="25">
                  <c:v>51.1</c:v>
                </c:pt>
              </c:numCache>
            </c:numRef>
          </c:yVal>
          <c:smooth val="0"/>
          <c:extLst>
            <c:ext xmlns:c16="http://schemas.microsoft.com/office/drawing/2014/chart" uri="{C3380CC4-5D6E-409C-BE32-E72D297353CC}">
              <c16:uniqueId val="{00000061-67F9-4C0D-85F4-E40279962EB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67F9-4C0D-85F4-E40279962EB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7F9-4C0D-85F4-E40279962EB3}"/>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7F9-4C0D-85F4-E40279962EB3}"/>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7F9-4C0D-85F4-E40279962EB3}"/>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7F9-4C0D-85F4-E40279962E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7F9-4C0D-85F4-E40279962E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7F9-4C0D-85F4-E40279962EB3}"/>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7F9-4C0D-85F4-E40279962EB3}"/>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7F9-4C0D-85F4-E40279962EB3}"/>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7F9-4C0D-85F4-E40279962E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7F9-4C0D-85F4-E40279962E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7F9-4C0D-85F4-E40279962E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7F9-4C0D-85F4-E40279962E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7F9-4C0D-85F4-E40279962E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7F9-4C0D-85F4-E40279962E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7F9-4C0D-85F4-E40279962EB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7F9-4C0D-85F4-E40279962EB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7F9-4C0D-85F4-E40279962E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7F9-4C0D-85F4-E40279962E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7F9-4C0D-85F4-E40279962E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7F9-4C0D-85F4-E40279962E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7F9-4C0D-85F4-E40279962E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7F9-4C0D-85F4-E40279962E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7F9-4C0D-85F4-E40279962E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7F9-4C0D-85F4-E40279962E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7F9-4C0D-85F4-E40279962E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7F9-4C0D-85F4-E40279962E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7F9-4C0D-85F4-E40279962E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7F9-4C0D-85F4-E40279962E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7F9-4C0D-85F4-E40279962E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7F9-4C0D-85F4-E40279962E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7F9-4C0D-85F4-E40279962E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7F9-4C0D-85F4-E40279962E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7F9-4C0D-85F4-E40279962E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7F9-4C0D-85F4-E40279962E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7F9-4C0D-85F4-E40279962E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7F9-4C0D-85F4-E40279962E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7F9-4C0D-85F4-E40279962E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7F9-4C0D-85F4-E40279962E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7F9-4C0D-85F4-E40279962E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7F9-4C0D-85F4-E40279962E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7F9-4C0D-85F4-E40279962E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7F9-4C0D-85F4-E40279962E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7F9-4C0D-85F4-E40279962E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7F9-4C0D-85F4-E40279962E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7F9-4C0D-85F4-E40279962E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7F9-4C0D-85F4-E40279962E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7F9-4C0D-85F4-E40279962E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7F9-4C0D-85F4-E40279962E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7F9-4C0D-85F4-E40279962E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7F9-4C0D-85F4-E40279962E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F9-4C0D-85F4-E40279962E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F9-4C0D-85F4-E40279962E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F9-4C0D-85F4-E40279962E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F9-4C0D-85F4-E40279962E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F9-4C0D-85F4-E40279962E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F9-4C0D-85F4-E40279962E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F9-4C0D-85F4-E40279962E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F9-4C0D-85F4-E40279962E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F9-4C0D-85F4-E40279962E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F9-4C0D-85F4-E40279962E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F9-4C0D-85F4-E40279962E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F9-4C0D-85F4-E40279962E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F9-4C0D-85F4-E40279962E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F9-4C0D-85F4-E40279962E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F9-4C0D-85F4-E40279962E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F9-4C0D-85F4-E40279962E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F9-4C0D-85F4-E40279962E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F9-4C0D-85F4-E40279962E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F9-4C0D-85F4-E40279962E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F9-4C0D-85F4-E40279962E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F9-4C0D-85F4-E40279962E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F9-4C0D-85F4-E40279962E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F9-4C0D-85F4-E40279962E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F9-4C0D-85F4-E40279962E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F9-4C0D-85F4-E40279962E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F9-4C0D-85F4-E40279962E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F9-4C0D-85F4-E40279962E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F9-4C0D-85F4-E40279962E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F9-4C0D-85F4-E40279962E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F9-4C0D-85F4-E40279962E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F9-4C0D-85F4-E40279962E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F9-4C0D-85F4-E40279962E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F9-4C0D-85F4-E40279962E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F9-4C0D-85F4-E40279962E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F9-4C0D-85F4-E40279962E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F9-4C0D-85F4-E40279962E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F9-4C0D-85F4-E40279962E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F9-4C0D-85F4-E40279962E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F9-4C0D-85F4-E40279962E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F9-4C0D-85F4-E40279962E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F9-4C0D-85F4-E40279962E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F9-4C0D-85F4-E40279962E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F9-4C0D-85F4-E40279962E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F9-4C0D-85F4-E40279962E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F9-4C0D-85F4-E40279962E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40.750818514440894</c:v>
                </c:pt>
                <c:pt idx="6">
                  <c:v>61.368705512885569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7F9-4C0D-85F4-E40279962EB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7F9-4C0D-85F4-E40279962EB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7F9-4C0D-85F4-E40279962EB3}"/>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7F9-4C0D-85F4-E40279962EB3}"/>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7F9-4C0D-85F4-E40279962EB3}"/>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7F9-4C0D-85F4-E40279962E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7F9-4C0D-85F4-E40279962E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7F9-4C0D-85F4-E40279962E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7F9-4C0D-85F4-E40279962EB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7F9-4C0D-85F4-E40279962E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7F9-4C0D-85F4-E40279962E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7F9-4C0D-85F4-E40279962E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7F9-4C0D-85F4-E40279962E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7F9-4C0D-85F4-E40279962E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7F9-4C0D-85F4-E40279962E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7F9-4C0D-85F4-E40279962E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7F9-4C0D-85F4-E40279962E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7F9-4C0D-85F4-E40279962E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7F9-4C0D-85F4-E40279962E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7F9-4C0D-85F4-E40279962E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7F9-4C0D-85F4-E40279962E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7F9-4C0D-85F4-E40279962E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7F9-4C0D-85F4-E40279962E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7F9-4C0D-85F4-E40279962E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7F9-4C0D-85F4-E40279962E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7F9-4C0D-85F4-E40279962E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7F9-4C0D-85F4-E40279962E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7F9-4C0D-85F4-E40279962E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7F9-4C0D-85F4-E40279962E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7F9-4C0D-85F4-E40279962E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7F9-4C0D-85F4-E40279962E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7F9-4C0D-85F4-E40279962E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7F9-4C0D-85F4-E40279962E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7F9-4C0D-85F4-E40279962E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7F9-4C0D-85F4-E40279962E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7F9-4C0D-85F4-E40279962E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7F9-4C0D-85F4-E40279962E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7F9-4C0D-85F4-E40279962E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7F9-4C0D-85F4-E40279962E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7F9-4C0D-85F4-E40279962E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7F9-4C0D-85F4-E40279962E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7F9-4C0D-85F4-E40279962E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7F9-4C0D-85F4-E40279962E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7F9-4C0D-85F4-E40279962E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7F9-4C0D-85F4-E40279962E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7F9-4C0D-85F4-E40279962E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7F9-4C0D-85F4-E40279962E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7F9-4C0D-85F4-E40279962E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7F9-4C0D-85F4-E40279962E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7F9-4C0D-85F4-E40279962E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7F9-4C0D-85F4-E40279962E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7F9-4C0D-85F4-E40279962E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7F9-4C0D-85F4-E40279962E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7F9-4C0D-85F4-E40279962E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7F9-4C0D-85F4-E40279962E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7F9-4C0D-85F4-E40279962E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7F9-4C0D-85F4-E40279962E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7F9-4C0D-85F4-E40279962E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7F9-4C0D-85F4-E40279962E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7F9-4C0D-85F4-E40279962E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7F9-4C0D-85F4-E40279962E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7F9-4C0D-85F4-E40279962E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7F9-4C0D-85F4-E40279962E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7F9-4C0D-85F4-E40279962E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7F9-4C0D-85F4-E40279962E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7F9-4C0D-85F4-E40279962E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7F9-4C0D-85F4-E40279962E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7F9-4C0D-85F4-E40279962E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7F9-4C0D-85F4-E40279962E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7F9-4C0D-85F4-E40279962E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7F9-4C0D-85F4-E40279962E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7F9-4C0D-85F4-E40279962E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7F9-4C0D-85F4-E40279962E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7F9-4C0D-85F4-E40279962E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7F9-4C0D-85F4-E40279962E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7F9-4C0D-85F4-E40279962E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7F9-4C0D-85F4-E40279962E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7F9-4C0D-85F4-E40279962E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7F9-4C0D-85F4-E40279962E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7F9-4C0D-85F4-E40279962E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7F9-4C0D-85F4-E40279962E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7F9-4C0D-85F4-E40279962E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7F9-4C0D-85F4-E40279962E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7F9-4C0D-85F4-E40279962E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7F9-4C0D-85F4-E40279962E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7F9-4C0D-85F4-E40279962E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7F9-4C0D-85F4-E40279962E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7F9-4C0D-85F4-E40279962E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7F9-4C0D-85F4-E40279962E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7F9-4C0D-85F4-E40279962E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7F9-4C0D-85F4-E40279962E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7F9-4C0D-85F4-E40279962E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7F9-4C0D-85F4-E40279962E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7F9-4C0D-85F4-E40279962E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7F9-4C0D-85F4-E40279962E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7F9-4C0D-85F4-E40279962E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7F9-4C0D-85F4-E40279962E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7F9-4C0D-85F4-E40279962EB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635-4A99-8ED6-DB8679AAE160}"/>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635-4A99-8ED6-DB8679AAE160}"/>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635-4A99-8ED6-DB8679AAE160}"/>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635-4A99-8ED6-DB8679AAE1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635-4A99-8ED6-DB8679AAE1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635-4A99-8ED6-DB8679AAE1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635-4A99-8ED6-DB8679AAE16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635-4A99-8ED6-DB8679AAE1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635-4A99-8ED6-DB8679AAE1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635-4A99-8ED6-DB8679AAE1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635-4A99-8ED6-DB8679AAE1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635-4A99-8ED6-DB8679AAE1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635-4A99-8ED6-DB8679AAE1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635-4A99-8ED6-DB8679AAE1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635-4A99-8ED6-DB8679AAE1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635-4A99-8ED6-DB8679AAE1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635-4A99-8ED6-DB8679AAE1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635-4A99-8ED6-DB8679AAE1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635-4A99-8ED6-DB8679AAE1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635-4A99-8ED6-DB8679AAE1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635-4A99-8ED6-DB8679AAE1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635-4A99-8ED6-DB8679AAE1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635-4A99-8ED6-DB8679AAE1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635-4A99-8ED6-DB8679AAE1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635-4A99-8ED6-DB8679AAE1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635-4A99-8ED6-DB8679AAE1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635-4A99-8ED6-DB8679AAE1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635-4A99-8ED6-DB8679AAE1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635-4A99-8ED6-DB8679AAE1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635-4A99-8ED6-DB8679AAE1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635-4A99-8ED6-DB8679AAE1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635-4A99-8ED6-DB8679AAE1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635-4A99-8ED6-DB8679AAE1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635-4A99-8ED6-DB8679AAE1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635-4A99-8ED6-DB8679AAE1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635-4A99-8ED6-DB8679AAE1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635-4A99-8ED6-DB8679AAE1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635-4A99-8ED6-DB8679AAE1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635-4A99-8ED6-DB8679AAE1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635-4A99-8ED6-DB8679AAE1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635-4A99-8ED6-DB8679AAE1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635-4A99-8ED6-DB8679AAE1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635-4A99-8ED6-DB8679AAE1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635-4A99-8ED6-DB8679AAE1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635-4A99-8ED6-DB8679AAE1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635-4A99-8ED6-DB8679AAE1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635-4A99-8ED6-DB8679AAE1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635-4A99-8ED6-DB8679AAE1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635-4A99-8ED6-DB8679AAE1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635-4A99-8ED6-DB8679AAE1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635-4A99-8ED6-DB8679AAE1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635-4A99-8ED6-DB8679AAE1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635-4A99-8ED6-DB8679AAE1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635-4A99-8ED6-DB8679AAE1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635-4A99-8ED6-DB8679AAE1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635-4A99-8ED6-DB8679AAE1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635-4A99-8ED6-DB8679AAE1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635-4A99-8ED6-DB8679AAE1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635-4A99-8ED6-DB8679AAE1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635-4A99-8ED6-DB8679AAE1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635-4A99-8ED6-DB8679AAE1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635-4A99-8ED6-DB8679AAE1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635-4A99-8ED6-DB8679AAE1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635-4A99-8ED6-DB8679AAE1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635-4A99-8ED6-DB8679AAE1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635-4A99-8ED6-DB8679AAE1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635-4A99-8ED6-DB8679AAE1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635-4A99-8ED6-DB8679AAE1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635-4A99-8ED6-DB8679AAE1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635-4A99-8ED6-DB8679AAE1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635-4A99-8ED6-DB8679AAE1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635-4A99-8ED6-DB8679AAE1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635-4A99-8ED6-DB8679AAE1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635-4A99-8ED6-DB8679AAE1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635-4A99-8ED6-DB8679AAE1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635-4A99-8ED6-DB8679AAE1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635-4A99-8ED6-DB8679AAE1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635-4A99-8ED6-DB8679AAE1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635-4A99-8ED6-DB8679AAE1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635-4A99-8ED6-DB8679AAE1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635-4A99-8ED6-DB8679AAE1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635-4A99-8ED6-DB8679AAE1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635-4A99-8ED6-DB8679AAE1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635-4A99-8ED6-DB8679AAE1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635-4A99-8ED6-DB8679AAE1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635-4A99-8ED6-DB8679AAE1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635-4A99-8ED6-DB8679AAE1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635-4A99-8ED6-DB8679AAE1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635-4A99-8ED6-DB8679AAE1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635-4A99-8ED6-DB8679AAE1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635-4A99-8ED6-DB8679AAE1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635-4A99-8ED6-DB8679AAE1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635-4A99-8ED6-DB8679AAE1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635-4A99-8ED6-DB8679AAE1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635-4A99-8ED6-DB8679AAE1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635-4A99-8ED6-DB8679AAE16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635-4A99-8ED6-DB8679AAE160}"/>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635-4A99-8ED6-DB8679AAE16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B635-4A99-8ED6-DB8679AAE160}"/>
              </c:ext>
            </c:extLst>
          </c:dPt>
          <c:dPt>
            <c:idx val="3"/>
            <c:bubble3D val="0"/>
            <c:extLst>
              <c:ext xmlns:c16="http://schemas.microsoft.com/office/drawing/2014/chart" uri="{C3380CC4-5D6E-409C-BE32-E72D297353CC}">
                <c16:uniqueId val="{00000063-B635-4A99-8ED6-DB8679AAE16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635-4A99-8ED6-DB8679AAE160}"/>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635-4A99-8ED6-DB8679AAE160}"/>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635-4A99-8ED6-DB8679AAE160}"/>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635-4A99-8ED6-DB8679AAE1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635-4A99-8ED6-DB8679AAE1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635-4A99-8ED6-DB8679AAE1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635-4A99-8ED6-DB8679AAE16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635-4A99-8ED6-DB8679AAE1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635-4A99-8ED6-DB8679AAE1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635-4A99-8ED6-DB8679AAE1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635-4A99-8ED6-DB8679AAE1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635-4A99-8ED6-DB8679AAE1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635-4A99-8ED6-DB8679AAE1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635-4A99-8ED6-DB8679AAE1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635-4A99-8ED6-DB8679AAE1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635-4A99-8ED6-DB8679AAE1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635-4A99-8ED6-DB8679AAE1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635-4A99-8ED6-DB8679AAE1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635-4A99-8ED6-DB8679AAE1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635-4A99-8ED6-DB8679AAE1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635-4A99-8ED6-DB8679AAE1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635-4A99-8ED6-DB8679AAE1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635-4A99-8ED6-DB8679AAE1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635-4A99-8ED6-DB8679AAE1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635-4A99-8ED6-DB8679AAE1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635-4A99-8ED6-DB8679AAE1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635-4A99-8ED6-DB8679AAE1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635-4A99-8ED6-DB8679AAE1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635-4A99-8ED6-DB8679AAE1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635-4A99-8ED6-DB8679AAE1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635-4A99-8ED6-DB8679AAE1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635-4A99-8ED6-DB8679AAE1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635-4A99-8ED6-DB8679AAE1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635-4A99-8ED6-DB8679AAE1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635-4A99-8ED6-DB8679AAE1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635-4A99-8ED6-DB8679AAE1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635-4A99-8ED6-DB8679AAE1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635-4A99-8ED6-DB8679AAE1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635-4A99-8ED6-DB8679AAE1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635-4A99-8ED6-DB8679AAE1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635-4A99-8ED6-DB8679AAE1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635-4A99-8ED6-DB8679AAE1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635-4A99-8ED6-DB8679AAE1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635-4A99-8ED6-DB8679AAE1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635-4A99-8ED6-DB8679AAE1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635-4A99-8ED6-DB8679AAE1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635-4A99-8ED6-DB8679AAE1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635-4A99-8ED6-DB8679AAE1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635-4A99-8ED6-DB8679AAE1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635-4A99-8ED6-DB8679AAE1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635-4A99-8ED6-DB8679AAE1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635-4A99-8ED6-DB8679AAE1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635-4A99-8ED6-DB8679AAE1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635-4A99-8ED6-DB8679AAE1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635-4A99-8ED6-DB8679AAE1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635-4A99-8ED6-DB8679AAE1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635-4A99-8ED6-DB8679AAE1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635-4A99-8ED6-DB8679AAE1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635-4A99-8ED6-DB8679AAE1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635-4A99-8ED6-DB8679AAE1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635-4A99-8ED6-DB8679AAE1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635-4A99-8ED6-DB8679AAE1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635-4A99-8ED6-DB8679AAE1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635-4A99-8ED6-DB8679AAE1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635-4A99-8ED6-DB8679AAE1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635-4A99-8ED6-DB8679AAE1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635-4A99-8ED6-DB8679AAE1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635-4A99-8ED6-DB8679AAE1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635-4A99-8ED6-DB8679AAE1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635-4A99-8ED6-DB8679AAE1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635-4A99-8ED6-DB8679AAE1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635-4A99-8ED6-DB8679AAE1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635-4A99-8ED6-DB8679AAE1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635-4A99-8ED6-DB8679AAE1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635-4A99-8ED6-DB8679AAE1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635-4A99-8ED6-DB8679AAE1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635-4A99-8ED6-DB8679AAE1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635-4A99-8ED6-DB8679AAE1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635-4A99-8ED6-DB8679AAE1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635-4A99-8ED6-DB8679AAE1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635-4A99-8ED6-DB8679AAE1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635-4A99-8ED6-DB8679AAE1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635-4A99-8ED6-DB8679AAE1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635-4A99-8ED6-DB8679AAE1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635-4A99-8ED6-DB8679AAE1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635-4A99-8ED6-DB8679AAE1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635-4A99-8ED6-DB8679AAE1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635-4A99-8ED6-DB8679AAE1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635-4A99-8ED6-DB8679AAE1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635-4A99-8ED6-DB8679AAE1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635-4A99-8ED6-DB8679AAE1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635-4A99-8ED6-DB8679AAE1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635-4A99-8ED6-DB8679AAE1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635-4A99-8ED6-DB8679AAE1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635-4A99-8ED6-DB8679AAE1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635-4A99-8ED6-DB8679AAE16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635-4A99-8ED6-DB8679AAE16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635-4A99-8ED6-DB8679AAE160}"/>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635-4A99-8ED6-DB8679AAE160}"/>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635-4A99-8ED6-DB8679AAE160}"/>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635-4A99-8ED6-DB8679AAE1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635-4A99-8ED6-DB8679AAE1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635-4A99-8ED6-DB8679AAE1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635-4A99-8ED6-DB8679AAE16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635-4A99-8ED6-DB8679AAE1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635-4A99-8ED6-DB8679AAE1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635-4A99-8ED6-DB8679AAE1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635-4A99-8ED6-DB8679AAE1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635-4A99-8ED6-DB8679AAE1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635-4A99-8ED6-DB8679AAE1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635-4A99-8ED6-DB8679AAE1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635-4A99-8ED6-DB8679AAE1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635-4A99-8ED6-DB8679AAE1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635-4A99-8ED6-DB8679AAE1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635-4A99-8ED6-DB8679AAE1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635-4A99-8ED6-DB8679AAE1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635-4A99-8ED6-DB8679AAE1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635-4A99-8ED6-DB8679AAE1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635-4A99-8ED6-DB8679AAE1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635-4A99-8ED6-DB8679AAE1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635-4A99-8ED6-DB8679AAE1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635-4A99-8ED6-DB8679AAE1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635-4A99-8ED6-DB8679AAE1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635-4A99-8ED6-DB8679AAE1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635-4A99-8ED6-DB8679AAE1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635-4A99-8ED6-DB8679AAE1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635-4A99-8ED6-DB8679AAE1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635-4A99-8ED6-DB8679AAE1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635-4A99-8ED6-DB8679AAE1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635-4A99-8ED6-DB8679AAE1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635-4A99-8ED6-DB8679AAE1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635-4A99-8ED6-DB8679AAE1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635-4A99-8ED6-DB8679AAE1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635-4A99-8ED6-DB8679AAE1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635-4A99-8ED6-DB8679AAE1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635-4A99-8ED6-DB8679AAE1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635-4A99-8ED6-DB8679AAE1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635-4A99-8ED6-DB8679AAE1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635-4A99-8ED6-DB8679AAE1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635-4A99-8ED6-DB8679AAE1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635-4A99-8ED6-DB8679AAE1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635-4A99-8ED6-DB8679AAE1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635-4A99-8ED6-DB8679AAE1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635-4A99-8ED6-DB8679AAE1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635-4A99-8ED6-DB8679AAE1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635-4A99-8ED6-DB8679AAE1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635-4A99-8ED6-DB8679AAE1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635-4A99-8ED6-DB8679AAE1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635-4A99-8ED6-DB8679AAE1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635-4A99-8ED6-DB8679AAE1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635-4A99-8ED6-DB8679AAE1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635-4A99-8ED6-DB8679AAE1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635-4A99-8ED6-DB8679AAE1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635-4A99-8ED6-DB8679AAE1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635-4A99-8ED6-DB8679AAE1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635-4A99-8ED6-DB8679AAE1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635-4A99-8ED6-DB8679AAE1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635-4A99-8ED6-DB8679AAE1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635-4A99-8ED6-DB8679AAE1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635-4A99-8ED6-DB8679AAE1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635-4A99-8ED6-DB8679AAE1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635-4A99-8ED6-DB8679AAE1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635-4A99-8ED6-DB8679AAE1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635-4A99-8ED6-DB8679AAE1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635-4A99-8ED6-DB8679AAE1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635-4A99-8ED6-DB8679AAE1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635-4A99-8ED6-DB8679AAE1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635-4A99-8ED6-DB8679AAE1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635-4A99-8ED6-DB8679AAE1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635-4A99-8ED6-DB8679AAE1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635-4A99-8ED6-DB8679AAE1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635-4A99-8ED6-DB8679AAE1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635-4A99-8ED6-DB8679AAE1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635-4A99-8ED6-DB8679AAE1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635-4A99-8ED6-DB8679AAE1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635-4A99-8ED6-DB8679AAE1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635-4A99-8ED6-DB8679AAE1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635-4A99-8ED6-DB8679AAE1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635-4A99-8ED6-DB8679AAE1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635-4A99-8ED6-DB8679AAE1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635-4A99-8ED6-DB8679AAE1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635-4A99-8ED6-DB8679AAE1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635-4A99-8ED6-DB8679AAE1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635-4A99-8ED6-DB8679AAE1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635-4A99-8ED6-DB8679AAE1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635-4A99-8ED6-DB8679AAE1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635-4A99-8ED6-DB8679AAE1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635-4A99-8ED6-DB8679AAE1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635-4A99-8ED6-DB8679AAE1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635-4A99-8ED6-DB8679AAE1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635-4A99-8ED6-DB8679AAE1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635-4A99-8ED6-DB8679AAE1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635-4A99-8ED6-DB8679AAE160}"/>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F7E-4CF2-8F9A-D6EA22D6E37C}"/>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F7E-4CF2-8F9A-D6EA22D6E37C}"/>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7E-4CF2-8F9A-D6EA22D6E37C}"/>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7E-4CF2-8F9A-D6EA22D6E3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7E-4CF2-8F9A-D6EA22D6E3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7E-4CF2-8F9A-D6EA22D6E3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7E-4CF2-8F9A-D6EA22D6E37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7E-4CF2-8F9A-D6EA22D6E3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7E-4CF2-8F9A-D6EA22D6E3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7E-4CF2-8F9A-D6EA22D6E3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7E-4CF2-8F9A-D6EA22D6E3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7E-4CF2-8F9A-D6EA22D6E3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7E-4CF2-8F9A-D6EA22D6E3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7E-4CF2-8F9A-D6EA22D6E3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7E-4CF2-8F9A-D6EA22D6E3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7E-4CF2-8F9A-D6EA22D6E37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7E-4CF2-8F9A-D6EA22D6E3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7E-4CF2-8F9A-D6EA22D6E3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7E-4CF2-8F9A-D6EA22D6E3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7E-4CF2-8F9A-D6EA22D6E3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7E-4CF2-8F9A-D6EA22D6E3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7E-4CF2-8F9A-D6EA22D6E3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7E-4CF2-8F9A-D6EA22D6E3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7E-4CF2-8F9A-D6EA22D6E3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7E-4CF2-8F9A-D6EA22D6E3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7E-4CF2-8F9A-D6EA22D6E3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7E-4CF2-8F9A-D6EA22D6E3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7E-4CF2-8F9A-D6EA22D6E3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7E-4CF2-8F9A-D6EA22D6E3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7E-4CF2-8F9A-D6EA22D6E3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7E-4CF2-8F9A-D6EA22D6E3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7E-4CF2-8F9A-D6EA22D6E3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7E-4CF2-8F9A-D6EA22D6E3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7E-4CF2-8F9A-D6EA22D6E3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7E-4CF2-8F9A-D6EA22D6E3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7E-4CF2-8F9A-D6EA22D6E3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7E-4CF2-8F9A-D6EA22D6E3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7E-4CF2-8F9A-D6EA22D6E3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7E-4CF2-8F9A-D6EA22D6E3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7E-4CF2-8F9A-D6EA22D6E3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7E-4CF2-8F9A-D6EA22D6E3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7E-4CF2-8F9A-D6EA22D6E3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7E-4CF2-8F9A-D6EA22D6E3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7E-4CF2-8F9A-D6EA22D6E3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7E-4CF2-8F9A-D6EA22D6E3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7E-4CF2-8F9A-D6EA22D6E3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7E-4CF2-8F9A-D6EA22D6E3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7E-4CF2-8F9A-D6EA22D6E3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7E-4CF2-8F9A-D6EA22D6E3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7E-4CF2-8F9A-D6EA22D6E3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7E-4CF2-8F9A-D6EA22D6E3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7E-4CF2-8F9A-D6EA22D6E3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7E-4CF2-8F9A-D6EA22D6E3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7E-4CF2-8F9A-D6EA22D6E3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7E-4CF2-8F9A-D6EA22D6E3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7E-4CF2-8F9A-D6EA22D6E3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7E-4CF2-8F9A-D6EA22D6E3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7E-4CF2-8F9A-D6EA22D6E3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7E-4CF2-8F9A-D6EA22D6E3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7E-4CF2-8F9A-D6EA22D6E3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7E-4CF2-8F9A-D6EA22D6E3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7E-4CF2-8F9A-D6EA22D6E3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7E-4CF2-8F9A-D6EA22D6E3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7E-4CF2-8F9A-D6EA22D6E3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7E-4CF2-8F9A-D6EA22D6E3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7E-4CF2-8F9A-D6EA22D6E3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7E-4CF2-8F9A-D6EA22D6E3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7E-4CF2-8F9A-D6EA22D6E3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7E-4CF2-8F9A-D6EA22D6E3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7E-4CF2-8F9A-D6EA22D6E3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7E-4CF2-8F9A-D6EA22D6E3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7E-4CF2-8F9A-D6EA22D6E3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7E-4CF2-8F9A-D6EA22D6E3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7E-4CF2-8F9A-D6EA22D6E3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7E-4CF2-8F9A-D6EA22D6E3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7E-4CF2-8F9A-D6EA22D6E3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7E-4CF2-8F9A-D6EA22D6E3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7E-4CF2-8F9A-D6EA22D6E3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7E-4CF2-8F9A-D6EA22D6E3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7E-4CF2-8F9A-D6EA22D6E3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7E-4CF2-8F9A-D6EA22D6E3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7E-4CF2-8F9A-D6EA22D6E3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7E-4CF2-8F9A-D6EA22D6E3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7E-4CF2-8F9A-D6EA22D6E3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7E-4CF2-8F9A-D6EA22D6E3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7E-4CF2-8F9A-D6EA22D6E3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7E-4CF2-8F9A-D6EA22D6E3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7E-4CF2-8F9A-D6EA22D6E3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7E-4CF2-8F9A-D6EA22D6E3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7E-4CF2-8F9A-D6EA22D6E3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7E-4CF2-8F9A-D6EA22D6E3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7E-4CF2-8F9A-D6EA22D6E3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7E-4CF2-8F9A-D6EA22D6E3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7E-4CF2-8F9A-D6EA22D6E3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7E-4CF2-8F9A-D6EA22D6E3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86.9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F7E-4CF2-8F9A-D6EA22D6E37C}"/>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6F7E-4CF2-8F9A-D6EA22D6E37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86.9</c:v>
                </c:pt>
                <c:pt idx="3">
                  <c:v>86.9</c:v>
                </c:pt>
                <c:pt idx="4">
                  <c:v>86.9</c:v>
                </c:pt>
                <c:pt idx="5">
                  <c:v>86.9</c:v>
                </c:pt>
                <c:pt idx="6">
                  <c:v>86.9</c:v>
                </c:pt>
                <c:pt idx="7">
                  <c:v>86.9</c:v>
                </c:pt>
                <c:pt idx="8">
                  <c:v>86.9</c:v>
                </c:pt>
                <c:pt idx="9">
                  <c:v>86.9</c:v>
                </c:pt>
                <c:pt idx="10">
                  <c:v>86.9</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F7E-4CF2-8F9A-D6EA22D6E37C}"/>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70.2</c:v>
                </c:pt>
                <c:pt idx="14">
                  <c:v>70.2</c:v>
                </c:pt>
                <c:pt idx="15">
                  <c:v>70.2</c:v>
                </c:pt>
                <c:pt idx="16">
                  <c:v>70.2</c:v>
                </c:pt>
                <c:pt idx="17">
                  <c:v>70.2</c:v>
                </c:pt>
                <c:pt idx="18">
                  <c:v>70.2</c:v>
                </c:pt>
                <c:pt idx="19">
                  <c:v>70.2</c:v>
                </c:pt>
                <c:pt idx="20">
                  <c:v>70.2</c:v>
                </c:pt>
                <c:pt idx="21">
                  <c:v>70.2</c:v>
                </c:pt>
                <c:pt idx="22">
                  <c:v>70.2</c:v>
                </c:pt>
                <c:pt idx="23">
                  <c:v>70.2</c:v>
                </c:pt>
                <c:pt idx="24">
                  <c:v>70.2</c:v>
                </c:pt>
                <c:pt idx="25">
                  <c:v>70.2</c:v>
                </c:pt>
              </c:numCache>
            </c:numRef>
          </c:yVal>
          <c:smooth val="0"/>
          <c:extLst>
            <c:ext xmlns:c16="http://schemas.microsoft.com/office/drawing/2014/chart" uri="{C3380CC4-5D6E-409C-BE32-E72D297353CC}">
              <c16:uniqueId val="{00000062-6F7E-4CF2-8F9A-D6EA22D6E37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6F7E-4CF2-8F9A-D6EA22D6E37C}"/>
              </c:ext>
            </c:extLst>
          </c:dPt>
          <c:dPt>
            <c:idx val="3"/>
            <c:bubble3D val="0"/>
            <c:extLst>
              <c:ext xmlns:c16="http://schemas.microsoft.com/office/drawing/2014/chart" uri="{C3380CC4-5D6E-409C-BE32-E72D297353CC}">
                <c16:uniqueId val="{00000064-6F7E-4CF2-8F9A-D6EA22D6E37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F7E-4CF2-8F9A-D6EA22D6E37C}"/>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F7E-4CF2-8F9A-D6EA22D6E37C}"/>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F7E-4CF2-8F9A-D6EA22D6E37C}"/>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F7E-4CF2-8F9A-D6EA22D6E3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F7E-4CF2-8F9A-D6EA22D6E3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F7E-4CF2-8F9A-D6EA22D6E3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F7E-4CF2-8F9A-D6EA22D6E37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F7E-4CF2-8F9A-D6EA22D6E3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F7E-4CF2-8F9A-D6EA22D6E3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F7E-4CF2-8F9A-D6EA22D6E3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F7E-4CF2-8F9A-D6EA22D6E3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F7E-4CF2-8F9A-D6EA22D6E3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F7E-4CF2-8F9A-D6EA22D6E3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F7E-4CF2-8F9A-D6EA22D6E3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F7E-4CF2-8F9A-D6EA22D6E3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F7E-4CF2-8F9A-D6EA22D6E37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F7E-4CF2-8F9A-D6EA22D6E3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F7E-4CF2-8F9A-D6EA22D6E3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F7E-4CF2-8F9A-D6EA22D6E3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F7E-4CF2-8F9A-D6EA22D6E3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F7E-4CF2-8F9A-D6EA22D6E3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F7E-4CF2-8F9A-D6EA22D6E3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F7E-4CF2-8F9A-D6EA22D6E3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6F7E-4CF2-8F9A-D6EA22D6E3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F7E-4CF2-8F9A-D6EA22D6E3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F7E-4CF2-8F9A-D6EA22D6E3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F7E-4CF2-8F9A-D6EA22D6E3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F7E-4CF2-8F9A-D6EA22D6E3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F7E-4CF2-8F9A-D6EA22D6E3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F7E-4CF2-8F9A-D6EA22D6E3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F7E-4CF2-8F9A-D6EA22D6E3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F7E-4CF2-8F9A-D6EA22D6E3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F7E-4CF2-8F9A-D6EA22D6E3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F7E-4CF2-8F9A-D6EA22D6E3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F7E-4CF2-8F9A-D6EA22D6E3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F7E-4CF2-8F9A-D6EA22D6E3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F7E-4CF2-8F9A-D6EA22D6E3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F7E-4CF2-8F9A-D6EA22D6E3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F7E-4CF2-8F9A-D6EA22D6E3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F7E-4CF2-8F9A-D6EA22D6E3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F7E-4CF2-8F9A-D6EA22D6E3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F7E-4CF2-8F9A-D6EA22D6E3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F7E-4CF2-8F9A-D6EA22D6E3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F7E-4CF2-8F9A-D6EA22D6E3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F7E-4CF2-8F9A-D6EA22D6E3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F7E-4CF2-8F9A-D6EA22D6E3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F7E-4CF2-8F9A-D6EA22D6E3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F7E-4CF2-8F9A-D6EA22D6E3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F7E-4CF2-8F9A-D6EA22D6E3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7E-4CF2-8F9A-D6EA22D6E3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7E-4CF2-8F9A-D6EA22D6E3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7E-4CF2-8F9A-D6EA22D6E3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7E-4CF2-8F9A-D6EA22D6E3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7E-4CF2-8F9A-D6EA22D6E3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7E-4CF2-8F9A-D6EA22D6E3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7E-4CF2-8F9A-D6EA22D6E3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7E-4CF2-8F9A-D6EA22D6E3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7E-4CF2-8F9A-D6EA22D6E3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7E-4CF2-8F9A-D6EA22D6E3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7E-4CF2-8F9A-D6EA22D6E3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7E-4CF2-8F9A-D6EA22D6E3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7E-4CF2-8F9A-D6EA22D6E3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7E-4CF2-8F9A-D6EA22D6E3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7E-4CF2-8F9A-D6EA22D6E3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7E-4CF2-8F9A-D6EA22D6E3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7E-4CF2-8F9A-D6EA22D6E3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7E-4CF2-8F9A-D6EA22D6E3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7E-4CF2-8F9A-D6EA22D6E3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7E-4CF2-8F9A-D6EA22D6E3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7E-4CF2-8F9A-D6EA22D6E3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7E-4CF2-8F9A-D6EA22D6E3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7E-4CF2-8F9A-D6EA22D6E3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7E-4CF2-8F9A-D6EA22D6E3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7E-4CF2-8F9A-D6EA22D6E3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7E-4CF2-8F9A-D6EA22D6E3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7E-4CF2-8F9A-D6EA22D6E3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7E-4CF2-8F9A-D6EA22D6E3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7E-4CF2-8F9A-D6EA22D6E3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7E-4CF2-8F9A-D6EA22D6E3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7E-4CF2-8F9A-D6EA22D6E3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7E-4CF2-8F9A-D6EA22D6E3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7E-4CF2-8F9A-D6EA22D6E3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7E-4CF2-8F9A-D6EA22D6E3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7E-4CF2-8F9A-D6EA22D6E3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7E-4CF2-8F9A-D6EA22D6E3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7E-4CF2-8F9A-D6EA22D6E3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7E-4CF2-8F9A-D6EA22D6E3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7E-4CF2-8F9A-D6EA22D6E3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7E-4CF2-8F9A-D6EA22D6E3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7E-4CF2-8F9A-D6EA22D6E3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7E-4CF2-8F9A-D6EA22D6E3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7E-4CF2-8F9A-D6EA22D6E3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7E-4CF2-8F9A-D6EA22D6E3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7E-4CF2-8F9A-D6EA22D6E3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F7E-4CF2-8F9A-D6EA22D6E3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95.614829999999998</c:v>
                </c:pt>
                <c:pt idx="5">
                  <c:v>50.45</c:v>
                </c:pt>
                <c:pt idx="6">
                  <c:v>64.489999999999995</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6F7E-4CF2-8F9A-D6EA22D6E37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6F7E-4CF2-8F9A-D6EA22D6E37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F7E-4CF2-8F9A-D6EA22D6E37C}"/>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F7E-4CF2-8F9A-D6EA22D6E37C}"/>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F7E-4CF2-8F9A-D6EA22D6E37C}"/>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F7E-4CF2-8F9A-D6EA22D6E3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F7E-4CF2-8F9A-D6EA22D6E3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F7E-4CF2-8F9A-D6EA22D6E3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F7E-4CF2-8F9A-D6EA22D6E37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F7E-4CF2-8F9A-D6EA22D6E3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F7E-4CF2-8F9A-D6EA22D6E3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F7E-4CF2-8F9A-D6EA22D6E3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F7E-4CF2-8F9A-D6EA22D6E3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F7E-4CF2-8F9A-D6EA22D6E3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F7E-4CF2-8F9A-D6EA22D6E3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F7E-4CF2-8F9A-D6EA22D6E3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F7E-4CF2-8F9A-D6EA22D6E3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F7E-4CF2-8F9A-D6EA22D6E37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F7E-4CF2-8F9A-D6EA22D6E3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F7E-4CF2-8F9A-D6EA22D6E3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F7E-4CF2-8F9A-D6EA22D6E3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F7E-4CF2-8F9A-D6EA22D6E3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F7E-4CF2-8F9A-D6EA22D6E3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F7E-4CF2-8F9A-D6EA22D6E3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F7E-4CF2-8F9A-D6EA22D6E3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F7E-4CF2-8F9A-D6EA22D6E3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F7E-4CF2-8F9A-D6EA22D6E3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F7E-4CF2-8F9A-D6EA22D6E3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F7E-4CF2-8F9A-D6EA22D6E3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F7E-4CF2-8F9A-D6EA22D6E3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F7E-4CF2-8F9A-D6EA22D6E3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F7E-4CF2-8F9A-D6EA22D6E3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F7E-4CF2-8F9A-D6EA22D6E3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F7E-4CF2-8F9A-D6EA22D6E3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F7E-4CF2-8F9A-D6EA22D6E3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F7E-4CF2-8F9A-D6EA22D6E3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F7E-4CF2-8F9A-D6EA22D6E3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F7E-4CF2-8F9A-D6EA22D6E3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F7E-4CF2-8F9A-D6EA22D6E3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F7E-4CF2-8F9A-D6EA22D6E3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F7E-4CF2-8F9A-D6EA22D6E3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F7E-4CF2-8F9A-D6EA22D6E3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F7E-4CF2-8F9A-D6EA22D6E3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F7E-4CF2-8F9A-D6EA22D6E3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F7E-4CF2-8F9A-D6EA22D6E3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F7E-4CF2-8F9A-D6EA22D6E3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F7E-4CF2-8F9A-D6EA22D6E3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F7E-4CF2-8F9A-D6EA22D6E3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F7E-4CF2-8F9A-D6EA22D6E3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F7E-4CF2-8F9A-D6EA22D6E3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F7E-4CF2-8F9A-D6EA22D6E3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F7E-4CF2-8F9A-D6EA22D6E3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F7E-4CF2-8F9A-D6EA22D6E3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F7E-4CF2-8F9A-D6EA22D6E3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F7E-4CF2-8F9A-D6EA22D6E3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F7E-4CF2-8F9A-D6EA22D6E3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F7E-4CF2-8F9A-D6EA22D6E3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F7E-4CF2-8F9A-D6EA22D6E3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F7E-4CF2-8F9A-D6EA22D6E3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F7E-4CF2-8F9A-D6EA22D6E3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F7E-4CF2-8F9A-D6EA22D6E3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F7E-4CF2-8F9A-D6EA22D6E3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F7E-4CF2-8F9A-D6EA22D6E3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F7E-4CF2-8F9A-D6EA22D6E3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F7E-4CF2-8F9A-D6EA22D6E3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F7E-4CF2-8F9A-D6EA22D6E3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F7E-4CF2-8F9A-D6EA22D6E3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F7E-4CF2-8F9A-D6EA22D6E3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F7E-4CF2-8F9A-D6EA22D6E3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F7E-4CF2-8F9A-D6EA22D6E3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F7E-4CF2-8F9A-D6EA22D6E3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F7E-4CF2-8F9A-D6EA22D6E3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F7E-4CF2-8F9A-D6EA22D6E3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F7E-4CF2-8F9A-D6EA22D6E3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F7E-4CF2-8F9A-D6EA22D6E3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F7E-4CF2-8F9A-D6EA22D6E3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F7E-4CF2-8F9A-D6EA22D6E3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F7E-4CF2-8F9A-D6EA22D6E3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F7E-4CF2-8F9A-D6EA22D6E3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F7E-4CF2-8F9A-D6EA22D6E3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F7E-4CF2-8F9A-D6EA22D6E3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F7E-4CF2-8F9A-D6EA22D6E3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F7E-4CF2-8F9A-D6EA22D6E3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F7E-4CF2-8F9A-D6EA22D6E3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F7E-4CF2-8F9A-D6EA22D6E3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F7E-4CF2-8F9A-D6EA22D6E3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F7E-4CF2-8F9A-D6EA22D6E3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F7E-4CF2-8F9A-D6EA22D6E3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F7E-4CF2-8F9A-D6EA22D6E3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F7E-4CF2-8F9A-D6EA22D6E3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F7E-4CF2-8F9A-D6EA22D6E3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F7E-4CF2-8F9A-D6EA22D6E3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F7E-4CF2-8F9A-D6EA22D6E3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F7E-4CF2-8F9A-D6EA22D6E3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F7E-4CF2-8F9A-D6EA22D6E3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F7E-4CF2-8F9A-D6EA22D6E3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F7E-4CF2-8F9A-D6EA22D6E3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F7E-4CF2-8F9A-D6EA22D6E37C}"/>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8DB-4569-8FC7-99CE38F572CA}"/>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8DB-4569-8FC7-99CE38F572CA}"/>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DB-4569-8FC7-99CE38F572CA}"/>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DB-4569-8FC7-99CE38F572C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DB-4569-8FC7-99CE38F572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DB-4569-8FC7-99CE38F572C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DB-4569-8FC7-99CE38F572C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DB-4569-8FC7-99CE38F572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DB-4569-8FC7-99CE38F572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DB-4569-8FC7-99CE38F572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DB-4569-8FC7-99CE38F572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DB-4569-8FC7-99CE38F572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DB-4569-8FC7-99CE38F572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DB-4569-8FC7-99CE38F572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DB-4569-8FC7-99CE38F572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DB-4569-8FC7-99CE38F572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DB-4569-8FC7-99CE38F572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DB-4569-8FC7-99CE38F572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DB-4569-8FC7-99CE38F572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DB-4569-8FC7-99CE38F572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DB-4569-8FC7-99CE38F572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DB-4569-8FC7-99CE38F572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DB-4569-8FC7-99CE38F572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DB-4569-8FC7-99CE38F572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DB-4569-8FC7-99CE38F572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DB-4569-8FC7-99CE38F572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DB-4569-8FC7-99CE38F572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DB-4569-8FC7-99CE38F572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DB-4569-8FC7-99CE38F572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DB-4569-8FC7-99CE38F572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DB-4569-8FC7-99CE38F572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DB-4569-8FC7-99CE38F572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DB-4569-8FC7-99CE38F572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DB-4569-8FC7-99CE38F572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DB-4569-8FC7-99CE38F572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DB-4569-8FC7-99CE38F572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DB-4569-8FC7-99CE38F572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DB-4569-8FC7-99CE38F572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DB-4569-8FC7-99CE38F572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DB-4569-8FC7-99CE38F572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DB-4569-8FC7-99CE38F572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DB-4569-8FC7-99CE38F572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DB-4569-8FC7-99CE38F572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DB-4569-8FC7-99CE38F572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DB-4569-8FC7-99CE38F572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DB-4569-8FC7-99CE38F572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DB-4569-8FC7-99CE38F572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DB-4569-8FC7-99CE38F572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DB-4569-8FC7-99CE38F572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DB-4569-8FC7-99CE38F572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DB-4569-8FC7-99CE38F572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DB-4569-8FC7-99CE38F572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DB-4569-8FC7-99CE38F572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DB-4569-8FC7-99CE38F572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DB-4569-8FC7-99CE38F572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DB-4569-8FC7-99CE38F572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DB-4569-8FC7-99CE38F572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DB-4569-8FC7-99CE38F572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DB-4569-8FC7-99CE38F572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DB-4569-8FC7-99CE38F572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DB-4569-8FC7-99CE38F572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DB-4569-8FC7-99CE38F572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DB-4569-8FC7-99CE38F572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DB-4569-8FC7-99CE38F572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DB-4569-8FC7-99CE38F572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DB-4569-8FC7-99CE38F572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DB-4569-8FC7-99CE38F572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DB-4569-8FC7-99CE38F572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DB-4569-8FC7-99CE38F572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DB-4569-8FC7-99CE38F572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DB-4569-8FC7-99CE38F572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DB-4569-8FC7-99CE38F572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DB-4569-8FC7-99CE38F572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DB-4569-8FC7-99CE38F572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DB-4569-8FC7-99CE38F572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DB-4569-8FC7-99CE38F572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DB-4569-8FC7-99CE38F572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DB-4569-8FC7-99CE38F572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DB-4569-8FC7-99CE38F572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DB-4569-8FC7-99CE38F572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DB-4569-8FC7-99CE38F572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DB-4569-8FC7-99CE38F572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DB-4569-8FC7-99CE38F572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DB-4569-8FC7-99CE38F572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DB-4569-8FC7-99CE38F572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DB-4569-8FC7-99CE38F572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DB-4569-8FC7-99CE38F572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DB-4569-8FC7-99CE38F572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DB-4569-8FC7-99CE38F572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DB-4569-8FC7-99CE38F572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DB-4569-8FC7-99CE38F572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DB-4569-8FC7-99CE38F572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DB-4569-8FC7-99CE38F572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DB-4569-8FC7-99CE38F572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DB-4569-8FC7-99CE38F572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80.25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8DB-4569-8FC7-99CE38F572C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80.3</c:v>
                </c:pt>
                <c:pt idx="3">
                  <c:v>80.3</c:v>
                </c:pt>
                <c:pt idx="4">
                  <c:v>80.3</c:v>
                </c:pt>
                <c:pt idx="5">
                  <c:v>80.3</c:v>
                </c:pt>
                <c:pt idx="6">
                  <c:v>80.3</c:v>
                </c:pt>
                <c:pt idx="7">
                  <c:v>80.3</c:v>
                </c:pt>
                <c:pt idx="8">
                  <c:v>80.3</c:v>
                </c:pt>
                <c:pt idx="9">
                  <c:v>80.3</c:v>
                </c:pt>
                <c:pt idx="10">
                  <c:v>80.3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8DB-4569-8FC7-99CE38F572C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90.1</c:v>
                </c:pt>
                <c:pt idx="16">
                  <c:v>90.1</c:v>
                </c:pt>
                <c:pt idx="17">
                  <c:v>90.1</c:v>
                </c:pt>
                <c:pt idx="18">
                  <c:v>90.1</c:v>
                </c:pt>
                <c:pt idx="19">
                  <c:v>90.1</c:v>
                </c:pt>
                <c:pt idx="20">
                  <c:v>90.1</c:v>
                </c:pt>
                <c:pt idx="21">
                  <c:v>90.1</c:v>
                </c:pt>
                <c:pt idx="22">
                  <c:v>90.1</c:v>
                </c:pt>
                <c:pt idx="23">
                  <c:v>90.1</c:v>
                </c:pt>
                <c:pt idx="24">
                  <c:v>90.1</c:v>
                </c:pt>
                <c:pt idx="25">
                  <c:v>90.1</c:v>
                </c:pt>
              </c:numCache>
            </c:numRef>
          </c:yVal>
          <c:smooth val="0"/>
          <c:extLst>
            <c:ext xmlns:c16="http://schemas.microsoft.com/office/drawing/2014/chart" uri="{C3380CC4-5D6E-409C-BE32-E72D297353CC}">
              <c16:uniqueId val="{00000061-28DB-4569-8FC7-99CE38F572C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28DB-4569-8FC7-99CE38F572C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8DB-4569-8FC7-99CE38F572CA}"/>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8DB-4569-8FC7-99CE38F572CA}"/>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8DB-4569-8FC7-99CE38F572CA}"/>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8DB-4569-8FC7-99CE38F572C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8DB-4569-8FC7-99CE38F572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8DB-4569-8FC7-99CE38F572C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8DB-4569-8FC7-99CE38F572CA}"/>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28DB-4569-8FC7-99CE38F572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8DB-4569-8FC7-99CE38F572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8DB-4569-8FC7-99CE38F572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8DB-4569-8FC7-99CE38F572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8DB-4569-8FC7-99CE38F572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8DB-4569-8FC7-99CE38F572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8DB-4569-8FC7-99CE38F572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8DB-4569-8FC7-99CE38F572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8DB-4569-8FC7-99CE38F572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8DB-4569-8FC7-99CE38F572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8DB-4569-8FC7-99CE38F572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8DB-4569-8FC7-99CE38F572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8DB-4569-8FC7-99CE38F572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8DB-4569-8FC7-99CE38F572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8DB-4569-8FC7-99CE38F572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8DB-4569-8FC7-99CE38F572C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8DB-4569-8FC7-99CE38F572CA}"/>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90.270992262747825</c:v>
                </c:pt>
                <c:pt idx="6">
                  <c:v>89.928274098117228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8DB-4569-8FC7-99CE38F572C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28DB-4569-8FC7-99CE38F572C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8DB-4569-8FC7-99CE38F572CA}"/>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8DB-4569-8FC7-99CE38F572CA}"/>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8DB-4569-8FC7-99CE38F572CA}"/>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8DB-4569-8FC7-99CE38F572C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8DB-4569-8FC7-99CE38F572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8DB-4569-8FC7-99CE38F572C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8DB-4569-8FC7-99CE38F572C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8DB-4569-8FC7-99CE38F572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8DB-4569-8FC7-99CE38F572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8DB-4569-8FC7-99CE38F572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8DB-4569-8FC7-99CE38F572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8DB-4569-8FC7-99CE38F572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8DB-4569-8FC7-99CE38F572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8DB-4569-8FC7-99CE38F572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8DB-4569-8FC7-99CE38F572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8DB-4569-8FC7-99CE38F572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8DB-4569-8FC7-99CE38F572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8DB-4569-8FC7-99CE38F572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8DB-4569-8FC7-99CE38F572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8DB-4569-8FC7-99CE38F572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8DB-4569-8FC7-99CE38F572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8DB-4569-8FC7-99CE38F572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8DB-4569-8FC7-99CE38F572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8DB-4569-8FC7-99CE38F572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DB-4569-8FC7-99CE38F572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DB-4569-8FC7-99CE38F572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DB-4569-8FC7-99CE38F572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DB-4569-8FC7-99CE38F572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DB-4569-8FC7-99CE38F572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DB-4569-8FC7-99CE38F572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DB-4569-8FC7-99CE38F572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DB-4569-8FC7-99CE38F572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DB-4569-8FC7-99CE38F572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DB-4569-8FC7-99CE38F572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DB-4569-8FC7-99CE38F572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DB-4569-8FC7-99CE38F572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DB-4569-8FC7-99CE38F572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DB-4569-8FC7-99CE38F572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DB-4569-8FC7-99CE38F572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DB-4569-8FC7-99CE38F572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DB-4569-8FC7-99CE38F572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DB-4569-8FC7-99CE38F572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DB-4569-8FC7-99CE38F572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DB-4569-8FC7-99CE38F572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DB-4569-8FC7-99CE38F572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DB-4569-8FC7-99CE38F572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DB-4569-8FC7-99CE38F572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DB-4569-8FC7-99CE38F572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DB-4569-8FC7-99CE38F572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DB-4569-8FC7-99CE38F572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DB-4569-8FC7-99CE38F572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DB-4569-8FC7-99CE38F572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DB-4569-8FC7-99CE38F572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DB-4569-8FC7-99CE38F572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DB-4569-8FC7-99CE38F572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DB-4569-8FC7-99CE38F572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DB-4569-8FC7-99CE38F572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DB-4569-8FC7-99CE38F572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DB-4569-8FC7-99CE38F572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DB-4569-8FC7-99CE38F572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DB-4569-8FC7-99CE38F572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DB-4569-8FC7-99CE38F572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DB-4569-8FC7-99CE38F572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DB-4569-8FC7-99CE38F572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DB-4569-8FC7-99CE38F572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DB-4569-8FC7-99CE38F572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DB-4569-8FC7-99CE38F572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DB-4569-8FC7-99CE38F572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DB-4569-8FC7-99CE38F572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8DB-4569-8FC7-99CE38F572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8DB-4569-8FC7-99CE38F572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8DB-4569-8FC7-99CE38F572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8DB-4569-8FC7-99CE38F572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8DB-4569-8FC7-99CE38F572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8DB-4569-8FC7-99CE38F572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8DB-4569-8FC7-99CE38F572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8DB-4569-8FC7-99CE38F572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8DB-4569-8FC7-99CE38F572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8DB-4569-8FC7-99CE38F572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8DB-4569-8FC7-99CE38F572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8DB-4569-8FC7-99CE38F572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8DB-4569-8FC7-99CE38F572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8DB-4569-8FC7-99CE38F572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8DB-4569-8FC7-99CE38F572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8DB-4569-8FC7-99CE38F572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8DB-4569-8FC7-99CE38F572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8DB-4569-8FC7-99CE38F572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8DB-4569-8FC7-99CE38F572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8DB-4569-8FC7-99CE38F572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8DB-4569-8FC7-99CE38F572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8DB-4569-8FC7-99CE38F572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8DB-4569-8FC7-99CE38F572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8DB-4569-8FC7-99CE38F572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8DB-4569-8FC7-99CE38F572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8DB-4569-8FC7-99CE38F572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8DB-4569-8FC7-99CE38F572CA}"/>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41-4438-8EC0-7B0F0BD48987}"/>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41-4438-8EC0-7B0F0BD48987}"/>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41-4438-8EC0-7B0F0BD48987}"/>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41-4438-8EC0-7B0F0BD489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41-4438-8EC0-7B0F0BD489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41-4438-8EC0-7B0F0BD489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41-4438-8EC0-7B0F0BD4898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41-4438-8EC0-7B0F0BD489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41-4438-8EC0-7B0F0BD489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41-4438-8EC0-7B0F0BD489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41-4438-8EC0-7B0F0BD489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41-4438-8EC0-7B0F0BD489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41-4438-8EC0-7B0F0BD489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41-4438-8EC0-7B0F0BD489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41-4438-8EC0-7B0F0BD489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41-4438-8EC0-7B0F0BD489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41-4438-8EC0-7B0F0BD489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41-4438-8EC0-7B0F0BD489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41-4438-8EC0-7B0F0BD489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41-4438-8EC0-7B0F0BD489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41-4438-8EC0-7B0F0BD489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41-4438-8EC0-7B0F0BD489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41-4438-8EC0-7B0F0BD489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41-4438-8EC0-7B0F0BD489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241-4438-8EC0-7B0F0BD489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241-4438-8EC0-7B0F0BD489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41-4438-8EC0-7B0F0BD489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41-4438-8EC0-7B0F0BD489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41-4438-8EC0-7B0F0BD489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41-4438-8EC0-7B0F0BD489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41-4438-8EC0-7B0F0BD489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41-4438-8EC0-7B0F0BD489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41-4438-8EC0-7B0F0BD489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41-4438-8EC0-7B0F0BD489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41-4438-8EC0-7B0F0BD489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41-4438-8EC0-7B0F0BD489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41-4438-8EC0-7B0F0BD489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41-4438-8EC0-7B0F0BD489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41-4438-8EC0-7B0F0BD489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41-4438-8EC0-7B0F0BD489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41-4438-8EC0-7B0F0BD489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41-4438-8EC0-7B0F0BD489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41-4438-8EC0-7B0F0BD489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41-4438-8EC0-7B0F0BD489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41-4438-8EC0-7B0F0BD489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41-4438-8EC0-7B0F0BD489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41-4438-8EC0-7B0F0BD489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41-4438-8EC0-7B0F0BD489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41-4438-8EC0-7B0F0BD489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41-4438-8EC0-7B0F0BD489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41-4438-8EC0-7B0F0BD489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41-4438-8EC0-7B0F0BD489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41-4438-8EC0-7B0F0BD489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41-4438-8EC0-7B0F0BD489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41-4438-8EC0-7B0F0BD489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41-4438-8EC0-7B0F0BD489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41-4438-8EC0-7B0F0BD489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41-4438-8EC0-7B0F0BD489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41-4438-8EC0-7B0F0BD489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41-4438-8EC0-7B0F0BD489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41-4438-8EC0-7B0F0BD489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41-4438-8EC0-7B0F0BD489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41-4438-8EC0-7B0F0BD489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41-4438-8EC0-7B0F0BD489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41-4438-8EC0-7B0F0BD489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41-4438-8EC0-7B0F0BD489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41-4438-8EC0-7B0F0BD489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41-4438-8EC0-7B0F0BD489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41-4438-8EC0-7B0F0BD489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41-4438-8EC0-7B0F0BD489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41-4438-8EC0-7B0F0BD489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41-4438-8EC0-7B0F0BD489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41-4438-8EC0-7B0F0BD489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41-4438-8EC0-7B0F0BD489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41-4438-8EC0-7B0F0BD489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41-4438-8EC0-7B0F0BD489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41-4438-8EC0-7B0F0BD489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41-4438-8EC0-7B0F0BD489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41-4438-8EC0-7B0F0BD489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41-4438-8EC0-7B0F0BD489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41-4438-8EC0-7B0F0BD489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41-4438-8EC0-7B0F0BD489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41-4438-8EC0-7B0F0BD489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41-4438-8EC0-7B0F0BD489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41-4438-8EC0-7B0F0BD489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41-4438-8EC0-7B0F0BD489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41-4438-8EC0-7B0F0BD489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41-4438-8EC0-7B0F0BD489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41-4438-8EC0-7B0F0BD489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41-4438-8EC0-7B0F0BD489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41-4438-8EC0-7B0F0BD489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41-4438-8EC0-7B0F0BD489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41-4438-8EC0-7B0F0BD489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41-4438-8EC0-7B0F0BD489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41-4438-8EC0-7B0F0BD489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241-4438-8EC0-7B0F0BD4898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241-4438-8EC0-7B0F0BD4898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241-4438-8EC0-7B0F0BD4898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241-4438-8EC0-7B0F0BD48987}"/>
              </c:ext>
            </c:extLst>
          </c:dPt>
          <c:dPt>
            <c:idx val="3"/>
            <c:bubble3D val="0"/>
            <c:extLst>
              <c:ext xmlns:c16="http://schemas.microsoft.com/office/drawing/2014/chart" uri="{C3380CC4-5D6E-409C-BE32-E72D297353CC}">
                <c16:uniqueId val="{00000063-1241-4438-8EC0-7B0F0BD4898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41-4438-8EC0-7B0F0BD48987}"/>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41-4438-8EC0-7B0F0BD48987}"/>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41-4438-8EC0-7B0F0BD48987}"/>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41-4438-8EC0-7B0F0BD489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41-4438-8EC0-7B0F0BD489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41-4438-8EC0-7B0F0BD489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41-4438-8EC0-7B0F0BD4898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41-4438-8EC0-7B0F0BD489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41-4438-8EC0-7B0F0BD489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41-4438-8EC0-7B0F0BD489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41-4438-8EC0-7B0F0BD489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41-4438-8EC0-7B0F0BD489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41-4438-8EC0-7B0F0BD489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41-4438-8EC0-7B0F0BD489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41-4438-8EC0-7B0F0BD489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41-4438-8EC0-7B0F0BD489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41-4438-8EC0-7B0F0BD489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41-4438-8EC0-7B0F0BD489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41-4438-8EC0-7B0F0BD489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41-4438-8EC0-7B0F0BD489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41-4438-8EC0-7B0F0BD489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41-4438-8EC0-7B0F0BD489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41-4438-8EC0-7B0F0BD489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41-4438-8EC0-7B0F0BD489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41-4438-8EC0-7B0F0BD489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41-4438-8EC0-7B0F0BD489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41-4438-8EC0-7B0F0BD489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41-4438-8EC0-7B0F0BD489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41-4438-8EC0-7B0F0BD489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41-4438-8EC0-7B0F0BD489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41-4438-8EC0-7B0F0BD489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41-4438-8EC0-7B0F0BD489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41-4438-8EC0-7B0F0BD489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41-4438-8EC0-7B0F0BD489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41-4438-8EC0-7B0F0BD489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41-4438-8EC0-7B0F0BD489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41-4438-8EC0-7B0F0BD489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41-4438-8EC0-7B0F0BD489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41-4438-8EC0-7B0F0BD489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41-4438-8EC0-7B0F0BD489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41-4438-8EC0-7B0F0BD489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41-4438-8EC0-7B0F0BD489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41-4438-8EC0-7B0F0BD489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41-4438-8EC0-7B0F0BD489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41-4438-8EC0-7B0F0BD489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41-4438-8EC0-7B0F0BD489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41-4438-8EC0-7B0F0BD489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41-4438-8EC0-7B0F0BD489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41-4438-8EC0-7B0F0BD489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41-4438-8EC0-7B0F0BD489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41-4438-8EC0-7B0F0BD489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41-4438-8EC0-7B0F0BD489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41-4438-8EC0-7B0F0BD489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41-4438-8EC0-7B0F0BD489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41-4438-8EC0-7B0F0BD489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41-4438-8EC0-7B0F0BD489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41-4438-8EC0-7B0F0BD489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41-4438-8EC0-7B0F0BD489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41-4438-8EC0-7B0F0BD489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41-4438-8EC0-7B0F0BD489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41-4438-8EC0-7B0F0BD489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41-4438-8EC0-7B0F0BD489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41-4438-8EC0-7B0F0BD489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41-4438-8EC0-7B0F0BD489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41-4438-8EC0-7B0F0BD489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41-4438-8EC0-7B0F0BD489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41-4438-8EC0-7B0F0BD489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41-4438-8EC0-7B0F0BD489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41-4438-8EC0-7B0F0BD489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41-4438-8EC0-7B0F0BD489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41-4438-8EC0-7B0F0BD489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41-4438-8EC0-7B0F0BD489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41-4438-8EC0-7B0F0BD489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41-4438-8EC0-7B0F0BD489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41-4438-8EC0-7B0F0BD489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41-4438-8EC0-7B0F0BD489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41-4438-8EC0-7B0F0BD489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41-4438-8EC0-7B0F0BD489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41-4438-8EC0-7B0F0BD489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41-4438-8EC0-7B0F0BD489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41-4438-8EC0-7B0F0BD489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41-4438-8EC0-7B0F0BD489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41-4438-8EC0-7B0F0BD489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41-4438-8EC0-7B0F0BD489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41-4438-8EC0-7B0F0BD489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41-4438-8EC0-7B0F0BD489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41-4438-8EC0-7B0F0BD489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41-4438-8EC0-7B0F0BD489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41-4438-8EC0-7B0F0BD489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41-4438-8EC0-7B0F0BD489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41-4438-8EC0-7B0F0BD489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41-4438-8EC0-7B0F0BD489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41-4438-8EC0-7B0F0BD489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41-4438-8EC0-7B0F0BD489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41-4438-8EC0-7B0F0BD489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41-4438-8EC0-7B0F0BD4898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241-4438-8EC0-7B0F0BD4898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241-4438-8EC0-7B0F0BD48987}"/>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41-4438-8EC0-7B0F0BD48987}"/>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41-4438-8EC0-7B0F0BD48987}"/>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41-4438-8EC0-7B0F0BD489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41-4438-8EC0-7B0F0BD489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41-4438-8EC0-7B0F0BD489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41-4438-8EC0-7B0F0BD4898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41-4438-8EC0-7B0F0BD489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41-4438-8EC0-7B0F0BD489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41-4438-8EC0-7B0F0BD489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41-4438-8EC0-7B0F0BD489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41-4438-8EC0-7B0F0BD489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41-4438-8EC0-7B0F0BD489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41-4438-8EC0-7B0F0BD489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41-4438-8EC0-7B0F0BD489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41-4438-8EC0-7B0F0BD489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41-4438-8EC0-7B0F0BD489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41-4438-8EC0-7B0F0BD489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41-4438-8EC0-7B0F0BD489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41-4438-8EC0-7B0F0BD489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41-4438-8EC0-7B0F0BD489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41-4438-8EC0-7B0F0BD489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41-4438-8EC0-7B0F0BD489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41-4438-8EC0-7B0F0BD489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241-4438-8EC0-7B0F0BD489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41-4438-8EC0-7B0F0BD489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41-4438-8EC0-7B0F0BD489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41-4438-8EC0-7B0F0BD489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41-4438-8EC0-7B0F0BD489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41-4438-8EC0-7B0F0BD489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41-4438-8EC0-7B0F0BD489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41-4438-8EC0-7B0F0BD489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41-4438-8EC0-7B0F0BD489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41-4438-8EC0-7B0F0BD489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41-4438-8EC0-7B0F0BD489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41-4438-8EC0-7B0F0BD489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41-4438-8EC0-7B0F0BD489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41-4438-8EC0-7B0F0BD489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41-4438-8EC0-7B0F0BD489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41-4438-8EC0-7B0F0BD489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41-4438-8EC0-7B0F0BD489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41-4438-8EC0-7B0F0BD489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41-4438-8EC0-7B0F0BD489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41-4438-8EC0-7B0F0BD489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41-4438-8EC0-7B0F0BD489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41-4438-8EC0-7B0F0BD489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41-4438-8EC0-7B0F0BD489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41-4438-8EC0-7B0F0BD489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41-4438-8EC0-7B0F0BD489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41-4438-8EC0-7B0F0BD489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41-4438-8EC0-7B0F0BD489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41-4438-8EC0-7B0F0BD489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41-4438-8EC0-7B0F0BD489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41-4438-8EC0-7B0F0BD489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41-4438-8EC0-7B0F0BD489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41-4438-8EC0-7B0F0BD489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41-4438-8EC0-7B0F0BD489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41-4438-8EC0-7B0F0BD489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41-4438-8EC0-7B0F0BD489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41-4438-8EC0-7B0F0BD489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41-4438-8EC0-7B0F0BD489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41-4438-8EC0-7B0F0BD489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41-4438-8EC0-7B0F0BD489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41-4438-8EC0-7B0F0BD489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41-4438-8EC0-7B0F0BD489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41-4438-8EC0-7B0F0BD489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41-4438-8EC0-7B0F0BD489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41-4438-8EC0-7B0F0BD489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41-4438-8EC0-7B0F0BD489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41-4438-8EC0-7B0F0BD489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41-4438-8EC0-7B0F0BD489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41-4438-8EC0-7B0F0BD489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41-4438-8EC0-7B0F0BD489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41-4438-8EC0-7B0F0BD489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41-4438-8EC0-7B0F0BD489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41-4438-8EC0-7B0F0BD489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41-4438-8EC0-7B0F0BD489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41-4438-8EC0-7B0F0BD489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41-4438-8EC0-7B0F0BD489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41-4438-8EC0-7B0F0BD489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41-4438-8EC0-7B0F0BD489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41-4438-8EC0-7B0F0BD489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41-4438-8EC0-7B0F0BD489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41-4438-8EC0-7B0F0BD489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41-4438-8EC0-7B0F0BD489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41-4438-8EC0-7B0F0BD489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41-4438-8EC0-7B0F0BD489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41-4438-8EC0-7B0F0BD489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41-4438-8EC0-7B0F0BD489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41-4438-8EC0-7B0F0BD489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41-4438-8EC0-7B0F0BD489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41-4438-8EC0-7B0F0BD489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41-4438-8EC0-7B0F0BD489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41-4438-8EC0-7B0F0BD489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41-4438-8EC0-7B0F0BD489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241-4438-8EC0-7B0F0BD4898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703-4410-AB27-B1A14867EF8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03-4410-AB27-B1A14867EF86}"/>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03-4410-AB27-B1A14867EF86}"/>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03-4410-AB27-B1A14867EF86}"/>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03-4410-AB27-B1A14867EF8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703-4410-AB27-B1A14867EF8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03-4410-AB27-B1A14867EF8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03-4410-AB27-B1A14867EF8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03-4410-AB27-B1A14867EF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03-4410-AB27-B1A14867EF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03-4410-AB27-B1A14867EF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03-4410-AB27-B1A14867EF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03-4410-AB27-B1A14867EF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03-4410-AB27-B1A14867EF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03-4410-AB27-B1A14867EF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03-4410-AB27-B1A14867EF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03-4410-AB27-B1A14867EF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03-4410-AB27-B1A14867EF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03-4410-AB27-B1A14867EF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03-4410-AB27-B1A14867EF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03-4410-AB27-B1A14867EF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03-4410-AB27-B1A14867EF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03-4410-AB27-B1A14867EF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03-4410-AB27-B1A14867EF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03-4410-AB27-B1A14867EF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03-4410-AB27-B1A14867EF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03-4410-AB27-B1A14867EF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03-4410-AB27-B1A14867EF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03-4410-AB27-B1A14867EF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03-4410-AB27-B1A14867EF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03-4410-AB27-B1A14867EF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03-4410-AB27-B1A14867EF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03-4410-AB27-B1A14867EF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03-4410-AB27-B1A14867EF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03-4410-AB27-B1A14867EF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03-4410-AB27-B1A14867EF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03-4410-AB27-B1A14867EF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03-4410-AB27-B1A14867EF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03-4410-AB27-B1A14867EF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03-4410-AB27-B1A14867EF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03-4410-AB27-B1A14867EF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03-4410-AB27-B1A14867EF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03-4410-AB27-B1A14867EF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03-4410-AB27-B1A14867EF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03-4410-AB27-B1A14867EF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03-4410-AB27-B1A14867EF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03-4410-AB27-B1A14867EF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03-4410-AB27-B1A14867EF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03-4410-AB27-B1A14867EF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03-4410-AB27-B1A14867EF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03-4410-AB27-B1A14867EF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03-4410-AB27-B1A14867EF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03-4410-AB27-B1A14867EF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03-4410-AB27-B1A14867EF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03-4410-AB27-B1A14867EF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03-4410-AB27-B1A14867EF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03-4410-AB27-B1A14867EF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03-4410-AB27-B1A14867EF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03-4410-AB27-B1A14867EF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03-4410-AB27-B1A14867EF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03-4410-AB27-B1A14867EF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03-4410-AB27-B1A14867EF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03-4410-AB27-B1A14867EF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03-4410-AB27-B1A14867EF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03-4410-AB27-B1A14867EF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03-4410-AB27-B1A14867EF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03-4410-AB27-B1A14867EF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03-4410-AB27-B1A14867EF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03-4410-AB27-B1A14867EF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03-4410-AB27-B1A14867EF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03-4410-AB27-B1A14867EF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03-4410-AB27-B1A14867EF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03-4410-AB27-B1A14867EF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03-4410-AB27-B1A14867EF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03-4410-AB27-B1A14867EF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03-4410-AB27-B1A14867EF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03-4410-AB27-B1A14867EF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03-4410-AB27-B1A14867EF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03-4410-AB27-B1A14867EF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03-4410-AB27-B1A14867EF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03-4410-AB27-B1A14867EF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03-4410-AB27-B1A14867EF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03-4410-AB27-B1A14867EF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03-4410-AB27-B1A14867EF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03-4410-AB27-B1A14867EF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03-4410-AB27-B1A14867EF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03-4410-AB27-B1A14867EF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03-4410-AB27-B1A14867EF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03-4410-AB27-B1A14867EF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03-4410-AB27-B1A14867EF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03-4410-AB27-B1A14867EF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03-4410-AB27-B1A14867EF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03-4410-AB27-B1A14867EF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03-4410-AB27-B1A14867EF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03-4410-AB27-B1A14867EF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03-4410-AB27-B1A14867EF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72.2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703-4410-AB27-B1A14867EF8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72.2</c:v>
                </c:pt>
                <c:pt idx="3">
                  <c:v>72.2</c:v>
                </c:pt>
                <c:pt idx="4">
                  <c:v>72.2</c:v>
                </c:pt>
                <c:pt idx="5">
                  <c:v>72.2</c:v>
                </c:pt>
                <c:pt idx="6">
                  <c:v>72.2</c:v>
                </c:pt>
                <c:pt idx="7">
                  <c:v>72.2</c:v>
                </c:pt>
                <c:pt idx="8">
                  <c:v>72.2</c:v>
                </c:pt>
                <c:pt idx="9">
                  <c:v>72.2</c:v>
                </c:pt>
                <c:pt idx="10">
                  <c:v>72.2</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703-4410-AB27-B1A14867EF8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94.7</c:v>
                </c:pt>
                <c:pt idx="14">
                  <c:v>94.7</c:v>
                </c:pt>
                <c:pt idx="15">
                  <c:v>94.7</c:v>
                </c:pt>
                <c:pt idx="16">
                  <c:v>94.7</c:v>
                </c:pt>
                <c:pt idx="17">
                  <c:v>94.7</c:v>
                </c:pt>
                <c:pt idx="18">
                  <c:v>94.7</c:v>
                </c:pt>
                <c:pt idx="19">
                  <c:v>94.7</c:v>
                </c:pt>
                <c:pt idx="20">
                  <c:v>94.7</c:v>
                </c:pt>
                <c:pt idx="21">
                  <c:v>94.7</c:v>
                </c:pt>
                <c:pt idx="22">
                  <c:v>94.7</c:v>
                </c:pt>
                <c:pt idx="23">
                  <c:v>94.7</c:v>
                </c:pt>
                <c:pt idx="24">
                  <c:v>94.7</c:v>
                </c:pt>
                <c:pt idx="25">
                  <c:v>94.7</c:v>
                </c:pt>
              </c:numCache>
            </c:numRef>
          </c:yVal>
          <c:smooth val="0"/>
          <c:extLst>
            <c:ext xmlns:c16="http://schemas.microsoft.com/office/drawing/2014/chart" uri="{C3380CC4-5D6E-409C-BE32-E72D297353CC}">
              <c16:uniqueId val="{00000061-A703-4410-AB27-B1A14867EF8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703-4410-AB27-B1A14867EF86}"/>
              </c:ext>
            </c:extLst>
          </c:dPt>
          <c:dPt>
            <c:idx val="3"/>
            <c:bubble3D val="0"/>
            <c:extLst>
              <c:ext xmlns:c16="http://schemas.microsoft.com/office/drawing/2014/chart" uri="{C3380CC4-5D6E-409C-BE32-E72D297353CC}">
                <c16:uniqueId val="{00000063-A703-4410-AB27-B1A14867EF8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03-4410-AB27-B1A14867EF86}"/>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03-4410-AB27-B1A14867EF86}"/>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03-4410-AB27-B1A14867EF86}"/>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03-4410-AB27-B1A14867EF8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03-4410-AB27-B1A14867EF8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03-4410-AB27-B1A14867EF8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03-4410-AB27-B1A14867EF8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03-4410-AB27-B1A14867EF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03-4410-AB27-B1A14867EF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03-4410-AB27-B1A14867EF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03-4410-AB27-B1A14867EF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03-4410-AB27-B1A14867EF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03-4410-AB27-B1A14867EF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03-4410-AB27-B1A14867EF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03-4410-AB27-B1A14867EF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03-4410-AB27-B1A14867EF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03-4410-AB27-B1A14867EF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03-4410-AB27-B1A14867EF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03-4410-AB27-B1A14867EF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03-4410-AB27-B1A14867EF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03-4410-AB27-B1A14867EF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03-4410-AB27-B1A14867EF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03-4410-AB27-B1A14867EF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03-4410-AB27-B1A14867EF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03-4410-AB27-B1A14867EF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03-4410-AB27-B1A14867EF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03-4410-AB27-B1A14867EF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03-4410-AB27-B1A14867EF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03-4410-AB27-B1A14867EF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03-4410-AB27-B1A14867EF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03-4410-AB27-B1A14867EF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03-4410-AB27-B1A14867EF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03-4410-AB27-B1A14867EF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03-4410-AB27-B1A14867EF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03-4410-AB27-B1A14867EF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03-4410-AB27-B1A14867EF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03-4410-AB27-B1A14867EF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03-4410-AB27-B1A14867EF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03-4410-AB27-B1A14867EF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03-4410-AB27-B1A14867EF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03-4410-AB27-B1A14867EF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03-4410-AB27-B1A14867EF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03-4410-AB27-B1A14867EF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03-4410-AB27-B1A14867EF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03-4410-AB27-B1A14867EF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03-4410-AB27-B1A14867EF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03-4410-AB27-B1A14867EF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03-4410-AB27-B1A14867EF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03-4410-AB27-B1A14867EF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03-4410-AB27-B1A14867EF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03-4410-AB27-B1A14867EF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03-4410-AB27-B1A14867EF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03-4410-AB27-B1A14867EF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03-4410-AB27-B1A14867EF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03-4410-AB27-B1A14867EF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03-4410-AB27-B1A14867EF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03-4410-AB27-B1A14867EF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03-4410-AB27-B1A14867EF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03-4410-AB27-B1A14867EF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03-4410-AB27-B1A14867EF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03-4410-AB27-B1A14867EF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03-4410-AB27-B1A14867EF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03-4410-AB27-B1A14867EF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03-4410-AB27-B1A14867EF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03-4410-AB27-B1A14867EF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03-4410-AB27-B1A14867EF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03-4410-AB27-B1A14867EF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03-4410-AB27-B1A14867EF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03-4410-AB27-B1A14867EF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03-4410-AB27-B1A14867EF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03-4410-AB27-B1A14867EF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03-4410-AB27-B1A14867EF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03-4410-AB27-B1A14867EF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03-4410-AB27-B1A14867EF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03-4410-AB27-B1A14867EF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03-4410-AB27-B1A14867EF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03-4410-AB27-B1A14867EF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03-4410-AB27-B1A14867EF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03-4410-AB27-B1A14867EF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03-4410-AB27-B1A14867EF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03-4410-AB27-B1A14867EF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03-4410-AB27-B1A14867EF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03-4410-AB27-B1A14867EF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03-4410-AB27-B1A14867EF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03-4410-AB27-B1A14867EF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03-4410-AB27-B1A14867EF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03-4410-AB27-B1A14867EF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03-4410-AB27-B1A14867EF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03-4410-AB27-B1A14867EF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03-4410-AB27-B1A14867EF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03-4410-AB27-B1A14867EF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03-4410-AB27-B1A14867EF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03-4410-AB27-B1A14867EF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03-4410-AB27-B1A14867EF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03-4410-AB27-B1A14867EF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96.77704</c:v>
                </c:pt>
                <c:pt idx="5">
                  <c:v>93.32</c:v>
                </c:pt>
                <c:pt idx="6">
                  <c:v>93.91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03-4410-AB27-B1A14867EF8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03-4410-AB27-B1A14867EF8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03-4410-AB27-B1A14867EF86}"/>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03-4410-AB27-B1A14867EF86}"/>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03-4410-AB27-B1A14867EF86}"/>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03-4410-AB27-B1A14867EF8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03-4410-AB27-B1A14867EF8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03-4410-AB27-B1A14867EF8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03-4410-AB27-B1A14867EF8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03-4410-AB27-B1A14867EF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03-4410-AB27-B1A14867EF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03-4410-AB27-B1A14867EF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03-4410-AB27-B1A14867EF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03-4410-AB27-B1A14867EF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03-4410-AB27-B1A14867EF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03-4410-AB27-B1A14867EF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03-4410-AB27-B1A14867EF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03-4410-AB27-B1A14867EF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03-4410-AB27-B1A14867EF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03-4410-AB27-B1A14867EF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03-4410-AB27-B1A14867EF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03-4410-AB27-B1A14867EF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03-4410-AB27-B1A14867EF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03-4410-AB27-B1A14867EF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03-4410-AB27-B1A14867EF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03-4410-AB27-B1A14867EF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03-4410-AB27-B1A14867EF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03-4410-AB27-B1A14867EF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03-4410-AB27-B1A14867EF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03-4410-AB27-B1A14867EF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03-4410-AB27-B1A14867EF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03-4410-AB27-B1A14867EF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03-4410-AB27-B1A14867EF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03-4410-AB27-B1A14867EF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03-4410-AB27-B1A14867EF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03-4410-AB27-B1A14867EF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03-4410-AB27-B1A14867EF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03-4410-AB27-B1A14867EF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03-4410-AB27-B1A14867EF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03-4410-AB27-B1A14867EF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03-4410-AB27-B1A14867EF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03-4410-AB27-B1A14867EF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03-4410-AB27-B1A14867EF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03-4410-AB27-B1A14867EF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03-4410-AB27-B1A14867EF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03-4410-AB27-B1A14867EF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03-4410-AB27-B1A14867EF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03-4410-AB27-B1A14867EF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03-4410-AB27-B1A14867EF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03-4410-AB27-B1A14867EF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03-4410-AB27-B1A14867EF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03-4410-AB27-B1A14867EF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03-4410-AB27-B1A14867EF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03-4410-AB27-B1A14867EF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03-4410-AB27-B1A14867EF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03-4410-AB27-B1A14867EF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03-4410-AB27-B1A14867EF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03-4410-AB27-B1A14867EF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03-4410-AB27-B1A14867EF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03-4410-AB27-B1A14867EF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03-4410-AB27-B1A14867EF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03-4410-AB27-B1A14867EF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03-4410-AB27-B1A14867EF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03-4410-AB27-B1A14867EF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03-4410-AB27-B1A14867EF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03-4410-AB27-B1A14867EF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03-4410-AB27-B1A14867EF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03-4410-AB27-B1A14867EF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03-4410-AB27-B1A14867EF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03-4410-AB27-B1A14867EF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03-4410-AB27-B1A14867EF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03-4410-AB27-B1A14867EF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03-4410-AB27-B1A14867EF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03-4410-AB27-B1A14867EF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03-4410-AB27-B1A14867EF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03-4410-AB27-B1A14867EF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03-4410-AB27-B1A14867EF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03-4410-AB27-B1A14867EF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03-4410-AB27-B1A14867EF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03-4410-AB27-B1A14867EF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03-4410-AB27-B1A14867EF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03-4410-AB27-B1A14867EF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03-4410-AB27-B1A14867EF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03-4410-AB27-B1A14867EF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03-4410-AB27-B1A14867EF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03-4410-AB27-B1A14867EF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03-4410-AB27-B1A14867EF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03-4410-AB27-B1A14867EF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03-4410-AB27-B1A14867EF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03-4410-AB27-B1A14867EF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03-4410-AB27-B1A14867EF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03-4410-AB27-B1A14867EF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03-4410-AB27-B1A14867EF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03-4410-AB27-B1A14867EF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03-4410-AB27-B1A14867EF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03-4410-AB27-B1A14867EF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03-4410-AB27-B1A14867EF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03-4410-AB27-B1A14867EF8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102-4DD5-A9D6-B176CDAA4FEE}"/>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102-4DD5-A9D6-B176CDAA4FEE}"/>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102-4DD5-A9D6-B176CDAA4FEE}"/>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102-4DD5-A9D6-B176CDAA4FEE}"/>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102-4DD5-A9D6-B176CDAA4FEE}"/>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102-4DD5-A9D6-B176CDAA4FE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102-4DD5-A9D6-B176CDAA4FE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102-4DD5-A9D6-B176CDAA4FE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102-4DD5-A9D6-B176CDAA4FE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102-4DD5-A9D6-B176CDAA4F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102-4DD5-A9D6-B176CDAA4F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102-4DD5-A9D6-B176CDAA4F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102-4DD5-A9D6-B176CDAA4F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102-4DD5-A9D6-B176CDAA4F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102-4DD5-A9D6-B176CDAA4F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102-4DD5-A9D6-B176CDAA4F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102-4DD5-A9D6-B176CDAA4F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102-4DD5-A9D6-B176CDAA4F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102-4DD5-A9D6-B176CDAA4F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102-4DD5-A9D6-B176CDAA4F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102-4DD5-A9D6-B176CDAA4F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102-4DD5-A9D6-B176CDAA4F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102-4DD5-A9D6-B176CDAA4F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102-4DD5-A9D6-B176CDAA4F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102-4DD5-A9D6-B176CDAA4F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102-4DD5-A9D6-B176CDAA4F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102-4DD5-A9D6-B176CDAA4F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102-4DD5-A9D6-B176CDAA4F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102-4DD5-A9D6-B176CDAA4F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102-4DD5-A9D6-B176CDAA4F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102-4DD5-A9D6-B176CDAA4F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102-4DD5-A9D6-B176CDAA4F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102-4DD5-A9D6-B176CDAA4F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102-4DD5-A9D6-B176CDAA4F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102-4DD5-A9D6-B176CDAA4F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102-4DD5-A9D6-B176CDAA4F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102-4DD5-A9D6-B176CDAA4F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102-4DD5-A9D6-B176CDAA4F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102-4DD5-A9D6-B176CDAA4F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102-4DD5-A9D6-B176CDAA4F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102-4DD5-A9D6-B176CDAA4F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102-4DD5-A9D6-B176CDAA4F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102-4DD5-A9D6-B176CDAA4F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102-4DD5-A9D6-B176CDAA4F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102-4DD5-A9D6-B176CDAA4F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102-4DD5-A9D6-B176CDAA4F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102-4DD5-A9D6-B176CDAA4F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102-4DD5-A9D6-B176CDAA4F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102-4DD5-A9D6-B176CDAA4F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102-4DD5-A9D6-B176CDAA4F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102-4DD5-A9D6-B176CDAA4F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102-4DD5-A9D6-B176CDAA4F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102-4DD5-A9D6-B176CDAA4F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102-4DD5-A9D6-B176CDAA4F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102-4DD5-A9D6-B176CDAA4F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102-4DD5-A9D6-B176CDAA4F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102-4DD5-A9D6-B176CDAA4F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102-4DD5-A9D6-B176CDAA4F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102-4DD5-A9D6-B176CDAA4F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102-4DD5-A9D6-B176CDAA4F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102-4DD5-A9D6-B176CDAA4F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102-4DD5-A9D6-B176CDAA4F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102-4DD5-A9D6-B176CDAA4F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102-4DD5-A9D6-B176CDAA4F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102-4DD5-A9D6-B176CDAA4F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102-4DD5-A9D6-B176CDAA4F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102-4DD5-A9D6-B176CDAA4F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102-4DD5-A9D6-B176CDAA4F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102-4DD5-A9D6-B176CDAA4F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102-4DD5-A9D6-B176CDAA4F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102-4DD5-A9D6-B176CDAA4F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102-4DD5-A9D6-B176CDAA4F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102-4DD5-A9D6-B176CDAA4F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102-4DD5-A9D6-B176CDAA4F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102-4DD5-A9D6-B176CDAA4F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102-4DD5-A9D6-B176CDAA4F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102-4DD5-A9D6-B176CDAA4F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102-4DD5-A9D6-B176CDAA4F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102-4DD5-A9D6-B176CDAA4F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102-4DD5-A9D6-B176CDAA4F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102-4DD5-A9D6-B176CDAA4F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102-4DD5-A9D6-B176CDAA4F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102-4DD5-A9D6-B176CDAA4F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102-4DD5-A9D6-B176CDAA4F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102-4DD5-A9D6-B176CDAA4F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102-4DD5-A9D6-B176CDAA4F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102-4DD5-A9D6-B176CDAA4F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102-4DD5-A9D6-B176CDAA4F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102-4DD5-A9D6-B176CDAA4F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102-4DD5-A9D6-B176CDAA4F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102-4DD5-A9D6-B176CDAA4F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102-4DD5-A9D6-B176CDAA4F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102-4DD5-A9D6-B176CDAA4F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102-4DD5-A9D6-B176CDAA4F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102-4DD5-A9D6-B176CDAA4F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102-4DD5-A9D6-B176CDAA4F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102-4DD5-A9D6-B176CDAA4F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102-4DD5-A9D6-B176CDAA4FEE}"/>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102-4DD5-A9D6-B176CDAA4FEE}"/>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102-4DD5-A9D6-B176CDAA4FEE}"/>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102-4DD5-A9D6-B176CDAA4FEE}"/>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102-4DD5-A9D6-B176CDAA4FEE}"/>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102-4DD5-A9D6-B176CDAA4FEE}"/>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102-4DD5-A9D6-B176CDAA4FEE}"/>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102-4DD5-A9D6-B176CDAA4FEE}"/>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102-4DD5-A9D6-B176CDAA4FEE}"/>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102-4DD5-A9D6-B176CDAA4FEE}"/>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102-4DD5-A9D6-B176CDAA4FEE}"/>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102-4DD5-A9D6-B176CDAA4FEE}"/>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102-4DD5-A9D6-B176CDAA4FEE}"/>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102-4DD5-A9D6-B176CDAA4FEE}"/>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102-4DD5-A9D6-B176CDAA4FEE}"/>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102-4DD5-A9D6-B176CDAA4FEE}"/>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102-4DD5-A9D6-B176CDAA4FEE}"/>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102-4DD5-A9D6-B176CDAA4FEE}"/>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102-4DD5-A9D6-B176CDAA4FEE}"/>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102-4DD5-A9D6-B176CDAA4FEE}"/>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102-4DD5-A9D6-B176CDAA4FEE}"/>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102-4DD5-A9D6-B176CDAA4FEE}"/>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102-4DD5-A9D6-B176CDAA4FEE}"/>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102-4DD5-A9D6-B176CDAA4FEE}"/>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102-4DD5-A9D6-B176CDAA4FEE}"/>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102-4DD5-A9D6-B176CDAA4FEE}"/>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102-4DD5-A9D6-B176CDAA4FEE}"/>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102-4DD5-A9D6-B176CDAA4FEE}"/>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102-4DD5-A9D6-B176CDAA4FEE}"/>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102-4DD5-A9D6-B176CDAA4FEE}"/>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102-4DD5-A9D6-B176CDAA4FEE}"/>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102-4DD5-A9D6-B176CDAA4FEE}"/>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102-4DD5-A9D6-B176CDAA4FEE}"/>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102-4DD5-A9D6-B176CDAA4FEE}"/>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102-4DD5-A9D6-B176CDAA4FEE}"/>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102-4DD5-A9D6-B176CDAA4FEE}"/>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102-4DD5-A9D6-B176CDAA4FEE}"/>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102-4DD5-A9D6-B176CDAA4FEE}"/>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102-4DD5-A9D6-B176CDAA4FEE}"/>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102-4DD5-A9D6-B176CDAA4FEE}"/>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102-4DD5-A9D6-B176CDAA4FEE}"/>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102-4DD5-A9D6-B176CDAA4FEE}"/>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102-4DD5-A9D6-B176CDAA4FEE}"/>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102-4DD5-A9D6-B176CDAA4FEE}"/>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102-4DD5-A9D6-B176CDAA4FEE}"/>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102-4DD5-A9D6-B176CDAA4FEE}"/>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102-4DD5-A9D6-B176CDAA4FEE}"/>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102-4DD5-A9D6-B176CDAA4FE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E102-4DD5-A9D6-B176CDAA4FEE}"/>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102-4DD5-A9D6-B176CDAA4FEE}"/>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102-4DD5-A9D6-B176CDAA4FEE}"/>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102-4DD5-A9D6-B176CDAA4FEE}"/>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102-4DD5-A9D6-B176CDAA4FE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102-4DD5-A9D6-B176CDAA4FE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102-4DD5-A9D6-B176CDAA4FE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102-4DD5-A9D6-B176CDAA4FE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102-4DD5-A9D6-B176CDAA4F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102-4DD5-A9D6-B176CDAA4F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102-4DD5-A9D6-B176CDAA4F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102-4DD5-A9D6-B176CDAA4F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102-4DD5-A9D6-B176CDAA4F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102-4DD5-A9D6-B176CDAA4F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102-4DD5-A9D6-B176CDAA4F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102-4DD5-A9D6-B176CDAA4F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102-4DD5-A9D6-B176CDAA4F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102-4DD5-A9D6-B176CDAA4F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102-4DD5-A9D6-B176CDAA4F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102-4DD5-A9D6-B176CDAA4F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102-4DD5-A9D6-B176CDAA4F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102-4DD5-A9D6-B176CDAA4F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102-4DD5-A9D6-B176CDAA4F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102-4DD5-A9D6-B176CDAA4F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102-4DD5-A9D6-B176CDAA4F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102-4DD5-A9D6-B176CDAA4F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102-4DD5-A9D6-B176CDAA4F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102-4DD5-A9D6-B176CDAA4F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102-4DD5-A9D6-B176CDAA4F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102-4DD5-A9D6-B176CDAA4F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102-4DD5-A9D6-B176CDAA4F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102-4DD5-A9D6-B176CDAA4F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102-4DD5-A9D6-B176CDAA4F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102-4DD5-A9D6-B176CDAA4F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102-4DD5-A9D6-B176CDAA4F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102-4DD5-A9D6-B176CDAA4F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102-4DD5-A9D6-B176CDAA4F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102-4DD5-A9D6-B176CDAA4F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102-4DD5-A9D6-B176CDAA4F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102-4DD5-A9D6-B176CDAA4F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102-4DD5-A9D6-B176CDAA4F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102-4DD5-A9D6-B176CDAA4F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102-4DD5-A9D6-B176CDAA4F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102-4DD5-A9D6-B176CDAA4F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102-4DD5-A9D6-B176CDAA4F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102-4DD5-A9D6-B176CDAA4F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102-4DD5-A9D6-B176CDAA4F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102-4DD5-A9D6-B176CDAA4F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102-4DD5-A9D6-B176CDAA4F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102-4DD5-A9D6-B176CDAA4F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102-4DD5-A9D6-B176CDAA4F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102-4DD5-A9D6-B176CDAA4F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102-4DD5-A9D6-B176CDAA4F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102-4DD5-A9D6-B176CDAA4F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102-4DD5-A9D6-B176CDAA4F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102-4DD5-A9D6-B176CDAA4F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102-4DD5-A9D6-B176CDAA4F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102-4DD5-A9D6-B176CDAA4F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102-4DD5-A9D6-B176CDAA4F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102-4DD5-A9D6-B176CDAA4F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102-4DD5-A9D6-B176CDAA4F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102-4DD5-A9D6-B176CDAA4F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102-4DD5-A9D6-B176CDAA4F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102-4DD5-A9D6-B176CDAA4F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102-4DD5-A9D6-B176CDAA4F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102-4DD5-A9D6-B176CDAA4F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102-4DD5-A9D6-B176CDAA4F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102-4DD5-A9D6-B176CDAA4F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102-4DD5-A9D6-B176CDAA4F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102-4DD5-A9D6-B176CDAA4F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102-4DD5-A9D6-B176CDAA4F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102-4DD5-A9D6-B176CDAA4F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102-4DD5-A9D6-B176CDAA4F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102-4DD5-A9D6-B176CDAA4F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102-4DD5-A9D6-B176CDAA4F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102-4DD5-A9D6-B176CDAA4F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102-4DD5-A9D6-B176CDAA4F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102-4DD5-A9D6-B176CDAA4F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102-4DD5-A9D6-B176CDAA4F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102-4DD5-A9D6-B176CDAA4F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102-4DD5-A9D6-B176CDAA4F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102-4DD5-A9D6-B176CDAA4F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102-4DD5-A9D6-B176CDAA4F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102-4DD5-A9D6-B176CDAA4F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102-4DD5-A9D6-B176CDAA4F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102-4DD5-A9D6-B176CDAA4F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102-4DD5-A9D6-B176CDAA4F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102-4DD5-A9D6-B176CDAA4F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102-4DD5-A9D6-B176CDAA4F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102-4DD5-A9D6-B176CDAA4F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102-4DD5-A9D6-B176CDAA4F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102-4DD5-A9D6-B176CDAA4F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102-4DD5-A9D6-B176CDAA4F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102-4DD5-A9D6-B176CDAA4F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102-4DD5-A9D6-B176CDAA4F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102-4DD5-A9D6-B176CDAA4F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102-4DD5-A9D6-B176CDAA4FEE}"/>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71.900000000000006</c:v>
                </c:pt>
                <c:pt idx="16">
                  <c:v>71.900000000000006</c:v>
                </c:pt>
                <c:pt idx="17">
                  <c:v>71.900000000000006</c:v>
                </c:pt>
                <c:pt idx="18">
                  <c:v>71.900000000000006</c:v>
                </c:pt>
                <c:pt idx="19">
                  <c:v>71.900000000000006</c:v>
                </c:pt>
                <c:pt idx="20">
                  <c:v>71.900000000000006</c:v>
                </c:pt>
                <c:pt idx="21">
                  <c:v>71.900000000000006</c:v>
                </c:pt>
                <c:pt idx="22">
                  <c:v>71.900000000000006</c:v>
                </c:pt>
                <c:pt idx="23">
                  <c:v>71.900000000000006</c:v>
                </c:pt>
                <c:pt idx="24">
                  <c:v>71.900000000000006</c:v>
                </c:pt>
                <c:pt idx="25">
                  <c:v>71.900000000000006</c:v>
                </c:pt>
              </c:numCache>
            </c:numRef>
          </c:yVal>
          <c:smooth val="0"/>
          <c:extLst>
            <c:ext xmlns:c16="http://schemas.microsoft.com/office/drawing/2014/chart" uri="{C3380CC4-5D6E-409C-BE32-E72D297353CC}">
              <c16:uniqueId val="{000000F2-E102-4DD5-A9D6-B176CDAA4FEE}"/>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102-4DD5-A9D6-B176CDAA4FEE}"/>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102-4DD5-A9D6-B176CDAA4FEE}"/>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102-4DD5-A9D6-B176CDAA4FEE}"/>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102-4DD5-A9D6-B176CDAA4FE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102-4DD5-A9D6-B176CDAA4FE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102-4DD5-A9D6-B176CDAA4FE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102-4DD5-A9D6-B176CDAA4FE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102-4DD5-A9D6-B176CDAA4F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102-4DD5-A9D6-B176CDAA4F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102-4DD5-A9D6-B176CDAA4F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102-4DD5-A9D6-B176CDAA4F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102-4DD5-A9D6-B176CDAA4F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102-4DD5-A9D6-B176CDAA4F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102-4DD5-A9D6-B176CDAA4F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102-4DD5-A9D6-B176CDAA4F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102-4DD5-A9D6-B176CDAA4F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102-4DD5-A9D6-B176CDAA4F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102-4DD5-A9D6-B176CDAA4F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102-4DD5-A9D6-B176CDAA4F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102-4DD5-A9D6-B176CDAA4F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102-4DD5-A9D6-B176CDAA4F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102-4DD5-A9D6-B176CDAA4F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102-4DD5-A9D6-B176CDAA4F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102-4DD5-A9D6-B176CDAA4F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102-4DD5-A9D6-B176CDAA4F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102-4DD5-A9D6-B176CDAA4F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102-4DD5-A9D6-B176CDAA4F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102-4DD5-A9D6-B176CDAA4F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102-4DD5-A9D6-B176CDAA4F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102-4DD5-A9D6-B176CDAA4F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102-4DD5-A9D6-B176CDAA4F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102-4DD5-A9D6-B176CDAA4F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102-4DD5-A9D6-B176CDAA4F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102-4DD5-A9D6-B176CDAA4F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102-4DD5-A9D6-B176CDAA4F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102-4DD5-A9D6-B176CDAA4F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102-4DD5-A9D6-B176CDAA4F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102-4DD5-A9D6-B176CDAA4F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102-4DD5-A9D6-B176CDAA4F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102-4DD5-A9D6-B176CDAA4F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102-4DD5-A9D6-B176CDAA4F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102-4DD5-A9D6-B176CDAA4F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102-4DD5-A9D6-B176CDAA4F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102-4DD5-A9D6-B176CDAA4F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102-4DD5-A9D6-B176CDAA4F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102-4DD5-A9D6-B176CDAA4F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102-4DD5-A9D6-B176CDAA4F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102-4DD5-A9D6-B176CDAA4F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102-4DD5-A9D6-B176CDAA4F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102-4DD5-A9D6-B176CDAA4F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102-4DD5-A9D6-B176CDAA4F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102-4DD5-A9D6-B176CDAA4F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102-4DD5-A9D6-B176CDAA4F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102-4DD5-A9D6-B176CDAA4F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102-4DD5-A9D6-B176CDAA4F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102-4DD5-A9D6-B176CDAA4F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102-4DD5-A9D6-B176CDAA4F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102-4DD5-A9D6-B176CDAA4F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102-4DD5-A9D6-B176CDAA4F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102-4DD5-A9D6-B176CDAA4F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102-4DD5-A9D6-B176CDAA4F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102-4DD5-A9D6-B176CDAA4F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102-4DD5-A9D6-B176CDAA4F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102-4DD5-A9D6-B176CDAA4F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102-4DD5-A9D6-B176CDAA4F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102-4DD5-A9D6-B176CDAA4F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102-4DD5-A9D6-B176CDAA4F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102-4DD5-A9D6-B176CDAA4F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102-4DD5-A9D6-B176CDAA4F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102-4DD5-A9D6-B176CDAA4F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102-4DD5-A9D6-B176CDAA4F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102-4DD5-A9D6-B176CDAA4F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102-4DD5-A9D6-B176CDAA4F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102-4DD5-A9D6-B176CDAA4F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102-4DD5-A9D6-B176CDAA4F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102-4DD5-A9D6-B176CDAA4F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102-4DD5-A9D6-B176CDAA4F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102-4DD5-A9D6-B176CDAA4F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102-4DD5-A9D6-B176CDAA4F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102-4DD5-A9D6-B176CDAA4F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102-4DD5-A9D6-B176CDAA4F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102-4DD5-A9D6-B176CDAA4F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102-4DD5-A9D6-B176CDAA4F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102-4DD5-A9D6-B176CDAA4F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102-4DD5-A9D6-B176CDAA4F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102-4DD5-A9D6-B176CDAA4F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102-4DD5-A9D6-B176CDAA4F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102-4DD5-A9D6-B176CDAA4F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102-4DD5-A9D6-B176CDAA4F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102-4DD5-A9D6-B176CDAA4F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102-4DD5-A9D6-B176CDAA4F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102-4DD5-A9D6-B176CDAA4F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102-4DD5-A9D6-B176CDAA4F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102-4DD5-A9D6-B176CDAA4F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102-4DD5-A9D6-B176CDAA4F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68.090277138483572</c:v>
                </c:pt>
                <c:pt idx="6">
                  <c:v>75.765794894783198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102-4DD5-A9D6-B176CDAA4FEE}"/>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C4A-4C9A-9717-D7D7B193A69E}"/>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AC4A-4C9A-9717-D7D7B193A69E}"/>
              </c:ext>
            </c:extLst>
          </c:dPt>
          <c:dPt>
            <c:idx val="3"/>
            <c:bubble3D val="0"/>
            <c:extLst>
              <c:ext xmlns:c16="http://schemas.microsoft.com/office/drawing/2014/chart" uri="{C3380CC4-5D6E-409C-BE32-E72D297353CC}">
                <c16:uniqueId val="{00000002-AC4A-4C9A-9717-D7D7B193A69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4A-4C9A-9717-D7D7B193A69E}"/>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C4A-4C9A-9717-D7D7B193A69E}"/>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4A-4C9A-9717-D7D7B193A69E}"/>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4A-4C9A-9717-D7D7B193A6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4A-4C9A-9717-D7D7B193A6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4A-4C9A-9717-D7D7B193A6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4A-4C9A-9717-D7D7B193A69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4A-4C9A-9717-D7D7B193A6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4A-4C9A-9717-D7D7B193A6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4A-4C9A-9717-D7D7B193A6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4A-4C9A-9717-D7D7B193A6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4A-4C9A-9717-D7D7B193A6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4A-4C9A-9717-D7D7B193A6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4A-4C9A-9717-D7D7B193A6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4A-4C9A-9717-D7D7B193A6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4A-4C9A-9717-D7D7B193A6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4A-4C9A-9717-D7D7B193A6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4A-4C9A-9717-D7D7B193A6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4A-4C9A-9717-D7D7B193A6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4A-4C9A-9717-D7D7B193A6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4A-4C9A-9717-D7D7B193A6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4A-4C9A-9717-D7D7B193A6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4A-4C9A-9717-D7D7B193A6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C4A-4C9A-9717-D7D7B193A6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C4A-4C9A-9717-D7D7B193A6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4A-4C9A-9717-D7D7B193A6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4A-4C9A-9717-D7D7B193A6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4A-4C9A-9717-D7D7B193A6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4A-4C9A-9717-D7D7B193A6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4A-4C9A-9717-D7D7B193A6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4A-4C9A-9717-D7D7B193A6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4A-4C9A-9717-D7D7B193A6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4A-4C9A-9717-D7D7B193A6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4A-4C9A-9717-D7D7B193A6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4A-4C9A-9717-D7D7B193A6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4A-4C9A-9717-D7D7B193A6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4A-4C9A-9717-D7D7B193A6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4A-4C9A-9717-D7D7B193A6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4A-4C9A-9717-D7D7B193A6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4A-4C9A-9717-D7D7B193A6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4A-4C9A-9717-D7D7B193A6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4A-4C9A-9717-D7D7B193A6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4A-4C9A-9717-D7D7B193A6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4A-4C9A-9717-D7D7B193A6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4A-4C9A-9717-D7D7B193A6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4A-4C9A-9717-D7D7B193A6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4A-4C9A-9717-D7D7B193A6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4A-4C9A-9717-D7D7B193A6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4A-4C9A-9717-D7D7B193A6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4A-4C9A-9717-D7D7B193A6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4A-4C9A-9717-D7D7B193A6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4A-4C9A-9717-D7D7B193A6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4A-4C9A-9717-D7D7B193A6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4A-4C9A-9717-D7D7B193A6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4A-4C9A-9717-D7D7B193A6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4A-4C9A-9717-D7D7B193A6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4A-4C9A-9717-D7D7B193A6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4A-4C9A-9717-D7D7B193A6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4A-4C9A-9717-D7D7B193A6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4A-4C9A-9717-D7D7B193A6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4A-4C9A-9717-D7D7B193A6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4A-4C9A-9717-D7D7B193A6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4A-4C9A-9717-D7D7B193A6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4A-4C9A-9717-D7D7B193A6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4A-4C9A-9717-D7D7B193A6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4A-4C9A-9717-D7D7B193A6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4A-4C9A-9717-D7D7B193A6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4A-4C9A-9717-D7D7B193A6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4A-4C9A-9717-D7D7B193A6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4A-4C9A-9717-D7D7B193A6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4A-4C9A-9717-D7D7B193A6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4A-4C9A-9717-D7D7B193A6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4A-4C9A-9717-D7D7B193A6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4A-4C9A-9717-D7D7B193A6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4A-4C9A-9717-D7D7B193A6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4A-4C9A-9717-D7D7B193A6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4A-4C9A-9717-D7D7B193A6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4A-4C9A-9717-D7D7B193A6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4A-4C9A-9717-D7D7B193A6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4A-4C9A-9717-D7D7B193A6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4A-4C9A-9717-D7D7B193A6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4A-4C9A-9717-D7D7B193A6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4A-4C9A-9717-D7D7B193A6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4A-4C9A-9717-D7D7B193A6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4A-4C9A-9717-D7D7B193A6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4A-4C9A-9717-D7D7B193A6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4A-4C9A-9717-D7D7B193A6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4A-4C9A-9717-D7D7B193A6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4A-4C9A-9717-D7D7B193A6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4A-4C9A-9717-D7D7B193A6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4A-4C9A-9717-D7D7B193A6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4A-4C9A-9717-D7D7B193A6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4A-4C9A-9717-D7D7B193A6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4A-4C9A-9717-D7D7B193A6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C4A-4C9A-9717-D7D7B193A6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C4A-4C9A-9717-D7D7B193A69E}"/>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C4A-4C9A-9717-D7D7B193A69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C4A-4C9A-9717-D7D7B193A69E}"/>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C4A-4C9A-9717-D7D7B193A69E}"/>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C4A-4C9A-9717-D7D7B193A69E}"/>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C4A-4C9A-9717-D7D7B193A6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C4A-4C9A-9717-D7D7B193A6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C4A-4C9A-9717-D7D7B193A6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C4A-4C9A-9717-D7D7B193A69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C4A-4C9A-9717-D7D7B193A6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C4A-4C9A-9717-D7D7B193A6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C4A-4C9A-9717-D7D7B193A6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C4A-4C9A-9717-D7D7B193A6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C4A-4C9A-9717-D7D7B193A6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C4A-4C9A-9717-D7D7B193A6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C4A-4C9A-9717-D7D7B193A6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C4A-4C9A-9717-D7D7B193A6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C4A-4C9A-9717-D7D7B193A6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C4A-4C9A-9717-D7D7B193A6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C4A-4C9A-9717-D7D7B193A6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C4A-4C9A-9717-D7D7B193A6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C4A-4C9A-9717-D7D7B193A6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C4A-4C9A-9717-D7D7B193A6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C4A-4C9A-9717-D7D7B193A6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C4A-4C9A-9717-D7D7B193A6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C4A-4C9A-9717-D7D7B193A6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C4A-4C9A-9717-D7D7B193A6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C4A-4C9A-9717-D7D7B193A6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C4A-4C9A-9717-D7D7B193A6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C4A-4C9A-9717-D7D7B193A6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C4A-4C9A-9717-D7D7B193A6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C4A-4C9A-9717-D7D7B193A6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C4A-4C9A-9717-D7D7B193A6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C4A-4C9A-9717-D7D7B193A6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C4A-4C9A-9717-D7D7B193A6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C4A-4C9A-9717-D7D7B193A6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C4A-4C9A-9717-D7D7B193A6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C4A-4C9A-9717-D7D7B193A6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C4A-4C9A-9717-D7D7B193A6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C4A-4C9A-9717-D7D7B193A6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C4A-4C9A-9717-D7D7B193A6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C4A-4C9A-9717-D7D7B193A6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C4A-4C9A-9717-D7D7B193A6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C4A-4C9A-9717-D7D7B193A6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C4A-4C9A-9717-D7D7B193A6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C4A-4C9A-9717-D7D7B193A6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C4A-4C9A-9717-D7D7B193A6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C4A-4C9A-9717-D7D7B193A6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C4A-4C9A-9717-D7D7B193A6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C4A-4C9A-9717-D7D7B193A6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C4A-4C9A-9717-D7D7B193A6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C4A-4C9A-9717-D7D7B193A6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4A-4C9A-9717-D7D7B193A6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4A-4C9A-9717-D7D7B193A6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4A-4C9A-9717-D7D7B193A6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4A-4C9A-9717-D7D7B193A6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4A-4C9A-9717-D7D7B193A6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4A-4C9A-9717-D7D7B193A6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4A-4C9A-9717-D7D7B193A6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4A-4C9A-9717-D7D7B193A6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4A-4C9A-9717-D7D7B193A6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4A-4C9A-9717-D7D7B193A6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4A-4C9A-9717-D7D7B193A6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4A-4C9A-9717-D7D7B193A6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4A-4C9A-9717-D7D7B193A6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4A-4C9A-9717-D7D7B193A6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4A-4C9A-9717-D7D7B193A6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4A-4C9A-9717-D7D7B193A6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4A-4C9A-9717-D7D7B193A6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4A-4C9A-9717-D7D7B193A6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4A-4C9A-9717-D7D7B193A6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4A-4C9A-9717-D7D7B193A6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4A-4C9A-9717-D7D7B193A6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4A-4C9A-9717-D7D7B193A6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4A-4C9A-9717-D7D7B193A6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4A-4C9A-9717-D7D7B193A6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4A-4C9A-9717-D7D7B193A6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4A-4C9A-9717-D7D7B193A6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4A-4C9A-9717-D7D7B193A6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4A-4C9A-9717-D7D7B193A6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4A-4C9A-9717-D7D7B193A6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4A-4C9A-9717-D7D7B193A6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4A-4C9A-9717-D7D7B193A6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4A-4C9A-9717-D7D7B193A6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4A-4C9A-9717-D7D7B193A6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4A-4C9A-9717-D7D7B193A6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4A-4C9A-9717-D7D7B193A6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4A-4C9A-9717-D7D7B193A6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4A-4C9A-9717-D7D7B193A6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4A-4C9A-9717-D7D7B193A6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4A-4C9A-9717-D7D7B193A6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4A-4C9A-9717-D7D7B193A6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4A-4C9A-9717-D7D7B193A6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4A-4C9A-9717-D7D7B193A6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4A-4C9A-9717-D7D7B193A6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4A-4C9A-9717-D7D7B193A6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4A-4C9A-9717-D7D7B193A6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C4A-4C9A-9717-D7D7B193A69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C4A-4C9A-9717-D7D7B193A69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C4A-4C9A-9717-D7D7B193A69E}"/>
              </c:ext>
            </c:extLst>
          </c:dPt>
          <c:dPt>
            <c:idx val="3"/>
            <c:bubble3D val="0"/>
            <c:extLst>
              <c:ext xmlns:c16="http://schemas.microsoft.com/office/drawing/2014/chart" uri="{C3380CC4-5D6E-409C-BE32-E72D297353CC}">
                <c16:uniqueId val="{000000C4-AC4A-4C9A-9717-D7D7B193A69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C4A-4C9A-9717-D7D7B193A69E}"/>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C4A-4C9A-9717-D7D7B193A69E}"/>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C4A-4C9A-9717-D7D7B193A69E}"/>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C4A-4C9A-9717-D7D7B193A6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C4A-4C9A-9717-D7D7B193A6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C4A-4C9A-9717-D7D7B193A6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C4A-4C9A-9717-D7D7B193A69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C4A-4C9A-9717-D7D7B193A6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C4A-4C9A-9717-D7D7B193A6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C4A-4C9A-9717-D7D7B193A6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C4A-4C9A-9717-D7D7B193A6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C4A-4C9A-9717-D7D7B193A6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C4A-4C9A-9717-D7D7B193A6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C4A-4C9A-9717-D7D7B193A6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C4A-4C9A-9717-D7D7B193A6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C4A-4C9A-9717-D7D7B193A6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C4A-4C9A-9717-D7D7B193A6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C4A-4C9A-9717-D7D7B193A6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C4A-4C9A-9717-D7D7B193A6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C4A-4C9A-9717-D7D7B193A6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C4A-4C9A-9717-D7D7B193A6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C4A-4C9A-9717-D7D7B193A6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C4A-4C9A-9717-D7D7B193A6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C4A-4C9A-9717-D7D7B193A6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C4A-4C9A-9717-D7D7B193A6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4A-4C9A-9717-D7D7B193A6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4A-4C9A-9717-D7D7B193A6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4A-4C9A-9717-D7D7B193A6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4A-4C9A-9717-D7D7B193A6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4A-4C9A-9717-D7D7B193A6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4A-4C9A-9717-D7D7B193A6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4A-4C9A-9717-D7D7B193A6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4A-4C9A-9717-D7D7B193A6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4A-4C9A-9717-D7D7B193A6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4A-4C9A-9717-D7D7B193A6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4A-4C9A-9717-D7D7B193A6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4A-4C9A-9717-D7D7B193A6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4A-4C9A-9717-D7D7B193A6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4A-4C9A-9717-D7D7B193A6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4A-4C9A-9717-D7D7B193A6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4A-4C9A-9717-D7D7B193A6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4A-4C9A-9717-D7D7B193A6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4A-4C9A-9717-D7D7B193A6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4A-4C9A-9717-D7D7B193A6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4A-4C9A-9717-D7D7B193A6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4A-4C9A-9717-D7D7B193A6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C4A-4C9A-9717-D7D7B193A6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C4A-4C9A-9717-D7D7B193A6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C4A-4C9A-9717-D7D7B193A6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C4A-4C9A-9717-D7D7B193A6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C4A-4C9A-9717-D7D7B193A6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C4A-4C9A-9717-D7D7B193A6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C4A-4C9A-9717-D7D7B193A6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C4A-4C9A-9717-D7D7B193A6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C4A-4C9A-9717-D7D7B193A6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C4A-4C9A-9717-D7D7B193A6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C4A-4C9A-9717-D7D7B193A6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C4A-4C9A-9717-D7D7B193A6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C4A-4C9A-9717-D7D7B193A6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C4A-4C9A-9717-D7D7B193A6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C4A-4C9A-9717-D7D7B193A6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C4A-4C9A-9717-D7D7B193A6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C4A-4C9A-9717-D7D7B193A6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C4A-4C9A-9717-D7D7B193A6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C4A-4C9A-9717-D7D7B193A6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C4A-4C9A-9717-D7D7B193A6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C4A-4C9A-9717-D7D7B193A6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C4A-4C9A-9717-D7D7B193A6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C4A-4C9A-9717-D7D7B193A6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C4A-4C9A-9717-D7D7B193A6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C4A-4C9A-9717-D7D7B193A6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C4A-4C9A-9717-D7D7B193A6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4A-4C9A-9717-D7D7B193A6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4A-4C9A-9717-D7D7B193A6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4A-4C9A-9717-D7D7B193A6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4A-4C9A-9717-D7D7B193A6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4A-4C9A-9717-D7D7B193A6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4A-4C9A-9717-D7D7B193A6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4A-4C9A-9717-D7D7B193A6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4A-4C9A-9717-D7D7B193A6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4A-4C9A-9717-D7D7B193A6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4A-4C9A-9717-D7D7B193A6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4A-4C9A-9717-D7D7B193A6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4A-4C9A-9717-D7D7B193A6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4A-4C9A-9717-D7D7B193A6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4A-4C9A-9717-D7D7B193A6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4A-4C9A-9717-D7D7B193A6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4A-4C9A-9717-D7D7B193A6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4A-4C9A-9717-D7D7B193A6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4A-4C9A-9717-D7D7B193A6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4A-4C9A-9717-D7D7B193A6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4A-4C9A-9717-D7D7B193A6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4A-4C9A-9717-D7D7B193A6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4A-4C9A-9717-D7D7B193A6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4A-4C9A-9717-D7D7B193A6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C4A-4C9A-9717-D7D7B193A69E}"/>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28.5</c:v>
                </c:pt>
                <c:pt idx="3">
                  <c:v>28.5</c:v>
                </c:pt>
                <c:pt idx="4">
                  <c:v>28.5</c:v>
                </c:pt>
                <c:pt idx="5">
                  <c:v>28.5</c:v>
                </c:pt>
                <c:pt idx="6">
                  <c:v>28.5</c:v>
                </c:pt>
                <c:pt idx="7">
                  <c:v>28.5</c:v>
                </c:pt>
                <c:pt idx="8">
                  <c:v>28.5</c:v>
                </c:pt>
                <c:pt idx="9">
                  <c:v>28.5</c:v>
                </c:pt>
                <c:pt idx="10">
                  <c:v>28.5</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8A7-40ED-A176-9C829A9BA8E5}"/>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2.6</c:v>
                </c:pt>
                <c:pt idx="3">
                  <c:v>2.6</c:v>
                </c:pt>
                <c:pt idx="4">
                  <c:v>2.6</c:v>
                </c:pt>
                <c:pt idx="5">
                  <c:v>2.6</c:v>
                </c:pt>
                <c:pt idx="6">
                  <c:v>2.6</c:v>
                </c:pt>
                <c:pt idx="7">
                  <c:v>2.6</c:v>
                </c:pt>
                <c:pt idx="8">
                  <c:v>2.6</c:v>
                </c:pt>
                <c:pt idx="9">
                  <c:v>2.6</c:v>
                </c:pt>
                <c:pt idx="10">
                  <c:v>2.6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8A7-40ED-A176-9C829A9BA8E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8A7-40ED-A176-9C829A9BA8E5}"/>
              </c:ext>
            </c:extLst>
          </c:dPt>
          <c:dPt>
            <c:idx val="3"/>
            <c:bubble3D val="0"/>
            <c:extLst>
              <c:ext xmlns:c16="http://schemas.microsoft.com/office/drawing/2014/chart" uri="{C3380CC4-5D6E-409C-BE32-E72D297353CC}">
                <c16:uniqueId val="{00000003-68A7-40ED-A176-9C829A9BA8E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A7-40ED-A176-9C829A9BA8E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A7-40ED-A176-9C829A9BA8E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A7-40ED-A176-9C829A9BA8E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A7-40ED-A176-9C829A9BA8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A7-40ED-A176-9C829A9BA8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A7-40ED-A176-9C829A9BA8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A7-40ED-A176-9C829A9BA8E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A7-40ED-A176-9C829A9BA8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A7-40ED-A176-9C829A9BA8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A7-40ED-A176-9C829A9BA8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A7-40ED-A176-9C829A9BA8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A7-40ED-A176-9C829A9BA8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A7-40ED-A176-9C829A9BA8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A7-40ED-A176-9C829A9BA8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A7-40ED-A176-9C829A9BA8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A7-40ED-A176-9C829A9BA8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A7-40ED-A176-9C829A9BA8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A7-40ED-A176-9C829A9BA8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A7-40ED-A176-9C829A9BA8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A7-40ED-A176-9C829A9BA8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A7-40ED-A176-9C829A9BA8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A7-40ED-A176-9C829A9BA8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8A7-40ED-A176-9C829A9BA8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8A7-40ED-A176-9C829A9BA8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A7-40ED-A176-9C829A9BA8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A7-40ED-A176-9C829A9BA8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A7-40ED-A176-9C829A9BA8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A7-40ED-A176-9C829A9BA8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A7-40ED-A176-9C829A9BA8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A7-40ED-A176-9C829A9BA8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A7-40ED-A176-9C829A9BA8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A7-40ED-A176-9C829A9BA8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A7-40ED-A176-9C829A9BA8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A7-40ED-A176-9C829A9BA8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A7-40ED-A176-9C829A9BA8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A7-40ED-A176-9C829A9BA8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A7-40ED-A176-9C829A9BA8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A7-40ED-A176-9C829A9BA8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A7-40ED-A176-9C829A9BA8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A7-40ED-A176-9C829A9BA8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A7-40ED-A176-9C829A9BA8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A7-40ED-A176-9C829A9BA8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A7-40ED-A176-9C829A9BA8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A7-40ED-A176-9C829A9BA8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A7-40ED-A176-9C829A9BA8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A7-40ED-A176-9C829A9BA8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A7-40ED-A176-9C829A9BA8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A7-40ED-A176-9C829A9BA8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A7-40ED-A176-9C829A9BA8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A7-40ED-A176-9C829A9BA8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A7-40ED-A176-9C829A9BA8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A7-40ED-A176-9C829A9BA8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A7-40ED-A176-9C829A9BA8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A7-40ED-A176-9C829A9BA8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A7-40ED-A176-9C829A9BA8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A7-40ED-A176-9C829A9BA8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A7-40ED-A176-9C829A9BA8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A7-40ED-A176-9C829A9BA8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A7-40ED-A176-9C829A9BA8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A7-40ED-A176-9C829A9BA8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A7-40ED-A176-9C829A9BA8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A7-40ED-A176-9C829A9BA8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A7-40ED-A176-9C829A9BA8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A7-40ED-A176-9C829A9BA8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A7-40ED-A176-9C829A9BA8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A7-40ED-A176-9C829A9BA8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A7-40ED-A176-9C829A9BA8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A7-40ED-A176-9C829A9BA8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A7-40ED-A176-9C829A9BA8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A7-40ED-A176-9C829A9BA8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A7-40ED-A176-9C829A9BA8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A7-40ED-A176-9C829A9BA8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A7-40ED-A176-9C829A9BA8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A7-40ED-A176-9C829A9BA8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A7-40ED-A176-9C829A9BA8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A7-40ED-A176-9C829A9BA8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A7-40ED-A176-9C829A9BA8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A7-40ED-A176-9C829A9BA8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A7-40ED-A176-9C829A9BA8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A7-40ED-A176-9C829A9BA8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A7-40ED-A176-9C829A9BA8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A7-40ED-A176-9C829A9BA8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A7-40ED-A176-9C829A9BA8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A7-40ED-A176-9C829A9BA8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A7-40ED-A176-9C829A9BA8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A7-40ED-A176-9C829A9BA8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A7-40ED-A176-9C829A9BA8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A7-40ED-A176-9C829A9BA8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A7-40ED-A176-9C829A9BA8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A7-40ED-A176-9C829A9BA8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A7-40ED-A176-9C829A9BA8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A7-40ED-A176-9C829A9BA8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A7-40ED-A176-9C829A9BA8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8A7-40ED-A176-9C829A9BA8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8A7-40ED-A176-9C829A9BA8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28.544122935628259</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8A7-40ED-A176-9C829A9BA8E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8A7-40ED-A176-9C829A9BA8E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8A7-40ED-A176-9C829A9BA8E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8A7-40ED-A176-9C829A9BA8E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8A7-40ED-A176-9C829A9BA8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8A7-40ED-A176-9C829A9BA8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8A7-40ED-A176-9C829A9BA8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8A7-40ED-A176-9C829A9BA8E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8A7-40ED-A176-9C829A9BA8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8A7-40ED-A176-9C829A9BA8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8A7-40ED-A176-9C829A9BA8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8A7-40ED-A176-9C829A9BA8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8A7-40ED-A176-9C829A9BA8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8A7-40ED-A176-9C829A9BA8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8A7-40ED-A176-9C829A9BA8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8A7-40ED-A176-9C829A9BA8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8A7-40ED-A176-9C829A9BA8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8A7-40ED-A176-9C829A9BA8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8A7-40ED-A176-9C829A9BA8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8A7-40ED-A176-9C829A9BA8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8A7-40ED-A176-9C829A9BA8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8A7-40ED-A176-9C829A9BA8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8A7-40ED-A176-9C829A9BA8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8A7-40ED-A176-9C829A9BA8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8A7-40ED-A176-9C829A9BA8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8A7-40ED-A176-9C829A9BA8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8A7-40ED-A176-9C829A9BA8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8A7-40ED-A176-9C829A9BA8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8A7-40ED-A176-9C829A9BA8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8A7-40ED-A176-9C829A9BA8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8A7-40ED-A176-9C829A9BA8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8A7-40ED-A176-9C829A9BA8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8A7-40ED-A176-9C829A9BA8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8A7-40ED-A176-9C829A9BA8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8A7-40ED-A176-9C829A9BA8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8A7-40ED-A176-9C829A9BA8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8A7-40ED-A176-9C829A9BA8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8A7-40ED-A176-9C829A9BA8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8A7-40ED-A176-9C829A9BA8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8A7-40ED-A176-9C829A9BA8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8A7-40ED-A176-9C829A9BA8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8A7-40ED-A176-9C829A9BA8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8A7-40ED-A176-9C829A9BA8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8A7-40ED-A176-9C829A9BA8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8A7-40ED-A176-9C829A9BA8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8A7-40ED-A176-9C829A9BA8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8A7-40ED-A176-9C829A9BA8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8A7-40ED-A176-9C829A9BA8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8A7-40ED-A176-9C829A9BA8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8A7-40ED-A176-9C829A9BA8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8A7-40ED-A176-9C829A9BA8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A7-40ED-A176-9C829A9BA8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A7-40ED-A176-9C829A9BA8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A7-40ED-A176-9C829A9BA8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A7-40ED-A176-9C829A9BA8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A7-40ED-A176-9C829A9BA8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A7-40ED-A176-9C829A9BA8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A7-40ED-A176-9C829A9BA8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A7-40ED-A176-9C829A9BA8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A7-40ED-A176-9C829A9BA8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A7-40ED-A176-9C829A9BA8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A7-40ED-A176-9C829A9BA8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A7-40ED-A176-9C829A9BA8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A7-40ED-A176-9C829A9BA8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A7-40ED-A176-9C829A9BA8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A7-40ED-A176-9C829A9BA8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A7-40ED-A176-9C829A9BA8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A7-40ED-A176-9C829A9BA8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A7-40ED-A176-9C829A9BA8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A7-40ED-A176-9C829A9BA8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A7-40ED-A176-9C829A9BA8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A7-40ED-A176-9C829A9BA8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A7-40ED-A176-9C829A9BA8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A7-40ED-A176-9C829A9BA8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A7-40ED-A176-9C829A9BA8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A7-40ED-A176-9C829A9BA8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A7-40ED-A176-9C829A9BA8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A7-40ED-A176-9C829A9BA8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A7-40ED-A176-9C829A9BA8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A7-40ED-A176-9C829A9BA8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A7-40ED-A176-9C829A9BA8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A7-40ED-A176-9C829A9BA8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A7-40ED-A176-9C829A9BA8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A7-40ED-A176-9C829A9BA8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A7-40ED-A176-9C829A9BA8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A7-40ED-A176-9C829A9BA8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A7-40ED-A176-9C829A9BA8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A7-40ED-A176-9C829A9BA8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A7-40ED-A176-9C829A9BA8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A7-40ED-A176-9C829A9BA8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A7-40ED-A176-9C829A9BA8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A7-40ED-A176-9C829A9BA8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A7-40ED-A176-9C829A9BA8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A7-40ED-A176-9C829A9BA8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A7-40ED-A176-9C829A9BA8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A7-40ED-A176-9C829A9BA8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2.5955096466580216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8A7-40ED-A176-9C829A9BA8E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35.5</c:v>
                </c:pt>
                <c:pt idx="3">
                  <c:v>35.5</c:v>
                </c:pt>
                <c:pt idx="4">
                  <c:v>35.5</c:v>
                </c:pt>
                <c:pt idx="5">
                  <c:v>35.5</c:v>
                </c:pt>
                <c:pt idx="6">
                  <c:v>35.5</c:v>
                </c:pt>
                <c:pt idx="7">
                  <c:v>35.5</c:v>
                </c:pt>
                <c:pt idx="8">
                  <c:v>35.5</c:v>
                </c:pt>
                <c:pt idx="9">
                  <c:v>35.5</c:v>
                </c:pt>
                <c:pt idx="10">
                  <c:v>35.5</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8A7-40ED-A176-9C829A9BA8E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8A7-40ED-A176-9C829A9BA8E5}"/>
              </c:ext>
            </c:extLst>
          </c:dPt>
          <c:dPt>
            <c:idx val="3"/>
            <c:bubble3D val="0"/>
            <c:extLst>
              <c:ext xmlns:c16="http://schemas.microsoft.com/office/drawing/2014/chart" uri="{C3380CC4-5D6E-409C-BE32-E72D297353CC}">
                <c16:uniqueId val="{000000C4-68A7-40ED-A176-9C829A9BA8E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8A7-40ED-A176-9C829A9BA8E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8A7-40ED-A176-9C829A9BA8E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8A7-40ED-A176-9C829A9BA8E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8A7-40ED-A176-9C829A9BA8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8A7-40ED-A176-9C829A9BA8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8A7-40ED-A176-9C829A9BA8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8A7-40ED-A176-9C829A9BA8E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8A7-40ED-A176-9C829A9BA8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8A7-40ED-A176-9C829A9BA8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8A7-40ED-A176-9C829A9BA8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8A7-40ED-A176-9C829A9BA8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8A7-40ED-A176-9C829A9BA8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8A7-40ED-A176-9C829A9BA8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8A7-40ED-A176-9C829A9BA8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8A7-40ED-A176-9C829A9BA8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8A7-40ED-A176-9C829A9BA8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8A7-40ED-A176-9C829A9BA8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8A7-40ED-A176-9C829A9BA8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8A7-40ED-A176-9C829A9BA8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8A7-40ED-A176-9C829A9BA8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8A7-40ED-A176-9C829A9BA8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8A7-40ED-A176-9C829A9BA8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8A7-40ED-A176-9C829A9BA8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8A7-40ED-A176-9C829A9BA8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A7-40ED-A176-9C829A9BA8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A7-40ED-A176-9C829A9BA8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A7-40ED-A176-9C829A9BA8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A7-40ED-A176-9C829A9BA8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A7-40ED-A176-9C829A9BA8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A7-40ED-A176-9C829A9BA8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A7-40ED-A176-9C829A9BA8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A7-40ED-A176-9C829A9BA8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A7-40ED-A176-9C829A9BA8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A7-40ED-A176-9C829A9BA8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A7-40ED-A176-9C829A9BA8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A7-40ED-A176-9C829A9BA8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A7-40ED-A176-9C829A9BA8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A7-40ED-A176-9C829A9BA8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A7-40ED-A176-9C829A9BA8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A7-40ED-A176-9C829A9BA8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A7-40ED-A176-9C829A9BA8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A7-40ED-A176-9C829A9BA8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A7-40ED-A176-9C829A9BA8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A7-40ED-A176-9C829A9BA8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A7-40ED-A176-9C829A9BA8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A7-40ED-A176-9C829A9BA8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8A7-40ED-A176-9C829A9BA8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8A7-40ED-A176-9C829A9BA8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8A7-40ED-A176-9C829A9BA8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8A7-40ED-A176-9C829A9BA8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8A7-40ED-A176-9C829A9BA8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8A7-40ED-A176-9C829A9BA8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8A7-40ED-A176-9C829A9BA8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8A7-40ED-A176-9C829A9BA8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8A7-40ED-A176-9C829A9BA8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8A7-40ED-A176-9C829A9BA8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8A7-40ED-A176-9C829A9BA8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8A7-40ED-A176-9C829A9BA8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8A7-40ED-A176-9C829A9BA8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8A7-40ED-A176-9C829A9BA8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8A7-40ED-A176-9C829A9BA8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8A7-40ED-A176-9C829A9BA8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8A7-40ED-A176-9C829A9BA8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8A7-40ED-A176-9C829A9BA8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8A7-40ED-A176-9C829A9BA8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8A7-40ED-A176-9C829A9BA8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8A7-40ED-A176-9C829A9BA8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8A7-40ED-A176-9C829A9BA8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8A7-40ED-A176-9C829A9BA8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8A7-40ED-A176-9C829A9BA8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8A7-40ED-A176-9C829A9BA8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8A7-40ED-A176-9C829A9BA8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A7-40ED-A176-9C829A9BA8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A7-40ED-A176-9C829A9BA8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A7-40ED-A176-9C829A9BA8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A7-40ED-A176-9C829A9BA8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A7-40ED-A176-9C829A9BA8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A7-40ED-A176-9C829A9BA8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A7-40ED-A176-9C829A9BA8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A7-40ED-A176-9C829A9BA8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A7-40ED-A176-9C829A9BA8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A7-40ED-A176-9C829A9BA8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A7-40ED-A176-9C829A9BA8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A7-40ED-A176-9C829A9BA8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A7-40ED-A176-9C829A9BA8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A7-40ED-A176-9C829A9BA8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A7-40ED-A176-9C829A9BA8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A7-40ED-A176-9C829A9BA8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A7-40ED-A176-9C829A9BA8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A7-40ED-A176-9C829A9BA8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A7-40ED-A176-9C829A9BA8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A7-40ED-A176-9C829A9BA8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A7-40ED-A176-9C829A9BA8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A7-40ED-A176-9C829A9BA8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A7-40ED-A176-9C829A9BA8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35.5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8A7-40ED-A176-9C829A9BA8E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093-4D5A-9E91-7B975FBD617E}"/>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66.599999999999994</c:v>
                </c:pt>
                <c:pt idx="16">
                  <c:v>66.599999999999994</c:v>
                </c:pt>
                <c:pt idx="17">
                  <c:v>66.599999999999994</c:v>
                </c:pt>
                <c:pt idx="18">
                  <c:v>66.599999999999994</c:v>
                </c:pt>
                <c:pt idx="19">
                  <c:v>66.599999999999994</c:v>
                </c:pt>
                <c:pt idx="20">
                  <c:v>66.599999999999994</c:v>
                </c:pt>
                <c:pt idx="21">
                  <c:v>66.599999999999994</c:v>
                </c:pt>
                <c:pt idx="22">
                  <c:v>66.599999999999994</c:v>
                </c:pt>
                <c:pt idx="23">
                  <c:v>66.599999999999994</c:v>
                </c:pt>
                <c:pt idx="24">
                  <c:v>66.599999999999994</c:v>
                </c:pt>
                <c:pt idx="25">
                  <c:v>66.599999999999994</c:v>
                </c:pt>
              </c:numCache>
            </c:numRef>
          </c:yVal>
          <c:smooth val="0"/>
          <c:extLst>
            <c:ext xmlns:c16="http://schemas.microsoft.com/office/drawing/2014/chart" uri="{C3380CC4-5D6E-409C-BE32-E72D297353CC}">
              <c16:uniqueId val="{00000001-B093-4D5A-9E91-7B975FBD617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B093-4D5A-9E91-7B975FBD617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093-4D5A-9E91-7B975FBD617E}"/>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093-4D5A-9E91-7B975FBD617E}"/>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093-4D5A-9E91-7B975FBD617E}"/>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093-4D5A-9E91-7B975FBD61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093-4D5A-9E91-7B975FBD61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093-4D5A-9E91-7B975FBD61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093-4D5A-9E91-7B975FBD61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093-4D5A-9E91-7B975FBD61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093-4D5A-9E91-7B975FBD61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093-4D5A-9E91-7B975FBD61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093-4D5A-9E91-7B975FBD61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093-4D5A-9E91-7B975FBD61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093-4D5A-9E91-7B975FBD61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093-4D5A-9E91-7B975FBD61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093-4D5A-9E91-7B975FBD61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093-4D5A-9E91-7B975FBD61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093-4D5A-9E91-7B975FBD61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093-4D5A-9E91-7B975FBD61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093-4D5A-9E91-7B975FBD61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093-4D5A-9E91-7B975FBD61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093-4D5A-9E91-7B975FBD61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093-4D5A-9E91-7B975FBD61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093-4D5A-9E91-7B975FBD61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093-4D5A-9E91-7B975FBD61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093-4D5A-9E91-7B975FBD61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093-4D5A-9E91-7B975FBD61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093-4D5A-9E91-7B975FBD61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093-4D5A-9E91-7B975FBD61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093-4D5A-9E91-7B975FBD61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093-4D5A-9E91-7B975FBD61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093-4D5A-9E91-7B975FBD61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093-4D5A-9E91-7B975FBD61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093-4D5A-9E91-7B975FBD61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093-4D5A-9E91-7B975FBD61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093-4D5A-9E91-7B975FBD61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093-4D5A-9E91-7B975FBD61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093-4D5A-9E91-7B975FBD61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093-4D5A-9E91-7B975FBD61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093-4D5A-9E91-7B975FBD61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093-4D5A-9E91-7B975FBD61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093-4D5A-9E91-7B975FBD61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093-4D5A-9E91-7B975FBD61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093-4D5A-9E91-7B975FBD61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093-4D5A-9E91-7B975FBD61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093-4D5A-9E91-7B975FBD61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093-4D5A-9E91-7B975FBD61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093-4D5A-9E91-7B975FBD61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093-4D5A-9E91-7B975FBD61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093-4D5A-9E91-7B975FBD61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093-4D5A-9E91-7B975FBD61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093-4D5A-9E91-7B975FBD61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093-4D5A-9E91-7B975FBD61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093-4D5A-9E91-7B975FBD61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093-4D5A-9E91-7B975FBD61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093-4D5A-9E91-7B975FBD61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093-4D5A-9E91-7B975FBD61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093-4D5A-9E91-7B975FBD61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093-4D5A-9E91-7B975FBD61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093-4D5A-9E91-7B975FBD61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093-4D5A-9E91-7B975FBD61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093-4D5A-9E91-7B975FBD61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093-4D5A-9E91-7B975FBD61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093-4D5A-9E91-7B975FBD61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093-4D5A-9E91-7B975FBD61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093-4D5A-9E91-7B975FBD61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093-4D5A-9E91-7B975FBD61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093-4D5A-9E91-7B975FBD61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093-4D5A-9E91-7B975FBD61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093-4D5A-9E91-7B975FBD61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093-4D5A-9E91-7B975FBD61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093-4D5A-9E91-7B975FBD61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093-4D5A-9E91-7B975FBD61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093-4D5A-9E91-7B975FBD61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093-4D5A-9E91-7B975FBD61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093-4D5A-9E91-7B975FBD61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093-4D5A-9E91-7B975FBD61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093-4D5A-9E91-7B975FBD61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093-4D5A-9E91-7B975FBD61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093-4D5A-9E91-7B975FBD61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093-4D5A-9E91-7B975FBD61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093-4D5A-9E91-7B975FBD61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093-4D5A-9E91-7B975FBD61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093-4D5A-9E91-7B975FBD61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093-4D5A-9E91-7B975FBD61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093-4D5A-9E91-7B975FBD61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093-4D5A-9E91-7B975FBD61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093-4D5A-9E91-7B975FBD61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093-4D5A-9E91-7B975FBD61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093-4D5A-9E91-7B975FBD61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093-4D5A-9E91-7B975FBD61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093-4D5A-9E91-7B975FBD61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093-4D5A-9E91-7B975FBD61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093-4D5A-9E91-7B975FBD61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093-4D5A-9E91-7B975FBD61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093-4D5A-9E91-7B975FBD61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093-4D5A-9E91-7B975FBD617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093-4D5A-9E91-7B975FBD617E}"/>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093-4D5A-9E91-7B975FBD617E}"/>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093-4D5A-9E91-7B975FBD617E}"/>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093-4D5A-9E91-7B975FBD61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093-4D5A-9E91-7B975FBD61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093-4D5A-9E91-7B975FBD61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093-4D5A-9E91-7B975FBD61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093-4D5A-9E91-7B975FBD61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093-4D5A-9E91-7B975FBD61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093-4D5A-9E91-7B975FBD61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093-4D5A-9E91-7B975FBD61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093-4D5A-9E91-7B975FBD61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093-4D5A-9E91-7B975FBD61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093-4D5A-9E91-7B975FBD61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093-4D5A-9E91-7B975FBD61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093-4D5A-9E91-7B975FBD617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093-4D5A-9E91-7B975FBD61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093-4D5A-9E91-7B975FBD61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093-4D5A-9E91-7B975FBD61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093-4D5A-9E91-7B975FBD61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093-4D5A-9E91-7B975FBD61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093-4D5A-9E91-7B975FBD61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093-4D5A-9E91-7B975FBD61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093-4D5A-9E91-7B975FBD61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093-4D5A-9E91-7B975FBD61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093-4D5A-9E91-7B975FBD61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093-4D5A-9E91-7B975FBD61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093-4D5A-9E91-7B975FBD61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093-4D5A-9E91-7B975FBD61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093-4D5A-9E91-7B975FBD61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093-4D5A-9E91-7B975FBD61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093-4D5A-9E91-7B975FBD61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093-4D5A-9E91-7B975FBD61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093-4D5A-9E91-7B975FBD61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093-4D5A-9E91-7B975FBD61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093-4D5A-9E91-7B975FBD61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093-4D5A-9E91-7B975FBD61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093-4D5A-9E91-7B975FBD61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093-4D5A-9E91-7B975FBD61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093-4D5A-9E91-7B975FBD61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093-4D5A-9E91-7B975FBD61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093-4D5A-9E91-7B975FBD61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093-4D5A-9E91-7B975FBD61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093-4D5A-9E91-7B975FBD61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093-4D5A-9E91-7B975FBD61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093-4D5A-9E91-7B975FBD61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093-4D5A-9E91-7B975FBD61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093-4D5A-9E91-7B975FBD61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093-4D5A-9E91-7B975FBD61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093-4D5A-9E91-7B975FBD61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093-4D5A-9E91-7B975FBD61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093-4D5A-9E91-7B975FBD61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093-4D5A-9E91-7B975FBD61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093-4D5A-9E91-7B975FBD61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093-4D5A-9E91-7B975FBD61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093-4D5A-9E91-7B975FBD61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093-4D5A-9E91-7B975FBD61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093-4D5A-9E91-7B975FBD61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093-4D5A-9E91-7B975FBD61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093-4D5A-9E91-7B975FBD61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093-4D5A-9E91-7B975FBD61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093-4D5A-9E91-7B975FBD61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093-4D5A-9E91-7B975FBD61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093-4D5A-9E91-7B975FBD61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093-4D5A-9E91-7B975FBD61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093-4D5A-9E91-7B975FBD61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093-4D5A-9E91-7B975FBD61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093-4D5A-9E91-7B975FBD61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093-4D5A-9E91-7B975FBD61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093-4D5A-9E91-7B975FBD61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093-4D5A-9E91-7B975FBD61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093-4D5A-9E91-7B975FBD61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093-4D5A-9E91-7B975FBD61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093-4D5A-9E91-7B975FBD61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093-4D5A-9E91-7B975FBD61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093-4D5A-9E91-7B975FBD61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093-4D5A-9E91-7B975FBD61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093-4D5A-9E91-7B975FBD61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093-4D5A-9E91-7B975FBD61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093-4D5A-9E91-7B975FBD61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093-4D5A-9E91-7B975FBD61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093-4D5A-9E91-7B975FBD61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093-4D5A-9E91-7B975FBD61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093-4D5A-9E91-7B975FBD61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093-4D5A-9E91-7B975FBD61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093-4D5A-9E91-7B975FBD61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093-4D5A-9E91-7B975FBD61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093-4D5A-9E91-7B975FBD61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093-4D5A-9E91-7B975FBD61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093-4D5A-9E91-7B975FBD61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093-4D5A-9E91-7B975FBD61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093-4D5A-9E91-7B975FBD61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093-4D5A-9E91-7B975FBD61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093-4D5A-9E91-7B975FBD61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093-4D5A-9E91-7B975FBD61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60.982523414212586</c:v>
                </c:pt>
                <c:pt idx="6">
                  <c:v>72.170395849357732</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093-4D5A-9E91-7B975FBD617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093-4D5A-9E91-7B975FBD617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B093-4D5A-9E91-7B975FBD617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093-4D5A-9E91-7B975FBD617E}"/>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093-4D5A-9E91-7B975FBD617E}"/>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093-4D5A-9E91-7B975FBD617E}"/>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093-4D5A-9E91-7B975FBD61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093-4D5A-9E91-7B975FBD61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093-4D5A-9E91-7B975FBD61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093-4D5A-9E91-7B975FBD61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093-4D5A-9E91-7B975FBD61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093-4D5A-9E91-7B975FBD61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093-4D5A-9E91-7B975FBD61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093-4D5A-9E91-7B975FBD61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093-4D5A-9E91-7B975FBD61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093-4D5A-9E91-7B975FBD61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093-4D5A-9E91-7B975FBD61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093-4D5A-9E91-7B975FBD61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093-4D5A-9E91-7B975FBD61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093-4D5A-9E91-7B975FBD61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093-4D5A-9E91-7B975FBD61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093-4D5A-9E91-7B975FBD61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093-4D5A-9E91-7B975FBD61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093-4D5A-9E91-7B975FBD61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093-4D5A-9E91-7B975FBD61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093-4D5A-9E91-7B975FBD61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093-4D5A-9E91-7B975FBD61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093-4D5A-9E91-7B975FBD61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093-4D5A-9E91-7B975FBD61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093-4D5A-9E91-7B975FBD61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093-4D5A-9E91-7B975FBD61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093-4D5A-9E91-7B975FBD61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093-4D5A-9E91-7B975FBD61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093-4D5A-9E91-7B975FBD61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093-4D5A-9E91-7B975FBD61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093-4D5A-9E91-7B975FBD61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093-4D5A-9E91-7B975FBD61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093-4D5A-9E91-7B975FBD61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093-4D5A-9E91-7B975FBD61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093-4D5A-9E91-7B975FBD61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093-4D5A-9E91-7B975FBD61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093-4D5A-9E91-7B975FBD61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093-4D5A-9E91-7B975FBD61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093-4D5A-9E91-7B975FBD61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093-4D5A-9E91-7B975FBD61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093-4D5A-9E91-7B975FBD61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093-4D5A-9E91-7B975FBD61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093-4D5A-9E91-7B975FBD61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093-4D5A-9E91-7B975FBD61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093-4D5A-9E91-7B975FBD61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093-4D5A-9E91-7B975FBD61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093-4D5A-9E91-7B975FBD61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093-4D5A-9E91-7B975FBD61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093-4D5A-9E91-7B975FBD61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093-4D5A-9E91-7B975FBD61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093-4D5A-9E91-7B975FBD61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093-4D5A-9E91-7B975FBD61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093-4D5A-9E91-7B975FBD61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093-4D5A-9E91-7B975FBD61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093-4D5A-9E91-7B975FBD61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093-4D5A-9E91-7B975FBD61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093-4D5A-9E91-7B975FBD61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093-4D5A-9E91-7B975FBD61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093-4D5A-9E91-7B975FBD61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093-4D5A-9E91-7B975FBD61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093-4D5A-9E91-7B975FBD61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093-4D5A-9E91-7B975FBD61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093-4D5A-9E91-7B975FBD61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093-4D5A-9E91-7B975FBD61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093-4D5A-9E91-7B975FBD61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093-4D5A-9E91-7B975FBD61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093-4D5A-9E91-7B975FBD61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093-4D5A-9E91-7B975FBD61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093-4D5A-9E91-7B975FBD61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093-4D5A-9E91-7B975FBD61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093-4D5A-9E91-7B975FBD61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093-4D5A-9E91-7B975FBD61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093-4D5A-9E91-7B975FBD61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093-4D5A-9E91-7B975FBD61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093-4D5A-9E91-7B975FBD61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093-4D5A-9E91-7B975FBD61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093-4D5A-9E91-7B975FBD61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093-4D5A-9E91-7B975FBD61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093-4D5A-9E91-7B975FBD61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093-4D5A-9E91-7B975FBD61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093-4D5A-9E91-7B975FBD61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093-4D5A-9E91-7B975FBD61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093-4D5A-9E91-7B975FBD61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093-4D5A-9E91-7B975FBD61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093-4D5A-9E91-7B975FBD61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093-4D5A-9E91-7B975FBD61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093-4D5A-9E91-7B975FBD61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093-4D5A-9E91-7B975FBD61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093-4D5A-9E91-7B975FBD61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093-4D5A-9E91-7B975FBD61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093-4D5A-9E91-7B975FBD61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093-4D5A-9E91-7B975FBD61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093-4D5A-9E91-7B975FBD61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093-4D5A-9E91-7B975FBD617E}"/>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872-4E88-9BF8-319102553955}"/>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872-4E88-9BF8-31910255395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872-4E88-9BF8-319102553955}"/>
              </c:ext>
            </c:extLst>
          </c:dPt>
          <c:dPt>
            <c:idx val="3"/>
            <c:bubble3D val="0"/>
            <c:extLst>
              <c:ext xmlns:c16="http://schemas.microsoft.com/office/drawing/2014/chart" uri="{C3380CC4-5D6E-409C-BE32-E72D297353CC}">
                <c16:uniqueId val="{00000003-8872-4E88-9BF8-31910255395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72-4E88-9BF8-31910255395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72-4E88-9BF8-31910255395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72-4E88-9BF8-31910255395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72-4E88-9BF8-3191025539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72-4E88-9BF8-3191025539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72-4E88-9BF8-31910255395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72-4E88-9BF8-31910255395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72-4E88-9BF8-3191025539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72-4E88-9BF8-3191025539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72-4E88-9BF8-3191025539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72-4E88-9BF8-3191025539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72-4E88-9BF8-3191025539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72-4E88-9BF8-3191025539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72-4E88-9BF8-3191025539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72-4E88-9BF8-3191025539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72-4E88-9BF8-3191025539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72-4E88-9BF8-3191025539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72-4E88-9BF8-3191025539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72-4E88-9BF8-3191025539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72-4E88-9BF8-3191025539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72-4E88-9BF8-3191025539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72-4E88-9BF8-3191025539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872-4E88-9BF8-3191025539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872-4E88-9BF8-3191025539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72-4E88-9BF8-3191025539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72-4E88-9BF8-3191025539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72-4E88-9BF8-3191025539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72-4E88-9BF8-3191025539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72-4E88-9BF8-3191025539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72-4E88-9BF8-3191025539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72-4E88-9BF8-3191025539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72-4E88-9BF8-3191025539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72-4E88-9BF8-3191025539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72-4E88-9BF8-3191025539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72-4E88-9BF8-3191025539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72-4E88-9BF8-3191025539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72-4E88-9BF8-3191025539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72-4E88-9BF8-3191025539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72-4E88-9BF8-3191025539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72-4E88-9BF8-3191025539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72-4E88-9BF8-3191025539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72-4E88-9BF8-3191025539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72-4E88-9BF8-3191025539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72-4E88-9BF8-3191025539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72-4E88-9BF8-3191025539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72-4E88-9BF8-3191025539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72-4E88-9BF8-3191025539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72-4E88-9BF8-3191025539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72-4E88-9BF8-3191025539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72-4E88-9BF8-3191025539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72-4E88-9BF8-3191025539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72-4E88-9BF8-3191025539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72-4E88-9BF8-3191025539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72-4E88-9BF8-3191025539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72-4E88-9BF8-3191025539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72-4E88-9BF8-3191025539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72-4E88-9BF8-3191025539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72-4E88-9BF8-3191025539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72-4E88-9BF8-3191025539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72-4E88-9BF8-3191025539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72-4E88-9BF8-3191025539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72-4E88-9BF8-3191025539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72-4E88-9BF8-3191025539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72-4E88-9BF8-3191025539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72-4E88-9BF8-3191025539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72-4E88-9BF8-3191025539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72-4E88-9BF8-3191025539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72-4E88-9BF8-3191025539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72-4E88-9BF8-3191025539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72-4E88-9BF8-3191025539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72-4E88-9BF8-3191025539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72-4E88-9BF8-3191025539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72-4E88-9BF8-3191025539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72-4E88-9BF8-3191025539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72-4E88-9BF8-3191025539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72-4E88-9BF8-3191025539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72-4E88-9BF8-3191025539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72-4E88-9BF8-3191025539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72-4E88-9BF8-3191025539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72-4E88-9BF8-3191025539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72-4E88-9BF8-3191025539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72-4E88-9BF8-3191025539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72-4E88-9BF8-3191025539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72-4E88-9BF8-3191025539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72-4E88-9BF8-3191025539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72-4E88-9BF8-3191025539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72-4E88-9BF8-3191025539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72-4E88-9BF8-3191025539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72-4E88-9BF8-3191025539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72-4E88-9BF8-3191025539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72-4E88-9BF8-3191025539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72-4E88-9BF8-3191025539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72-4E88-9BF8-3191025539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872-4E88-9BF8-3191025539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872-4E88-9BF8-3191025539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872-4E88-9BF8-31910255395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872-4E88-9BF8-31910255395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872-4E88-9BF8-31910255395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872-4E88-9BF8-31910255395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872-4E88-9BF8-3191025539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872-4E88-9BF8-3191025539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872-4E88-9BF8-31910255395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872-4E88-9BF8-31910255395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872-4E88-9BF8-3191025539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872-4E88-9BF8-3191025539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872-4E88-9BF8-3191025539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872-4E88-9BF8-3191025539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872-4E88-9BF8-3191025539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872-4E88-9BF8-3191025539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872-4E88-9BF8-3191025539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872-4E88-9BF8-3191025539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872-4E88-9BF8-3191025539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872-4E88-9BF8-3191025539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872-4E88-9BF8-3191025539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872-4E88-9BF8-3191025539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872-4E88-9BF8-3191025539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872-4E88-9BF8-3191025539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872-4E88-9BF8-3191025539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872-4E88-9BF8-3191025539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872-4E88-9BF8-3191025539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872-4E88-9BF8-3191025539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872-4E88-9BF8-3191025539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872-4E88-9BF8-3191025539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872-4E88-9BF8-3191025539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872-4E88-9BF8-3191025539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872-4E88-9BF8-3191025539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872-4E88-9BF8-3191025539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872-4E88-9BF8-3191025539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872-4E88-9BF8-3191025539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872-4E88-9BF8-3191025539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872-4E88-9BF8-3191025539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872-4E88-9BF8-3191025539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872-4E88-9BF8-3191025539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872-4E88-9BF8-3191025539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872-4E88-9BF8-3191025539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872-4E88-9BF8-3191025539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872-4E88-9BF8-3191025539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872-4E88-9BF8-3191025539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872-4E88-9BF8-3191025539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872-4E88-9BF8-3191025539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872-4E88-9BF8-3191025539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872-4E88-9BF8-3191025539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872-4E88-9BF8-3191025539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872-4E88-9BF8-3191025539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872-4E88-9BF8-3191025539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872-4E88-9BF8-3191025539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872-4E88-9BF8-3191025539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872-4E88-9BF8-3191025539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872-4E88-9BF8-3191025539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872-4E88-9BF8-3191025539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872-4E88-9BF8-3191025539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872-4E88-9BF8-3191025539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872-4E88-9BF8-3191025539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872-4E88-9BF8-3191025539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872-4E88-9BF8-3191025539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872-4E88-9BF8-3191025539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872-4E88-9BF8-3191025539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872-4E88-9BF8-3191025539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872-4E88-9BF8-3191025539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872-4E88-9BF8-3191025539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872-4E88-9BF8-3191025539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872-4E88-9BF8-3191025539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872-4E88-9BF8-3191025539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872-4E88-9BF8-3191025539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872-4E88-9BF8-3191025539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872-4E88-9BF8-3191025539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872-4E88-9BF8-3191025539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872-4E88-9BF8-3191025539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72-4E88-9BF8-3191025539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72-4E88-9BF8-3191025539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72-4E88-9BF8-3191025539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72-4E88-9BF8-3191025539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72-4E88-9BF8-3191025539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72-4E88-9BF8-3191025539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72-4E88-9BF8-3191025539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72-4E88-9BF8-3191025539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72-4E88-9BF8-3191025539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72-4E88-9BF8-3191025539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72-4E88-9BF8-3191025539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72-4E88-9BF8-3191025539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72-4E88-9BF8-3191025539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72-4E88-9BF8-3191025539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72-4E88-9BF8-3191025539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72-4E88-9BF8-3191025539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72-4E88-9BF8-3191025539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72-4E88-9BF8-3191025539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72-4E88-9BF8-3191025539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72-4E88-9BF8-3191025539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72-4E88-9BF8-3191025539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72-4E88-9BF8-3191025539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72-4E88-9BF8-3191025539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872-4E88-9BF8-31910255395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872-4E88-9BF8-31910255395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872-4E88-9BF8-319102553955}"/>
              </c:ext>
            </c:extLst>
          </c:dPt>
          <c:dPt>
            <c:idx val="3"/>
            <c:bubble3D val="0"/>
            <c:extLst>
              <c:ext xmlns:c16="http://schemas.microsoft.com/office/drawing/2014/chart" uri="{C3380CC4-5D6E-409C-BE32-E72D297353CC}">
                <c16:uniqueId val="{000000C4-8872-4E88-9BF8-31910255395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872-4E88-9BF8-319102553955}"/>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872-4E88-9BF8-319102553955}"/>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872-4E88-9BF8-319102553955}"/>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872-4E88-9BF8-3191025539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872-4E88-9BF8-3191025539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872-4E88-9BF8-31910255395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872-4E88-9BF8-31910255395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872-4E88-9BF8-3191025539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872-4E88-9BF8-3191025539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872-4E88-9BF8-3191025539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872-4E88-9BF8-3191025539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872-4E88-9BF8-3191025539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872-4E88-9BF8-3191025539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872-4E88-9BF8-3191025539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872-4E88-9BF8-3191025539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872-4E88-9BF8-3191025539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872-4E88-9BF8-3191025539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872-4E88-9BF8-3191025539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872-4E88-9BF8-3191025539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872-4E88-9BF8-3191025539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872-4E88-9BF8-3191025539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872-4E88-9BF8-3191025539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872-4E88-9BF8-3191025539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872-4E88-9BF8-3191025539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872-4E88-9BF8-3191025539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872-4E88-9BF8-3191025539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872-4E88-9BF8-3191025539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872-4E88-9BF8-3191025539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872-4E88-9BF8-3191025539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872-4E88-9BF8-3191025539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872-4E88-9BF8-3191025539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872-4E88-9BF8-3191025539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872-4E88-9BF8-3191025539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872-4E88-9BF8-3191025539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872-4E88-9BF8-3191025539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872-4E88-9BF8-3191025539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872-4E88-9BF8-3191025539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872-4E88-9BF8-3191025539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872-4E88-9BF8-3191025539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872-4E88-9BF8-3191025539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872-4E88-9BF8-3191025539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872-4E88-9BF8-3191025539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872-4E88-9BF8-3191025539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872-4E88-9BF8-3191025539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872-4E88-9BF8-3191025539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872-4E88-9BF8-3191025539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872-4E88-9BF8-3191025539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872-4E88-9BF8-3191025539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872-4E88-9BF8-3191025539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872-4E88-9BF8-3191025539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872-4E88-9BF8-3191025539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872-4E88-9BF8-3191025539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872-4E88-9BF8-3191025539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872-4E88-9BF8-3191025539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872-4E88-9BF8-3191025539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872-4E88-9BF8-3191025539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872-4E88-9BF8-3191025539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872-4E88-9BF8-3191025539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872-4E88-9BF8-3191025539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872-4E88-9BF8-3191025539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872-4E88-9BF8-3191025539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872-4E88-9BF8-3191025539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872-4E88-9BF8-3191025539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872-4E88-9BF8-3191025539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872-4E88-9BF8-3191025539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872-4E88-9BF8-3191025539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872-4E88-9BF8-3191025539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872-4E88-9BF8-3191025539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872-4E88-9BF8-3191025539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872-4E88-9BF8-3191025539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872-4E88-9BF8-3191025539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872-4E88-9BF8-3191025539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872-4E88-9BF8-3191025539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872-4E88-9BF8-3191025539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872-4E88-9BF8-3191025539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872-4E88-9BF8-3191025539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872-4E88-9BF8-3191025539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872-4E88-9BF8-3191025539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872-4E88-9BF8-3191025539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872-4E88-9BF8-3191025539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872-4E88-9BF8-3191025539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872-4E88-9BF8-3191025539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872-4E88-9BF8-3191025539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872-4E88-9BF8-3191025539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872-4E88-9BF8-3191025539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872-4E88-9BF8-3191025539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872-4E88-9BF8-3191025539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872-4E88-9BF8-3191025539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872-4E88-9BF8-3191025539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872-4E88-9BF8-3191025539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872-4E88-9BF8-3191025539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872-4E88-9BF8-3191025539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872-4E88-9BF8-3191025539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872-4E88-9BF8-3191025539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872-4E88-9BF8-3191025539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872-4E88-9BF8-319102553955}"/>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DA4-4FD0-91A4-8F11827D9576}"/>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78.8</c:v>
                </c:pt>
                <c:pt idx="16">
                  <c:v>78.8</c:v>
                </c:pt>
                <c:pt idx="17">
                  <c:v>78.8</c:v>
                </c:pt>
                <c:pt idx="18">
                  <c:v>78.8</c:v>
                </c:pt>
                <c:pt idx="19">
                  <c:v>78.8</c:v>
                </c:pt>
                <c:pt idx="20">
                  <c:v>78.8</c:v>
                </c:pt>
                <c:pt idx="21">
                  <c:v>78.8</c:v>
                </c:pt>
                <c:pt idx="22">
                  <c:v>78.8</c:v>
                </c:pt>
                <c:pt idx="23">
                  <c:v>78.8</c:v>
                </c:pt>
                <c:pt idx="24">
                  <c:v>78.8</c:v>
                </c:pt>
                <c:pt idx="25">
                  <c:v>78.8</c:v>
                </c:pt>
              </c:numCache>
            </c:numRef>
          </c:yVal>
          <c:smooth val="0"/>
          <c:extLst>
            <c:ext xmlns:c16="http://schemas.microsoft.com/office/drawing/2014/chart" uri="{C3380CC4-5D6E-409C-BE32-E72D297353CC}">
              <c16:uniqueId val="{00000001-1DA4-4FD0-91A4-8F11827D957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DA4-4FD0-91A4-8F11827D9576}"/>
              </c:ext>
            </c:extLst>
          </c:dPt>
          <c:dPt>
            <c:idx val="3"/>
            <c:bubble3D val="0"/>
            <c:extLst>
              <c:ext xmlns:c16="http://schemas.microsoft.com/office/drawing/2014/chart" uri="{C3380CC4-5D6E-409C-BE32-E72D297353CC}">
                <c16:uniqueId val="{00000003-1DA4-4FD0-91A4-8F11827D957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A4-4FD0-91A4-8F11827D9576}"/>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A4-4FD0-91A4-8F11827D9576}"/>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A4-4FD0-91A4-8F11827D9576}"/>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A4-4FD0-91A4-8F11827D95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A4-4FD0-91A4-8F11827D95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A4-4FD0-91A4-8F11827D95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A4-4FD0-91A4-8F11827D957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A4-4FD0-91A4-8F11827D95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A4-4FD0-91A4-8F11827D95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A4-4FD0-91A4-8F11827D95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A4-4FD0-91A4-8F11827D95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A4-4FD0-91A4-8F11827D95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A4-4FD0-91A4-8F11827D95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A4-4FD0-91A4-8F11827D95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A4-4FD0-91A4-8F11827D95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A4-4FD0-91A4-8F11827D95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A4-4FD0-91A4-8F11827D95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A4-4FD0-91A4-8F11827D95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A4-4FD0-91A4-8F11827D95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A4-4FD0-91A4-8F11827D95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A4-4FD0-91A4-8F11827D95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A4-4FD0-91A4-8F11827D95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A4-4FD0-91A4-8F11827D95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DA4-4FD0-91A4-8F11827D95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A4-4FD0-91A4-8F11827D95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A4-4FD0-91A4-8F11827D95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A4-4FD0-91A4-8F11827D95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A4-4FD0-91A4-8F11827D95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A4-4FD0-91A4-8F11827D95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A4-4FD0-91A4-8F11827D95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A4-4FD0-91A4-8F11827D95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A4-4FD0-91A4-8F11827D95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A4-4FD0-91A4-8F11827D95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A4-4FD0-91A4-8F11827D95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A4-4FD0-91A4-8F11827D95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A4-4FD0-91A4-8F11827D95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A4-4FD0-91A4-8F11827D95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A4-4FD0-91A4-8F11827D95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A4-4FD0-91A4-8F11827D95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A4-4FD0-91A4-8F11827D95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A4-4FD0-91A4-8F11827D95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A4-4FD0-91A4-8F11827D95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A4-4FD0-91A4-8F11827D95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A4-4FD0-91A4-8F11827D95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A4-4FD0-91A4-8F11827D95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A4-4FD0-91A4-8F11827D95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A4-4FD0-91A4-8F11827D95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A4-4FD0-91A4-8F11827D95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A4-4FD0-91A4-8F11827D95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A4-4FD0-91A4-8F11827D95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A4-4FD0-91A4-8F11827D95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A4-4FD0-91A4-8F11827D95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A4-4FD0-91A4-8F11827D95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A4-4FD0-91A4-8F11827D95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A4-4FD0-91A4-8F11827D95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A4-4FD0-91A4-8F11827D95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A4-4FD0-91A4-8F11827D95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A4-4FD0-91A4-8F11827D95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A4-4FD0-91A4-8F11827D95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A4-4FD0-91A4-8F11827D95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A4-4FD0-91A4-8F11827D95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A4-4FD0-91A4-8F11827D95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A4-4FD0-91A4-8F11827D95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A4-4FD0-91A4-8F11827D95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A4-4FD0-91A4-8F11827D95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A4-4FD0-91A4-8F11827D95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A4-4FD0-91A4-8F11827D95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A4-4FD0-91A4-8F11827D95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A4-4FD0-91A4-8F11827D95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A4-4FD0-91A4-8F11827D95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A4-4FD0-91A4-8F11827D95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A4-4FD0-91A4-8F11827D95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A4-4FD0-91A4-8F11827D95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A4-4FD0-91A4-8F11827D95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A4-4FD0-91A4-8F11827D95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A4-4FD0-91A4-8F11827D95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A4-4FD0-91A4-8F11827D95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A4-4FD0-91A4-8F11827D95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A4-4FD0-91A4-8F11827D95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A4-4FD0-91A4-8F11827D95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A4-4FD0-91A4-8F11827D95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A4-4FD0-91A4-8F11827D95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A4-4FD0-91A4-8F11827D95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A4-4FD0-91A4-8F11827D95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A4-4FD0-91A4-8F11827D95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A4-4FD0-91A4-8F11827D95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A4-4FD0-91A4-8F11827D95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A4-4FD0-91A4-8F11827D95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A4-4FD0-91A4-8F11827D95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A4-4FD0-91A4-8F11827D95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A4-4FD0-91A4-8F11827D95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A4-4FD0-91A4-8F11827D95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A4-4FD0-91A4-8F11827D95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A4-4FD0-91A4-8F11827D95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DA4-4FD0-91A4-8F11827D95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DA4-4FD0-91A4-8F11827D957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A4-4FD0-91A4-8F11827D9576}"/>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A4-4FD0-91A4-8F11827D9576}"/>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A4-4FD0-91A4-8F11827D9576}"/>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A4-4FD0-91A4-8F11827D95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A4-4FD0-91A4-8F11827D95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A4-4FD0-91A4-8F11827D95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A4-4FD0-91A4-8F11827D957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A4-4FD0-91A4-8F11827D95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A4-4FD0-91A4-8F11827D95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A4-4FD0-91A4-8F11827D95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A4-4FD0-91A4-8F11827D95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A4-4FD0-91A4-8F11827D95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A4-4FD0-91A4-8F11827D95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A4-4FD0-91A4-8F11827D95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A4-4FD0-91A4-8F11827D95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A4-4FD0-91A4-8F11827D95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A4-4FD0-91A4-8F11827D95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A4-4FD0-91A4-8F11827D95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A4-4FD0-91A4-8F11827D95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A4-4FD0-91A4-8F11827D95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A4-4FD0-91A4-8F11827D95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A4-4FD0-91A4-8F11827D95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A4-4FD0-91A4-8F11827D95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A4-4FD0-91A4-8F11827D95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A4-4FD0-91A4-8F11827D95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A4-4FD0-91A4-8F11827D95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A4-4FD0-91A4-8F11827D95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A4-4FD0-91A4-8F11827D95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A4-4FD0-91A4-8F11827D95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A4-4FD0-91A4-8F11827D95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A4-4FD0-91A4-8F11827D95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A4-4FD0-91A4-8F11827D95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A4-4FD0-91A4-8F11827D95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A4-4FD0-91A4-8F11827D95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A4-4FD0-91A4-8F11827D95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A4-4FD0-91A4-8F11827D95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A4-4FD0-91A4-8F11827D95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A4-4FD0-91A4-8F11827D95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A4-4FD0-91A4-8F11827D95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A4-4FD0-91A4-8F11827D95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A4-4FD0-91A4-8F11827D95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A4-4FD0-91A4-8F11827D95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A4-4FD0-91A4-8F11827D95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A4-4FD0-91A4-8F11827D95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A4-4FD0-91A4-8F11827D95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A4-4FD0-91A4-8F11827D95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A4-4FD0-91A4-8F11827D95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A4-4FD0-91A4-8F11827D95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A4-4FD0-91A4-8F11827D95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A4-4FD0-91A4-8F11827D95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A4-4FD0-91A4-8F11827D95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A4-4FD0-91A4-8F11827D95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A4-4FD0-91A4-8F11827D95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A4-4FD0-91A4-8F11827D95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A4-4FD0-91A4-8F11827D95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A4-4FD0-91A4-8F11827D95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A4-4FD0-91A4-8F11827D95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A4-4FD0-91A4-8F11827D95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A4-4FD0-91A4-8F11827D95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A4-4FD0-91A4-8F11827D95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A4-4FD0-91A4-8F11827D95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A4-4FD0-91A4-8F11827D95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A4-4FD0-91A4-8F11827D95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A4-4FD0-91A4-8F11827D95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A4-4FD0-91A4-8F11827D95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A4-4FD0-91A4-8F11827D95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A4-4FD0-91A4-8F11827D95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A4-4FD0-91A4-8F11827D95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A4-4FD0-91A4-8F11827D95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A4-4FD0-91A4-8F11827D95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A4-4FD0-91A4-8F11827D95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A4-4FD0-91A4-8F11827D95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A4-4FD0-91A4-8F11827D95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A4-4FD0-91A4-8F11827D95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A4-4FD0-91A4-8F11827D95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A4-4FD0-91A4-8F11827D95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A4-4FD0-91A4-8F11827D95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A4-4FD0-91A4-8F11827D95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A4-4FD0-91A4-8F11827D95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A4-4FD0-91A4-8F11827D95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A4-4FD0-91A4-8F11827D95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A4-4FD0-91A4-8F11827D95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A4-4FD0-91A4-8F11827D95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A4-4FD0-91A4-8F11827D95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A4-4FD0-91A4-8F11827D95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A4-4FD0-91A4-8F11827D95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A4-4FD0-91A4-8F11827D95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A4-4FD0-91A4-8F11827D95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A4-4FD0-91A4-8F11827D95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A4-4FD0-91A4-8F11827D95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A4-4FD0-91A4-8F11827D95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A4-4FD0-91A4-8F11827D95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A4-4FD0-91A4-8F11827D95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A4-4FD0-91A4-8F11827D95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A4-4FD0-91A4-8F11827D95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77.150000000000006</c:v>
                </c:pt>
                <c:pt idx="6">
                  <c:v>80.38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A4-4FD0-91A4-8F11827D9576}"/>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DA4-4FD0-91A4-8F11827D957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1DA4-4FD0-91A4-8F11827D957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DA4-4FD0-91A4-8F11827D957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A4-4FD0-91A4-8F11827D9576}"/>
                </c:ext>
              </c:extLst>
            </c:dLbl>
            <c:dLbl>
              <c:idx val="1"/>
              <c:tx>
                <c:rich>
                  <a:bodyPr/>
                  <a:lstStyle/>
                  <a:p>
                    <a:pPr>
                      <a:defRPr sz="600" b="0" i="0">
                        <a:solidFill>
                          <a:srgbClr val="000000"/>
                        </a:solidFill>
                        <a:latin typeface="Arial"/>
                        <a:ea typeface="Arial"/>
                        <a:cs typeface="Arial"/>
                      </a:defRPr>
                    </a:pPr>
                    <a:r>
                      <a:rPr lang="en-US" sz="600"/>
                      <a:t>HLSS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A4-4FD0-91A4-8F11827D9576}"/>
                </c:ext>
              </c:extLst>
            </c:dLbl>
            <c:dLbl>
              <c:idx val="2"/>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A4-4FD0-91A4-8F11827D9576}"/>
                </c:ext>
              </c:extLst>
            </c:dLbl>
            <c:dLbl>
              <c:idx val="3"/>
              <c:tx>
                <c:rich>
                  <a:bodyPr/>
                  <a:lstStyle/>
                  <a:p>
                    <a:pPr>
                      <a:defRPr sz="600" b="0" i="0">
                        <a:solidFill>
                          <a:srgbClr val="000000"/>
                        </a:solidFill>
                        <a:latin typeface="Arial"/>
                        <a:ea typeface="Arial"/>
                        <a:cs typeface="Arial"/>
                      </a:defRPr>
                    </a:pPr>
                    <a:r>
                      <a:rPr lang="en-US" sz="600"/>
                      <a:t>YL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A4-4FD0-91A4-8F11827D95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A4-4FD0-91A4-8F11827D95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A4-4FD0-91A4-8F11827D95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A4-4FD0-91A4-8F11827D957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A4-4FD0-91A4-8F11827D95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A4-4FD0-91A4-8F11827D95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A4-4FD0-91A4-8F11827D95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A4-4FD0-91A4-8F11827D95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A4-4FD0-91A4-8F11827D95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A4-4FD0-91A4-8F11827D95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A4-4FD0-91A4-8F11827D95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A4-4FD0-91A4-8F11827D95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A4-4FD0-91A4-8F11827D95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A4-4FD0-91A4-8F11827D95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A4-4FD0-91A4-8F11827D95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A4-4FD0-91A4-8F11827D95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A4-4FD0-91A4-8F11827D95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A4-4FD0-91A4-8F11827D95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A4-4FD0-91A4-8F11827D95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A4-4FD0-91A4-8F11827D95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DA4-4FD0-91A4-8F11827D95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A4-4FD0-91A4-8F11827D95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A4-4FD0-91A4-8F11827D95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A4-4FD0-91A4-8F11827D95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A4-4FD0-91A4-8F11827D95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A4-4FD0-91A4-8F11827D95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A4-4FD0-91A4-8F11827D95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A4-4FD0-91A4-8F11827D95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A4-4FD0-91A4-8F11827D95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A4-4FD0-91A4-8F11827D95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A4-4FD0-91A4-8F11827D95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A4-4FD0-91A4-8F11827D95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A4-4FD0-91A4-8F11827D95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A4-4FD0-91A4-8F11827D95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A4-4FD0-91A4-8F11827D95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A4-4FD0-91A4-8F11827D95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A4-4FD0-91A4-8F11827D95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A4-4FD0-91A4-8F11827D95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A4-4FD0-91A4-8F11827D95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A4-4FD0-91A4-8F11827D95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A4-4FD0-91A4-8F11827D95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A4-4FD0-91A4-8F11827D95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A4-4FD0-91A4-8F11827D95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A4-4FD0-91A4-8F11827D95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A4-4FD0-91A4-8F11827D95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A4-4FD0-91A4-8F11827D95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A4-4FD0-91A4-8F11827D95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A4-4FD0-91A4-8F11827D95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A4-4FD0-91A4-8F11827D95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A4-4FD0-91A4-8F11827D95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A4-4FD0-91A4-8F11827D95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A4-4FD0-91A4-8F11827D95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A4-4FD0-91A4-8F11827D95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A4-4FD0-91A4-8F11827D95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A4-4FD0-91A4-8F11827D95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A4-4FD0-91A4-8F11827D95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A4-4FD0-91A4-8F11827D95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A4-4FD0-91A4-8F11827D95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A4-4FD0-91A4-8F11827D95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A4-4FD0-91A4-8F11827D95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A4-4FD0-91A4-8F11827D95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A4-4FD0-91A4-8F11827D95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A4-4FD0-91A4-8F11827D95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A4-4FD0-91A4-8F11827D95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A4-4FD0-91A4-8F11827D95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A4-4FD0-91A4-8F11827D95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A4-4FD0-91A4-8F11827D95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A4-4FD0-91A4-8F11827D95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A4-4FD0-91A4-8F11827D95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A4-4FD0-91A4-8F11827D95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A4-4FD0-91A4-8F11827D95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A4-4FD0-91A4-8F11827D95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A4-4FD0-91A4-8F11827D95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A4-4FD0-91A4-8F11827D95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A4-4FD0-91A4-8F11827D95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A4-4FD0-91A4-8F11827D95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A4-4FD0-91A4-8F11827D95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A4-4FD0-91A4-8F11827D95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A4-4FD0-91A4-8F11827D95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A4-4FD0-91A4-8F11827D95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A4-4FD0-91A4-8F11827D95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A4-4FD0-91A4-8F11827D95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A4-4FD0-91A4-8F11827D95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A4-4FD0-91A4-8F11827D95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A4-4FD0-91A4-8F11827D95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A4-4FD0-91A4-8F11827D95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A4-4FD0-91A4-8F11827D95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A4-4FD0-91A4-8F11827D95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A4-4FD0-91A4-8F11827D95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A4-4FD0-91A4-8F11827D95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A4-4FD0-91A4-8F11827D95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DA4-4FD0-91A4-8F11827D95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2006</c:v>
                </c:pt>
                <c:pt idx="2">
                  <c:v>2012</c:v>
                </c:pt>
                <c:pt idx="3">
                  <c:v>2017</c:v>
                </c:pt>
                <c:pt idx="4">
                  <c:v>2019</c:v>
                </c:pt>
                <c:pt idx="5">
                  <c:v>2021</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HLSS</c:v>
                  </c:pt>
                  <c:pt idx="2">
                    <c:v>YL</c:v>
                  </c:pt>
                  <c:pt idx="3">
                    <c:v>YL</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DA4-4FD0-91A4-8F11827D957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1A6E68F-1734-4E9A-BB73-7047439998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4C5E08B5-2496-44BE-8F2F-D2AB493A58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1634078-407B-4BD4-8919-F255AEA0FFC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C399030D-E3F3-46CA-A69E-D2DDE4FA26D5}"/>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6CD008C2-577F-4A65-95DE-AA6842ED02FA}"/>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108D6408-3446-4044-BD49-F41393D5628C}"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E2D7F338-D8F0-4620-B2A4-1296A20BF0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A432FC6E-9EDA-4DCE-8D45-8B64CBECD6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C0E5D38-AD36-41EE-974A-C87DF0B86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EE51BC85-0386-4FFC-869B-FDDBF7B06CDB}"/>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354B6B5-9902-4F13-A28C-D15BEC82E59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2D98B9F-700B-4597-AF50-2074DE11B2A2}"/>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36908CC-9200-4AC4-833C-72D546EEC5D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61F662F-DA17-4CCE-A7D6-CA1B9061788B}"/>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B53F44F-71D0-49B9-A5E3-40E704CD71C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F3B356A7-AB4D-4F1B-8B70-0F59F646A547}"/>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A99A1A9-9DAA-41F5-B392-10FBE5CD8D5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19DF412B-92D1-4B18-B734-1DA960672C9E}"/>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E7D95B5-16A8-4474-962D-BE91266C340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C67CD2E-944B-4FBE-BFB0-D99F7698AD2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0A8F3A4-DE47-4EB0-8230-047EB75EC23F}"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88E6343-BABF-4CA2-AC5B-953693A83173}"/>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C9D08CE-B60C-4960-A96E-6F8B5769084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0D2A3B8-83D2-464D-B3CF-180CFDFA5CC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FD5D36B-C620-4F5D-AE42-ED184D91ACD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9B836E4-4DB1-4742-A28D-F6885D5F377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94F6785-B3F5-40B5-A306-120C9D0E7DE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94DD767-51A2-4EF7-A3C5-623A396078F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7046971-3A38-4EA1-8EA5-DB27FF2E5DD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4B1712F-3462-4EA9-8A93-688975960E4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00F63A9-668B-45BC-BC22-82E927416C6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D750F5-6CEC-4616-9F7D-4BADA8FCAA5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6F59DC5-49DA-404B-BA11-62034D602EE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B300829-B9A7-46C0-8997-BE95B93E5B5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53130E9-2CBA-4A95-8481-57EC037D79F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8DBD7D0-3F9B-45A6-96CC-E97A83229B4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8E3F5FF-A883-4892-94F6-CFE4DE0308D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78A4E0C-FF8B-49DA-9512-D256D2A53B0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C02606F-8B9F-40A3-A05B-F8E002AF0E4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AD8B685-EEDF-44A9-AC32-D191E392709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81A5BE6-363B-434D-AB94-1A9A5EDFBD5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D6D800-476A-4E38-9C8E-6D3ADFAAAF3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F29613A-0AF7-4999-9CF9-0E6E38E7E22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C30E4AD-336C-4CC1-9D85-021074AB8F1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2389F2E-0C10-4128-AAA8-496D82A326B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848D953-7346-4057-9C91-AB8396882E3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0335DFD-98E8-4E08-B881-2B5AFD510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BECD928-F37B-4A86-9BBC-1FAC4095E3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612FFDF5-B74A-4753-88DD-01AEE9DA21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5078B422-DB12-4FAC-AD43-EA09014F8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A6518B9-5BA4-43D4-B30C-DBA266CFA9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0BA4D0B-6A78-4B89-B2ED-0F0B6996E7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D1D5C7CE-E056-453F-9697-C23DA0D7E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8F58D33-F6FF-4A6C-B04F-3163BDEBF3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70A1DBF-8940-481C-BD77-5B1F97B165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1683367-39D4-427A-A250-C8EAB29A80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3188CD9-4240-494C-B181-25E4E2C4C0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87B0FF4-F0B3-4A1F-B28A-1318F9BD7B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F7E2A1B-AAF6-42B8-B166-D979D37447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651B9E6E-6D24-417F-A8D2-5647F1E8D8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462F81C-438D-4FCD-AD52-B121A76514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758CBF93-9A58-4F73-9C41-407099AE9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EFBBE3F1-471B-4B79-A2EE-8F915B3E32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7CE6AFE-F366-48F1-8216-DA0731629E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EE5FE25-505C-4CD4-B755-0CD0B232B16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B54969E-411B-47C5-A8BE-89551DD4415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89A305A-9289-45A6-9676-5559260C7D5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42E2E2A-13CF-4490-8995-7642AFBCEFD4}"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8F7E881-FAA8-49A4-9A81-AEFED526E45E}"/>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D58AF1C-3BB8-40B5-91F2-9B113A633A6A}"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A45179A-234B-4934-A612-3F71F40AAE02}"/>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F473294-C21E-4B98-B5F6-1684AB598B3A}"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CFE4F02-28A7-4585-BA9C-A78D9152959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D2F0822-3C48-40AE-BE39-011F49F562A9}"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097098E-CF39-4873-8468-53783199240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3CA2141-E408-4B70-B2D1-3280EE270471}"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E310406-2FD6-4C75-AF5D-F27B05ED77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761FA-7165-4A46-88A1-02F622A7D609}">
  <sheetPr codeName="Sheet2"/>
  <dimension ref="A1:AH251"/>
  <sheetViews>
    <sheetView workbookViewId="0">
      <selection sqref="A1:U400"/>
    </sheetView>
  </sheetViews>
  <sheetFormatPr defaultColWidth="9" defaultRowHeight="13.2" x14ac:dyDescent="0.25"/>
  <cols>
    <col min="1" max="1" width="52.69921875" style="352" bestFit="1" customWidth="1"/>
    <col min="2" max="2" width="18.3984375" style="352" customWidth="1"/>
    <col min="3" max="3" width="22.3984375" style="352" customWidth="1"/>
    <col min="4" max="4" width="23.5" style="352" customWidth="1"/>
    <col min="5" max="5" width="23.69921875" style="352" customWidth="1"/>
    <col min="6" max="6" width="23.5" style="352" customWidth="1"/>
    <col min="7" max="12" width="9" style="352"/>
    <col min="13" max="13" width="39.69921875" style="352" bestFit="1" customWidth="1"/>
    <col min="14" max="22" width="9" style="352"/>
    <col min="23" max="23" width="13.09765625" style="352" bestFit="1" customWidth="1"/>
    <col min="24" max="16384" width="9" style="352"/>
  </cols>
  <sheetData>
    <row r="1" spans="1:34" x14ac:dyDescent="0.25">
      <c r="A1" s="351" t="s">
        <v>262</v>
      </c>
      <c r="B1" s="351" t="s">
        <v>263</v>
      </c>
      <c r="C1" s="351" t="s">
        <v>264</v>
      </c>
      <c r="D1" s="351" t="s">
        <v>265</v>
      </c>
      <c r="E1" s="351" t="s">
        <v>266</v>
      </c>
      <c r="F1" s="351" t="s">
        <v>196</v>
      </c>
      <c r="G1" s="351"/>
      <c r="I1" s="353" t="s">
        <v>267</v>
      </c>
      <c r="L1" s="353" t="s">
        <v>268</v>
      </c>
      <c r="M1" s="353" t="s">
        <v>269</v>
      </c>
      <c r="N1" s="353" t="s">
        <v>270</v>
      </c>
      <c r="O1" s="353" t="s">
        <v>271</v>
      </c>
      <c r="P1" s="353" t="s">
        <v>272</v>
      </c>
      <c r="Q1" s="353" t="s">
        <v>273</v>
      </c>
      <c r="R1" s="353" t="s">
        <v>274</v>
      </c>
      <c r="S1" s="353" t="s">
        <v>275</v>
      </c>
      <c r="T1" s="353" t="s">
        <v>268</v>
      </c>
      <c r="U1" s="353" t="s">
        <v>267</v>
      </c>
    </row>
    <row r="2" spans="1:34" x14ac:dyDescent="0.25">
      <c r="A2" s="354" t="s">
        <v>276</v>
      </c>
      <c r="I2" s="355" t="s">
        <v>262</v>
      </c>
      <c r="L2" s="355" t="s">
        <v>277</v>
      </c>
      <c r="M2" s="355" t="s">
        <v>278</v>
      </c>
      <c r="N2" s="355" t="s">
        <v>278</v>
      </c>
      <c r="O2" s="355" t="s">
        <v>278</v>
      </c>
      <c r="P2" s="355" t="s">
        <v>279</v>
      </c>
      <c r="Q2" s="355" t="s">
        <v>280</v>
      </c>
      <c r="R2" s="355"/>
      <c r="S2" s="355"/>
      <c r="T2" s="355" t="s">
        <v>277</v>
      </c>
      <c r="U2" s="356" t="s">
        <v>262</v>
      </c>
    </row>
    <row r="3" spans="1:34" x14ac:dyDescent="0.25">
      <c r="A3" s="357" t="s">
        <v>129</v>
      </c>
      <c r="B3" s="357" t="s">
        <v>281</v>
      </c>
      <c r="C3" s="357" t="s">
        <v>282</v>
      </c>
      <c r="D3" s="358" t="s">
        <v>283</v>
      </c>
      <c r="E3" s="352" t="s">
        <v>284</v>
      </c>
      <c r="I3" s="355" t="s">
        <v>263</v>
      </c>
      <c r="L3" s="355" t="s">
        <v>285</v>
      </c>
      <c r="M3" s="355" t="s">
        <v>286</v>
      </c>
      <c r="N3" s="355" t="s">
        <v>286</v>
      </c>
      <c r="O3" s="355" t="s">
        <v>287</v>
      </c>
      <c r="P3" s="355" t="s">
        <v>288</v>
      </c>
      <c r="Q3" s="355" t="s">
        <v>289</v>
      </c>
      <c r="R3" s="355"/>
      <c r="S3" s="355"/>
      <c r="T3" s="355" t="s">
        <v>285</v>
      </c>
      <c r="U3" s="355" t="s">
        <v>262</v>
      </c>
      <c r="W3" s="352" t="s">
        <v>290</v>
      </c>
      <c r="X3" s="352" t="s">
        <v>291</v>
      </c>
    </row>
    <row r="4" spans="1:34" x14ac:dyDescent="0.25">
      <c r="A4" s="352" t="s">
        <v>292</v>
      </c>
      <c r="B4" s="352" t="s">
        <v>293</v>
      </c>
      <c r="C4" s="352" t="s">
        <v>294</v>
      </c>
      <c r="D4" s="358" t="s">
        <v>295</v>
      </c>
      <c r="E4" s="352" t="s">
        <v>296</v>
      </c>
      <c r="I4" s="355" t="s">
        <v>264</v>
      </c>
      <c r="L4" s="355" t="s">
        <v>297</v>
      </c>
      <c r="M4" s="355" t="s">
        <v>298</v>
      </c>
      <c r="N4" s="355" t="s">
        <v>298</v>
      </c>
      <c r="O4" s="355" t="s">
        <v>298</v>
      </c>
      <c r="P4" s="355" t="s">
        <v>299</v>
      </c>
      <c r="Q4" s="355" t="s">
        <v>300</v>
      </c>
      <c r="R4" s="355"/>
      <c r="S4" s="355"/>
      <c r="T4" s="355" t="s">
        <v>297</v>
      </c>
      <c r="U4" s="355" t="s">
        <v>264</v>
      </c>
    </row>
    <row r="5" spans="1:34" x14ac:dyDescent="0.25">
      <c r="A5" s="357" t="str">
        <f>+Introduction!C7</f>
        <v>Viet Nam</v>
      </c>
      <c r="B5" s="359" t="str">
        <f t="shared" ref="B5" si="0">VLOOKUP($A$5,translationcountries,3,FALSE)</f>
        <v>Viet Nam</v>
      </c>
      <c r="C5" s="359" t="str">
        <f>VLOOKUP($A$5,translationcountries,2,FALSE)</f>
        <v>Viet Nam</v>
      </c>
      <c r="D5" s="359" t="str">
        <f>VLOOKUP($A$5,translationcountries,4,FALSE)</f>
        <v>Вьетнам</v>
      </c>
      <c r="E5" s="359" t="str">
        <f>VLOOKUP($A$5,translationcountries,5,FALSE)</f>
        <v>فييت نام</v>
      </c>
      <c r="F5" s="359">
        <f>VLOOKUP($A$5,translationcountries,6,FALSE)</f>
        <v>0</v>
      </c>
      <c r="G5" s="359"/>
      <c r="I5" s="355" t="s">
        <v>265</v>
      </c>
      <c r="L5" s="355" t="s">
        <v>302</v>
      </c>
      <c r="M5" s="355" t="s">
        <v>303</v>
      </c>
      <c r="N5" s="355" t="s">
        <v>303</v>
      </c>
      <c r="O5" s="355" t="s">
        <v>304</v>
      </c>
      <c r="P5" s="355" t="s">
        <v>305</v>
      </c>
      <c r="Q5" s="355" t="s">
        <v>306</v>
      </c>
      <c r="R5" s="355"/>
      <c r="S5" s="355"/>
      <c r="T5" s="355" t="s">
        <v>302</v>
      </c>
      <c r="U5" s="356" t="s">
        <v>262</v>
      </c>
    </row>
    <row r="6" spans="1:34" x14ac:dyDescent="0.25">
      <c r="A6" s="357" t="s">
        <v>307</v>
      </c>
      <c r="B6" s="352" t="s">
        <v>308</v>
      </c>
      <c r="C6" s="352" t="s">
        <v>309</v>
      </c>
      <c r="D6" s="358" t="s">
        <v>310</v>
      </c>
      <c r="E6" s="352" t="s">
        <v>311</v>
      </c>
      <c r="I6" s="355" t="s">
        <v>266</v>
      </c>
      <c r="L6" s="355" t="s">
        <v>312</v>
      </c>
      <c r="M6" s="355" t="s">
        <v>313</v>
      </c>
      <c r="N6" s="355" t="s">
        <v>314</v>
      </c>
      <c r="O6" s="355" t="s">
        <v>315</v>
      </c>
      <c r="P6" s="355" t="s">
        <v>316</v>
      </c>
      <c r="Q6" s="355" t="s">
        <v>317</v>
      </c>
      <c r="R6" s="355"/>
      <c r="S6" s="355"/>
      <c r="T6" s="355" t="s">
        <v>312</v>
      </c>
      <c r="U6" s="356" t="s">
        <v>262</v>
      </c>
    </row>
    <row r="7" spans="1:34" x14ac:dyDescent="0.25">
      <c r="A7" s="357" t="s">
        <v>31</v>
      </c>
      <c r="B7" s="352" t="s">
        <v>318</v>
      </c>
      <c r="C7" s="352" t="s">
        <v>319</v>
      </c>
      <c r="D7" s="358" t="s">
        <v>320</v>
      </c>
      <c r="E7" s="352" t="s">
        <v>321</v>
      </c>
      <c r="I7" s="355" t="s">
        <v>196</v>
      </c>
      <c r="L7" s="355" t="s">
        <v>322</v>
      </c>
      <c r="M7" s="355" t="s">
        <v>323</v>
      </c>
      <c r="N7" s="355" t="s">
        <v>324</v>
      </c>
      <c r="O7" s="355" t="s">
        <v>323</v>
      </c>
      <c r="P7" s="355" t="s">
        <v>325</v>
      </c>
      <c r="Q7" s="355" t="s">
        <v>326</v>
      </c>
      <c r="R7" s="355"/>
      <c r="S7" s="355"/>
      <c r="T7" s="355" t="s">
        <v>322</v>
      </c>
      <c r="U7" s="356" t="s">
        <v>262</v>
      </c>
      <c r="X7" s="355" t="str" cm="1">
        <f t="array" aca="1" ref="X7" ca="1">CELL("filename")</f>
        <v>C:\Users\johnstonr\WHOUNICEF Dropbox\WHOUNICEF Team Folder\Schools\2026 Report\Country files\Country files multilingual\Country files v09\[JMP_2026_WinS_VNM_Viet_Nam.xlsx]Introduction</v>
      </c>
    </row>
    <row r="8" spans="1:34" x14ac:dyDescent="0.25">
      <c r="A8" s="352" t="s">
        <v>130</v>
      </c>
      <c r="B8" s="352" t="s">
        <v>327</v>
      </c>
      <c r="C8" s="352" t="s">
        <v>328</v>
      </c>
      <c r="D8" s="358" t="s">
        <v>329</v>
      </c>
      <c r="E8" s="352" t="s">
        <v>330</v>
      </c>
      <c r="I8" s="355"/>
      <c r="L8" s="355" t="s">
        <v>331</v>
      </c>
      <c r="M8" s="355" t="s">
        <v>332</v>
      </c>
      <c r="N8" s="355" t="s">
        <v>333</v>
      </c>
      <c r="O8" s="355" t="s">
        <v>332</v>
      </c>
      <c r="P8" s="355" t="s">
        <v>334</v>
      </c>
      <c r="Q8" s="355" t="s">
        <v>335</v>
      </c>
      <c r="R8" s="355"/>
      <c r="S8" s="355"/>
      <c r="T8" s="355" t="s">
        <v>331</v>
      </c>
      <c r="U8" s="356" t="s">
        <v>264</v>
      </c>
      <c r="X8" s="355" t="str">
        <f ca="1">IFERROR(MID(X7,FIND(CHAR(1),SUBSTITUTE(X7,"\",CHAR(1),LEN(X7)-LEN(SUBSTITUTE(X7,"\",""))))+1,FIND(CHAR(1),SUBSTITUTE(X7,".",CHAR(1),LEN(X7)-LEN(SUBSTITUTE(X7,".",""))))-FIND(CHAR(1),SUBSTITUTE(X7,"\",CHAR(1),LEN(X7)-LEN(SUBSTITUTE(X7,"\",""))))-1),"")</f>
        <v>[JMP_2026_WinS_VNM_Viet_Nam</v>
      </c>
    </row>
    <row r="9" spans="1:34" x14ac:dyDescent="0.25">
      <c r="A9" s="357" t="s">
        <v>336</v>
      </c>
      <c r="B9" s="352" t="s">
        <v>337</v>
      </c>
      <c r="C9" s="352" t="s">
        <v>338</v>
      </c>
      <c r="D9" s="358" t="s">
        <v>339</v>
      </c>
      <c r="E9" s="352" t="s">
        <v>340</v>
      </c>
      <c r="L9" s="355" t="s">
        <v>341</v>
      </c>
      <c r="M9" s="355" t="s">
        <v>342</v>
      </c>
      <c r="N9" s="355" t="s">
        <v>343</v>
      </c>
      <c r="O9" s="355" t="s">
        <v>344</v>
      </c>
      <c r="P9" s="355" t="s">
        <v>345</v>
      </c>
      <c r="Q9" s="355" t="s">
        <v>346</v>
      </c>
      <c r="R9" s="355"/>
      <c r="S9" s="355"/>
      <c r="T9" s="355" t="s">
        <v>341</v>
      </c>
      <c r="U9" s="356" t="s">
        <v>266</v>
      </c>
      <c r="X9" s="355" t="s">
        <v>301</v>
      </c>
    </row>
    <row r="10" spans="1:34" x14ac:dyDescent="0.25">
      <c r="A10" s="357" t="s">
        <v>347</v>
      </c>
      <c r="B10" s="352" t="s">
        <v>348</v>
      </c>
      <c r="C10" s="352" t="s">
        <v>349</v>
      </c>
      <c r="D10" s="358" t="s">
        <v>350</v>
      </c>
      <c r="E10" s="352" t="s">
        <v>351</v>
      </c>
      <c r="I10" s="360" t="s">
        <v>352</v>
      </c>
      <c r="L10" s="355" t="s">
        <v>353</v>
      </c>
      <c r="M10" s="355" t="s">
        <v>354</v>
      </c>
      <c r="N10" s="355" t="s">
        <v>355</v>
      </c>
      <c r="O10" s="355" t="s">
        <v>354</v>
      </c>
      <c r="P10" s="355" t="s">
        <v>356</v>
      </c>
      <c r="Q10" s="355" t="s">
        <v>357</v>
      </c>
      <c r="R10" s="355"/>
      <c r="S10" s="355"/>
      <c r="T10" s="355" t="s">
        <v>353</v>
      </c>
      <c r="U10" s="356" t="s">
        <v>263</v>
      </c>
      <c r="W10" s="357" t="s">
        <v>358</v>
      </c>
      <c r="X10" s="357" t="s">
        <v>359</v>
      </c>
    </row>
    <row r="11" spans="1:34" x14ac:dyDescent="0.25">
      <c r="A11" s="357" t="s">
        <v>255</v>
      </c>
      <c r="B11" s="352" t="s">
        <v>360</v>
      </c>
      <c r="C11" s="352" t="s">
        <v>361</v>
      </c>
      <c r="D11" s="358" t="s">
        <v>362</v>
      </c>
      <c r="E11" s="352" t="s">
        <v>363</v>
      </c>
      <c r="I11" s="355" t="str">
        <f>HLOOKUP(Introduction!$G$4,nametranslations,18,FALSE)</f>
        <v>Notes on how to read the country file</v>
      </c>
      <c r="L11" s="355" t="s">
        <v>364</v>
      </c>
      <c r="M11" s="355" t="s">
        <v>365</v>
      </c>
      <c r="N11" s="355" t="s">
        <v>366</v>
      </c>
      <c r="O11" s="355" t="s">
        <v>365</v>
      </c>
      <c r="P11" s="355" t="s">
        <v>367</v>
      </c>
      <c r="Q11" s="355" t="s">
        <v>368</v>
      </c>
      <c r="R11" s="355"/>
      <c r="S11" s="355"/>
      <c r="T11" s="355" t="s">
        <v>364</v>
      </c>
      <c r="U11" s="356" t="s">
        <v>262</v>
      </c>
    </row>
    <row r="12" spans="1:34" x14ac:dyDescent="0.25">
      <c r="A12" s="357" t="s">
        <v>32</v>
      </c>
      <c r="B12" s="357" t="s">
        <v>369</v>
      </c>
      <c r="C12" s="357" t="s">
        <v>370</v>
      </c>
      <c r="D12" s="358" t="s">
        <v>371</v>
      </c>
      <c r="E12" s="357" t="s">
        <v>372</v>
      </c>
      <c r="I12" s="355" t="str">
        <f>HLOOKUP(Introduction!$G$4,nametranslations,24,FALSE)</f>
        <v>Total</v>
      </c>
      <c r="L12" s="355" t="s">
        <v>373</v>
      </c>
      <c r="M12" s="355" t="s">
        <v>374</v>
      </c>
      <c r="N12" s="355" t="s">
        <v>375</v>
      </c>
      <c r="O12" s="355" t="s">
        <v>376</v>
      </c>
      <c r="P12" s="355" t="s">
        <v>377</v>
      </c>
      <c r="Q12" s="355" t="s">
        <v>378</v>
      </c>
      <c r="R12" s="355"/>
      <c r="S12" s="355"/>
      <c r="T12" s="355" t="s">
        <v>373</v>
      </c>
      <c r="U12" s="356" t="s">
        <v>262</v>
      </c>
      <c r="W12" s="352" t="s">
        <v>379</v>
      </c>
      <c r="X12" s="352" t="s">
        <v>380</v>
      </c>
      <c r="Z12" s="352" t="s">
        <v>381</v>
      </c>
      <c r="AC12" s="352" t="s">
        <v>382</v>
      </c>
      <c r="AH12" s="361" t="str" cm="1">
        <f t="array" aca="1" ref="AH12" ca="1">MID(CELL("filename"),FIND("~",SUBSTITUTE(CELL("filename"),"_","~",3))+1,3)</f>
        <v>VNM</v>
      </c>
    </row>
    <row r="13" spans="1:34" x14ac:dyDescent="0.25">
      <c r="A13" s="357" t="s">
        <v>383</v>
      </c>
      <c r="B13" s="357" t="s">
        <v>384</v>
      </c>
      <c r="C13" s="357" t="s">
        <v>385</v>
      </c>
      <c r="D13" s="358" t="s">
        <v>386</v>
      </c>
      <c r="E13" s="357" t="s">
        <v>387</v>
      </c>
      <c r="I13" s="355" t="str">
        <f>HLOOKUP(Introduction!$G$4,nametranslations,25,FALSE)</f>
        <v>Rural</v>
      </c>
      <c r="L13" s="355" t="s">
        <v>388</v>
      </c>
      <c r="M13" s="355" t="s">
        <v>389</v>
      </c>
      <c r="N13" s="355" t="s">
        <v>390</v>
      </c>
      <c r="O13" s="355" t="s">
        <v>391</v>
      </c>
      <c r="P13" s="355" t="s">
        <v>392</v>
      </c>
      <c r="Q13" s="355" t="s">
        <v>393</v>
      </c>
      <c r="R13" s="355"/>
      <c r="S13" s="355"/>
      <c r="T13" s="355" t="s">
        <v>388</v>
      </c>
      <c r="U13" s="356" t="s">
        <v>264</v>
      </c>
    </row>
    <row r="14" spans="1:34" x14ac:dyDescent="0.25">
      <c r="A14" s="352" t="s">
        <v>132</v>
      </c>
      <c r="B14" s="352" t="s">
        <v>394</v>
      </c>
      <c r="C14" s="352" t="s">
        <v>395</v>
      </c>
      <c r="D14" s="358" t="s">
        <v>396</v>
      </c>
      <c r="E14" s="352" t="s">
        <v>397</v>
      </c>
      <c r="I14" s="355" t="str">
        <f>HLOOKUP(Introduction!$G$4,nametranslations,26,FALSE)</f>
        <v>Urban</v>
      </c>
      <c r="L14" s="355" t="s">
        <v>398</v>
      </c>
      <c r="M14" s="355" t="s">
        <v>399</v>
      </c>
      <c r="N14" s="355" t="s">
        <v>400</v>
      </c>
      <c r="O14" s="355" t="s">
        <v>401</v>
      </c>
      <c r="P14" s="355" t="s">
        <v>402</v>
      </c>
      <c r="Q14" s="355" t="s">
        <v>403</v>
      </c>
      <c r="R14" s="355"/>
      <c r="S14" s="355"/>
      <c r="T14" s="355" t="s">
        <v>398</v>
      </c>
      <c r="U14" s="356" t="s">
        <v>262</v>
      </c>
    </row>
    <row r="15" spans="1:34" x14ac:dyDescent="0.25">
      <c r="A15" s="352" t="s">
        <v>133</v>
      </c>
      <c r="B15" s="352" t="s">
        <v>404</v>
      </c>
      <c r="C15" s="357" t="s">
        <v>405</v>
      </c>
      <c r="D15" s="358" t="s">
        <v>406</v>
      </c>
      <c r="E15" s="357" t="s">
        <v>407</v>
      </c>
      <c r="I15" s="355" t="str">
        <f>HLOOKUP(Introduction!$G$4,nametranslations,27,FALSE)</f>
        <v>Pre-primary</v>
      </c>
      <c r="L15" s="355" t="s">
        <v>408</v>
      </c>
      <c r="M15" s="355" t="s">
        <v>409</v>
      </c>
      <c r="N15" s="355" t="s">
        <v>410</v>
      </c>
      <c r="O15" s="355" t="s">
        <v>409</v>
      </c>
      <c r="P15" s="355" t="s">
        <v>411</v>
      </c>
      <c r="Q15" s="355" t="s">
        <v>412</v>
      </c>
      <c r="R15" s="355"/>
      <c r="S15" s="355"/>
      <c r="T15" s="355" t="s">
        <v>408</v>
      </c>
      <c r="U15" s="356" t="s">
        <v>262</v>
      </c>
    </row>
    <row r="16" spans="1:34" x14ac:dyDescent="0.25">
      <c r="A16" s="352" t="s">
        <v>134</v>
      </c>
      <c r="B16" s="357" t="s">
        <v>413</v>
      </c>
      <c r="C16" s="357" t="s">
        <v>414</v>
      </c>
      <c r="D16" s="358" t="s">
        <v>415</v>
      </c>
      <c r="E16" s="357" t="s">
        <v>416</v>
      </c>
      <c r="I16" s="355" t="str">
        <f>HLOOKUP(Introduction!$G$4,nametranslations,28,FALSE)</f>
        <v>Primary</v>
      </c>
      <c r="L16" s="355" t="s">
        <v>417</v>
      </c>
      <c r="M16" s="355" t="s">
        <v>418</v>
      </c>
      <c r="N16" s="355" t="s">
        <v>419</v>
      </c>
      <c r="O16" s="355" t="s">
        <v>418</v>
      </c>
      <c r="P16" s="355" t="s">
        <v>420</v>
      </c>
      <c r="Q16" s="355" t="s">
        <v>421</v>
      </c>
      <c r="R16" s="355"/>
      <c r="S16" s="355"/>
      <c r="T16" s="355" t="s">
        <v>417</v>
      </c>
      <c r="U16" s="356" t="s">
        <v>262</v>
      </c>
    </row>
    <row r="17" spans="1:21" x14ac:dyDescent="0.25">
      <c r="A17" s="352" t="s">
        <v>422</v>
      </c>
      <c r="B17" s="357" t="s">
        <v>423</v>
      </c>
      <c r="C17" s="357" t="s">
        <v>424</v>
      </c>
      <c r="D17" s="358" t="s">
        <v>425</v>
      </c>
      <c r="E17" s="357" t="s">
        <v>426</v>
      </c>
      <c r="I17" s="355" t="str">
        <f>HLOOKUP(Introduction!$G$4,nametranslations,29,FALSE)</f>
        <v>Secondary</v>
      </c>
      <c r="L17" s="355" t="s">
        <v>427</v>
      </c>
      <c r="M17" s="355" t="s">
        <v>428</v>
      </c>
      <c r="N17" s="355" t="s">
        <v>429</v>
      </c>
      <c r="O17" s="355" t="s">
        <v>430</v>
      </c>
      <c r="P17" s="355" t="s">
        <v>431</v>
      </c>
      <c r="Q17" s="355" t="s">
        <v>432</v>
      </c>
      <c r="R17" s="355"/>
      <c r="S17" s="355"/>
      <c r="T17" s="355" t="s">
        <v>427</v>
      </c>
      <c r="U17" s="356" t="s">
        <v>262</v>
      </c>
    </row>
    <row r="18" spans="1:21" x14ac:dyDescent="0.25">
      <c r="A18" s="352" t="s">
        <v>433</v>
      </c>
      <c r="B18" s="357" t="s">
        <v>434</v>
      </c>
      <c r="C18" s="357" t="s">
        <v>435</v>
      </c>
      <c r="D18" s="358" t="s">
        <v>436</v>
      </c>
      <c r="E18" s="357" t="s">
        <v>437</v>
      </c>
      <c r="I18" s="355"/>
      <c r="L18" s="355" t="s">
        <v>438</v>
      </c>
      <c r="M18" s="355" t="s">
        <v>439</v>
      </c>
      <c r="N18" s="355" t="s">
        <v>439</v>
      </c>
      <c r="O18" s="355" t="s">
        <v>439</v>
      </c>
      <c r="P18" s="355" t="s">
        <v>440</v>
      </c>
      <c r="Q18" s="355" t="s">
        <v>441</v>
      </c>
      <c r="R18" s="355"/>
      <c r="S18" s="355"/>
      <c r="T18" s="355" t="s">
        <v>438</v>
      </c>
      <c r="U18" s="356" t="s">
        <v>264</v>
      </c>
    </row>
    <row r="19" spans="1:21" x14ac:dyDescent="0.25">
      <c r="A19" s="354" t="s">
        <v>442</v>
      </c>
      <c r="I19" s="355"/>
      <c r="L19" s="355" t="s">
        <v>443</v>
      </c>
      <c r="M19" s="355" t="s">
        <v>444</v>
      </c>
      <c r="N19" s="355" t="s">
        <v>445</v>
      </c>
      <c r="O19" s="355" t="s">
        <v>446</v>
      </c>
      <c r="P19" s="355" t="s">
        <v>447</v>
      </c>
      <c r="Q19" s="355" t="s">
        <v>448</v>
      </c>
      <c r="R19" s="355"/>
      <c r="S19" s="355"/>
      <c r="T19" s="355" t="s">
        <v>443</v>
      </c>
      <c r="U19" s="356" t="s">
        <v>264</v>
      </c>
    </row>
    <row r="20" spans="1:21" x14ac:dyDescent="0.25">
      <c r="A20" s="352" t="s">
        <v>136</v>
      </c>
      <c r="B20" s="357" t="s">
        <v>449</v>
      </c>
      <c r="C20" s="357" t="s">
        <v>450</v>
      </c>
      <c r="D20" s="358" t="s">
        <v>451</v>
      </c>
      <c r="E20" s="357" t="s">
        <v>452</v>
      </c>
      <c r="I20" s="355"/>
      <c r="L20" s="355" t="s">
        <v>453</v>
      </c>
      <c r="M20" s="355" t="s">
        <v>454</v>
      </c>
      <c r="N20" s="355" t="s">
        <v>455</v>
      </c>
      <c r="O20" s="355" t="s">
        <v>454</v>
      </c>
      <c r="P20" s="355" t="s">
        <v>456</v>
      </c>
      <c r="Q20" s="355" t="s">
        <v>457</v>
      </c>
      <c r="R20" s="355"/>
      <c r="S20" s="355"/>
      <c r="T20" s="355" t="s">
        <v>453</v>
      </c>
      <c r="U20" s="356" t="s">
        <v>264</v>
      </c>
    </row>
    <row r="21" spans="1:21" x14ac:dyDescent="0.25">
      <c r="A21" s="352" t="s">
        <v>167</v>
      </c>
      <c r="B21" s="357" t="s">
        <v>458</v>
      </c>
      <c r="C21" s="357" t="s">
        <v>459</v>
      </c>
      <c r="D21" s="358" t="s">
        <v>460</v>
      </c>
      <c r="E21" s="357" t="s">
        <v>461</v>
      </c>
      <c r="I21" s="355"/>
      <c r="L21" s="355" t="s">
        <v>462</v>
      </c>
      <c r="M21" s="355" t="s">
        <v>463</v>
      </c>
      <c r="N21" s="355" t="s">
        <v>464</v>
      </c>
      <c r="O21" s="355" t="s">
        <v>465</v>
      </c>
      <c r="P21" s="355" t="s">
        <v>466</v>
      </c>
      <c r="Q21" s="355" t="s">
        <v>467</v>
      </c>
      <c r="R21" s="355"/>
      <c r="S21" s="355"/>
      <c r="T21" s="355" t="s">
        <v>462</v>
      </c>
      <c r="U21" s="356" t="s">
        <v>262</v>
      </c>
    </row>
    <row r="22" spans="1:21" x14ac:dyDescent="0.25">
      <c r="A22" s="352" t="s">
        <v>14</v>
      </c>
      <c r="B22" s="357" t="s">
        <v>468</v>
      </c>
      <c r="C22" s="357" t="s">
        <v>469</v>
      </c>
      <c r="D22" s="358" t="s">
        <v>470</v>
      </c>
      <c r="E22" s="357" t="s">
        <v>471</v>
      </c>
      <c r="I22" s="355"/>
      <c r="L22" s="355" t="s">
        <v>472</v>
      </c>
      <c r="M22" s="355" t="s">
        <v>473</v>
      </c>
      <c r="N22" s="355" t="s">
        <v>473</v>
      </c>
      <c r="O22" s="355" t="s">
        <v>473</v>
      </c>
      <c r="P22" s="355" t="s">
        <v>474</v>
      </c>
      <c r="Q22" s="355" t="s">
        <v>475</v>
      </c>
      <c r="R22" s="355"/>
      <c r="S22" s="355"/>
      <c r="T22" s="355" t="s">
        <v>472</v>
      </c>
      <c r="U22" s="356" t="s">
        <v>264</v>
      </c>
    </row>
    <row r="23" spans="1:21" x14ac:dyDescent="0.25">
      <c r="A23" s="352" t="s">
        <v>15</v>
      </c>
      <c r="B23" s="357" t="s">
        <v>476</v>
      </c>
      <c r="C23" s="357" t="s">
        <v>477</v>
      </c>
      <c r="D23" s="358" t="s">
        <v>478</v>
      </c>
      <c r="E23" s="357" t="s">
        <v>479</v>
      </c>
      <c r="I23" s="355"/>
      <c r="L23" s="355" t="s">
        <v>480</v>
      </c>
      <c r="M23" s="355" t="s">
        <v>481</v>
      </c>
      <c r="N23" s="355" t="s">
        <v>481</v>
      </c>
      <c r="O23" s="355" t="s">
        <v>481</v>
      </c>
      <c r="P23" s="355" t="s">
        <v>482</v>
      </c>
      <c r="Q23" s="355" t="s">
        <v>483</v>
      </c>
      <c r="R23" s="355"/>
      <c r="S23" s="355"/>
      <c r="T23" s="355" t="s">
        <v>480</v>
      </c>
      <c r="U23" s="356" t="s">
        <v>262</v>
      </c>
    </row>
    <row r="24" spans="1:21" x14ac:dyDescent="0.25">
      <c r="A24" s="352" t="s">
        <v>484</v>
      </c>
      <c r="B24" s="357" t="s">
        <v>484</v>
      </c>
      <c r="C24" s="352" t="s">
        <v>484</v>
      </c>
      <c r="D24" s="358" t="s">
        <v>485</v>
      </c>
      <c r="E24" s="352" t="s">
        <v>486</v>
      </c>
      <c r="I24" s="360" t="s">
        <v>487</v>
      </c>
      <c r="L24" s="355" t="s">
        <v>488</v>
      </c>
      <c r="M24" s="355" t="s">
        <v>489</v>
      </c>
      <c r="N24" s="355" t="s">
        <v>490</v>
      </c>
      <c r="O24" s="355" t="s">
        <v>489</v>
      </c>
      <c r="P24" s="355" t="s">
        <v>491</v>
      </c>
      <c r="Q24" s="355" t="s">
        <v>492</v>
      </c>
      <c r="R24" s="355"/>
      <c r="S24" s="355"/>
      <c r="T24" s="355" t="s">
        <v>488</v>
      </c>
      <c r="U24" s="356" t="s">
        <v>262</v>
      </c>
    </row>
    <row r="25" spans="1:21" x14ac:dyDescent="0.25">
      <c r="A25" s="352" t="s">
        <v>2</v>
      </c>
      <c r="B25" s="357" t="s">
        <v>2</v>
      </c>
      <c r="C25" s="352" t="s">
        <v>2</v>
      </c>
      <c r="D25" s="358" t="s">
        <v>493</v>
      </c>
      <c r="E25" s="352" t="s">
        <v>494</v>
      </c>
      <c r="I25" s="355" t="str">
        <f>HLOOKUP(Introduction!$G$4,nametranslations,36,FALSE)</f>
        <v>Proportion of Schools (%)</v>
      </c>
      <c r="L25" s="355" t="s">
        <v>495</v>
      </c>
      <c r="M25" s="355" t="s">
        <v>496</v>
      </c>
      <c r="N25" s="355" t="s">
        <v>497</v>
      </c>
      <c r="O25" s="355" t="s">
        <v>498</v>
      </c>
      <c r="P25" s="355" t="s">
        <v>499</v>
      </c>
      <c r="Q25" s="355" t="s">
        <v>500</v>
      </c>
      <c r="R25" s="355"/>
      <c r="S25" s="355"/>
      <c r="T25" s="355" t="s">
        <v>495</v>
      </c>
      <c r="U25" s="356" t="s">
        <v>266</v>
      </c>
    </row>
    <row r="26" spans="1:21" x14ac:dyDescent="0.25">
      <c r="A26" s="352" t="s">
        <v>1</v>
      </c>
      <c r="B26" s="357" t="s">
        <v>501</v>
      </c>
      <c r="C26" s="352" t="s">
        <v>502</v>
      </c>
      <c r="D26" s="358" t="s">
        <v>503</v>
      </c>
      <c r="E26" s="352" t="s">
        <v>504</v>
      </c>
      <c r="I26" s="355" t="s">
        <v>484</v>
      </c>
      <c r="L26" s="355" t="s">
        <v>505</v>
      </c>
      <c r="M26" s="355" t="s">
        <v>506</v>
      </c>
      <c r="N26" s="355" t="s">
        <v>506</v>
      </c>
      <c r="O26" s="355" t="s">
        <v>506</v>
      </c>
      <c r="P26" s="355" t="s">
        <v>507</v>
      </c>
      <c r="Q26" s="355" t="s">
        <v>508</v>
      </c>
      <c r="R26" s="355"/>
      <c r="S26" s="355"/>
      <c r="T26" s="355" t="s">
        <v>505</v>
      </c>
      <c r="U26" s="356" t="s">
        <v>262</v>
      </c>
    </row>
    <row r="27" spans="1:21" x14ac:dyDescent="0.25">
      <c r="A27" s="352" t="s">
        <v>16</v>
      </c>
      <c r="B27" s="357" t="s">
        <v>509</v>
      </c>
      <c r="C27" s="352" t="s">
        <v>510</v>
      </c>
      <c r="D27" s="358" t="s">
        <v>511</v>
      </c>
      <c r="E27" s="352" t="s">
        <v>512</v>
      </c>
      <c r="I27" s="355" t="str">
        <f>HLOOKUP(Introduction!$G$4,nametranslations,25,FALSE)</f>
        <v>Rural</v>
      </c>
      <c r="L27" s="355" t="s">
        <v>513</v>
      </c>
      <c r="M27" s="355" t="s">
        <v>514</v>
      </c>
      <c r="N27" s="355" t="s">
        <v>515</v>
      </c>
      <c r="O27" s="355" t="s">
        <v>516</v>
      </c>
      <c r="P27" s="355" t="s">
        <v>517</v>
      </c>
      <c r="Q27" s="355" t="s">
        <v>518</v>
      </c>
      <c r="R27" s="355"/>
      <c r="S27" s="355"/>
      <c r="T27" s="355" t="s">
        <v>513</v>
      </c>
      <c r="U27" s="356" t="s">
        <v>262</v>
      </c>
    </row>
    <row r="28" spans="1:21" x14ac:dyDescent="0.25">
      <c r="A28" s="352" t="s">
        <v>17</v>
      </c>
      <c r="B28" s="362" t="s">
        <v>519</v>
      </c>
      <c r="C28" s="352" t="s">
        <v>520</v>
      </c>
      <c r="D28" s="358" t="s">
        <v>521</v>
      </c>
      <c r="E28" s="352" t="s">
        <v>522</v>
      </c>
      <c r="I28" s="355" t="str">
        <f>HLOOKUP(Introduction!$G$4,nametranslations,26,FALSE)</f>
        <v>Urban</v>
      </c>
      <c r="L28" s="355" t="s">
        <v>523</v>
      </c>
      <c r="M28" s="355" t="s">
        <v>524</v>
      </c>
      <c r="N28" s="355" t="s">
        <v>525</v>
      </c>
      <c r="O28" s="355" t="s">
        <v>526</v>
      </c>
      <c r="P28" s="355" t="s">
        <v>527</v>
      </c>
      <c r="Q28" s="355" t="s">
        <v>528</v>
      </c>
      <c r="R28" s="355"/>
      <c r="S28" s="355"/>
      <c r="T28" s="355" t="s">
        <v>523</v>
      </c>
      <c r="U28" s="356" t="s">
        <v>264</v>
      </c>
    </row>
    <row r="29" spans="1:21" x14ac:dyDescent="0.25">
      <c r="A29" s="352" t="s">
        <v>18</v>
      </c>
      <c r="B29" s="362" t="s">
        <v>529</v>
      </c>
      <c r="C29" s="352" t="s">
        <v>530</v>
      </c>
      <c r="D29" s="358" t="s">
        <v>531</v>
      </c>
      <c r="E29" s="352" t="s">
        <v>532</v>
      </c>
      <c r="I29" s="355" t="str">
        <f>HLOOKUP(Introduction!$G$4,nametranslations,27,FALSE)</f>
        <v>Pre-primary</v>
      </c>
      <c r="L29" s="355" t="s">
        <v>533</v>
      </c>
      <c r="M29" s="355" t="s">
        <v>534</v>
      </c>
      <c r="N29" s="355" t="s">
        <v>535</v>
      </c>
      <c r="O29" s="355" t="s">
        <v>536</v>
      </c>
      <c r="P29" s="355" t="s">
        <v>537</v>
      </c>
      <c r="Q29" s="355" t="s">
        <v>538</v>
      </c>
      <c r="R29" s="355"/>
      <c r="S29" s="355"/>
      <c r="T29" s="355" t="s">
        <v>533</v>
      </c>
      <c r="U29" s="356" t="s">
        <v>262</v>
      </c>
    </row>
    <row r="30" spans="1:21" x14ac:dyDescent="0.25">
      <c r="A30" s="352" t="s">
        <v>33</v>
      </c>
      <c r="B30" s="357" t="s">
        <v>539</v>
      </c>
      <c r="C30" s="357" t="s">
        <v>540</v>
      </c>
      <c r="D30" s="358" t="s">
        <v>541</v>
      </c>
      <c r="E30" s="357" t="s">
        <v>542</v>
      </c>
      <c r="I30" s="355" t="str">
        <f>HLOOKUP(Introduction!$G$4,nametranslations,28,FALSE)</f>
        <v>Primary</v>
      </c>
      <c r="L30" s="355" t="s">
        <v>543</v>
      </c>
      <c r="M30" s="355" t="s">
        <v>544</v>
      </c>
      <c r="N30" s="355" t="s">
        <v>544</v>
      </c>
      <c r="O30" s="355" t="s">
        <v>545</v>
      </c>
      <c r="P30" s="355" t="s">
        <v>546</v>
      </c>
      <c r="Q30" s="355" t="s">
        <v>547</v>
      </c>
      <c r="R30" s="355"/>
      <c r="S30" s="355"/>
      <c r="T30" s="355" t="s">
        <v>543</v>
      </c>
      <c r="U30" s="356" t="s">
        <v>262</v>
      </c>
    </row>
    <row r="31" spans="1:21" x14ac:dyDescent="0.25">
      <c r="A31" s="352" t="s">
        <v>34</v>
      </c>
      <c r="B31" s="357" t="s">
        <v>548</v>
      </c>
      <c r="C31" s="352" t="s">
        <v>549</v>
      </c>
      <c r="D31" s="358" t="s">
        <v>550</v>
      </c>
      <c r="E31" s="352" t="s">
        <v>551</v>
      </c>
      <c r="I31" s="355" t="str">
        <f>HLOOKUP(Introduction!$G$4,nametranslations,29,FALSE)</f>
        <v>Secondary</v>
      </c>
      <c r="L31" s="355" t="s">
        <v>552</v>
      </c>
      <c r="M31" s="355" t="s">
        <v>553</v>
      </c>
      <c r="N31" s="355" t="s">
        <v>554</v>
      </c>
      <c r="O31" s="355" t="s">
        <v>553</v>
      </c>
      <c r="P31" s="355" t="s">
        <v>555</v>
      </c>
      <c r="Q31" s="355" t="s">
        <v>556</v>
      </c>
      <c r="R31" s="355"/>
      <c r="S31" s="355"/>
      <c r="T31" s="355" t="s">
        <v>552</v>
      </c>
      <c r="U31" s="356" t="s">
        <v>262</v>
      </c>
    </row>
    <row r="32" spans="1:21" x14ac:dyDescent="0.25">
      <c r="A32" s="352" t="s">
        <v>35</v>
      </c>
      <c r="B32" s="357" t="s">
        <v>557</v>
      </c>
      <c r="C32" s="352" t="s">
        <v>558</v>
      </c>
      <c r="D32" s="358" t="s">
        <v>559</v>
      </c>
      <c r="E32" s="352" t="s">
        <v>560</v>
      </c>
      <c r="I32" s="355"/>
      <c r="L32" s="355" t="s">
        <v>561</v>
      </c>
      <c r="M32" s="355" t="s">
        <v>562</v>
      </c>
      <c r="N32" s="355" t="s">
        <v>563</v>
      </c>
      <c r="O32" s="355" t="s">
        <v>564</v>
      </c>
      <c r="P32" s="355" t="s">
        <v>565</v>
      </c>
      <c r="Q32" s="355" t="s">
        <v>566</v>
      </c>
      <c r="R32" s="355"/>
      <c r="S32" s="355"/>
      <c r="T32" s="355" t="s">
        <v>561</v>
      </c>
      <c r="U32" s="356" t="s">
        <v>263</v>
      </c>
    </row>
    <row r="33" spans="1:21" x14ac:dyDescent="0.25">
      <c r="A33" s="352" t="s">
        <v>172</v>
      </c>
      <c r="B33" s="357" t="s">
        <v>567</v>
      </c>
      <c r="C33" s="352" t="s">
        <v>568</v>
      </c>
      <c r="D33" s="358" t="s">
        <v>569</v>
      </c>
      <c r="E33" s="352" t="s">
        <v>570</v>
      </c>
      <c r="L33" s="355" t="s">
        <v>571</v>
      </c>
      <c r="M33" s="355" t="s">
        <v>572</v>
      </c>
      <c r="N33" s="355" t="s">
        <v>573</v>
      </c>
      <c r="O33" s="355" t="s">
        <v>574</v>
      </c>
      <c r="P33" s="355" t="s">
        <v>575</v>
      </c>
      <c r="Q33" s="355" t="s">
        <v>576</v>
      </c>
      <c r="R33" s="355"/>
      <c r="S33" s="355"/>
      <c r="T33" s="355" t="s">
        <v>571</v>
      </c>
      <c r="U33" s="356" t="s">
        <v>262</v>
      </c>
    </row>
    <row r="34" spans="1:21" x14ac:dyDescent="0.25">
      <c r="A34" s="352" t="s">
        <v>256</v>
      </c>
      <c r="B34" s="357" t="s">
        <v>577</v>
      </c>
      <c r="C34" s="352" t="s">
        <v>578</v>
      </c>
      <c r="D34" s="358" t="s">
        <v>579</v>
      </c>
      <c r="E34" s="357" t="s">
        <v>580</v>
      </c>
      <c r="L34" s="355" t="s">
        <v>581</v>
      </c>
      <c r="M34" s="355" t="s">
        <v>582</v>
      </c>
      <c r="N34" s="355" t="s">
        <v>583</v>
      </c>
      <c r="O34" s="355" t="s">
        <v>582</v>
      </c>
      <c r="P34" s="355" t="s">
        <v>584</v>
      </c>
      <c r="Q34" s="355" t="s">
        <v>585</v>
      </c>
      <c r="R34" s="355"/>
      <c r="S34" s="355"/>
      <c r="T34" s="355" t="s">
        <v>581</v>
      </c>
      <c r="U34" s="356" t="s">
        <v>262</v>
      </c>
    </row>
    <row r="35" spans="1:21" x14ac:dyDescent="0.25">
      <c r="A35" s="352" t="s">
        <v>586</v>
      </c>
      <c r="B35" s="357" t="s">
        <v>587</v>
      </c>
      <c r="C35" s="352" t="s">
        <v>588</v>
      </c>
      <c r="D35" s="358" t="s">
        <v>589</v>
      </c>
      <c r="E35" s="352" t="s">
        <v>590</v>
      </c>
      <c r="L35" s="355" t="s">
        <v>591</v>
      </c>
      <c r="M35" s="355" t="s">
        <v>592</v>
      </c>
      <c r="N35" s="355" t="s">
        <v>593</v>
      </c>
      <c r="O35" s="355" t="s">
        <v>592</v>
      </c>
      <c r="P35" s="355" t="s">
        <v>594</v>
      </c>
      <c r="Q35" s="355" t="s">
        <v>595</v>
      </c>
      <c r="R35" s="355"/>
      <c r="S35" s="355"/>
      <c r="T35" s="355" t="s">
        <v>591</v>
      </c>
      <c r="U35" s="356" t="s">
        <v>262</v>
      </c>
    </row>
    <row r="36" spans="1:21" x14ac:dyDescent="0.25">
      <c r="A36" s="352" t="s">
        <v>596</v>
      </c>
      <c r="B36" s="357" t="s">
        <v>597</v>
      </c>
      <c r="C36" s="352" t="s">
        <v>598</v>
      </c>
      <c r="D36" s="358" t="s">
        <v>599</v>
      </c>
      <c r="E36" s="352" t="s">
        <v>600</v>
      </c>
      <c r="L36" s="355" t="s">
        <v>601</v>
      </c>
      <c r="M36" s="355" t="s">
        <v>602</v>
      </c>
      <c r="N36" s="355" t="s">
        <v>603</v>
      </c>
      <c r="O36" s="355" t="s">
        <v>604</v>
      </c>
      <c r="P36" s="355" t="s">
        <v>605</v>
      </c>
      <c r="Q36" s="355" t="s">
        <v>606</v>
      </c>
      <c r="R36" s="355"/>
      <c r="S36" s="355"/>
      <c r="T36" s="355" t="s">
        <v>601</v>
      </c>
      <c r="U36" s="356" t="s">
        <v>262</v>
      </c>
    </row>
    <row r="37" spans="1:21" x14ac:dyDescent="0.25">
      <c r="A37" s="354" t="s">
        <v>607</v>
      </c>
      <c r="L37" s="355" t="s">
        <v>608</v>
      </c>
      <c r="M37" s="355" t="s">
        <v>609</v>
      </c>
      <c r="N37" s="355" t="s">
        <v>609</v>
      </c>
      <c r="O37" s="355" t="s">
        <v>609</v>
      </c>
      <c r="P37" s="355" t="s">
        <v>610</v>
      </c>
      <c r="Q37" s="355" t="s">
        <v>611</v>
      </c>
      <c r="R37" s="355"/>
      <c r="S37" s="355"/>
      <c r="T37" s="355" t="s">
        <v>608</v>
      </c>
      <c r="U37" s="356" t="s">
        <v>262</v>
      </c>
    </row>
    <row r="38" spans="1:21" x14ac:dyDescent="0.25">
      <c r="A38" s="352" t="s">
        <v>140</v>
      </c>
      <c r="B38" s="357" t="s">
        <v>612</v>
      </c>
      <c r="C38" s="352" t="s">
        <v>613</v>
      </c>
      <c r="D38" s="358" t="s">
        <v>614</v>
      </c>
      <c r="E38" s="352" t="s">
        <v>615</v>
      </c>
      <c r="L38" s="355" t="s">
        <v>616</v>
      </c>
      <c r="M38" s="355" t="s">
        <v>617</v>
      </c>
      <c r="N38" s="355" t="s">
        <v>618</v>
      </c>
      <c r="O38" s="355" t="s">
        <v>619</v>
      </c>
      <c r="P38" s="355" t="s">
        <v>620</v>
      </c>
      <c r="Q38" s="355" t="s">
        <v>621</v>
      </c>
      <c r="R38" s="355"/>
      <c r="S38" s="355"/>
      <c r="T38" s="355" t="s">
        <v>616</v>
      </c>
      <c r="U38" s="356" t="s">
        <v>264</v>
      </c>
    </row>
    <row r="39" spans="1:21" x14ac:dyDescent="0.25">
      <c r="A39" s="352" t="s">
        <v>622</v>
      </c>
      <c r="B39" s="357" t="s">
        <v>623</v>
      </c>
      <c r="C39" s="352" t="s">
        <v>624</v>
      </c>
      <c r="D39" s="358" t="s">
        <v>625</v>
      </c>
      <c r="E39" s="352" t="s">
        <v>626</v>
      </c>
      <c r="L39" s="355" t="s">
        <v>627</v>
      </c>
      <c r="M39" s="355" t="s">
        <v>628</v>
      </c>
      <c r="N39" s="355" t="s">
        <v>628</v>
      </c>
      <c r="O39" s="355" t="s">
        <v>629</v>
      </c>
      <c r="P39" s="355" t="s">
        <v>630</v>
      </c>
      <c r="Q39" s="355" t="s">
        <v>631</v>
      </c>
      <c r="R39" s="355"/>
      <c r="S39" s="355"/>
      <c r="T39" s="355" t="s">
        <v>627</v>
      </c>
      <c r="U39" s="356" t="s">
        <v>262</v>
      </c>
    </row>
    <row r="40" spans="1:21" x14ac:dyDescent="0.25">
      <c r="A40" s="352" t="s">
        <v>632</v>
      </c>
      <c r="B40" s="357" t="s">
        <v>633</v>
      </c>
      <c r="C40" s="352" t="s">
        <v>634</v>
      </c>
      <c r="D40" s="358" t="s">
        <v>635</v>
      </c>
      <c r="E40" s="352" t="s">
        <v>636</v>
      </c>
      <c r="L40" s="355" t="s">
        <v>637</v>
      </c>
      <c r="M40" s="355" t="s">
        <v>638</v>
      </c>
      <c r="N40" s="355" t="s">
        <v>639</v>
      </c>
      <c r="O40" s="355" t="s">
        <v>640</v>
      </c>
      <c r="P40" s="355" t="s">
        <v>641</v>
      </c>
      <c r="Q40" s="355" t="s">
        <v>642</v>
      </c>
      <c r="R40" s="355"/>
      <c r="S40" s="355"/>
      <c r="T40" s="355" t="s">
        <v>637</v>
      </c>
      <c r="U40" s="356" t="s">
        <v>262</v>
      </c>
    </row>
    <row r="41" spans="1:21" x14ac:dyDescent="0.25">
      <c r="A41" s="352" t="s">
        <v>643</v>
      </c>
      <c r="B41" s="357" t="s">
        <v>644</v>
      </c>
      <c r="C41" s="352" t="s">
        <v>645</v>
      </c>
      <c r="D41" s="358" t="s">
        <v>646</v>
      </c>
      <c r="E41" s="352" t="s">
        <v>647</v>
      </c>
      <c r="L41" s="355" t="s">
        <v>648</v>
      </c>
      <c r="M41" s="355" t="s">
        <v>649</v>
      </c>
      <c r="N41" s="355" t="s">
        <v>650</v>
      </c>
      <c r="O41" s="355" t="s">
        <v>651</v>
      </c>
      <c r="P41" s="355" t="s">
        <v>652</v>
      </c>
      <c r="Q41" s="355" t="s">
        <v>653</v>
      </c>
      <c r="R41" s="355"/>
      <c r="S41" s="355"/>
      <c r="T41" s="355" t="s">
        <v>648</v>
      </c>
      <c r="U41" s="356" t="s">
        <v>264</v>
      </c>
    </row>
    <row r="42" spans="1:21" x14ac:dyDescent="0.25">
      <c r="A42" s="352" t="s">
        <v>654</v>
      </c>
      <c r="B42" s="357" t="s">
        <v>655</v>
      </c>
      <c r="C42" s="352" t="s">
        <v>656</v>
      </c>
      <c r="D42" s="358" t="s">
        <v>657</v>
      </c>
      <c r="E42" s="352" t="s">
        <v>658</v>
      </c>
      <c r="L42" s="355" t="s">
        <v>659</v>
      </c>
      <c r="M42" s="355" t="s">
        <v>660</v>
      </c>
      <c r="N42" s="356" t="s">
        <v>661</v>
      </c>
      <c r="O42" s="356" t="s">
        <v>662</v>
      </c>
      <c r="P42" s="356" t="s">
        <v>663</v>
      </c>
      <c r="Q42" s="356" t="s">
        <v>664</v>
      </c>
      <c r="R42" s="356"/>
      <c r="S42" s="356"/>
      <c r="T42" s="355" t="s">
        <v>659</v>
      </c>
      <c r="U42" s="356" t="s">
        <v>262</v>
      </c>
    </row>
    <row r="43" spans="1:21" x14ac:dyDescent="0.25">
      <c r="A43" s="352" t="s">
        <v>665</v>
      </c>
      <c r="B43" s="357" t="s">
        <v>666</v>
      </c>
      <c r="C43" s="352" t="s">
        <v>667</v>
      </c>
      <c r="D43" s="358" t="s">
        <v>668</v>
      </c>
      <c r="E43" s="352" t="s">
        <v>669</v>
      </c>
      <c r="L43" s="355" t="s">
        <v>670</v>
      </c>
      <c r="M43" s="355" t="s">
        <v>671</v>
      </c>
      <c r="N43" s="355" t="s">
        <v>672</v>
      </c>
      <c r="O43" s="355" t="s">
        <v>671</v>
      </c>
      <c r="P43" s="355" t="s">
        <v>673</v>
      </c>
      <c r="Q43" s="355" t="s">
        <v>674</v>
      </c>
      <c r="R43" s="355"/>
      <c r="S43" s="355"/>
      <c r="T43" s="355" t="s">
        <v>670</v>
      </c>
      <c r="U43" s="356" t="s">
        <v>263</v>
      </c>
    </row>
    <row r="44" spans="1:21" x14ac:dyDescent="0.25">
      <c r="A44" s="352" t="s">
        <v>675</v>
      </c>
      <c r="B44" s="357" t="s">
        <v>676</v>
      </c>
      <c r="C44" s="352" t="s">
        <v>677</v>
      </c>
      <c r="D44" s="358" t="s">
        <v>678</v>
      </c>
      <c r="E44" s="352" t="s">
        <v>679</v>
      </c>
      <c r="L44" s="355" t="s">
        <v>680</v>
      </c>
      <c r="M44" s="355" t="s">
        <v>681</v>
      </c>
      <c r="N44" s="355" t="s">
        <v>682</v>
      </c>
      <c r="O44" s="355" t="s">
        <v>681</v>
      </c>
      <c r="P44" s="355" t="s">
        <v>683</v>
      </c>
      <c r="Q44" s="355" t="s">
        <v>684</v>
      </c>
      <c r="R44" s="355"/>
      <c r="S44" s="355"/>
      <c r="T44" s="355" t="s">
        <v>680</v>
      </c>
      <c r="U44" s="356" t="s">
        <v>262</v>
      </c>
    </row>
    <row r="45" spans="1:21" x14ac:dyDescent="0.25">
      <c r="A45" s="352" t="s">
        <v>685</v>
      </c>
      <c r="B45" s="357" t="s">
        <v>686</v>
      </c>
      <c r="C45" s="352" t="s">
        <v>687</v>
      </c>
      <c r="D45" s="358" t="s">
        <v>688</v>
      </c>
      <c r="E45" s="352" t="s">
        <v>689</v>
      </c>
      <c r="I45" s="360" t="s">
        <v>690</v>
      </c>
      <c r="L45" s="355" t="s">
        <v>691</v>
      </c>
      <c r="M45" s="355" t="s">
        <v>692</v>
      </c>
      <c r="N45" s="355" t="s">
        <v>692</v>
      </c>
      <c r="O45" s="355" t="s">
        <v>692</v>
      </c>
      <c r="P45" s="355" t="s">
        <v>693</v>
      </c>
      <c r="Q45" s="355" t="s">
        <v>694</v>
      </c>
      <c r="R45" s="355"/>
      <c r="S45" s="355"/>
      <c r="T45" s="355" t="s">
        <v>691</v>
      </c>
      <c r="U45" s="356" t="s">
        <v>264</v>
      </c>
    </row>
    <row r="46" spans="1:21" x14ac:dyDescent="0.25">
      <c r="A46" s="352" t="s">
        <v>695</v>
      </c>
      <c r="B46" s="357" t="s">
        <v>696</v>
      </c>
      <c r="C46" s="352" t="s">
        <v>697</v>
      </c>
      <c r="D46" s="358" t="s">
        <v>698</v>
      </c>
      <c r="E46" s="352" t="s">
        <v>699</v>
      </c>
      <c r="I46" s="355" t="str">
        <f>HLOOKUP(Introduction!$G$4,nametranslations,30,FALSE)</f>
        <v>Basic service</v>
      </c>
      <c r="L46" s="355" t="s">
        <v>700</v>
      </c>
      <c r="M46" s="355" t="s">
        <v>701</v>
      </c>
      <c r="N46" s="355" t="s">
        <v>702</v>
      </c>
      <c r="O46" s="355" t="s">
        <v>703</v>
      </c>
      <c r="P46" s="355" t="s">
        <v>704</v>
      </c>
      <c r="Q46" s="355" t="s">
        <v>705</v>
      </c>
      <c r="R46" s="355"/>
      <c r="S46" s="355"/>
      <c r="T46" s="355" t="s">
        <v>700</v>
      </c>
      <c r="U46" s="356" t="s">
        <v>264</v>
      </c>
    </row>
    <row r="47" spans="1:21" x14ac:dyDescent="0.25">
      <c r="A47" s="352" t="s">
        <v>706</v>
      </c>
      <c r="B47" s="357" t="s">
        <v>707</v>
      </c>
      <c r="C47" s="352" t="s">
        <v>708</v>
      </c>
      <c r="D47" s="358" t="s">
        <v>709</v>
      </c>
      <c r="E47" s="352" t="s">
        <v>710</v>
      </c>
      <c r="I47" s="355" t="str">
        <f>HLOOKUP(Introduction!$G$4,nametranslations,31,FALSE)</f>
        <v>Limited service</v>
      </c>
      <c r="L47" s="355" t="s">
        <v>711</v>
      </c>
      <c r="M47" s="355" t="s">
        <v>712</v>
      </c>
      <c r="N47" s="355" t="s">
        <v>713</v>
      </c>
      <c r="O47" s="355" t="s">
        <v>714</v>
      </c>
      <c r="P47" s="355" t="s">
        <v>715</v>
      </c>
      <c r="Q47" s="355" t="s">
        <v>716</v>
      </c>
      <c r="R47" s="355"/>
      <c r="S47" s="355"/>
      <c r="T47" s="355" t="s">
        <v>711</v>
      </c>
      <c r="U47" s="356" t="s">
        <v>264</v>
      </c>
    </row>
    <row r="48" spans="1:21" x14ac:dyDescent="0.25">
      <c r="A48" s="352" t="s">
        <v>717</v>
      </c>
      <c r="B48" s="357" t="s">
        <v>718</v>
      </c>
      <c r="C48" s="352" t="s">
        <v>719</v>
      </c>
      <c r="D48" s="358" t="s">
        <v>720</v>
      </c>
      <c r="E48" s="352" t="s">
        <v>721</v>
      </c>
      <c r="I48" s="355" t="str">
        <f>HLOOKUP(Introduction!$G$4,nametranslations,32,FALSE)</f>
        <v>No service</v>
      </c>
      <c r="L48" s="355" t="s">
        <v>722</v>
      </c>
      <c r="M48" s="355" t="s">
        <v>723</v>
      </c>
      <c r="N48" s="355" t="s">
        <v>723</v>
      </c>
      <c r="O48" s="355" t="s">
        <v>723</v>
      </c>
      <c r="P48" s="355" t="s">
        <v>724</v>
      </c>
      <c r="Q48" s="355" t="s">
        <v>725</v>
      </c>
      <c r="R48" s="355"/>
      <c r="S48" s="355"/>
      <c r="T48" s="355" t="s">
        <v>722</v>
      </c>
      <c r="U48" s="356" t="s">
        <v>264</v>
      </c>
    </row>
    <row r="49" spans="1:21" x14ac:dyDescent="0.25">
      <c r="A49" s="352" t="s">
        <v>726</v>
      </c>
      <c r="B49" s="357" t="s">
        <v>727</v>
      </c>
      <c r="C49" s="352" t="s">
        <v>728</v>
      </c>
      <c r="D49" s="358" t="s">
        <v>729</v>
      </c>
      <c r="E49" s="352" t="s">
        <v>730</v>
      </c>
      <c r="I49" s="355" t="str">
        <f>HLOOKUP(Introduction!$G$4,nametranslations,33,FALSE)</f>
        <v>Insufficient data</v>
      </c>
      <c r="L49" s="355" t="s">
        <v>731</v>
      </c>
      <c r="M49" s="355" t="s">
        <v>732</v>
      </c>
      <c r="N49" s="355" t="s">
        <v>733</v>
      </c>
      <c r="O49" s="355" t="s">
        <v>734</v>
      </c>
      <c r="P49" s="355" t="s">
        <v>735</v>
      </c>
      <c r="Q49" s="355" t="s">
        <v>736</v>
      </c>
      <c r="R49" s="355"/>
      <c r="S49" s="355"/>
      <c r="T49" s="355" t="s">
        <v>731</v>
      </c>
      <c r="U49" s="355" t="s">
        <v>262</v>
      </c>
    </row>
    <row r="50" spans="1:21" x14ac:dyDescent="0.25">
      <c r="A50" s="352" t="s">
        <v>737</v>
      </c>
      <c r="B50" s="357" t="s">
        <v>738</v>
      </c>
      <c r="C50" s="352" t="s">
        <v>739</v>
      </c>
      <c r="D50" s="358" t="s">
        <v>740</v>
      </c>
      <c r="E50" s="352" t="s">
        <v>741</v>
      </c>
      <c r="I50" s="355" t="str">
        <f>HLOOKUP(Introduction!$G$4,nametranslations,59,FALSE)</f>
        <v>Improved estimates</v>
      </c>
      <c r="L50" s="355" t="s">
        <v>742</v>
      </c>
      <c r="M50" s="355" t="s">
        <v>743</v>
      </c>
      <c r="N50" s="355" t="s">
        <v>744</v>
      </c>
      <c r="O50" s="355" t="s">
        <v>743</v>
      </c>
      <c r="P50" s="355" t="s">
        <v>745</v>
      </c>
      <c r="Q50" s="355" t="s">
        <v>746</v>
      </c>
      <c r="R50" s="355"/>
      <c r="S50" s="355"/>
      <c r="T50" s="355" t="s">
        <v>742</v>
      </c>
      <c r="U50" s="356" t="s">
        <v>263</v>
      </c>
    </row>
    <row r="51" spans="1:21" x14ac:dyDescent="0.25">
      <c r="A51" s="352" t="s">
        <v>747</v>
      </c>
      <c r="B51" s="357" t="s">
        <v>748</v>
      </c>
      <c r="C51" s="352" t="s">
        <v>749</v>
      </c>
      <c r="D51" s="358" t="s">
        <v>750</v>
      </c>
      <c r="E51" s="352" t="s">
        <v>751</v>
      </c>
      <c r="I51" s="355" t="str">
        <f>HLOOKUP(Introduction!$G$4,nametranslations,60,FALSE)</f>
        <v>Improved datapoints</v>
      </c>
      <c r="L51" s="355" t="s">
        <v>752</v>
      </c>
      <c r="M51" s="355" t="s">
        <v>753</v>
      </c>
      <c r="N51" s="355" t="s">
        <v>754</v>
      </c>
      <c r="O51" s="355" t="s">
        <v>755</v>
      </c>
      <c r="P51" s="355" t="s">
        <v>756</v>
      </c>
      <c r="Q51" s="355" t="s">
        <v>757</v>
      </c>
      <c r="R51" s="355"/>
      <c r="S51" s="355"/>
      <c r="T51" s="355" t="s">
        <v>752</v>
      </c>
      <c r="U51" s="356" t="s">
        <v>264</v>
      </c>
    </row>
    <row r="52" spans="1:21" x14ac:dyDescent="0.25">
      <c r="A52" s="352" t="s">
        <v>758</v>
      </c>
      <c r="B52" s="357" t="s">
        <v>759</v>
      </c>
      <c r="C52" s="352" t="s">
        <v>760</v>
      </c>
      <c r="D52" s="358" t="s">
        <v>761</v>
      </c>
      <c r="E52" s="352" t="s">
        <v>762</v>
      </c>
      <c r="I52" s="355" t="str">
        <f>HLOOKUP(Introduction!$G$4,nametranslations,61,FALSE)</f>
        <v>Basic estimates</v>
      </c>
      <c r="L52" s="355" t="s">
        <v>763</v>
      </c>
      <c r="M52" s="355" t="s">
        <v>764</v>
      </c>
      <c r="N52" s="355" t="s">
        <v>764</v>
      </c>
      <c r="O52" s="355" t="s">
        <v>764</v>
      </c>
      <c r="P52" s="355" t="s">
        <v>765</v>
      </c>
      <c r="Q52" s="355" t="s">
        <v>766</v>
      </c>
      <c r="R52" s="355"/>
      <c r="S52" s="355"/>
      <c r="T52" s="355" t="s">
        <v>763</v>
      </c>
      <c r="U52" s="355" t="s">
        <v>264</v>
      </c>
    </row>
    <row r="53" spans="1:21" x14ac:dyDescent="0.25">
      <c r="A53" s="352" t="s">
        <v>767</v>
      </c>
      <c r="B53" s="357" t="s">
        <v>768</v>
      </c>
      <c r="C53" s="352" t="s">
        <v>769</v>
      </c>
      <c r="D53" s="358" t="s">
        <v>770</v>
      </c>
      <c r="E53" s="352" t="s">
        <v>771</v>
      </c>
      <c r="I53" s="355" t="str">
        <f>HLOOKUP(Introduction!$G$4,nametranslations,62,FALSE)</f>
        <v>Basic datapoints</v>
      </c>
      <c r="L53" s="355" t="s">
        <v>772</v>
      </c>
      <c r="M53" s="355" t="s">
        <v>773</v>
      </c>
      <c r="N53" s="355" t="s">
        <v>773</v>
      </c>
      <c r="O53" s="355" t="s">
        <v>773</v>
      </c>
      <c r="P53" s="355" t="s">
        <v>774</v>
      </c>
      <c r="Q53" s="355" t="s">
        <v>775</v>
      </c>
      <c r="R53" s="355"/>
      <c r="S53" s="355"/>
      <c r="T53" s="355" t="s">
        <v>772</v>
      </c>
      <c r="U53" s="356" t="s">
        <v>263</v>
      </c>
    </row>
    <row r="54" spans="1:21" x14ac:dyDescent="0.25">
      <c r="A54" s="352" t="s">
        <v>776</v>
      </c>
      <c r="B54" s="357" t="s">
        <v>777</v>
      </c>
      <c r="C54" s="352" t="s">
        <v>778</v>
      </c>
      <c r="D54" s="358" t="s">
        <v>779</v>
      </c>
      <c r="E54" s="352" t="s">
        <v>780</v>
      </c>
      <c r="I54" s="355" t="str">
        <f>HLOOKUP(Introduction!$G$4,nametranslations,63,FALSE)</f>
        <v>With water estimates</v>
      </c>
      <c r="L54" s="355" t="s">
        <v>781</v>
      </c>
      <c r="M54" s="355" t="s">
        <v>782</v>
      </c>
      <c r="N54" s="355" t="s">
        <v>782</v>
      </c>
      <c r="O54" s="355" t="s">
        <v>782</v>
      </c>
      <c r="P54" s="355" t="s">
        <v>783</v>
      </c>
      <c r="Q54" s="355" t="s">
        <v>784</v>
      </c>
      <c r="R54" s="355"/>
      <c r="S54" s="355"/>
      <c r="T54" s="355" t="s">
        <v>781</v>
      </c>
      <c r="U54" s="356" t="s">
        <v>263</v>
      </c>
    </row>
    <row r="55" spans="1:21" x14ac:dyDescent="0.25">
      <c r="A55" s="352" t="s">
        <v>785</v>
      </c>
      <c r="B55" s="357" t="s">
        <v>786</v>
      </c>
      <c r="C55" s="352" t="s">
        <v>787</v>
      </c>
      <c r="D55" s="358" t="s">
        <v>788</v>
      </c>
      <c r="E55" s="352" t="s">
        <v>789</v>
      </c>
      <c r="I55" s="355" t="str">
        <f>HLOOKUP(Introduction!$G$4,nametranslations,64,FALSE)</f>
        <v>With water datapoints</v>
      </c>
      <c r="L55" s="355" t="s">
        <v>790</v>
      </c>
      <c r="M55" s="355" t="s">
        <v>791</v>
      </c>
      <c r="N55" s="355" t="s">
        <v>791</v>
      </c>
      <c r="O55" s="355" t="s">
        <v>792</v>
      </c>
      <c r="P55" s="355" t="s">
        <v>793</v>
      </c>
      <c r="Q55" s="355" t="s">
        <v>794</v>
      </c>
      <c r="R55" s="355"/>
      <c r="S55" s="355"/>
      <c r="T55" s="355" t="s">
        <v>790</v>
      </c>
      <c r="U55" s="355" t="s">
        <v>262</v>
      </c>
    </row>
    <row r="56" spans="1:21" x14ac:dyDescent="0.25">
      <c r="A56" s="352" t="s">
        <v>795</v>
      </c>
      <c r="B56" s="357" t="s">
        <v>796</v>
      </c>
      <c r="C56" s="352" t="s">
        <v>797</v>
      </c>
      <c r="D56" s="358" t="s">
        <v>798</v>
      </c>
      <c r="E56" s="352" t="s">
        <v>799</v>
      </c>
      <c r="I56" s="355" t="str">
        <f>HLOOKUP(Introduction!$G$4,nametranslations,57,FALSE)</f>
        <v>Facility estimates</v>
      </c>
      <c r="L56" s="355" t="s">
        <v>800</v>
      </c>
      <c r="M56" s="355" t="s">
        <v>801</v>
      </c>
      <c r="N56" s="355" t="s">
        <v>802</v>
      </c>
      <c r="O56" s="355" t="s">
        <v>803</v>
      </c>
      <c r="P56" s="355" t="s">
        <v>804</v>
      </c>
      <c r="Q56" s="355" t="s">
        <v>805</v>
      </c>
      <c r="R56" s="355"/>
      <c r="S56" s="355"/>
      <c r="T56" s="355" t="s">
        <v>800</v>
      </c>
      <c r="U56" s="355" t="s">
        <v>262</v>
      </c>
    </row>
    <row r="57" spans="1:21" x14ac:dyDescent="0.25">
      <c r="A57" s="352" t="s">
        <v>806</v>
      </c>
      <c r="B57" s="357" t="s">
        <v>807</v>
      </c>
      <c r="C57" s="352" t="s">
        <v>808</v>
      </c>
      <c r="D57" s="358" t="s">
        <v>809</v>
      </c>
      <c r="E57" s="352" t="s">
        <v>810</v>
      </c>
      <c r="I57" s="355" t="str">
        <f>HLOOKUP(Introduction!$G$4,nametranslations,58,FALSE)</f>
        <v>Facility datapoints</v>
      </c>
      <c r="L57" s="355" t="s">
        <v>811</v>
      </c>
      <c r="M57" s="355" t="s">
        <v>812</v>
      </c>
      <c r="N57" s="355" t="s">
        <v>813</v>
      </c>
      <c r="O57" s="355" t="s">
        <v>814</v>
      </c>
      <c r="P57" s="355" t="s">
        <v>815</v>
      </c>
      <c r="Q57" s="355" t="s">
        <v>816</v>
      </c>
      <c r="R57" s="355"/>
      <c r="S57" s="355"/>
      <c r="T57" s="355" t="s">
        <v>811</v>
      </c>
      <c r="U57" s="355" t="s">
        <v>262</v>
      </c>
    </row>
    <row r="58" spans="1:21" x14ac:dyDescent="0.25">
      <c r="A58" s="352" t="s">
        <v>817</v>
      </c>
      <c r="B58" s="357" t="s">
        <v>818</v>
      </c>
      <c r="C58" s="352" t="s">
        <v>819</v>
      </c>
      <c r="D58" s="358" t="s">
        <v>820</v>
      </c>
      <c r="E58" s="352" t="s">
        <v>821</v>
      </c>
      <c r="I58" s="355" t="str">
        <f>HLOOKUP(Introduction!$G$4,nametranslations,59,FALSE)</f>
        <v>Improved estimates</v>
      </c>
      <c r="L58" s="355" t="s">
        <v>822</v>
      </c>
      <c r="M58" s="355" t="s">
        <v>823</v>
      </c>
      <c r="N58" s="355" t="s">
        <v>824</v>
      </c>
      <c r="O58" s="355" t="s">
        <v>825</v>
      </c>
      <c r="P58" s="355" t="s">
        <v>826</v>
      </c>
      <c r="Q58" s="355" t="s">
        <v>827</v>
      </c>
      <c r="R58" s="355"/>
      <c r="S58" s="355"/>
      <c r="T58" s="355" t="s">
        <v>822</v>
      </c>
      <c r="U58" s="355" t="s">
        <v>262</v>
      </c>
    </row>
    <row r="59" spans="1:21" x14ac:dyDescent="0.25">
      <c r="A59" s="357" t="s">
        <v>828</v>
      </c>
      <c r="B59" s="352" t="s">
        <v>829</v>
      </c>
      <c r="C59" s="352" t="s">
        <v>830</v>
      </c>
      <c r="D59" s="358" t="s">
        <v>831</v>
      </c>
      <c r="E59" s="352" t="s">
        <v>832</v>
      </c>
      <c r="I59" s="355" t="str">
        <f>HLOOKUP(Introduction!$G$4,nametranslations,60,FALSE)</f>
        <v>Improved datapoints</v>
      </c>
      <c r="L59" s="355" t="s">
        <v>833</v>
      </c>
      <c r="M59" s="355" t="s">
        <v>834</v>
      </c>
      <c r="N59" s="355" t="s">
        <v>834</v>
      </c>
      <c r="O59" s="355" t="s">
        <v>834</v>
      </c>
      <c r="P59" s="355" t="s">
        <v>835</v>
      </c>
      <c r="Q59" s="355" t="s">
        <v>836</v>
      </c>
      <c r="R59" s="355"/>
      <c r="S59" s="355"/>
      <c r="T59" s="355" t="s">
        <v>833</v>
      </c>
      <c r="U59" s="355" t="s">
        <v>266</v>
      </c>
    </row>
    <row r="60" spans="1:21" x14ac:dyDescent="0.25">
      <c r="A60" s="357" t="s">
        <v>837</v>
      </c>
      <c r="B60" s="352" t="s">
        <v>838</v>
      </c>
      <c r="C60" s="352" t="s">
        <v>839</v>
      </c>
      <c r="D60" s="358" t="s">
        <v>840</v>
      </c>
      <c r="E60" s="352" t="s">
        <v>841</v>
      </c>
      <c r="I60" s="355" t="str">
        <f>HLOOKUP(Introduction!$G$4,nametranslations,61,FALSE)</f>
        <v>Basic estimates</v>
      </c>
      <c r="L60" s="355" t="s">
        <v>842</v>
      </c>
      <c r="M60" s="355" t="s">
        <v>843</v>
      </c>
      <c r="N60" s="355" t="s">
        <v>844</v>
      </c>
      <c r="O60" s="355" t="s">
        <v>843</v>
      </c>
      <c r="P60" s="355" t="s">
        <v>845</v>
      </c>
      <c r="Q60" s="355" t="s">
        <v>846</v>
      </c>
      <c r="R60" s="355"/>
      <c r="S60" s="355"/>
      <c r="T60" s="355" t="s">
        <v>842</v>
      </c>
      <c r="U60" s="355" t="s">
        <v>262</v>
      </c>
    </row>
    <row r="61" spans="1:21" x14ac:dyDescent="0.25">
      <c r="A61" s="357" t="s">
        <v>847</v>
      </c>
      <c r="B61" s="352" t="s">
        <v>848</v>
      </c>
      <c r="C61" s="352" t="s">
        <v>849</v>
      </c>
      <c r="D61" s="358" t="s">
        <v>850</v>
      </c>
      <c r="E61" s="352" t="s">
        <v>851</v>
      </c>
      <c r="I61" s="355" t="str">
        <f>HLOOKUP(Introduction!$G$4,nametranslations,62,FALSE)</f>
        <v>Basic datapoints</v>
      </c>
      <c r="L61" s="355" t="s">
        <v>852</v>
      </c>
      <c r="M61" s="355" t="s">
        <v>853</v>
      </c>
      <c r="N61" s="355" t="s">
        <v>854</v>
      </c>
      <c r="O61" s="355" t="s">
        <v>855</v>
      </c>
      <c r="P61" s="355" t="s">
        <v>856</v>
      </c>
      <c r="Q61" s="355" t="s">
        <v>857</v>
      </c>
      <c r="R61" s="355"/>
      <c r="S61" s="355"/>
      <c r="T61" s="355" t="s">
        <v>852</v>
      </c>
      <c r="U61" s="355" t="s">
        <v>262</v>
      </c>
    </row>
    <row r="62" spans="1:21" x14ac:dyDescent="0.25">
      <c r="A62" s="357" t="s">
        <v>858</v>
      </c>
      <c r="B62" s="352" t="s">
        <v>859</v>
      </c>
      <c r="C62" s="352" t="s">
        <v>860</v>
      </c>
      <c r="D62" s="358" t="s">
        <v>861</v>
      </c>
      <c r="E62" s="352" t="s">
        <v>862</v>
      </c>
      <c r="I62" s="355"/>
      <c r="L62" s="355" t="s">
        <v>863</v>
      </c>
      <c r="M62" s="355" t="s">
        <v>864</v>
      </c>
      <c r="N62" s="355" t="s">
        <v>865</v>
      </c>
      <c r="O62" s="355" t="s">
        <v>866</v>
      </c>
      <c r="P62" s="355" t="s">
        <v>867</v>
      </c>
      <c r="Q62" s="355" t="s">
        <v>868</v>
      </c>
      <c r="R62" s="355"/>
      <c r="S62" s="355"/>
      <c r="T62" s="355" t="s">
        <v>863</v>
      </c>
      <c r="U62" s="356" t="s">
        <v>263</v>
      </c>
    </row>
    <row r="63" spans="1:21" x14ac:dyDescent="0.25">
      <c r="A63" s="357" t="s">
        <v>869</v>
      </c>
      <c r="B63" s="352" t="s">
        <v>870</v>
      </c>
      <c r="C63" s="352" t="s">
        <v>871</v>
      </c>
      <c r="D63" s="358" t="s">
        <v>872</v>
      </c>
      <c r="E63" s="352" t="s">
        <v>873</v>
      </c>
      <c r="I63" s="355"/>
      <c r="L63" s="355" t="s">
        <v>874</v>
      </c>
      <c r="M63" s="355" t="s">
        <v>875</v>
      </c>
      <c r="N63" s="355" t="s">
        <v>876</v>
      </c>
      <c r="O63" s="355" t="s">
        <v>877</v>
      </c>
      <c r="P63" s="355" t="s">
        <v>878</v>
      </c>
      <c r="Q63" s="355" t="s">
        <v>879</v>
      </c>
      <c r="R63" s="355"/>
      <c r="S63" s="355"/>
      <c r="T63" s="355" t="s">
        <v>874</v>
      </c>
      <c r="U63" s="356" t="s">
        <v>266</v>
      </c>
    </row>
    <row r="64" spans="1:21" x14ac:dyDescent="0.25">
      <c r="A64" s="357" t="s">
        <v>880</v>
      </c>
      <c r="B64" s="352" t="s">
        <v>881</v>
      </c>
      <c r="C64" s="352" t="s">
        <v>882</v>
      </c>
      <c r="D64" s="358" t="s">
        <v>883</v>
      </c>
      <c r="E64" s="352" t="s">
        <v>884</v>
      </c>
      <c r="I64" s="355"/>
      <c r="L64" s="355" t="s">
        <v>885</v>
      </c>
      <c r="M64" s="355" t="s">
        <v>886</v>
      </c>
      <c r="N64" s="355" t="s">
        <v>887</v>
      </c>
      <c r="O64" s="355" t="s">
        <v>886</v>
      </c>
      <c r="P64" s="355" t="s">
        <v>888</v>
      </c>
      <c r="Q64" s="355" t="s">
        <v>889</v>
      </c>
      <c r="R64" s="355"/>
      <c r="S64" s="355"/>
      <c r="T64" s="355" t="s">
        <v>885</v>
      </c>
      <c r="U64" s="356" t="s">
        <v>263</v>
      </c>
    </row>
    <row r="65" spans="1:21" x14ac:dyDescent="0.25">
      <c r="A65" s="354" t="s">
        <v>890</v>
      </c>
      <c r="I65" s="355"/>
      <c r="L65" s="355" t="s">
        <v>891</v>
      </c>
      <c r="M65" s="355" t="s">
        <v>892</v>
      </c>
      <c r="N65" s="355" t="s">
        <v>893</v>
      </c>
      <c r="O65" s="355" t="s">
        <v>894</v>
      </c>
      <c r="P65" s="355" t="s">
        <v>895</v>
      </c>
      <c r="Q65" s="355" t="s">
        <v>896</v>
      </c>
      <c r="R65" s="355"/>
      <c r="S65" s="355"/>
      <c r="T65" s="355" t="s">
        <v>891</v>
      </c>
      <c r="U65" s="356" t="s">
        <v>266</v>
      </c>
    </row>
    <row r="66" spans="1:21" x14ac:dyDescent="0.25">
      <c r="A66" s="357" t="s">
        <v>225</v>
      </c>
      <c r="B66" s="352" t="s">
        <v>897</v>
      </c>
      <c r="C66" s="352" t="s">
        <v>898</v>
      </c>
      <c r="D66" s="358" t="s">
        <v>899</v>
      </c>
      <c r="E66" s="352" t="s">
        <v>900</v>
      </c>
      <c r="I66" s="355"/>
      <c r="L66" s="355" t="s">
        <v>901</v>
      </c>
      <c r="M66" s="355" t="s">
        <v>902</v>
      </c>
      <c r="N66" s="355" t="s">
        <v>903</v>
      </c>
      <c r="O66" s="355" t="s">
        <v>902</v>
      </c>
      <c r="P66" s="355" t="s">
        <v>904</v>
      </c>
      <c r="Q66" s="355" t="s">
        <v>905</v>
      </c>
      <c r="R66" s="355"/>
      <c r="S66" s="355"/>
      <c r="T66" s="355" t="s">
        <v>901</v>
      </c>
      <c r="U66" s="355" t="s">
        <v>262</v>
      </c>
    </row>
    <row r="67" spans="1:21" ht="15.75" customHeight="1" x14ac:dyDescent="0.25">
      <c r="A67" s="362" t="s">
        <v>906</v>
      </c>
      <c r="B67" s="362" t="s">
        <v>907</v>
      </c>
      <c r="C67" s="362" t="s">
        <v>908</v>
      </c>
      <c r="D67" s="363" t="s">
        <v>909</v>
      </c>
      <c r="E67" s="362" t="s">
        <v>910</v>
      </c>
      <c r="I67" s="355"/>
      <c r="L67" s="355" t="s">
        <v>911</v>
      </c>
      <c r="M67" s="355" t="s">
        <v>912</v>
      </c>
      <c r="N67" s="355" t="s">
        <v>913</v>
      </c>
      <c r="O67" s="355" t="s">
        <v>914</v>
      </c>
      <c r="P67" s="355" t="s">
        <v>915</v>
      </c>
      <c r="Q67" s="355" t="s">
        <v>916</v>
      </c>
      <c r="R67" s="355"/>
      <c r="S67" s="355"/>
      <c r="T67" s="355" t="s">
        <v>911</v>
      </c>
      <c r="U67" s="356" t="s">
        <v>262</v>
      </c>
    </row>
    <row r="68" spans="1:21" x14ac:dyDescent="0.25">
      <c r="A68" s="357" t="s">
        <v>51</v>
      </c>
      <c r="B68" s="352" t="s">
        <v>917</v>
      </c>
      <c r="C68" s="352" t="s">
        <v>918</v>
      </c>
      <c r="D68" s="358" t="s">
        <v>919</v>
      </c>
      <c r="E68" s="352" t="s">
        <v>920</v>
      </c>
      <c r="I68" s="355"/>
      <c r="L68" s="355" t="s">
        <v>921</v>
      </c>
      <c r="M68" s="355" t="s">
        <v>922</v>
      </c>
      <c r="N68" s="355" t="s">
        <v>923</v>
      </c>
      <c r="O68" s="355" t="s">
        <v>924</v>
      </c>
      <c r="P68" s="355" t="s">
        <v>925</v>
      </c>
      <c r="Q68" s="355" t="s">
        <v>926</v>
      </c>
      <c r="R68" s="355"/>
      <c r="S68" s="355"/>
      <c r="T68" s="355" t="s">
        <v>921</v>
      </c>
      <c r="U68" s="356" t="s">
        <v>263</v>
      </c>
    </row>
    <row r="69" spans="1:21" x14ac:dyDescent="0.25">
      <c r="A69" s="357" t="s">
        <v>10</v>
      </c>
      <c r="B69" s="352" t="s">
        <v>927</v>
      </c>
      <c r="C69" s="352" t="s">
        <v>928</v>
      </c>
      <c r="D69" s="358" t="s">
        <v>929</v>
      </c>
      <c r="E69" s="352" t="s">
        <v>930</v>
      </c>
      <c r="I69" s="355"/>
      <c r="L69" s="355" t="s">
        <v>931</v>
      </c>
      <c r="M69" s="355" t="s">
        <v>932</v>
      </c>
      <c r="N69" s="355" t="s">
        <v>933</v>
      </c>
      <c r="O69" s="355" t="s">
        <v>932</v>
      </c>
      <c r="P69" s="355" t="s">
        <v>934</v>
      </c>
      <c r="Q69" s="355" t="s">
        <v>935</v>
      </c>
      <c r="R69" s="355"/>
      <c r="S69" s="355"/>
      <c r="T69" s="355" t="s">
        <v>931</v>
      </c>
      <c r="U69" s="355" t="s">
        <v>262</v>
      </c>
    </row>
    <row r="70" spans="1:21" x14ac:dyDescent="0.25">
      <c r="A70" s="357" t="s">
        <v>11</v>
      </c>
      <c r="B70" s="352" t="s">
        <v>936</v>
      </c>
      <c r="C70" s="352" t="s">
        <v>937</v>
      </c>
      <c r="D70" s="358" t="s">
        <v>938</v>
      </c>
      <c r="E70" s="352" t="s">
        <v>939</v>
      </c>
      <c r="L70" s="355" t="s">
        <v>940</v>
      </c>
      <c r="M70" s="355" t="s">
        <v>941</v>
      </c>
      <c r="N70" s="355" t="s">
        <v>942</v>
      </c>
      <c r="O70" s="355" t="s">
        <v>943</v>
      </c>
      <c r="P70" s="355" t="s">
        <v>944</v>
      </c>
      <c r="Q70" s="355" t="s">
        <v>945</v>
      </c>
      <c r="R70" s="355"/>
      <c r="S70" s="355"/>
      <c r="T70" s="355" t="s">
        <v>940</v>
      </c>
      <c r="U70" s="355" t="s">
        <v>262</v>
      </c>
    </row>
    <row r="71" spans="1:21" x14ac:dyDescent="0.25">
      <c r="A71" s="352" t="s">
        <v>9</v>
      </c>
      <c r="B71" s="352" t="s">
        <v>946</v>
      </c>
      <c r="C71" s="352" t="s">
        <v>947</v>
      </c>
      <c r="D71" s="358" t="s">
        <v>948</v>
      </c>
      <c r="E71" s="352" t="s">
        <v>949</v>
      </c>
      <c r="I71" s="360" t="s">
        <v>487</v>
      </c>
      <c r="L71" s="355" t="s">
        <v>950</v>
      </c>
      <c r="M71" s="355" t="s">
        <v>951</v>
      </c>
      <c r="N71" s="355" t="s">
        <v>952</v>
      </c>
      <c r="O71" s="355" t="s">
        <v>953</v>
      </c>
      <c r="P71" s="355" t="s">
        <v>954</v>
      </c>
      <c r="Q71" s="355" t="s">
        <v>955</v>
      </c>
      <c r="R71" s="355"/>
      <c r="S71" s="355"/>
      <c r="T71" s="355" t="s">
        <v>950</v>
      </c>
      <c r="U71" s="355" t="s">
        <v>262</v>
      </c>
    </row>
    <row r="72" spans="1:21" x14ac:dyDescent="0.25">
      <c r="A72" s="352" t="s">
        <v>4</v>
      </c>
      <c r="B72" s="352" t="s">
        <v>956</v>
      </c>
      <c r="C72" s="352" t="s">
        <v>957</v>
      </c>
      <c r="D72" s="358" t="s">
        <v>958</v>
      </c>
      <c r="E72" s="352" t="s">
        <v>959</v>
      </c>
      <c r="H72" s="355">
        <v>39</v>
      </c>
      <c r="I72" s="355" t="str">
        <f>HLOOKUP(Introduction!$G$4,nametranslations,H72,FALSE)</f>
        <v>Water: total</v>
      </c>
      <c r="L72" s="355" t="s">
        <v>960</v>
      </c>
      <c r="M72" s="355" t="s">
        <v>961</v>
      </c>
      <c r="N72" s="355" t="s">
        <v>962</v>
      </c>
      <c r="O72" s="355" t="s">
        <v>961</v>
      </c>
      <c r="P72" s="355" t="s">
        <v>963</v>
      </c>
      <c r="Q72" s="355" t="s">
        <v>964</v>
      </c>
      <c r="R72" s="355"/>
      <c r="S72" s="355"/>
      <c r="T72" s="355" t="s">
        <v>960</v>
      </c>
      <c r="U72" s="355" t="s">
        <v>262</v>
      </c>
    </row>
    <row r="73" spans="1:21" x14ac:dyDescent="0.25">
      <c r="A73" s="352" t="s">
        <v>8</v>
      </c>
      <c r="B73" s="352" t="s">
        <v>965</v>
      </c>
      <c r="C73" s="352" t="s">
        <v>966</v>
      </c>
      <c r="D73" s="358" t="s">
        <v>967</v>
      </c>
      <c r="E73" s="352" t="s">
        <v>968</v>
      </c>
      <c r="H73" s="355">
        <v>40</v>
      </c>
      <c r="I73" s="355" t="str">
        <f>HLOOKUP(Introduction!$G$4,nametranslations,H73,FALSE)</f>
        <v>Water: urban</v>
      </c>
      <c r="L73" s="355" t="s">
        <v>969</v>
      </c>
      <c r="M73" s="355" t="s">
        <v>970</v>
      </c>
      <c r="N73" s="355" t="s">
        <v>971</v>
      </c>
      <c r="O73" s="355" t="s">
        <v>972</v>
      </c>
      <c r="P73" s="355" t="s">
        <v>973</v>
      </c>
      <c r="Q73" s="355" t="s">
        <v>974</v>
      </c>
      <c r="R73" s="355"/>
      <c r="S73" s="355"/>
      <c r="T73" s="355" t="s">
        <v>969</v>
      </c>
      <c r="U73" s="355" t="s">
        <v>262</v>
      </c>
    </row>
    <row r="74" spans="1:21" x14ac:dyDescent="0.25">
      <c r="A74" s="357" t="s">
        <v>25</v>
      </c>
      <c r="B74" s="357" t="s">
        <v>975</v>
      </c>
      <c r="C74" s="357" t="s">
        <v>976</v>
      </c>
      <c r="D74" s="358" t="s">
        <v>977</v>
      </c>
      <c r="E74" s="357" t="s">
        <v>978</v>
      </c>
      <c r="H74" s="355">
        <v>41</v>
      </c>
      <c r="I74" s="355" t="str">
        <f>HLOOKUP(Introduction!$G$4,nametranslations,H74,FALSE)</f>
        <v>Water: rural</v>
      </c>
      <c r="L74" s="355" t="s">
        <v>979</v>
      </c>
      <c r="M74" s="355" t="s">
        <v>980</v>
      </c>
      <c r="N74" s="355" t="s">
        <v>980</v>
      </c>
      <c r="O74" s="355" t="s">
        <v>981</v>
      </c>
      <c r="P74" s="355" t="s">
        <v>982</v>
      </c>
      <c r="Q74" s="355" t="s">
        <v>983</v>
      </c>
      <c r="R74" s="355"/>
      <c r="S74" s="355"/>
      <c r="T74" s="355" t="s">
        <v>979</v>
      </c>
      <c r="U74" s="356" t="s">
        <v>264</v>
      </c>
    </row>
    <row r="75" spans="1:21" x14ac:dyDescent="0.25">
      <c r="A75" s="352" t="s">
        <v>19</v>
      </c>
      <c r="B75" s="352" t="s">
        <v>984</v>
      </c>
      <c r="C75" s="352" t="s">
        <v>985</v>
      </c>
      <c r="D75" s="358" t="s">
        <v>986</v>
      </c>
      <c r="E75" s="352" t="s">
        <v>987</v>
      </c>
      <c r="H75" s="355">
        <v>42</v>
      </c>
      <c r="I75" s="355" t="str">
        <f>HLOOKUP(Introduction!$G$4,nametranslations,H75,FALSE)</f>
        <v>Water: pre-primary</v>
      </c>
      <c r="L75" s="355" t="s">
        <v>988</v>
      </c>
      <c r="M75" s="355" t="s">
        <v>989</v>
      </c>
      <c r="N75" s="355" t="s">
        <v>990</v>
      </c>
      <c r="O75" s="355" t="s">
        <v>991</v>
      </c>
      <c r="P75" s="355" t="s">
        <v>992</v>
      </c>
      <c r="Q75" s="355" t="s">
        <v>993</v>
      </c>
      <c r="R75" s="355"/>
      <c r="S75" s="355"/>
      <c r="T75" s="355" t="s">
        <v>988</v>
      </c>
      <c r="U75" s="355" t="s">
        <v>262</v>
      </c>
    </row>
    <row r="76" spans="1:21" x14ac:dyDescent="0.25">
      <c r="A76" s="352" t="s">
        <v>146</v>
      </c>
      <c r="B76" s="352" t="s">
        <v>994</v>
      </c>
      <c r="C76" s="352" t="s">
        <v>995</v>
      </c>
      <c r="D76" s="358" t="s">
        <v>996</v>
      </c>
      <c r="E76" s="352" t="s">
        <v>997</v>
      </c>
      <c r="H76" s="355">
        <v>43</v>
      </c>
      <c r="I76" s="355" t="str">
        <f>HLOOKUP(Introduction!$G$4,nametranslations,H76,FALSE)</f>
        <v>Water: primary</v>
      </c>
      <c r="L76" s="355" t="s">
        <v>998</v>
      </c>
      <c r="M76" s="355" t="s">
        <v>999</v>
      </c>
      <c r="N76" s="355" t="s">
        <v>1000</v>
      </c>
      <c r="O76" s="355" t="s">
        <v>1001</v>
      </c>
      <c r="P76" s="355" t="s">
        <v>1002</v>
      </c>
      <c r="Q76" s="355" t="s">
        <v>1003</v>
      </c>
      <c r="R76" s="355"/>
      <c r="S76" s="355"/>
      <c r="T76" s="355" t="s">
        <v>998</v>
      </c>
      <c r="U76" s="355" t="s">
        <v>262</v>
      </c>
    </row>
    <row r="77" spans="1:21" x14ac:dyDescent="0.25">
      <c r="A77" s="352" t="s">
        <v>147</v>
      </c>
      <c r="B77" s="362" t="s">
        <v>1004</v>
      </c>
      <c r="C77" s="352" t="s">
        <v>1005</v>
      </c>
      <c r="D77" s="358" t="s">
        <v>550</v>
      </c>
      <c r="E77" s="352" t="s">
        <v>1006</v>
      </c>
      <c r="H77" s="355">
        <v>44</v>
      </c>
      <c r="I77" s="355" t="str">
        <f>HLOOKUP(Introduction!$G$4,nametranslations,H77,FALSE)</f>
        <v>Water: secondary</v>
      </c>
      <c r="L77" s="355" t="s">
        <v>1007</v>
      </c>
      <c r="M77" s="355" t="s">
        <v>1008</v>
      </c>
      <c r="N77" s="355" t="s">
        <v>1008</v>
      </c>
      <c r="O77" s="355" t="s">
        <v>1009</v>
      </c>
      <c r="P77" s="355" t="s">
        <v>1010</v>
      </c>
      <c r="Q77" s="355" t="s">
        <v>1011</v>
      </c>
      <c r="R77" s="355"/>
      <c r="S77" s="355"/>
      <c r="T77" s="355" t="s">
        <v>1007</v>
      </c>
      <c r="U77" s="356" t="s">
        <v>264</v>
      </c>
    </row>
    <row r="78" spans="1:21" x14ac:dyDescent="0.25">
      <c r="A78" s="352" t="s">
        <v>35</v>
      </c>
      <c r="B78" s="357" t="s">
        <v>557</v>
      </c>
      <c r="C78" s="352" t="s">
        <v>558</v>
      </c>
      <c r="D78" s="358" t="s">
        <v>559</v>
      </c>
      <c r="E78" s="352" t="s">
        <v>560</v>
      </c>
      <c r="H78" s="355">
        <v>45</v>
      </c>
      <c r="I78" s="355" t="str">
        <f>HLOOKUP(Introduction!$G$4,nametranslations,H78,FALSE)</f>
        <v>Sanitation: total</v>
      </c>
      <c r="L78" s="355" t="s">
        <v>1012</v>
      </c>
      <c r="M78" s="355" t="s">
        <v>1013</v>
      </c>
      <c r="N78" s="355" t="s">
        <v>1014</v>
      </c>
      <c r="O78" s="355" t="s">
        <v>1015</v>
      </c>
      <c r="P78" s="355" t="s">
        <v>1016</v>
      </c>
      <c r="Q78" s="355" t="s">
        <v>1017</v>
      </c>
      <c r="R78" s="355"/>
      <c r="S78" s="355"/>
      <c r="T78" s="355" t="s">
        <v>1012</v>
      </c>
      <c r="U78" s="355" t="s">
        <v>262</v>
      </c>
    </row>
    <row r="79" spans="1:21" ht="39.6" x14ac:dyDescent="0.25">
      <c r="A79" s="362" t="s">
        <v>1018</v>
      </c>
      <c r="B79" s="362" t="s">
        <v>1019</v>
      </c>
      <c r="C79" s="362" t="s">
        <v>1020</v>
      </c>
      <c r="D79" s="358" t="s">
        <v>1021</v>
      </c>
      <c r="E79" s="362" t="s">
        <v>1022</v>
      </c>
      <c r="H79" s="355">
        <v>46</v>
      </c>
      <c r="I79" s="355" t="str">
        <f>HLOOKUP(Introduction!$G$4,nametranslations,H79,FALSE)</f>
        <v>Sanitation: urban</v>
      </c>
      <c r="L79" s="355" t="s">
        <v>1023</v>
      </c>
      <c r="M79" s="355" t="s">
        <v>1024</v>
      </c>
      <c r="N79" s="355" t="s">
        <v>1025</v>
      </c>
      <c r="O79" s="355" t="s">
        <v>1024</v>
      </c>
      <c r="P79" s="355" t="s">
        <v>1026</v>
      </c>
      <c r="Q79" s="355" t="s">
        <v>1027</v>
      </c>
      <c r="R79" s="355"/>
      <c r="S79" s="355"/>
      <c r="T79" s="355" t="s">
        <v>1023</v>
      </c>
      <c r="U79" s="355" t="s">
        <v>262</v>
      </c>
    </row>
    <row r="80" spans="1:21" x14ac:dyDescent="0.25">
      <c r="A80" s="352" t="s">
        <v>127</v>
      </c>
      <c r="B80" s="357" t="s">
        <v>1028</v>
      </c>
      <c r="C80" s="352" t="s">
        <v>1029</v>
      </c>
      <c r="D80" s="358" t="s">
        <v>1030</v>
      </c>
      <c r="E80" s="352" t="s">
        <v>1031</v>
      </c>
      <c r="H80" s="355">
        <v>47</v>
      </c>
      <c r="I80" s="355" t="str">
        <f>HLOOKUP(Introduction!$G$4,nametranslations,H80,FALSE)</f>
        <v>Sanitation: rural</v>
      </c>
      <c r="L80" s="355" t="s">
        <v>1032</v>
      </c>
      <c r="M80" s="355" t="s">
        <v>1033</v>
      </c>
      <c r="N80" s="355" t="s">
        <v>1034</v>
      </c>
      <c r="O80" s="355" t="s">
        <v>1033</v>
      </c>
      <c r="P80" s="355" t="s">
        <v>1035</v>
      </c>
      <c r="Q80" s="355" t="s">
        <v>1036</v>
      </c>
      <c r="R80" s="355"/>
      <c r="S80" s="355"/>
      <c r="T80" s="355" t="s">
        <v>1032</v>
      </c>
      <c r="U80" s="355" t="s">
        <v>262</v>
      </c>
    </row>
    <row r="81" spans="1:21" ht="39.6" x14ac:dyDescent="0.25">
      <c r="A81" s="352" t="s">
        <v>1037</v>
      </c>
      <c r="B81" s="362" t="s">
        <v>1038</v>
      </c>
      <c r="C81" s="362" t="s">
        <v>1039</v>
      </c>
      <c r="D81" s="358" t="s">
        <v>1040</v>
      </c>
      <c r="E81" s="362" t="s">
        <v>1041</v>
      </c>
      <c r="H81" s="355">
        <v>48</v>
      </c>
      <c r="I81" s="355" t="str">
        <f>HLOOKUP(Introduction!$G$4,nametranslations,H81,FALSE)</f>
        <v>Sanitation: pre-primary</v>
      </c>
      <c r="L81" s="355" t="s">
        <v>1042</v>
      </c>
      <c r="M81" s="355" t="s">
        <v>1043</v>
      </c>
      <c r="N81" s="355" t="s">
        <v>1043</v>
      </c>
      <c r="O81" s="355" t="s">
        <v>1043</v>
      </c>
      <c r="P81" s="355" t="s">
        <v>1044</v>
      </c>
      <c r="Q81" s="355" t="s">
        <v>1045</v>
      </c>
      <c r="R81" s="355"/>
      <c r="S81" s="355"/>
      <c r="T81" s="355" t="s">
        <v>1042</v>
      </c>
      <c r="U81" s="355" t="s">
        <v>262</v>
      </c>
    </row>
    <row r="82" spans="1:21" x14ac:dyDescent="0.25">
      <c r="A82" s="354" t="s">
        <v>1046</v>
      </c>
      <c r="H82" s="355">
        <v>49</v>
      </c>
      <c r="I82" s="355" t="str">
        <f>HLOOKUP(Introduction!$G$4,nametranslations,H82,FALSE)</f>
        <v>Sanitation: primary</v>
      </c>
      <c r="L82" s="355" t="s">
        <v>1047</v>
      </c>
      <c r="M82" s="355" t="s">
        <v>1048</v>
      </c>
      <c r="N82" s="355" t="s">
        <v>1048</v>
      </c>
      <c r="O82" s="355" t="s">
        <v>1048</v>
      </c>
      <c r="P82" s="355" t="s">
        <v>1049</v>
      </c>
      <c r="Q82" s="355" t="s">
        <v>1050</v>
      </c>
      <c r="R82" s="355"/>
      <c r="S82" s="355"/>
      <c r="T82" s="355" t="s">
        <v>1047</v>
      </c>
      <c r="U82" s="355" t="s">
        <v>262</v>
      </c>
    </row>
    <row r="83" spans="1:21" x14ac:dyDescent="0.25">
      <c r="A83" s="352" t="s">
        <v>1051</v>
      </c>
      <c r="B83" s="357" t="s">
        <v>1052</v>
      </c>
      <c r="C83" s="357" t="s">
        <v>1053</v>
      </c>
      <c r="D83" s="357" t="s">
        <v>1054</v>
      </c>
      <c r="E83" s="357" t="s">
        <v>1055</v>
      </c>
      <c r="H83" s="355">
        <v>50</v>
      </c>
      <c r="I83" s="355" t="str">
        <f>HLOOKUP(Introduction!$G$4,nametranslations,H83,FALSE)</f>
        <v>Sanitation: secondary</v>
      </c>
      <c r="L83" s="355" t="s">
        <v>1056</v>
      </c>
      <c r="M83" s="355" t="s">
        <v>1057</v>
      </c>
      <c r="N83" s="355" t="s">
        <v>1058</v>
      </c>
      <c r="O83" s="355" t="s">
        <v>1057</v>
      </c>
      <c r="P83" s="355" t="s">
        <v>1059</v>
      </c>
      <c r="Q83" s="355" t="s">
        <v>1060</v>
      </c>
      <c r="R83" s="355"/>
      <c r="S83" s="355"/>
      <c r="T83" s="355" t="s">
        <v>1056</v>
      </c>
      <c r="U83" s="356" t="s">
        <v>264</v>
      </c>
    </row>
    <row r="84" spans="1:21" x14ac:dyDescent="0.25">
      <c r="A84" s="352" t="s">
        <v>36</v>
      </c>
      <c r="B84" s="357" t="s">
        <v>1061</v>
      </c>
      <c r="C84" s="357" t="s">
        <v>1062</v>
      </c>
      <c r="D84" s="357" t="s">
        <v>1063</v>
      </c>
      <c r="E84" s="357" t="s">
        <v>1064</v>
      </c>
      <c r="H84" s="355">
        <v>51</v>
      </c>
      <c r="I84" s="355" t="str">
        <f>HLOOKUP(Introduction!$G$4,nametranslations,H84,FALSE)</f>
        <v>Hygiene: total</v>
      </c>
      <c r="L84" s="355" t="s">
        <v>1065</v>
      </c>
      <c r="M84" s="355" t="s">
        <v>1066</v>
      </c>
      <c r="N84" s="355" t="s">
        <v>1066</v>
      </c>
      <c r="O84" s="355" t="s">
        <v>1067</v>
      </c>
      <c r="P84" s="355" t="s">
        <v>1068</v>
      </c>
      <c r="Q84" s="355" t="s">
        <v>1069</v>
      </c>
      <c r="R84" s="355"/>
      <c r="S84" s="355"/>
      <c r="T84" s="355" t="s">
        <v>1065</v>
      </c>
      <c r="U84" s="356" t="s">
        <v>264</v>
      </c>
    </row>
    <row r="85" spans="1:21" x14ac:dyDescent="0.25">
      <c r="A85" s="352" t="s">
        <v>1070</v>
      </c>
      <c r="B85" s="352" t="s">
        <v>1071</v>
      </c>
      <c r="C85" s="352" t="s">
        <v>1072</v>
      </c>
      <c r="D85" s="352" t="s">
        <v>1073</v>
      </c>
      <c r="E85" s="352" t="s">
        <v>920</v>
      </c>
      <c r="H85" s="355">
        <v>52</v>
      </c>
      <c r="I85" s="355" t="str">
        <f>HLOOKUP(Introduction!$G$4,nametranslations,H85,FALSE)</f>
        <v>Hygiene: urban</v>
      </c>
      <c r="L85" s="355" t="s">
        <v>1074</v>
      </c>
      <c r="M85" s="355" t="s">
        <v>1075</v>
      </c>
      <c r="N85" s="355" t="s">
        <v>1076</v>
      </c>
      <c r="O85" s="355" t="s">
        <v>1075</v>
      </c>
      <c r="P85" s="355" t="s">
        <v>1077</v>
      </c>
      <c r="Q85" s="355" t="s">
        <v>1078</v>
      </c>
      <c r="R85" s="355"/>
      <c r="S85" s="355"/>
      <c r="T85" s="355" t="s">
        <v>1074</v>
      </c>
      <c r="U85" s="355" t="s">
        <v>262</v>
      </c>
    </row>
    <row r="86" spans="1:21" x14ac:dyDescent="0.25">
      <c r="A86" s="352" t="s">
        <v>14</v>
      </c>
      <c r="B86" s="352" t="s">
        <v>468</v>
      </c>
      <c r="C86" s="352" t="s">
        <v>469</v>
      </c>
      <c r="D86" s="352" t="s">
        <v>470</v>
      </c>
      <c r="E86" s="352" t="s">
        <v>471</v>
      </c>
      <c r="H86" s="355">
        <v>53</v>
      </c>
      <c r="I86" s="355" t="str">
        <f>HLOOKUP(Introduction!$G$4,nametranslations,H86,FALSE)</f>
        <v>Hygiene: rural</v>
      </c>
      <c r="L86" s="355" t="s">
        <v>1079</v>
      </c>
      <c r="M86" s="355" t="s">
        <v>1080</v>
      </c>
      <c r="N86" s="355" t="s">
        <v>1081</v>
      </c>
      <c r="O86" s="355" t="s">
        <v>1080</v>
      </c>
      <c r="P86" s="355" t="s">
        <v>1082</v>
      </c>
      <c r="Q86" s="355" t="s">
        <v>1083</v>
      </c>
      <c r="R86" s="355"/>
      <c r="S86" s="355"/>
      <c r="T86" s="355" t="s">
        <v>1079</v>
      </c>
      <c r="U86" s="355" t="s">
        <v>264</v>
      </c>
    </row>
    <row r="87" spans="1:21" x14ac:dyDescent="0.25">
      <c r="A87" s="352" t="s">
        <v>15</v>
      </c>
      <c r="B87" s="352" t="s">
        <v>476</v>
      </c>
      <c r="C87" s="352" t="s">
        <v>477</v>
      </c>
      <c r="D87" s="352" t="s">
        <v>478</v>
      </c>
      <c r="E87" s="352" t="s">
        <v>1084</v>
      </c>
      <c r="H87" s="355">
        <v>54</v>
      </c>
      <c r="I87" s="355" t="str">
        <f>HLOOKUP(Introduction!$G$4,nametranslations,H87,FALSE)</f>
        <v>Hygiene: pre-primary</v>
      </c>
      <c r="L87" s="355" t="s">
        <v>1085</v>
      </c>
      <c r="M87" s="355" t="s">
        <v>1086</v>
      </c>
      <c r="N87" s="355" t="s">
        <v>1087</v>
      </c>
      <c r="O87" s="355" t="s">
        <v>1088</v>
      </c>
      <c r="P87" s="355" t="s">
        <v>1089</v>
      </c>
      <c r="Q87" s="355" t="s">
        <v>1090</v>
      </c>
      <c r="R87" s="355"/>
      <c r="S87" s="355"/>
      <c r="T87" s="355" t="s">
        <v>1085</v>
      </c>
      <c r="U87" s="356" t="s">
        <v>264</v>
      </c>
    </row>
    <row r="88" spans="1:21" x14ac:dyDescent="0.25">
      <c r="A88" s="352" t="s">
        <v>6</v>
      </c>
      <c r="B88" s="357" t="s">
        <v>1091</v>
      </c>
      <c r="C88" s="357" t="s">
        <v>1092</v>
      </c>
      <c r="D88" s="357" t="s">
        <v>1093</v>
      </c>
      <c r="E88" s="357" t="s">
        <v>1094</v>
      </c>
      <c r="H88" s="355">
        <v>55</v>
      </c>
      <c r="I88" s="355" t="str">
        <f>HLOOKUP(Introduction!$G$4,nametranslations,H88,FALSE)</f>
        <v>Hygiene: primary</v>
      </c>
      <c r="L88" s="355" t="s">
        <v>1095</v>
      </c>
      <c r="M88" s="355" t="s">
        <v>1096</v>
      </c>
      <c r="N88" s="355" t="s">
        <v>1097</v>
      </c>
      <c r="O88" s="355" t="s">
        <v>1098</v>
      </c>
      <c r="P88" s="355" t="s">
        <v>1099</v>
      </c>
      <c r="Q88" s="355" t="s">
        <v>1100</v>
      </c>
      <c r="R88" s="355"/>
      <c r="S88" s="355"/>
      <c r="T88" s="355" t="s">
        <v>1095</v>
      </c>
      <c r="U88" s="355" t="s">
        <v>264</v>
      </c>
    </row>
    <row r="89" spans="1:21" x14ac:dyDescent="0.25">
      <c r="A89" s="352" t="s">
        <v>5</v>
      </c>
      <c r="B89" s="357" t="s">
        <v>1101</v>
      </c>
      <c r="C89" s="357" t="s">
        <v>1102</v>
      </c>
      <c r="D89" s="357" t="s">
        <v>1103</v>
      </c>
      <c r="E89" s="357" t="s">
        <v>1104</v>
      </c>
      <c r="H89" s="355">
        <v>56</v>
      </c>
      <c r="I89" s="355" t="str">
        <f>HLOOKUP(Introduction!$G$4,nametranslations,H89,FALSE)</f>
        <v>Hygiene: secondary</v>
      </c>
      <c r="L89" s="355" t="s">
        <v>1105</v>
      </c>
      <c r="M89" s="355" t="s">
        <v>1106</v>
      </c>
      <c r="N89" s="355" t="s">
        <v>1107</v>
      </c>
      <c r="O89" s="355" t="s">
        <v>1108</v>
      </c>
      <c r="P89" s="355" t="s">
        <v>1109</v>
      </c>
      <c r="Q89" s="355" t="s">
        <v>1110</v>
      </c>
      <c r="R89" s="355"/>
      <c r="S89" s="355"/>
      <c r="T89" s="355" t="s">
        <v>1105</v>
      </c>
      <c r="U89" s="355" t="s">
        <v>262</v>
      </c>
    </row>
    <row r="90" spans="1:21" x14ac:dyDescent="0.25">
      <c r="A90" s="352" t="s">
        <v>21</v>
      </c>
      <c r="B90" s="352" t="s">
        <v>1111</v>
      </c>
      <c r="C90" s="352" t="s">
        <v>1112</v>
      </c>
      <c r="D90" s="352" t="s">
        <v>1113</v>
      </c>
      <c r="E90" s="352" t="s">
        <v>1114</v>
      </c>
      <c r="H90" s="355"/>
      <c r="I90" s="355"/>
      <c r="L90" s="355" t="s">
        <v>1115</v>
      </c>
      <c r="M90" s="355" t="s">
        <v>1116</v>
      </c>
      <c r="N90" s="355" t="s">
        <v>1117</v>
      </c>
      <c r="O90" s="355" t="s">
        <v>1118</v>
      </c>
      <c r="P90" s="355" t="s">
        <v>1119</v>
      </c>
      <c r="Q90" s="355" t="s">
        <v>1120</v>
      </c>
      <c r="R90" s="355"/>
      <c r="S90" s="355"/>
      <c r="T90" s="355" t="s">
        <v>1115</v>
      </c>
      <c r="U90" s="355" t="s">
        <v>262</v>
      </c>
    </row>
    <row r="91" spans="1:21" x14ac:dyDescent="0.25">
      <c r="A91" s="352" t="s">
        <v>28</v>
      </c>
      <c r="B91" s="352" t="s">
        <v>1121</v>
      </c>
      <c r="C91" s="352" t="s">
        <v>1122</v>
      </c>
      <c r="D91" s="352" t="s">
        <v>1123</v>
      </c>
      <c r="E91" s="352" t="s">
        <v>1124</v>
      </c>
      <c r="I91" s="355"/>
      <c r="L91" s="355" t="s">
        <v>1125</v>
      </c>
      <c r="M91" s="355" t="s">
        <v>1126</v>
      </c>
      <c r="N91" s="355" t="s">
        <v>1126</v>
      </c>
      <c r="O91" s="355" t="s">
        <v>1126</v>
      </c>
      <c r="P91" s="355" t="s">
        <v>1127</v>
      </c>
      <c r="Q91" s="355" t="s">
        <v>1128</v>
      </c>
      <c r="R91" s="355"/>
      <c r="S91" s="355"/>
      <c r="T91" s="355" t="s">
        <v>1125</v>
      </c>
      <c r="U91" s="356" t="s">
        <v>263</v>
      </c>
    </row>
    <row r="92" spans="1:21" x14ac:dyDescent="0.25">
      <c r="A92" s="352" t="s">
        <v>111</v>
      </c>
      <c r="B92" s="357" t="s">
        <v>1129</v>
      </c>
      <c r="C92" s="357" t="s">
        <v>1130</v>
      </c>
      <c r="D92" s="357" t="s">
        <v>1131</v>
      </c>
      <c r="E92" s="357" t="s">
        <v>1132</v>
      </c>
      <c r="I92" s="355"/>
      <c r="L92" s="355" t="s">
        <v>1133</v>
      </c>
      <c r="M92" s="355" t="s">
        <v>1134</v>
      </c>
      <c r="N92" s="355" t="s">
        <v>1135</v>
      </c>
      <c r="O92" s="355" t="s">
        <v>1136</v>
      </c>
      <c r="P92" s="355" t="s">
        <v>1137</v>
      </c>
      <c r="Q92" s="355" t="s">
        <v>1138</v>
      </c>
      <c r="R92" s="355"/>
      <c r="S92" s="355"/>
      <c r="T92" s="355" t="s">
        <v>1133</v>
      </c>
      <c r="U92" s="356" t="s">
        <v>264</v>
      </c>
    </row>
    <row r="93" spans="1:21" x14ac:dyDescent="0.25">
      <c r="A93" s="352" t="s">
        <v>110</v>
      </c>
      <c r="B93" s="357" t="s">
        <v>1139</v>
      </c>
      <c r="C93" s="357" t="s">
        <v>1140</v>
      </c>
      <c r="D93" s="357" t="s">
        <v>1141</v>
      </c>
      <c r="E93" s="357" t="s">
        <v>1142</v>
      </c>
      <c r="I93" s="355"/>
      <c r="L93" s="355" t="s">
        <v>1143</v>
      </c>
      <c r="M93" s="355" t="s">
        <v>1144</v>
      </c>
      <c r="N93" s="355" t="s">
        <v>1144</v>
      </c>
      <c r="O93" s="355" t="s">
        <v>1144</v>
      </c>
      <c r="P93" s="355" t="s">
        <v>1145</v>
      </c>
      <c r="Q93" s="355" t="s">
        <v>1146</v>
      </c>
      <c r="R93" s="355"/>
      <c r="S93" s="355"/>
      <c r="T93" s="355" t="s">
        <v>1143</v>
      </c>
      <c r="U93" s="355" t="s">
        <v>262</v>
      </c>
    </row>
    <row r="94" spans="1:21" x14ac:dyDescent="0.25">
      <c r="A94" s="352" t="s">
        <v>1147</v>
      </c>
      <c r="B94" s="357" t="s">
        <v>1147</v>
      </c>
      <c r="C94" s="357" t="s">
        <v>1147</v>
      </c>
      <c r="D94" s="357" t="s">
        <v>1148</v>
      </c>
      <c r="E94" s="357" t="s">
        <v>1147</v>
      </c>
      <c r="I94" s="355"/>
      <c r="L94" s="355" t="s">
        <v>1149</v>
      </c>
      <c r="M94" s="355" t="s">
        <v>1150</v>
      </c>
      <c r="N94" s="355" t="s">
        <v>1150</v>
      </c>
      <c r="O94" s="355" t="s">
        <v>1150</v>
      </c>
      <c r="P94" s="355" t="s">
        <v>1151</v>
      </c>
      <c r="Q94" s="355" t="s">
        <v>1152</v>
      </c>
      <c r="R94" s="355"/>
      <c r="S94" s="355"/>
      <c r="T94" s="355" t="s">
        <v>1149</v>
      </c>
      <c r="U94" s="355" t="s">
        <v>262</v>
      </c>
    </row>
    <row r="95" spans="1:21" x14ac:dyDescent="0.25">
      <c r="A95" s="357" t="s">
        <v>176</v>
      </c>
      <c r="B95" s="357" t="s">
        <v>1153</v>
      </c>
      <c r="C95" s="357" t="s">
        <v>1154</v>
      </c>
      <c r="D95" s="357" t="s">
        <v>1155</v>
      </c>
      <c r="E95" s="357" t="s">
        <v>1156</v>
      </c>
      <c r="I95" s="355"/>
      <c r="L95" s="355" t="s">
        <v>1157</v>
      </c>
      <c r="M95" s="355" t="s">
        <v>1158</v>
      </c>
      <c r="N95" s="355" t="s">
        <v>1159</v>
      </c>
      <c r="O95" s="355" t="s">
        <v>1160</v>
      </c>
      <c r="P95" s="355" t="s">
        <v>1161</v>
      </c>
      <c r="Q95" s="355" t="s">
        <v>1162</v>
      </c>
      <c r="R95" s="355"/>
      <c r="S95" s="355"/>
      <c r="T95" s="355" t="s">
        <v>1157</v>
      </c>
      <c r="U95" s="355" t="s">
        <v>262</v>
      </c>
    </row>
    <row r="96" spans="1:21" x14ac:dyDescent="0.25">
      <c r="A96" s="352" t="s">
        <v>1163</v>
      </c>
      <c r="B96" s="357" t="s">
        <v>1164</v>
      </c>
      <c r="C96" s="357" t="s">
        <v>1165</v>
      </c>
      <c r="D96" s="357" t="s">
        <v>1166</v>
      </c>
      <c r="E96" s="357" t="s">
        <v>1167</v>
      </c>
      <c r="I96" s="355"/>
      <c r="L96" s="355" t="s">
        <v>1168</v>
      </c>
      <c r="M96" s="355" t="s">
        <v>1169</v>
      </c>
      <c r="N96" s="355" t="s">
        <v>1170</v>
      </c>
      <c r="O96" s="355" t="s">
        <v>1171</v>
      </c>
      <c r="P96" s="355" t="s">
        <v>1172</v>
      </c>
      <c r="Q96" s="355" t="s">
        <v>1173</v>
      </c>
      <c r="R96" s="355"/>
      <c r="S96" s="355"/>
      <c r="T96" s="355" t="s">
        <v>1168</v>
      </c>
      <c r="U96" s="355" t="s">
        <v>262</v>
      </c>
    </row>
    <row r="97" spans="1:21" x14ac:dyDescent="0.25">
      <c r="A97" s="357" t="s">
        <v>196</v>
      </c>
      <c r="B97" s="357" t="s">
        <v>1174</v>
      </c>
      <c r="C97" s="357" t="s">
        <v>1175</v>
      </c>
      <c r="D97" s="357" t="s">
        <v>1176</v>
      </c>
      <c r="E97" s="357" t="s">
        <v>1177</v>
      </c>
      <c r="I97" s="355"/>
      <c r="L97" s="355" t="s">
        <v>1178</v>
      </c>
      <c r="M97" s="355" t="s">
        <v>1179</v>
      </c>
      <c r="N97" s="355" t="s">
        <v>1179</v>
      </c>
      <c r="O97" s="355" t="s">
        <v>1179</v>
      </c>
      <c r="P97" s="355" t="s">
        <v>1180</v>
      </c>
      <c r="Q97" s="355" t="s">
        <v>1181</v>
      </c>
      <c r="R97" s="355"/>
      <c r="S97" s="355"/>
      <c r="T97" s="355" t="s">
        <v>1178</v>
      </c>
      <c r="U97" s="356" t="s">
        <v>263</v>
      </c>
    </row>
    <row r="98" spans="1:21" x14ac:dyDescent="0.25">
      <c r="A98" s="352" t="s">
        <v>1182</v>
      </c>
      <c r="B98" s="357" t="s">
        <v>1183</v>
      </c>
      <c r="C98" s="357" t="s">
        <v>1184</v>
      </c>
      <c r="D98" s="357" t="s">
        <v>1185</v>
      </c>
      <c r="E98" s="357" t="s">
        <v>1186</v>
      </c>
      <c r="I98" s="355"/>
      <c r="L98" s="355" t="s">
        <v>1187</v>
      </c>
      <c r="M98" s="355" t="s">
        <v>1188</v>
      </c>
      <c r="N98" s="355" t="s">
        <v>1189</v>
      </c>
      <c r="O98" s="355" t="s">
        <v>1190</v>
      </c>
      <c r="P98" s="355" t="s">
        <v>1191</v>
      </c>
      <c r="Q98" s="355" t="s">
        <v>1192</v>
      </c>
      <c r="R98" s="355"/>
      <c r="S98" s="355"/>
      <c r="T98" s="355" t="s">
        <v>1187</v>
      </c>
      <c r="U98" s="355" t="s">
        <v>262</v>
      </c>
    </row>
    <row r="99" spans="1:21" x14ac:dyDescent="0.25">
      <c r="A99" s="357" t="s">
        <v>1193</v>
      </c>
      <c r="B99" s="357" t="s">
        <v>1193</v>
      </c>
      <c r="C99" s="357" t="s">
        <v>1193</v>
      </c>
      <c r="D99" s="357" t="s">
        <v>1194</v>
      </c>
      <c r="E99" s="357" t="s">
        <v>1195</v>
      </c>
      <c r="I99" s="355"/>
      <c r="L99" s="355" t="s">
        <v>1196</v>
      </c>
      <c r="M99" s="355" t="s">
        <v>1197</v>
      </c>
      <c r="N99" s="355" t="s">
        <v>1198</v>
      </c>
      <c r="O99" s="355" t="s">
        <v>1199</v>
      </c>
      <c r="P99" s="355" t="s">
        <v>1200</v>
      </c>
      <c r="Q99" s="355" t="s">
        <v>1201</v>
      </c>
      <c r="R99" s="355"/>
      <c r="S99" s="355"/>
      <c r="T99" s="355" t="s">
        <v>1196</v>
      </c>
      <c r="U99" s="355" t="s">
        <v>264</v>
      </c>
    </row>
    <row r="100" spans="1:21" x14ac:dyDescent="0.25">
      <c r="A100" s="354" t="s">
        <v>1202</v>
      </c>
      <c r="I100" s="355"/>
      <c r="L100" s="355" t="s">
        <v>1203</v>
      </c>
      <c r="M100" s="355" t="s">
        <v>1204</v>
      </c>
      <c r="N100" s="355" t="s">
        <v>1205</v>
      </c>
      <c r="O100" s="355" t="s">
        <v>1206</v>
      </c>
      <c r="P100" s="355" t="s">
        <v>1207</v>
      </c>
      <c r="Q100" s="355" t="s">
        <v>1208</v>
      </c>
      <c r="R100" s="355"/>
      <c r="S100" s="355"/>
      <c r="T100" s="355" t="s">
        <v>1203</v>
      </c>
      <c r="U100" s="355" t="s">
        <v>262</v>
      </c>
    </row>
    <row r="101" spans="1:21" x14ac:dyDescent="0.25">
      <c r="A101" s="352" t="s">
        <v>27</v>
      </c>
      <c r="B101" s="357" t="s">
        <v>1209</v>
      </c>
      <c r="C101" s="357" t="s">
        <v>1210</v>
      </c>
      <c r="D101" s="357" t="s">
        <v>1211</v>
      </c>
      <c r="E101" s="357" t="s">
        <v>1212</v>
      </c>
      <c r="I101" s="355"/>
      <c r="L101" s="355" t="s">
        <v>1213</v>
      </c>
      <c r="M101" s="355" t="s">
        <v>1214</v>
      </c>
      <c r="N101" s="355" t="s">
        <v>1215</v>
      </c>
      <c r="O101" s="355" t="s">
        <v>1214</v>
      </c>
      <c r="P101" s="355" t="s">
        <v>1216</v>
      </c>
      <c r="Q101" s="355" t="s">
        <v>1217</v>
      </c>
      <c r="R101" s="355"/>
      <c r="S101" s="355"/>
      <c r="T101" s="355" t="s">
        <v>1213</v>
      </c>
      <c r="U101" s="355" t="s">
        <v>262</v>
      </c>
    </row>
    <row r="102" spans="1:21" x14ac:dyDescent="0.25">
      <c r="A102" s="352" t="s">
        <v>55</v>
      </c>
      <c r="B102" s="357" t="s">
        <v>1218</v>
      </c>
      <c r="C102" s="357" t="s">
        <v>1219</v>
      </c>
      <c r="D102" s="357" t="s">
        <v>1220</v>
      </c>
      <c r="E102" s="357" t="s">
        <v>1221</v>
      </c>
      <c r="I102" s="355"/>
      <c r="L102" s="355" t="s">
        <v>1222</v>
      </c>
      <c r="M102" s="355" t="s">
        <v>1223</v>
      </c>
      <c r="N102" s="355" t="s">
        <v>1224</v>
      </c>
      <c r="O102" s="355" t="s">
        <v>1225</v>
      </c>
      <c r="P102" s="355" t="s">
        <v>1226</v>
      </c>
      <c r="Q102" s="355" t="s">
        <v>1227</v>
      </c>
      <c r="R102" s="355"/>
      <c r="S102" s="355"/>
      <c r="T102" s="355" t="s">
        <v>1222</v>
      </c>
      <c r="U102" s="355" t="s">
        <v>262</v>
      </c>
    </row>
    <row r="103" spans="1:21" x14ac:dyDescent="0.25">
      <c r="A103" s="352" t="s">
        <v>24</v>
      </c>
      <c r="B103" s="357" t="s">
        <v>1228</v>
      </c>
      <c r="C103" s="357" t="s">
        <v>1229</v>
      </c>
      <c r="D103" s="357" t="s">
        <v>1230</v>
      </c>
      <c r="E103" s="357" t="s">
        <v>1231</v>
      </c>
      <c r="I103" s="355"/>
      <c r="L103" s="355" t="s">
        <v>1232</v>
      </c>
      <c r="M103" s="355" t="s">
        <v>1233</v>
      </c>
      <c r="N103" s="355" t="s">
        <v>1234</v>
      </c>
      <c r="O103" s="355" t="s">
        <v>1233</v>
      </c>
      <c r="P103" s="355" t="s">
        <v>1235</v>
      </c>
      <c r="Q103" s="355" t="s">
        <v>1236</v>
      </c>
      <c r="R103" s="355"/>
      <c r="S103" s="355"/>
      <c r="T103" s="355" t="s">
        <v>1232</v>
      </c>
      <c r="U103" s="355" t="s">
        <v>262</v>
      </c>
    </row>
    <row r="104" spans="1:21" x14ac:dyDescent="0.25">
      <c r="A104" s="352" t="s">
        <v>0</v>
      </c>
      <c r="B104" s="357" t="s">
        <v>1237</v>
      </c>
      <c r="C104" s="357" t="s">
        <v>1238</v>
      </c>
      <c r="D104" s="357" t="s">
        <v>1239</v>
      </c>
      <c r="E104" s="357" t="s">
        <v>1240</v>
      </c>
      <c r="I104" s="355"/>
      <c r="L104" s="355" t="s">
        <v>1241</v>
      </c>
      <c r="M104" s="355" t="s">
        <v>1242</v>
      </c>
      <c r="N104" s="355" t="s">
        <v>1243</v>
      </c>
      <c r="O104" s="355" t="s">
        <v>1244</v>
      </c>
      <c r="P104" s="355" t="s">
        <v>1245</v>
      </c>
      <c r="Q104" s="355" t="s">
        <v>1246</v>
      </c>
      <c r="R104" s="355"/>
      <c r="S104" s="355"/>
      <c r="T104" s="355" t="s">
        <v>1241</v>
      </c>
      <c r="U104" s="355" t="s">
        <v>262</v>
      </c>
    </row>
    <row r="105" spans="1:21" x14ac:dyDescent="0.25">
      <c r="A105" s="352" t="s">
        <v>37</v>
      </c>
      <c r="B105" s="357" t="s">
        <v>1247</v>
      </c>
      <c r="C105" s="357" t="s">
        <v>1247</v>
      </c>
      <c r="D105" s="357" t="s">
        <v>1248</v>
      </c>
      <c r="E105" s="357" t="s">
        <v>1249</v>
      </c>
      <c r="I105" s="355"/>
      <c r="L105" s="355" t="s">
        <v>1250</v>
      </c>
      <c r="M105" s="355" t="s">
        <v>1251</v>
      </c>
      <c r="N105" s="355" t="s">
        <v>1252</v>
      </c>
      <c r="O105" s="355" t="s">
        <v>1253</v>
      </c>
      <c r="P105" s="355" t="s">
        <v>1254</v>
      </c>
      <c r="Q105" s="355" t="s">
        <v>1255</v>
      </c>
      <c r="R105" s="355"/>
      <c r="S105" s="355"/>
      <c r="T105" s="355" t="s">
        <v>1250</v>
      </c>
      <c r="U105" s="355" t="s">
        <v>262</v>
      </c>
    </row>
    <row r="106" spans="1:21" x14ac:dyDescent="0.25">
      <c r="A106" s="352" t="s">
        <v>1256</v>
      </c>
      <c r="B106" s="357" t="s">
        <v>1257</v>
      </c>
      <c r="C106" s="357" t="s">
        <v>1258</v>
      </c>
      <c r="D106" s="357" t="s">
        <v>1259</v>
      </c>
      <c r="E106" s="357" t="s">
        <v>1260</v>
      </c>
      <c r="I106" s="355"/>
      <c r="L106" s="355" t="s">
        <v>1261</v>
      </c>
      <c r="M106" s="355" t="s">
        <v>1262</v>
      </c>
      <c r="N106" s="355" t="s">
        <v>1263</v>
      </c>
      <c r="O106" s="355" t="s">
        <v>1264</v>
      </c>
      <c r="P106" s="355" t="s">
        <v>1265</v>
      </c>
      <c r="Q106" s="355" t="s">
        <v>1266</v>
      </c>
      <c r="R106" s="355"/>
      <c r="S106" s="355"/>
      <c r="T106" s="355" t="s">
        <v>1261</v>
      </c>
      <c r="U106" s="355" t="s">
        <v>262</v>
      </c>
    </row>
    <row r="107" spans="1:21" x14ac:dyDescent="0.25">
      <c r="A107" s="352" t="s">
        <v>97</v>
      </c>
      <c r="B107" s="357" t="s">
        <v>1267</v>
      </c>
      <c r="C107" s="357" t="s">
        <v>1268</v>
      </c>
      <c r="D107" s="357" t="s">
        <v>1269</v>
      </c>
      <c r="E107" s="357" t="s">
        <v>1270</v>
      </c>
      <c r="L107" s="355" t="s">
        <v>1271</v>
      </c>
      <c r="M107" s="355" t="s">
        <v>1272</v>
      </c>
      <c r="N107" s="355" t="s">
        <v>1272</v>
      </c>
      <c r="O107" s="355" t="s">
        <v>1272</v>
      </c>
      <c r="P107" s="355" t="s">
        <v>1273</v>
      </c>
      <c r="Q107" s="355" t="s">
        <v>1274</v>
      </c>
      <c r="R107" s="355"/>
      <c r="S107" s="355"/>
      <c r="T107" s="355" t="s">
        <v>1271</v>
      </c>
      <c r="U107" s="356" t="s">
        <v>266</v>
      </c>
    </row>
    <row r="108" spans="1:21" x14ac:dyDescent="0.25">
      <c r="A108" s="352" t="s">
        <v>98</v>
      </c>
      <c r="B108" s="357" t="s">
        <v>1275</v>
      </c>
      <c r="C108" s="357" t="s">
        <v>1276</v>
      </c>
      <c r="D108" s="357" t="s">
        <v>1277</v>
      </c>
      <c r="E108" s="357" t="s">
        <v>1278</v>
      </c>
      <c r="I108" s="360" t="s">
        <v>1279</v>
      </c>
      <c r="L108" s="355" t="s">
        <v>1280</v>
      </c>
      <c r="M108" s="355" t="s">
        <v>1281</v>
      </c>
      <c r="N108" s="355" t="s">
        <v>1282</v>
      </c>
      <c r="O108" s="355" t="s">
        <v>1283</v>
      </c>
      <c r="P108" s="355" t="s">
        <v>1284</v>
      </c>
      <c r="Q108" s="355" t="s">
        <v>1285</v>
      </c>
      <c r="R108" s="355"/>
      <c r="S108" s="355"/>
      <c r="T108" s="355" t="s">
        <v>1280</v>
      </c>
      <c r="U108" s="355" t="s">
        <v>262</v>
      </c>
    </row>
    <row r="109" spans="1:21" x14ac:dyDescent="0.25">
      <c r="A109" s="352" t="s">
        <v>56</v>
      </c>
      <c r="B109" s="357" t="s">
        <v>1286</v>
      </c>
      <c r="C109" s="357" t="s">
        <v>1287</v>
      </c>
      <c r="D109" s="357" t="s">
        <v>1288</v>
      </c>
      <c r="E109" s="357" t="s">
        <v>1289</v>
      </c>
      <c r="I109" s="355" t="str">
        <f>HLOOKUP(Introduction!$G$4,nametranslations,94,FALSE)</f>
        <v>EMIS</v>
      </c>
      <c r="L109" s="355" t="s">
        <v>1290</v>
      </c>
      <c r="M109" s="355" t="s">
        <v>1291</v>
      </c>
      <c r="N109" s="355" t="s">
        <v>1292</v>
      </c>
      <c r="O109" s="355" t="s">
        <v>1291</v>
      </c>
      <c r="P109" s="355" t="s">
        <v>1293</v>
      </c>
      <c r="Q109" s="355" t="s">
        <v>1294</v>
      </c>
      <c r="R109" s="355"/>
      <c r="S109" s="355"/>
      <c r="T109" s="355" t="s">
        <v>1290</v>
      </c>
      <c r="U109" s="355" t="s">
        <v>262</v>
      </c>
    </row>
    <row r="110" spans="1:21" x14ac:dyDescent="0.25">
      <c r="A110" s="352" t="s">
        <v>1295</v>
      </c>
      <c r="B110" s="357" t="s">
        <v>1296</v>
      </c>
      <c r="C110" s="357" t="s">
        <v>1297</v>
      </c>
      <c r="D110" s="357" t="s">
        <v>1298</v>
      </c>
      <c r="E110" s="357" t="s">
        <v>1299</v>
      </c>
      <c r="I110" s="355" t="str">
        <f>HLOOKUP(Introduction!$G$4,nametranslations,95,FALSE)</f>
        <v>Survey</v>
      </c>
      <c r="L110" s="355" t="s">
        <v>1300</v>
      </c>
      <c r="M110" s="355" t="s">
        <v>1301</v>
      </c>
      <c r="N110" s="355" t="s">
        <v>1302</v>
      </c>
      <c r="O110" s="355" t="s">
        <v>1303</v>
      </c>
      <c r="P110" s="355" t="s">
        <v>1304</v>
      </c>
      <c r="Q110" s="355" t="s">
        <v>1305</v>
      </c>
      <c r="R110" s="355"/>
      <c r="S110" s="355"/>
      <c r="T110" s="355" t="s">
        <v>1300</v>
      </c>
      <c r="U110" s="355" t="s">
        <v>264</v>
      </c>
    </row>
    <row r="111" spans="1:21" x14ac:dyDescent="0.25">
      <c r="A111" s="352" t="s">
        <v>12</v>
      </c>
      <c r="B111" s="352" t="s">
        <v>1306</v>
      </c>
      <c r="C111" s="357" t="s">
        <v>1307</v>
      </c>
      <c r="D111" s="357" t="s">
        <v>1308</v>
      </c>
      <c r="E111" s="357" t="s">
        <v>1309</v>
      </c>
      <c r="I111" s="355" t="str">
        <f>HLOOKUP(Introduction!$G$4,nametranslations,96,FALSE)</f>
        <v>Census</v>
      </c>
      <c r="L111" s="355" t="s">
        <v>1310</v>
      </c>
      <c r="M111" s="355" t="s">
        <v>1311</v>
      </c>
      <c r="N111" s="355" t="s">
        <v>1312</v>
      </c>
      <c r="O111" s="355" t="s">
        <v>1311</v>
      </c>
      <c r="P111" s="355" t="s">
        <v>1313</v>
      </c>
      <c r="Q111" s="355" t="s">
        <v>1314</v>
      </c>
      <c r="R111" s="355"/>
      <c r="S111" s="355"/>
      <c r="T111" s="355" t="s">
        <v>1310</v>
      </c>
      <c r="U111" s="355" t="s">
        <v>262</v>
      </c>
    </row>
    <row r="112" spans="1:21" x14ac:dyDescent="0.25">
      <c r="A112" s="352" t="s">
        <v>106</v>
      </c>
      <c r="B112" s="357" t="s">
        <v>1315</v>
      </c>
      <c r="C112" s="357" t="s">
        <v>1316</v>
      </c>
      <c r="D112" s="357" t="s">
        <v>1317</v>
      </c>
      <c r="E112" s="357" t="s">
        <v>1318</v>
      </c>
      <c r="I112" s="355" t="str">
        <f>HLOOKUP(Introduction!$G$4,nametranslations,97,FALSE)</f>
        <v>Other</v>
      </c>
      <c r="L112" s="355" t="s">
        <v>1319</v>
      </c>
      <c r="M112" s="355" t="s">
        <v>1320</v>
      </c>
      <c r="N112" s="355" t="s">
        <v>1320</v>
      </c>
      <c r="O112" s="355" t="s">
        <v>1320</v>
      </c>
      <c r="P112" s="355" t="s">
        <v>1321</v>
      </c>
      <c r="Q112" s="355" t="s">
        <v>1322</v>
      </c>
      <c r="R112" s="355"/>
      <c r="S112" s="355"/>
      <c r="T112" s="355" t="s">
        <v>1319</v>
      </c>
      <c r="U112" s="355" t="s">
        <v>262</v>
      </c>
    </row>
    <row r="113" spans="1:21" x14ac:dyDescent="0.25">
      <c r="A113" s="352" t="s">
        <v>94</v>
      </c>
      <c r="B113" s="357" t="s">
        <v>1323</v>
      </c>
      <c r="C113" s="357" t="s">
        <v>1324</v>
      </c>
      <c r="D113" s="357" t="s">
        <v>1325</v>
      </c>
      <c r="E113" s="357" t="s">
        <v>1326</v>
      </c>
      <c r="I113" s="355" t="str">
        <f>HLOOKUP(Introduction!$G$4,nametranslations,98,FALSE)</f>
        <v>Survey with microdata</v>
      </c>
      <c r="L113" s="355" t="s">
        <v>1327</v>
      </c>
      <c r="M113" s="355" t="s">
        <v>1328</v>
      </c>
      <c r="N113" s="355" t="s">
        <v>1329</v>
      </c>
      <c r="O113" s="355" t="s">
        <v>1330</v>
      </c>
      <c r="P113" s="355" t="s">
        <v>1331</v>
      </c>
      <c r="Q113" s="355" t="s">
        <v>1332</v>
      </c>
      <c r="R113" s="355"/>
      <c r="S113" s="355"/>
      <c r="T113" s="355" t="s">
        <v>1327</v>
      </c>
      <c r="U113" s="356" t="s">
        <v>266</v>
      </c>
    </row>
    <row r="114" spans="1:21" x14ac:dyDescent="0.25">
      <c r="A114" s="352" t="s">
        <v>95</v>
      </c>
      <c r="B114" s="357" t="s">
        <v>1333</v>
      </c>
      <c r="C114" s="357" t="s">
        <v>1334</v>
      </c>
      <c r="D114" s="357" t="s">
        <v>1335</v>
      </c>
      <c r="E114" s="357" t="s">
        <v>1336</v>
      </c>
      <c r="I114" s="355" t="str">
        <f>HLOOKUP(Introduction!$G$4,nametranslations,99,FALSE)</f>
        <v>Admin</v>
      </c>
      <c r="L114" s="355" t="s">
        <v>1337</v>
      </c>
      <c r="M114" s="355" t="s">
        <v>1338</v>
      </c>
      <c r="N114" s="355" t="s">
        <v>1339</v>
      </c>
      <c r="O114" s="355" t="s">
        <v>1340</v>
      </c>
      <c r="P114" s="355" t="s">
        <v>1341</v>
      </c>
      <c r="Q114" s="355" t="s">
        <v>1342</v>
      </c>
      <c r="R114" s="355"/>
      <c r="S114" s="355"/>
      <c r="T114" s="355" t="s">
        <v>1337</v>
      </c>
      <c r="U114" s="355" t="s">
        <v>262</v>
      </c>
    </row>
    <row r="115" spans="1:21" x14ac:dyDescent="0.25">
      <c r="A115" s="352" t="s">
        <v>23</v>
      </c>
      <c r="B115" s="357" t="s">
        <v>1343</v>
      </c>
      <c r="C115" s="357" t="s">
        <v>1344</v>
      </c>
      <c r="D115" s="357" t="s">
        <v>1345</v>
      </c>
      <c r="E115" s="357" t="s">
        <v>1346</v>
      </c>
      <c r="L115" s="355" t="s">
        <v>1347</v>
      </c>
      <c r="M115" s="355" t="s">
        <v>1348</v>
      </c>
      <c r="N115" s="355" t="s">
        <v>1348</v>
      </c>
      <c r="O115" s="355" t="s">
        <v>1349</v>
      </c>
      <c r="P115" s="355" t="s">
        <v>1350</v>
      </c>
      <c r="Q115" s="355" t="s">
        <v>1351</v>
      </c>
      <c r="R115" s="355"/>
      <c r="S115" s="355"/>
      <c r="T115" s="355" t="s">
        <v>1347</v>
      </c>
      <c r="U115" s="356" t="s">
        <v>262</v>
      </c>
    </row>
    <row r="116" spans="1:21" x14ac:dyDescent="0.25">
      <c r="A116" s="352" t="s">
        <v>20</v>
      </c>
      <c r="B116" s="357" t="s">
        <v>1352</v>
      </c>
      <c r="C116" s="357" t="s">
        <v>1353</v>
      </c>
      <c r="D116" s="357" t="s">
        <v>1354</v>
      </c>
      <c r="E116" s="357" t="s">
        <v>1355</v>
      </c>
      <c r="L116" s="355" t="s">
        <v>1356</v>
      </c>
      <c r="M116" s="355" t="s">
        <v>1357</v>
      </c>
      <c r="N116" s="355" t="s">
        <v>1357</v>
      </c>
      <c r="O116" s="355" t="s">
        <v>1357</v>
      </c>
      <c r="P116" s="355" t="s">
        <v>1358</v>
      </c>
      <c r="Q116" s="355" t="s">
        <v>1359</v>
      </c>
      <c r="R116" s="355"/>
      <c r="S116" s="355"/>
      <c r="T116" s="355" t="s">
        <v>1356</v>
      </c>
      <c r="U116" s="355" t="s">
        <v>262</v>
      </c>
    </row>
    <row r="117" spans="1:21" x14ac:dyDescent="0.25">
      <c r="A117" s="352" t="s">
        <v>22</v>
      </c>
      <c r="B117" s="357" t="s">
        <v>1360</v>
      </c>
      <c r="C117" s="357" t="s">
        <v>1361</v>
      </c>
      <c r="D117" s="357" t="s">
        <v>1362</v>
      </c>
      <c r="E117" s="357" t="s">
        <v>1363</v>
      </c>
      <c r="L117" s="355" t="s">
        <v>1364</v>
      </c>
      <c r="M117" s="355" t="s">
        <v>1365</v>
      </c>
      <c r="N117" s="355" t="s">
        <v>1366</v>
      </c>
      <c r="O117" s="355" t="s">
        <v>1367</v>
      </c>
      <c r="P117" s="355" t="s">
        <v>1368</v>
      </c>
      <c r="Q117" s="355" t="s">
        <v>1369</v>
      </c>
      <c r="R117" s="355"/>
      <c r="S117" s="355"/>
      <c r="T117" s="355" t="s">
        <v>1364</v>
      </c>
      <c r="U117" s="356" t="s">
        <v>262</v>
      </c>
    </row>
    <row r="118" spans="1:21" x14ac:dyDescent="0.25">
      <c r="A118" s="352" t="s">
        <v>3</v>
      </c>
      <c r="B118" s="357" t="s">
        <v>1370</v>
      </c>
      <c r="C118" s="357" t="s">
        <v>1371</v>
      </c>
      <c r="D118" s="357" t="s">
        <v>1372</v>
      </c>
      <c r="E118" s="357" t="s">
        <v>1373</v>
      </c>
      <c r="L118" s="355" t="s">
        <v>1374</v>
      </c>
      <c r="M118" s="355" t="s">
        <v>1375</v>
      </c>
      <c r="N118" s="355" t="s">
        <v>1376</v>
      </c>
      <c r="O118" s="355" t="s">
        <v>1377</v>
      </c>
      <c r="P118" s="355" t="s">
        <v>1378</v>
      </c>
      <c r="Q118" s="355" t="s">
        <v>1379</v>
      </c>
      <c r="R118" s="355"/>
      <c r="S118" s="355"/>
      <c r="T118" s="355" t="s">
        <v>1374</v>
      </c>
      <c r="U118" s="355" t="s">
        <v>262</v>
      </c>
    </row>
    <row r="119" spans="1:21" x14ac:dyDescent="0.25">
      <c r="A119" s="352" t="s">
        <v>52</v>
      </c>
      <c r="B119" s="357" t="s">
        <v>1380</v>
      </c>
      <c r="C119" s="357" t="s">
        <v>1381</v>
      </c>
      <c r="D119" s="357" t="s">
        <v>1382</v>
      </c>
      <c r="E119" s="357" t="s">
        <v>1383</v>
      </c>
      <c r="L119" s="355" t="s">
        <v>1384</v>
      </c>
      <c r="M119" s="355" t="s">
        <v>1385</v>
      </c>
      <c r="N119" s="355" t="s">
        <v>1385</v>
      </c>
      <c r="O119" s="355" t="s">
        <v>1385</v>
      </c>
      <c r="P119" s="355" t="s">
        <v>1386</v>
      </c>
      <c r="Q119" s="355" t="s">
        <v>1387</v>
      </c>
      <c r="R119" s="355"/>
      <c r="S119" s="355"/>
      <c r="T119" s="355" t="s">
        <v>1384</v>
      </c>
      <c r="U119" s="355" t="s">
        <v>262</v>
      </c>
    </row>
    <row r="120" spans="1:21" x14ac:dyDescent="0.25">
      <c r="A120" s="352" t="s">
        <v>57</v>
      </c>
      <c r="B120" s="357" t="s">
        <v>1388</v>
      </c>
      <c r="C120" s="357" t="s">
        <v>1389</v>
      </c>
      <c r="D120" s="357" t="s">
        <v>1390</v>
      </c>
      <c r="E120" s="357" t="s">
        <v>1391</v>
      </c>
      <c r="L120" s="355" t="s">
        <v>1392</v>
      </c>
      <c r="M120" s="355" t="s">
        <v>1393</v>
      </c>
      <c r="N120" s="355" t="s">
        <v>1394</v>
      </c>
      <c r="O120" s="355" t="s">
        <v>1395</v>
      </c>
      <c r="P120" s="355" t="s">
        <v>1396</v>
      </c>
      <c r="Q120" s="355" t="s">
        <v>1397</v>
      </c>
      <c r="R120" s="355"/>
      <c r="S120" s="355"/>
      <c r="T120" s="355" t="s">
        <v>1392</v>
      </c>
      <c r="U120" s="355" t="s">
        <v>262</v>
      </c>
    </row>
    <row r="121" spans="1:21" x14ac:dyDescent="0.25">
      <c r="A121" s="352" t="s">
        <v>99</v>
      </c>
      <c r="B121" s="357" t="s">
        <v>1398</v>
      </c>
      <c r="C121" s="357" t="s">
        <v>1399</v>
      </c>
      <c r="D121" s="357" t="s">
        <v>1400</v>
      </c>
      <c r="E121" s="357" t="s">
        <v>1401</v>
      </c>
      <c r="L121" s="355" t="s">
        <v>1402</v>
      </c>
      <c r="M121" s="355" t="s">
        <v>1403</v>
      </c>
      <c r="N121" s="355" t="s">
        <v>1404</v>
      </c>
      <c r="O121" s="355" t="s">
        <v>1405</v>
      </c>
      <c r="P121" s="355" t="s">
        <v>1406</v>
      </c>
      <c r="Q121" s="355" t="s">
        <v>1407</v>
      </c>
      <c r="R121" s="355"/>
      <c r="S121" s="355"/>
      <c r="T121" s="355" t="s">
        <v>1402</v>
      </c>
      <c r="U121" s="355" t="s">
        <v>262</v>
      </c>
    </row>
    <row r="122" spans="1:21" x14ac:dyDescent="0.25">
      <c r="A122" s="352" t="s">
        <v>113</v>
      </c>
      <c r="B122" s="357" t="s">
        <v>1408</v>
      </c>
      <c r="C122" s="357" t="s">
        <v>1409</v>
      </c>
      <c r="D122" s="357" t="s">
        <v>1410</v>
      </c>
      <c r="E122" s="357" t="s">
        <v>1411</v>
      </c>
      <c r="L122" s="355" t="s">
        <v>1412</v>
      </c>
      <c r="M122" s="355" t="s">
        <v>1413</v>
      </c>
      <c r="N122" s="355" t="s">
        <v>1414</v>
      </c>
      <c r="O122" s="355" t="s">
        <v>1413</v>
      </c>
      <c r="P122" s="355" t="s">
        <v>1415</v>
      </c>
      <c r="Q122" s="355" t="s">
        <v>1416</v>
      </c>
      <c r="R122" s="355"/>
      <c r="S122" s="355"/>
      <c r="T122" s="355" t="s">
        <v>1412</v>
      </c>
      <c r="U122" s="356" t="s">
        <v>266</v>
      </c>
    </row>
    <row r="123" spans="1:21" x14ac:dyDescent="0.25">
      <c r="A123" s="352" t="s">
        <v>114</v>
      </c>
      <c r="B123" s="357" t="s">
        <v>1417</v>
      </c>
      <c r="C123" s="357" t="s">
        <v>1418</v>
      </c>
      <c r="D123" s="357" t="s">
        <v>1419</v>
      </c>
      <c r="E123" s="357" t="s">
        <v>1420</v>
      </c>
      <c r="L123" s="355" t="s">
        <v>1421</v>
      </c>
      <c r="M123" s="355" t="s">
        <v>1422</v>
      </c>
      <c r="N123" s="355" t="s">
        <v>1423</v>
      </c>
      <c r="O123" s="355" t="s">
        <v>1424</v>
      </c>
      <c r="P123" s="355" t="s">
        <v>1425</v>
      </c>
      <c r="Q123" s="355" t="s">
        <v>1426</v>
      </c>
      <c r="R123" s="355"/>
      <c r="S123" s="355"/>
      <c r="T123" s="355" t="s">
        <v>1421</v>
      </c>
      <c r="U123" s="355" t="s">
        <v>264</v>
      </c>
    </row>
    <row r="124" spans="1:21" x14ac:dyDescent="0.25">
      <c r="A124" s="352" t="s">
        <v>30</v>
      </c>
      <c r="B124" s="357" t="s">
        <v>1427</v>
      </c>
      <c r="C124" s="357" t="s">
        <v>1428</v>
      </c>
      <c r="D124" s="357" t="s">
        <v>1429</v>
      </c>
      <c r="E124" s="357" t="s">
        <v>1430</v>
      </c>
      <c r="L124" s="355" t="s">
        <v>1431</v>
      </c>
      <c r="M124" s="355" t="s">
        <v>1432</v>
      </c>
      <c r="N124" s="355" t="s">
        <v>1433</v>
      </c>
      <c r="O124" s="355" t="s">
        <v>1434</v>
      </c>
      <c r="P124" s="355" t="s">
        <v>1435</v>
      </c>
      <c r="Q124" s="355" t="s">
        <v>1436</v>
      </c>
      <c r="R124" s="355"/>
      <c r="S124" s="355"/>
      <c r="T124" s="355" t="s">
        <v>1431</v>
      </c>
      <c r="U124" s="355" t="s">
        <v>266</v>
      </c>
    </row>
    <row r="125" spans="1:21" x14ac:dyDescent="0.25">
      <c r="A125" s="352" t="s">
        <v>26</v>
      </c>
      <c r="B125" s="357" t="s">
        <v>1437</v>
      </c>
      <c r="C125" s="357" t="s">
        <v>1438</v>
      </c>
      <c r="D125" s="357" t="s">
        <v>1439</v>
      </c>
      <c r="E125" s="357" t="s">
        <v>1440</v>
      </c>
      <c r="L125" s="355" t="s">
        <v>1441</v>
      </c>
      <c r="M125" s="355" t="s">
        <v>1442</v>
      </c>
      <c r="N125" s="355" t="s">
        <v>1443</v>
      </c>
      <c r="O125" s="355" t="s">
        <v>1442</v>
      </c>
      <c r="P125" s="355" t="s">
        <v>1444</v>
      </c>
      <c r="Q125" s="355" t="s">
        <v>1445</v>
      </c>
      <c r="R125" s="355"/>
      <c r="S125" s="355"/>
      <c r="T125" s="355" t="s">
        <v>1441</v>
      </c>
      <c r="U125" s="355" t="s">
        <v>262</v>
      </c>
    </row>
    <row r="126" spans="1:21" x14ac:dyDescent="0.25">
      <c r="A126" s="352" t="s">
        <v>127</v>
      </c>
      <c r="B126" s="357" t="s">
        <v>1446</v>
      </c>
      <c r="C126" s="357" t="s">
        <v>1029</v>
      </c>
      <c r="D126" s="357" t="s">
        <v>1030</v>
      </c>
      <c r="E126" s="357" t="s">
        <v>1031</v>
      </c>
      <c r="L126" s="355" t="s">
        <v>1447</v>
      </c>
      <c r="M126" s="355" t="s">
        <v>1448</v>
      </c>
      <c r="N126" s="355" t="s">
        <v>1449</v>
      </c>
      <c r="O126" s="355" t="s">
        <v>1450</v>
      </c>
      <c r="P126" s="355" t="s">
        <v>1451</v>
      </c>
      <c r="Q126" s="355" t="s">
        <v>1452</v>
      </c>
      <c r="R126" s="355"/>
      <c r="S126" s="355"/>
      <c r="T126" s="355" t="s">
        <v>1447</v>
      </c>
      <c r="U126" s="356" t="s">
        <v>266</v>
      </c>
    </row>
    <row r="127" spans="1:21" x14ac:dyDescent="0.25">
      <c r="A127" s="352" t="s">
        <v>1453</v>
      </c>
      <c r="B127" s="357" t="s">
        <v>1454</v>
      </c>
      <c r="C127" s="357" t="s">
        <v>1455</v>
      </c>
      <c r="D127" s="357" t="s">
        <v>1456</v>
      </c>
      <c r="E127" s="357" t="s">
        <v>1457</v>
      </c>
      <c r="L127" s="355" t="s">
        <v>1458</v>
      </c>
      <c r="M127" s="355" t="s">
        <v>1459</v>
      </c>
      <c r="N127" s="355" t="s">
        <v>1460</v>
      </c>
      <c r="O127" s="355" t="s">
        <v>1461</v>
      </c>
      <c r="P127" s="355" t="s">
        <v>1462</v>
      </c>
      <c r="Q127" s="355" t="s">
        <v>1463</v>
      </c>
      <c r="R127" s="355"/>
      <c r="S127" s="355"/>
      <c r="T127" s="355" t="s">
        <v>1458</v>
      </c>
      <c r="U127" s="355" t="s">
        <v>262</v>
      </c>
    </row>
    <row r="128" spans="1:21" x14ac:dyDescent="0.25">
      <c r="A128" s="352" t="s">
        <v>112</v>
      </c>
      <c r="B128" s="357" t="s">
        <v>1464</v>
      </c>
      <c r="C128" s="357" t="s">
        <v>1465</v>
      </c>
      <c r="D128" s="357" t="s">
        <v>1466</v>
      </c>
      <c r="E128" s="357" t="s">
        <v>1467</v>
      </c>
      <c r="L128" s="355" t="s">
        <v>1468</v>
      </c>
      <c r="M128" s="355" t="s">
        <v>1469</v>
      </c>
      <c r="N128" s="355" t="s">
        <v>1469</v>
      </c>
      <c r="O128" s="355" t="s">
        <v>1469</v>
      </c>
      <c r="P128" s="355" t="s">
        <v>1470</v>
      </c>
      <c r="Q128" s="355" t="s">
        <v>1471</v>
      </c>
      <c r="R128" s="355"/>
      <c r="S128" s="355"/>
      <c r="T128" s="355" t="s">
        <v>1468</v>
      </c>
      <c r="U128" s="355" t="s">
        <v>262</v>
      </c>
    </row>
    <row r="129" spans="1:21" x14ac:dyDescent="0.25">
      <c r="A129" s="352" t="s">
        <v>148</v>
      </c>
      <c r="B129" s="357" t="s">
        <v>1472</v>
      </c>
      <c r="C129" s="357" t="s">
        <v>1473</v>
      </c>
      <c r="D129" s="357" t="s">
        <v>1474</v>
      </c>
      <c r="E129" s="357" t="s">
        <v>1475</v>
      </c>
      <c r="L129" s="355" t="s">
        <v>1476</v>
      </c>
      <c r="M129" s="355" t="s">
        <v>1477</v>
      </c>
      <c r="N129" s="355" t="s">
        <v>1477</v>
      </c>
      <c r="O129" s="355" t="s">
        <v>1477</v>
      </c>
      <c r="P129" s="355" t="s">
        <v>1478</v>
      </c>
      <c r="Q129" s="355" t="s">
        <v>1479</v>
      </c>
      <c r="R129" s="355"/>
      <c r="S129" s="355"/>
      <c r="T129" s="355" t="s">
        <v>1476</v>
      </c>
      <c r="U129" s="355" t="s">
        <v>262</v>
      </c>
    </row>
    <row r="130" spans="1:21" x14ac:dyDescent="0.25">
      <c r="A130" s="352" t="s">
        <v>1480</v>
      </c>
      <c r="B130" s="357" t="s">
        <v>1480</v>
      </c>
      <c r="C130" s="357" t="s">
        <v>1481</v>
      </c>
      <c r="D130" s="357" t="s">
        <v>1482</v>
      </c>
      <c r="E130" s="357" t="s">
        <v>1483</v>
      </c>
      <c r="L130" s="355" t="s">
        <v>1484</v>
      </c>
      <c r="M130" s="355" t="s">
        <v>1485</v>
      </c>
      <c r="N130" s="355" t="s">
        <v>1485</v>
      </c>
      <c r="O130" s="355" t="s">
        <v>1485</v>
      </c>
      <c r="P130" s="355" t="s">
        <v>1486</v>
      </c>
      <c r="Q130" s="355" t="s">
        <v>1487</v>
      </c>
      <c r="R130" s="355"/>
      <c r="S130" s="355"/>
      <c r="T130" s="355" t="s">
        <v>1484</v>
      </c>
      <c r="U130" s="355" t="s">
        <v>262</v>
      </c>
    </row>
    <row r="131" spans="1:21" x14ac:dyDescent="0.25">
      <c r="A131" s="352" t="s">
        <v>1488</v>
      </c>
      <c r="B131" s="357" t="s">
        <v>1489</v>
      </c>
      <c r="C131" s="357" t="s">
        <v>1490</v>
      </c>
      <c r="D131" s="357" t="s">
        <v>1491</v>
      </c>
      <c r="E131" s="357" t="s">
        <v>1492</v>
      </c>
      <c r="L131" s="355" t="s">
        <v>1493</v>
      </c>
      <c r="M131" s="355" t="s">
        <v>1494</v>
      </c>
      <c r="N131" s="355" t="s">
        <v>1495</v>
      </c>
      <c r="O131" s="355" t="s">
        <v>1496</v>
      </c>
      <c r="P131" s="355" t="s">
        <v>1497</v>
      </c>
      <c r="Q131" s="355" t="s">
        <v>1498</v>
      </c>
      <c r="R131" s="355"/>
      <c r="S131" s="355"/>
      <c r="T131" s="355" t="s">
        <v>1493</v>
      </c>
      <c r="U131" s="355" t="s">
        <v>262</v>
      </c>
    </row>
    <row r="132" spans="1:21" x14ac:dyDescent="0.25">
      <c r="A132" s="352" t="s">
        <v>1499</v>
      </c>
      <c r="B132" s="357" t="s">
        <v>1500</v>
      </c>
      <c r="C132" s="357" t="s">
        <v>1501</v>
      </c>
      <c r="D132" s="357" t="s">
        <v>1502</v>
      </c>
      <c r="E132" s="357" t="s">
        <v>1503</v>
      </c>
      <c r="L132" s="355" t="s">
        <v>1504</v>
      </c>
      <c r="M132" s="355" t="s">
        <v>1505</v>
      </c>
      <c r="N132" s="355" t="s">
        <v>1505</v>
      </c>
      <c r="O132" s="355" t="s">
        <v>1506</v>
      </c>
      <c r="P132" s="355" t="s">
        <v>1507</v>
      </c>
      <c r="Q132" s="355" t="s">
        <v>1508</v>
      </c>
      <c r="R132" s="355"/>
      <c r="S132" s="355"/>
      <c r="T132" s="355" t="s">
        <v>1504</v>
      </c>
      <c r="U132" s="355" t="s">
        <v>264</v>
      </c>
    </row>
    <row r="133" spans="1:21" x14ac:dyDescent="0.25">
      <c r="A133" s="352" t="s">
        <v>1509</v>
      </c>
      <c r="B133" s="357" t="s">
        <v>1510</v>
      </c>
      <c r="C133" s="357" t="s">
        <v>1511</v>
      </c>
      <c r="D133" s="357" t="s">
        <v>1512</v>
      </c>
      <c r="E133" s="357" t="s">
        <v>1513</v>
      </c>
      <c r="L133" s="355" t="s">
        <v>1514</v>
      </c>
      <c r="M133" s="355" t="s">
        <v>1515</v>
      </c>
      <c r="N133" s="355" t="s">
        <v>1516</v>
      </c>
      <c r="O133" s="355" t="s">
        <v>1517</v>
      </c>
      <c r="P133" s="355" t="s">
        <v>1518</v>
      </c>
      <c r="Q133" s="355" t="s">
        <v>1519</v>
      </c>
      <c r="R133" s="355"/>
      <c r="S133" s="355"/>
      <c r="T133" s="355" t="s">
        <v>1514</v>
      </c>
      <c r="U133" s="355" t="s">
        <v>262</v>
      </c>
    </row>
    <row r="134" spans="1:21" x14ac:dyDescent="0.25">
      <c r="A134" s="352" t="s">
        <v>1520</v>
      </c>
      <c r="B134" s="357" t="s">
        <v>1521</v>
      </c>
      <c r="C134" s="357" t="s">
        <v>1522</v>
      </c>
      <c r="D134" s="357" t="s">
        <v>1523</v>
      </c>
      <c r="E134" s="357" t="s">
        <v>1524</v>
      </c>
      <c r="L134" s="355" t="s">
        <v>1525</v>
      </c>
      <c r="M134" s="355" t="s">
        <v>1526</v>
      </c>
      <c r="N134" s="355" t="s">
        <v>1527</v>
      </c>
      <c r="O134" s="355" t="s">
        <v>1528</v>
      </c>
      <c r="P134" s="355" t="s">
        <v>1529</v>
      </c>
      <c r="Q134" s="355" t="s">
        <v>1530</v>
      </c>
      <c r="R134" s="355"/>
      <c r="S134" s="355"/>
      <c r="T134" s="355" t="s">
        <v>1525</v>
      </c>
      <c r="U134" s="355" t="s">
        <v>262</v>
      </c>
    </row>
    <row r="135" spans="1:21" x14ac:dyDescent="0.25">
      <c r="A135" s="352" t="s">
        <v>1531</v>
      </c>
      <c r="B135" s="357" t="s">
        <v>1532</v>
      </c>
      <c r="C135" s="357" t="s">
        <v>1533</v>
      </c>
      <c r="D135" s="357" t="s">
        <v>1534</v>
      </c>
      <c r="E135" s="357" t="s">
        <v>1535</v>
      </c>
      <c r="L135" s="355" t="s">
        <v>1536</v>
      </c>
      <c r="M135" s="355" t="s">
        <v>1537</v>
      </c>
      <c r="N135" s="355" t="s">
        <v>1538</v>
      </c>
      <c r="O135" s="355" t="s">
        <v>1539</v>
      </c>
      <c r="P135" s="355" t="s">
        <v>1540</v>
      </c>
      <c r="Q135" s="355" t="s">
        <v>1541</v>
      </c>
      <c r="R135" s="355"/>
      <c r="S135" s="355"/>
      <c r="T135" s="355" t="s">
        <v>1536</v>
      </c>
      <c r="U135" s="355" t="s">
        <v>264</v>
      </c>
    </row>
    <row r="136" spans="1:21" x14ac:dyDescent="0.25">
      <c r="A136" s="352" t="s">
        <v>1542</v>
      </c>
      <c r="B136" s="357" t="s">
        <v>1543</v>
      </c>
      <c r="C136" s="357" t="s">
        <v>1544</v>
      </c>
      <c r="D136" s="357" t="s">
        <v>1545</v>
      </c>
      <c r="E136" s="357" t="s">
        <v>1546</v>
      </c>
      <c r="L136" s="355" t="s">
        <v>1547</v>
      </c>
      <c r="M136" s="355" t="s">
        <v>1548</v>
      </c>
      <c r="N136" s="355" t="s">
        <v>1549</v>
      </c>
      <c r="O136" s="355" t="s">
        <v>1550</v>
      </c>
      <c r="P136" s="355" t="s">
        <v>1551</v>
      </c>
      <c r="Q136" s="355" t="s">
        <v>1552</v>
      </c>
      <c r="R136" s="355"/>
      <c r="S136" s="355"/>
      <c r="T136" s="355" t="s">
        <v>1547</v>
      </c>
      <c r="U136" s="355" t="s">
        <v>266</v>
      </c>
    </row>
    <row r="137" spans="1:21" x14ac:dyDescent="0.25">
      <c r="A137" s="352" t="s">
        <v>1553</v>
      </c>
      <c r="B137" s="357" t="s">
        <v>1554</v>
      </c>
      <c r="C137" s="357" t="s">
        <v>1555</v>
      </c>
      <c r="D137" s="357" t="s">
        <v>1556</v>
      </c>
      <c r="E137" s="357" t="s">
        <v>1557</v>
      </c>
      <c r="L137" s="355" t="s">
        <v>1558</v>
      </c>
      <c r="M137" s="355" t="s">
        <v>1559</v>
      </c>
      <c r="N137" s="355" t="s">
        <v>1559</v>
      </c>
      <c r="O137" s="355" t="s">
        <v>1560</v>
      </c>
      <c r="P137" s="355" t="s">
        <v>1561</v>
      </c>
      <c r="Q137" s="355" t="s">
        <v>1562</v>
      </c>
      <c r="R137" s="355"/>
      <c r="S137" s="355"/>
      <c r="T137" s="355" t="s">
        <v>1558</v>
      </c>
      <c r="U137" s="355" t="s">
        <v>264</v>
      </c>
    </row>
    <row r="138" spans="1:21" x14ac:dyDescent="0.25">
      <c r="A138" s="352" t="s">
        <v>173</v>
      </c>
      <c r="B138" s="357" t="s">
        <v>1563</v>
      </c>
      <c r="C138" s="357" t="s">
        <v>1564</v>
      </c>
      <c r="D138" s="357" t="s">
        <v>1565</v>
      </c>
      <c r="E138" s="357" t="s">
        <v>1566</v>
      </c>
      <c r="L138" s="355" t="s">
        <v>1567</v>
      </c>
      <c r="M138" s="355" t="s">
        <v>1568</v>
      </c>
      <c r="N138" s="355" t="s">
        <v>1569</v>
      </c>
      <c r="O138" s="355" t="s">
        <v>1570</v>
      </c>
      <c r="P138" s="355" t="s">
        <v>1571</v>
      </c>
      <c r="Q138" s="355" t="s">
        <v>1572</v>
      </c>
      <c r="R138" s="355"/>
      <c r="S138" s="355"/>
      <c r="T138" s="355" t="s">
        <v>1567</v>
      </c>
      <c r="U138" s="356" t="s">
        <v>262</v>
      </c>
    </row>
    <row r="139" spans="1:21" x14ac:dyDescent="0.25">
      <c r="A139" s="354" t="s">
        <v>1573</v>
      </c>
      <c r="L139" s="355" t="s">
        <v>1574</v>
      </c>
      <c r="M139" s="355" t="s">
        <v>1575</v>
      </c>
      <c r="N139" s="355" t="s">
        <v>1575</v>
      </c>
      <c r="O139" s="355" t="s">
        <v>1575</v>
      </c>
      <c r="P139" s="355" t="s">
        <v>1576</v>
      </c>
      <c r="Q139" s="355" t="s">
        <v>1577</v>
      </c>
      <c r="R139" s="355"/>
      <c r="S139" s="355"/>
      <c r="T139" s="355" t="s">
        <v>1574</v>
      </c>
      <c r="U139" s="355" t="s">
        <v>264</v>
      </c>
    </row>
    <row r="140" spans="1:21" x14ac:dyDescent="0.25">
      <c r="A140" s="352" t="s">
        <v>220</v>
      </c>
      <c r="B140" s="357" t="s">
        <v>1578</v>
      </c>
      <c r="C140" s="357" t="s">
        <v>1579</v>
      </c>
      <c r="D140" s="357" t="s">
        <v>1580</v>
      </c>
      <c r="E140" s="357" t="s">
        <v>1581</v>
      </c>
      <c r="L140" s="355" t="s">
        <v>1582</v>
      </c>
      <c r="M140" s="355" t="s">
        <v>1583</v>
      </c>
      <c r="N140" s="355" t="s">
        <v>1583</v>
      </c>
      <c r="O140" s="355" t="s">
        <v>1584</v>
      </c>
      <c r="P140" s="355" t="s">
        <v>1585</v>
      </c>
      <c r="Q140" s="355" t="s">
        <v>1586</v>
      </c>
      <c r="R140" s="355"/>
      <c r="S140" s="355"/>
      <c r="T140" s="355" t="s">
        <v>1582</v>
      </c>
      <c r="U140" s="355" t="s">
        <v>262</v>
      </c>
    </row>
    <row r="141" spans="1:21" x14ac:dyDescent="0.25">
      <c r="A141" s="352" t="s">
        <v>222</v>
      </c>
      <c r="B141" s="357" t="s">
        <v>1587</v>
      </c>
      <c r="C141" s="357" t="s">
        <v>1588</v>
      </c>
      <c r="D141" s="357" t="s">
        <v>1589</v>
      </c>
      <c r="E141" s="357" t="s">
        <v>1590</v>
      </c>
      <c r="L141" s="355" t="s">
        <v>1591</v>
      </c>
      <c r="M141" s="355" t="s">
        <v>1592</v>
      </c>
      <c r="N141" s="355" t="s">
        <v>1593</v>
      </c>
      <c r="O141" s="355" t="s">
        <v>1594</v>
      </c>
      <c r="P141" s="355" t="s">
        <v>1595</v>
      </c>
      <c r="Q141" s="355" t="s">
        <v>1596</v>
      </c>
      <c r="R141" s="355"/>
      <c r="S141" s="355"/>
      <c r="T141" s="355" t="s">
        <v>1591</v>
      </c>
      <c r="U141" s="356" t="s">
        <v>263</v>
      </c>
    </row>
    <row r="142" spans="1:21" x14ac:dyDescent="0.25">
      <c r="A142" s="352" t="s">
        <v>1597</v>
      </c>
      <c r="B142" s="357" t="s">
        <v>1598</v>
      </c>
      <c r="C142" s="357" t="s">
        <v>1599</v>
      </c>
      <c r="D142" s="357" t="s">
        <v>1600</v>
      </c>
      <c r="E142" s="357" t="s">
        <v>1601</v>
      </c>
      <c r="L142" s="355" t="s">
        <v>1602</v>
      </c>
      <c r="M142" s="355" t="s">
        <v>1603</v>
      </c>
      <c r="N142" s="355" t="s">
        <v>1604</v>
      </c>
      <c r="O142" s="355" t="s">
        <v>1605</v>
      </c>
      <c r="P142" s="355" t="s">
        <v>1606</v>
      </c>
      <c r="Q142" s="355" t="s">
        <v>1607</v>
      </c>
      <c r="R142" s="355"/>
      <c r="S142" s="355"/>
      <c r="T142" s="355" t="s">
        <v>1602</v>
      </c>
      <c r="U142" s="355" t="s">
        <v>262</v>
      </c>
    </row>
    <row r="143" spans="1:21" x14ac:dyDescent="0.25">
      <c r="A143" s="352" t="s">
        <v>224</v>
      </c>
      <c r="B143" s="357" t="s">
        <v>1608</v>
      </c>
      <c r="C143" s="357" t="s">
        <v>1609</v>
      </c>
      <c r="D143" s="357" t="s">
        <v>1610</v>
      </c>
      <c r="E143" s="357" t="s">
        <v>1611</v>
      </c>
      <c r="L143" s="355" t="s">
        <v>1612</v>
      </c>
      <c r="M143" s="355" t="s">
        <v>1613</v>
      </c>
      <c r="N143" s="355" t="s">
        <v>1614</v>
      </c>
      <c r="O143" s="355" t="s">
        <v>1615</v>
      </c>
      <c r="P143" s="355" t="s">
        <v>1616</v>
      </c>
      <c r="Q143" s="355" t="s">
        <v>1617</v>
      </c>
      <c r="R143" s="355"/>
      <c r="S143" s="355"/>
      <c r="T143" s="355" t="s">
        <v>1612</v>
      </c>
      <c r="U143" s="355" t="s">
        <v>262</v>
      </c>
    </row>
    <row r="144" spans="1:21" x14ac:dyDescent="0.25">
      <c r="A144" s="352" t="s">
        <v>1618</v>
      </c>
      <c r="B144" s="357" t="s">
        <v>1619</v>
      </c>
      <c r="C144" s="357" t="s">
        <v>1620</v>
      </c>
      <c r="D144" s="357" t="s">
        <v>1621</v>
      </c>
      <c r="E144" s="357" t="s">
        <v>1622</v>
      </c>
      <c r="L144" s="355" t="s">
        <v>1623</v>
      </c>
      <c r="M144" s="355" t="s">
        <v>1624</v>
      </c>
      <c r="N144" s="355" t="s">
        <v>1624</v>
      </c>
      <c r="O144" s="355" t="s">
        <v>1625</v>
      </c>
      <c r="P144" s="355" t="s">
        <v>1626</v>
      </c>
      <c r="Q144" s="355" t="s">
        <v>1627</v>
      </c>
      <c r="R144" s="355"/>
      <c r="S144" s="355"/>
      <c r="T144" s="355" t="s">
        <v>1623</v>
      </c>
      <c r="U144" s="355" t="s">
        <v>264</v>
      </c>
    </row>
    <row r="145" spans="1:21" x14ac:dyDescent="0.25">
      <c r="A145" s="352" t="s">
        <v>226</v>
      </c>
      <c r="B145" s="357" t="s">
        <v>1628</v>
      </c>
      <c r="C145" s="357" t="s">
        <v>1629</v>
      </c>
      <c r="D145" s="357" t="s">
        <v>1630</v>
      </c>
      <c r="E145" s="357" t="s">
        <v>1631</v>
      </c>
      <c r="L145" s="355" t="s">
        <v>1632</v>
      </c>
      <c r="M145" s="355" t="s">
        <v>1633</v>
      </c>
      <c r="N145" s="355" t="s">
        <v>1634</v>
      </c>
      <c r="O145" s="355" t="s">
        <v>1633</v>
      </c>
      <c r="P145" s="355" t="s">
        <v>1635</v>
      </c>
      <c r="Q145" s="355" t="s">
        <v>1636</v>
      </c>
      <c r="R145" s="355"/>
      <c r="S145" s="355"/>
      <c r="T145" s="355" t="s">
        <v>1632</v>
      </c>
      <c r="U145" s="355" t="s">
        <v>262</v>
      </c>
    </row>
    <row r="146" spans="1:21" x14ac:dyDescent="0.25">
      <c r="A146" s="352" t="s">
        <v>228</v>
      </c>
      <c r="B146" s="357" t="s">
        <v>1637</v>
      </c>
      <c r="C146" s="357" t="s">
        <v>1638</v>
      </c>
      <c r="D146" s="357" t="s">
        <v>1639</v>
      </c>
      <c r="E146" s="357" t="s">
        <v>1640</v>
      </c>
      <c r="L146" s="355" t="s">
        <v>1641</v>
      </c>
      <c r="M146" s="355" t="s">
        <v>1642</v>
      </c>
      <c r="N146" s="355" t="s">
        <v>1642</v>
      </c>
      <c r="O146" s="355" t="s">
        <v>1642</v>
      </c>
      <c r="P146" s="355" t="s">
        <v>1643</v>
      </c>
      <c r="Q146" s="355" t="s">
        <v>1644</v>
      </c>
      <c r="R146" s="355"/>
      <c r="S146" s="355"/>
      <c r="T146" s="355" t="s">
        <v>1641</v>
      </c>
      <c r="U146" s="355" t="s">
        <v>262</v>
      </c>
    </row>
    <row r="147" spans="1:21" x14ac:dyDescent="0.25">
      <c r="A147" s="352" t="s">
        <v>229</v>
      </c>
      <c r="B147" s="357" t="s">
        <v>1645</v>
      </c>
      <c r="C147" s="357" t="s">
        <v>1646</v>
      </c>
      <c r="D147" s="357" t="s">
        <v>1647</v>
      </c>
      <c r="E147" s="357" t="s">
        <v>1648</v>
      </c>
      <c r="L147" s="355" t="s">
        <v>1649</v>
      </c>
      <c r="M147" s="355" t="s">
        <v>1650</v>
      </c>
      <c r="N147" s="355" t="s">
        <v>1651</v>
      </c>
      <c r="O147" s="355" t="s">
        <v>1650</v>
      </c>
      <c r="P147" s="355" t="s">
        <v>1652</v>
      </c>
      <c r="Q147" s="355" t="s">
        <v>1653</v>
      </c>
      <c r="R147" s="355"/>
      <c r="S147" s="355"/>
      <c r="T147" s="355" t="s">
        <v>1649</v>
      </c>
      <c r="U147" s="355" t="s">
        <v>262</v>
      </c>
    </row>
    <row r="148" spans="1:21" x14ac:dyDescent="0.25">
      <c r="A148" s="352" t="s">
        <v>230</v>
      </c>
      <c r="B148" s="357" t="s">
        <v>1654</v>
      </c>
      <c r="C148" s="357" t="s">
        <v>1655</v>
      </c>
      <c r="D148" s="357" t="s">
        <v>1656</v>
      </c>
      <c r="E148" s="357" t="s">
        <v>1657</v>
      </c>
      <c r="L148" s="355" t="s">
        <v>1658</v>
      </c>
      <c r="M148" s="355" t="s">
        <v>1659</v>
      </c>
      <c r="N148" s="355" t="s">
        <v>1660</v>
      </c>
      <c r="O148" s="355" t="s">
        <v>1659</v>
      </c>
      <c r="P148" s="355" t="s">
        <v>1661</v>
      </c>
      <c r="Q148" s="355" t="s">
        <v>1662</v>
      </c>
      <c r="R148" s="355"/>
      <c r="S148" s="355"/>
      <c r="T148" s="355" t="s">
        <v>1658</v>
      </c>
      <c r="U148" s="355" t="s">
        <v>262</v>
      </c>
    </row>
    <row r="149" spans="1:21" x14ac:dyDescent="0.25">
      <c r="A149" s="352" t="s">
        <v>237</v>
      </c>
      <c r="B149" s="357" t="s">
        <v>1663</v>
      </c>
      <c r="C149" s="357" t="s">
        <v>1664</v>
      </c>
      <c r="D149" s="357" t="s">
        <v>1665</v>
      </c>
      <c r="E149" s="357" t="s">
        <v>1666</v>
      </c>
      <c r="L149" s="355" t="s">
        <v>1667</v>
      </c>
      <c r="M149" s="355" t="s">
        <v>1668</v>
      </c>
      <c r="N149" s="355" t="s">
        <v>1669</v>
      </c>
      <c r="O149" s="355" t="s">
        <v>1670</v>
      </c>
      <c r="P149" s="355" t="s">
        <v>1671</v>
      </c>
      <c r="Q149" s="355" t="s">
        <v>1672</v>
      </c>
      <c r="R149" s="355"/>
      <c r="S149" s="355"/>
      <c r="T149" s="355" t="s">
        <v>1667</v>
      </c>
      <c r="U149" s="355" t="s">
        <v>262</v>
      </c>
    </row>
    <row r="150" spans="1:21" x14ac:dyDescent="0.25">
      <c r="A150" s="352" t="s">
        <v>231</v>
      </c>
      <c r="B150" s="357" t="s">
        <v>1673</v>
      </c>
      <c r="C150" s="357" t="s">
        <v>1674</v>
      </c>
      <c r="D150" s="357" t="s">
        <v>1675</v>
      </c>
      <c r="E150" s="357" t="s">
        <v>1676</v>
      </c>
      <c r="L150" s="355" t="s">
        <v>1677</v>
      </c>
      <c r="M150" s="355" t="s">
        <v>1678</v>
      </c>
      <c r="N150" s="355" t="s">
        <v>1678</v>
      </c>
      <c r="O150" s="355" t="s">
        <v>1678</v>
      </c>
      <c r="P150" s="355" t="s">
        <v>1679</v>
      </c>
      <c r="Q150" s="355" t="s">
        <v>1680</v>
      </c>
      <c r="R150" s="355"/>
      <c r="S150" s="355"/>
      <c r="T150" s="355" t="s">
        <v>1677</v>
      </c>
      <c r="U150" s="355" t="s">
        <v>262</v>
      </c>
    </row>
    <row r="151" spans="1:21" ht="409.6" x14ac:dyDescent="0.25">
      <c r="A151" s="362" t="s">
        <v>232</v>
      </c>
      <c r="B151" s="362" t="s">
        <v>1681</v>
      </c>
      <c r="C151" s="362" t="s">
        <v>1682</v>
      </c>
      <c r="D151" s="364" t="s">
        <v>1683</v>
      </c>
      <c r="E151" s="362" t="s">
        <v>1684</v>
      </c>
      <c r="L151" s="355" t="s">
        <v>1685</v>
      </c>
      <c r="M151" s="355" t="s">
        <v>1686</v>
      </c>
      <c r="N151" s="355" t="s">
        <v>1687</v>
      </c>
      <c r="O151" s="355" t="s">
        <v>1686</v>
      </c>
      <c r="P151" s="355" t="s">
        <v>1688</v>
      </c>
      <c r="Q151" s="355" t="s">
        <v>1689</v>
      </c>
      <c r="R151" s="355"/>
      <c r="S151" s="355"/>
      <c r="T151" s="355" t="s">
        <v>1685</v>
      </c>
      <c r="U151" s="356" t="s">
        <v>266</v>
      </c>
    </row>
    <row r="152" spans="1:21" x14ac:dyDescent="0.25">
      <c r="A152" s="352" t="s">
        <v>145</v>
      </c>
      <c r="B152" s="357" t="s">
        <v>1690</v>
      </c>
      <c r="C152" s="357" t="s">
        <v>1691</v>
      </c>
      <c r="D152" s="357" t="s">
        <v>1692</v>
      </c>
      <c r="E152" s="357" t="s">
        <v>1693</v>
      </c>
      <c r="L152" s="355" t="s">
        <v>1694</v>
      </c>
      <c r="M152" s="355" t="s">
        <v>1695</v>
      </c>
      <c r="N152" s="355" t="s">
        <v>1695</v>
      </c>
      <c r="O152" s="355" t="s">
        <v>1695</v>
      </c>
      <c r="P152" s="355" t="s">
        <v>1696</v>
      </c>
      <c r="Q152" s="355" t="s">
        <v>1697</v>
      </c>
      <c r="R152" s="355"/>
      <c r="S152" s="355"/>
      <c r="T152" s="355" t="s">
        <v>1694</v>
      </c>
      <c r="U152" s="355" t="s">
        <v>262</v>
      </c>
    </row>
    <row r="153" spans="1:21" x14ac:dyDescent="0.25">
      <c r="A153" s="352" t="s">
        <v>21</v>
      </c>
      <c r="B153" s="357" t="s">
        <v>1698</v>
      </c>
      <c r="C153" s="357" t="s">
        <v>1112</v>
      </c>
      <c r="D153" s="357" t="s">
        <v>1113</v>
      </c>
      <c r="E153" s="357" t="s">
        <v>1114</v>
      </c>
      <c r="L153" s="355" t="s">
        <v>1699</v>
      </c>
      <c r="M153" s="355" t="s">
        <v>1700</v>
      </c>
      <c r="N153" s="355" t="s">
        <v>1700</v>
      </c>
      <c r="O153" s="355" t="s">
        <v>1701</v>
      </c>
      <c r="P153" s="355" t="s">
        <v>1702</v>
      </c>
      <c r="Q153" s="355" t="s">
        <v>1703</v>
      </c>
      <c r="R153" s="355"/>
      <c r="S153" s="355"/>
      <c r="T153" s="355" t="s">
        <v>1699</v>
      </c>
      <c r="U153" s="355" t="s">
        <v>264</v>
      </c>
    </row>
    <row r="154" spans="1:21" ht="26.4" x14ac:dyDescent="0.25">
      <c r="A154" s="352" t="s">
        <v>28</v>
      </c>
      <c r="B154" s="362" t="s">
        <v>1121</v>
      </c>
      <c r="C154" s="357" t="s">
        <v>1122</v>
      </c>
      <c r="D154" s="357" t="s">
        <v>1123</v>
      </c>
      <c r="E154" s="357" t="s">
        <v>1124</v>
      </c>
      <c r="L154" s="355" t="s">
        <v>1704</v>
      </c>
      <c r="M154" s="355" t="s">
        <v>1705</v>
      </c>
      <c r="N154" s="355" t="s">
        <v>1706</v>
      </c>
      <c r="O154" s="355" t="s">
        <v>1707</v>
      </c>
      <c r="P154" s="355" t="s">
        <v>1708</v>
      </c>
      <c r="Q154" s="355" t="s">
        <v>1709</v>
      </c>
      <c r="R154" s="355"/>
      <c r="S154" s="355"/>
      <c r="T154" s="355" t="s">
        <v>1704</v>
      </c>
      <c r="U154" s="355" t="s">
        <v>262</v>
      </c>
    </row>
    <row r="155" spans="1:21" x14ac:dyDescent="0.25">
      <c r="A155" s="352" t="s">
        <v>1710</v>
      </c>
      <c r="B155" s="357" t="s">
        <v>1711</v>
      </c>
      <c r="C155" s="357" t="s">
        <v>1712</v>
      </c>
      <c r="D155" s="357" t="s">
        <v>1713</v>
      </c>
      <c r="E155" s="357" t="s">
        <v>1714</v>
      </c>
      <c r="L155" s="355" t="s">
        <v>1715</v>
      </c>
      <c r="M155" s="355" t="s">
        <v>1716</v>
      </c>
      <c r="N155" s="355" t="s">
        <v>1716</v>
      </c>
      <c r="O155" s="355" t="s">
        <v>1716</v>
      </c>
      <c r="P155" s="355" t="s">
        <v>1717</v>
      </c>
      <c r="Q155" s="355" t="s">
        <v>1718</v>
      </c>
      <c r="R155" s="355"/>
      <c r="S155" s="355"/>
      <c r="T155" s="355" t="s">
        <v>1715</v>
      </c>
      <c r="U155" s="355" t="s">
        <v>264</v>
      </c>
    </row>
    <row r="156" spans="1:21" x14ac:dyDescent="0.25">
      <c r="A156" s="352" t="s">
        <v>1719</v>
      </c>
      <c r="B156" s="357" t="s">
        <v>1720</v>
      </c>
      <c r="C156" s="357" t="s">
        <v>1721</v>
      </c>
      <c r="D156" s="357" t="s">
        <v>1722</v>
      </c>
      <c r="E156" s="357" t="s">
        <v>1723</v>
      </c>
      <c r="L156" s="355" t="s">
        <v>1724</v>
      </c>
      <c r="M156" s="355" t="s">
        <v>1725</v>
      </c>
      <c r="N156" s="355" t="s">
        <v>1726</v>
      </c>
      <c r="O156" s="355" t="s">
        <v>1727</v>
      </c>
      <c r="P156" s="355" t="s">
        <v>1728</v>
      </c>
      <c r="Q156" s="355" t="s">
        <v>1729</v>
      </c>
      <c r="R156" s="355"/>
      <c r="S156" s="355"/>
      <c r="T156" s="355" t="s">
        <v>1724</v>
      </c>
      <c r="U156" s="355" t="s">
        <v>262</v>
      </c>
    </row>
    <row r="157" spans="1:21" ht="15.75" customHeight="1" x14ac:dyDescent="0.25">
      <c r="A157" s="362" t="s">
        <v>1730</v>
      </c>
      <c r="B157" s="362" t="s">
        <v>1731</v>
      </c>
      <c r="C157" s="362" t="s">
        <v>1732</v>
      </c>
      <c r="D157" s="362" t="s">
        <v>1733</v>
      </c>
      <c r="E157" s="362" t="s">
        <v>1734</v>
      </c>
      <c r="L157" s="355" t="s">
        <v>1735</v>
      </c>
      <c r="M157" s="355" t="s">
        <v>1736</v>
      </c>
      <c r="N157" s="355" t="s">
        <v>1736</v>
      </c>
      <c r="O157" s="355" t="s">
        <v>1736</v>
      </c>
      <c r="P157" s="355" t="s">
        <v>1737</v>
      </c>
      <c r="Q157" s="355" t="s">
        <v>1738</v>
      </c>
      <c r="R157" s="355"/>
      <c r="S157" s="355"/>
      <c r="T157" s="355" t="s">
        <v>1735</v>
      </c>
      <c r="U157" s="355" t="s">
        <v>264</v>
      </c>
    </row>
    <row r="158" spans="1:21" ht="15.75" customHeight="1" x14ac:dyDescent="0.25">
      <c r="A158" s="365" t="s">
        <v>245</v>
      </c>
      <c r="B158" s="365" t="s">
        <v>1739</v>
      </c>
      <c r="C158" s="365" t="s">
        <v>1740</v>
      </c>
      <c r="D158" s="365" t="s">
        <v>1741</v>
      </c>
      <c r="E158" s="352" t="s">
        <v>1742</v>
      </c>
      <c r="L158" s="355" t="s">
        <v>1743</v>
      </c>
      <c r="M158" s="355" t="s">
        <v>1744</v>
      </c>
      <c r="N158" s="355" t="s">
        <v>1745</v>
      </c>
      <c r="O158" s="355" t="s">
        <v>1744</v>
      </c>
      <c r="P158" s="355" t="s">
        <v>1746</v>
      </c>
      <c r="Q158" s="355" t="s">
        <v>1747</v>
      </c>
      <c r="R158" s="355"/>
      <c r="S158" s="355"/>
      <c r="T158" s="355" t="s">
        <v>1743</v>
      </c>
      <c r="U158" s="355" t="s">
        <v>262</v>
      </c>
    </row>
    <row r="159" spans="1:21" x14ac:dyDescent="0.25">
      <c r="A159" s="352" t="s">
        <v>248</v>
      </c>
      <c r="B159" s="352" t="s">
        <v>1748</v>
      </c>
      <c r="C159" s="352" t="s">
        <v>1749</v>
      </c>
      <c r="D159" s="352" t="s">
        <v>1750</v>
      </c>
      <c r="E159" s="352" t="s">
        <v>1751</v>
      </c>
      <c r="L159" s="355" t="s">
        <v>1752</v>
      </c>
      <c r="M159" s="355" t="s">
        <v>1753</v>
      </c>
      <c r="N159" s="355" t="s">
        <v>1754</v>
      </c>
      <c r="O159" s="355" t="s">
        <v>1755</v>
      </c>
      <c r="P159" s="355" t="s">
        <v>1756</v>
      </c>
      <c r="Q159" s="355" t="s">
        <v>1757</v>
      </c>
      <c r="R159" s="355"/>
      <c r="S159" s="355"/>
      <c r="T159" s="355" t="s">
        <v>1752</v>
      </c>
      <c r="U159" s="355" t="s">
        <v>264</v>
      </c>
    </row>
    <row r="160" spans="1:21" ht="13.5" customHeight="1" x14ac:dyDescent="0.25">
      <c r="A160" s="352" t="s">
        <v>251</v>
      </c>
      <c r="B160" s="362" t="s">
        <v>1758</v>
      </c>
      <c r="C160" s="352" t="s">
        <v>1759</v>
      </c>
      <c r="D160" s="352" t="s">
        <v>1760</v>
      </c>
      <c r="E160" s="352" t="s">
        <v>1761</v>
      </c>
      <c r="L160" s="355" t="s">
        <v>1762</v>
      </c>
      <c r="M160" s="355" t="s">
        <v>1763</v>
      </c>
      <c r="N160" s="355" t="s">
        <v>1763</v>
      </c>
      <c r="O160" s="355" t="s">
        <v>1764</v>
      </c>
      <c r="P160" s="355" t="s">
        <v>1765</v>
      </c>
      <c r="Q160" s="355" t="s">
        <v>1766</v>
      </c>
      <c r="R160" s="355"/>
      <c r="S160" s="355"/>
      <c r="T160" s="355" t="s">
        <v>1762</v>
      </c>
      <c r="U160" s="356" t="s">
        <v>264</v>
      </c>
    </row>
    <row r="161" spans="1:21" x14ac:dyDescent="0.25">
      <c r="A161" s="352" t="s">
        <v>254</v>
      </c>
      <c r="B161" s="352" t="s">
        <v>1767</v>
      </c>
      <c r="C161" s="352" t="s">
        <v>1768</v>
      </c>
      <c r="D161" s="352" t="s">
        <v>1769</v>
      </c>
      <c r="E161" s="352" t="s">
        <v>1770</v>
      </c>
      <c r="L161" s="355" t="s">
        <v>1771</v>
      </c>
      <c r="M161" s="355" t="s">
        <v>1772</v>
      </c>
      <c r="N161" s="355" t="s">
        <v>1773</v>
      </c>
      <c r="O161" s="355" t="s">
        <v>1774</v>
      </c>
      <c r="P161" s="355" t="s">
        <v>1775</v>
      </c>
      <c r="Q161" s="355" t="s">
        <v>1776</v>
      </c>
      <c r="R161" s="355"/>
      <c r="S161" s="355"/>
      <c r="T161" s="355" t="s">
        <v>1771</v>
      </c>
      <c r="U161" s="355" t="s">
        <v>262</v>
      </c>
    </row>
    <row r="162" spans="1:21" x14ac:dyDescent="0.25">
      <c r="A162" s="352" t="s">
        <v>246</v>
      </c>
      <c r="B162" s="352" t="s">
        <v>1777</v>
      </c>
      <c r="C162" s="352" t="s">
        <v>1778</v>
      </c>
      <c r="D162" s="352" t="s">
        <v>1779</v>
      </c>
      <c r="E162" s="352" t="s">
        <v>1780</v>
      </c>
      <c r="L162" s="355" t="s">
        <v>1781</v>
      </c>
      <c r="M162" s="355" t="s">
        <v>1782</v>
      </c>
      <c r="N162" s="355" t="s">
        <v>1783</v>
      </c>
      <c r="O162" s="355" t="s">
        <v>1782</v>
      </c>
      <c r="P162" s="355" t="s">
        <v>1784</v>
      </c>
      <c r="Q162" s="355" t="s">
        <v>1785</v>
      </c>
      <c r="R162" s="355"/>
      <c r="S162" s="355"/>
      <c r="T162" s="355" t="s">
        <v>1781</v>
      </c>
      <c r="U162" s="355" t="s">
        <v>262</v>
      </c>
    </row>
    <row r="163" spans="1:21" ht="14.25" customHeight="1" x14ac:dyDescent="0.25">
      <c r="A163" s="352" t="s">
        <v>249</v>
      </c>
      <c r="B163" s="352" t="s">
        <v>1786</v>
      </c>
      <c r="C163" s="352" t="s">
        <v>1787</v>
      </c>
      <c r="D163" s="352" t="s">
        <v>1788</v>
      </c>
      <c r="E163" s="352" t="s">
        <v>1789</v>
      </c>
      <c r="L163" s="355" t="s">
        <v>1790</v>
      </c>
      <c r="M163" s="355" t="s">
        <v>1791</v>
      </c>
      <c r="N163" s="355" t="s">
        <v>1791</v>
      </c>
      <c r="O163" s="355" t="s">
        <v>1791</v>
      </c>
      <c r="P163" s="355" t="s">
        <v>1792</v>
      </c>
      <c r="Q163" s="355" t="s">
        <v>1793</v>
      </c>
      <c r="R163" s="355"/>
      <c r="S163" s="355"/>
      <c r="T163" s="355" t="s">
        <v>1790</v>
      </c>
      <c r="U163" s="356" t="s">
        <v>263</v>
      </c>
    </row>
    <row r="164" spans="1:21" x14ac:dyDescent="0.25">
      <c r="A164" s="352" t="s">
        <v>252</v>
      </c>
      <c r="B164" s="352" t="s">
        <v>1794</v>
      </c>
      <c r="C164" s="352" t="s">
        <v>1795</v>
      </c>
      <c r="D164" s="352" t="s">
        <v>1796</v>
      </c>
      <c r="E164" s="352" t="s">
        <v>1797</v>
      </c>
      <c r="L164" s="355" t="s">
        <v>1798</v>
      </c>
      <c r="M164" s="355" t="s">
        <v>1799</v>
      </c>
      <c r="N164" s="355" t="s">
        <v>1800</v>
      </c>
      <c r="O164" s="355" t="s">
        <v>1799</v>
      </c>
      <c r="P164" s="355" t="s">
        <v>1801</v>
      </c>
      <c r="Q164" s="355" t="s">
        <v>1802</v>
      </c>
      <c r="R164" s="355"/>
      <c r="S164" s="355"/>
      <c r="T164" s="355" t="s">
        <v>1798</v>
      </c>
      <c r="U164" s="355" t="s">
        <v>262</v>
      </c>
    </row>
    <row r="165" spans="1:21" ht="12.75" customHeight="1" x14ac:dyDescent="0.25">
      <c r="A165" s="352" t="s">
        <v>247</v>
      </c>
      <c r="B165" s="352" t="s">
        <v>1803</v>
      </c>
      <c r="C165" s="352" t="s">
        <v>1804</v>
      </c>
      <c r="D165" s="352" t="s">
        <v>1805</v>
      </c>
      <c r="E165" s="352" t="s">
        <v>1806</v>
      </c>
      <c r="L165" s="355" t="s">
        <v>1807</v>
      </c>
      <c r="M165" s="355" t="s">
        <v>1808</v>
      </c>
      <c r="N165" s="355" t="s">
        <v>1809</v>
      </c>
      <c r="O165" s="355" t="s">
        <v>1810</v>
      </c>
      <c r="P165" s="355" t="s">
        <v>1811</v>
      </c>
      <c r="Q165" s="355" t="s">
        <v>1812</v>
      </c>
      <c r="R165" s="355"/>
      <c r="S165" s="355"/>
      <c r="T165" s="355" t="s">
        <v>1807</v>
      </c>
      <c r="U165" s="355" t="s">
        <v>262</v>
      </c>
    </row>
    <row r="166" spans="1:21" ht="12.75" customHeight="1" x14ac:dyDescent="0.25">
      <c r="A166" s="352" t="s">
        <v>250</v>
      </c>
      <c r="B166" s="352" t="s">
        <v>1813</v>
      </c>
      <c r="C166" s="352" t="s">
        <v>1814</v>
      </c>
      <c r="D166" s="352" t="s">
        <v>1815</v>
      </c>
      <c r="E166" s="352" t="s">
        <v>1816</v>
      </c>
      <c r="L166" s="355" t="s">
        <v>1817</v>
      </c>
      <c r="M166" s="355" t="s">
        <v>1818</v>
      </c>
      <c r="N166" s="355" t="s">
        <v>1819</v>
      </c>
      <c r="O166" s="355" t="s">
        <v>1820</v>
      </c>
      <c r="P166" s="355" t="s">
        <v>1821</v>
      </c>
      <c r="Q166" s="355" t="s">
        <v>1822</v>
      </c>
      <c r="R166" s="355"/>
      <c r="S166" s="355"/>
      <c r="T166" s="355" t="s">
        <v>1817</v>
      </c>
      <c r="U166" s="355" t="s">
        <v>262</v>
      </c>
    </row>
    <row r="167" spans="1:21" x14ac:dyDescent="0.25">
      <c r="A167" s="352" t="s">
        <v>253</v>
      </c>
      <c r="B167" s="352" t="s">
        <v>1823</v>
      </c>
      <c r="C167" s="352" t="s">
        <v>1824</v>
      </c>
      <c r="D167" s="352" t="s">
        <v>1825</v>
      </c>
      <c r="E167" s="352" t="s">
        <v>1826</v>
      </c>
      <c r="L167" s="355" t="s">
        <v>1827</v>
      </c>
      <c r="M167" s="355" t="s">
        <v>1828</v>
      </c>
      <c r="N167" s="355" t="s">
        <v>1829</v>
      </c>
      <c r="O167" s="355" t="s">
        <v>1828</v>
      </c>
      <c r="P167" s="355" t="s">
        <v>1830</v>
      </c>
      <c r="Q167" s="355" t="s">
        <v>1831</v>
      </c>
      <c r="R167" s="355"/>
      <c r="S167" s="355"/>
      <c r="T167" s="355" t="s">
        <v>1827</v>
      </c>
      <c r="U167" s="355" t="s">
        <v>262</v>
      </c>
    </row>
    <row r="168" spans="1:21" x14ac:dyDescent="0.25">
      <c r="L168" s="355" t="s">
        <v>1832</v>
      </c>
      <c r="M168" s="355" t="s">
        <v>1833</v>
      </c>
      <c r="N168" s="355" t="s">
        <v>1833</v>
      </c>
      <c r="O168" s="355" t="s">
        <v>1833</v>
      </c>
      <c r="P168" s="355" t="s">
        <v>1834</v>
      </c>
      <c r="Q168" s="355" t="s">
        <v>1835</v>
      </c>
      <c r="R168" s="355"/>
      <c r="S168" s="355"/>
      <c r="T168" s="355" t="s">
        <v>1832</v>
      </c>
      <c r="U168" s="355" t="s">
        <v>262</v>
      </c>
    </row>
    <row r="169" spans="1:21" x14ac:dyDescent="0.25">
      <c r="L169" s="355" t="s">
        <v>1836</v>
      </c>
      <c r="M169" s="355" t="s">
        <v>1837</v>
      </c>
      <c r="N169" s="355" t="s">
        <v>1838</v>
      </c>
      <c r="O169" s="355" t="s">
        <v>1839</v>
      </c>
      <c r="P169" s="355" t="s">
        <v>1840</v>
      </c>
      <c r="Q169" s="355" t="s">
        <v>1841</v>
      </c>
      <c r="R169" s="355"/>
      <c r="S169" s="355"/>
      <c r="T169" s="355" t="s">
        <v>1836</v>
      </c>
      <c r="U169" s="355" t="s">
        <v>262</v>
      </c>
    </row>
    <row r="170" spans="1:21" x14ac:dyDescent="0.25">
      <c r="L170" s="355" t="s">
        <v>1842</v>
      </c>
      <c r="M170" s="355" t="s">
        <v>1843</v>
      </c>
      <c r="N170" s="355" t="s">
        <v>1843</v>
      </c>
      <c r="O170" s="355" t="s">
        <v>1844</v>
      </c>
      <c r="P170" s="355" t="s">
        <v>1845</v>
      </c>
      <c r="Q170" s="355" t="s">
        <v>1846</v>
      </c>
      <c r="R170" s="355"/>
      <c r="S170" s="355"/>
      <c r="T170" s="355" t="s">
        <v>1842</v>
      </c>
      <c r="U170" s="356" t="s">
        <v>266</v>
      </c>
    </row>
    <row r="171" spans="1:21" x14ac:dyDescent="0.25">
      <c r="L171" s="355" t="s">
        <v>1847</v>
      </c>
      <c r="M171" s="355" t="s">
        <v>1848</v>
      </c>
      <c r="N171" s="355" t="s">
        <v>1848</v>
      </c>
      <c r="O171" s="355" t="s">
        <v>1849</v>
      </c>
      <c r="P171" s="355" t="s">
        <v>1850</v>
      </c>
      <c r="Q171" s="355" t="s">
        <v>1851</v>
      </c>
      <c r="R171" s="355"/>
      <c r="S171" s="355"/>
      <c r="T171" s="355" t="s">
        <v>1847</v>
      </c>
      <c r="U171" s="355" t="s">
        <v>262</v>
      </c>
    </row>
    <row r="172" spans="1:21" x14ac:dyDescent="0.25">
      <c r="L172" s="355" t="s">
        <v>1852</v>
      </c>
      <c r="M172" s="355" t="s">
        <v>1853</v>
      </c>
      <c r="N172" s="355" t="s">
        <v>1853</v>
      </c>
      <c r="O172" s="355" t="s">
        <v>1854</v>
      </c>
      <c r="P172" s="355" t="s">
        <v>1855</v>
      </c>
      <c r="Q172" s="355" t="s">
        <v>1856</v>
      </c>
      <c r="R172" s="355"/>
      <c r="S172" s="355"/>
      <c r="T172" s="355" t="s">
        <v>1852</v>
      </c>
      <c r="U172" s="356" t="s">
        <v>263</v>
      </c>
    </row>
    <row r="173" spans="1:21" x14ac:dyDescent="0.25">
      <c r="L173" s="355" t="s">
        <v>1857</v>
      </c>
      <c r="M173" s="355" t="s">
        <v>1858</v>
      </c>
      <c r="N173" s="355" t="s">
        <v>1858</v>
      </c>
      <c r="O173" s="355" t="s">
        <v>1858</v>
      </c>
      <c r="P173" s="355" t="s">
        <v>1859</v>
      </c>
      <c r="Q173" s="355" t="s">
        <v>1860</v>
      </c>
      <c r="R173" s="355"/>
      <c r="S173" s="355"/>
      <c r="T173" s="355" t="s">
        <v>1857</v>
      </c>
      <c r="U173" s="355" t="s">
        <v>262</v>
      </c>
    </row>
    <row r="174" spans="1:21" x14ac:dyDescent="0.25">
      <c r="L174" s="355" t="s">
        <v>1861</v>
      </c>
      <c r="M174" s="355" t="s">
        <v>1862</v>
      </c>
      <c r="N174" s="355" t="s">
        <v>1863</v>
      </c>
      <c r="O174" s="355" t="s">
        <v>1864</v>
      </c>
      <c r="P174" s="355" t="s">
        <v>1865</v>
      </c>
      <c r="Q174" s="355" t="s">
        <v>1866</v>
      </c>
      <c r="R174" s="355"/>
      <c r="S174" s="355"/>
      <c r="T174" s="355" t="s">
        <v>1861</v>
      </c>
      <c r="U174" s="356" t="s">
        <v>263</v>
      </c>
    </row>
    <row r="175" spans="1:21" x14ac:dyDescent="0.25">
      <c r="L175" s="355" t="s">
        <v>1867</v>
      </c>
      <c r="M175" s="355" t="s">
        <v>1868</v>
      </c>
      <c r="N175" s="355" t="s">
        <v>1868</v>
      </c>
      <c r="O175" s="355" t="s">
        <v>1869</v>
      </c>
      <c r="P175" s="355" t="s">
        <v>1870</v>
      </c>
      <c r="Q175" s="355" t="s">
        <v>1871</v>
      </c>
      <c r="R175" s="355"/>
      <c r="S175" s="355"/>
      <c r="T175" s="355" t="s">
        <v>1867</v>
      </c>
      <c r="U175" s="355" t="s">
        <v>262</v>
      </c>
    </row>
    <row r="176" spans="1:21" x14ac:dyDescent="0.25">
      <c r="L176" s="355" t="s">
        <v>1872</v>
      </c>
      <c r="M176" s="355" t="s">
        <v>1873</v>
      </c>
      <c r="N176" s="355" t="s">
        <v>1874</v>
      </c>
      <c r="O176" s="355" t="s">
        <v>1873</v>
      </c>
      <c r="P176" s="355" t="s">
        <v>1875</v>
      </c>
      <c r="Q176" s="355" t="s">
        <v>1876</v>
      </c>
      <c r="R176" s="355"/>
      <c r="S176" s="355"/>
      <c r="T176" s="355" t="s">
        <v>1872</v>
      </c>
      <c r="U176" s="355" t="s">
        <v>262</v>
      </c>
    </row>
    <row r="177" spans="12:21" x14ac:dyDescent="0.25">
      <c r="L177" s="355" t="s">
        <v>1877</v>
      </c>
      <c r="M177" s="355" t="s">
        <v>1878</v>
      </c>
      <c r="N177" s="355" t="s">
        <v>1879</v>
      </c>
      <c r="O177" s="355" t="s">
        <v>1880</v>
      </c>
      <c r="P177" s="355" t="s">
        <v>1881</v>
      </c>
      <c r="Q177" s="355" t="s">
        <v>1882</v>
      </c>
      <c r="R177" s="355"/>
      <c r="S177" s="355"/>
      <c r="T177" s="355" t="s">
        <v>1877</v>
      </c>
      <c r="U177" s="355" t="s">
        <v>262</v>
      </c>
    </row>
    <row r="178" spans="12:21" x14ac:dyDescent="0.25">
      <c r="L178" s="355" t="s">
        <v>1883</v>
      </c>
      <c r="M178" s="355" t="s">
        <v>1884</v>
      </c>
      <c r="N178" s="355" t="s">
        <v>1885</v>
      </c>
      <c r="O178" s="355" t="s">
        <v>1886</v>
      </c>
      <c r="P178" s="355" t="s">
        <v>1887</v>
      </c>
      <c r="Q178" s="355" t="s">
        <v>1888</v>
      </c>
      <c r="R178" s="355"/>
      <c r="S178" s="355"/>
      <c r="T178" s="355" t="s">
        <v>1883</v>
      </c>
      <c r="U178" s="355" t="s">
        <v>262</v>
      </c>
    </row>
    <row r="179" spans="12:21" x14ac:dyDescent="0.25">
      <c r="L179" s="355" t="s">
        <v>1889</v>
      </c>
      <c r="M179" s="355" t="s">
        <v>1890</v>
      </c>
      <c r="N179" s="355" t="s">
        <v>1891</v>
      </c>
      <c r="O179" s="355" t="s">
        <v>1890</v>
      </c>
      <c r="P179" s="355" t="s">
        <v>1892</v>
      </c>
      <c r="Q179" s="355" t="s">
        <v>1893</v>
      </c>
      <c r="R179" s="355"/>
      <c r="S179" s="355"/>
      <c r="T179" s="355" t="s">
        <v>1889</v>
      </c>
      <c r="U179" s="355" t="s">
        <v>263</v>
      </c>
    </row>
    <row r="180" spans="12:21" x14ac:dyDescent="0.25">
      <c r="L180" s="355" t="s">
        <v>1894</v>
      </c>
      <c r="M180" s="355" t="s">
        <v>1895</v>
      </c>
      <c r="N180" s="355" t="s">
        <v>1896</v>
      </c>
      <c r="O180" s="355" t="s">
        <v>1897</v>
      </c>
      <c r="P180" s="355" t="s">
        <v>1898</v>
      </c>
      <c r="Q180" s="355" t="s">
        <v>1899</v>
      </c>
      <c r="R180" s="355"/>
      <c r="S180" s="355"/>
      <c r="T180" s="355" t="s">
        <v>1894</v>
      </c>
      <c r="U180" s="355" t="s">
        <v>262</v>
      </c>
    </row>
    <row r="181" spans="12:21" x14ac:dyDescent="0.25">
      <c r="L181" s="355" t="s">
        <v>1900</v>
      </c>
      <c r="M181" s="355" t="s">
        <v>1901</v>
      </c>
      <c r="N181" s="355" t="s">
        <v>1901</v>
      </c>
      <c r="O181" s="355" t="s">
        <v>1901</v>
      </c>
      <c r="P181" s="355" t="s">
        <v>1902</v>
      </c>
      <c r="Q181" s="355" t="s">
        <v>1903</v>
      </c>
      <c r="R181" s="355"/>
      <c r="S181" s="355"/>
      <c r="T181" s="355" t="s">
        <v>1900</v>
      </c>
      <c r="U181" s="355" t="s">
        <v>264</v>
      </c>
    </row>
    <row r="182" spans="12:21" x14ac:dyDescent="0.25">
      <c r="L182" s="355" t="s">
        <v>1904</v>
      </c>
      <c r="M182" s="355" t="s">
        <v>1905</v>
      </c>
      <c r="N182" s="355" t="s">
        <v>1905</v>
      </c>
      <c r="O182" s="355" t="s">
        <v>1905</v>
      </c>
      <c r="P182" s="355" t="s">
        <v>1906</v>
      </c>
      <c r="Q182" s="355" t="s">
        <v>1907</v>
      </c>
      <c r="R182" s="355"/>
      <c r="S182" s="355"/>
      <c r="T182" s="355" t="s">
        <v>1904</v>
      </c>
      <c r="U182" s="355" t="s">
        <v>263</v>
      </c>
    </row>
    <row r="183" spans="12:21" x14ac:dyDescent="0.25">
      <c r="L183" s="356" t="s">
        <v>1908</v>
      </c>
      <c r="M183" s="355" t="s">
        <v>1909</v>
      </c>
      <c r="N183" s="355" t="s">
        <v>1910</v>
      </c>
      <c r="O183" s="355" t="s">
        <v>1911</v>
      </c>
      <c r="P183" s="355" t="s">
        <v>1912</v>
      </c>
      <c r="Q183" s="355" t="s">
        <v>1913</v>
      </c>
      <c r="R183" s="355"/>
      <c r="S183" s="355"/>
      <c r="T183" s="356" t="s">
        <v>1908</v>
      </c>
      <c r="U183" s="356" t="s">
        <v>266</v>
      </c>
    </row>
    <row r="184" spans="12:21" x14ac:dyDescent="0.25">
      <c r="L184" s="355" t="s">
        <v>1914</v>
      </c>
      <c r="M184" s="355" t="s">
        <v>1915</v>
      </c>
      <c r="N184" s="355" t="s">
        <v>1916</v>
      </c>
      <c r="O184" s="355" t="s">
        <v>1917</v>
      </c>
      <c r="P184" s="355" t="s">
        <v>1918</v>
      </c>
      <c r="Q184" s="355" t="s">
        <v>1919</v>
      </c>
      <c r="R184" s="355"/>
      <c r="S184" s="355"/>
      <c r="T184" s="355" t="s">
        <v>1914</v>
      </c>
      <c r="U184" s="356" t="s">
        <v>264</v>
      </c>
    </row>
    <row r="185" spans="12:21" x14ac:dyDescent="0.25">
      <c r="L185" s="355" t="s">
        <v>1920</v>
      </c>
      <c r="M185" s="355" t="s">
        <v>1921</v>
      </c>
      <c r="N185" s="355" t="s">
        <v>1921</v>
      </c>
      <c r="O185" s="355" t="s">
        <v>1921</v>
      </c>
      <c r="P185" s="355" t="s">
        <v>1922</v>
      </c>
      <c r="Q185" s="355" t="s">
        <v>1923</v>
      </c>
      <c r="R185" s="355"/>
      <c r="S185" s="355"/>
      <c r="T185" s="355" t="s">
        <v>1920</v>
      </c>
      <c r="U185" s="356" t="s">
        <v>266</v>
      </c>
    </row>
    <row r="186" spans="12:21" x14ac:dyDescent="0.25">
      <c r="L186" s="355" t="s">
        <v>1924</v>
      </c>
      <c r="M186" s="355" t="s">
        <v>1925</v>
      </c>
      <c r="N186" s="355" t="s">
        <v>1925</v>
      </c>
      <c r="O186" s="355" t="s">
        <v>1926</v>
      </c>
      <c r="P186" s="355" t="s">
        <v>1927</v>
      </c>
      <c r="Q186" s="355" t="s">
        <v>1928</v>
      </c>
      <c r="R186" s="355"/>
      <c r="S186" s="355"/>
      <c r="T186" s="355" t="s">
        <v>1924</v>
      </c>
      <c r="U186" s="356" t="s">
        <v>264</v>
      </c>
    </row>
    <row r="187" spans="12:21" x14ac:dyDescent="0.25">
      <c r="L187" s="355" t="s">
        <v>1929</v>
      </c>
      <c r="M187" s="355" t="s">
        <v>1930</v>
      </c>
      <c r="N187" s="355" t="s">
        <v>1931</v>
      </c>
      <c r="O187" s="355" t="s">
        <v>1932</v>
      </c>
      <c r="P187" s="355" t="s">
        <v>1933</v>
      </c>
      <c r="Q187" s="355" t="s">
        <v>1934</v>
      </c>
      <c r="R187" s="355"/>
      <c r="S187" s="355"/>
      <c r="T187" s="355" t="s">
        <v>1929</v>
      </c>
      <c r="U187" s="356" t="s">
        <v>264</v>
      </c>
    </row>
    <row r="188" spans="12:21" x14ac:dyDescent="0.25">
      <c r="L188" s="355" t="s">
        <v>1935</v>
      </c>
      <c r="M188" s="355" t="s">
        <v>1936</v>
      </c>
      <c r="N188" s="355" t="s">
        <v>1937</v>
      </c>
      <c r="O188" s="355" t="s">
        <v>1938</v>
      </c>
      <c r="P188" s="355" t="s">
        <v>1939</v>
      </c>
      <c r="Q188" s="355" t="s">
        <v>1940</v>
      </c>
      <c r="R188" s="355"/>
      <c r="S188" s="355"/>
      <c r="T188" s="355" t="s">
        <v>1935</v>
      </c>
      <c r="U188" s="356" t="s">
        <v>265</v>
      </c>
    </row>
    <row r="189" spans="12:21" x14ac:dyDescent="0.25">
      <c r="L189" s="355" t="s">
        <v>1941</v>
      </c>
      <c r="M189" s="355" t="s">
        <v>1942</v>
      </c>
      <c r="N189" s="355" t="s">
        <v>1942</v>
      </c>
      <c r="O189" s="355" t="s">
        <v>1942</v>
      </c>
      <c r="P189" s="355" t="s">
        <v>1943</v>
      </c>
      <c r="Q189" s="355" t="s">
        <v>1944</v>
      </c>
      <c r="R189" s="355"/>
      <c r="S189" s="355"/>
      <c r="T189" s="355" t="s">
        <v>1941</v>
      </c>
      <c r="U189" s="355" t="s">
        <v>262</v>
      </c>
    </row>
    <row r="190" spans="12:21" x14ac:dyDescent="0.25">
      <c r="L190" s="355" t="s">
        <v>1945</v>
      </c>
      <c r="M190" s="355" t="s">
        <v>1946</v>
      </c>
      <c r="N190" s="355" t="s">
        <v>1947</v>
      </c>
      <c r="O190" s="355" t="s">
        <v>1948</v>
      </c>
      <c r="P190" s="355" t="s">
        <v>1949</v>
      </c>
      <c r="Q190" s="355" t="s">
        <v>1950</v>
      </c>
      <c r="R190" s="355"/>
      <c r="S190" s="355"/>
      <c r="T190" s="355" t="s">
        <v>1945</v>
      </c>
      <c r="U190" s="356" t="s">
        <v>266</v>
      </c>
    </row>
    <row r="191" spans="12:21" x14ac:dyDescent="0.25">
      <c r="L191" s="355" t="s">
        <v>1951</v>
      </c>
      <c r="M191" s="355" t="s">
        <v>1952</v>
      </c>
      <c r="N191" s="355" t="s">
        <v>1953</v>
      </c>
      <c r="O191" s="355" t="s">
        <v>1954</v>
      </c>
      <c r="P191" s="355" t="s">
        <v>1955</v>
      </c>
      <c r="Q191" s="355" t="s">
        <v>1956</v>
      </c>
      <c r="R191" s="355"/>
      <c r="S191" s="355"/>
      <c r="T191" s="355" t="s">
        <v>1951</v>
      </c>
      <c r="U191" s="356" t="s">
        <v>266</v>
      </c>
    </row>
    <row r="192" spans="12:21" x14ac:dyDescent="0.25">
      <c r="L192" s="355" t="s">
        <v>1957</v>
      </c>
      <c r="M192" s="355" t="s">
        <v>1958</v>
      </c>
      <c r="N192" s="355" t="s">
        <v>1959</v>
      </c>
      <c r="O192" s="355" t="s">
        <v>1958</v>
      </c>
      <c r="P192" s="355" t="s">
        <v>1960</v>
      </c>
      <c r="Q192" s="355" t="s">
        <v>1961</v>
      </c>
      <c r="R192" s="355"/>
      <c r="S192" s="355"/>
      <c r="T192" s="355" t="s">
        <v>1957</v>
      </c>
      <c r="U192" s="356" t="s">
        <v>264</v>
      </c>
    </row>
    <row r="193" spans="12:21" x14ac:dyDescent="0.25">
      <c r="L193" s="355" t="s">
        <v>1962</v>
      </c>
      <c r="M193" s="355" t="s">
        <v>1963</v>
      </c>
      <c r="N193" s="355" t="s">
        <v>1964</v>
      </c>
      <c r="O193" s="355" t="s">
        <v>1965</v>
      </c>
      <c r="P193" s="355" t="s">
        <v>1966</v>
      </c>
      <c r="Q193" s="355" t="s">
        <v>1967</v>
      </c>
      <c r="R193" s="355"/>
      <c r="S193" s="355"/>
      <c r="T193" s="355" t="s">
        <v>1962</v>
      </c>
      <c r="U193" s="356" t="s">
        <v>262</v>
      </c>
    </row>
    <row r="194" spans="12:21" x14ac:dyDescent="0.25">
      <c r="L194" s="355" t="s">
        <v>1968</v>
      </c>
      <c r="M194" s="355" t="s">
        <v>1969</v>
      </c>
      <c r="N194" s="355" t="s">
        <v>1970</v>
      </c>
      <c r="O194" s="355" t="s">
        <v>1971</v>
      </c>
      <c r="P194" s="355" t="s">
        <v>1972</v>
      </c>
      <c r="Q194" s="355" t="s">
        <v>1973</v>
      </c>
      <c r="R194" s="355"/>
      <c r="S194" s="355"/>
      <c r="T194" s="355" t="s">
        <v>1968</v>
      </c>
      <c r="U194" s="356" t="s">
        <v>262</v>
      </c>
    </row>
    <row r="195" spans="12:21" x14ac:dyDescent="0.25">
      <c r="L195" s="355" t="s">
        <v>1974</v>
      </c>
      <c r="M195" s="355" t="s">
        <v>1975</v>
      </c>
      <c r="N195" s="355" t="s">
        <v>1976</v>
      </c>
      <c r="O195" s="355" t="s">
        <v>1977</v>
      </c>
      <c r="P195" s="355" t="s">
        <v>1978</v>
      </c>
      <c r="Q195" s="355" t="s">
        <v>1979</v>
      </c>
      <c r="R195" s="355"/>
      <c r="S195" s="355"/>
      <c r="T195" s="355" t="s">
        <v>1974</v>
      </c>
      <c r="U195" s="356" t="s">
        <v>262</v>
      </c>
    </row>
    <row r="196" spans="12:21" x14ac:dyDescent="0.25">
      <c r="L196" s="355" t="s">
        <v>1980</v>
      </c>
      <c r="M196" s="355" t="s">
        <v>1981</v>
      </c>
      <c r="N196" s="355" t="s">
        <v>1982</v>
      </c>
      <c r="O196" s="355" t="s">
        <v>1983</v>
      </c>
      <c r="P196" s="355" t="s">
        <v>1984</v>
      </c>
      <c r="Q196" s="355" t="s">
        <v>1985</v>
      </c>
      <c r="R196" s="355"/>
      <c r="S196" s="355"/>
      <c r="T196" s="355" t="s">
        <v>1980</v>
      </c>
      <c r="U196" s="356" t="s">
        <v>262</v>
      </c>
    </row>
    <row r="197" spans="12:21" x14ac:dyDescent="0.25">
      <c r="L197" s="355" t="s">
        <v>1986</v>
      </c>
      <c r="M197" s="355" t="s">
        <v>1987</v>
      </c>
      <c r="N197" s="355" t="s">
        <v>1988</v>
      </c>
      <c r="O197" s="355" t="s">
        <v>1989</v>
      </c>
      <c r="P197" s="355" t="s">
        <v>1990</v>
      </c>
      <c r="Q197" s="355" t="s">
        <v>1991</v>
      </c>
      <c r="R197" s="355"/>
      <c r="S197" s="355"/>
      <c r="T197" s="355" t="s">
        <v>1986</v>
      </c>
      <c r="U197" s="355" t="s">
        <v>262</v>
      </c>
    </row>
    <row r="198" spans="12:21" x14ac:dyDescent="0.25">
      <c r="L198" s="355" t="s">
        <v>1992</v>
      </c>
      <c r="M198" s="355" t="s">
        <v>1993</v>
      </c>
      <c r="N198" s="355" t="s">
        <v>1993</v>
      </c>
      <c r="O198" s="355" t="s">
        <v>1994</v>
      </c>
      <c r="P198" s="355" t="s">
        <v>1995</v>
      </c>
      <c r="Q198" s="355" t="s">
        <v>1996</v>
      </c>
      <c r="R198" s="355"/>
      <c r="S198" s="355"/>
      <c r="T198" s="355" t="s">
        <v>1992</v>
      </c>
      <c r="U198" s="355" t="s">
        <v>262</v>
      </c>
    </row>
    <row r="199" spans="12:21" x14ac:dyDescent="0.25">
      <c r="L199" s="355" t="s">
        <v>1997</v>
      </c>
      <c r="M199" s="355" t="s">
        <v>1998</v>
      </c>
      <c r="N199" s="355" t="s">
        <v>1998</v>
      </c>
      <c r="O199" s="355" t="s">
        <v>1998</v>
      </c>
      <c r="P199" s="355" t="s">
        <v>1999</v>
      </c>
      <c r="Q199" s="355" t="s">
        <v>2000</v>
      </c>
      <c r="R199" s="355"/>
      <c r="S199" s="355"/>
      <c r="T199" s="355" t="s">
        <v>1997</v>
      </c>
      <c r="U199" s="355" t="s">
        <v>263</v>
      </c>
    </row>
    <row r="200" spans="12:21" x14ac:dyDescent="0.25">
      <c r="L200" s="355" t="s">
        <v>2001</v>
      </c>
      <c r="M200" s="355" t="s">
        <v>2002</v>
      </c>
      <c r="N200" s="355" t="s">
        <v>2003</v>
      </c>
      <c r="O200" s="355" t="s">
        <v>2002</v>
      </c>
      <c r="P200" s="355" t="s">
        <v>2004</v>
      </c>
      <c r="Q200" s="355" t="s">
        <v>2005</v>
      </c>
      <c r="R200" s="355"/>
      <c r="S200" s="355"/>
      <c r="T200" s="355" t="s">
        <v>2001</v>
      </c>
      <c r="U200" s="355" t="s">
        <v>262</v>
      </c>
    </row>
    <row r="201" spans="12:21" x14ac:dyDescent="0.25">
      <c r="L201" s="355" t="s">
        <v>2006</v>
      </c>
      <c r="M201" s="355" t="s">
        <v>2007</v>
      </c>
      <c r="N201" s="355" t="s">
        <v>2008</v>
      </c>
      <c r="O201" s="355" t="s">
        <v>2007</v>
      </c>
      <c r="P201" s="355" t="s">
        <v>2009</v>
      </c>
      <c r="Q201" s="355" t="s">
        <v>2010</v>
      </c>
      <c r="R201" s="355"/>
      <c r="S201" s="355"/>
      <c r="T201" s="355" t="s">
        <v>2006</v>
      </c>
      <c r="U201" s="355" t="s">
        <v>266</v>
      </c>
    </row>
    <row r="202" spans="12:21" x14ac:dyDescent="0.25">
      <c r="L202" s="355" t="s">
        <v>2011</v>
      </c>
      <c r="M202" s="355" t="s">
        <v>2012</v>
      </c>
      <c r="N202" s="355" t="s">
        <v>2013</v>
      </c>
      <c r="O202" s="355" t="s">
        <v>2014</v>
      </c>
      <c r="P202" s="355" t="s">
        <v>2015</v>
      </c>
      <c r="Q202" s="355" t="s">
        <v>2016</v>
      </c>
      <c r="R202" s="355"/>
      <c r="S202" s="355"/>
      <c r="T202" s="355" t="s">
        <v>2011</v>
      </c>
      <c r="U202" s="355" t="s">
        <v>264</v>
      </c>
    </row>
    <row r="203" spans="12:21" x14ac:dyDescent="0.25">
      <c r="L203" s="355" t="s">
        <v>2017</v>
      </c>
      <c r="M203" s="355" t="s">
        <v>2018</v>
      </c>
      <c r="N203" s="355" t="s">
        <v>2019</v>
      </c>
      <c r="O203" s="355" t="s">
        <v>2018</v>
      </c>
      <c r="P203" s="355" t="s">
        <v>2020</v>
      </c>
      <c r="Q203" s="355" t="s">
        <v>2021</v>
      </c>
      <c r="R203" s="355"/>
      <c r="S203" s="355"/>
      <c r="T203" s="355" t="s">
        <v>2017</v>
      </c>
      <c r="U203" s="355" t="s">
        <v>262</v>
      </c>
    </row>
    <row r="204" spans="12:21" x14ac:dyDescent="0.25">
      <c r="L204" s="355" t="s">
        <v>2022</v>
      </c>
      <c r="M204" s="355" t="s">
        <v>2023</v>
      </c>
      <c r="N204" s="355" t="s">
        <v>2024</v>
      </c>
      <c r="O204" s="355" t="s">
        <v>2025</v>
      </c>
      <c r="P204" s="355" t="s">
        <v>2026</v>
      </c>
      <c r="Q204" s="355" t="s">
        <v>2027</v>
      </c>
      <c r="R204" s="355"/>
      <c r="S204" s="355"/>
      <c r="T204" s="355" t="s">
        <v>2022</v>
      </c>
      <c r="U204" s="355" t="s">
        <v>262</v>
      </c>
    </row>
    <row r="205" spans="12:21" x14ac:dyDescent="0.25">
      <c r="L205" s="355" t="s">
        <v>2028</v>
      </c>
      <c r="M205" s="355" t="s">
        <v>2029</v>
      </c>
      <c r="N205" s="355" t="s">
        <v>2030</v>
      </c>
      <c r="O205" s="355" t="s">
        <v>2031</v>
      </c>
      <c r="P205" s="355" t="s">
        <v>2032</v>
      </c>
      <c r="Q205" s="355" t="s">
        <v>2033</v>
      </c>
      <c r="R205" s="355"/>
      <c r="S205" s="355"/>
      <c r="T205" s="355" t="s">
        <v>2028</v>
      </c>
      <c r="U205" s="356" t="s">
        <v>264</v>
      </c>
    </row>
    <row r="206" spans="12:21" x14ac:dyDescent="0.25">
      <c r="L206" s="355" t="s">
        <v>2034</v>
      </c>
      <c r="M206" s="355" t="s">
        <v>2035</v>
      </c>
      <c r="N206" s="355" t="s">
        <v>2035</v>
      </c>
      <c r="O206" s="355" t="s">
        <v>2035</v>
      </c>
      <c r="P206" s="355" t="s">
        <v>2036</v>
      </c>
      <c r="Q206" s="355" t="s">
        <v>2037</v>
      </c>
      <c r="R206" s="355"/>
      <c r="S206" s="355"/>
      <c r="T206" s="355" t="s">
        <v>2034</v>
      </c>
      <c r="U206" s="355" t="s">
        <v>262</v>
      </c>
    </row>
    <row r="207" spans="12:21" x14ac:dyDescent="0.25">
      <c r="L207" s="355" t="s">
        <v>2038</v>
      </c>
      <c r="M207" s="355" t="s">
        <v>2039</v>
      </c>
      <c r="N207" s="355" t="s">
        <v>2040</v>
      </c>
      <c r="O207" s="355" t="s">
        <v>2041</v>
      </c>
      <c r="P207" s="355" t="s">
        <v>2042</v>
      </c>
      <c r="Q207" s="355" t="s">
        <v>2043</v>
      </c>
      <c r="R207" s="355"/>
      <c r="S207" s="355"/>
      <c r="T207" s="355" t="s">
        <v>2038</v>
      </c>
      <c r="U207" s="355" t="s">
        <v>262</v>
      </c>
    </row>
    <row r="208" spans="12:21" x14ac:dyDescent="0.25">
      <c r="L208" s="355" t="s">
        <v>2044</v>
      </c>
      <c r="M208" s="355" t="s">
        <v>2045</v>
      </c>
      <c r="N208" s="355" t="s">
        <v>2046</v>
      </c>
      <c r="O208" s="355" t="s">
        <v>2047</v>
      </c>
      <c r="P208" s="355" t="s">
        <v>2048</v>
      </c>
      <c r="Q208" s="355" t="s">
        <v>2049</v>
      </c>
      <c r="R208" s="355"/>
      <c r="S208" s="355"/>
      <c r="T208" s="355" t="s">
        <v>2044</v>
      </c>
      <c r="U208" s="355" t="s">
        <v>262</v>
      </c>
    </row>
    <row r="209" spans="12:21" x14ac:dyDescent="0.25">
      <c r="L209" s="355" t="s">
        <v>2050</v>
      </c>
      <c r="M209" s="355" t="s">
        <v>2051</v>
      </c>
      <c r="N209" s="355" t="s">
        <v>2052</v>
      </c>
      <c r="O209" s="355" t="s">
        <v>2053</v>
      </c>
      <c r="P209" s="355" t="s">
        <v>2054</v>
      </c>
      <c r="Q209" s="355" t="s">
        <v>2055</v>
      </c>
      <c r="R209" s="355"/>
      <c r="S209" s="355"/>
      <c r="T209" s="355" t="s">
        <v>2050</v>
      </c>
      <c r="U209" s="355" t="s">
        <v>262</v>
      </c>
    </row>
    <row r="210" spans="12:21" x14ac:dyDescent="0.25">
      <c r="L210" s="355" t="s">
        <v>2056</v>
      </c>
      <c r="M210" s="355" t="s">
        <v>2057</v>
      </c>
      <c r="N210" s="355" t="s">
        <v>2057</v>
      </c>
      <c r="O210" s="355" t="s">
        <v>2057</v>
      </c>
      <c r="P210" s="355" t="s">
        <v>2058</v>
      </c>
      <c r="Q210" s="355" t="s">
        <v>2059</v>
      </c>
      <c r="R210" s="355"/>
      <c r="S210" s="355"/>
      <c r="T210" s="355" t="s">
        <v>2056</v>
      </c>
      <c r="U210" s="355" t="s">
        <v>262</v>
      </c>
    </row>
    <row r="211" spans="12:21" x14ac:dyDescent="0.25">
      <c r="L211" s="355" t="s">
        <v>2060</v>
      </c>
      <c r="M211" s="355" t="s">
        <v>2061</v>
      </c>
      <c r="N211" s="355" t="s">
        <v>2062</v>
      </c>
      <c r="O211" s="355" t="s">
        <v>2063</v>
      </c>
      <c r="P211" s="355" t="s">
        <v>2064</v>
      </c>
      <c r="Q211" s="355" t="s">
        <v>2065</v>
      </c>
      <c r="R211" s="355"/>
      <c r="S211" s="355"/>
      <c r="T211" s="355" t="s">
        <v>2060</v>
      </c>
      <c r="U211" s="355" t="s">
        <v>262</v>
      </c>
    </row>
    <row r="212" spans="12:21" x14ac:dyDescent="0.25">
      <c r="L212" s="355" t="s">
        <v>2066</v>
      </c>
      <c r="M212" s="355" t="s">
        <v>2067</v>
      </c>
      <c r="N212" s="355" t="s">
        <v>2067</v>
      </c>
      <c r="O212" s="355" t="s">
        <v>2067</v>
      </c>
      <c r="P212" s="355" t="s">
        <v>2068</v>
      </c>
      <c r="Q212" s="355" t="s">
        <v>2069</v>
      </c>
      <c r="R212" s="355"/>
      <c r="S212" s="355"/>
      <c r="T212" s="355" t="s">
        <v>2066</v>
      </c>
      <c r="U212" s="355" t="s">
        <v>262</v>
      </c>
    </row>
    <row r="213" spans="12:21" x14ac:dyDescent="0.25">
      <c r="L213" s="355" t="s">
        <v>2070</v>
      </c>
      <c r="M213" s="355" t="s">
        <v>2071</v>
      </c>
      <c r="N213" s="355" t="s">
        <v>2072</v>
      </c>
      <c r="O213" s="355" t="s">
        <v>2073</v>
      </c>
      <c r="P213" s="355" t="s">
        <v>2074</v>
      </c>
      <c r="Q213" s="355" t="s">
        <v>2075</v>
      </c>
      <c r="R213" s="355"/>
      <c r="S213" s="355"/>
      <c r="T213" s="355" t="s">
        <v>2070</v>
      </c>
      <c r="U213" s="355" t="s">
        <v>266</v>
      </c>
    </row>
    <row r="214" spans="12:21" x14ac:dyDescent="0.25">
      <c r="L214" s="355" t="s">
        <v>2076</v>
      </c>
      <c r="M214" s="355" t="s">
        <v>2077</v>
      </c>
      <c r="N214" s="355" t="s">
        <v>2078</v>
      </c>
      <c r="O214" s="355" t="s">
        <v>2079</v>
      </c>
      <c r="P214" s="355" t="s">
        <v>2080</v>
      </c>
      <c r="Q214" s="355" t="s">
        <v>2081</v>
      </c>
      <c r="R214" s="355"/>
      <c r="S214" s="355"/>
      <c r="T214" s="355" t="s">
        <v>2076</v>
      </c>
      <c r="U214" s="355" t="s">
        <v>262</v>
      </c>
    </row>
    <row r="215" spans="12:21" x14ac:dyDescent="0.25">
      <c r="L215" s="355" t="s">
        <v>2082</v>
      </c>
      <c r="M215" s="355" t="s">
        <v>2083</v>
      </c>
      <c r="N215" s="355" t="s">
        <v>2084</v>
      </c>
      <c r="O215" s="355" t="s">
        <v>2083</v>
      </c>
      <c r="P215" s="355" t="s">
        <v>2085</v>
      </c>
      <c r="Q215" s="355" t="s">
        <v>2086</v>
      </c>
      <c r="R215" s="355"/>
      <c r="S215" s="355"/>
      <c r="T215" s="355" t="s">
        <v>2082</v>
      </c>
      <c r="U215" s="355" t="s">
        <v>264</v>
      </c>
    </row>
    <row r="216" spans="12:21" x14ac:dyDescent="0.25">
      <c r="L216" s="355" t="s">
        <v>2087</v>
      </c>
      <c r="M216" s="355" t="s">
        <v>2088</v>
      </c>
      <c r="N216" s="355" t="s">
        <v>2088</v>
      </c>
      <c r="O216" s="355" t="s">
        <v>2088</v>
      </c>
      <c r="P216" s="355" t="s">
        <v>2089</v>
      </c>
      <c r="Q216" s="355" t="s">
        <v>2090</v>
      </c>
      <c r="R216" s="355"/>
      <c r="S216" s="355"/>
      <c r="T216" s="355" t="s">
        <v>2087</v>
      </c>
      <c r="U216" s="355" t="s">
        <v>264</v>
      </c>
    </row>
    <row r="217" spans="12:21" x14ac:dyDescent="0.25">
      <c r="L217" s="355" t="s">
        <v>2091</v>
      </c>
      <c r="M217" s="355" t="s">
        <v>2092</v>
      </c>
      <c r="N217" s="355" t="s">
        <v>2093</v>
      </c>
      <c r="O217" s="355" t="s">
        <v>2094</v>
      </c>
      <c r="P217" s="355" t="s">
        <v>2095</v>
      </c>
      <c r="Q217" s="355" t="s">
        <v>2096</v>
      </c>
      <c r="R217" s="355"/>
      <c r="S217" s="355"/>
      <c r="T217" s="355" t="s">
        <v>2091</v>
      </c>
      <c r="U217" s="356" t="s">
        <v>262</v>
      </c>
    </row>
    <row r="218" spans="12:21" x14ac:dyDescent="0.25">
      <c r="L218" s="355" t="s">
        <v>2097</v>
      </c>
      <c r="M218" s="355" t="s">
        <v>2098</v>
      </c>
      <c r="N218" s="355" t="s">
        <v>2099</v>
      </c>
      <c r="O218" s="355" t="s">
        <v>2100</v>
      </c>
      <c r="P218" s="355" t="s">
        <v>2101</v>
      </c>
      <c r="Q218" s="355" t="s">
        <v>2102</v>
      </c>
      <c r="R218" s="355"/>
      <c r="S218" s="355"/>
      <c r="T218" s="355" t="s">
        <v>2097</v>
      </c>
      <c r="U218" s="355" t="s">
        <v>265</v>
      </c>
    </row>
    <row r="219" spans="12:21" x14ac:dyDescent="0.25">
      <c r="L219" s="355" t="s">
        <v>2103</v>
      </c>
      <c r="M219" s="355" t="s">
        <v>2104</v>
      </c>
      <c r="N219" s="355" t="s">
        <v>2105</v>
      </c>
      <c r="O219" s="355" t="s">
        <v>2104</v>
      </c>
      <c r="P219" s="355" t="s">
        <v>2106</v>
      </c>
      <c r="Q219" s="355" t="s">
        <v>2107</v>
      </c>
      <c r="R219" s="355"/>
      <c r="S219" s="355"/>
      <c r="T219" s="355" t="s">
        <v>2103</v>
      </c>
      <c r="U219" s="356" t="s">
        <v>262</v>
      </c>
    </row>
    <row r="220" spans="12:21" x14ac:dyDescent="0.25">
      <c r="L220" s="355" t="s">
        <v>2108</v>
      </c>
      <c r="M220" s="355" t="s">
        <v>2109</v>
      </c>
      <c r="N220" s="355" t="s">
        <v>2110</v>
      </c>
      <c r="O220" s="355" t="s">
        <v>2111</v>
      </c>
      <c r="P220" s="355" t="s">
        <v>2112</v>
      </c>
      <c r="Q220" s="355" t="s">
        <v>2113</v>
      </c>
      <c r="R220" s="355"/>
      <c r="S220" s="355"/>
      <c r="T220" s="355" t="s">
        <v>2108</v>
      </c>
      <c r="U220" s="356" t="s">
        <v>262</v>
      </c>
    </row>
    <row r="221" spans="12:21" x14ac:dyDescent="0.25">
      <c r="L221" s="355" t="s">
        <v>2114</v>
      </c>
      <c r="M221" s="355" t="s">
        <v>2115</v>
      </c>
      <c r="N221" s="355" t="s">
        <v>2115</v>
      </c>
      <c r="O221" s="355" t="s">
        <v>2115</v>
      </c>
      <c r="P221" s="355" t="s">
        <v>2116</v>
      </c>
      <c r="Q221" s="355" t="s">
        <v>2117</v>
      </c>
      <c r="R221" s="355"/>
      <c r="S221" s="355"/>
      <c r="T221" s="355" t="s">
        <v>2114</v>
      </c>
      <c r="U221" s="355" t="s">
        <v>262</v>
      </c>
    </row>
    <row r="222" spans="12:21" x14ac:dyDescent="0.25">
      <c r="L222" s="355" t="s">
        <v>2118</v>
      </c>
      <c r="M222" s="355" t="s">
        <v>2119</v>
      </c>
      <c r="N222" s="355" t="s">
        <v>2119</v>
      </c>
      <c r="O222" s="355" t="s">
        <v>2119</v>
      </c>
      <c r="P222" s="355" t="s">
        <v>2120</v>
      </c>
      <c r="Q222" s="355" t="s">
        <v>2121</v>
      </c>
      <c r="R222" s="355"/>
      <c r="S222" s="355"/>
      <c r="T222" s="355" t="s">
        <v>2118</v>
      </c>
      <c r="U222" s="355" t="s">
        <v>262</v>
      </c>
    </row>
    <row r="223" spans="12:21" x14ac:dyDescent="0.25">
      <c r="L223" s="355" t="s">
        <v>2122</v>
      </c>
      <c r="M223" s="355" t="s">
        <v>2123</v>
      </c>
      <c r="N223" s="355" t="s">
        <v>2124</v>
      </c>
      <c r="O223" s="355" t="s">
        <v>2125</v>
      </c>
      <c r="P223" s="355" t="s">
        <v>2126</v>
      </c>
      <c r="Q223" s="355" t="s">
        <v>2127</v>
      </c>
      <c r="R223" s="355"/>
      <c r="S223" s="355"/>
      <c r="T223" s="355" t="s">
        <v>2122</v>
      </c>
      <c r="U223" s="355" t="s">
        <v>262</v>
      </c>
    </row>
    <row r="224" spans="12:21" x14ac:dyDescent="0.25">
      <c r="L224" s="355" t="s">
        <v>2128</v>
      </c>
      <c r="M224" s="355" t="s">
        <v>2129</v>
      </c>
      <c r="N224" s="355" t="s">
        <v>2130</v>
      </c>
      <c r="O224" s="355" t="s">
        <v>2131</v>
      </c>
      <c r="P224" s="355" t="s">
        <v>2132</v>
      </c>
      <c r="Q224" s="355" t="s">
        <v>2133</v>
      </c>
      <c r="R224" s="355"/>
      <c r="S224" s="355"/>
      <c r="T224" s="355" t="s">
        <v>2128</v>
      </c>
      <c r="U224" s="356" t="s">
        <v>266</v>
      </c>
    </row>
    <row r="225" spans="12:21" x14ac:dyDescent="0.25">
      <c r="L225" s="355" t="s">
        <v>2134</v>
      </c>
      <c r="M225" s="355" t="s">
        <v>2135</v>
      </c>
      <c r="N225" s="355" t="s">
        <v>2136</v>
      </c>
      <c r="O225" s="355" t="s">
        <v>2137</v>
      </c>
      <c r="P225" s="355" t="s">
        <v>2138</v>
      </c>
      <c r="Q225" s="355" t="s">
        <v>2139</v>
      </c>
      <c r="R225" s="355"/>
      <c r="S225" s="355"/>
      <c r="T225" s="355" t="s">
        <v>2134</v>
      </c>
      <c r="U225" s="355" t="s">
        <v>262</v>
      </c>
    </row>
    <row r="226" spans="12:21" x14ac:dyDescent="0.25">
      <c r="L226" s="355" t="s">
        <v>2140</v>
      </c>
      <c r="M226" s="355" t="s">
        <v>2141</v>
      </c>
      <c r="N226" s="355" t="s">
        <v>2141</v>
      </c>
      <c r="O226" s="355" t="s">
        <v>2141</v>
      </c>
      <c r="P226" s="355" t="s">
        <v>2142</v>
      </c>
      <c r="Q226" s="355" t="s">
        <v>2143</v>
      </c>
      <c r="R226" s="355"/>
      <c r="S226" s="355"/>
      <c r="T226" s="355" t="s">
        <v>2140</v>
      </c>
      <c r="U226" s="355" t="s">
        <v>262</v>
      </c>
    </row>
    <row r="227" spans="12:21" x14ac:dyDescent="0.25">
      <c r="L227" s="355" t="s">
        <v>2144</v>
      </c>
      <c r="M227" s="355" t="s">
        <v>2145</v>
      </c>
      <c r="N227" s="355" t="s">
        <v>2146</v>
      </c>
      <c r="O227" s="355" t="s">
        <v>2147</v>
      </c>
      <c r="P227" s="355" t="s">
        <v>2148</v>
      </c>
      <c r="Q227" s="355" t="s">
        <v>2149</v>
      </c>
      <c r="R227" s="355"/>
      <c r="S227" s="355"/>
      <c r="T227" s="355" t="s">
        <v>2144</v>
      </c>
      <c r="U227" s="355" t="s">
        <v>262</v>
      </c>
    </row>
    <row r="228" spans="12:21" x14ac:dyDescent="0.25">
      <c r="L228" s="355" t="s">
        <v>2150</v>
      </c>
      <c r="M228" s="355" t="s">
        <v>2151</v>
      </c>
      <c r="N228" s="355" t="s">
        <v>2152</v>
      </c>
      <c r="O228" s="355" t="s">
        <v>2151</v>
      </c>
      <c r="P228" s="355" t="s">
        <v>2153</v>
      </c>
      <c r="Q228" s="355" t="s">
        <v>2154</v>
      </c>
      <c r="R228" s="355"/>
      <c r="S228" s="355"/>
      <c r="T228" s="355" t="s">
        <v>2150</v>
      </c>
      <c r="U228" s="356" t="s">
        <v>262</v>
      </c>
    </row>
    <row r="229" spans="12:21" x14ac:dyDescent="0.25">
      <c r="L229" s="355" t="s">
        <v>2155</v>
      </c>
      <c r="M229" s="355" t="s">
        <v>2156</v>
      </c>
      <c r="N229" s="355" t="s">
        <v>2156</v>
      </c>
      <c r="O229" s="355" t="s">
        <v>2157</v>
      </c>
      <c r="P229" s="355" t="s">
        <v>2158</v>
      </c>
      <c r="Q229" s="355" t="s">
        <v>2159</v>
      </c>
      <c r="R229" s="355"/>
      <c r="S229" s="355"/>
      <c r="T229" s="355" t="s">
        <v>2155</v>
      </c>
      <c r="U229" s="355" t="s">
        <v>262</v>
      </c>
    </row>
    <row r="230" spans="12:21" x14ac:dyDescent="0.25">
      <c r="L230" s="355" t="s">
        <v>2160</v>
      </c>
      <c r="M230" s="355" t="s">
        <v>2161</v>
      </c>
      <c r="N230" s="355" t="s">
        <v>2162</v>
      </c>
      <c r="O230" s="355" t="s">
        <v>2163</v>
      </c>
      <c r="P230" s="355" t="s">
        <v>2164</v>
      </c>
      <c r="Q230" s="355" t="s">
        <v>2165</v>
      </c>
      <c r="R230" s="355"/>
      <c r="S230" s="355"/>
      <c r="T230" s="355" t="s">
        <v>2160</v>
      </c>
      <c r="U230" s="355" t="s">
        <v>262</v>
      </c>
    </row>
    <row r="231" spans="12:21" x14ac:dyDescent="0.25">
      <c r="L231" s="355" t="s">
        <v>2166</v>
      </c>
      <c r="M231" s="355" t="s">
        <v>2167</v>
      </c>
      <c r="N231" s="355" t="s">
        <v>2167</v>
      </c>
      <c r="O231" s="355" t="s">
        <v>2167</v>
      </c>
      <c r="P231" s="355" t="s">
        <v>2168</v>
      </c>
      <c r="Q231" s="355" t="s">
        <v>2169</v>
      </c>
      <c r="R231" s="355"/>
      <c r="S231" s="355"/>
      <c r="T231" s="355" t="s">
        <v>2166</v>
      </c>
      <c r="U231" s="355" t="s">
        <v>263</v>
      </c>
    </row>
    <row r="232" spans="12:21" x14ac:dyDescent="0.25">
      <c r="L232" s="355" t="s">
        <v>2170</v>
      </c>
      <c r="M232" s="355" t="s">
        <v>2171</v>
      </c>
      <c r="N232" s="355" t="s">
        <v>2172</v>
      </c>
      <c r="O232" s="355" t="s">
        <v>2173</v>
      </c>
      <c r="P232" s="355" t="s">
        <v>2174</v>
      </c>
      <c r="Q232" s="355" t="s">
        <v>2175</v>
      </c>
      <c r="R232" s="355"/>
      <c r="S232" s="355"/>
      <c r="T232" s="355" t="s">
        <v>2170</v>
      </c>
      <c r="U232" s="355" t="s">
        <v>262</v>
      </c>
    </row>
    <row r="233" spans="12:21" x14ac:dyDescent="0.25">
      <c r="L233" s="355" t="s">
        <v>2176</v>
      </c>
      <c r="M233" s="355" t="s">
        <v>2177</v>
      </c>
      <c r="N233" s="355" t="s">
        <v>2178</v>
      </c>
      <c r="O233" s="355" t="s">
        <v>2179</v>
      </c>
      <c r="P233" s="355" t="s">
        <v>2180</v>
      </c>
      <c r="Q233" s="355" t="s">
        <v>2181</v>
      </c>
      <c r="R233" s="355"/>
      <c r="S233" s="355"/>
      <c r="T233" s="355" t="s">
        <v>2176</v>
      </c>
      <c r="U233" s="356" t="s">
        <v>265</v>
      </c>
    </row>
    <row r="234" spans="12:21" x14ac:dyDescent="0.25">
      <c r="L234" s="355" t="s">
        <v>2182</v>
      </c>
      <c r="M234" s="355" t="s">
        <v>2183</v>
      </c>
      <c r="N234" s="355" t="s">
        <v>2184</v>
      </c>
      <c r="O234" s="355" t="s">
        <v>2185</v>
      </c>
      <c r="P234" s="355" t="s">
        <v>2186</v>
      </c>
      <c r="Q234" s="355" t="s">
        <v>2187</v>
      </c>
      <c r="R234" s="355"/>
      <c r="S234" s="355"/>
      <c r="T234" s="355" t="s">
        <v>2182</v>
      </c>
      <c r="U234" s="355" t="s">
        <v>262</v>
      </c>
    </row>
    <row r="235" spans="12:21" x14ac:dyDescent="0.25">
      <c r="L235" s="355" t="s">
        <v>2188</v>
      </c>
      <c r="M235" s="355" t="s">
        <v>2189</v>
      </c>
      <c r="N235" s="355" t="s">
        <v>2190</v>
      </c>
      <c r="O235" s="355" t="s">
        <v>2191</v>
      </c>
      <c r="P235" s="355" t="s">
        <v>2192</v>
      </c>
      <c r="Q235" s="355" t="s">
        <v>2193</v>
      </c>
      <c r="R235" s="355"/>
      <c r="S235" s="355"/>
      <c r="T235" s="355" t="s">
        <v>2188</v>
      </c>
      <c r="U235" s="355" t="s">
        <v>262</v>
      </c>
    </row>
    <row r="236" spans="12:21" x14ac:dyDescent="0.25">
      <c r="L236" s="355" t="s">
        <v>2194</v>
      </c>
      <c r="M236" s="355" t="s">
        <v>2195</v>
      </c>
      <c r="N236" s="355" t="s">
        <v>2196</v>
      </c>
      <c r="O236" s="355" t="s">
        <v>2197</v>
      </c>
      <c r="P236" s="355" t="s">
        <v>2198</v>
      </c>
      <c r="Q236" s="355" t="s">
        <v>2199</v>
      </c>
      <c r="R236" s="355"/>
      <c r="S236" s="355"/>
      <c r="T236" s="355" t="s">
        <v>2194</v>
      </c>
      <c r="U236" s="355" t="s">
        <v>263</v>
      </c>
    </row>
    <row r="237" spans="12:21" x14ac:dyDescent="0.25">
      <c r="L237" s="355" t="s">
        <v>2200</v>
      </c>
      <c r="M237" s="355" t="s">
        <v>2201</v>
      </c>
      <c r="N237" s="355" t="s">
        <v>2202</v>
      </c>
      <c r="O237" s="355" t="s">
        <v>2203</v>
      </c>
      <c r="P237" s="355" t="s">
        <v>2204</v>
      </c>
      <c r="Q237" s="355" t="s">
        <v>2205</v>
      </c>
      <c r="R237" s="355"/>
      <c r="S237" s="355"/>
      <c r="T237" s="355" t="s">
        <v>2200</v>
      </c>
      <c r="U237" s="356" t="s">
        <v>262</v>
      </c>
    </row>
    <row r="238" spans="12:21" x14ac:dyDescent="0.25">
      <c r="L238" s="355" t="s">
        <v>2206</v>
      </c>
      <c r="M238" s="355" t="s">
        <v>2207</v>
      </c>
      <c r="N238" s="355" t="s">
        <v>2208</v>
      </c>
      <c r="O238" s="355" t="s">
        <v>2209</v>
      </c>
      <c r="P238" s="355" t="s">
        <v>2210</v>
      </c>
      <c r="Q238" s="355" t="s">
        <v>2211</v>
      </c>
      <c r="R238" s="355"/>
      <c r="S238" s="355"/>
      <c r="T238" s="355" t="s">
        <v>2206</v>
      </c>
      <c r="U238" s="355" t="s">
        <v>263</v>
      </c>
    </row>
    <row r="239" spans="12:21" x14ac:dyDescent="0.25">
      <c r="L239" s="355" t="s">
        <v>2212</v>
      </c>
      <c r="M239" s="355" t="s">
        <v>174</v>
      </c>
      <c r="N239" s="355" t="s">
        <v>174</v>
      </c>
      <c r="O239" s="355" t="s">
        <v>174</v>
      </c>
      <c r="P239" s="355" t="s">
        <v>2213</v>
      </c>
      <c r="Q239" s="355" t="s">
        <v>2214</v>
      </c>
      <c r="R239" s="355"/>
      <c r="S239" s="355"/>
      <c r="T239" s="355" t="s">
        <v>2212</v>
      </c>
      <c r="U239" s="355" t="s">
        <v>262</v>
      </c>
    </row>
    <row r="240" spans="12:21" x14ac:dyDescent="0.25">
      <c r="L240" s="355" t="s">
        <v>2215</v>
      </c>
      <c r="M240" s="355" t="s">
        <v>2216</v>
      </c>
      <c r="N240" s="355" t="s">
        <v>2216</v>
      </c>
      <c r="O240" s="355" t="s">
        <v>2216</v>
      </c>
      <c r="P240" s="355" t="s">
        <v>2217</v>
      </c>
      <c r="Q240" s="355" t="s">
        <v>2218</v>
      </c>
      <c r="R240" s="355"/>
      <c r="S240" s="355"/>
      <c r="T240" s="355" t="s">
        <v>2215</v>
      </c>
      <c r="U240" s="355" t="s">
        <v>262</v>
      </c>
    </row>
    <row r="241" spans="12:21" x14ac:dyDescent="0.25">
      <c r="L241" s="355" t="s">
        <v>2219</v>
      </c>
      <c r="M241" s="355" t="s">
        <v>2220</v>
      </c>
      <c r="N241" s="355" t="s">
        <v>2221</v>
      </c>
      <c r="O241" s="355" t="s">
        <v>2222</v>
      </c>
      <c r="P241" s="355" t="s">
        <v>2223</v>
      </c>
      <c r="Q241" s="355" t="s">
        <v>2224</v>
      </c>
      <c r="R241" s="355"/>
      <c r="S241" s="355"/>
      <c r="T241" s="355" t="s">
        <v>2219</v>
      </c>
      <c r="U241" s="355" t="s">
        <v>264</v>
      </c>
    </row>
    <row r="242" spans="12:21" x14ac:dyDescent="0.25">
      <c r="L242" s="355" t="s">
        <v>2225</v>
      </c>
      <c r="M242" s="355" t="s">
        <v>2226</v>
      </c>
      <c r="N242" s="355" t="s">
        <v>2226</v>
      </c>
      <c r="O242" s="355" t="s">
        <v>2226</v>
      </c>
      <c r="P242" s="355" t="s">
        <v>2227</v>
      </c>
      <c r="Q242" s="355" t="s">
        <v>2228</v>
      </c>
      <c r="R242" s="355"/>
      <c r="S242" s="355"/>
      <c r="T242" s="355" t="s">
        <v>2225</v>
      </c>
      <c r="U242" s="355" t="s">
        <v>262</v>
      </c>
    </row>
    <row r="243" spans="12:21" x14ac:dyDescent="0.25">
      <c r="L243" s="355" t="s">
        <v>2229</v>
      </c>
      <c r="M243" s="355" t="s">
        <v>2230</v>
      </c>
      <c r="N243" s="355" t="s">
        <v>2231</v>
      </c>
      <c r="O243" s="355" t="s">
        <v>2230</v>
      </c>
      <c r="P243" s="355" t="s">
        <v>2232</v>
      </c>
      <c r="Q243" s="355" t="s">
        <v>2233</v>
      </c>
      <c r="R243" s="355"/>
      <c r="S243" s="355"/>
      <c r="T243" s="355" t="s">
        <v>2229</v>
      </c>
      <c r="U243" s="355" t="s">
        <v>266</v>
      </c>
    </row>
    <row r="244" spans="12:21" x14ac:dyDescent="0.25">
      <c r="L244" s="355" t="s">
        <v>2234</v>
      </c>
      <c r="M244" s="355" t="s">
        <v>2235</v>
      </c>
      <c r="N244" s="355" t="s">
        <v>2236</v>
      </c>
      <c r="O244" s="355" t="s">
        <v>2237</v>
      </c>
      <c r="P244" s="355" t="s">
        <v>2238</v>
      </c>
      <c r="Q244" s="355" t="s">
        <v>2239</v>
      </c>
      <c r="R244" s="355"/>
      <c r="S244" s="355"/>
      <c r="T244" s="355" t="s">
        <v>2234</v>
      </c>
      <c r="U244" s="355" t="s">
        <v>262</v>
      </c>
    </row>
    <row r="245" spans="12:21" x14ac:dyDescent="0.25">
      <c r="L245" s="355" t="s">
        <v>2240</v>
      </c>
      <c r="M245" s="355" t="s">
        <v>2241</v>
      </c>
      <c r="N245" s="355" t="s">
        <v>2242</v>
      </c>
      <c r="O245" s="355" t="s">
        <v>2241</v>
      </c>
      <c r="P245" s="355" t="s">
        <v>2243</v>
      </c>
      <c r="Q245" s="355" t="s">
        <v>2244</v>
      </c>
      <c r="R245" s="355"/>
      <c r="S245" s="355"/>
      <c r="T245" s="355" t="s">
        <v>2240</v>
      </c>
      <c r="U245" s="355" t="s">
        <v>262</v>
      </c>
    </row>
    <row r="246" spans="12:21" x14ac:dyDescent="0.25">
      <c r="L246" s="355" t="s">
        <v>2245</v>
      </c>
      <c r="M246" s="355" t="s">
        <v>2246</v>
      </c>
      <c r="N246" s="355" t="s">
        <v>2246</v>
      </c>
      <c r="O246" s="355" t="s">
        <v>2246</v>
      </c>
      <c r="P246" s="355" t="s">
        <v>2247</v>
      </c>
      <c r="Q246" s="355" t="s">
        <v>2248</v>
      </c>
      <c r="R246" s="355"/>
      <c r="S246" s="355"/>
      <c r="T246" s="355" t="s">
        <v>2245</v>
      </c>
      <c r="U246" s="355" t="s">
        <v>262</v>
      </c>
    </row>
    <row r="247" spans="12:21" x14ac:dyDescent="0.25">
      <c r="L247" s="355" t="s">
        <v>2249</v>
      </c>
      <c r="M247" s="355" t="s">
        <v>301</v>
      </c>
      <c r="N247" s="355" t="s">
        <v>301</v>
      </c>
      <c r="O247" s="355" t="s">
        <v>301</v>
      </c>
      <c r="P247" s="355" t="s">
        <v>301</v>
      </c>
      <c r="Q247" s="355" t="s">
        <v>301</v>
      </c>
      <c r="R247" s="355" t="s">
        <v>301</v>
      </c>
      <c r="S247" s="355" t="s">
        <v>301</v>
      </c>
      <c r="T247" s="355" t="s">
        <v>2249</v>
      </c>
      <c r="U247" s="356" t="s">
        <v>262</v>
      </c>
    </row>
    <row r="248" spans="12:21" x14ac:dyDescent="0.25">
      <c r="L248" s="355"/>
      <c r="R248" s="355"/>
      <c r="S248" s="355"/>
      <c r="T248" s="355"/>
      <c r="U248" s="355"/>
    </row>
    <row r="249" spans="12:21" x14ac:dyDescent="0.25">
      <c r="L249" s="355"/>
      <c r="R249" s="355"/>
      <c r="S249" s="355"/>
      <c r="T249" s="355"/>
      <c r="U249" s="355"/>
    </row>
    <row r="250" spans="12:21" x14ac:dyDescent="0.25">
      <c r="L250" s="355"/>
      <c r="R250" s="355"/>
      <c r="S250" s="355"/>
      <c r="T250" s="355"/>
      <c r="U250" s="355"/>
    </row>
    <row r="251" spans="12:21" x14ac:dyDescent="0.25">
      <c r="L251" s="355"/>
      <c r="R251" s="355"/>
      <c r="S251" s="355"/>
      <c r="T251" s="355"/>
      <c r="U251" s="35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9B8D-1AD9-4211-8300-BF7537163A13}">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9" customWidth="1"/>
    <col min="2" max="2" width="2.3984375" style="369" customWidth="1"/>
    <col min="3" max="3" width="58" style="369" customWidth="1"/>
    <col min="4" max="4" width="7.69921875" style="369" customWidth="1"/>
    <col min="5" max="6" width="7.69921875" style="369"/>
    <col min="7" max="7" width="9.59765625" style="369" customWidth="1"/>
    <col min="8" max="8" width="3.69921875" style="369" customWidth="1"/>
    <col min="9" max="9" width="5.69921875" style="369" customWidth="1"/>
    <col min="10" max="16384" width="7.69921875" style="369"/>
  </cols>
  <sheetData>
    <row r="1" spans="1:18" ht="29.25" customHeight="1" x14ac:dyDescent="0.3">
      <c r="A1" s="366"/>
      <c r="B1" s="367"/>
      <c r="C1" s="367"/>
      <c r="D1" s="367"/>
      <c r="E1" s="368"/>
      <c r="F1" s="368"/>
      <c r="G1" s="368"/>
      <c r="H1" s="368"/>
      <c r="I1" s="368"/>
      <c r="J1" s="368"/>
      <c r="K1" s="368"/>
      <c r="L1" s="368"/>
      <c r="M1" s="368"/>
      <c r="N1" s="368"/>
      <c r="O1" s="368"/>
      <c r="P1" s="368"/>
      <c r="Q1" s="368"/>
      <c r="R1" s="368"/>
    </row>
    <row r="2" spans="1:18" ht="23.4" thickBot="1" x14ac:dyDescent="0.45">
      <c r="A2" s="367"/>
      <c r="B2" s="367"/>
      <c r="C2" s="370"/>
      <c r="D2" s="367"/>
      <c r="E2" s="368"/>
      <c r="F2" s="368"/>
      <c r="G2" s="367"/>
      <c r="H2" s="368"/>
      <c r="I2" s="368"/>
      <c r="J2" s="368"/>
      <c r="K2" s="368"/>
      <c r="L2" s="368"/>
      <c r="M2" s="368"/>
      <c r="N2" s="368"/>
      <c r="O2" s="368"/>
      <c r="P2" s="368"/>
      <c r="Q2" s="368"/>
      <c r="R2" s="368"/>
    </row>
    <row r="3" spans="1:18" ht="15.6" x14ac:dyDescent="0.3">
      <c r="A3" s="367"/>
      <c r="B3" s="367"/>
      <c r="C3" s="367"/>
      <c r="D3" s="367"/>
      <c r="F3" s="367"/>
      <c r="G3" s="371" t="s">
        <v>2250</v>
      </c>
      <c r="H3" s="372"/>
      <c r="I3" s="373"/>
      <c r="J3" s="368"/>
      <c r="K3" s="368"/>
      <c r="L3" s="368"/>
      <c r="M3" s="368"/>
      <c r="N3" s="368"/>
      <c r="O3" s="368"/>
      <c r="P3" s="368"/>
      <c r="Q3" s="368"/>
      <c r="R3" s="368"/>
    </row>
    <row r="4" spans="1:18" ht="63" customHeight="1" thickBot="1" x14ac:dyDescent="0.3">
      <c r="A4" s="367"/>
      <c r="B4" s="367"/>
      <c r="C4" s="374" t="str">
        <f>HLOOKUP(Introduction!$G$4,Key!A:G,3,FALSE)</f>
        <v>Joint Monitoring Programme for Water Supply, Sanitation and Hygiene</v>
      </c>
      <c r="D4" s="367"/>
      <c r="E4" s="375"/>
      <c r="F4" s="368"/>
      <c r="G4" s="376" t="str">
        <f>+VLOOKUP(Introduction!$G$8,ISO3language,2,FALSE)</f>
        <v>English</v>
      </c>
      <c r="H4" s="377"/>
      <c r="I4" s="378"/>
      <c r="J4" s="368"/>
      <c r="K4" s="368"/>
      <c r="L4" s="368"/>
      <c r="M4" s="368"/>
      <c r="N4" s="368"/>
      <c r="O4" s="368"/>
      <c r="P4" s="368"/>
      <c r="Q4" s="368"/>
      <c r="R4" s="368"/>
    </row>
    <row r="5" spans="1:18" ht="10.5" customHeight="1" x14ac:dyDescent="0.25">
      <c r="A5" s="367"/>
      <c r="B5" s="367"/>
      <c r="C5" s="379"/>
      <c r="D5" s="367"/>
      <c r="E5" s="375"/>
      <c r="F5" s="368"/>
      <c r="G5" s="367"/>
      <c r="H5" s="368"/>
      <c r="I5" s="368"/>
      <c r="J5" s="368"/>
      <c r="K5" s="368"/>
      <c r="L5" s="368"/>
      <c r="M5" s="368"/>
      <c r="N5" s="368"/>
      <c r="O5" s="368"/>
      <c r="P5" s="368"/>
      <c r="Q5" s="368"/>
      <c r="R5" s="368"/>
    </row>
    <row r="6" spans="1:18" ht="44.25" customHeight="1" x14ac:dyDescent="0.25">
      <c r="A6" s="367"/>
      <c r="B6" s="367"/>
      <c r="C6" s="380" t="str">
        <f>HLOOKUP(Introduction!$G$4,Key!A:G,4,FALSE)</f>
        <v>Estimates on water, sanitation, hygiene in schools</v>
      </c>
      <c r="D6" s="368"/>
      <c r="E6" s="368"/>
      <c r="F6" s="368"/>
      <c r="G6" s="368"/>
      <c r="H6" s="368"/>
      <c r="I6" s="368"/>
      <c r="J6" s="368"/>
      <c r="K6" s="368"/>
      <c r="L6" s="368"/>
      <c r="M6" s="368"/>
      <c r="N6" s="368"/>
      <c r="O6" s="368"/>
      <c r="P6" s="368"/>
      <c r="Q6" s="368"/>
      <c r="R6" s="368"/>
    </row>
    <row r="7" spans="1:18" ht="52.5" customHeight="1" x14ac:dyDescent="0.4">
      <c r="A7" s="367"/>
      <c r="B7" s="367"/>
      <c r="C7" s="410" t="str">
        <f>IF($G$4="English",VLOOKUP($G$8,Key!$L$2:$S$247,2,FALSE),IF($G$4="Spanish",VLOOKUP($G$8,Key!$L$2:$S$247,4,FALSE),IF($G$4="French",VLOOKUP($G$8,Key!$L$2:$S$247,3,FALSE),IF($G$4="Russian",VLOOKUP($G$8,Key!$L$2:$S$247,5,FALSE),IF($G$4="Arabic",VLOOKUP($G$8,Key!$L$2:$S$247,6,FALSE),IF($G$4="Other",VLOOKUP($G$8,Key!$L$2:$S$247,7,FALSE)))))))</f>
        <v>Viet Nam</v>
      </c>
      <c r="D7" s="368"/>
      <c r="E7" s="368"/>
      <c r="F7" s="368"/>
      <c r="G7" s="381" t="s">
        <v>2251</v>
      </c>
      <c r="H7" s="381"/>
      <c r="I7" s="381"/>
      <c r="J7" s="368"/>
      <c r="K7" s="368"/>
      <c r="L7" s="368"/>
      <c r="M7" s="368"/>
      <c r="N7" s="368"/>
      <c r="O7" s="368"/>
      <c r="P7" s="368"/>
      <c r="Q7" s="368"/>
      <c r="R7" s="368"/>
    </row>
    <row r="8" spans="1:18" ht="15" x14ac:dyDescent="0.25">
      <c r="A8" s="367"/>
      <c r="B8" s="367"/>
      <c r="C8" s="411"/>
      <c r="D8" s="368"/>
      <c r="E8" s="368"/>
      <c r="F8" s="368"/>
      <c r="G8" s="382" t="s">
        <v>2212</v>
      </c>
      <c r="H8" s="382"/>
      <c r="I8" s="382"/>
      <c r="J8" s="368"/>
      <c r="K8" s="368"/>
      <c r="L8" s="368"/>
      <c r="M8" s="368"/>
      <c r="N8" s="368"/>
      <c r="O8" s="368"/>
      <c r="P8" s="368"/>
      <c r="Q8" s="368"/>
      <c r="R8" s="368"/>
    </row>
    <row r="9" spans="1:18" ht="15.6" x14ac:dyDescent="0.3">
      <c r="A9" s="367"/>
      <c r="B9" s="367"/>
      <c r="C9" s="383" t="str">
        <f>HLOOKUP(Introduction!$G$4,Key!A:G,6,FALSE)</f>
        <v>Updated September 2026</v>
      </c>
      <c r="D9" s="368"/>
      <c r="E9" s="368"/>
      <c r="F9" s="368"/>
      <c r="G9" s="368"/>
      <c r="H9" s="368"/>
      <c r="I9" s="368"/>
      <c r="J9" s="368"/>
      <c r="K9" s="368"/>
      <c r="L9" s="368"/>
      <c r="M9" s="368"/>
      <c r="N9" s="368"/>
      <c r="O9" s="368"/>
      <c r="P9" s="368"/>
      <c r="Q9" s="368"/>
      <c r="R9" s="368"/>
    </row>
    <row r="10" spans="1:18" ht="15" x14ac:dyDescent="0.25">
      <c r="A10" s="367"/>
      <c r="B10" s="367"/>
      <c r="C10" s="384"/>
      <c r="D10" s="368"/>
      <c r="E10" s="368"/>
      <c r="F10" s="368"/>
      <c r="G10" s="368"/>
      <c r="H10" s="368"/>
      <c r="I10" s="368"/>
      <c r="J10" s="368"/>
      <c r="K10" s="368"/>
      <c r="L10" s="368"/>
      <c r="M10" s="368"/>
      <c r="N10" s="368"/>
      <c r="O10" s="368"/>
      <c r="P10" s="368"/>
      <c r="Q10" s="368"/>
      <c r="R10" s="368"/>
    </row>
    <row r="11" spans="1:18" ht="15.9" customHeight="1" x14ac:dyDescent="0.25">
      <c r="A11" s="367"/>
      <c r="C11" s="385" t="str">
        <f>HLOOKUP(Introduction!$G$4,Key!A:G,7,FALSE)</f>
        <v xml:space="preserve">Follow the links below to find the following information: </v>
      </c>
      <c r="D11" s="368"/>
      <c r="E11" s="367"/>
      <c r="F11" s="368"/>
      <c r="G11" s="368"/>
      <c r="H11" s="368"/>
      <c r="I11" s="368"/>
      <c r="J11" s="368"/>
      <c r="K11" s="368"/>
      <c r="L11" s="368"/>
      <c r="M11" s="368"/>
      <c r="N11" s="368"/>
      <c r="O11" s="368"/>
      <c r="P11" s="368"/>
      <c r="Q11" s="368"/>
      <c r="R11" s="368"/>
    </row>
    <row r="12" spans="1:18" ht="9" customHeight="1" x14ac:dyDescent="0.25">
      <c r="A12" s="367"/>
      <c r="B12" s="368"/>
      <c r="C12" s="386"/>
      <c r="D12" s="368"/>
      <c r="E12" s="367"/>
      <c r="F12" s="368"/>
      <c r="G12" s="368"/>
      <c r="H12" s="368"/>
      <c r="I12" s="368"/>
      <c r="J12" s="368"/>
      <c r="K12" s="368"/>
      <c r="L12" s="368"/>
      <c r="M12" s="368"/>
      <c r="N12" s="368"/>
      <c r="O12" s="368"/>
      <c r="P12" s="368"/>
      <c r="Q12" s="368"/>
      <c r="R12" s="368"/>
    </row>
    <row r="13" spans="1:18" ht="24.9" customHeight="1" x14ac:dyDescent="0.3">
      <c r="A13" s="367"/>
      <c r="B13" s="368"/>
      <c r="C13" s="387" t="str">
        <f>HLOOKUP(Introduction!$G$4,Key!A:G,8,FALSE)</f>
        <v>JMP Estimates:</v>
      </c>
      <c r="D13" s="368"/>
      <c r="E13" s="367"/>
      <c r="F13" s="368"/>
      <c r="G13" s="368"/>
      <c r="H13" s="368"/>
      <c r="I13" s="368"/>
      <c r="J13" s="368"/>
      <c r="K13" s="368"/>
      <c r="L13" s="368"/>
      <c r="M13" s="368"/>
      <c r="N13" s="368"/>
      <c r="O13" s="368"/>
      <c r="P13" s="368"/>
      <c r="Q13" s="368"/>
      <c r="R13" s="368"/>
    </row>
    <row r="14" spans="1:18" ht="21.9" customHeight="1" x14ac:dyDescent="0.25">
      <c r="A14" s="367"/>
      <c r="B14" s="388"/>
      <c r="C14" s="389" t="str">
        <f>HLOOKUP(Introduction!$G$4,Key!A:G,9,FALSE)</f>
        <v>WASH ladders for schools</v>
      </c>
      <c r="D14" s="368"/>
      <c r="E14" s="367"/>
      <c r="F14" s="368"/>
      <c r="G14" s="368"/>
      <c r="H14" s="368"/>
      <c r="I14" s="368"/>
      <c r="J14" s="368"/>
      <c r="K14" s="368"/>
      <c r="L14" s="368"/>
      <c r="M14" s="368"/>
      <c r="N14" s="368"/>
      <c r="O14" s="368"/>
      <c r="P14" s="368"/>
      <c r="Q14" s="368"/>
      <c r="R14" s="368"/>
    </row>
    <row r="15" spans="1:18" ht="15" x14ac:dyDescent="0.25">
      <c r="A15" s="367"/>
      <c r="B15" s="388"/>
      <c r="C15" s="390" t="str">
        <f>HLOOKUP(Introduction!$G$4,Key!A:G,10,FALSE)</f>
        <v>Trends in basic WASH in schools</v>
      </c>
      <c r="D15" s="368"/>
      <c r="E15" s="367"/>
      <c r="F15" s="368"/>
      <c r="G15" s="368"/>
      <c r="H15" s="368"/>
      <c r="I15" s="368"/>
      <c r="J15" s="368"/>
      <c r="K15" s="368"/>
      <c r="L15" s="368"/>
      <c r="M15" s="368"/>
      <c r="N15" s="368"/>
      <c r="O15" s="368"/>
      <c r="P15" s="368"/>
      <c r="Q15" s="368"/>
      <c r="R15" s="368"/>
    </row>
    <row r="16" spans="1:18" ht="15" x14ac:dyDescent="0.25">
      <c r="A16" s="367"/>
      <c r="B16" s="388"/>
      <c r="C16" s="389" t="str">
        <f>HLOOKUP(Introduction!$G$4,Key!A:G,11,FALSE)</f>
        <v>Estimates (2000-2025) for schools</v>
      </c>
      <c r="D16" s="368"/>
      <c r="E16" s="367"/>
      <c r="F16" s="368"/>
      <c r="G16" s="368"/>
      <c r="H16" s="368"/>
      <c r="I16" s="368"/>
      <c r="J16" s="368"/>
      <c r="K16" s="368"/>
      <c r="L16" s="368"/>
      <c r="M16" s="368"/>
      <c r="N16" s="368"/>
      <c r="O16" s="368"/>
      <c r="P16" s="368"/>
      <c r="Q16" s="368"/>
      <c r="R16" s="368"/>
    </row>
    <row r="17" spans="1:18" ht="26.1" customHeight="1" x14ac:dyDescent="0.25">
      <c r="A17" s="367"/>
      <c r="B17" s="367"/>
      <c r="C17" s="391"/>
      <c r="D17" s="368"/>
      <c r="E17" s="388"/>
      <c r="F17" s="368"/>
      <c r="G17" s="368"/>
      <c r="H17" s="368"/>
      <c r="I17" s="368"/>
      <c r="J17" s="368"/>
      <c r="K17" s="368"/>
      <c r="L17" s="368"/>
      <c r="M17" s="368"/>
      <c r="N17" s="368"/>
      <c r="O17" s="368"/>
      <c r="P17" s="368"/>
      <c r="Q17" s="368"/>
      <c r="R17" s="368"/>
    </row>
    <row r="18" spans="1:18" ht="15.6" x14ac:dyDescent="0.3">
      <c r="A18" s="367"/>
      <c r="B18" s="367"/>
      <c r="C18" s="392" t="str">
        <f>HLOOKUP(Introduction!$G$4,Key!A:G,12,FALSE)</f>
        <v>Data inputs:</v>
      </c>
      <c r="D18" s="368"/>
      <c r="E18" s="393"/>
      <c r="F18" s="368"/>
      <c r="G18" s="368"/>
      <c r="H18" s="368"/>
      <c r="I18" s="368"/>
      <c r="J18" s="368"/>
      <c r="K18" s="368"/>
      <c r="L18" s="368"/>
      <c r="M18" s="368"/>
      <c r="N18" s="368"/>
      <c r="O18" s="368"/>
      <c r="P18" s="368"/>
      <c r="Q18" s="368"/>
      <c r="R18" s="368"/>
    </row>
    <row r="19" spans="1:18" ht="15" x14ac:dyDescent="0.25">
      <c r="A19" s="367"/>
      <c r="B19" s="367"/>
      <c r="C19" s="394" t="str">
        <f>HLOOKUP(Introduction!$G$4,Key!A:G,13,FALSE)</f>
        <v>Data summary</v>
      </c>
      <c r="D19" s="368"/>
      <c r="E19" s="395"/>
      <c r="F19" s="368"/>
      <c r="G19" s="368"/>
      <c r="H19" s="368"/>
      <c r="I19" s="368"/>
      <c r="J19" s="368"/>
      <c r="K19" s="368"/>
      <c r="L19" s="368"/>
      <c r="M19" s="368"/>
      <c r="N19" s="368"/>
      <c r="O19" s="368"/>
      <c r="P19" s="368"/>
      <c r="Q19" s="368"/>
      <c r="R19" s="368"/>
    </row>
    <row r="20" spans="1:18" ht="15" x14ac:dyDescent="0.25">
      <c r="A20" s="367"/>
      <c r="B20" s="367"/>
      <c r="C20" s="396" t="str">
        <f>HLOOKUP(Introduction!$G$4,Key!A:G,14,FALSE)</f>
        <v>Water Data</v>
      </c>
      <c r="D20" s="368"/>
      <c r="E20" s="397"/>
      <c r="F20" s="368"/>
      <c r="G20" s="368"/>
      <c r="H20" s="368"/>
      <c r="I20" s="368"/>
      <c r="J20" s="368"/>
      <c r="K20" s="368"/>
      <c r="L20" s="368"/>
      <c r="M20" s="368"/>
      <c r="N20" s="368"/>
      <c r="O20" s="368"/>
      <c r="P20" s="368"/>
      <c r="Q20" s="368"/>
      <c r="R20" s="368"/>
    </row>
    <row r="21" spans="1:18" ht="15" x14ac:dyDescent="0.25">
      <c r="A21" s="367"/>
      <c r="B21" s="367"/>
      <c r="C21" s="398" t="str">
        <f>HLOOKUP(Introduction!$G$4,Key!A:G,15,FALSE)</f>
        <v>Sanitation Data</v>
      </c>
      <c r="D21" s="368"/>
      <c r="E21" s="399"/>
      <c r="F21" s="368"/>
      <c r="G21" s="368"/>
      <c r="H21" s="368"/>
      <c r="I21" s="368"/>
      <c r="J21" s="368"/>
      <c r="K21" s="368"/>
      <c r="L21" s="368"/>
      <c r="M21" s="368"/>
      <c r="N21" s="368"/>
      <c r="O21" s="368"/>
      <c r="P21" s="368"/>
      <c r="Q21" s="368"/>
      <c r="R21" s="368"/>
    </row>
    <row r="22" spans="1:18" ht="15" x14ac:dyDescent="0.25">
      <c r="A22" s="367"/>
      <c r="B22" s="367"/>
      <c r="C22" s="400" t="str">
        <f>HLOOKUP(Introduction!$G$4,Key!A:G,16,FALSE)</f>
        <v>Hygiene Data</v>
      </c>
      <c r="D22" s="368"/>
      <c r="E22" s="368"/>
      <c r="F22" s="368"/>
      <c r="G22" s="368"/>
      <c r="H22" s="368"/>
      <c r="I22" s="368"/>
      <c r="J22" s="368"/>
      <c r="K22" s="368"/>
      <c r="L22" s="368"/>
      <c r="M22" s="368"/>
      <c r="N22" s="368"/>
      <c r="O22" s="368"/>
      <c r="P22" s="368"/>
      <c r="Q22" s="368"/>
      <c r="R22" s="368"/>
    </row>
    <row r="23" spans="1:18" ht="15" x14ac:dyDescent="0.25">
      <c r="A23" s="367"/>
      <c r="B23" s="367"/>
      <c r="C23" s="394" t="str">
        <f>HLOOKUP(Introduction!$G$4,Key!A:G,17,FALSE)</f>
        <v>Population Data</v>
      </c>
      <c r="D23" s="368"/>
      <c r="E23" s="368"/>
      <c r="F23" s="368"/>
      <c r="G23" s="368"/>
      <c r="H23" s="368"/>
      <c r="I23" s="368"/>
      <c r="J23" s="368"/>
      <c r="K23" s="368"/>
      <c r="L23" s="368"/>
      <c r="M23" s="368"/>
      <c r="N23" s="368"/>
      <c r="O23" s="368"/>
      <c r="P23" s="368"/>
      <c r="Q23" s="368"/>
      <c r="R23" s="368"/>
    </row>
    <row r="24" spans="1:18" ht="15" x14ac:dyDescent="0.25">
      <c r="A24" s="367"/>
      <c r="B24" s="367"/>
      <c r="C24" s="401"/>
      <c r="D24" s="368"/>
      <c r="E24" s="368"/>
      <c r="F24" s="368"/>
      <c r="G24" s="368"/>
      <c r="H24" s="368"/>
      <c r="I24" s="368"/>
      <c r="J24" s="368"/>
      <c r="K24" s="368"/>
      <c r="L24" s="368"/>
      <c r="M24" s="368"/>
      <c r="N24" s="368"/>
      <c r="O24" s="368"/>
      <c r="P24" s="368"/>
      <c r="Q24" s="368"/>
      <c r="R24" s="368"/>
    </row>
    <row r="25" spans="1:18" ht="15.9" customHeight="1" x14ac:dyDescent="0.25">
      <c r="A25" s="402"/>
      <c r="B25" s="402"/>
      <c r="C25" s="403"/>
      <c r="D25" s="367"/>
      <c r="E25" s="368"/>
      <c r="F25" s="368"/>
      <c r="G25" s="368"/>
      <c r="H25" s="368"/>
      <c r="I25" s="368"/>
      <c r="J25" s="368"/>
      <c r="K25" s="368"/>
      <c r="L25" s="368"/>
      <c r="M25" s="368"/>
      <c r="N25" s="368"/>
      <c r="O25" s="368"/>
      <c r="P25" s="368"/>
      <c r="Q25" s="368"/>
      <c r="R25" s="368"/>
    </row>
    <row r="26" spans="1:18" ht="22.8" x14ac:dyDescent="0.25">
      <c r="A26" s="402"/>
      <c r="B26" s="402"/>
      <c r="C26" s="402"/>
      <c r="D26" s="367"/>
      <c r="E26" s="368"/>
      <c r="F26" s="368"/>
      <c r="G26" s="368"/>
      <c r="H26" s="368"/>
      <c r="I26" s="368"/>
      <c r="J26" s="368"/>
      <c r="K26" s="368"/>
      <c r="L26" s="368"/>
      <c r="M26" s="368"/>
      <c r="N26" s="368"/>
      <c r="O26" s="368"/>
      <c r="P26" s="368"/>
      <c r="Q26" s="368"/>
      <c r="R26" s="368"/>
    </row>
    <row r="27" spans="1:18" ht="15" x14ac:dyDescent="0.25">
      <c r="A27" s="404"/>
      <c r="B27" s="405"/>
      <c r="C27" s="406"/>
      <c r="D27" s="367"/>
      <c r="E27" s="368"/>
      <c r="F27" s="368"/>
      <c r="G27" s="368"/>
      <c r="H27" s="368"/>
      <c r="I27" s="368"/>
      <c r="J27" s="368"/>
      <c r="K27" s="368"/>
      <c r="L27" s="368"/>
      <c r="M27" s="368"/>
      <c r="N27" s="368"/>
      <c r="O27" s="368"/>
      <c r="P27" s="368"/>
      <c r="Q27" s="368"/>
      <c r="R27" s="368"/>
    </row>
    <row r="28" spans="1:18" ht="15" x14ac:dyDescent="0.25">
      <c r="A28" s="404"/>
      <c r="B28" s="405"/>
      <c r="C28" s="407"/>
      <c r="D28" s="367"/>
      <c r="E28" s="368"/>
      <c r="F28" s="368"/>
      <c r="G28" s="368"/>
      <c r="H28" s="368"/>
      <c r="I28" s="368"/>
      <c r="J28" s="368"/>
      <c r="K28" s="368"/>
      <c r="L28" s="368"/>
      <c r="M28" s="368"/>
      <c r="N28" s="368"/>
      <c r="O28" s="368"/>
      <c r="P28" s="368"/>
      <c r="Q28" s="368"/>
      <c r="R28" s="368"/>
    </row>
    <row r="29" spans="1:18" ht="15" x14ac:dyDescent="0.25">
      <c r="A29" s="404"/>
      <c r="B29" s="405"/>
      <c r="C29" s="408"/>
      <c r="D29" s="367"/>
      <c r="E29" s="368"/>
      <c r="F29" s="368"/>
      <c r="G29" s="368"/>
      <c r="H29" s="368"/>
      <c r="I29" s="368"/>
      <c r="J29" s="368"/>
      <c r="K29" s="368"/>
      <c r="L29" s="368"/>
      <c r="M29" s="368"/>
      <c r="N29" s="368"/>
      <c r="O29" s="368"/>
      <c r="P29" s="368"/>
      <c r="Q29" s="368"/>
      <c r="R29" s="368"/>
    </row>
    <row r="30" spans="1:18" ht="15" x14ac:dyDescent="0.25">
      <c r="A30" s="404"/>
      <c r="B30" s="405"/>
      <c r="C30" s="408"/>
      <c r="D30" s="367"/>
      <c r="E30" s="368"/>
      <c r="F30" s="368"/>
      <c r="G30" s="368"/>
      <c r="H30" s="368"/>
      <c r="I30" s="368"/>
      <c r="J30" s="368"/>
      <c r="K30" s="368"/>
      <c r="L30" s="368"/>
      <c r="M30" s="368"/>
      <c r="N30" s="368"/>
      <c r="O30" s="368"/>
      <c r="P30" s="368"/>
      <c r="Q30" s="368"/>
      <c r="R30" s="368"/>
    </row>
    <row r="31" spans="1:18" ht="15" x14ac:dyDescent="0.25">
      <c r="A31" s="404"/>
      <c r="B31" s="405"/>
      <c r="C31" s="408"/>
      <c r="D31" s="367"/>
      <c r="E31" s="368"/>
      <c r="F31" s="368"/>
      <c r="G31" s="368"/>
      <c r="H31" s="368"/>
      <c r="I31" s="368"/>
      <c r="J31" s="368"/>
      <c r="K31" s="368"/>
      <c r="L31" s="368"/>
      <c r="M31" s="368"/>
      <c r="N31" s="368"/>
      <c r="O31" s="368"/>
      <c r="P31" s="368"/>
      <c r="Q31" s="368"/>
      <c r="R31" s="368"/>
    </row>
    <row r="32" spans="1:18" ht="15" x14ac:dyDescent="0.25">
      <c r="A32" s="404"/>
      <c r="B32" s="405"/>
      <c r="C32" s="408"/>
      <c r="D32" s="367"/>
      <c r="E32" s="368"/>
      <c r="F32" s="368"/>
      <c r="G32" s="368"/>
      <c r="H32" s="368"/>
      <c r="I32" s="368"/>
      <c r="J32" s="368"/>
      <c r="K32" s="368"/>
      <c r="L32" s="368"/>
      <c r="M32" s="368"/>
      <c r="N32" s="368"/>
      <c r="O32" s="368"/>
      <c r="P32" s="368"/>
      <c r="Q32" s="368"/>
      <c r="R32" s="368"/>
    </row>
    <row r="33" spans="1:18" ht="15" x14ac:dyDescent="0.25">
      <c r="A33" s="404"/>
      <c r="B33" s="405"/>
      <c r="C33" s="408"/>
      <c r="D33" s="367"/>
      <c r="E33" s="368"/>
      <c r="F33" s="368"/>
      <c r="G33" s="368"/>
      <c r="H33" s="368"/>
      <c r="I33" s="368"/>
      <c r="J33" s="368"/>
      <c r="K33" s="368"/>
      <c r="L33" s="368"/>
      <c r="M33" s="368"/>
      <c r="N33" s="368"/>
      <c r="O33" s="368"/>
      <c r="P33" s="368"/>
      <c r="Q33" s="368"/>
      <c r="R33" s="368"/>
    </row>
    <row r="34" spans="1:18" ht="15" x14ac:dyDescent="0.25">
      <c r="A34" s="404"/>
      <c r="B34" s="405"/>
      <c r="D34" s="367"/>
      <c r="E34" s="368"/>
      <c r="F34" s="368"/>
      <c r="G34" s="368"/>
      <c r="H34" s="368"/>
      <c r="I34" s="368"/>
      <c r="J34" s="368"/>
      <c r="K34" s="368"/>
      <c r="L34" s="368"/>
      <c r="M34" s="368"/>
      <c r="N34" s="368"/>
      <c r="O34" s="368"/>
      <c r="P34" s="368"/>
      <c r="Q34" s="368"/>
      <c r="R34" s="368"/>
    </row>
    <row r="35" spans="1:18" ht="15" x14ac:dyDescent="0.25">
      <c r="A35" s="367"/>
      <c r="B35" s="367"/>
      <c r="C35" s="367"/>
      <c r="D35" s="367"/>
      <c r="E35" s="368"/>
      <c r="F35" s="368"/>
      <c r="G35" s="368"/>
      <c r="H35" s="368"/>
      <c r="I35" s="368"/>
      <c r="J35" s="368"/>
      <c r="K35" s="368"/>
      <c r="L35" s="368"/>
      <c r="M35" s="368"/>
      <c r="N35" s="368"/>
      <c r="O35" s="368"/>
      <c r="P35" s="368"/>
      <c r="Q35" s="368"/>
      <c r="R35" s="368"/>
    </row>
    <row r="36" spans="1:18" ht="15" x14ac:dyDescent="0.25">
      <c r="A36" s="367"/>
      <c r="B36" s="367"/>
      <c r="C36" s="367"/>
      <c r="D36" s="367"/>
      <c r="E36" s="368"/>
      <c r="F36" s="368"/>
      <c r="G36" s="368"/>
      <c r="H36" s="368"/>
      <c r="I36" s="368"/>
      <c r="J36" s="368"/>
      <c r="K36" s="368"/>
      <c r="L36" s="368"/>
      <c r="M36" s="368"/>
      <c r="N36" s="368"/>
      <c r="O36" s="368"/>
      <c r="P36" s="368"/>
      <c r="Q36" s="368"/>
      <c r="R36" s="368"/>
    </row>
    <row r="37" spans="1:18" ht="15" x14ac:dyDescent="0.25">
      <c r="A37" s="367"/>
      <c r="B37" s="367"/>
      <c r="C37" s="367"/>
      <c r="D37" s="367"/>
    </row>
    <row r="38" spans="1:18" ht="15" x14ac:dyDescent="0.25">
      <c r="A38" s="367"/>
      <c r="B38" s="367"/>
      <c r="C38" s="367"/>
      <c r="D38" s="367"/>
    </row>
    <row r="39" spans="1:18" ht="15" x14ac:dyDescent="0.25">
      <c r="A39" s="367"/>
      <c r="B39" s="367"/>
      <c r="C39" s="367"/>
      <c r="D39" s="367"/>
    </row>
    <row r="40" spans="1:18" ht="15" x14ac:dyDescent="0.25">
      <c r="A40" s="367"/>
      <c r="B40" s="367"/>
      <c r="C40" s="367"/>
      <c r="D40" s="367"/>
    </row>
    <row r="46" spans="1:18" x14ac:dyDescent="0.25">
      <c r="L46" s="40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EC5C09B-6829-4A99-92BE-97B3C6AD30DD}"/>
    <hyperlink ref="C19" location="'Data Summary'!A1" display="&quot;Data Summary&quot;" xr:uid="{579D4312-573E-4367-83D1-591CB8CFEE9C}"/>
    <hyperlink ref="C20" location="'Water Data'!A1" display="&quot;Water Data&quot;" xr:uid="{C8BCCB19-8C2F-4D87-AA29-EFF4AE985D00}"/>
    <hyperlink ref="C21" location="'Sanitation Data'!A1" display="&quot;Sanitation Data&quot;" xr:uid="{EB4083D2-FCE6-4F5C-B160-3719CE3496E9}"/>
    <hyperlink ref="C22" location="'Hygiene Data'!A1" display="&quot;Hygiene Data&quot;" xr:uid="{766D6F34-676E-45C1-A050-57DA0CDADEF4}"/>
    <hyperlink ref="C14" location="Ladders!A1" display="Ladders for the most recent estimates (&quot;Ladders&quot;)" xr:uid="{2F220952-BD17-4C05-961B-FCEAF10EAF84}"/>
    <hyperlink ref="C15" location="Charts!A1" display="Trends in basic water, sanitation and hygiene in schools" xr:uid="{61319BD4-8DF5-4BDD-9C2A-1E38AC70C155}"/>
    <hyperlink ref="C23" location="Population!A1" display="&quot;Population&quot;" xr:uid="{B4ABD71C-46E4-4C1B-8216-E1DAA4F8D3A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FD43B70-F314-466B-9AD5-78F5DA54193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BAC21-3B6D-40C2-AE73-176D0586F11A}">
  <sheetPr codeName="Sheet9">
    <tabColor rgb="FFEAEAEA"/>
  </sheetPr>
  <dimension ref="A1:AI488"/>
  <sheetViews>
    <sheetView workbookViewId="0"/>
  </sheetViews>
  <sheetFormatPr defaultColWidth="9" defaultRowHeight="13.2" x14ac:dyDescent="0.25"/>
  <cols>
    <col min="1" max="1" width="13.59765625" style="77" customWidth="1"/>
    <col min="2" max="2" width="7.5" style="105" customWidth="1"/>
    <col min="3" max="8" width="8.69921875" style="77" customWidth="1"/>
    <col min="9" max="9" width="9.296875" style="77" customWidth="1"/>
    <col min="10" max="10" width="13.296875" style="77" customWidth="1"/>
    <col min="11" max="11" width="7.5" style="77" customWidth="1"/>
    <col min="12" max="17" width="8.59765625" style="77" customWidth="1"/>
    <col min="18" max="18" width="6.5" style="77" customWidth="1"/>
    <col min="19" max="19" width="13.296875" style="77" customWidth="1"/>
    <col min="20" max="20" width="7.5" style="77" customWidth="1"/>
    <col min="21" max="26" width="9.09765625" style="77" customWidth="1"/>
    <col min="27" max="16384" width="9" style="77"/>
  </cols>
  <sheetData>
    <row r="1" spans="1:35" ht="15.6" x14ac:dyDescent="0.3">
      <c r="A1" s="73" t="s">
        <v>47</v>
      </c>
      <c r="B1" s="74"/>
      <c r="C1" s="75"/>
      <c r="D1" s="75"/>
      <c r="E1" s="75"/>
      <c r="F1" s="75"/>
      <c r="G1" s="75"/>
      <c r="H1" s="344"/>
      <c r="I1" s="344"/>
      <c r="J1" s="344"/>
      <c r="K1" s="344"/>
      <c r="L1" s="344"/>
      <c r="M1" s="344"/>
      <c r="N1" s="344"/>
      <c r="O1" s="344"/>
      <c r="P1" s="344"/>
      <c r="Q1" s="75"/>
      <c r="R1" s="75"/>
      <c r="S1" s="75"/>
      <c r="T1" s="76"/>
      <c r="U1" s="76"/>
      <c r="V1" s="76"/>
      <c r="W1" s="76"/>
      <c r="X1" s="76"/>
      <c r="Y1" s="76"/>
      <c r="Z1" s="76"/>
      <c r="AA1" s="76"/>
    </row>
    <row r="2" spans="1:35" s="80" customFormat="1" ht="26.25" customHeight="1" x14ac:dyDescent="0.3">
      <c r="A2" s="78" t="s">
        <v>13</v>
      </c>
      <c r="B2" s="79"/>
      <c r="J2" s="78" t="s">
        <v>14</v>
      </c>
      <c r="R2" s="81"/>
      <c r="S2" s="82" t="s">
        <v>15</v>
      </c>
      <c r="W2" s="81"/>
      <c r="X2" s="81"/>
      <c r="Y2" s="83"/>
      <c r="Z2" s="83"/>
      <c r="AD2" s="84"/>
      <c r="AE2" s="84"/>
      <c r="AF2" s="84"/>
      <c r="AG2" s="84"/>
      <c r="AH2" s="84"/>
      <c r="AI2" s="84"/>
    </row>
    <row r="3" spans="1:35" ht="15.6" x14ac:dyDescent="0.3">
      <c r="A3" s="85"/>
      <c r="B3" s="79" t="s">
        <v>4</v>
      </c>
      <c r="C3" s="81" t="s">
        <v>7</v>
      </c>
      <c r="D3" s="81" t="s">
        <v>2</v>
      </c>
      <c r="E3" s="81" t="s">
        <v>1</v>
      </c>
      <c r="F3" s="81" t="s">
        <v>53</v>
      </c>
      <c r="G3" s="81" t="s">
        <v>17</v>
      </c>
      <c r="H3" s="81" t="s">
        <v>18</v>
      </c>
      <c r="I3" s="80"/>
      <c r="J3" s="85"/>
      <c r="K3" s="79" t="s">
        <v>4</v>
      </c>
      <c r="L3" s="81" t="s">
        <v>7</v>
      </c>
      <c r="M3" s="81" t="s">
        <v>2</v>
      </c>
      <c r="N3" s="81" t="s">
        <v>1</v>
      </c>
      <c r="O3" s="81" t="s">
        <v>53</v>
      </c>
      <c r="P3" s="81" t="s">
        <v>17</v>
      </c>
      <c r="Q3" s="81" t="s">
        <v>18</v>
      </c>
      <c r="R3" s="83"/>
      <c r="S3" s="86"/>
      <c r="T3" s="79" t="s">
        <v>4</v>
      </c>
      <c r="U3" s="81" t="s">
        <v>7</v>
      </c>
      <c r="V3" s="81" t="s">
        <v>2</v>
      </c>
      <c r="W3" s="81" t="s">
        <v>1</v>
      </c>
      <c r="X3" s="81" t="s">
        <v>53</v>
      </c>
      <c r="Y3" s="81" t="s">
        <v>17</v>
      </c>
      <c r="Z3" s="81" t="s">
        <v>18</v>
      </c>
      <c r="AB3" s="84"/>
      <c r="AC3" s="84"/>
      <c r="AD3" s="84"/>
      <c r="AE3" s="84"/>
      <c r="AF3" s="84"/>
      <c r="AG3" s="84"/>
    </row>
    <row r="4" spans="1:35" ht="15.6" x14ac:dyDescent="0.3">
      <c r="A4" s="85" t="s">
        <v>33</v>
      </c>
      <c r="B4" s="8">
        <v>2025</v>
      </c>
      <c r="C4" s="8">
        <v>67.788468269999996</v>
      </c>
      <c r="D4" s="8"/>
      <c r="E4" s="8"/>
      <c r="F4" s="8"/>
      <c r="G4" s="8">
        <v>70.184943329999996</v>
      </c>
      <c r="H4" s="8">
        <v>51.05976201</v>
      </c>
      <c r="I4" s="80"/>
      <c r="J4" s="85" t="s">
        <v>33</v>
      </c>
      <c r="K4" s="8">
        <v>2025</v>
      </c>
      <c r="L4" s="8">
        <v>93.353516189999993</v>
      </c>
      <c r="M4" s="8"/>
      <c r="N4" s="8"/>
      <c r="O4" s="8"/>
      <c r="P4" s="8">
        <v>94.669013329999999</v>
      </c>
      <c r="Q4" s="8">
        <v>90.099633179999998</v>
      </c>
      <c r="R4" s="84"/>
      <c r="S4" s="85" t="s">
        <v>33</v>
      </c>
      <c r="T4" s="8">
        <v>2025</v>
      </c>
      <c r="U4" s="8">
        <v>71.928036019999993</v>
      </c>
      <c r="V4" s="8"/>
      <c r="W4" s="8"/>
      <c r="X4" s="8"/>
      <c r="Y4" s="8">
        <v>78.765000000000001</v>
      </c>
      <c r="Z4" s="8">
        <v>66.576459630000002</v>
      </c>
      <c r="AA4" s="84"/>
      <c r="AB4" s="84"/>
      <c r="AC4" s="84"/>
      <c r="AD4" s="84"/>
      <c r="AE4" s="84"/>
      <c r="AF4" s="84"/>
      <c r="AG4" s="84"/>
    </row>
    <row r="5" spans="1:35" ht="15.6" x14ac:dyDescent="0.3">
      <c r="A5" s="85" t="s">
        <v>34</v>
      </c>
      <c r="B5" s="8">
        <v>2025</v>
      </c>
      <c r="C5" s="8"/>
      <c r="D5" s="8"/>
      <c r="E5" s="8"/>
      <c r="F5" s="8"/>
      <c r="G5" s="8"/>
      <c r="H5" s="8"/>
      <c r="I5" s="80"/>
      <c r="J5" s="85" t="s">
        <v>34</v>
      </c>
      <c r="K5" s="8">
        <v>2025</v>
      </c>
      <c r="L5" s="8"/>
      <c r="M5" s="8"/>
      <c r="N5" s="8"/>
      <c r="O5" s="8"/>
      <c r="P5" s="8"/>
      <c r="Q5" s="8"/>
      <c r="R5" s="84"/>
      <c r="S5" s="85" t="s">
        <v>34</v>
      </c>
      <c r="T5" s="8">
        <v>2025</v>
      </c>
      <c r="U5" s="8"/>
      <c r="V5" s="8"/>
      <c r="W5" s="8"/>
      <c r="X5" s="8"/>
      <c r="Y5" s="8"/>
      <c r="Z5" s="8"/>
      <c r="AA5" s="84"/>
      <c r="AB5" s="84"/>
      <c r="AC5" s="84"/>
      <c r="AD5" s="84"/>
      <c r="AE5" s="84"/>
      <c r="AF5" s="84"/>
      <c r="AG5" s="84"/>
    </row>
    <row r="6" spans="1:35" s="80" customFormat="1" ht="15.6" x14ac:dyDescent="0.3">
      <c r="A6" s="85" t="s">
        <v>35</v>
      </c>
      <c r="B6" s="8">
        <v>2025</v>
      </c>
      <c r="C6" s="8"/>
      <c r="D6" s="8"/>
      <c r="E6" s="8"/>
      <c r="F6" s="8"/>
      <c r="G6" s="8"/>
      <c r="H6" s="8"/>
      <c r="J6" s="85" t="s">
        <v>35</v>
      </c>
      <c r="K6" s="8">
        <v>2025</v>
      </c>
      <c r="L6" s="8"/>
      <c r="M6" s="8"/>
      <c r="N6" s="8"/>
      <c r="O6" s="8"/>
      <c r="P6" s="8"/>
      <c r="Q6" s="8"/>
      <c r="R6" s="83"/>
      <c r="S6" s="85" t="s">
        <v>35</v>
      </c>
      <c r="T6" s="8">
        <v>2025</v>
      </c>
      <c r="U6" s="8"/>
      <c r="V6" s="8"/>
      <c r="W6" s="8"/>
      <c r="X6" s="8"/>
      <c r="Y6" s="8"/>
      <c r="Z6" s="8"/>
      <c r="AA6" s="84"/>
      <c r="AB6" s="84"/>
      <c r="AC6" s="84"/>
      <c r="AD6" s="84"/>
      <c r="AE6" s="84"/>
      <c r="AF6" s="84"/>
      <c r="AG6" s="84"/>
    </row>
    <row r="7" spans="1:35" s="80" customFormat="1" ht="15.6" x14ac:dyDescent="0.3">
      <c r="A7" s="87" t="s">
        <v>172</v>
      </c>
      <c r="B7" s="8">
        <v>2025</v>
      </c>
      <c r="C7" s="8">
        <v>32.211531729999997</v>
      </c>
      <c r="D7" s="8">
        <v>100</v>
      </c>
      <c r="E7" s="8">
        <v>100</v>
      </c>
      <c r="F7" s="8">
        <v>100</v>
      </c>
      <c r="G7" s="8">
        <v>29.815056670000001</v>
      </c>
      <c r="H7" s="8">
        <v>48.94023799</v>
      </c>
      <c r="I7" s="84"/>
      <c r="J7" s="87" t="s">
        <v>172</v>
      </c>
      <c r="K7" s="8">
        <v>2025</v>
      </c>
      <c r="L7" s="8">
        <v>6.6464838080000002</v>
      </c>
      <c r="M7" s="8">
        <v>100</v>
      </c>
      <c r="N7" s="8">
        <v>100</v>
      </c>
      <c r="O7" s="8">
        <v>100</v>
      </c>
      <c r="P7" s="8">
        <v>5.3309866670000003</v>
      </c>
      <c r="Q7" s="8">
        <v>9.9003668200000003</v>
      </c>
      <c r="R7" s="84"/>
      <c r="S7" s="87" t="s">
        <v>172</v>
      </c>
      <c r="T7" s="8">
        <v>2025</v>
      </c>
      <c r="U7" s="8">
        <v>28.07196398</v>
      </c>
      <c r="V7" s="8">
        <v>100</v>
      </c>
      <c r="W7" s="8">
        <v>100</v>
      </c>
      <c r="X7" s="8">
        <v>100</v>
      </c>
      <c r="Y7" s="8">
        <v>21.234999999999999</v>
      </c>
      <c r="Z7" s="8">
        <v>33.423540369999998</v>
      </c>
      <c r="AA7" s="84"/>
    </row>
    <row r="8" spans="1:35" s="80" customFormat="1" ht="15.6" x14ac:dyDescent="0.3">
      <c r="A8" s="88"/>
      <c r="B8" s="81"/>
      <c r="H8" s="84"/>
      <c r="I8" s="84"/>
      <c r="J8" s="84"/>
      <c r="K8" s="84"/>
      <c r="L8" s="84"/>
      <c r="M8" s="84"/>
      <c r="N8" s="84"/>
      <c r="O8" s="84"/>
      <c r="P8" s="84"/>
      <c r="Q8" s="84"/>
      <c r="R8" s="84"/>
      <c r="S8" s="84"/>
      <c r="T8" s="84"/>
      <c r="U8" s="84"/>
      <c r="V8" s="84"/>
      <c r="W8" s="84"/>
      <c r="X8" s="84"/>
      <c r="Y8" s="84"/>
      <c r="Z8" s="84"/>
      <c r="AA8" s="84"/>
    </row>
    <row r="9" spans="1:35" s="80" customFormat="1" ht="15.6" x14ac:dyDescent="0.3">
      <c r="A9" s="88"/>
      <c r="B9" s="81"/>
      <c r="H9" s="84"/>
      <c r="I9" s="84"/>
      <c r="J9" s="84"/>
      <c r="K9" s="84"/>
      <c r="L9" s="84"/>
      <c r="M9" s="84"/>
      <c r="N9" s="84"/>
      <c r="O9" s="84"/>
      <c r="P9" s="84"/>
      <c r="Q9" s="84"/>
      <c r="R9" s="84"/>
      <c r="S9" s="84"/>
      <c r="T9" s="84"/>
      <c r="U9" s="84"/>
      <c r="V9" s="84"/>
      <c r="W9" s="84"/>
      <c r="X9" s="84"/>
      <c r="Y9" s="84"/>
      <c r="Z9" s="84"/>
      <c r="AA9" s="84"/>
    </row>
    <row r="10" spans="1:35" s="80" customFormat="1" ht="15.6" x14ac:dyDescent="0.3">
      <c r="A10" s="89"/>
      <c r="B10" s="81"/>
      <c r="C10" s="84"/>
      <c r="D10" s="84"/>
      <c r="E10" s="84"/>
      <c r="F10" s="84"/>
      <c r="G10" s="84"/>
      <c r="H10" s="84"/>
      <c r="I10" s="84"/>
      <c r="J10" s="84"/>
      <c r="K10" s="84"/>
      <c r="L10" s="84"/>
      <c r="M10" s="84"/>
      <c r="N10" s="84"/>
      <c r="O10" s="84"/>
      <c r="P10" s="84"/>
      <c r="Q10" s="84"/>
      <c r="R10" s="84"/>
      <c r="S10" s="84"/>
      <c r="T10" s="84"/>
      <c r="U10" s="84"/>
      <c r="V10" s="84"/>
      <c r="W10" s="84"/>
      <c r="X10" s="84"/>
      <c r="Y10" s="84"/>
      <c r="Z10" s="84"/>
      <c r="AA10" s="84"/>
    </row>
    <row r="11" spans="1:35" ht="15.6" x14ac:dyDescent="0.3">
      <c r="A11" s="90"/>
      <c r="B11" s="91"/>
      <c r="C11" s="84"/>
      <c r="D11" s="84"/>
      <c r="E11" s="84"/>
      <c r="F11" s="84"/>
      <c r="G11" s="84"/>
      <c r="H11" s="84"/>
      <c r="I11" s="84"/>
      <c r="J11" s="84"/>
      <c r="K11" s="84"/>
      <c r="L11" s="84"/>
      <c r="M11" s="84"/>
      <c r="N11" s="84"/>
      <c r="O11" s="84"/>
      <c r="P11" s="84"/>
      <c r="Q11" s="84"/>
    </row>
    <row r="12" spans="1:35" ht="15.6" x14ac:dyDescent="0.3">
      <c r="A12" s="73" t="s">
        <v>48</v>
      </c>
      <c r="B12" s="92"/>
      <c r="C12" s="76"/>
      <c r="D12" s="76"/>
      <c r="E12" s="76"/>
      <c r="F12" s="76"/>
      <c r="G12" s="76"/>
      <c r="H12" s="76"/>
      <c r="I12" s="76"/>
      <c r="J12" s="76"/>
      <c r="K12" s="76"/>
      <c r="L12" s="76"/>
      <c r="M12" s="76"/>
      <c r="N12" s="76"/>
      <c r="O12" s="76"/>
      <c r="P12" s="76"/>
      <c r="Q12" s="76"/>
      <c r="R12" s="93"/>
      <c r="S12" s="93"/>
      <c r="T12" s="93"/>
      <c r="U12" s="93"/>
      <c r="V12" s="93"/>
    </row>
    <row r="13" spans="1:35" s="96" customFormat="1" x14ac:dyDescent="0.25">
      <c r="A13" s="94" t="s">
        <v>49</v>
      </c>
      <c r="B13" s="95" t="s">
        <v>40</v>
      </c>
      <c r="C13" s="94" t="s">
        <v>82</v>
      </c>
      <c r="D13" s="94" t="s">
        <v>50</v>
      </c>
      <c r="E13" s="94" t="s">
        <v>143</v>
      </c>
      <c r="F13" s="94" t="s">
        <v>83</v>
      </c>
      <c r="G13" s="94" t="s">
        <v>84</v>
      </c>
      <c r="H13" s="94" t="s">
        <v>85</v>
      </c>
      <c r="I13" s="94" t="s">
        <v>86</v>
      </c>
      <c r="J13" s="94" t="s">
        <v>169</v>
      </c>
      <c r="K13" s="94" t="s">
        <v>144</v>
      </c>
      <c r="L13" s="94" t="s">
        <v>87</v>
      </c>
      <c r="M13" s="94" t="s">
        <v>88</v>
      </c>
      <c r="N13" s="94" t="s">
        <v>89</v>
      </c>
      <c r="O13" s="96" t="s">
        <v>90</v>
      </c>
      <c r="P13" s="96" t="s">
        <v>170</v>
      </c>
      <c r="Q13" s="94" t="s">
        <v>109</v>
      </c>
      <c r="R13" s="94" t="s">
        <v>141</v>
      </c>
      <c r="S13" s="97" t="s">
        <v>91</v>
      </c>
      <c r="T13" s="98" t="s">
        <v>92</v>
      </c>
      <c r="U13" s="98" t="s">
        <v>93</v>
      </c>
      <c r="V13" s="98" t="s">
        <v>171</v>
      </c>
    </row>
    <row r="14" spans="1:35" s="99" customFormat="1" ht="11.4" x14ac:dyDescent="0.2">
      <c r="A14" s="99" t="s">
        <v>174</v>
      </c>
      <c r="B14" s="8">
        <v>2000</v>
      </c>
      <c r="C14" s="100" t="s">
        <v>7</v>
      </c>
      <c r="D14" s="8">
        <v>25685652</v>
      </c>
      <c r="E14" s="8"/>
      <c r="F14" s="8"/>
      <c r="G14" s="8"/>
      <c r="H14" s="8"/>
      <c r="I14" s="8"/>
      <c r="J14" s="8">
        <v>100</v>
      </c>
      <c r="K14" s="8"/>
      <c r="L14" s="8"/>
      <c r="M14" s="8"/>
      <c r="N14" s="8"/>
      <c r="O14" s="8"/>
      <c r="P14" s="8">
        <v>100</v>
      </c>
      <c r="Q14" s="8"/>
      <c r="R14" s="8"/>
      <c r="S14" s="8"/>
      <c r="T14" s="8"/>
      <c r="U14" s="8"/>
      <c r="V14" s="8">
        <v>100</v>
      </c>
    </row>
    <row r="15" spans="1:35" s="99" customFormat="1" ht="11.4" x14ac:dyDescent="0.2">
      <c r="A15" s="99" t="s">
        <v>174</v>
      </c>
      <c r="B15" s="8">
        <v>2001</v>
      </c>
      <c r="C15" s="100" t="s">
        <v>7</v>
      </c>
      <c r="D15" s="8">
        <v>25356994</v>
      </c>
      <c r="E15" s="8"/>
      <c r="F15" s="8"/>
      <c r="G15" s="8"/>
      <c r="H15" s="8"/>
      <c r="I15" s="8"/>
      <c r="J15" s="8">
        <v>100</v>
      </c>
      <c r="K15" s="8"/>
      <c r="L15" s="8"/>
      <c r="M15" s="8"/>
      <c r="N15" s="8"/>
      <c r="O15" s="8"/>
      <c r="P15" s="8">
        <v>100</v>
      </c>
      <c r="Q15" s="8"/>
      <c r="R15" s="8"/>
      <c r="S15" s="8"/>
      <c r="T15" s="8"/>
      <c r="U15" s="8"/>
      <c r="V15" s="8">
        <v>100</v>
      </c>
    </row>
    <row r="16" spans="1:35" s="99" customFormat="1" ht="11.4" x14ac:dyDescent="0.2">
      <c r="A16" s="99" t="s">
        <v>174</v>
      </c>
      <c r="B16" s="8">
        <v>2002</v>
      </c>
      <c r="C16" s="100" t="s">
        <v>7</v>
      </c>
      <c r="D16" s="8">
        <v>24903944</v>
      </c>
      <c r="E16" s="8"/>
      <c r="F16" s="8">
        <v>88.4</v>
      </c>
      <c r="G16" s="8"/>
      <c r="H16" s="8"/>
      <c r="I16" s="8">
        <v>11.599999999999994</v>
      </c>
      <c r="J16" s="8">
        <v>88.4</v>
      </c>
      <c r="K16" s="8"/>
      <c r="L16" s="8">
        <v>75.2</v>
      </c>
      <c r="M16" s="8"/>
      <c r="N16" s="8"/>
      <c r="O16" s="8">
        <v>24.799999999999997</v>
      </c>
      <c r="P16" s="8">
        <v>75.2</v>
      </c>
      <c r="Q16" s="8"/>
      <c r="R16" s="8"/>
      <c r="S16" s="8"/>
      <c r="T16" s="8"/>
      <c r="U16" s="8"/>
      <c r="V16" s="8">
        <v>100</v>
      </c>
    </row>
    <row r="17" spans="1:22" s="99" customFormat="1" ht="11.4" x14ac:dyDescent="0.2">
      <c r="A17" s="99" t="s">
        <v>174</v>
      </c>
      <c r="B17" s="8">
        <v>2003</v>
      </c>
      <c r="C17" s="100" t="s">
        <v>7</v>
      </c>
      <c r="D17" s="8">
        <v>24393420</v>
      </c>
      <c r="E17" s="8"/>
      <c r="F17" s="8">
        <v>88.4</v>
      </c>
      <c r="G17" s="8"/>
      <c r="H17" s="8"/>
      <c r="I17" s="8">
        <v>11.599999999999994</v>
      </c>
      <c r="J17" s="8">
        <v>88.4</v>
      </c>
      <c r="K17" s="8"/>
      <c r="L17" s="8">
        <v>75.2</v>
      </c>
      <c r="M17" s="8"/>
      <c r="N17" s="8"/>
      <c r="O17" s="8">
        <v>24.799999999999997</v>
      </c>
      <c r="P17" s="8">
        <v>75.2</v>
      </c>
      <c r="Q17" s="8"/>
      <c r="R17" s="8"/>
      <c r="S17" s="8"/>
      <c r="T17" s="8"/>
      <c r="U17" s="8"/>
      <c r="V17" s="8">
        <v>100</v>
      </c>
    </row>
    <row r="18" spans="1:22" s="99" customFormat="1" ht="11.4" x14ac:dyDescent="0.2">
      <c r="A18" s="99" t="s">
        <v>174</v>
      </c>
      <c r="B18" s="8">
        <v>2004</v>
      </c>
      <c r="C18" s="100" t="s">
        <v>7</v>
      </c>
      <c r="D18" s="8">
        <v>23946532</v>
      </c>
      <c r="E18" s="8"/>
      <c r="F18" s="8">
        <v>88.4</v>
      </c>
      <c r="G18" s="8"/>
      <c r="H18" s="8"/>
      <c r="I18" s="8">
        <v>11.599999999999994</v>
      </c>
      <c r="J18" s="8">
        <v>88.4</v>
      </c>
      <c r="K18" s="8"/>
      <c r="L18" s="8">
        <v>75.2</v>
      </c>
      <c r="M18" s="8"/>
      <c r="N18" s="8"/>
      <c r="O18" s="8">
        <v>24.799999999999997</v>
      </c>
      <c r="P18" s="8">
        <v>75.2</v>
      </c>
      <c r="Q18" s="8"/>
      <c r="R18" s="8"/>
      <c r="S18" s="8"/>
      <c r="T18" s="8"/>
      <c r="U18" s="8"/>
      <c r="V18" s="8">
        <v>100</v>
      </c>
    </row>
    <row r="19" spans="1:22" s="99" customFormat="1" ht="11.4" x14ac:dyDescent="0.2">
      <c r="A19" s="99" t="s">
        <v>174</v>
      </c>
      <c r="B19" s="8">
        <v>2005</v>
      </c>
      <c r="C19" s="100" t="s">
        <v>7</v>
      </c>
      <c r="D19" s="8">
        <v>23564800</v>
      </c>
      <c r="E19" s="8"/>
      <c r="F19" s="8">
        <v>88.4</v>
      </c>
      <c r="G19" s="8"/>
      <c r="H19" s="8"/>
      <c r="I19" s="8">
        <v>11.599999999999994</v>
      </c>
      <c r="J19" s="8">
        <v>88.4</v>
      </c>
      <c r="K19" s="8"/>
      <c r="L19" s="8">
        <v>75.2</v>
      </c>
      <c r="M19" s="8"/>
      <c r="N19" s="8"/>
      <c r="O19" s="8">
        <v>24.799999999999997</v>
      </c>
      <c r="P19" s="8">
        <v>75.2</v>
      </c>
      <c r="Q19" s="8"/>
      <c r="R19" s="8"/>
      <c r="S19" s="8"/>
      <c r="T19" s="8"/>
      <c r="U19" s="8"/>
      <c r="V19" s="8">
        <v>100</v>
      </c>
    </row>
    <row r="20" spans="1:22" s="99" customFormat="1" ht="11.4" x14ac:dyDescent="0.2">
      <c r="A20" s="99" t="s">
        <v>174</v>
      </c>
      <c r="B20" s="8">
        <v>2006</v>
      </c>
      <c r="C20" s="100" t="s">
        <v>7</v>
      </c>
      <c r="D20" s="8">
        <v>23244360</v>
      </c>
      <c r="E20" s="8"/>
      <c r="F20" s="8">
        <v>88.4</v>
      </c>
      <c r="G20" s="8"/>
      <c r="H20" s="8"/>
      <c r="I20" s="8">
        <v>11.599999999999994</v>
      </c>
      <c r="J20" s="8">
        <v>88.4</v>
      </c>
      <c r="K20" s="8"/>
      <c r="L20" s="8">
        <v>75.2</v>
      </c>
      <c r="M20" s="8"/>
      <c r="N20" s="8"/>
      <c r="O20" s="8">
        <v>24.799999999999997</v>
      </c>
      <c r="P20" s="8">
        <v>75.2</v>
      </c>
      <c r="Q20" s="8"/>
      <c r="R20" s="8"/>
      <c r="S20" s="8"/>
      <c r="T20" s="8"/>
      <c r="U20" s="8"/>
      <c r="V20" s="8">
        <v>100</v>
      </c>
    </row>
    <row r="21" spans="1:22" s="99" customFormat="1" ht="11.4" x14ac:dyDescent="0.2">
      <c r="A21" s="99" t="s">
        <v>174</v>
      </c>
      <c r="B21" s="8">
        <v>2007</v>
      </c>
      <c r="C21" s="100" t="s">
        <v>7</v>
      </c>
      <c r="D21" s="8">
        <v>23066936</v>
      </c>
      <c r="E21" s="8"/>
      <c r="F21" s="8">
        <v>88.4</v>
      </c>
      <c r="G21" s="8"/>
      <c r="H21" s="8"/>
      <c r="I21" s="8">
        <v>11.599999999999994</v>
      </c>
      <c r="J21" s="8">
        <v>88.4</v>
      </c>
      <c r="K21" s="8"/>
      <c r="L21" s="8">
        <v>75.2</v>
      </c>
      <c r="M21" s="8"/>
      <c r="N21" s="8"/>
      <c r="O21" s="8">
        <v>24.799999999999997</v>
      </c>
      <c r="P21" s="8">
        <v>75.2</v>
      </c>
      <c r="Q21" s="8"/>
      <c r="R21" s="8"/>
      <c r="S21" s="8"/>
      <c r="T21" s="8"/>
      <c r="U21" s="8"/>
      <c r="V21" s="8">
        <v>100</v>
      </c>
    </row>
    <row r="22" spans="1:22" s="99" customFormat="1" ht="11.4" x14ac:dyDescent="0.2">
      <c r="A22" s="99" t="s">
        <v>174</v>
      </c>
      <c r="B22" s="8">
        <v>2008</v>
      </c>
      <c r="C22" s="100" t="s">
        <v>7</v>
      </c>
      <c r="D22" s="8">
        <v>22897620</v>
      </c>
      <c r="E22" s="8"/>
      <c r="F22" s="8">
        <v>88.4</v>
      </c>
      <c r="G22" s="8"/>
      <c r="H22" s="8"/>
      <c r="I22" s="8">
        <v>11.599999999999994</v>
      </c>
      <c r="J22" s="8">
        <v>88.4</v>
      </c>
      <c r="K22" s="8"/>
      <c r="L22" s="8">
        <v>75.2</v>
      </c>
      <c r="M22" s="8"/>
      <c r="N22" s="8"/>
      <c r="O22" s="8">
        <v>24.799999999999997</v>
      </c>
      <c r="P22" s="8">
        <v>75.2</v>
      </c>
      <c r="Q22" s="8"/>
      <c r="R22" s="8"/>
      <c r="S22" s="8"/>
      <c r="T22" s="8"/>
      <c r="U22" s="8"/>
      <c r="V22" s="8">
        <v>100</v>
      </c>
    </row>
    <row r="23" spans="1:22" s="99" customFormat="1" ht="11.4" x14ac:dyDescent="0.2">
      <c r="A23" s="99" t="s">
        <v>174</v>
      </c>
      <c r="B23" s="8">
        <v>2009</v>
      </c>
      <c r="C23" s="100" t="s">
        <v>7</v>
      </c>
      <c r="D23" s="8">
        <v>22665700</v>
      </c>
      <c r="E23" s="8"/>
      <c r="F23" s="8">
        <v>88.4</v>
      </c>
      <c r="G23" s="8"/>
      <c r="H23" s="8"/>
      <c r="I23" s="8">
        <v>11.599999999999994</v>
      </c>
      <c r="J23" s="8">
        <v>88.4</v>
      </c>
      <c r="K23" s="8"/>
      <c r="L23" s="8">
        <v>75.2</v>
      </c>
      <c r="M23" s="8"/>
      <c r="N23" s="8"/>
      <c r="O23" s="8">
        <v>24.799999999999997</v>
      </c>
      <c r="P23" s="8">
        <v>75.2</v>
      </c>
      <c r="Q23" s="8"/>
      <c r="R23" s="8"/>
      <c r="S23" s="8"/>
      <c r="T23" s="8"/>
      <c r="U23" s="8"/>
      <c r="V23" s="8">
        <v>100</v>
      </c>
    </row>
    <row r="24" spans="1:22" s="99" customFormat="1" ht="11.4" x14ac:dyDescent="0.2">
      <c r="A24" s="99" t="s">
        <v>174</v>
      </c>
      <c r="B24" s="8">
        <v>2010</v>
      </c>
      <c r="C24" s="100" t="s">
        <v>7</v>
      </c>
      <c r="D24" s="8">
        <v>22273580</v>
      </c>
      <c r="E24" s="8"/>
      <c r="F24" s="8">
        <v>88.4</v>
      </c>
      <c r="G24" s="8"/>
      <c r="H24" s="8"/>
      <c r="I24" s="8">
        <v>11.599999999999994</v>
      </c>
      <c r="J24" s="8">
        <v>88.4</v>
      </c>
      <c r="K24" s="8"/>
      <c r="L24" s="8">
        <v>75.2</v>
      </c>
      <c r="M24" s="8"/>
      <c r="N24" s="8"/>
      <c r="O24" s="8">
        <v>24.799999999999997</v>
      </c>
      <c r="P24" s="8">
        <v>75.2</v>
      </c>
      <c r="Q24" s="8"/>
      <c r="R24" s="8"/>
      <c r="S24" s="8"/>
      <c r="T24" s="8"/>
      <c r="U24" s="8"/>
      <c r="V24" s="8">
        <v>100</v>
      </c>
    </row>
    <row r="25" spans="1:22" s="99" customFormat="1" ht="11.4" x14ac:dyDescent="0.2">
      <c r="A25" s="99" t="s">
        <v>174</v>
      </c>
      <c r="B25" s="8">
        <v>2011</v>
      </c>
      <c r="C25" s="100" t="s">
        <v>7</v>
      </c>
      <c r="D25" s="8">
        <v>21959772</v>
      </c>
      <c r="E25" s="8"/>
      <c r="F25" s="8"/>
      <c r="G25" s="8"/>
      <c r="H25" s="8"/>
      <c r="I25" s="8"/>
      <c r="J25" s="8">
        <v>100</v>
      </c>
      <c r="K25" s="8"/>
      <c r="L25" s="8"/>
      <c r="M25" s="8"/>
      <c r="N25" s="8"/>
      <c r="O25" s="8"/>
      <c r="P25" s="8">
        <v>100</v>
      </c>
      <c r="Q25" s="8"/>
      <c r="R25" s="8"/>
      <c r="S25" s="8"/>
      <c r="T25" s="8"/>
      <c r="U25" s="8"/>
      <c r="V25" s="8">
        <v>100</v>
      </c>
    </row>
    <row r="26" spans="1:22" s="99" customFormat="1" ht="11.4" x14ac:dyDescent="0.2">
      <c r="A26" s="99" t="s">
        <v>174</v>
      </c>
      <c r="B26" s="8">
        <v>2012</v>
      </c>
      <c r="C26" s="100" t="s">
        <v>7</v>
      </c>
      <c r="D26" s="8">
        <v>21688628</v>
      </c>
      <c r="E26" s="8"/>
      <c r="F26" s="8"/>
      <c r="G26" s="8"/>
      <c r="H26" s="8"/>
      <c r="I26" s="8"/>
      <c r="J26" s="8">
        <v>100</v>
      </c>
      <c r="K26" s="8"/>
      <c r="L26" s="8"/>
      <c r="M26" s="8"/>
      <c r="N26" s="8"/>
      <c r="O26" s="8"/>
      <c r="P26" s="8">
        <v>100</v>
      </c>
      <c r="Q26" s="8"/>
      <c r="R26" s="8"/>
      <c r="S26" s="8"/>
      <c r="T26" s="8"/>
      <c r="U26" s="8"/>
      <c r="V26" s="8">
        <v>100</v>
      </c>
    </row>
    <row r="27" spans="1:22" s="99" customFormat="1" ht="11.4" x14ac:dyDescent="0.2">
      <c r="A27" s="99" t="s">
        <v>174</v>
      </c>
      <c r="B27" s="8">
        <v>2013</v>
      </c>
      <c r="C27" s="100" t="s">
        <v>7</v>
      </c>
      <c r="D27" s="8">
        <v>21490954</v>
      </c>
      <c r="E27" s="8"/>
      <c r="F27" s="8"/>
      <c r="G27" s="8">
        <v>67.788468267316873</v>
      </c>
      <c r="H27" s="8"/>
      <c r="I27" s="8"/>
      <c r="J27" s="8">
        <v>32.211531732683127</v>
      </c>
      <c r="K27" s="8"/>
      <c r="L27" s="8"/>
      <c r="M27" s="8">
        <v>93.353516191701388</v>
      </c>
      <c r="N27" s="8"/>
      <c r="O27" s="8"/>
      <c r="P27" s="8">
        <v>6.646483808298612</v>
      </c>
      <c r="Q27" s="8"/>
      <c r="R27" s="8"/>
      <c r="S27" s="8"/>
      <c r="T27" s="8"/>
      <c r="U27" s="8"/>
      <c r="V27" s="8">
        <v>100</v>
      </c>
    </row>
    <row r="28" spans="1:22" s="99" customFormat="1" ht="11.4" x14ac:dyDescent="0.2">
      <c r="A28" s="99" t="s">
        <v>174</v>
      </c>
      <c r="B28" s="8">
        <v>2014</v>
      </c>
      <c r="C28" s="100" t="s">
        <v>7</v>
      </c>
      <c r="D28" s="8">
        <v>21359348</v>
      </c>
      <c r="E28" s="8"/>
      <c r="F28" s="8"/>
      <c r="G28" s="8">
        <v>67.788468267316873</v>
      </c>
      <c r="H28" s="8"/>
      <c r="I28" s="8"/>
      <c r="J28" s="8">
        <v>32.211531732683127</v>
      </c>
      <c r="K28" s="8"/>
      <c r="L28" s="8"/>
      <c r="M28" s="8">
        <v>93.353516191701388</v>
      </c>
      <c r="N28" s="8"/>
      <c r="O28" s="8"/>
      <c r="P28" s="8">
        <v>6.646483808298612</v>
      </c>
      <c r="Q28" s="8"/>
      <c r="R28" s="8"/>
      <c r="S28" s="8"/>
      <c r="T28" s="8"/>
      <c r="U28" s="8"/>
      <c r="V28" s="8">
        <v>100</v>
      </c>
    </row>
    <row r="29" spans="1:22" s="99" customFormat="1" ht="11.4" x14ac:dyDescent="0.2">
      <c r="A29" s="99" t="s">
        <v>174</v>
      </c>
      <c r="B29" s="8">
        <v>2015</v>
      </c>
      <c r="C29" s="100" t="s">
        <v>7</v>
      </c>
      <c r="D29" s="8">
        <v>21354804</v>
      </c>
      <c r="E29" s="8"/>
      <c r="F29" s="8"/>
      <c r="G29" s="8">
        <v>67.788468267316873</v>
      </c>
      <c r="H29" s="8"/>
      <c r="I29" s="8"/>
      <c r="J29" s="8">
        <v>32.211531732683127</v>
      </c>
      <c r="K29" s="8"/>
      <c r="L29" s="8"/>
      <c r="M29" s="8">
        <v>93.353516191701388</v>
      </c>
      <c r="N29" s="8"/>
      <c r="O29" s="8"/>
      <c r="P29" s="8">
        <v>6.646483808298612</v>
      </c>
      <c r="Q29" s="8"/>
      <c r="R29" s="8"/>
      <c r="S29" s="8">
        <v>71.928036016633385</v>
      </c>
      <c r="T29" s="8"/>
      <c r="U29" s="8"/>
      <c r="V29" s="8">
        <v>28.071963983366615</v>
      </c>
    </row>
    <row r="30" spans="1:22" s="99" customFormat="1" ht="11.4" x14ac:dyDescent="0.2">
      <c r="A30" s="99" t="s">
        <v>174</v>
      </c>
      <c r="B30" s="8">
        <v>2016</v>
      </c>
      <c r="C30" s="100" t="s">
        <v>7</v>
      </c>
      <c r="D30" s="8">
        <v>21474520</v>
      </c>
      <c r="E30" s="8"/>
      <c r="F30" s="8"/>
      <c r="G30" s="8">
        <v>67.788468267316873</v>
      </c>
      <c r="H30" s="8"/>
      <c r="I30" s="8"/>
      <c r="J30" s="8">
        <v>32.211531732683127</v>
      </c>
      <c r="K30" s="8"/>
      <c r="L30" s="8"/>
      <c r="M30" s="8">
        <v>93.353516191701388</v>
      </c>
      <c r="N30" s="8"/>
      <c r="O30" s="8"/>
      <c r="P30" s="8">
        <v>6.646483808298612</v>
      </c>
      <c r="Q30" s="8"/>
      <c r="R30" s="8"/>
      <c r="S30" s="8">
        <v>71.928036016633385</v>
      </c>
      <c r="T30" s="8"/>
      <c r="U30" s="8"/>
      <c r="V30" s="8">
        <v>28.071963983366615</v>
      </c>
    </row>
    <row r="31" spans="1:22" s="99" customFormat="1" ht="11.4" x14ac:dyDescent="0.2">
      <c r="A31" s="99" t="s">
        <v>174</v>
      </c>
      <c r="B31" s="8">
        <v>2017</v>
      </c>
      <c r="C31" s="100" t="s">
        <v>7</v>
      </c>
      <c r="D31" s="8">
        <v>21947988</v>
      </c>
      <c r="E31" s="8"/>
      <c r="F31" s="8"/>
      <c r="G31" s="8">
        <v>67.788468267316873</v>
      </c>
      <c r="H31" s="8"/>
      <c r="I31" s="8"/>
      <c r="J31" s="8">
        <v>32.211531732683127</v>
      </c>
      <c r="K31" s="8"/>
      <c r="L31" s="8"/>
      <c r="M31" s="8">
        <v>93.353516191701388</v>
      </c>
      <c r="N31" s="8"/>
      <c r="O31" s="8"/>
      <c r="P31" s="8">
        <v>6.646483808298612</v>
      </c>
      <c r="Q31" s="8"/>
      <c r="R31" s="8"/>
      <c r="S31" s="8">
        <v>71.928036016633385</v>
      </c>
      <c r="T31" s="8"/>
      <c r="U31" s="8"/>
      <c r="V31" s="8">
        <v>28.071963983366615</v>
      </c>
    </row>
    <row r="32" spans="1:22" s="99" customFormat="1" ht="11.4" x14ac:dyDescent="0.2">
      <c r="A32" s="99" t="s">
        <v>174</v>
      </c>
      <c r="B32" s="8">
        <v>2018</v>
      </c>
      <c r="C32" s="100" t="s">
        <v>7</v>
      </c>
      <c r="D32" s="8">
        <v>22544240</v>
      </c>
      <c r="E32" s="8"/>
      <c r="F32" s="8"/>
      <c r="G32" s="8">
        <v>67.788468267316873</v>
      </c>
      <c r="H32" s="8"/>
      <c r="I32" s="8"/>
      <c r="J32" s="8">
        <v>32.211531732683127</v>
      </c>
      <c r="K32" s="8"/>
      <c r="L32" s="8"/>
      <c r="M32" s="8">
        <v>93.353516191701388</v>
      </c>
      <c r="N32" s="8"/>
      <c r="O32" s="8"/>
      <c r="P32" s="8">
        <v>6.646483808298612</v>
      </c>
      <c r="Q32" s="8"/>
      <c r="R32" s="8"/>
      <c r="S32" s="8">
        <v>71.928036016633385</v>
      </c>
      <c r="T32" s="8"/>
      <c r="U32" s="8"/>
      <c r="V32" s="8">
        <v>28.071963983366615</v>
      </c>
    </row>
    <row r="33" spans="1:22" s="99" customFormat="1" ht="11.4" x14ac:dyDescent="0.2">
      <c r="A33" s="99" t="s">
        <v>174</v>
      </c>
      <c r="B33" s="8">
        <v>2019</v>
      </c>
      <c r="C33" s="100" t="s">
        <v>7</v>
      </c>
      <c r="D33" s="8">
        <v>23106624</v>
      </c>
      <c r="E33" s="8"/>
      <c r="F33" s="8"/>
      <c r="G33" s="8">
        <v>67.788468267316873</v>
      </c>
      <c r="H33" s="8"/>
      <c r="I33" s="8"/>
      <c r="J33" s="8">
        <v>32.211531732683127</v>
      </c>
      <c r="K33" s="8"/>
      <c r="L33" s="8"/>
      <c r="M33" s="8">
        <v>93.353516191701388</v>
      </c>
      <c r="N33" s="8"/>
      <c r="O33" s="8"/>
      <c r="P33" s="8">
        <v>6.646483808298612</v>
      </c>
      <c r="Q33" s="8"/>
      <c r="R33" s="8"/>
      <c r="S33" s="8">
        <v>71.928036016633385</v>
      </c>
      <c r="T33" s="8"/>
      <c r="U33" s="8"/>
      <c r="V33" s="8">
        <v>28.071963983366615</v>
      </c>
    </row>
    <row r="34" spans="1:22" s="99" customFormat="1" ht="11.4" x14ac:dyDescent="0.2">
      <c r="A34" s="99" t="s">
        <v>174</v>
      </c>
      <c r="B34" s="8">
        <v>2020</v>
      </c>
      <c r="C34" s="100" t="s">
        <v>7</v>
      </c>
      <c r="D34" s="8">
        <v>23407216</v>
      </c>
      <c r="E34" s="8"/>
      <c r="F34" s="8"/>
      <c r="G34" s="8">
        <v>67.788468267316873</v>
      </c>
      <c r="H34" s="8"/>
      <c r="I34" s="8"/>
      <c r="J34" s="8">
        <v>32.211531732683127</v>
      </c>
      <c r="K34" s="8"/>
      <c r="L34" s="8"/>
      <c r="M34" s="8">
        <v>93.353516191701388</v>
      </c>
      <c r="N34" s="8"/>
      <c r="O34" s="8"/>
      <c r="P34" s="8">
        <v>6.646483808298612</v>
      </c>
      <c r="Q34" s="8"/>
      <c r="R34" s="8"/>
      <c r="S34" s="8">
        <v>71.928036016633385</v>
      </c>
      <c r="T34" s="8"/>
      <c r="U34" s="8"/>
      <c r="V34" s="8">
        <v>28.071963983366615</v>
      </c>
    </row>
    <row r="35" spans="1:22" s="99" customFormat="1" ht="11.4" x14ac:dyDescent="0.2">
      <c r="A35" s="99" t="s">
        <v>174</v>
      </c>
      <c r="B35" s="8">
        <v>2021</v>
      </c>
      <c r="C35" s="100" t="s">
        <v>7</v>
      </c>
      <c r="D35" s="8">
        <v>23678650</v>
      </c>
      <c r="E35" s="8"/>
      <c r="F35" s="8"/>
      <c r="G35" s="8">
        <v>67.788468267316873</v>
      </c>
      <c r="H35" s="8"/>
      <c r="I35" s="8"/>
      <c r="J35" s="8">
        <v>32.211531732683127</v>
      </c>
      <c r="K35" s="8"/>
      <c r="L35" s="8"/>
      <c r="M35" s="8">
        <v>93.353516191701388</v>
      </c>
      <c r="N35" s="8"/>
      <c r="O35" s="8"/>
      <c r="P35" s="8">
        <v>6.646483808298612</v>
      </c>
      <c r="Q35" s="8"/>
      <c r="R35" s="8"/>
      <c r="S35" s="8">
        <v>71.928036016633385</v>
      </c>
      <c r="T35" s="8"/>
      <c r="U35" s="8"/>
      <c r="V35" s="8">
        <v>28.071963983366615</v>
      </c>
    </row>
    <row r="36" spans="1:22" s="99" customFormat="1" ht="11.4" x14ac:dyDescent="0.2">
      <c r="A36" s="99" t="s">
        <v>174</v>
      </c>
      <c r="B36" s="8">
        <v>2022</v>
      </c>
      <c r="C36" s="100" t="s">
        <v>7</v>
      </c>
      <c r="D36" s="8">
        <v>23727932</v>
      </c>
      <c r="E36" s="8"/>
      <c r="F36" s="8"/>
      <c r="G36" s="8">
        <v>67.788468267316873</v>
      </c>
      <c r="H36" s="8"/>
      <c r="I36" s="8"/>
      <c r="J36" s="8">
        <v>32.211531732683127</v>
      </c>
      <c r="K36" s="8"/>
      <c r="L36" s="8"/>
      <c r="M36" s="8">
        <v>93.353516191701388</v>
      </c>
      <c r="N36" s="8"/>
      <c r="O36" s="8"/>
      <c r="P36" s="8">
        <v>6.646483808298612</v>
      </c>
      <c r="Q36" s="8"/>
      <c r="R36" s="8"/>
      <c r="S36" s="8">
        <v>71.928036016633385</v>
      </c>
      <c r="T36" s="8"/>
      <c r="U36" s="8"/>
      <c r="V36" s="8">
        <v>28.071963983366615</v>
      </c>
    </row>
    <row r="37" spans="1:22" s="99" customFormat="1" ht="11.4" x14ac:dyDescent="0.2">
      <c r="A37" s="99" t="s">
        <v>174</v>
      </c>
      <c r="B37" s="8">
        <v>2023</v>
      </c>
      <c r="C37" s="100" t="s">
        <v>7</v>
      </c>
      <c r="D37" s="8">
        <v>23814730</v>
      </c>
      <c r="E37" s="8"/>
      <c r="F37" s="8"/>
      <c r="G37" s="8">
        <v>67.788468267316873</v>
      </c>
      <c r="H37" s="8"/>
      <c r="I37" s="8"/>
      <c r="J37" s="8">
        <v>32.211531732683127</v>
      </c>
      <c r="K37" s="8"/>
      <c r="L37" s="8"/>
      <c r="M37" s="8">
        <v>93.353516191701388</v>
      </c>
      <c r="N37" s="8"/>
      <c r="O37" s="8"/>
      <c r="P37" s="8">
        <v>6.646483808298612</v>
      </c>
      <c r="Q37" s="8"/>
      <c r="R37" s="8"/>
      <c r="S37" s="8">
        <v>71.928036016633385</v>
      </c>
      <c r="T37" s="8"/>
      <c r="U37" s="8"/>
      <c r="V37" s="8">
        <v>28.071963983366615</v>
      </c>
    </row>
    <row r="38" spans="1:22" s="99" customFormat="1" ht="11.4" x14ac:dyDescent="0.2">
      <c r="A38" s="99" t="s">
        <v>174</v>
      </c>
      <c r="B38" s="8">
        <v>2024</v>
      </c>
      <c r="C38" s="100" t="s">
        <v>7</v>
      </c>
      <c r="D38" s="8">
        <v>23865864</v>
      </c>
      <c r="E38" s="8"/>
      <c r="F38" s="8"/>
      <c r="G38" s="8">
        <v>67.788468267316873</v>
      </c>
      <c r="H38" s="8"/>
      <c r="I38" s="8"/>
      <c r="J38" s="8">
        <v>32.211531732683127</v>
      </c>
      <c r="K38" s="8"/>
      <c r="L38" s="8"/>
      <c r="M38" s="8">
        <v>93.353516191701388</v>
      </c>
      <c r="N38" s="8"/>
      <c r="O38" s="8"/>
      <c r="P38" s="8">
        <v>6.646483808298612</v>
      </c>
      <c r="Q38" s="8"/>
      <c r="R38" s="8"/>
      <c r="S38" s="8">
        <v>71.928036016633385</v>
      </c>
      <c r="T38" s="8"/>
      <c r="U38" s="8"/>
      <c r="V38" s="8">
        <v>28.071963983366615</v>
      </c>
    </row>
    <row r="39" spans="1:22" s="99" customFormat="1" ht="11.4" x14ac:dyDescent="0.2">
      <c r="A39" s="99" t="s">
        <v>174</v>
      </c>
      <c r="B39" s="8">
        <v>2025</v>
      </c>
      <c r="C39" s="100" t="s">
        <v>7</v>
      </c>
      <c r="D39" s="8">
        <v>22234482</v>
      </c>
      <c r="E39" s="8"/>
      <c r="F39" s="8"/>
      <c r="G39" s="8">
        <v>67.788468267316873</v>
      </c>
      <c r="H39" s="8"/>
      <c r="I39" s="8"/>
      <c r="J39" s="8">
        <v>32.211531732683127</v>
      </c>
      <c r="K39" s="8"/>
      <c r="L39" s="8"/>
      <c r="M39" s="8">
        <v>93.353516191701388</v>
      </c>
      <c r="N39" s="8"/>
      <c r="O39" s="8"/>
      <c r="P39" s="8">
        <v>6.646483808298612</v>
      </c>
      <c r="Q39" s="8"/>
      <c r="R39" s="8"/>
      <c r="S39" s="8">
        <v>71.928036016633385</v>
      </c>
      <c r="T39" s="8"/>
      <c r="U39" s="8"/>
      <c r="V39" s="8">
        <v>28.071963983366615</v>
      </c>
    </row>
    <row r="40" spans="1:22" s="99" customFormat="1" ht="11.4" x14ac:dyDescent="0.2">
      <c r="A40" s="99" t="s">
        <v>174</v>
      </c>
      <c r="B40" s="8">
        <v>2026</v>
      </c>
      <c r="C40" s="100" t="s">
        <v>7</v>
      </c>
      <c r="D40" s="8"/>
      <c r="E40" s="8"/>
      <c r="F40" s="8"/>
      <c r="G40" s="8">
        <v>67.788468267316873</v>
      </c>
      <c r="H40" s="8"/>
      <c r="I40" s="8"/>
      <c r="J40" s="8">
        <v>32.211531732683127</v>
      </c>
      <c r="K40" s="8"/>
      <c r="L40" s="8"/>
      <c r="M40" s="8">
        <v>93.353516191701388</v>
      </c>
      <c r="N40" s="8"/>
      <c r="O40" s="8"/>
      <c r="P40" s="8">
        <v>6.646483808298612</v>
      </c>
      <c r="Q40" s="8"/>
      <c r="R40" s="8"/>
      <c r="S40" s="8">
        <v>71.928036016633385</v>
      </c>
      <c r="T40" s="8"/>
      <c r="U40" s="8"/>
      <c r="V40" s="8">
        <v>28.071963983366615</v>
      </c>
    </row>
    <row r="41" spans="1:22" s="99" customFormat="1" ht="11.4" x14ac:dyDescent="0.2">
      <c r="A41" s="99" t="s">
        <v>174</v>
      </c>
      <c r="B41" s="8">
        <v>2027</v>
      </c>
      <c r="C41" s="100" t="s">
        <v>7</v>
      </c>
      <c r="D41" s="8"/>
      <c r="E41" s="8"/>
      <c r="F41" s="8"/>
      <c r="G41" s="8">
        <v>67.788468267316873</v>
      </c>
      <c r="H41" s="8"/>
      <c r="I41" s="8"/>
      <c r="J41" s="8">
        <v>32.211531732683127</v>
      </c>
      <c r="K41" s="8"/>
      <c r="L41" s="8"/>
      <c r="M41" s="8">
        <v>93.353516191701388</v>
      </c>
      <c r="N41" s="8"/>
      <c r="O41" s="8"/>
      <c r="P41" s="8">
        <v>6.646483808298612</v>
      </c>
      <c r="Q41" s="8"/>
      <c r="R41" s="8"/>
      <c r="S41" s="8">
        <v>71.928036016633385</v>
      </c>
      <c r="T41" s="8"/>
      <c r="U41" s="8"/>
      <c r="V41" s="8">
        <v>28.071963983366615</v>
      </c>
    </row>
    <row r="42" spans="1:22" s="99" customFormat="1" ht="11.4" x14ac:dyDescent="0.2">
      <c r="A42" s="99" t="s">
        <v>174</v>
      </c>
      <c r="B42" s="8">
        <v>2028</v>
      </c>
      <c r="C42" s="100" t="s">
        <v>7</v>
      </c>
      <c r="D42" s="8"/>
      <c r="E42" s="8"/>
      <c r="F42" s="8"/>
      <c r="G42" s="8">
        <v>67.788468267316873</v>
      </c>
      <c r="H42" s="8"/>
      <c r="I42" s="8"/>
      <c r="J42" s="8">
        <v>32.211531732683127</v>
      </c>
      <c r="K42" s="8"/>
      <c r="L42" s="8"/>
      <c r="M42" s="8">
        <v>93.353516191701388</v>
      </c>
      <c r="N42" s="8"/>
      <c r="O42" s="8"/>
      <c r="P42" s="8">
        <v>6.646483808298612</v>
      </c>
      <c r="Q42" s="8"/>
      <c r="R42" s="8"/>
      <c r="S42" s="8">
        <v>71.928036016633385</v>
      </c>
      <c r="T42" s="8"/>
      <c r="U42" s="8"/>
      <c r="V42" s="8">
        <v>28.071963983366615</v>
      </c>
    </row>
    <row r="43" spans="1:22" s="99" customFormat="1" ht="11.4" x14ac:dyDescent="0.2">
      <c r="A43" s="99" t="s">
        <v>174</v>
      </c>
      <c r="B43" s="8">
        <v>2029</v>
      </c>
      <c r="C43" s="100" t="s">
        <v>7</v>
      </c>
      <c r="D43" s="8"/>
      <c r="E43" s="8"/>
      <c r="F43" s="8"/>
      <c r="G43" s="8"/>
      <c r="H43" s="8"/>
      <c r="I43" s="8"/>
      <c r="J43" s="8">
        <v>100</v>
      </c>
      <c r="K43" s="8"/>
      <c r="L43" s="8"/>
      <c r="M43" s="8"/>
      <c r="N43" s="8"/>
      <c r="O43" s="8"/>
      <c r="P43" s="8">
        <v>100</v>
      </c>
      <c r="Q43" s="8"/>
      <c r="R43" s="8"/>
      <c r="S43" s="8"/>
      <c r="T43" s="8"/>
      <c r="U43" s="8"/>
      <c r="V43" s="8">
        <v>100</v>
      </c>
    </row>
    <row r="44" spans="1:22" s="99" customFormat="1" ht="11.4" x14ac:dyDescent="0.2">
      <c r="A44" s="99" t="s">
        <v>174</v>
      </c>
      <c r="B44" s="8">
        <v>2030</v>
      </c>
      <c r="C44" s="100" t="s">
        <v>7</v>
      </c>
      <c r="D44" s="8"/>
      <c r="E44" s="8"/>
      <c r="F44" s="8"/>
      <c r="G44" s="8"/>
      <c r="H44" s="8"/>
      <c r="I44" s="8"/>
      <c r="J44" s="8">
        <v>100</v>
      </c>
      <c r="K44" s="8"/>
      <c r="L44" s="8"/>
      <c r="M44" s="8"/>
      <c r="N44" s="8"/>
      <c r="O44" s="8"/>
      <c r="P44" s="8">
        <v>100</v>
      </c>
      <c r="Q44" s="8"/>
      <c r="R44" s="8"/>
      <c r="S44" s="8"/>
      <c r="T44" s="8"/>
      <c r="U44" s="8"/>
      <c r="V44" s="8">
        <v>100</v>
      </c>
    </row>
    <row r="45" spans="1:22" s="99" customFormat="1" ht="11.4" x14ac:dyDescent="0.2">
      <c r="A45" s="99" t="s">
        <v>174</v>
      </c>
      <c r="B45" s="8">
        <v>2000</v>
      </c>
      <c r="C45" s="100" t="s">
        <v>1</v>
      </c>
      <c r="D45" s="8">
        <v>6260620.9595755003</v>
      </c>
      <c r="E45" s="8"/>
      <c r="F45" s="8"/>
      <c r="G45" s="8"/>
      <c r="H45" s="8"/>
      <c r="I45" s="8"/>
      <c r="J45" s="8">
        <v>100</v>
      </c>
      <c r="K45" s="8"/>
      <c r="L45" s="8"/>
      <c r="M45" s="8"/>
      <c r="N45" s="8"/>
      <c r="O45" s="8"/>
      <c r="P45" s="8">
        <v>100</v>
      </c>
      <c r="Q45" s="8"/>
      <c r="R45" s="8"/>
      <c r="S45" s="8"/>
      <c r="T45" s="8"/>
      <c r="U45" s="8"/>
      <c r="V45" s="8">
        <v>100</v>
      </c>
    </row>
    <row r="46" spans="1:22" s="99" customFormat="1" ht="11.4" x14ac:dyDescent="0.2">
      <c r="A46" s="99" t="s">
        <v>174</v>
      </c>
      <c r="B46" s="8">
        <v>2001</v>
      </c>
      <c r="C46" s="100" t="s">
        <v>1</v>
      </c>
      <c r="D46" s="8">
        <v>6323273.6634250637</v>
      </c>
      <c r="E46" s="8"/>
      <c r="F46" s="8"/>
      <c r="G46" s="8"/>
      <c r="H46" s="8"/>
      <c r="I46" s="8"/>
      <c r="J46" s="8">
        <v>100</v>
      </c>
      <c r="K46" s="8"/>
      <c r="L46" s="8"/>
      <c r="M46" s="8"/>
      <c r="N46" s="8"/>
      <c r="O46" s="8"/>
      <c r="P46" s="8">
        <v>100</v>
      </c>
      <c r="Q46" s="8"/>
      <c r="R46" s="8"/>
      <c r="S46" s="8"/>
      <c r="T46" s="8"/>
      <c r="U46" s="8"/>
      <c r="V46" s="8">
        <v>100</v>
      </c>
    </row>
    <row r="47" spans="1:22" s="99" customFormat="1" ht="11.4" x14ac:dyDescent="0.2">
      <c r="A47" s="99" t="s">
        <v>174</v>
      </c>
      <c r="B47" s="8">
        <v>2002</v>
      </c>
      <c r="C47" s="100" t="s">
        <v>1</v>
      </c>
      <c r="D47" s="8">
        <v>6353245.0740391538</v>
      </c>
      <c r="E47" s="8"/>
      <c r="F47" s="8"/>
      <c r="G47" s="8"/>
      <c r="H47" s="8"/>
      <c r="I47" s="8"/>
      <c r="J47" s="8">
        <v>100</v>
      </c>
      <c r="K47" s="8"/>
      <c r="L47" s="8"/>
      <c r="M47" s="8"/>
      <c r="N47" s="8"/>
      <c r="O47" s="8"/>
      <c r="P47" s="8">
        <v>100</v>
      </c>
      <c r="Q47" s="8"/>
      <c r="R47" s="8"/>
      <c r="S47" s="8"/>
      <c r="T47" s="8"/>
      <c r="U47" s="8"/>
      <c r="V47" s="8">
        <v>100</v>
      </c>
    </row>
    <row r="48" spans="1:22" s="99" customFormat="1" ht="11.4" x14ac:dyDescent="0.2">
      <c r="A48" s="99" t="s">
        <v>174</v>
      </c>
      <c r="B48" s="8">
        <v>2003</v>
      </c>
      <c r="C48" s="100" t="s">
        <v>1</v>
      </c>
      <c r="D48" s="8">
        <v>6364730.9156272886</v>
      </c>
      <c r="E48" s="8"/>
      <c r="F48" s="8"/>
      <c r="G48" s="8"/>
      <c r="H48" s="8"/>
      <c r="I48" s="8"/>
      <c r="J48" s="8">
        <v>100</v>
      </c>
      <c r="K48" s="8"/>
      <c r="L48" s="8"/>
      <c r="M48" s="8"/>
      <c r="N48" s="8"/>
      <c r="O48" s="8"/>
      <c r="P48" s="8">
        <v>100</v>
      </c>
      <c r="Q48" s="8"/>
      <c r="R48" s="8"/>
      <c r="S48" s="8"/>
      <c r="T48" s="8"/>
      <c r="U48" s="8"/>
      <c r="V48" s="8">
        <v>100</v>
      </c>
    </row>
    <row r="49" spans="1:22" s="99" customFormat="1" ht="11.4" x14ac:dyDescent="0.2">
      <c r="A49" s="99" t="s">
        <v>174</v>
      </c>
      <c r="B49" s="8">
        <v>2004</v>
      </c>
      <c r="C49" s="100" t="s">
        <v>1</v>
      </c>
      <c r="D49" s="8">
        <v>6389653.2687561791</v>
      </c>
      <c r="E49" s="8"/>
      <c r="F49" s="8"/>
      <c r="G49" s="8"/>
      <c r="H49" s="8"/>
      <c r="I49" s="8"/>
      <c r="J49" s="8">
        <v>100</v>
      </c>
      <c r="K49" s="8"/>
      <c r="L49" s="8"/>
      <c r="M49" s="8"/>
      <c r="N49" s="8"/>
      <c r="O49" s="8"/>
      <c r="P49" s="8">
        <v>100</v>
      </c>
      <c r="Q49" s="8"/>
      <c r="R49" s="8"/>
      <c r="S49" s="8"/>
      <c r="T49" s="8"/>
      <c r="U49" s="8"/>
      <c r="V49" s="8">
        <v>100</v>
      </c>
    </row>
    <row r="50" spans="1:22" s="99" customFormat="1" ht="11.4" x14ac:dyDescent="0.2">
      <c r="A50" s="99" t="s">
        <v>174</v>
      </c>
      <c r="B50" s="8">
        <v>2005</v>
      </c>
      <c r="C50" s="100" t="s">
        <v>1</v>
      </c>
      <c r="D50" s="8">
        <v>6428713.5698242178</v>
      </c>
      <c r="E50" s="8"/>
      <c r="F50" s="8"/>
      <c r="G50" s="8"/>
      <c r="H50" s="8"/>
      <c r="I50" s="8"/>
      <c r="J50" s="8">
        <v>100</v>
      </c>
      <c r="K50" s="8"/>
      <c r="L50" s="8"/>
      <c r="M50" s="8"/>
      <c r="N50" s="8"/>
      <c r="O50" s="8"/>
      <c r="P50" s="8">
        <v>100</v>
      </c>
      <c r="Q50" s="8"/>
      <c r="R50" s="8"/>
      <c r="S50" s="8"/>
      <c r="T50" s="8"/>
      <c r="U50" s="8"/>
      <c r="V50" s="8">
        <v>100</v>
      </c>
    </row>
    <row r="51" spans="1:22" s="99" customFormat="1" ht="11.4" x14ac:dyDescent="0.2">
      <c r="A51" s="99" t="s">
        <v>174</v>
      </c>
      <c r="B51" s="8">
        <v>2006</v>
      </c>
      <c r="C51" s="100" t="s">
        <v>1</v>
      </c>
      <c r="D51" s="8">
        <v>6482387.2302978514</v>
      </c>
      <c r="E51" s="8"/>
      <c r="F51" s="8"/>
      <c r="G51" s="8"/>
      <c r="H51" s="8"/>
      <c r="I51" s="8"/>
      <c r="J51" s="8">
        <v>100</v>
      </c>
      <c r="K51" s="8"/>
      <c r="L51" s="8"/>
      <c r="M51" s="8"/>
      <c r="N51" s="8"/>
      <c r="O51" s="8"/>
      <c r="P51" s="8">
        <v>100</v>
      </c>
      <c r="Q51" s="8"/>
      <c r="R51" s="8"/>
      <c r="S51" s="8"/>
      <c r="T51" s="8"/>
      <c r="U51" s="8"/>
      <c r="V51" s="8">
        <v>100</v>
      </c>
    </row>
    <row r="52" spans="1:22" s="99" customFormat="1" ht="11.4" x14ac:dyDescent="0.2">
      <c r="A52" s="99" t="s">
        <v>174</v>
      </c>
      <c r="B52" s="8">
        <v>2007</v>
      </c>
      <c r="C52" s="100" t="s">
        <v>1</v>
      </c>
      <c r="D52" s="8">
        <v>6574999.3705650326</v>
      </c>
      <c r="E52" s="8"/>
      <c r="F52" s="8"/>
      <c r="G52" s="8"/>
      <c r="H52" s="8"/>
      <c r="I52" s="8"/>
      <c r="J52" s="8">
        <v>100</v>
      </c>
      <c r="K52" s="8"/>
      <c r="L52" s="8"/>
      <c r="M52" s="8"/>
      <c r="N52" s="8"/>
      <c r="O52" s="8"/>
      <c r="P52" s="8">
        <v>100</v>
      </c>
      <c r="Q52" s="8"/>
      <c r="R52" s="8"/>
      <c r="S52" s="8"/>
      <c r="T52" s="8"/>
      <c r="U52" s="8"/>
      <c r="V52" s="8">
        <v>100</v>
      </c>
    </row>
    <row r="53" spans="1:22" s="99" customFormat="1" ht="11.4" x14ac:dyDescent="0.2">
      <c r="A53" s="99" t="s">
        <v>174</v>
      </c>
      <c r="B53" s="8">
        <v>2008</v>
      </c>
      <c r="C53" s="100" t="s">
        <v>1</v>
      </c>
      <c r="D53" s="8">
        <v>6669618.8129962916</v>
      </c>
      <c r="E53" s="8"/>
      <c r="F53" s="8"/>
      <c r="G53" s="8"/>
      <c r="H53" s="8"/>
      <c r="I53" s="8"/>
      <c r="J53" s="8">
        <v>100</v>
      </c>
      <c r="K53" s="8"/>
      <c r="L53" s="8"/>
      <c r="M53" s="8"/>
      <c r="N53" s="8"/>
      <c r="O53" s="8"/>
      <c r="P53" s="8">
        <v>100</v>
      </c>
      <c r="Q53" s="8"/>
      <c r="R53" s="8"/>
      <c r="S53" s="8"/>
      <c r="T53" s="8"/>
      <c r="U53" s="8"/>
      <c r="V53" s="8">
        <v>100</v>
      </c>
    </row>
    <row r="54" spans="1:22" s="99" customFormat="1" ht="11.4" x14ac:dyDescent="0.2">
      <c r="A54" s="99" t="s">
        <v>174</v>
      </c>
      <c r="B54" s="8">
        <v>2009</v>
      </c>
      <c r="C54" s="100" t="s">
        <v>1</v>
      </c>
      <c r="D54" s="8">
        <v>6745765.4368648529</v>
      </c>
      <c r="E54" s="8"/>
      <c r="F54" s="8"/>
      <c r="G54" s="8"/>
      <c r="H54" s="8"/>
      <c r="I54" s="8"/>
      <c r="J54" s="8">
        <v>100</v>
      </c>
      <c r="K54" s="8"/>
      <c r="L54" s="8"/>
      <c r="M54" s="8"/>
      <c r="N54" s="8"/>
      <c r="O54" s="8"/>
      <c r="P54" s="8">
        <v>100</v>
      </c>
      <c r="Q54" s="8"/>
      <c r="R54" s="8"/>
      <c r="S54" s="8"/>
      <c r="T54" s="8"/>
      <c r="U54" s="8"/>
      <c r="V54" s="8">
        <v>100</v>
      </c>
    </row>
    <row r="55" spans="1:22" s="99" customFormat="1" ht="11.4" x14ac:dyDescent="0.2">
      <c r="A55" s="99" t="s">
        <v>174</v>
      </c>
      <c r="B55" s="8">
        <v>2010</v>
      </c>
      <c r="C55" s="100" t="s">
        <v>1</v>
      </c>
      <c r="D55" s="8">
        <v>6774955.2126506809</v>
      </c>
      <c r="E55" s="8"/>
      <c r="F55" s="8"/>
      <c r="G55" s="8"/>
      <c r="H55" s="8"/>
      <c r="I55" s="8"/>
      <c r="J55" s="8">
        <v>100</v>
      </c>
      <c r="K55" s="8"/>
      <c r="L55" s="8"/>
      <c r="M55" s="8"/>
      <c r="N55" s="8"/>
      <c r="O55" s="8"/>
      <c r="P55" s="8">
        <v>100</v>
      </c>
      <c r="Q55" s="8"/>
      <c r="R55" s="8"/>
      <c r="S55" s="8"/>
      <c r="T55" s="8"/>
      <c r="U55" s="8"/>
      <c r="V55" s="8">
        <v>100</v>
      </c>
    </row>
    <row r="56" spans="1:22" s="99" customFormat="1" ht="11.4" x14ac:dyDescent="0.2">
      <c r="A56" s="99" t="s">
        <v>174</v>
      </c>
      <c r="B56" s="8">
        <v>2011</v>
      </c>
      <c r="C56" s="100" t="s">
        <v>1</v>
      </c>
      <c r="D56" s="8">
        <v>6825096.7019966133</v>
      </c>
      <c r="E56" s="8"/>
      <c r="F56" s="8"/>
      <c r="G56" s="8"/>
      <c r="H56" s="8"/>
      <c r="I56" s="8"/>
      <c r="J56" s="8">
        <v>100</v>
      </c>
      <c r="K56" s="8"/>
      <c r="L56" s="8"/>
      <c r="M56" s="8"/>
      <c r="N56" s="8"/>
      <c r="O56" s="8"/>
      <c r="P56" s="8">
        <v>100</v>
      </c>
      <c r="Q56" s="8"/>
      <c r="R56" s="8"/>
      <c r="S56" s="8"/>
      <c r="T56" s="8"/>
      <c r="U56" s="8"/>
      <c r="V56" s="8">
        <v>100</v>
      </c>
    </row>
    <row r="57" spans="1:22" s="99" customFormat="1" ht="11.4" x14ac:dyDescent="0.2">
      <c r="A57" s="99" t="s">
        <v>174</v>
      </c>
      <c r="B57" s="8">
        <v>2012</v>
      </c>
      <c r="C57" s="100" t="s">
        <v>1</v>
      </c>
      <c r="D57" s="8">
        <v>6886572.9242816167</v>
      </c>
      <c r="E57" s="8"/>
      <c r="F57" s="8"/>
      <c r="G57" s="8"/>
      <c r="H57" s="8"/>
      <c r="I57" s="8"/>
      <c r="J57" s="8">
        <v>100</v>
      </c>
      <c r="K57" s="8"/>
      <c r="L57" s="8"/>
      <c r="M57" s="8"/>
      <c r="N57" s="8"/>
      <c r="O57" s="8"/>
      <c r="P57" s="8">
        <v>100</v>
      </c>
      <c r="Q57" s="8"/>
      <c r="R57" s="8"/>
      <c r="S57" s="8"/>
      <c r="T57" s="8"/>
      <c r="U57" s="8"/>
      <c r="V57" s="8">
        <v>100</v>
      </c>
    </row>
    <row r="58" spans="1:22" s="99" customFormat="1" ht="11.4" x14ac:dyDescent="0.2">
      <c r="A58" s="99" t="s">
        <v>174</v>
      </c>
      <c r="B58" s="8">
        <v>2013</v>
      </c>
      <c r="C58" s="100" t="s">
        <v>1</v>
      </c>
      <c r="D58" s="8">
        <v>6969301.6562985228</v>
      </c>
      <c r="E58" s="8"/>
      <c r="F58" s="8"/>
      <c r="G58" s="8"/>
      <c r="H58" s="8"/>
      <c r="I58" s="8"/>
      <c r="J58" s="8">
        <v>100</v>
      </c>
      <c r="K58" s="8"/>
      <c r="L58" s="8"/>
      <c r="M58" s="8"/>
      <c r="N58" s="8"/>
      <c r="O58" s="8"/>
      <c r="P58" s="8">
        <v>100</v>
      </c>
      <c r="Q58" s="8"/>
      <c r="R58" s="8"/>
      <c r="S58" s="8"/>
      <c r="T58" s="8"/>
      <c r="U58" s="8"/>
      <c r="V58" s="8">
        <v>100</v>
      </c>
    </row>
    <row r="59" spans="1:22" s="99" customFormat="1" ht="11.4" x14ac:dyDescent="0.2">
      <c r="A59" s="99" t="s">
        <v>174</v>
      </c>
      <c r="B59" s="8">
        <v>2014</v>
      </c>
      <c r="C59" s="100" t="s">
        <v>1</v>
      </c>
      <c r="D59" s="8">
        <v>7073147.6339150993</v>
      </c>
      <c r="E59" s="8"/>
      <c r="F59" s="8"/>
      <c r="G59" s="8"/>
      <c r="H59" s="8"/>
      <c r="I59" s="8"/>
      <c r="J59" s="8">
        <v>100</v>
      </c>
      <c r="K59" s="8"/>
      <c r="L59" s="8"/>
      <c r="M59" s="8"/>
      <c r="N59" s="8"/>
      <c r="O59" s="8"/>
      <c r="P59" s="8">
        <v>100</v>
      </c>
      <c r="Q59" s="8"/>
      <c r="R59" s="8"/>
      <c r="S59" s="8"/>
      <c r="T59" s="8"/>
      <c r="U59" s="8"/>
      <c r="V59" s="8">
        <v>100</v>
      </c>
    </row>
    <row r="60" spans="1:22" s="99" customFormat="1" ht="11.4" x14ac:dyDescent="0.2">
      <c r="A60" s="99" t="s">
        <v>174</v>
      </c>
      <c r="B60" s="8">
        <v>2015</v>
      </c>
      <c r="C60" s="100" t="s">
        <v>1</v>
      </c>
      <c r="D60" s="8">
        <v>7219846.0949290469</v>
      </c>
      <c r="E60" s="8"/>
      <c r="F60" s="8"/>
      <c r="G60" s="8"/>
      <c r="H60" s="8"/>
      <c r="I60" s="8"/>
      <c r="J60" s="8">
        <v>100</v>
      </c>
      <c r="K60" s="8"/>
      <c r="L60" s="8"/>
      <c r="M60" s="8"/>
      <c r="N60" s="8"/>
      <c r="O60" s="8"/>
      <c r="P60" s="8">
        <v>100</v>
      </c>
      <c r="Q60" s="8"/>
      <c r="R60" s="8"/>
      <c r="S60" s="8"/>
      <c r="T60" s="8"/>
      <c r="U60" s="8"/>
      <c r="V60" s="8">
        <v>100</v>
      </c>
    </row>
    <row r="61" spans="1:22" s="99" customFormat="1" ht="11.4" x14ac:dyDescent="0.2">
      <c r="A61" s="99" t="s">
        <v>174</v>
      </c>
      <c r="B61" s="8">
        <v>2016</v>
      </c>
      <c r="C61" s="100" t="s">
        <v>1</v>
      </c>
      <c r="D61" s="8">
        <v>7410856.4915573122</v>
      </c>
      <c r="E61" s="8"/>
      <c r="F61" s="8"/>
      <c r="G61" s="8"/>
      <c r="H61" s="8"/>
      <c r="I61" s="8"/>
      <c r="J61" s="8">
        <v>100</v>
      </c>
      <c r="K61" s="8"/>
      <c r="L61" s="8"/>
      <c r="M61" s="8"/>
      <c r="N61" s="8"/>
      <c r="O61" s="8"/>
      <c r="P61" s="8">
        <v>100</v>
      </c>
      <c r="Q61" s="8"/>
      <c r="R61" s="8"/>
      <c r="S61" s="8"/>
      <c r="T61" s="8"/>
      <c r="U61" s="8"/>
      <c r="V61" s="8">
        <v>100</v>
      </c>
    </row>
    <row r="62" spans="1:22" s="99" customFormat="1" ht="11.4" x14ac:dyDescent="0.2">
      <c r="A62" s="99" t="s">
        <v>174</v>
      </c>
      <c r="B62" s="8">
        <v>2017</v>
      </c>
      <c r="C62" s="100" t="s">
        <v>1</v>
      </c>
      <c r="D62" s="8">
        <v>7728545.2890577698</v>
      </c>
      <c r="E62" s="8"/>
      <c r="F62" s="8"/>
      <c r="G62" s="8"/>
      <c r="H62" s="8"/>
      <c r="I62" s="8"/>
      <c r="J62" s="8">
        <v>100</v>
      </c>
      <c r="K62" s="8"/>
      <c r="L62" s="8"/>
      <c r="M62" s="8"/>
      <c r="N62" s="8"/>
      <c r="O62" s="8"/>
      <c r="P62" s="8">
        <v>100</v>
      </c>
      <c r="Q62" s="8"/>
      <c r="R62" s="8"/>
      <c r="S62" s="8"/>
      <c r="T62" s="8"/>
      <c r="U62" s="8"/>
      <c r="V62" s="8">
        <v>100</v>
      </c>
    </row>
    <row r="63" spans="1:22" s="99" customFormat="1" ht="11.4" x14ac:dyDescent="0.2">
      <c r="A63" s="99" t="s">
        <v>174</v>
      </c>
      <c r="B63" s="8">
        <v>2018</v>
      </c>
      <c r="C63" s="100" t="s">
        <v>1</v>
      </c>
      <c r="D63" s="8">
        <v>8097665.2766418457</v>
      </c>
      <c r="E63" s="8"/>
      <c r="F63" s="8"/>
      <c r="G63" s="8"/>
      <c r="H63" s="8"/>
      <c r="I63" s="8"/>
      <c r="J63" s="8">
        <v>100</v>
      </c>
      <c r="K63" s="8"/>
      <c r="L63" s="8"/>
      <c r="M63" s="8"/>
      <c r="N63" s="8"/>
      <c r="O63" s="8"/>
      <c r="P63" s="8">
        <v>100</v>
      </c>
      <c r="Q63" s="8"/>
      <c r="R63" s="8"/>
      <c r="S63" s="8"/>
      <c r="T63" s="8"/>
      <c r="U63" s="8"/>
      <c r="V63" s="8">
        <v>100</v>
      </c>
    </row>
    <row r="64" spans="1:22" s="99" customFormat="1" ht="11.4" x14ac:dyDescent="0.2">
      <c r="A64" s="99" t="s">
        <v>174</v>
      </c>
      <c r="B64" s="8">
        <v>2019</v>
      </c>
      <c r="C64" s="100" t="s">
        <v>1</v>
      </c>
      <c r="D64" s="8">
        <v>8463493.8579345699</v>
      </c>
      <c r="E64" s="8"/>
      <c r="F64" s="8"/>
      <c r="G64" s="8"/>
      <c r="H64" s="8"/>
      <c r="I64" s="8"/>
      <c r="J64" s="8">
        <v>100</v>
      </c>
      <c r="K64" s="8"/>
      <c r="L64" s="8"/>
      <c r="M64" s="8"/>
      <c r="N64" s="8"/>
      <c r="O64" s="8"/>
      <c r="P64" s="8">
        <v>100</v>
      </c>
      <c r="Q64" s="8"/>
      <c r="R64" s="8"/>
      <c r="S64" s="8"/>
      <c r="T64" s="8"/>
      <c r="U64" s="8"/>
      <c r="V64" s="8">
        <v>100</v>
      </c>
    </row>
    <row r="65" spans="1:22" s="99" customFormat="1" ht="11.4" x14ac:dyDescent="0.2">
      <c r="A65" s="99" t="s">
        <v>174</v>
      </c>
      <c r="B65" s="8">
        <v>2020</v>
      </c>
      <c r="C65" s="100" t="s">
        <v>1</v>
      </c>
      <c r="D65" s="8">
        <v>8740254.4901165776</v>
      </c>
      <c r="E65" s="8"/>
      <c r="F65" s="8"/>
      <c r="G65" s="8"/>
      <c r="H65" s="8"/>
      <c r="I65" s="8"/>
      <c r="J65" s="8">
        <v>100</v>
      </c>
      <c r="K65" s="8"/>
      <c r="L65" s="8"/>
      <c r="M65" s="8"/>
      <c r="N65" s="8"/>
      <c r="O65" s="8"/>
      <c r="P65" s="8">
        <v>100</v>
      </c>
      <c r="Q65" s="8"/>
      <c r="R65" s="8"/>
      <c r="S65" s="8"/>
      <c r="T65" s="8"/>
      <c r="U65" s="8"/>
      <c r="V65" s="8">
        <v>100</v>
      </c>
    </row>
    <row r="66" spans="1:22" s="99" customFormat="1" ht="11.4" x14ac:dyDescent="0.2">
      <c r="A66" s="99" t="s">
        <v>174</v>
      </c>
      <c r="B66" s="8">
        <v>2021</v>
      </c>
      <c r="C66" s="100" t="s">
        <v>1</v>
      </c>
      <c r="D66" s="8">
        <v>9010199.4572048187</v>
      </c>
      <c r="E66" s="8"/>
      <c r="F66" s="8"/>
      <c r="G66" s="8"/>
      <c r="H66" s="8"/>
      <c r="I66" s="8"/>
      <c r="J66" s="8">
        <v>100</v>
      </c>
      <c r="K66" s="8"/>
      <c r="L66" s="8"/>
      <c r="M66" s="8"/>
      <c r="N66" s="8"/>
      <c r="O66" s="8"/>
      <c r="P66" s="8">
        <v>100</v>
      </c>
      <c r="Q66" s="8"/>
      <c r="R66" s="8"/>
      <c r="S66" s="8"/>
      <c r="T66" s="8"/>
      <c r="U66" s="8"/>
      <c r="V66" s="8">
        <v>100</v>
      </c>
    </row>
    <row r="67" spans="1:22" s="99" customFormat="1" ht="11.4" x14ac:dyDescent="0.2">
      <c r="A67" s="99" t="s">
        <v>174</v>
      </c>
      <c r="B67" s="8">
        <v>2022</v>
      </c>
      <c r="C67" s="100" t="s">
        <v>1</v>
      </c>
      <c r="D67" s="8">
        <v>9198369.8439547736</v>
      </c>
      <c r="E67" s="8"/>
      <c r="F67" s="8"/>
      <c r="G67" s="8"/>
      <c r="H67" s="8"/>
      <c r="I67" s="8"/>
      <c r="J67" s="8">
        <v>100</v>
      </c>
      <c r="K67" s="8"/>
      <c r="L67" s="8"/>
      <c r="M67" s="8"/>
      <c r="N67" s="8"/>
      <c r="O67" s="8"/>
      <c r="P67" s="8">
        <v>100</v>
      </c>
      <c r="Q67" s="8"/>
      <c r="R67" s="8"/>
      <c r="S67" s="8"/>
      <c r="T67" s="8"/>
      <c r="U67" s="8"/>
      <c r="V67" s="8">
        <v>100</v>
      </c>
    </row>
    <row r="68" spans="1:22" s="99" customFormat="1" ht="11.4" x14ac:dyDescent="0.2">
      <c r="A68" s="99" t="s">
        <v>174</v>
      </c>
      <c r="B68" s="8">
        <v>2023</v>
      </c>
      <c r="C68" s="100" t="s">
        <v>1</v>
      </c>
      <c r="D68" s="8">
        <v>9402055.2949848175</v>
      </c>
      <c r="E68" s="8"/>
      <c r="F68" s="8"/>
      <c r="G68" s="8"/>
      <c r="H68" s="8"/>
      <c r="I68" s="8"/>
      <c r="J68" s="8">
        <v>100</v>
      </c>
      <c r="K68" s="8"/>
      <c r="L68" s="8"/>
      <c r="M68" s="8"/>
      <c r="N68" s="8"/>
      <c r="O68" s="8"/>
      <c r="P68" s="8">
        <v>100</v>
      </c>
      <c r="Q68" s="8"/>
      <c r="R68" s="8"/>
      <c r="S68" s="8"/>
      <c r="T68" s="8"/>
      <c r="U68" s="8"/>
      <c r="V68" s="8">
        <v>100</v>
      </c>
    </row>
    <row r="69" spans="1:22" s="99" customFormat="1" ht="11.4" x14ac:dyDescent="0.2">
      <c r="A69" s="99" t="s">
        <v>174</v>
      </c>
      <c r="B69" s="8">
        <v>2024</v>
      </c>
      <c r="C69" s="100" t="s">
        <v>1</v>
      </c>
      <c r="D69" s="8">
        <v>9592883.9619671628</v>
      </c>
      <c r="E69" s="8"/>
      <c r="F69" s="8"/>
      <c r="G69" s="8"/>
      <c r="H69" s="8"/>
      <c r="I69" s="8"/>
      <c r="J69" s="8">
        <v>100</v>
      </c>
      <c r="K69" s="8"/>
      <c r="L69" s="8"/>
      <c r="M69" s="8"/>
      <c r="N69" s="8"/>
      <c r="O69" s="8"/>
      <c r="P69" s="8">
        <v>100</v>
      </c>
      <c r="Q69" s="8"/>
      <c r="R69" s="8"/>
      <c r="S69" s="8"/>
      <c r="T69" s="8"/>
      <c r="U69" s="8"/>
      <c r="V69" s="8">
        <v>100</v>
      </c>
    </row>
    <row r="70" spans="1:22" s="99" customFormat="1" ht="11.4" x14ac:dyDescent="0.2">
      <c r="A70" s="99" t="s">
        <v>174</v>
      </c>
      <c r="B70" s="8">
        <v>2025</v>
      </c>
      <c r="C70" s="100" t="s">
        <v>1</v>
      </c>
      <c r="D70" s="8">
        <v>9095904.3295905311</v>
      </c>
      <c r="E70" s="8"/>
      <c r="F70" s="8"/>
      <c r="G70" s="8"/>
      <c r="H70" s="8"/>
      <c r="I70" s="8"/>
      <c r="J70" s="8">
        <v>100</v>
      </c>
      <c r="K70" s="8"/>
      <c r="L70" s="8"/>
      <c r="M70" s="8"/>
      <c r="N70" s="8"/>
      <c r="O70" s="8"/>
      <c r="P70" s="8">
        <v>100</v>
      </c>
      <c r="Q70" s="8"/>
      <c r="R70" s="8"/>
      <c r="S70" s="8"/>
      <c r="T70" s="8"/>
      <c r="U70" s="8"/>
      <c r="V70" s="8">
        <v>100</v>
      </c>
    </row>
    <row r="71" spans="1:22" s="99" customFormat="1" ht="11.4" x14ac:dyDescent="0.2">
      <c r="A71" s="99" t="s">
        <v>174</v>
      </c>
      <c r="B71" s="8">
        <v>2026</v>
      </c>
      <c r="C71" s="100" t="s">
        <v>1</v>
      </c>
      <c r="D71" s="8"/>
      <c r="E71" s="8"/>
      <c r="F71" s="8"/>
      <c r="G71" s="8"/>
      <c r="H71" s="8"/>
      <c r="I71" s="8"/>
      <c r="J71" s="8">
        <v>100</v>
      </c>
      <c r="K71" s="8"/>
      <c r="L71" s="8"/>
      <c r="M71" s="8"/>
      <c r="N71" s="8"/>
      <c r="O71" s="8"/>
      <c r="P71" s="8">
        <v>100</v>
      </c>
      <c r="Q71" s="8"/>
      <c r="R71" s="8"/>
      <c r="S71" s="8"/>
      <c r="T71" s="8"/>
      <c r="U71" s="8"/>
      <c r="V71" s="8">
        <v>100</v>
      </c>
    </row>
    <row r="72" spans="1:22" s="99" customFormat="1" ht="11.4" x14ac:dyDescent="0.2">
      <c r="A72" s="99" t="s">
        <v>174</v>
      </c>
      <c r="B72" s="8">
        <v>2027</v>
      </c>
      <c r="C72" s="100" t="s">
        <v>1</v>
      </c>
      <c r="D72" s="8"/>
      <c r="E72" s="8"/>
      <c r="F72" s="8"/>
      <c r="G72" s="8"/>
      <c r="H72" s="8"/>
      <c r="I72" s="8"/>
      <c r="J72" s="8">
        <v>100</v>
      </c>
      <c r="K72" s="8"/>
      <c r="L72" s="8"/>
      <c r="M72" s="8"/>
      <c r="N72" s="8"/>
      <c r="O72" s="8"/>
      <c r="P72" s="8">
        <v>100</v>
      </c>
      <c r="Q72" s="8"/>
      <c r="R72" s="8"/>
      <c r="S72" s="8"/>
      <c r="T72" s="8"/>
      <c r="U72" s="8"/>
      <c r="V72" s="8">
        <v>100</v>
      </c>
    </row>
    <row r="73" spans="1:22" s="99" customFormat="1" ht="11.4" x14ac:dyDescent="0.2">
      <c r="A73" s="99" t="s">
        <v>174</v>
      </c>
      <c r="B73" s="8">
        <v>2028</v>
      </c>
      <c r="C73" s="100" t="s">
        <v>1</v>
      </c>
      <c r="D73" s="8"/>
      <c r="E73" s="8"/>
      <c r="F73" s="8"/>
      <c r="G73" s="8"/>
      <c r="H73" s="8"/>
      <c r="I73" s="8"/>
      <c r="J73" s="8">
        <v>100</v>
      </c>
      <c r="K73" s="8"/>
      <c r="L73" s="8"/>
      <c r="M73" s="8"/>
      <c r="N73" s="8"/>
      <c r="O73" s="8"/>
      <c r="P73" s="8">
        <v>100</v>
      </c>
      <c r="Q73" s="8"/>
      <c r="R73" s="8"/>
      <c r="S73" s="8"/>
      <c r="T73" s="8"/>
      <c r="U73" s="8"/>
      <c r="V73" s="8">
        <v>100</v>
      </c>
    </row>
    <row r="74" spans="1:22" s="99" customFormat="1" ht="11.4" x14ac:dyDescent="0.2">
      <c r="A74" s="99" t="s">
        <v>174</v>
      </c>
      <c r="B74" s="8">
        <v>2029</v>
      </c>
      <c r="C74" s="100" t="s">
        <v>1</v>
      </c>
      <c r="D74" s="8"/>
      <c r="E74" s="8"/>
      <c r="F74" s="8"/>
      <c r="G74" s="8"/>
      <c r="H74" s="8"/>
      <c r="I74" s="8"/>
      <c r="J74" s="8">
        <v>100</v>
      </c>
      <c r="K74" s="8"/>
      <c r="L74" s="8"/>
      <c r="M74" s="8"/>
      <c r="N74" s="8"/>
      <c r="O74" s="8"/>
      <c r="P74" s="8">
        <v>100</v>
      </c>
      <c r="Q74" s="8"/>
      <c r="R74" s="8"/>
      <c r="S74" s="8"/>
      <c r="T74" s="8"/>
      <c r="U74" s="8"/>
      <c r="V74" s="8">
        <v>100</v>
      </c>
    </row>
    <row r="75" spans="1:22" s="99" customFormat="1" ht="11.4" x14ac:dyDescent="0.2">
      <c r="A75" s="99" t="s">
        <v>174</v>
      </c>
      <c r="B75" s="8">
        <v>2030</v>
      </c>
      <c r="C75" s="100" t="s">
        <v>1</v>
      </c>
      <c r="D75" s="8"/>
      <c r="E75" s="8"/>
      <c r="F75" s="8"/>
      <c r="G75" s="8"/>
      <c r="H75" s="8"/>
      <c r="I75" s="8"/>
      <c r="J75" s="8">
        <v>100</v>
      </c>
      <c r="K75" s="8"/>
      <c r="L75" s="8"/>
      <c r="M75" s="8"/>
      <c r="N75" s="8"/>
      <c r="O75" s="8"/>
      <c r="P75" s="8">
        <v>100</v>
      </c>
      <c r="Q75" s="8"/>
      <c r="R75" s="8"/>
      <c r="S75" s="8"/>
      <c r="T75" s="8"/>
      <c r="U75" s="8"/>
      <c r="V75" s="8">
        <v>100</v>
      </c>
    </row>
    <row r="76" spans="1:22" s="99" customFormat="1" ht="11.4" x14ac:dyDescent="0.2">
      <c r="A76" s="99" t="s">
        <v>174</v>
      </c>
      <c r="B76" s="8">
        <v>2000</v>
      </c>
      <c r="C76" s="100" t="s">
        <v>2</v>
      </c>
      <c r="D76" s="8">
        <v>19425031.0404245</v>
      </c>
      <c r="E76" s="8"/>
      <c r="F76" s="8"/>
      <c r="G76" s="8"/>
      <c r="H76" s="8"/>
      <c r="I76" s="8"/>
      <c r="J76" s="8">
        <v>100</v>
      </c>
      <c r="K76" s="8"/>
      <c r="L76" s="8"/>
      <c r="M76" s="8"/>
      <c r="N76" s="8"/>
      <c r="O76" s="8"/>
      <c r="P76" s="8">
        <v>100</v>
      </c>
      <c r="Q76" s="8"/>
      <c r="R76" s="8"/>
      <c r="S76" s="8"/>
      <c r="T76" s="8"/>
      <c r="U76" s="8"/>
      <c r="V76" s="8">
        <v>100</v>
      </c>
    </row>
    <row r="77" spans="1:22" s="99" customFormat="1" ht="11.4" x14ac:dyDescent="0.2">
      <c r="A77" s="99" t="s">
        <v>174</v>
      </c>
      <c r="B77" s="8">
        <v>2001</v>
      </c>
      <c r="C77" s="100" t="s">
        <v>2</v>
      </c>
      <c r="D77" s="8">
        <v>19033720.336574934</v>
      </c>
      <c r="E77" s="8"/>
      <c r="F77" s="8"/>
      <c r="G77" s="8"/>
      <c r="H77" s="8"/>
      <c r="I77" s="8"/>
      <c r="J77" s="8">
        <v>100</v>
      </c>
      <c r="K77" s="8"/>
      <c r="L77" s="8"/>
      <c r="M77" s="8"/>
      <c r="N77" s="8"/>
      <c r="O77" s="8"/>
      <c r="P77" s="8">
        <v>100</v>
      </c>
      <c r="Q77" s="8"/>
      <c r="R77" s="8"/>
      <c r="S77" s="8"/>
      <c r="T77" s="8"/>
      <c r="U77" s="8"/>
      <c r="V77" s="8">
        <v>100</v>
      </c>
    </row>
    <row r="78" spans="1:22" s="99" customFormat="1" ht="11.4" x14ac:dyDescent="0.2">
      <c r="A78" s="99" t="s">
        <v>174</v>
      </c>
      <c r="B78" s="8">
        <v>2002</v>
      </c>
      <c r="C78" s="100" t="s">
        <v>2</v>
      </c>
      <c r="D78" s="8">
        <v>18550698.925960846</v>
      </c>
      <c r="E78" s="8"/>
      <c r="F78" s="8"/>
      <c r="G78" s="8"/>
      <c r="H78" s="8"/>
      <c r="I78" s="8"/>
      <c r="J78" s="8">
        <v>100</v>
      </c>
      <c r="K78" s="8">
        <v>72.7</v>
      </c>
      <c r="L78" s="8">
        <v>63.55</v>
      </c>
      <c r="M78" s="8"/>
      <c r="N78" s="8"/>
      <c r="O78" s="8">
        <v>36.450000000000003</v>
      </c>
      <c r="P78" s="8">
        <v>63.55</v>
      </c>
      <c r="Q78" s="8">
        <v>35.5</v>
      </c>
      <c r="R78" s="8">
        <v>28.544122935628259</v>
      </c>
      <c r="S78" s="8">
        <v>2.5955096466580221</v>
      </c>
      <c r="T78" s="8">
        <v>25.948613288970236</v>
      </c>
      <c r="U78" s="8">
        <v>71.455877064371748</v>
      </c>
      <c r="V78" s="8">
        <v>0</v>
      </c>
    </row>
    <row r="79" spans="1:22" s="99" customFormat="1" ht="11.4" x14ac:dyDescent="0.2">
      <c r="A79" s="99" t="s">
        <v>174</v>
      </c>
      <c r="B79" s="8">
        <v>2003</v>
      </c>
      <c r="C79" s="100" t="s">
        <v>2</v>
      </c>
      <c r="D79" s="8">
        <v>18028689.084372714</v>
      </c>
      <c r="E79" s="8"/>
      <c r="F79" s="8"/>
      <c r="G79" s="8"/>
      <c r="H79" s="8"/>
      <c r="I79" s="8"/>
      <c r="J79" s="8">
        <v>100</v>
      </c>
      <c r="K79" s="8">
        <v>72.7</v>
      </c>
      <c r="L79" s="8">
        <v>63.55</v>
      </c>
      <c r="M79" s="8"/>
      <c r="N79" s="8"/>
      <c r="O79" s="8">
        <v>36.450000000000003</v>
      </c>
      <c r="P79" s="8">
        <v>63.55</v>
      </c>
      <c r="Q79" s="8">
        <v>35.5</v>
      </c>
      <c r="R79" s="8">
        <v>28.544122935628259</v>
      </c>
      <c r="S79" s="8">
        <v>2.5955096466580221</v>
      </c>
      <c r="T79" s="8">
        <v>25.948613288970236</v>
      </c>
      <c r="U79" s="8">
        <v>71.455877064371748</v>
      </c>
      <c r="V79" s="8">
        <v>0</v>
      </c>
    </row>
    <row r="80" spans="1:22" s="99" customFormat="1" ht="11.4" x14ac:dyDescent="0.2">
      <c r="A80" s="99" t="s">
        <v>174</v>
      </c>
      <c r="B80" s="8">
        <v>2004</v>
      </c>
      <c r="C80" s="100" t="s">
        <v>2</v>
      </c>
      <c r="D80" s="8">
        <v>17556878.731243819</v>
      </c>
      <c r="E80" s="8"/>
      <c r="F80" s="8"/>
      <c r="G80" s="8"/>
      <c r="H80" s="8"/>
      <c r="I80" s="8"/>
      <c r="J80" s="8">
        <v>100</v>
      </c>
      <c r="K80" s="8">
        <v>72.7</v>
      </c>
      <c r="L80" s="8">
        <v>63.55</v>
      </c>
      <c r="M80" s="8"/>
      <c r="N80" s="8"/>
      <c r="O80" s="8">
        <v>36.450000000000003</v>
      </c>
      <c r="P80" s="8">
        <v>63.55</v>
      </c>
      <c r="Q80" s="8">
        <v>35.5</v>
      </c>
      <c r="R80" s="8">
        <v>28.544122935628259</v>
      </c>
      <c r="S80" s="8">
        <v>2.5955096466580221</v>
      </c>
      <c r="T80" s="8">
        <v>25.948613288970236</v>
      </c>
      <c r="U80" s="8">
        <v>71.455877064371748</v>
      </c>
      <c r="V80" s="8">
        <v>0</v>
      </c>
    </row>
    <row r="81" spans="1:22" s="99" customFormat="1" ht="11.4" x14ac:dyDescent="0.2">
      <c r="A81" s="99" t="s">
        <v>174</v>
      </c>
      <c r="B81" s="8">
        <v>2005</v>
      </c>
      <c r="C81" s="100" t="s">
        <v>2</v>
      </c>
      <c r="D81" s="8">
        <v>17136086.430175781</v>
      </c>
      <c r="E81" s="8"/>
      <c r="F81" s="8"/>
      <c r="G81" s="8"/>
      <c r="H81" s="8"/>
      <c r="I81" s="8"/>
      <c r="J81" s="8">
        <v>100</v>
      </c>
      <c r="K81" s="8">
        <v>72.7</v>
      </c>
      <c r="L81" s="8">
        <v>63.55</v>
      </c>
      <c r="M81" s="8"/>
      <c r="N81" s="8"/>
      <c r="O81" s="8">
        <v>36.450000000000003</v>
      </c>
      <c r="P81" s="8">
        <v>63.55</v>
      </c>
      <c r="Q81" s="8">
        <v>35.5</v>
      </c>
      <c r="R81" s="8">
        <v>28.544122935628259</v>
      </c>
      <c r="S81" s="8">
        <v>2.5955096466580221</v>
      </c>
      <c r="T81" s="8">
        <v>25.948613288970236</v>
      </c>
      <c r="U81" s="8">
        <v>71.455877064371748</v>
      </c>
      <c r="V81" s="8">
        <v>0</v>
      </c>
    </row>
    <row r="82" spans="1:22" s="99" customFormat="1" ht="11.4" x14ac:dyDescent="0.2">
      <c r="A82" s="99" t="s">
        <v>174</v>
      </c>
      <c r="B82" s="8">
        <v>2006</v>
      </c>
      <c r="C82" s="100" t="s">
        <v>2</v>
      </c>
      <c r="D82" s="8">
        <v>16761972.769702148</v>
      </c>
      <c r="E82" s="8"/>
      <c r="F82" s="8"/>
      <c r="G82" s="8"/>
      <c r="H82" s="8"/>
      <c r="I82" s="8"/>
      <c r="J82" s="8">
        <v>100</v>
      </c>
      <c r="K82" s="8">
        <v>72.7</v>
      </c>
      <c r="L82" s="8">
        <v>63.55</v>
      </c>
      <c r="M82" s="8"/>
      <c r="N82" s="8"/>
      <c r="O82" s="8">
        <v>36.450000000000003</v>
      </c>
      <c r="P82" s="8">
        <v>63.55</v>
      </c>
      <c r="Q82" s="8">
        <v>35.5</v>
      </c>
      <c r="R82" s="8">
        <v>28.544122935628259</v>
      </c>
      <c r="S82" s="8">
        <v>2.5955096466580221</v>
      </c>
      <c r="T82" s="8">
        <v>25.948613288970236</v>
      </c>
      <c r="U82" s="8">
        <v>71.455877064371748</v>
      </c>
      <c r="V82" s="8">
        <v>0</v>
      </c>
    </row>
    <row r="83" spans="1:22" s="99" customFormat="1" ht="11.4" x14ac:dyDescent="0.2">
      <c r="A83" s="99" t="s">
        <v>174</v>
      </c>
      <c r="B83" s="8">
        <v>2007</v>
      </c>
      <c r="C83" s="100" t="s">
        <v>2</v>
      </c>
      <c r="D83" s="8">
        <v>16491936.629434967</v>
      </c>
      <c r="E83" s="8"/>
      <c r="F83" s="8"/>
      <c r="G83" s="8"/>
      <c r="H83" s="8"/>
      <c r="I83" s="8"/>
      <c r="J83" s="8">
        <v>100</v>
      </c>
      <c r="K83" s="8">
        <v>72.7</v>
      </c>
      <c r="L83" s="8">
        <v>63.55</v>
      </c>
      <c r="M83" s="8"/>
      <c r="N83" s="8"/>
      <c r="O83" s="8">
        <v>36.450000000000003</v>
      </c>
      <c r="P83" s="8">
        <v>63.55</v>
      </c>
      <c r="Q83" s="8">
        <v>35.5</v>
      </c>
      <c r="R83" s="8">
        <v>28.544122935628259</v>
      </c>
      <c r="S83" s="8">
        <v>2.5955096466580221</v>
      </c>
      <c r="T83" s="8">
        <v>25.948613288970236</v>
      </c>
      <c r="U83" s="8">
        <v>71.455877064371748</v>
      </c>
      <c r="V83" s="8">
        <v>0</v>
      </c>
    </row>
    <row r="84" spans="1:22" s="99" customFormat="1" ht="11.4" x14ac:dyDescent="0.2">
      <c r="A84" s="99" t="s">
        <v>174</v>
      </c>
      <c r="B84" s="8">
        <v>2008</v>
      </c>
      <c r="C84" s="100" t="s">
        <v>2</v>
      </c>
      <c r="D84" s="8">
        <v>16228001.187003709</v>
      </c>
      <c r="E84" s="8"/>
      <c r="F84" s="8"/>
      <c r="G84" s="8"/>
      <c r="H84" s="8"/>
      <c r="I84" s="8"/>
      <c r="J84" s="8">
        <v>100</v>
      </c>
      <c r="K84" s="8">
        <v>72.7</v>
      </c>
      <c r="L84" s="8">
        <v>63.55</v>
      </c>
      <c r="M84" s="8"/>
      <c r="N84" s="8"/>
      <c r="O84" s="8">
        <v>36.450000000000003</v>
      </c>
      <c r="P84" s="8">
        <v>63.55</v>
      </c>
      <c r="Q84" s="8">
        <v>35.5</v>
      </c>
      <c r="R84" s="8">
        <v>28.544122935628259</v>
      </c>
      <c r="S84" s="8">
        <v>2.5955096466580221</v>
      </c>
      <c r="T84" s="8">
        <v>25.948613288970236</v>
      </c>
      <c r="U84" s="8">
        <v>71.455877064371748</v>
      </c>
      <c r="V84" s="8">
        <v>0</v>
      </c>
    </row>
    <row r="85" spans="1:22" s="99" customFormat="1" ht="11.4" x14ac:dyDescent="0.2">
      <c r="A85" s="99" t="s">
        <v>174</v>
      </c>
      <c r="B85" s="8">
        <v>2009</v>
      </c>
      <c r="C85" s="100" t="s">
        <v>2</v>
      </c>
      <c r="D85" s="8">
        <v>15919934.563135145</v>
      </c>
      <c r="E85" s="8"/>
      <c r="F85" s="8"/>
      <c r="G85" s="8"/>
      <c r="H85" s="8"/>
      <c r="I85" s="8"/>
      <c r="J85" s="8">
        <v>100</v>
      </c>
      <c r="K85" s="8">
        <v>72.7</v>
      </c>
      <c r="L85" s="8">
        <v>63.55</v>
      </c>
      <c r="M85" s="8"/>
      <c r="N85" s="8"/>
      <c r="O85" s="8">
        <v>36.450000000000003</v>
      </c>
      <c r="P85" s="8">
        <v>63.55</v>
      </c>
      <c r="Q85" s="8">
        <v>35.5</v>
      </c>
      <c r="R85" s="8">
        <v>28.544122935628259</v>
      </c>
      <c r="S85" s="8">
        <v>2.5955096466580221</v>
      </c>
      <c r="T85" s="8">
        <v>25.948613288970236</v>
      </c>
      <c r="U85" s="8">
        <v>71.455877064371748</v>
      </c>
      <c r="V85" s="8">
        <v>0</v>
      </c>
    </row>
    <row r="86" spans="1:22" s="99" customFormat="1" ht="11.4" x14ac:dyDescent="0.2">
      <c r="A86" s="99" t="s">
        <v>174</v>
      </c>
      <c r="B86" s="8">
        <v>2010</v>
      </c>
      <c r="C86" s="100" t="s">
        <v>2</v>
      </c>
      <c r="D86" s="8">
        <v>15498624.787349319</v>
      </c>
      <c r="E86" s="8"/>
      <c r="F86" s="8"/>
      <c r="G86" s="8"/>
      <c r="H86" s="8"/>
      <c r="I86" s="8"/>
      <c r="J86" s="8">
        <v>100</v>
      </c>
      <c r="K86" s="8">
        <v>72.7</v>
      </c>
      <c r="L86" s="8">
        <v>63.55</v>
      </c>
      <c r="M86" s="8"/>
      <c r="N86" s="8"/>
      <c r="O86" s="8">
        <v>36.450000000000003</v>
      </c>
      <c r="P86" s="8">
        <v>63.55</v>
      </c>
      <c r="Q86" s="8">
        <v>35.5</v>
      </c>
      <c r="R86" s="8">
        <v>28.544122935628259</v>
      </c>
      <c r="S86" s="8">
        <v>2.5955096466580221</v>
      </c>
      <c r="T86" s="8">
        <v>25.948613288970236</v>
      </c>
      <c r="U86" s="8">
        <v>71.455877064371748</v>
      </c>
      <c r="V86" s="8">
        <v>0</v>
      </c>
    </row>
    <row r="87" spans="1:22" s="99" customFormat="1" ht="11.4" x14ac:dyDescent="0.2">
      <c r="A87" s="99" t="s">
        <v>174</v>
      </c>
      <c r="B87" s="8">
        <v>2011</v>
      </c>
      <c r="C87" s="100" t="s">
        <v>2</v>
      </c>
      <c r="D87" s="8">
        <v>15134675.298003387</v>
      </c>
      <c r="E87" s="8"/>
      <c r="F87" s="8"/>
      <c r="G87" s="8"/>
      <c r="H87" s="8"/>
      <c r="I87" s="8"/>
      <c r="J87" s="8">
        <v>100</v>
      </c>
      <c r="K87" s="8"/>
      <c r="L87" s="8"/>
      <c r="M87" s="8"/>
      <c r="N87" s="8"/>
      <c r="O87" s="8"/>
      <c r="P87" s="8">
        <v>100</v>
      </c>
      <c r="Q87" s="8"/>
      <c r="R87" s="8"/>
      <c r="S87" s="8"/>
      <c r="T87" s="8"/>
      <c r="U87" s="8"/>
      <c r="V87" s="8">
        <v>100</v>
      </c>
    </row>
    <row r="88" spans="1:22" s="99" customFormat="1" ht="11.4" x14ac:dyDescent="0.2">
      <c r="A88" s="99" t="s">
        <v>174</v>
      </c>
      <c r="B88" s="8">
        <v>2012</v>
      </c>
      <c r="C88" s="100" t="s">
        <v>2</v>
      </c>
      <c r="D88" s="8">
        <v>14802055.075718384</v>
      </c>
      <c r="E88" s="8"/>
      <c r="F88" s="8"/>
      <c r="G88" s="8"/>
      <c r="H88" s="8"/>
      <c r="I88" s="8"/>
      <c r="J88" s="8">
        <v>100</v>
      </c>
      <c r="K88" s="8"/>
      <c r="L88" s="8"/>
      <c r="M88" s="8"/>
      <c r="N88" s="8"/>
      <c r="O88" s="8"/>
      <c r="P88" s="8">
        <v>100</v>
      </c>
      <c r="Q88" s="8"/>
      <c r="R88" s="8"/>
      <c r="S88" s="8"/>
      <c r="T88" s="8"/>
      <c r="U88" s="8"/>
      <c r="V88" s="8">
        <v>100</v>
      </c>
    </row>
    <row r="89" spans="1:22" s="99" customFormat="1" ht="11.4" x14ac:dyDescent="0.2">
      <c r="A89" s="99" t="s">
        <v>174</v>
      </c>
      <c r="B89" s="8">
        <v>2013</v>
      </c>
      <c r="C89" s="100" t="s">
        <v>2</v>
      </c>
      <c r="D89" s="8">
        <v>14521652.343701478</v>
      </c>
      <c r="E89" s="8"/>
      <c r="F89" s="8"/>
      <c r="G89" s="8"/>
      <c r="H89" s="8"/>
      <c r="I89" s="8"/>
      <c r="J89" s="8">
        <v>100</v>
      </c>
      <c r="K89" s="8"/>
      <c r="L89" s="8"/>
      <c r="M89" s="8"/>
      <c r="N89" s="8"/>
      <c r="O89" s="8"/>
      <c r="P89" s="8">
        <v>100</v>
      </c>
      <c r="Q89" s="8"/>
      <c r="R89" s="8"/>
      <c r="S89" s="8"/>
      <c r="T89" s="8"/>
      <c r="U89" s="8"/>
      <c r="V89" s="8">
        <v>100</v>
      </c>
    </row>
    <row r="90" spans="1:22" s="99" customFormat="1" ht="11.4" x14ac:dyDescent="0.2">
      <c r="A90" s="99" t="s">
        <v>174</v>
      </c>
      <c r="B90" s="8">
        <v>2014</v>
      </c>
      <c r="C90" s="100" t="s">
        <v>2</v>
      </c>
      <c r="D90" s="8">
        <v>14286200.3660849</v>
      </c>
      <c r="E90" s="8"/>
      <c r="F90" s="8"/>
      <c r="G90" s="8"/>
      <c r="H90" s="8"/>
      <c r="I90" s="8"/>
      <c r="J90" s="8">
        <v>100</v>
      </c>
      <c r="K90" s="8"/>
      <c r="L90" s="8"/>
      <c r="M90" s="8"/>
      <c r="N90" s="8"/>
      <c r="O90" s="8"/>
      <c r="P90" s="8">
        <v>100</v>
      </c>
      <c r="Q90" s="8"/>
      <c r="R90" s="8"/>
      <c r="S90" s="8"/>
      <c r="T90" s="8"/>
      <c r="U90" s="8"/>
      <c r="V90" s="8">
        <v>100</v>
      </c>
    </row>
    <row r="91" spans="1:22" s="99" customFormat="1" ht="11.4" x14ac:dyDescent="0.2">
      <c r="A91" s="99" t="s">
        <v>174</v>
      </c>
      <c r="B91" s="8">
        <v>2015</v>
      </c>
      <c r="C91" s="100" t="s">
        <v>2</v>
      </c>
      <c r="D91" s="8">
        <v>14134957.905070955</v>
      </c>
      <c r="E91" s="8"/>
      <c r="F91" s="8"/>
      <c r="G91" s="8"/>
      <c r="H91" s="8"/>
      <c r="I91" s="8"/>
      <c r="J91" s="8">
        <v>100</v>
      </c>
      <c r="K91" s="8"/>
      <c r="L91" s="8"/>
      <c r="M91" s="8"/>
      <c r="N91" s="8"/>
      <c r="O91" s="8"/>
      <c r="P91" s="8">
        <v>100</v>
      </c>
      <c r="Q91" s="8"/>
      <c r="R91" s="8"/>
      <c r="S91" s="8"/>
      <c r="T91" s="8"/>
      <c r="U91" s="8"/>
      <c r="V91" s="8">
        <v>100</v>
      </c>
    </row>
    <row r="92" spans="1:22" s="99" customFormat="1" ht="11.4" x14ac:dyDescent="0.2">
      <c r="A92" s="99" t="s">
        <v>174</v>
      </c>
      <c r="B92" s="8">
        <v>2016</v>
      </c>
      <c r="C92" s="100" t="s">
        <v>2</v>
      </c>
      <c r="D92" s="8">
        <v>14063663.508442687</v>
      </c>
      <c r="E92" s="8"/>
      <c r="F92" s="8"/>
      <c r="G92" s="8"/>
      <c r="H92" s="8"/>
      <c r="I92" s="8"/>
      <c r="J92" s="8">
        <v>100</v>
      </c>
      <c r="K92" s="8"/>
      <c r="L92" s="8"/>
      <c r="M92" s="8"/>
      <c r="N92" s="8"/>
      <c r="O92" s="8"/>
      <c r="P92" s="8">
        <v>100</v>
      </c>
      <c r="Q92" s="8"/>
      <c r="R92" s="8"/>
      <c r="S92" s="8"/>
      <c r="T92" s="8"/>
      <c r="U92" s="8"/>
      <c r="V92" s="8">
        <v>100</v>
      </c>
    </row>
    <row r="93" spans="1:22" s="99" customFormat="1" ht="11.4" x14ac:dyDescent="0.2">
      <c r="A93" s="99" t="s">
        <v>174</v>
      </c>
      <c r="B93" s="8">
        <v>2017</v>
      </c>
      <c r="C93" s="100" t="s">
        <v>2</v>
      </c>
      <c r="D93" s="8">
        <v>14219442.710942231</v>
      </c>
      <c r="E93" s="8"/>
      <c r="F93" s="8"/>
      <c r="G93" s="8"/>
      <c r="H93" s="8"/>
      <c r="I93" s="8"/>
      <c r="J93" s="8">
        <v>100</v>
      </c>
      <c r="K93" s="8"/>
      <c r="L93" s="8"/>
      <c r="M93" s="8"/>
      <c r="N93" s="8"/>
      <c r="O93" s="8"/>
      <c r="P93" s="8">
        <v>100</v>
      </c>
      <c r="Q93" s="8"/>
      <c r="R93" s="8"/>
      <c r="S93" s="8"/>
      <c r="T93" s="8"/>
      <c r="U93" s="8"/>
      <c r="V93" s="8">
        <v>100</v>
      </c>
    </row>
    <row r="94" spans="1:22" s="99" customFormat="1" ht="11.4" x14ac:dyDescent="0.2">
      <c r="A94" s="99" t="s">
        <v>174</v>
      </c>
      <c r="B94" s="8">
        <v>2018</v>
      </c>
      <c r="C94" s="100" t="s">
        <v>2</v>
      </c>
      <c r="D94" s="8">
        <v>14446574.723358154</v>
      </c>
      <c r="E94" s="8"/>
      <c r="F94" s="8"/>
      <c r="G94" s="8"/>
      <c r="H94" s="8"/>
      <c r="I94" s="8"/>
      <c r="J94" s="8">
        <v>100</v>
      </c>
      <c r="K94" s="8"/>
      <c r="L94" s="8"/>
      <c r="M94" s="8"/>
      <c r="N94" s="8"/>
      <c r="O94" s="8"/>
      <c r="P94" s="8">
        <v>100</v>
      </c>
      <c r="Q94" s="8"/>
      <c r="R94" s="8"/>
      <c r="S94" s="8"/>
      <c r="T94" s="8"/>
      <c r="U94" s="8"/>
      <c r="V94" s="8">
        <v>100</v>
      </c>
    </row>
    <row r="95" spans="1:22" s="99" customFormat="1" ht="11.4" x14ac:dyDescent="0.2">
      <c r="A95" s="99" t="s">
        <v>174</v>
      </c>
      <c r="B95" s="8">
        <v>2019</v>
      </c>
      <c r="C95" s="100" t="s">
        <v>2</v>
      </c>
      <c r="D95" s="8">
        <v>14643130.14206543</v>
      </c>
      <c r="E95" s="8"/>
      <c r="F95" s="8"/>
      <c r="G95" s="8"/>
      <c r="H95" s="8"/>
      <c r="I95" s="8"/>
      <c r="J95" s="8">
        <v>100</v>
      </c>
      <c r="K95" s="8"/>
      <c r="L95" s="8"/>
      <c r="M95" s="8"/>
      <c r="N95" s="8"/>
      <c r="O95" s="8"/>
      <c r="P95" s="8">
        <v>100</v>
      </c>
      <c r="Q95" s="8"/>
      <c r="R95" s="8"/>
      <c r="S95" s="8"/>
      <c r="T95" s="8"/>
      <c r="U95" s="8"/>
      <c r="V95" s="8">
        <v>100</v>
      </c>
    </row>
    <row r="96" spans="1:22" s="99" customFormat="1" ht="11.4" x14ac:dyDescent="0.2">
      <c r="A96" s="99" t="s">
        <v>174</v>
      </c>
      <c r="B96" s="8">
        <v>2020</v>
      </c>
      <c r="C96" s="100" t="s">
        <v>2</v>
      </c>
      <c r="D96" s="8">
        <v>14666961.509883422</v>
      </c>
      <c r="E96" s="8"/>
      <c r="F96" s="8"/>
      <c r="G96" s="8"/>
      <c r="H96" s="8"/>
      <c r="I96" s="8"/>
      <c r="J96" s="8">
        <v>100</v>
      </c>
      <c r="K96" s="8"/>
      <c r="L96" s="8"/>
      <c r="M96" s="8"/>
      <c r="N96" s="8"/>
      <c r="O96" s="8"/>
      <c r="P96" s="8">
        <v>100</v>
      </c>
      <c r="Q96" s="8"/>
      <c r="R96" s="8"/>
      <c r="S96" s="8"/>
      <c r="T96" s="8"/>
      <c r="U96" s="8"/>
      <c r="V96" s="8">
        <v>100</v>
      </c>
    </row>
    <row r="97" spans="1:31" s="99" customFormat="1" ht="11.4" x14ac:dyDescent="0.2">
      <c r="A97" s="99" t="s">
        <v>174</v>
      </c>
      <c r="B97" s="8">
        <v>2021</v>
      </c>
      <c r="C97" s="100" t="s">
        <v>2</v>
      </c>
      <c r="D97" s="8">
        <v>14668450.542795181</v>
      </c>
      <c r="E97" s="8"/>
      <c r="F97" s="8"/>
      <c r="G97" s="8"/>
      <c r="H97" s="8"/>
      <c r="I97" s="8"/>
      <c r="J97" s="8">
        <v>100</v>
      </c>
      <c r="K97" s="8"/>
      <c r="L97" s="8"/>
      <c r="M97" s="8"/>
      <c r="N97" s="8"/>
      <c r="O97" s="8"/>
      <c r="P97" s="8">
        <v>100</v>
      </c>
      <c r="Q97" s="8"/>
      <c r="R97" s="8"/>
      <c r="S97" s="8"/>
      <c r="T97" s="8"/>
      <c r="U97" s="8"/>
      <c r="V97" s="8">
        <v>100</v>
      </c>
    </row>
    <row r="98" spans="1:31" s="99" customFormat="1" ht="11.4" x14ac:dyDescent="0.2">
      <c r="A98" s="99" t="s">
        <v>174</v>
      </c>
      <c r="B98" s="8">
        <v>2022</v>
      </c>
      <c r="C98" s="100" t="s">
        <v>2</v>
      </c>
      <c r="D98" s="8">
        <v>14529562.156045228</v>
      </c>
      <c r="E98" s="8"/>
      <c r="F98" s="8"/>
      <c r="G98" s="8"/>
      <c r="H98" s="8"/>
      <c r="I98" s="8"/>
      <c r="J98" s="8">
        <v>100</v>
      </c>
      <c r="K98" s="8"/>
      <c r="L98" s="8"/>
      <c r="M98" s="8"/>
      <c r="N98" s="8"/>
      <c r="O98" s="8"/>
      <c r="P98" s="8">
        <v>100</v>
      </c>
      <c r="Q98" s="8"/>
      <c r="R98" s="8"/>
      <c r="S98" s="8"/>
      <c r="T98" s="8"/>
      <c r="U98" s="8"/>
      <c r="V98" s="8">
        <v>100</v>
      </c>
    </row>
    <row r="99" spans="1:31" s="99" customFormat="1" ht="11.4" x14ac:dyDescent="0.2">
      <c r="A99" s="99" t="s">
        <v>174</v>
      </c>
      <c r="B99" s="8">
        <v>2023</v>
      </c>
      <c r="C99" s="100" t="s">
        <v>2</v>
      </c>
      <c r="D99" s="8">
        <v>14412674.705015181</v>
      </c>
      <c r="E99" s="8"/>
      <c r="F99" s="8"/>
      <c r="G99" s="8"/>
      <c r="H99" s="8"/>
      <c r="I99" s="8"/>
      <c r="J99" s="8">
        <v>100</v>
      </c>
      <c r="K99" s="8"/>
      <c r="L99" s="8"/>
      <c r="M99" s="8"/>
      <c r="N99" s="8"/>
      <c r="O99" s="8"/>
      <c r="P99" s="8">
        <v>100</v>
      </c>
      <c r="Q99" s="8"/>
      <c r="R99" s="8"/>
      <c r="S99" s="8"/>
      <c r="T99" s="8"/>
      <c r="U99" s="8"/>
      <c r="V99" s="8">
        <v>100</v>
      </c>
    </row>
    <row r="100" spans="1:31" s="99" customFormat="1" ht="11.4" x14ac:dyDescent="0.2">
      <c r="A100" s="99" t="s">
        <v>174</v>
      </c>
      <c r="B100" s="8">
        <v>2024</v>
      </c>
      <c r="C100" s="100" t="s">
        <v>2</v>
      </c>
      <c r="D100" s="8">
        <v>14272980.038032837</v>
      </c>
      <c r="E100" s="8"/>
      <c r="F100" s="8"/>
      <c r="G100" s="8"/>
      <c r="H100" s="8"/>
      <c r="I100" s="8"/>
      <c r="J100" s="8">
        <v>100</v>
      </c>
      <c r="K100" s="8"/>
      <c r="L100" s="8"/>
      <c r="M100" s="8"/>
      <c r="N100" s="8"/>
      <c r="O100" s="8"/>
      <c r="P100" s="8">
        <v>100</v>
      </c>
      <c r="Q100" s="8"/>
      <c r="R100" s="8"/>
      <c r="S100" s="8"/>
      <c r="T100" s="8"/>
      <c r="U100" s="8"/>
      <c r="V100" s="8">
        <v>100</v>
      </c>
    </row>
    <row r="101" spans="1:31" s="99" customFormat="1" ht="11.4" x14ac:dyDescent="0.2">
      <c r="A101" s="99" t="s">
        <v>174</v>
      </c>
      <c r="B101" s="8">
        <v>2025</v>
      </c>
      <c r="C101" s="100" t="s">
        <v>2</v>
      </c>
      <c r="D101" s="8">
        <v>13138577.670409471</v>
      </c>
      <c r="E101" s="8"/>
      <c r="F101" s="8"/>
      <c r="G101" s="8"/>
      <c r="H101" s="8"/>
      <c r="I101" s="8"/>
      <c r="J101" s="8">
        <v>100</v>
      </c>
      <c r="K101" s="8"/>
      <c r="L101" s="8"/>
      <c r="M101" s="8"/>
      <c r="N101" s="8"/>
      <c r="O101" s="8"/>
      <c r="P101" s="8">
        <v>100</v>
      </c>
      <c r="Q101" s="8"/>
      <c r="R101" s="8"/>
      <c r="S101" s="8"/>
      <c r="T101" s="8"/>
      <c r="U101" s="8"/>
      <c r="V101" s="8">
        <v>100</v>
      </c>
    </row>
    <row r="102" spans="1:31" s="99" customFormat="1" ht="11.4" x14ac:dyDescent="0.2">
      <c r="A102" s="99" t="s">
        <v>174</v>
      </c>
      <c r="B102" s="8">
        <v>2026</v>
      </c>
      <c r="C102" s="100" t="s">
        <v>2</v>
      </c>
      <c r="D102" s="8"/>
      <c r="E102" s="8"/>
      <c r="F102" s="8"/>
      <c r="G102" s="8"/>
      <c r="H102" s="8"/>
      <c r="I102" s="8"/>
      <c r="J102" s="8">
        <v>100</v>
      </c>
      <c r="K102" s="8"/>
      <c r="L102" s="8"/>
      <c r="M102" s="8"/>
      <c r="N102" s="8"/>
      <c r="O102" s="8"/>
      <c r="P102" s="8">
        <v>100</v>
      </c>
      <c r="Q102" s="8"/>
      <c r="R102" s="8"/>
      <c r="S102" s="8"/>
      <c r="T102" s="8"/>
      <c r="U102" s="8"/>
      <c r="V102" s="8">
        <v>100</v>
      </c>
    </row>
    <row r="103" spans="1:31" s="99" customFormat="1" ht="11.4" x14ac:dyDescent="0.2">
      <c r="A103" s="99" t="s">
        <v>174</v>
      </c>
      <c r="B103" s="8">
        <v>2027</v>
      </c>
      <c r="C103" s="100" t="s">
        <v>2</v>
      </c>
      <c r="D103" s="8"/>
      <c r="E103" s="8"/>
      <c r="F103" s="8"/>
      <c r="G103" s="8"/>
      <c r="H103" s="8"/>
      <c r="I103" s="8"/>
      <c r="J103" s="8">
        <v>100</v>
      </c>
      <c r="K103" s="8"/>
      <c r="L103" s="8"/>
      <c r="M103" s="8"/>
      <c r="N103" s="8"/>
      <c r="O103" s="8"/>
      <c r="P103" s="8">
        <v>100</v>
      </c>
      <c r="Q103" s="8"/>
      <c r="R103" s="8"/>
      <c r="S103" s="8"/>
      <c r="T103" s="8"/>
      <c r="U103" s="8"/>
      <c r="V103" s="8">
        <v>100</v>
      </c>
    </row>
    <row r="104" spans="1:31" s="99" customFormat="1" ht="11.4" x14ac:dyDescent="0.2">
      <c r="A104" s="99" t="s">
        <v>174</v>
      </c>
      <c r="B104" s="8">
        <v>2028</v>
      </c>
      <c r="C104" s="100" t="s">
        <v>2</v>
      </c>
      <c r="D104" s="8"/>
      <c r="E104" s="8"/>
      <c r="F104" s="8"/>
      <c r="G104" s="8"/>
      <c r="H104" s="8"/>
      <c r="I104" s="8"/>
      <c r="J104" s="8">
        <v>100</v>
      </c>
      <c r="K104" s="8"/>
      <c r="L104" s="8"/>
      <c r="M104" s="8"/>
      <c r="N104" s="8"/>
      <c r="O104" s="8"/>
      <c r="P104" s="8">
        <v>100</v>
      </c>
      <c r="Q104" s="8"/>
      <c r="R104" s="8"/>
      <c r="S104" s="8"/>
      <c r="T104" s="8"/>
      <c r="U104" s="8"/>
      <c r="V104" s="8">
        <v>100</v>
      </c>
    </row>
    <row r="105" spans="1:31" s="99" customFormat="1" ht="11.4" x14ac:dyDescent="0.2">
      <c r="A105" s="99" t="s">
        <v>174</v>
      </c>
      <c r="B105" s="8">
        <v>2029</v>
      </c>
      <c r="C105" s="100" t="s">
        <v>2</v>
      </c>
      <c r="D105" s="8"/>
      <c r="E105" s="8"/>
      <c r="F105" s="8"/>
      <c r="G105" s="8"/>
      <c r="H105" s="8"/>
      <c r="I105" s="8"/>
      <c r="J105" s="8">
        <v>100</v>
      </c>
      <c r="K105" s="8"/>
      <c r="L105" s="8"/>
      <c r="M105" s="8"/>
      <c r="N105" s="8"/>
      <c r="O105" s="8"/>
      <c r="P105" s="8">
        <v>100</v>
      </c>
      <c r="Q105" s="8"/>
      <c r="R105" s="8"/>
      <c r="S105" s="8"/>
      <c r="T105" s="8"/>
      <c r="U105" s="8"/>
      <c r="V105" s="8">
        <v>100</v>
      </c>
    </row>
    <row r="106" spans="1:31" s="99" customFormat="1" ht="11.4" x14ac:dyDescent="0.2">
      <c r="A106" s="99" t="s">
        <v>174</v>
      </c>
      <c r="B106" s="8">
        <v>2030</v>
      </c>
      <c r="C106" s="100" t="s">
        <v>2</v>
      </c>
      <c r="D106" s="8"/>
      <c r="E106" s="8"/>
      <c r="F106" s="8"/>
      <c r="G106" s="8"/>
      <c r="H106" s="8"/>
      <c r="I106" s="8"/>
      <c r="J106" s="8">
        <v>100</v>
      </c>
      <c r="K106" s="8"/>
      <c r="L106" s="8"/>
      <c r="M106" s="8"/>
      <c r="N106" s="8"/>
      <c r="O106" s="8"/>
      <c r="P106" s="8">
        <v>100</v>
      </c>
      <c r="Q106" s="8"/>
      <c r="R106" s="8"/>
      <c r="S106" s="8"/>
      <c r="T106" s="8"/>
      <c r="U106" s="8"/>
      <c r="V106" s="8">
        <v>100</v>
      </c>
    </row>
    <row r="107" spans="1:31" s="99" customFormat="1" ht="11.4" x14ac:dyDescent="0.2">
      <c r="A107" s="99" t="s">
        <v>174</v>
      </c>
      <c r="B107" s="8">
        <v>2000</v>
      </c>
      <c r="C107" s="100" t="s">
        <v>16</v>
      </c>
      <c r="D107" s="8">
        <v>4726391</v>
      </c>
      <c r="E107" s="8"/>
      <c r="F107" s="8"/>
      <c r="G107" s="8"/>
      <c r="H107" s="8"/>
      <c r="I107" s="8"/>
      <c r="J107" s="8">
        <v>100</v>
      </c>
      <c r="K107" s="8"/>
      <c r="L107" s="8"/>
      <c r="M107" s="8"/>
      <c r="N107" s="8"/>
      <c r="O107" s="8"/>
      <c r="P107" s="8">
        <v>100</v>
      </c>
      <c r="Q107" s="8"/>
      <c r="R107" s="8"/>
      <c r="S107" s="8"/>
      <c r="T107" s="8"/>
      <c r="U107" s="8"/>
      <c r="V107" s="8">
        <v>100</v>
      </c>
    </row>
    <row r="108" spans="1:31" s="99" customFormat="1" ht="11.4" x14ac:dyDescent="0.2">
      <c r="A108" s="99" t="s">
        <v>174</v>
      </c>
      <c r="B108" s="8">
        <v>2001</v>
      </c>
      <c r="C108" s="100" t="s">
        <v>16</v>
      </c>
      <c r="D108" s="8">
        <v>4465171</v>
      </c>
      <c r="E108" s="8"/>
      <c r="F108" s="8"/>
      <c r="G108" s="8"/>
      <c r="H108" s="8"/>
      <c r="I108" s="8"/>
      <c r="J108" s="8">
        <v>100</v>
      </c>
      <c r="K108" s="8"/>
      <c r="L108" s="8"/>
      <c r="M108" s="8"/>
      <c r="N108" s="8"/>
      <c r="O108" s="8"/>
      <c r="P108" s="8">
        <v>100</v>
      </c>
      <c r="Q108" s="8"/>
      <c r="R108" s="8"/>
      <c r="S108" s="8"/>
      <c r="T108" s="8"/>
      <c r="U108" s="8"/>
      <c r="V108" s="8">
        <v>100</v>
      </c>
    </row>
    <row r="109" spans="1:31" s="99" customFormat="1" ht="11.4" x14ac:dyDescent="0.2">
      <c r="A109" s="99" t="s">
        <v>174</v>
      </c>
      <c r="B109" s="8">
        <v>2002</v>
      </c>
      <c r="C109" s="100" t="s">
        <v>16</v>
      </c>
      <c r="D109" s="8">
        <v>4216622</v>
      </c>
      <c r="E109" s="8"/>
      <c r="F109" s="8"/>
      <c r="G109" s="8"/>
      <c r="H109" s="8"/>
      <c r="I109" s="8"/>
      <c r="J109" s="8">
        <v>100</v>
      </c>
      <c r="K109" s="8"/>
      <c r="L109" s="8"/>
      <c r="M109" s="8"/>
      <c r="N109" s="8"/>
      <c r="O109" s="8"/>
      <c r="P109" s="8">
        <v>100</v>
      </c>
      <c r="Q109" s="8"/>
      <c r="R109" s="8"/>
      <c r="S109" s="8"/>
      <c r="T109" s="8"/>
      <c r="U109" s="8"/>
      <c r="V109" s="8">
        <v>100</v>
      </c>
    </row>
    <row r="110" spans="1:31" s="99" customFormat="1" ht="11.4" x14ac:dyDescent="0.2">
      <c r="A110" s="99" t="s">
        <v>174</v>
      </c>
      <c r="B110" s="8">
        <v>2003</v>
      </c>
      <c r="C110" s="101" t="s">
        <v>16</v>
      </c>
      <c r="D110" s="8">
        <v>4029412</v>
      </c>
      <c r="E110" s="8"/>
      <c r="F110" s="8"/>
      <c r="G110" s="8"/>
      <c r="H110" s="8"/>
      <c r="I110" s="8"/>
      <c r="J110" s="8">
        <v>100</v>
      </c>
      <c r="K110" s="8"/>
      <c r="L110" s="8"/>
      <c r="M110" s="8"/>
      <c r="N110" s="8"/>
      <c r="O110" s="8"/>
      <c r="P110" s="8">
        <v>100</v>
      </c>
      <c r="Q110" s="8"/>
      <c r="R110" s="8"/>
      <c r="S110" s="8"/>
      <c r="T110" s="8"/>
      <c r="U110" s="8"/>
      <c r="V110" s="8">
        <v>100</v>
      </c>
      <c r="W110" s="100"/>
      <c r="X110" s="100"/>
      <c r="Y110" s="100"/>
      <c r="Z110" s="100"/>
      <c r="AA110" s="100"/>
      <c r="AB110" s="100"/>
      <c r="AC110" s="100"/>
      <c r="AD110" s="100"/>
      <c r="AE110" s="100"/>
    </row>
    <row r="111" spans="1:31" s="99" customFormat="1" ht="11.4" x14ac:dyDescent="0.2">
      <c r="A111" s="99" t="s">
        <v>174</v>
      </c>
      <c r="B111" s="8">
        <v>2004</v>
      </c>
      <c r="C111" s="101" t="s">
        <v>16</v>
      </c>
      <c r="D111" s="8">
        <v>3968064</v>
      </c>
      <c r="E111" s="8"/>
      <c r="F111" s="8"/>
      <c r="G111" s="8"/>
      <c r="H111" s="8"/>
      <c r="I111" s="8"/>
      <c r="J111" s="8">
        <v>100</v>
      </c>
      <c r="K111" s="8"/>
      <c r="L111" s="8"/>
      <c r="M111" s="8"/>
      <c r="N111" s="8"/>
      <c r="O111" s="8"/>
      <c r="P111" s="8">
        <v>100</v>
      </c>
      <c r="Q111" s="8"/>
      <c r="R111" s="8"/>
      <c r="S111" s="8"/>
      <c r="T111" s="8"/>
      <c r="U111" s="8"/>
      <c r="V111" s="8">
        <v>100</v>
      </c>
      <c r="W111" s="100"/>
      <c r="X111" s="100"/>
      <c r="Y111" s="100"/>
      <c r="Z111" s="100"/>
      <c r="AA111" s="100"/>
      <c r="AB111" s="100"/>
      <c r="AC111" s="100"/>
      <c r="AD111" s="100"/>
      <c r="AE111" s="100"/>
    </row>
    <row r="112" spans="1:31" s="99" customFormat="1" ht="11.4" x14ac:dyDescent="0.2">
      <c r="A112" s="99" t="s">
        <v>174</v>
      </c>
      <c r="B112" s="8">
        <v>2005</v>
      </c>
      <c r="C112" s="101" t="s">
        <v>16</v>
      </c>
      <c r="D112" s="8">
        <v>4004983</v>
      </c>
      <c r="E112" s="8"/>
      <c r="F112" s="8"/>
      <c r="G112" s="8"/>
      <c r="H112" s="8"/>
      <c r="I112" s="8"/>
      <c r="J112" s="8">
        <v>100</v>
      </c>
      <c r="K112" s="8"/>
      <c r="L112" s="8"/>
      <c r="M112" s="8"/>
      <c r="N112" s="8"/>
      <c r="O112" s="8"/>
      <c r="P112" s="8">
        <v>100</v>
      </c>
      <c r="Q112" s="8"/>
      <c r="R112" s="8"/>
      <c r="S112" s="8"/>
      <c r="T112" s="8"/>
      <c r="U112" s="8"/>
      <c r="V112" s="8">
        <v>100</v>
      </c>
      <c r="W112" s="100"/>
      <c r="X112" s="100"/>
      <c r="Y112" s="100"/>
      <c r="Z112" s="100"/>
      <c r="AA112" s="100"/>
      <c r="AB112" s="100"/>
      <c r="AC112" s="100"/>
      <c r="AD112" s="100"/>
      <c r="AE112" s="100"/>
    </row>
    <row r="113" spans="1:31" s="99" customFormat="1" ht="11.4" x14ac:dyDescent="0.2">
      <c r="A113" s="99" t="s">
        <v>174</v>
      </c>
      <c r="B113" s="8">
        <v>2006</v>
      </c>
      <c r="C113" s="101" t="s">
        <v>16</v>
      </c>
      <c r="D113" s="8">
        <v>4087869</v>
      </c>
      <c r="E113" s="8"/>
      <c r="F113" s="8"/>
      <c r="G113" s="8"/>
      <c r="H113" s="8"/>
      <c r="I113" s="8"/>
      <c r="J113" s="8">
        <v>100</v>
      </c>
      <c r="K113" s="8"/>
      <c r="L113" s="8"/>
      <c r="M113" s="8"/>
      <c r="N113" s="8"/>
      <c r="O113" s="8"/>
      <c r="P113" s="8">
        <v>100</v>
      </c>
      <c r="Q113" s="8"/>
      <c r="R113" s="8"/>
      <c r="S113" s="8"/>
      <c r="T113" s="8"/>
      <c r="U113" s="8"/>
      <c r="V113" s="8">
        <v>100</v>
      </c>
      <c r="W113" s="100"/>
      <c r="X113" s="100"/>
      <c r="Y113" s="100"/>
      <c r="Z113" s="100"/>
      <c r="AA113" s="100"/>
      <c r="AB113" s="100"/>
      <c r="AC113" s="100"/>
      <c r="AD113" s="100"/>
      <c r="AE113" s="100"/>
    </row>
    <row r="114" spans="1:31" s="99" customFormat="1" ht="11.4" x14ac:dyDescent="0.2">
      <c r="A114" s="99" t="s">
        <v>174</v>
      </c>
      <c r="B114" s="8">
        <v>2007</v>
      </c>
      <c r="C114" s="101" t="s">
        <v>16</v>
      </c>
      <c r="D114" s="8">
        <v>4140179</v>
      </c>
      <c r="E114" s="8"/>
      <c r="F114" s="8"/>
      <c r="G114" s="8"/>
      <c r="H114" s="8"/>
      <c r="I114" s="8"/>
      <c r="J114" s="8">
        <v>100</v>
      </c>
      <c r="K114" s="8"/>
      <c r="L114" s="8"/>
      <c r="M114" s="8"/>
      <c r="N114" s="8"/>
      <c r="O114" s="8"/>
      <c r="P114" s="8">
        <v>100</v>
      </c>
      <c r="Q114" s="8"/>
      <c r="R114" s="8"/>
      <c r="S114" s="8"/>
      <c r="T114" s="8"/>
      <c r="U114" s="8"/>
      <c r="V114" s="8">
        <v>100</v>
      </c>
      <c r="W114" s="100"/>
      <c r="X114" s="100"/>
      <c r="Y114" s="100"/>
      <c r="Z114" s="100"/>
      <c r="AA114" s="100"/>
      <c r="AB114" s="100"/>
      <c r="AC114" s="100"/>
      <c r="AD114" s="100"/>
      <c r="AE114" s="100"/>
    </row>
    <row r="115" spans="1:31" s="99" customFormat="1" ht="11.4" x14ac:dyDescent="0.2">
      <c r="A115" s="99" t="s">
        <v>174</v>
      </c>
      <c r="B115" s="8">
        <v>2008</v>
      </c>
      <c r="C115" s="101" t="s">
        <v>16</v>
      </c>
      <c r="D115" s="8">
        <v>4197181</v>
      </c>
      <c r="E115" s="8"/>
      <c r="F115" s="8"/>
      <c r="G115" s="8"/>
      <c r="H115" s="8"/>
      <c r="I115" s="8"/>
      <c r="J115" s="8">
        <v>100</v>
      </c>
      <c r="K115" s="8"/>
      <c r="L115" s="8"/>
      <c r="M115" s="8"/>
      <c r="N115" s="8"/>
      <c r="O115" s="8"/>
      <c r="P115" s="8">
        <v>100</v>
      </c>
      <c r="Q115" s="8"/>
      <c r="R115" s="8"/>
      <c r="S115" s="8"/>
      <c r="T115" s="8"/>
      <c r="U115" s="8"/>
      <c r="V115" s="8">
        <v>100</v>
      </c>
      <c r="W115" s="100"/>
      <c r="X115" s="100"/>
      <c r="Y115" s="100"/>
      <c r="Z115" s="100"/>
      <c r="AA115" s="100"/>
      <c r="AB115" s="100"/>
      <c r="AC115" s="100"/>
      <c r="AD115" s="100"/>
      <c r="AE115" s="100"/>
    </row>
    <row r="116" spans="1:31" s="99" customFormat="1" ht="12" x14ac:dyDescent="0.25">
      <c r="A116" s="99" t="s">
        <v>174</v>
      </c>
      <c r="B116" s="8">
        <v>2009</v>
      </c>
      <c r="C116" s="102" t="s">
        <v>16</v>
      </c>
      <c r="D116" s="8">
        <v>4304386</v>
      </c>
      <c r="E116" s="8"/>
      <c r="F116" s="8"/>
      <c r="G116" s="8"/>
      <c r="H116" s="8"/>
      <c r="I116" s="8"/>
      <c r="J116" s="8">
        <v>100</v>
      </c>
      <c r="K116" s="8"/>
      <c r="L116" s="8"/>
      <c r="M116" s="8"/>
      <c r="N116" s="8"/>
      <c r="O116" s="8"/>
      <c r="P116" s="8">
        <v>100</v>
      </c>
      <c r="Q116" s="8"/>
      <c r="R116" s="8"/>
      <c r="S116" s="8"/>
      <c r="T116" s="8"/>
      <c r="U116" s="8"/>
      <c r="V116" s="8">
        <v>100</v>
      </c>
      <c r="W116" s="102"/>
      <c r="X116" s="102"/>
      <c r="Y116" s="102"/>
      <c r="Z116" s="102"/>
      <c r="AA116" s="102"/>
      <c r="AB116" s="102"/>
      <c r="AC116" s="102"/>
    </row>
    <row r="117" spans="1:31" s="99" customFormat="1" ht="12" x14ac:dyDescent="0.25">
      <c r="A117" s="99" t="s">
        <v>174</v>
      </c>
      <c r="B117" s="8">
        <v>2010</v>
      </c>
      <c r="C117" s="102" t="s">
        <v>16</v>
      </c>
      <c r="D117" s="8">
        <v>4303550</v>
      </c>
      <c r="E117" s="8"/>
      <c r="F117" s="8"/>
      <c r="G117" s="8"/>
      <c r="H117" s="8"/>
      <c r="I117" s="8"/>
      <c r="J117" s="8">
        <v>100</v>
      </c>
      <c r="K117" s="8"/>
      <c r="L117" s="8"/>
      <c r="M117" s="8"/>
      <c r="N117" s="8"/>
      <c r="O117" s="8"/>
      <c r="P117" s="8">
        <v>100</v>
      </c>
      <c r="Q117" s="8"/>
      <c r="R117" s="8"/>
      <c r="S117" s="8"/>
      <c r="T117" s="8"/>
      <c r="U117" s="8"/>
      <c r="V117" s="8">
        <v>100</v>
      </c>
      <c r="W117" s="102"/>
      <c r="X117" s="102"/>
      <c r="Y117" s="102"/>
      <c r="Z117" s="102"/>
      <c r="AA117" s="102"/>
      <c r="AB117" s="102"/>
      <c r="AC117" s="102"/>
    </row>
    <row r="118" spans="1:31" s="99" customFormat="1" ht="12" x14ac:dyDescent="0.25">
      <c r="A118" s="99" t="s">
        <v>174</v>
      </c>
      <c r="B118" s="8">
        <v>2011</v>
      </c>
      <c r="C118" s="102" t="s">
        <v>16</v>
      </c>
      <c r="D118" s="8">
        <v>4370530</v>
      </c>
      <c r="E118" s="8"/>
      <c r="F118" s="8"/>
      <c r="G118" s="8"/>
      <c r="H118" s="8"/>
      <c r="I118" s="8"/>
      <c r="J118" s="8">
        <v>100</v>
      </c>
      <c r="K118" s="8"/>
      <c r="L118" s="8"/>
      <c r="M118" s="8"/>
      <c r="N118" s="8"/>
      <c r="O118" s="8"/>
      <c r="P118" s="8">
        <v>100</v>
      </c>
      <c r="Q118" s="8"/>
      <c r="R118" s="8"/>
      <c r="S118" s="8"/>
      <c r="T118" s="8"/>
      <c r="U118" s="8"/>
      <c r="V118" s="8">
        <v>100</v>
      </c>
      <c r="W118" s="102"/>
      <c r="X118" s="102"/>
      <c r="Y118" s="102"/>
      <c r="Z118" s="102"/>
      <c r="AA118" s="102"/>
      <c r="AB118" s="102"/>
      <c r="AC118" s="102"/>
      <c r="AD118" s="102"/>
    </row>
    <row r="119" spans="1:31" s="99" customFormat="1" ht="12" x14ac:dyDescent="0.25">
      <c r="A119" s="99" t="s">
        <v>174</v>
      </c>
      <c r="B119" s="8">
        <v>2012</v>
      </c>
      <c r="C119" s="102" t="s">
        <v>16</v>
      </c>
      <c r="D119" s="8">
        <v>4473079</v>
      </c>
      <c r="E119" s="8"/>
      <c r="F119" s="8"/>
      <c r="G119" s="8"/>
      <c r="H119" s="8"/>
      <c r="I119" s="8"/>
      <c r="J119" s="8">
        <v>100</v>
      </c>
      <c r="K119" s="8"/>
      <c r="L119" s="8"/>
      <c r="M119" s="8"/>
      <c r="N119" s="8"/>
      <c r="O119" s="8"/>
      <c r="P119" s="8">
        <v>100</v>
      </c>
      <c r="Q119" s="8"/>
      <c r="R119" s="8"/>
      <c r="S119" s="8"/>
      <c r="T119" s="8"/>
      <c r="U119" s="8"/>
      <c r="V119" s="8">
        <v>100</v>
      </c>
      <c r="W119" s="102"/>
      <c r="X119" s="102"/>
      <c r="Y119" s="102"/>
      <c r="Z119" s="102"/>
      <c r="AA119" s="102"/>
      <c r="AB119" s="102"/>
      <c r="AC119" s="102"/>
      <c r="AD119" s="102"/>
    </row>
    <row r="120" spans="1:31" s="99" customFormat="1" ht="12" x14ac:dyDescent="0.25">
      <c r="A120" s="99" t="s">
        <v>174</v>
      </c>
      <c r="B120" s="8">
        <v>2013</v>
      </c>
      <c r="C120" s="102" t="s">
        <v>16</v>
      </c>
      <c r="D120" s="8">
        <v>4512488</v>
      </c>
      <c r="E120" s="8"/>
      <c r="F120" s="8"/>
      <c r="G120" s="8"/>
      <c r="H120" s="8"/>
      <c r="I120" s="8"/>
      <c r="J120" s="8">
        <v>100</v>
      </c>
      <c r="K120" s="8"/>
      <c r="L120" s="8"/>
      <c r="M120" s="8"/>
      <c r="N120" s="8"/>
      <c r="O120" s="8"/>
      <c r="P120" s="8">
        <v>100</v>
      </c>
      <c r="Q120" s="8"/>
      <c r="R120" s="8"/>
      <c r="S120" s="8"/>
      <c r="T120" s="8"/>
      <c r="U120" s="8"/>
      <c r="V120" s="8">
        <v>100</v>
      </c>
      <c r="W120" s="102"/>
      <c r="X120" s="102"/>
      <c r="Y120" s="102"/>
      <c r="Z120" s="102"/>
      <c r="AA120" s="102"/>
      <c r="AB120" s="102"/>
      <c r="AC120" s="102"/>
      <c r="AD120" s="102"/>
    </row>
    <row r="121" spans="1:31" s="99" customFormat="1" ht="12" x14ac:dyDescent="0.25">
      <c r="A121" s="99" t="s">
        <v>174</v>
      </c>
      <c r="B121" s="8">
        <v>2014</v>
      </c>
      <c r="C121" s="102" t="s">
        <v>16</v>
      </c>
      <c r="D121" s="8">
        <v>4501571</v>
      </c>
      <c r="E121" s="8"/>
      <c r="F121" s="8"/>
      <c r="G121" s="8"/>
      <c r="H121" s="8"/>
      <c r="I121" s="8"/>
      <c r="J121" s="8">
        <v>100</v>
      </c>
      <c r="K121" s="8"/>
      <c r="L121" s="8"/>
      <c r="M121" s="8"/>
      <c r="N121" s="8"/>
      <c r="O121" s="8"/>
      <c r="P121" s="8">
        <v>100</v>
      </c>
      <c r="Q121" s="8"/>
      <c r="R121" s="8"/>
      <c r="S121" s="8"/>
      <c r="T121" s="8"/>
      <c r="U121" s="8"/>
      <c r="V121" s="8">
        <v>100</v>
      </c>
      <c r="W121" s="102"/>
      <c r="X121" s="102"/>
      <c r="Y121" s="102"/>
      <c r="Z121" s="102"/>
      <c r="AA121" s="102"/>
      <c r="AB121" s="102"/>
      <c r="AC121" s="102"/>
      <c r="AD121" s="102"/>
    </row>
    <row r="122" spans="1:31" s="99" customFormat="1" ht="12" x14ac:dyDescent="0.25">
      <c r="A122" s="99" t="s">
        <v>174</v>
      </c>
      <c r="B122" s="8">
        <v>2015</v>
      </c>
      <c r="C122" s="102" t="s">
        <v>16</v>
      </c>
      <c r="D122" s="8">
        <v>4489596</v>
      </c>
      <c r="E122" s="8"/>
      <c r="F122" s="8"/>
      <c r="G122" s="8"/>
      <c r="H122" s="8"/>
      <c r="I122" s="8"/>
      <c r="J122" s="8">
        <v>100</v>
      </c>
      <c r="K122" s="8"/>
      <c r="L122" s="8"/>
      <c r="M122" s="8"/>
      <c r="N122" s="8"/>
      <c r="O122" s="8"/>
      <c r="P122" s="8">
        <v>100</v>
      </c>
      <c r="Q122" s="8"/>
      <c r="R122" s="8"/>
      <c r="S122" s="8"/>
      <c r="T122" s="8"/>
      <c r="U122" s="8"/>
      <c r="V122" s="8">
        <v>100</v>
      </c>
      <c r="W122" s="102"/>
      <c r="X122" s="102"/>
      <c r="Y122" s="102"/>
      <c r="Z122" s="102"/>
      <c r="AA122" s="102"/>
      <c r="AB122" s="102"/>
      <c r="AC122" s="102"/>
      <c r="AD122" s="102"/>
    </row>
    <row r="123" spans="1:31" s="99" customFormat="1" ht="12" x14ac:dyDescent="0.25">
      <c r="A123" s="99" t="s">
        <v>174</v>
      </c>
      <c r="B123" s="8">
        <v>2016</v>
      </c>
      <c r="C123" s="102" t="s">
        <v>16</v>
      </c>
      <c r="D123" s="8">
        <v>4575083</v>
      </c>
      <c r="E123" s="8"/>
      <c r="F123" s="8"/>
      <c r="G123" s="8"/>
      <c r="H123" s="8"/>
      <c r="I123" s="8"/>
      <c r="J123" s="8">
        <v>100</v>
      </c>
      <c r="K123" s="8"/>
      <c r="L123" s="8"/>
      <c r="M123" s="8"/>
      <c r="N123" s="8"/>
      <c r="O123" s="8"/>
      <c r="P123" s="8">
        <v>100</v>
      </c>
      <c r="Q123" s="8"/>
      <c r="R123" s="8"/>
      <c r="S123" s="8"/>
      <c r="T123" s="8"/>
      <c r="U123" s="8"/>
      <c r="V123" s="8">
        <v>100</v>
      </c>
      <c r="W123" s="102"/>
      <c r="X123" s="102"/>
      <c r="Y123" s="102"/>
      <c r="Z123" s="102"/>
      <c r="AA123" s="102"/>
      <c r="AB123" s="102"/>
      <c r="AC123" s="102"/>
      <c r="AD123" s="102"/>
    </row>
    <row r="124" spans="1:31" s="99" customFormat="1" ht="12" x14ac:dyDescent="0.25">
      <c r="A124" s="99" t="s">
        <v>174</v>
      </c>
      <c r="B124" s="8">
        <v>2017</v>
      </c>
      <c r="C124" s="102" t="s">
        <v>16</v>
      </c>
      <c r="D124" s="8">
        <v>4958967</v>
      </c>
      <c r="E124" s="8"/>
      <c r="F124" s="8"/>
      <c r="G124" s="8"/>
      <c r="H124" s="8"/>
      <c r="I124" s="8"/>
      <c r="J124" s="8">
        <v>100</v>
      </c>
      <c r="K124" s="8"/>
      <c r="L124" s="8"/>
      <c r="M124" s="8"/>
      <c r="N124" s="8"/>
      <c r="O124" s="8"/>
      <c r="P124" s="8">
        <v>100</v>
      </c>
      <c r="Q124" s="8"/>
      <c r="R124" s="8"/>
      <c r="S124" s="8"/>
      <c r="T124" s="8"/>
      <c r="U124" s="8"/>
      <c r="V124" s="8">
        <v>100</v>
      </c>
      <c r="W124" s="102"/>
      <c r="X124" s="102"/>
      <c r="Y124" s="102"/>
      <c r="Z124" s="102"/>
      <c r="AA124" s="102"/>
      <c r="AB124" s="102"/>
      <c r="AC124" s="102"/>
      <c r="AD124" s="102"/>
    </row>
    <row r="125" spans="1:31" s="99" customFormat="1" ht="12" x14ac:dyDescent="0.25">
      <c r="A125" s="99" t="s">
        <v>174</v>
      </c>
      <c r="B125" s="8">
        <v>2018</v>
      </c>
      <c r="C125" s="102" t="s">
        <v>16</v>
      </c>
      <c r="D125" s="8">
        <v>5287661</v>
      </c>
      <c r="E125" s="8"/>
      <c r="F125" s="8"/>
      <c r="G125" s="8"/>
      <c r="H125" s="8"/>
      <c r="I125" s="8"/>
      <c r="J125" s="8">
        <v>100</v>
      </c>
      <c r="K125" s="8"/>
      <c r="L125" s="8"/>
      <c r="M125" s="8"/>
      <c r="N125" s="8"/>
      <c r="O125" s="8"/>
      <c r="P125" s="8">
        <v>100</v>
      </c>
      <c r="Q125" s="8"/>
      <c r="R125" s="8"/>
      <c r="S125" s="8"/>
      <c r="T125" s="8"/>
      <c r="U125" s="8"/>
      <c r="V125" s="8">
        <v>100</v>
      </c>
      <c r="W125" s="102"/>
      <c r="X125" s="102"/>
      <c r="Y125" s="102"/>
      <c r="Z125" s="102"/>
      <c r="AA125" s="102"/>
      <c r="AB125" s="102"/>
      <c r="AC125" s="102"/>
      <c r="AD125" s="102"/>
    </row>
    <row r="126" spans="1:31" s="99" customFormat="1" ht="12" x14ac:dyDescent="0.25">
      <c r="A126" s="99" t="s">
        <v>174</v>
      </c>
      <c r="B126" s="8">
        <v>2019</v>
      </c>
      <c r="C126" s="102" t="s">
        <v>16</v>
      </c>
      <c r="D126" s="8">
        <v>5229720</v>
      </c>
      <c r="E126" s="8"/>
      <c r="F126" s="8"/>
      <c r="G126" s="8"/>
      <c r="H126" s="8"/>
      <c r="I126" s="8"/>
      <c r="J126" s="8">
        <v>100</v>
      </c>
      <c r="K126" s="8"/>
      <c r="L126" s="8"/>
      <c r="M126" s="8"/>
      <c r="N126" s="8"/>
      <c r="O126" s="8"/>
      <c r="P126" s="8">
        <v>100</v>
      </c>
      <c r="Q126" s="8"/>
      <c r="R126" s="8"/>
      <c r="S126" s="8"/>
      <c r="T126" s="8"/>
      <c r="U126" s="8"/>
      <c r="V126" s="8">
        <v>100</v>
      </c>
      <c r="W126" s="102"/>
      <c r="X126" s="102"/>
      <c r="Y126" s="102"/>
      <c r="Z126" s="102"/>
      <c r="AA126" s="102"/>
      <c r="AB126" s="102"/>
      <c r="AC126" s="102"/>
      <c r="AD126" s="102"/>
    </row>
    <row r="127" spans="1:31" s="99" customFormat="1" ht="12" x14ac:dyDescent="0.25">
      <c r="A127" s="99" t="s">
        <v>174</v>
      </c>
      <c r="B127" s="8">
        <v>2020</v>
      </c>
      <c r="C127" s="102" t="s">
        <v>16</v>
      </c>
      <c r="D127" s="8">
        <v>5026137</v>
      </c>
      <c r="E127" s="8"/>
      <c r="F127" s="8"/>
      <c r="G127" s="8"/>
      <c r="H127" s="8"/>
      <c r="I127" s="8"/>
      <c r="J127" s="8">
        <v>100</v>
      </c>
      <c r="K127" s="8"/>
      <c r="L127" s="8"/>
      <c r="M127" s="8"/>
      <c r="N127" s="8"/>
      <c r="O127" s="8"/>
      <c r="P127" s="8">
        <v>100</v>
      </c>
      <c r="Q127" s="8"/>
      <c r="R127" s="8"/>
      <c r="S127" s="8"/>
      <c r="T127" s="8"/>
      <c r="U127" s="8"/>
      <c r="V127" s="8">
        <v>100</v>
      </c>
      <c r="W127" s="102"/>
      <c r="X127" s="102"/>
      <c r="Y127" s="102"/>
      <c r="Z127" s="102"/>
      <c r="AA127" s="102"/>
      <c r="AB127" s="102"/>
      <c r="AC127" s="102"/>
      <c r="AD127" s="102"/>
    </row>
    <row r="128" spans="1:31" s="99" customFormat="1" ht="12" x14ac:dyDescent="0.25">
      <c r="A128" s="102" t="s">
        <v>174</v>
      </c>
      <c r="B128" s="8">
        <v>2021</v>
      </c>
      <c r="C128" s="102" t="s">
        <v>16</v>
      </c>
      <c r="D128" s="8">
        <v>4876859</v>
      </c>
      <c r="E128" s="8"/>
      <c r="F128" s="8"/>
      <c r="G128" s="8"/>
      <c r="H128" s="8"/>
      <c r="I128" s="8"/>
      <c r="J128" s="8">
        <v>100</v>
      </c>
      <c r="K128" s="8"/>
      <c r="L128" s="8"/>
      <c r="M128" s="8"/>
      <c r="N128" s="8"/>
      <c r="O128" s="8"/>
      <c r="P128" s="8">
        <v>100</v>
      </c>
      <c r="Q128" s="8"/>
      <c r="R128" s="8"/>
      <c r="S128" s="8"/>
      <c r="T128" s="8"/>
      <c r="U128" s="8"/>
      <c r="V128" s="8">
        <v>100</v>
      </c>
      <c r="W128" s="102"/>
      <c r="X128" s="102"/>
      <c r="Y128" s="102"/>
      <c r="Z128" s="102"/>
      <c r="AA128" s="102"/>
      <c r="AB128" s="102"/>
      <c r="AC128" s="102"/>
      <c r="AD128" s="102"/>
    </row>
    <row r="129" spans="1:30" s="99" customFormat="1" ht="12" x14ac:dyDescent="0.25">
      <c r="A129" s="102" t="s">
        <v>174</v>
      </c>
      <c r="B129" s="8">
        <v>2022</v>
      </c>
      <c r="C129" s="102" t="s">
        <v>16</v>
      </c>
      <c r="D129" s="8">
        <v>4598647</v>
      </c>
      <c r="E129" s="8"/>
      <c r="F129" s="8"/>
      <c r="G129" s="8"/>
      <c r="H129" s="8"/>
      <c r="I129" s="8"/>
      <c r="J129" s="8">
        <v>100</v>
      </c>
      <c r="K129" s="8"/>
      <c r="L129" s="8"/>
      <c r="M129" s="8"/>
      <c r="N129" s="8"/>
      <c r="O129" s="8"/>
      <c r="P129" s="8">
        <v>100</v>
      </c>
      <c r="Q129" s="8"/>
      <c r="R129" s="8"/>
      <c r="S129" s="8"/>
      <c r="T129" s="8"/>
      <c r="U129" s="8"/>
      <c r="V129" s="8">
        <v>100</v>
      </c>
      <c r="W129" s="102"/>
      <c r="X129" s="102"/>
      <c r="Y129" s="102"/>
      <c r="Z129" s="102"/>
      <c r="AA129" s="102"/>
      <c r="AB129" s="102"/>
      <c r="AC129" s="102"/>
      <c r="AD129" s="102"/>
    </row>
    <row r="130" spans="1:30" s="99" customFormat="1" ht="12" x14ac:dyDescent="0.25">
      <c r="A130" s="102" t="s">
        <v>174</v>
      </c>
      <c r="B130" s="8">
        <v>2023</v>
      </c>
      <c r="C130" s="102" t="s">
        <v>16</v>
      </c>
      <c r="D130" s="8">
        <v>4485888</v>
      </c>
      <c r="E130" s="8"/>
      <c r="F130" s="8"/>
      <c r="G130" s="8"/>
      <c r="H130" s="8"/>
      <c r="I130" s="8"/>
      <c r="J130" s="8">
        <v>100</v>
      </c>
      <c r="K130" s="8"/>
      <c r="L130" s="8"/>
      <c r="M130" s="8"/>
      <c r="N130" s="8"/>
      <c r="O130" s="8"/>
      <c r="P130" s="8">
        <v>100</v>
      </c>
      <c r="Q130" s="8"/>
      <c r="R130" s="8"/>
      <c r="S130" s="8"/>
      <c r="T130" s="8"/>
      <c r="U130" s="8"/>
      <c r="V130" s="8">
        <v>100</v>
      </c>
      <c r="W130" s="102"/>
      <c r="X130" s="102"/>
      <c r="Y130" s="102"/>
      <c r="Z130" s="102"/>
      <c r="AA130" s="102"/>
      <c r="AB130" s="102"/>
      <c r="AC130" s="102"/>
      <c r="AD130" s="102"/>
    </row>
    <row r="131" spans="1:30" s="99" customFormat="1" ht="12" x14ac:dyDescent="0.25">
      <c r="A131" s="102" t="s">
        <v>174</v>
      </c>
      <c r="B131" s="8">
        <v>2024</v>
      </c>
      <c r="C131" s="102" t="s">
        <v>16</v>
      </c>
      <c r="D131" s="8">
        <v>4381134</v>
      </c>
      <c r="E131" s="8"/>
      <c r="F131" s="8"/>
      <c r="G131" s="8"/>
      <c r="H131" s="8"/>
      <c r="I131" s="8"/>
      <c r="J131" s="8">
        <v>100</v>
      </c>
      <c r="K131" s="8"/>
      <c r="L131" s="8"/>
      <c r="M131" s="8"/>
      <c r="N131" s="8"/>
      <c r="O131" s="8"/>
      <c r="P131" s="8">
        <v>100</v>
      </c>
      <c r="Q131" s="8"/>
      <c r="R131" s="8"/>
      <c r="S131" s="8"/>
      <c r="T131" s="8"/>
      <c r="U131" s="8"/>
      <c r="V131" s="8">
        <v>100</v>
      </c>
      <c r="W131" s="102"/>
      <c r="X131" s="102"/>
      <c r="Y131" s="102"/>
      <c r="Z131" s="102"/>
      <c r="AA131" s="102"/>
      <c r="AB131" s="102"/>
      <c r="AC131" s="102"/>
      <c r="AD131" s="102"/>
    </row>
    <row r="132" spans="1:30" s="99" customFormat="1" ht="12" x14ac:dyDescent="0.25">
      <c r="A132" s="102" t="s">
        <v>174</v>
      </c>
      <c r="B132" s="8">
        <v>2025</v>
      </c>
      <c r="C132" s="102" t="s">
        <v>16</v>
      </c>
      <c r="D132" s="8">
        <v>4873124</v>
      </c>
      <c r="E132" s="8"/>
      <c r="F132" s="8"/>
      <c r="G132" s="8"/>
      <c r="H132" s="8"/>
      <c r="I132" s="8"/>
      <c r="J132" s="8">
        <v>100</v>
      </c>
      <c r="K132" s="8"/>
      <c r="L132" s="8"/>
      <c r="M132" s="8"/>
      <c r="N132" s="8"/>
      <c r="O132" s="8"/>
      <c r="P132" s="8">
        <v>100</v>
      </c>
      <c r="Q132" s="8"/>
      <c r="R132" s="8"/>
      <c r="S132" s="8"/>
      <c r="T132" s="8"/>
      <c r="U132" s="8"/>
      <c r="V132" s="8">
        <v>100</v>
      </c>
      <c r="W132" s="102"/>
      <c r="X132" s="102"/>
      <c r="Y132" s="102"/>
      <c r="Z132" s="102"/>
      <c r="AA132" s="102"/>
      <c r="AB132" s="102"/>
      <c r="AC132" s="102"/>
      <c r="AD132" s="102"/>
    </row>
    <row r="133" spans="1:30" s="99" customFormat="1" ht="12" x14ac:dyDescent="0.25">
      <c r="A133" s="102" t="s">
        <v>174</v>
      </c>
      <c r="B133" s="8">
        <v>2026</v>
      </c>
      <c r="C133" s="102" t="s">
        <v>16</v>
      </c>
      <c r="D133" s="8"/>
      <c r="E133" s="8"/>
      <c r="F133" s="8"/>
      <c r="G133" s="8"/>
      <c r="H133" s="8"/>
      <c r="I133" s="8"/>
      <c r="J133" s="8">
        <v>100</v>
      </c>
      <c r="K133" s="8"/>
      <c r="L133" s="8"/>
      <c r="M133" s="8"/>
      <c r="N133" s="8"/>
      <c r="O133" s="8"/>
      <c r="P133" s="8">
        <v>100</v>
      </c>
      <c r="Q133" s="8"/>
      <c r="R133" s="8"/>
      <c r="S133" s="8"/>
      <c r="T133" s="8"/>
      <c r="U133" s="8"/>
      <c r="V133" s="8">
        <v>100</v>
      </c>
      <c r="W133" s="102"/>
      <c r="X133" s="102"/>
      <c r="Y133" s="102"/>
      <c r="Z133" s="102"/>
      <c r="AA133" s="102"/>
      <c r="AB133" s="102"/>
      <c r="AC133" s="102"/>
      <c r="AD133" s="102"/>
    </row>
    <row r="134" spans="1:30" s="99" customFormat="1" ht="12" x14ac:dyDescent="0.25">
      <c r="A134" s="102" t="s">
        <v>174</v>
      </c>
      <c r="B134" s="8">
        <v>2027</v>
      </c>
      <c r="C134" s="102" t="s">
        <v>16</v>
      </c>
      <c r="D134" s="8"/>
      <c r="E134" s="8"/>
      <c r="F134" s="8"/>
      <c r="G134" s="8"/>
      <c r="H134" s="8"/>
      <c r="I134" s="8"/>
      <c r="J134" s="8">
        <v>100</v>
      </c>
      <c r="K134" s="8"/>
      <c r="L134" s="8"/>
      <c r="M134" s="8"/>
      <c r="N134" s="8"/>
      <c r="O134" s="8"/>
      <c r="P134" s="8">
        <v>100</v>
      </c>
      <c r="Q134" s="8"/>
      <c r="R134" s="8"/>
      <c r="S134" s="8"/>
      <c r="T134" s="8"/>
      <c r="U134" s="8"/>
      <c r="V134" s="8">
        <v>100</v>
      </c>
      <c r="W134" s="102"/>
      <c r="X134" s="102"/>
      <c r="Y134" s="102"/>
      <c r="Z134" s="102"/>
      <c r="AA134" s="102"/>
      <c r="AB134" s="102"/>
      <c r="AC134" s="102"/>
      <c r="AD134" s="102"/>
    </row>
    <row r="135" spans="1:30" s="99" customFormat="1" ht="12" x14ac:dyDescent="0.25">
      <c r="A135" s="102" t="s">
        <v>174</v>
      </c>
      <c r="B135" s="8">
        <v>2028</v>
      </c>
      <c r="C135" s="102" t="s">
        <v>16</v>
      </c>
      <c r="D135" s="8"/>
      <c r="E135" s="8"/>
      <c r="F135" s="8"/>
      <c r="G135" s="8"/>
      <c r="H135" s="8"/>
      <c r="I135" s="8"/>
      <c r="J135" s="8">
        <v>100</v>
      </c>
      <c r="K135" s="8"/>
      <c r="L135" s="8"/>
      <c r="M135" s="8"/>
      <c r="N135" s="8"/>
      <c r="O135" s="8"/>
      <c r="P135" s="8">
        <v>100</v>
      </c>
      <c r="Q135" s="8"/>
      <c r="R135" s="8"/>
      <c r="S135" s="8"/>
      <c r="T135" s="8"/>
      <c r="U135" s="8"/>
      <c r="V135" s="8">
        <v>100</v>
      </c>
      <c r="W135" s="102"/>
      <c r="X135" s="102"/>
      <c r="Y135" s="102"/>
      <c r="Z135" s="102"/>
      <c r="AA135" s="102"/>
      <c r="AB135" s="102"/>
      <c r="AC135" s="102"/>
      <c r="AD135" s="102"/>
    </row>
    <row r="136" spans="1:30" s="99" customFormat="1" ht="12" x14ac:dyDescent="0.25">
      <c r="A136" s="102" t="s">
        <v>174</v>
      </c>
      <c r="B136" s="8">
        <v>2029</v>
      </c>
      <c r="C136" s="102" t="s">
        <v>16</v>
      </c>
      <c r="D136" s="8"/>
      <c r="E136" s="8"/>
      <c r="F136" s="8"/>
      <c r="G136" s="8"/>
      <c r="H136" s="8"/>
      <c r="I136" s="8"/>
      <c r="J136" s="8">
        <v>100</v>
      </c>
      <c r="K136" s="8"/>
      <c r="L136" s="8"/>
      <c r="M136" s="8"/>
      <c r="N136" s="8"/>
      <c r="O136" s="8"/>
      <c r="P136" s="8">
        <v>100</v>
      </c>
      <c r="Q136" s="8"/>
      <c r="R136" s="8"/>
      <c r="S136" s="8"/>
      <c r="T136" s="8"/>
      <c r="U136" s="8"/>
      <c r="V136" s="8">
        <v>100</v>
      </c>
      <c r="W136" s="102"/>
      <c r="X136" s="102"/>
      <c r="Y136" s="102"/>
      <c r="Z136" s="102"/>
      <c r="AA136" s="102"/>
      <c r="AB136" s="102"/>
      <c r="AC136" s="102"/>
      <c r="AD136" s="102"/>
    </row>
    <row r="137" spans="1:30" s="99" customFormat="1" ht="12" x14ac:dyDescent="0.25">
      <c r="A137" s="102" t="s">
        <v>174</v>
      </c>
      <c r="B137" s="8">
        <v>2030</v>
      </c>
      <c r="C137" s="102" t="s">
        <v>16</v>
      </c>
      <c r="D137" s="8"/>
      <c r="E137" s="8"/>
      <c r="F137" s="8"/>
      <c r="G137" s="8"/>
      <c r="H137" s="8"/>
      <c r="I137" s="8"/>
      <c r="J137" s="8">
        <v>100</v>
      </c>
      <c r="K137" s="8"/>
      <c r="L137" s="8"/>
      <c r="M137" s="8"/>
      <c r="N137" s="8"/>
      <c r="O137" s="8"/>
      <c r="P137" s="8">
        <v>100</v>
      </c>
      <c r="Q137" s="8"/>
      <c r="R137" s="8"/>
      <c r="S137" s="8"/>
      <c r="T137" s="8"/>
      <c r="U137" s="8"/>
      <c r="V137" s="8">
        <v>100</v>
      </c>
      <c r="W137" s="102"/>
      <c r="X137" s="102"/>
      <c r="Y137" s="102"/>
      <c r="Z137" s="102"/>
      <c r="AA137" s="102"/>
      <c r="AB137" s="102"/>
      <c r="AC137" s="102"/>
      <c r="AD137" s="102"/>
    </row>
    <row r="138" spans="1:30" s="99" customFormat="1" ht="12" x14ac:dyDescent="0.25">
      <c r="A138" s="102" t="s">
        <v>174</v>
      </c>
      <c r="B138" s="8">
        <v>2000</v>
      </c>
      <c r="C138" s="102" t="s">
        <v>17</v>
      </c>
      <c r="D138" s="8">
        <v>8863793</v>
      </c>
      <c r="E138" s="8"/>
      <c r="F138" s="8"/>
      <c r="G138" s="8"/>
      <c r="H138" s="8"/>
      <c r="I138" s="8"/>
      <c r="J138" s="8">
        <v>100</v>
      </c>
      <c r="K138" s="8"/>
      <c r="L138" s="8"/>
      <c r="M138" s="8"/>
      <c r="N138" s="8"/>
      <c r="O138" s="8"/>
      <c r="P138" s="8">
        <v>100</v>
      </c>
      <c r="Q138" s="8"/>
      <c r="R138" s="8"/>
      <c r="S138" s="8"/>
      <c r="T138" s="8"/>
      <c r="U138" s="8"/>
      <c r="V138" s="8">
        <v>100</v>
      </c>
      <c r="W138" s="102"/>
      <c r="X138" s="102"/>
      <c r="Y138" s="102"/>
      <c r="Z138" s="102"/>
      <c r="AA138" s="102"/>
      <c r="AB138" s="102"/>
      <c r="AC138" s="102"/>
      <c r="AD138" s="102"/>
    </row>
    <row r="139" spans="1:30" s="99" customFormat="1" ht="12" x14ac:dyDescent="0.25">
      <c r="A139" s="102" t="s">
        <v>174</v>
      </c>
      <c r="B139" s="8">
        <v>2001</v>
      </c>
      <c r="C139" s="102" t="s">
        <v>17</v>
      </c>
      <c r="D139" s="8">
        <v>8761782</v>
      </c>
      <c r="E139" s="8"/>
      <c r="F139" s="8"/>
      <c r="G139" s="8"/>
      <c r="H139" s="8"/>
      <c r="I139" s="8"/>
      <c r="J139" s="8">
        <v>100</v>
      </c>
      <c r="K139" s="8"/>
      <c r="L139" s="8"/>
      <c r="M139" s="8"/>
      <c r="N139" s="8"/>
      <c r="O139" s="8"/>
      <c r="P139" s="8">
        <v>100</v>
      </c>
      <c r="Q139" s="8"/>
      <c r="R139" s="8"/>
      <c r="S139" s="8"/>
      <c r="T139" s="8"/>
      <c r="U139" s="8"/>
      <c r="V139" s="8">
        <v>100</v>
      </c>
      <c r="W139" s="102"/>
      <c r="X139" s="102"/>
      <c r="Y139" s="102"/>
      <c r="Z139" s="102"/>
      <c r="AA139" s="102"/>
      <c r="AB139" s="102"/>
      <c r="AC139" s="102"/>
      <c r="AD139" s="102"/>
    </row>
    <row r="140" spans="1:30" s="99" customFormat="1" ht="12" x14ac:dyDescent="0.25">
      <c r="A140" s="102" t="s">
        <v>174</v>
      </c>
      <c r="B140" s="8">
        <v>2002</v>
      </c>
      <c r="C140" s="102" t="s">
        <v>17</v>
      </c>
      <c r="D140" s="8">
        <v>8538010</v>
      </c>
      <c r="E140" s="8"/>
      <c r="F140" s="8">
        <v>86.9</v>
      </c>
      <c r="G140" s="8"/>
      <c r="H140" s="8"/>
      <c r="I140" s="8">
        <v>13.099999999999994</v>
      </c>
      <c r="J140" s="8">
        <v>86.9</v>
      </c>
      <c r="K140" s="8"/>
      <c r="L140" s="8">
        <v>72.2</v>
      </c>
      <c r="M140" s="8"/>
      <c r="N140" s="8"/>
      <c r="O140" s="8">
        <v>27.799999999999997</v>
      </c>
      <c r="P140" s="8">
        <v>72.2</v>
      </c>
      <c r="Q140" s="8"/>
      <c r="R140" s="8"/>
      <c r="S140" s="8"/>
      <c r="T140" s="8"/>
      <c r="U140" s="8"/>
      <c r="V140" s="8">
        <v>100</v>
      </c>
      <c r="W140" s="102"/>
      <c r="X140" s="102"/>
      <c r="Y140" s="102"/>
      <c r="Z140" s="102"/>
      <c r="AA140" s="102"/>
      <c r="AB140" s="102"/>
      <c r="AC140" s="102"/>
      <c r="AD140" s="102"/>
    </row>
    <row r="141" spans="1:30" s="99" customFormat="1" ht="12" x14ac:dyDescent="0.25">
      <c r="A141" s="102" t="s">
        <v>174</v>
      </c>
      <c r="B141" s="8">
        <v>2003</v>
      </c>
      <c r="C141" s="102" t="s">
        <v>17</v>
      </c>
      <c r="D141" s="8">
        <v>8203578</v>
      </c>
      <c r="E141" s="8"/>
      <c r="F141" s="8">
        <v>86.9</v>
      </c>
      <c r="G141" s="8"/>
      <c r="H141" s="8"/>
      <c r="I141" s="8">
        <v>13.099999999999994</v>
      </c>
      <c r="J141" s="8">
        <v>86.9</v>
      </c>
      <c r="K141" s="8"/>
      <c r="L141" s="8">
        <v>72.2</v>
      </c>
      <c r="M141" s="8"/>
      <c r="N141" s="8"/>
      <c r="O141" s="8">
        <v>27.799999999999997</v>
      </c>
      <c r="P141" s="8">
        <v>72.2</v>
      </c>
      <c r="Q141" s="8"/>
      <c r="R141" s="8"/>
      <c r="S141" s="8"/>
      <c r="T141" s="8"/>
      <c r="U141" s="8"/>
      <c r="V141" s="8">
        <v>100</v>
      </c>
      <c r="W141" s="102"/>
      <c r="X141" s="102"/>
      <c r="Y141" s="102"/>
      <c r="Z141" s="102"/>
      <c r="AA141" s="102"/>
      <c r="AB141" s="102"/>
      <c r="AC141" s="102"/>
      <c r="AD141" s="102"/>
    </row>
    <row r="142" spans="1:30" s="99" customFormat="1" ht="12" x14ac:dyDescent="0.25">
      <c r="A142" s="102" t="s">
        <v>174</v>
      </c>
      <c r="B142" s="8">
        <v>2004</v>
      </c>
      <c r="C142" s="102" t="s">
        <v>17</v>
      </c>
      <c r="D142" s="8">
        <v>7822562</v>
      </c>
      <c r="E142" s="8"/>
      <c r="F142" s="8">
        <v>86.9</v>
      </c>
      <c r="G142" s="8"/>
      <c r="H142" s="8"/>
      <c r="I142" s="8">
        <v>13.099999999999994</v>
      </c>
      <c r="J142" s="8">
        <v>86.9</v>
      </c>
      <c r="K142" s="8"/>
      <c r="L142" s="8">
        <v>72.2</v>
      </c>
      <c r="M142" s="8"/>
      <c r="N142" s="8"/>
      <c r="O142" s="8">
        <v>27.799999999999997</v>
      </c>
      <c r="P142" s="8">
        <v>72.2</v>
      </c>
      <c r="Q142" s="8"/>
      <c r="R142" s="8"/>
      <c r="S142" s="8"/>
      <c r="T142" s="8"/>
      <c r="U142" s="8"/>
      <c r="V142" s="8">
        <v>100</v>
      </c>
      <c r="W142" s="102"/>
      <c r="X142" s="102"/>
      <c r="Y142" s="102"/>
      <c r="Z142" s="102"/>
      <c r="AA142" s="102"/>
      <c r="AB142" s="102"/>
      <c r="AC142" s="102"/>
      <c r="AD142" s="102"/>
    </row>
    <row r="143" spans="1:30" s="99" customFormat="1" ht="12" x14ac:dyDescent="0.25">
      <c r="A143" s="102" t="s">
        <v>174</v>
      </c>
      <c r="B143" s="8">
        <v>2005</v>
      </c>
      <c r="C143" s="102" t="s">
        <v>17</v>
      </c>
      <c r="D143" s="8">
        <v>7410567</v>
      </c>
      <c r="E143" s="8"/>
      <c r="F143" s="8">
        <v>86.9</v>
      </c>
      <c r="G143" s="8"/>
      <c r="H143" s="8"/>
      <c r="I143" s="8">
        <v>13.099999999999994</v>
      </c>
      <c r="J143" s="8">
        <v>86.9</v>
      </c>
      <c r="K143" s="8"/>
      <c r="L143" s="8">
        <v>72.2</v>
      </c>
      <c r="M143" s="8"/>
      <c r="N143" s="8"/>
      <c r="O143" s="8">
        <v>27.799999999999997</v>
      </c>
      <c r="P143" s="8">
        <v>72.2</v>
      </c>
      <c r="Q143" s="8"/>
      <c r="R143" s="8"/>
      <c r="S143" s="8"/>
      <c r="T143" s="8"/>
      <c r="U143" s="8"/>
      <c r="V143" s="8">
        <v>100</v>
      </c>
      <c r="W143" s="102"/>
      <c r="X143" s="102"/>
      <c r="Y143" s="102"/>
      <c r="Z143" s="102"/>
      <c r="AA143" s="102"/>
      <c r="AB143" s="102"/>
      <c r="AC143" s="102"/>
      <c r="AD143" s="102"/>
    </row>
    <row r="144" spans="1:30" s="99" customFormat="1" ht="12" x14ac:dyDescent="0.25">
      <c r="A144" s="102" t="s">
        <v>174</v>
      </c>
      <c r="B144" s="8">
        <v>2006</v>
      </c>
      <c r="C144" s="102" t="s">
        <v>17</v>
      </c>
      <c r="D144" s="8">
        <v>7042283</v>
      </c>
      <c r="E144" s="8"/>
      <c r="F144" s="8">
        <v>86.9</v>
      </c>
      <c r="G144" s="8"/>
      <c r="H144" s="8"/>
      <c r="I144" s="8">
        <v>13.099999999999994</v>
      </c>
      <c r="J144" s="8">
        <v>86.9</v>
      </c>
      <c r="K144" s="8"/>
      <c r="L144" s="8">
        <v>72.2</v>
      </c>
      <c r="M144" s="8"/>
      <c r="N144" s="8"/>
      <c r="O144" s="8">
        <v>27.799999999999997</v>
      </c>
      <c r="P144" s="8">
        <v>72.2</v>
      </c>
      <c r="Q144" s="8"/>
      <c r="R144" s="8"/>
      <c r="S144" s="8"/>
      <c r="T144" s="8"/>
      <c r="U144" s="8"/>
      <c r="V144" s="8">
        <v>100</v>
      </c>
      <c r="W144" s="102"/>
      <c r="X144" s="102"/>
      <c r="Y144" s="102"/>
      <c r="Z144" s="102"/>
      <c r="AA144" s="102"/>
      <c r="AB144" s="102"/>
      <c r="AC144" s="102"/>
      <c r="AD144" s="102"/>
    </row>
    <row r="145" spans="1:30" s="99" customFormat="1" ht="12" x14ac:dyDescent="0.25">
      <c r="A145" s="102" t="s">
        <v>174</v>
      </c>
      <c r="B145" s="8">
        <v>2007</v>
      </c>
      <c r="C145" s="102" t="s">
        <v>17</v>
      </c>
      <c r="D145" s="8">
        <v>6884197</v>
      </c>
      <c r="E145" s="8"/>
      <c r="F145" s="8">
        <v>86.9</v>
      </c>
      <c r="G145" s="8"/>
      <c r="H145" s="8"/>
      <c r="I145" s="8">
        <v>13.099999999999994</v>
      </c>
      <c r="J145" s="8">
        <v>86.9</v>
      </c>
      <c r="K145" s="8"/>
      <c r="L145" s="8">
        <v>72.2</v>
      </c>
      <c r="M145" s="8"/>
      <c r="N145" s="8"/>
      <c r="O145" s="8">
        <v>27.799999999999997</v>
      </c>
      <c r="P145" s="8">
        <v>72.2</v>
      </c>
      <c r="Q145" s="8"/>
      <c r="R145" s="8"/>
      <c r="S145" s="8"/>
      <c r="T145" s="8"/>
      <c r="U145" s="8"/>
      <c r="V145" s="8">
        <v>100</v>
      </c>
      <c r="W145" s="102"/>
      <c r="X145" s="102"/>
      <c r="Y145" s="102"/>
      <c r="Z145" s="102"/>
      <c r="AA145" s="102"/>
      <c r="AB145" s="102"/>
      <c r="AC145" s="102"/>
      <c r="AD145" s="102"/>
    </row>
    <row r="146" spans="1:30" s="99" customFormat="1" ht="12" x14ac:dyDescent="0.25">
      <c r="A146" s="102" t="s">
        <v>174</v>
      </c>
      <c r="B146" s="8">
        <v>2008</v>
      </c>
      <c r="C146" s="102" t="s">
        <v>17</v>
      </c>
      <c r="D146" s="8">
        <v>6805035</v>
      </c>
      <c r="E146" s="8"/>
      <c r="F146" s="8">
        <v>86.9</v>
      </c>
      <c r="G146" s="8"/>
      <c r="H146" s="8"/>
      <c r="I146" s="8">
        <v>13.099999999999994</v>
      </c>
      <c r="J146" s="8">
        <v>86.9</v>
      </c>
      <c r="K146" s="8"/>
      <c r="L146" s="8">
        <v>72.2</v>
      </c>
      <c r="M146" s="8"/>
      <c r="N146" s="8"/>
      <c r="O146" s="8">
        <v>27.799999999999997</v>
      </c>
      <c r="P146" s="8">
        <v>72.2</v>
      </c>
      <c r="Q146" s="8"/>
      <c r="R146" s="8"/>
      <c r="S146" s="8"/>
      <c r="T146" s="8"/>
      <c r="U146" s="8"/>
      <c r="V146" s="8">
        <v>100</v>
      </c>
      <c r="W146" s="102"/>
      <c r="X146" s="102"/>
      <c r="Y146" s="102"/>
      <c r="Z146" s="102"/>
      <c r="AA146" s="102"/>
      <c r="AB146" s="102"/>
      <c r="AC146" s="102"/>
      <c r="AD146" s="102"/>
    </row>
    <row r="147" spans="1:30" s="99" customFormat="1" ht="12" x14ac:dyDescent="0.25">
      <c r="A147" s="102" t="s">
        <v>174</v>
      </c>
      <c r="B147" s="8">
        <v>2009</v>
      </c>
      <c r="C147" s="102" t="s">
        <v>17</v>
      </c>
      <c r="D147" s="8">
        <v>6741127</v>
      </c>
      <c r="E147" s="8"/>
      <c r="F147" s="8">
        <v>86.9</v>
      </c>
      <c r="G147" s="8"/>
      <c r="H147" s="8"/>
      <c r="I147" s="8">
        <v>13.099999999999994</v>
      </c>
      <c r="J147" s="8">
        <v>86.9</v>
      </c>
      <c r="K147" s="8"/>
      <c r="L147" s="8">
        <v>72.2</v>
      </c>
      <c r="M147" s="8"/>
      <c r="N147" s="8"/>
      <c r="O147" s="8">
        <v>27.799999999999997</v>
      </c>
      <c r="P147" s="8">
        <v>72.2</v>
      </c>
      <c r="Q147" s="8"/>
      <c r="R147" s="8"/>
      <c r="S147" s="8"/>
      <c r="T147" s="8"/>
      <c r="U147" s="8"/>
      <c r="V147" s="8">
        <v>100</v>
      </c>
      <c r="W147" s="102"/>
      <c r="X147" s="102"/>
      <c r="Y147" s="102"/>
      <c r="Z147" s="102"/>
      <c r="AA147" s="102"/>
      <c r="AB147" s="102"/>
      <c r="AC147" s="102"/>
      <c r="AD147" s="102"/>
    </row>
    <row r="148" spans="1:30" s="99" customFormat="1" ht="12" x14ac:dyDescent="0.25">
      <c r="A148" s="102" t="s">
        <v>174</v>
      </c>
      <c r="B148" s="8">
        <v>2010</v>
      </c>
      <c r="C148" s="102" t="s">
        <v>17</v>
      </c>
      <c r="D148" s="8">
        <v>6859538</v>
      </c>
      <c r="E148" s="8"/>
      <c r="F148" s="8">
        <v>86.9</v>
      </c>
      <c r="G148" s="8"/>
      <c r="H148" s="8"/>
      <c r="I148" s="8">
        <v>13.099999999999994</v>
      </c>
      <c r="J148" s="8">
        <v>86.9</v>
      </c>
      <c r="K148" s="8"/>
      <c r="L148" s="8">
        <v>72.2</v>
      </c>
      <c r="M148" s="8"/>
      <c r="N148" s="8"/>
      <c r="O148" s="8">
        <v>27.799999999999997</v>
      </c>
      <c r="P148" s="8">
        <v>72.2</v>
      </c>
      <c r="Q148" s="8"/>
      <c r="R148" s="8"/>
      <c r="S148" s="8"/>
      <c r="T148" s="8"/>
      <c r="U148" s="8"/>
      <c r="V148" s="8">
        <v>100</v>
      </c>
      <c r="W148" s="102"/>
      <c r="X148" s="102"/>
      <c r="Y148" s="102"/>
      <c r="Z148" s="102"/>
      <c r="AA148" s="102"/>
      <c r="AB148" s="102"/>
      <c r="AC148" s="102"/>
      <c r="AD148" s="102"/>
    </row>
    <row r="149" spans="1:30" s="99" customFormat="1" ht="12" x14ac:dyDescent="0.25">
      <c r="A149" s="102" t="s">
        <v>174</v>
      </c>
      <c r="B149" s="8">
        <v>2011</v>
      </c>
      <c r="C149" s="102" t="s">
        <v>17</v>
      </c>
      <c r="D149" s="8">
        <v>6946056</v>
      </c>
      <c r="E149" s="8"/>
      <c r="F149" s="8"/>
      <c r="G149" s="8"/>
      <c r="H149" s="8"/>
      <c r="I149" s="8"/>
      <c r="J149" s="8">
        <v>100</v>
      </c>
      <c r="K149" s="8"/>
      <c r="L149" s="8"/>
      <c r="M149" s="8"/>
      <c r="N149" s="8"/>
      <c r="O149" s="8"/>
      <c r="P149" s="8">
        <v>100</v>
      </c>
      <c r="Q149" s="8"/>
      <c r="R149" s="8"/>
      <c r="S149" s="8"/>
      <c r="T149" s="8"/>
      <c r="U149" s="8"/>
      <c r="V149" s="8">
        <v>100</v>
      </c>
      <c r="W149" s="102"/>
      <c r="X149" s="102"/>
      <c r="Y149" s="102"/>
      <c r="Z149" s="102"/>
      <c r="AA149" s="102"/>
      <c r="AB149" s="102"/>
      <c r="AC149" s="102"/>
      <c r="AD149" s="102"/>
    </row>
    <row r="150" spans="1:30" s="99" customFormat="1" ht="12" x14ac:dyDescent="0.25">
      <c r="A150" s="102" t="s">
        <v>174</v>
      </c>
      <c r="B150" s="8">
        <v>2012</v>
      </c>
      <c r="C150" s="102" t="s">
        <v>17</v>
      </c>
      <c r="D150" s="8">
        <v>6957967</v>
      </c>
      <c r="E150" s="8"/>
      <c r="F150" s="8"/>
      <c r="G150" s="8"/>
      <c r="H150" s="8"/>
      <c r="I150" s="8"/>
      <c r="J150" s="8">
        <v>100</v>
      </c>
      <c r="K150" s="8"/>
      <c r="L150" s="8"/>
      <c r="M150" s="8"/>
      <c r="N150" s="8"/>
      <c r="O150" s="8"/>
      <c r="P150" s="8">
        <v>100</v>
      </c>
      <c r="Q150" s="8"/>
      <c r="R150" s="8"/>
      <c r="S150" s="8"/>
      <c r="T150" s="8"/>
      <c r="U150" s="8"/>
      <c r="V150" s="8">
        <v>100</v>
      </c>
      <c r="W150" s="102"/>
      <c r="X150" s="102"/>
      <c r="Y150" s="102"/>
      <c r="Z150" s="102"/>
      <c r="AA150" s="102"/>
      <c r="AB150" s="102"/>
      <c r="AC150" s="102"/>
      <c r="AD150" s="102"/>
    </row>
    <row r="151" spans="1:30" s="99" customFormat="1" ht="12" x14ac:dyDescent="0.25">
      <c r="A151" s="102" t="s">
        <v>174</v>
      </c>
      <c r="B151" s="8">
        <v>2013</v>
      </c>
      <c r="C151" s="102" t="s">
        <v>17</v>
      </c>
      <c r="D151" s="8">
        <v>7043419</v>
      </c>
      <c r="E151" s="8"/>
      <c r="F151" s="8"/>
      <c r="G151" s="8">
        <v>70.184943333333322</v>
      </c>
      <c r="H151" s="8"/>
      <c r="I151" s="8"/>
      <c r="J151" s="8">
        <v>29.815056666666678</v>
      </c>
      <c r="K151" s="8"/>
      <c r="L151" s="8"/>
      <c r="M151" s="8">
        <v>94.669013333333325</v>
      </c>
      <c r="N151" s="8"/>
      <c r="O151" s="8"/>
      <c r="P151" s="8">
        <v>5.330986666666675</v>
      </c>
      <c r="Q151" s="8"/>
      <c r="R151" s="8"/>
      <c r="S151" s="8"/>
      <c r="T151" s="8"/>
      <c r="U151" s="8"/>
      <c r="V151" s="8">
        <v>100</v>
      </c>
      <c r="W151" s="102"/>
      <c r="X151" s="102"/>
      <c r="Y151" s="102"/>
      <c r="Z151" s="102"/>
      <c r="AA151" s="102"/>
      <c r="AB151" s="102"/>
      <c r="AC151" s="102"/>
      <c r="AD151" s="102"/>
    </row>
    <row r="152" spans="1:30" s="99" customFormat="1" ht="12" x14ac:dyDescent="0.25">
      <c r="A152" s="102" t="s">
        <v>174</v>
      </c>
      <c r="B152" s="8">
        <v>2014</v>
      </c>
      <c r="C152" s="102" t="s">
        <v>17</v>
      </c>
      <c r="D152" s="8">
        <v>7212448</v>
      </c>
      <c r="E152" s="8"/>
      <c r="F152" s="8"/>
      <c r="G152" s="8">
        <v>70.184943333333322</v>
      </c>
      <c r="H152" s="8"/>
      <c r="I152" s="8"/>
      <c r="J152" s="8">
        <v>29.815056666666678</v>
      </c>
      <c r="K152" s="8"/>
      <c r="L152" s="8"/>
      <c r="M152" s="8">
        <v>94.669013333333325</v>
      </c>
      <c r="N152" s="8"/>
      <c r="O152" s="8"/>
      <c r="P152" s="8">
        <v>5.330986666666675</v>
      </c>
      <c r="Q152" s="8"/>
      <c r="R152" s="8"/>
      <c r="S152" s="8"/>
      <c r="T152" s="8"/>
      <c r="U152" s="8"/>
      <c r="V152" s="8">
        <v>100</v>
      </c>
      <c r="W152" s="102"/>
      <c r="X152" s="102"/>
      <c r="Y152" s="102"/>
      <c r="Z152" s="102"/>
      <c r="AA152" s="102"/>
      <c r="AB152" s="102"/>
      <c r="AC152" s="102"/>
      <c r="AD152" s="102"/>
    </row>
    <row r="153" spans="1:30" s="99" customFormat="1" ht="12" x14ac:dyDescent="0.25">
      <c r="A153" s="102" t="s">
        <v>174</v>
      </c>
      <c r="B153" s="8">
        <v>2015</v>
      </c>
      <c r="C153" s="102" t="s">
        <v>17</v>
      </c>
      <c r="D153" s="8">
        <v>7304174</v>
      </c>
      <c r="E153" s="8"/>
      <c r="F153" s="8"/>
      <c r="G153" s="8">
        <v>70.184943333333322</v>
      </c>
      <c r="H153" s="8"/>
      <c r="I153" s="8"/>
      <c r="J153" s="8">
        <v>29.815056666666678</v>
      </c>
      <c r="K153" s="8"/>
      <c r="L153" s="8"/>
      <c r="M153" s="8">
        <v>94.669013333333325</v>
      </c>
      <c r="N153" s="8"/>
      <c r="O153" s="8"/>
      <c r="P153" s="8">
        <v>5.330986666666675</v>
      </c>
      <c r="Q153" s="8"/>
      <c r="R153" s="8"/>
      <c r="S153" s="8">
        <v>78.765000000000001</v>
      </c>
      <c r="T153" s="8"/>
      <c r="U153" s="8"/>
      <c r="V153" s="8">
        <v>21.234999999999999</v>
      </c>
      <c r="W153" s="102"/>
      <c r="X153" s="102"/>
      <c r="Y153" s="102"/>
      <c r="Z153" s="102"/>
      <c r="AA153" s="102"/>
      <c r="AB153" s="102"/>
      <c r="AC153" s="102"/>
      <c r="AD153" s="102"/>
    </row>
    <row r="154" spans="1:30" s="99" customFormat="1" ht="12" x14ac:dyDescent="0.25">
      <c r="A154" s="102" t="s">
        <v>174</v>
      </c>
      <c r="B154" s="8">
        <v>2016</v>
      </c>
      <c r="C154" s="102" t="s">
        <v>17</v>
      </c>
      <c r="D154" s="8">
        <v>7352700</v>
      </c>
      <c r="E154" s="8"/>
      <c r="F154" s="8"/>
      <c r="G154" s="8">
        <v>70.184943333333322</v>
      </c>
      <c r="H154" s="8"/>
      <c r="I154" s="8"/>
      <c r="J154" s="8">
        <v>29.815056666666678</v>
      </c>
      <c r="K154" s="8"/>
      <c r="L154" s="8"/>
      <c r="M154" s="8">
        <v>94.669013333333325</v>
      </c>
      <c r="N154" s="8"/>
      <c r="O154" s="8"/>
      <c r="P154" s="8">
        <v>5.330986666666675</v>
      </c>
      <c r="Q154" s="8"/>
      <c r="R154" s="8"/>
      <c r="S154" s="8">
        <v>78.765000000000001</v>
      </c>
      <c r="T154" s="8"/>
      <c r="U154" s="8"/>
      <c r="V154" s="8">
        <v>21.234999999999999</v>
      </c>
      <c r="W154" s="102"/>
      <c r="X154" s="102"/>
      <c r="Y154" s="102"/>
      <c r="Z154" s="102"/>
      <c r="AA154" s="102"/>
      <c r="AB154" s="102"/>
      <c r="AC154" s="102"/>
      <c r="AD154" s="102"/>
    </row>
    <row r="155" spans="1:30" s="99" customFormat="1" ht="12" x14ac:dyDescent="0.25">
      <c r="A155" s="102" t="s">
        <v>174</v>
      </c>
      <c r="B155" s="8">
        <v>2017</v>
      </c>
      <c r="C155" s="102" t="s">
        <v>17</v>
      </c>
      <c r="D155" s="8">
        <v>7470064</v>
      </c>
      <c r="E155" s="8"/>
      <c r="F155" s="8"/>
      <c r="G155" s="8">
        <v>70.184943333333322</v>
      </c>
      <c r="H155" s="8"/>
      <c r="I155" s="8"/>
      <c r="J155" s="8">
        <v>29.815056666666678</v>
      </c>
      <c r="K155" s="8"/>
      <c r="L155" s="8"/>
      <c r="M155" s="8">
        <v>94.669013333333325</v>
      </c>
      <c r="N155" s="8"/>
      <c r="O155" s="8"/>
      <c r="P155" s="8">
        <v>5.330986666666675</v>
      </c>
      <c r="Q155" s="8"/>
      <c r="R155" s="8"/>
      <c r="S155" s="8">
        <v>78.765000000000001</v>
      </c>
      <c r="T155" s="8"/>
      <c r="U155" s="8"/>
      <c r="V155" s="8">
        <v>21.234999999999999</v>
      </c>
      <c r="W155" s="102"/>
      <c r="X155" s="102"/>
      <c r="Y155" s="102"/>
      <c r="Z155" s="102"/>
      <c r="AA155" s="102"/>
      <c r="AB155" s="102"/>
      <c r="AC155" s="102"/>
      <c r="AD155" s="102"/>
    </row>
    <row r="156" spans="1:30" s="99" customFormat="1" ht="12" x14ac:dyDescent="0.25">
      <c r="A156" s="102" t="s">
        <v>174</v>
      </c>
      <c r="B156" s="8">
        <v>2018</v>
      </c>
      <c r="C156" s="102" t="s">
        <v>17</v>
      </c>
      <c r="D156" s="8">
        <v>7718402</v>
      </c>
      <c r="E156" s="8"/>
      <c r="F156" s="8"/>
      <c r="G156" s="8">
        <v>70.184943333333322</v>
      </c>
      <c r="H156" s="8"/>
      <c r="I156" s="8"/>
      <c r="J156" s="8">
        <v>29.815056666666678</v>
      </c>
      <c r="K156" s="8"/>
      <c r="L156" s="8"/>
      <c r="M156" s="8">
        <v>94.669013333333325</v>
      </c>
      <c r="N156" s="8"/>
      <c r="O156" s="8"/>
      <c r="P156" s="8">
        <v>5.330986666666675</v>
      </c>
      <c r="Q156" s="8"/>
      <c r="R156" s="8"/>
      <c r="S156" s="8">
        <v>78.765000000000001</v>
      </c>
      <c r="T156" s="8"/>
      <c r="U156" s="8"/>
      <c r="V156" s="8">
        <v>21.234999999999999</v>
      </c>
      <c r="W156" s="102"/>
      <c r="X156" s="102"/>
      <c r="Y156" s="102"/>
      <c r="Z156" s="102"/>
      <c r="AA156" s="102"/>
      <c r="AB156" s="102"/>
      <c r="AC156" s="102"/>
      <c r="AD156" s="102"/>
    </row>
    <row r="157" spans="1:30" s="99" customFormat="1" ht="12" x14ac:dyDescent="0.25">
      <c r="A157" s="102" t="s">
        <v>174</v>
      </c>
      <c r="B157" s="8">
        <v>2019</v>
      </c>
      <c r="C157" s="102" t="s">
        <v>17</v>
      </c>
      <c r="D157" s="8">
        <v>8231843</v>
      </c>
      <c r="E157" s="8"/>
      <c r="F157" s="8"/>
      <c r="G157" s="8">
        <v>70.184943333333322</v>
      </c>
      <c r="H157" s="8"/>
      <c r="I157" s="8"/>
      <c r="J157" s="8">
        <v>29.815056666666678</v>
      </c>
      <c r="K157" s="8"/>
      <c r="L157" s="8"/>
      <c r="M157" s="8">
        <v>94.669013333333325</v>
      </c>
      <c r="N157" s="8"/>
      <c r="O157" s="8"/>
      <c r="P157" s="8">
        <v>5.330986666666675</v>
      </c>
      <c r="Q157" s="8"/>
      <c r="R157" s="8"/>
      <c r="S157" s="8">
        <v>78.765000000000001</v>
      </c>
      <c r="T157" s="8"/>
      <c r="U157" s="8"/>
      <c r="V157" s="8">
        <v>21.234999999999999</v>
      </c>
      <c r="W157" s="102"/>
      <c r="X157" s="102"/>
      <c r="Y157" s="102"/>
      <c r="Z157" s="102"/>
      <c r="AA157" s="102"/>
      <c r="AB157" s="102"/>
      <c r="AC157" s="102"/>
      <c r="AD157" s="102"/>
    </row>
    <row r="158" spans="1:30" s="99" customFormat="1" ht="12" x14ac:dyDescent="0.25">
      <c r="A158" s="102" t="s">
        <v>174</v>
      </c>
      <c r="B158" s="8">
        <v>2020</v>
      </c>
      <c r="C158" s="102" t="s">
        <v>17</v>
      </c>
      <c r="D158" s="8">
        <v>8476954</v>
      </c>
      <c r="E158" s="8"/>
      <c r="F158" s="8"/>
      <c r="G158" s="8">
        <v>70.184943333333322</v>
      </c>
      <c r="H158" s="8"/>
      <c r="I158" s="8"/>
      <c r="J158" s="8">
        <v>29.815056666666678</v>
      </c>
      <c r="K158" s="8"/>
      <c r="L158" s="8"/>
      <c r="M158" s="8">
        <v>94.669013333333325</v>
      </c>
      <c r="N158" s="8"/>
      <c r="O158" s="8"/>
      <c r="P158" s="8">
        <v>5.330986666666675</v>
      </c>
      <c r="Q158" s="8"/>
      <c r="R158" s="8"/>
      <c r="S158" s="8">
        <v>78.765000000000001</v>
      </c>
      <c r="T158" s="8"/>
      <c r="U158" s="8"/>
      <c r="V158" s="8">
        <v>21.234999999999999</v>
      </c>
      <c r="W158" s="102"/>
      <c r="X158" s="102"/>
      <c r="Y158" s="102"/>
      <c r="Z158" s="102"/>
      <c r="AA158" s="102"/>
      <c r="AB158" s="102"/>
      <c r="AC158" s="102"/>
      <c r="AD158" s="102"/>
    </row>
    <row r="159" spans="1:30" s="99" customFormat="1" ht="12" x14ac:dyDescent="0.25">
      <c r="A159" s="102" t="s">
        <v>174</v>
      </c>
      <c r="B159" s="8">
        <v>2021</v>
      </c>
      <c r="C159" s="102" t="s">
        <v>17</v>
      </c>
      <c r="D159" s="8">
        <v>8593533</v>
      </c>
      <c r="E159" s="8"/>
      <c r="F159" s="8"/>
      <c r="G159" s="8">
        <v>70.184943333333322</v>
      </c>
      <c r="H159" s="8"/>
      <c r="I159" s="8"/>
      <c r="J159" s="8">
        <v>29.815056666666678</v>
      </c>
      <c r="K159" s="8"/>
      <c r="L159" s="8"/>
      <c r="M159" s="8">
        <v>94.669013333333325</v>
      </c>
      <c r="N159" s="8"/>
      <c r="O159" s="8"/>
      <c r="P159" s="8">
        <v>5.330986666666675</v>
      </c>
      <c r="Q159" s="8"/>
      <c r="R159" s="8"/>
      <c r="S159" s="8">
        <v>78.765000000000001</v>
      </c>
      <c r="T159" s="8"/>
      <c r="U159" s="8"/>
      <c r="V159" s="8">
        <v>21.234999999999999</v>
      </c>
      <c r="W159" s="102"/>
      <c r="X159" s="102"/>
      <c r="Y159" s="102"/>
      <c r="Z159" s="102"/>
      <c r="AA159" s="102"/>
      <c r="AB159" s="102"/>
      <c r="AC159" s="102"/>
      <c r="AD159" s="102"/>
    </row>
    <row r="160" spans="1:30" s="99" customFormat="1" ht="12" x14ac:dyDescent="0.25">
      <c r="A160" s="102" t="s">
        <v>174</v>
      </c>
      <c r="B160" s="8">
        <v>2022</v>
      </c>
      <c r="C160" s="102" t="s">
        <v>17</v>
      </c>
      <c r="D160" s="8">
        <v>8836505</v>
      </c>
      <c r="E160" s="8"/>
      <c r="F160" s="8"/>
      <c r="G160" s="8">
        <v>70.184943333333322</v>
      </c>
      <c r="H160" s="8"/>
      <c r="I160" s="8"/>
      <c r="J160" s="8">
        <v>29.815056666666678</v>
      </c>
      <c r="K160" s="8"/>
      <c r="L160" s="8"/>
      <c r="M160" s="8">
        <v>94.669013333333325</v>
      </c>
      <c r="N160" s="8"/>
      <c r="O160" s="8"/>
      <c r="P160" s="8">
        <v>5.330986666666675</v>
      </c>
      <c r="Q160" s="8"/>
      <c r="R160" s="8"/>
      <c r="S160" s="8">
        <v>78.765000000000001</v>
      </c>
      <c r="T160" s="8"/>
      <c r="U160" s="8"/>
      <c r="V160" s="8">
        <v>21.234999999999999</v>
      </c>
      <c r="W160" s="102"/>
      <c r="X160" s="102"/>
      <c r="Y160" s="102"/>
      <c r="Z160" s="102"/>
      <c r="AA160" s="102"/>
      <c r="AB160" s="102"/>
      <c r="AC160" s="102"/>
      <c r="AD160" s="102"/>
    </row>
    <row r="161" spans="1:30" s="99" customFormat="1" ht="12" x14ac:dyDescent="0.25">
      <c r="A161" s="102" t="s">
        <v>174</v>
      </c>
      <c r="B161" s="8">
        <v>2023</v>
      </c>
      <c r="C161" s="102" t="s">
        <v>17</v>
      </c>
      <c r="D161" s="8">
        <v>8740724</v>
      </c>
      <c r="E161" s="8"/>
      <c r="F161" s="8"/>
      <c r="G161" s="8">
        <v>70.184943333333322</v>
      </c>
      <c r="H161" s="8"/>
      <c r="I161" s="8"/>
      <c r="J161" s="8">
        <v>29.815056666666678</v>
      </c>
      <c r="K161" s="8"/>
      <c r="L161" s="8"/>
      <c r="M161" s="8">
        <v>94.669013333333325</v>
      </c>
      <c r="N161" s="8"/>
      <c r="O161" s="8"/>
      <c r="P161" s="8">
        <v>5.330986666666675</v>
      </c>
      <c r="Q161" s="8"/>
      <c r="R161" s="8"/>
      <c r="S161" s="8">
        <v>78.765000000000001</v>
      </c>
      <c r="T161" s="8"/>
      <c r="U161" s="8"/>
      <c r="V161" s="8">
        <v>21.234999999999999</v>
      </c>
      <c r="W161" s="102"/>
      <c r="X161" s="102"/>
      <c r="Y161" s="102"/>
      <c r="Z161" s="102"/>
      <c r="AA161" s="102"/>
      <c r="AB161" s="102"/>
      <c r="AC161" s="102"/>
      <c r="AD161" s="102"/>
    </row>
    <row r="162" spans="1:30" s="99" customFormat="1" ht="12" x14ac:dyDescent="0.25">
      <c r="A162" s="102" t="s">
        <v>174</v>
      </c>
      <c r="B162" s="8">
        <v>2024</v>
      </c>
      <c r="C162" s="102" t="s">
        <v>17</v>
      </c>
      <c r="D162" s="8">
        <v>8347671</v>
      </c>
      <c r="E162" s="8"/>
      <c r="F162" s="8"/>
      <c r="G162" s="8">
        <v>70.184943333333322</v>
      </c>
      <c r="H162" s="8"/>
      <c r="I162" s="8"/>
      <c r="J162" s="8">
        <v>29.815056666666678</v>
      </c>
      <c r="K162" s="8"/>
      <c r="L162" s="8"/>
      <c r="M162" s="8">
        <v>94.669013333333325</v>
      </c>
      <c r="N162" s="8"/>
      <c r="O162" s="8"/>
      <c r="P162" s="8">
        <v>5.330986666666675</v>
      </c>
      <c r="Q162" s="8"/>
      <c r="R162" s="8"/>
      <c r="S162" s="8">
        <v>78.765000000000001</v>
      </c>
      <c r="T162" s="8"/>
      <c r="U162" s="8"/>
      <c r="V162" s="8">
        <v>21.234999999999999</v>
      </c>
      <c r="W162" s="102"/>
      <c r="X162" s="102"/>
      <c r="Y162" s="102"/>
      <c r="Z162" s="102"/>
      <c r="AA162" s="102"/>
      <c r="AB162" s="102"/>
      <c r="AC162" s="102"/>
      <c r="AD162" s="102"/>
    </row>
    <row r="163" spans="1:30" s="99" customFormat="1" ht="12" x14ac:dyDescent="0.25">
      <c r="A163" s="102" t="s">
        <v>174</v>
      </c>
      <c r="B163" s="8">
        <v>2025</v>
      </c>
      <c r="C163" s="102" t="s">
        <v>17</v>
      </c>
      <c r="D163" s="8">
        <v>7953823</v>
      </c>
      <c r="E163" s="8"/>
      <c r="F163" s="8"/>
      <c r="G163" s="8">
        <v>70.184943333333322</v>
      </c>
      <c r="H163" s="8"/>
      <c r="I163" s="8"/>
      <c r="J163" s="8">
        <v>29.815056666666678</v>
      </c>
      <c r="K163" s="8"/>
      <c r="L163" s="8"/>
      <c r="M163" s="8">
        <v>94.669013333333325</v>
      </c>
      <c r="N163" s="8"/>
      <c r="O163" s="8"/>
      <c r="P163" s="8">
        <v>5.330986666666675</v>
      </c>
      <c r="Q163" s="8"/>
      <c r="R163" s="8"/>
      <c r="S163" s="8">
        <v>78.765000000000001</v>
      </c>
      <c r="T163" s="8"/>
      <c r="U163" s="8"/>
      <c r="V163" s="8">
        <v>21.234999999999999</v>
      </c>
      <c r="W163" s="102"/>
      <c r="X163" s="102"/>
      <c r="Y163" s="102"/>
      <c r="Z163" s="102"/>
      <c r="AA163" s="102"/>
      <c r="AB163" s="102"/>
      <c r="AC163" s="102"/>
      <c r="AD163" s="102"/>
    </row>
    <row r="164" spans="1:30" s="99" customFormat="1" ht="12" x14ac:dyDescent="0.25">
      <c r="A164" s="102" t="s">
        <v>174</v>
      </c>
      <c r="B164" s="8">
        <v>2026</v>
      </c>
      <c r="C164" s="102" t="s">
        <v>17</v>
      </c>
      <c r="D164" s="8"/>
      <c r="E164" s="8"/>
      <c r="F164" s="8"/>
      <c r="G164" s="8">
        <v>70.184943333333322</v>
      </c>
      <c r="H164" s="8"/>
      <c r="I164" s="8"/>
      <c r="J164" s="8">
        <v>29.815056666666678</v>
      </c>
      <c r="K164" s="8"/>
      <c r="L164" s="8"/>
      <c r="M164" s="8">
        <v>94.669013333333325</v>
      </c>
      <c r="N164" s="8"/>
      <c r="O164" s="8"/>
      <c r="P164" s="8">
        <v>5.330986666666675</v>
      </c>
      <c r="Q164" s="8"/>
      <c r="R164" s="8"/>
      <c r="S164" s="8">
        <v>78.765000000000001</v>
      </c>
      <c r="T164" s="8"/>
      <c r="U164" s="8"/>
      <c r="V164" s="8">
        <v>21.234999999999999</v>
      </c>
      <c r="W164" s="102"/>
      <c r="X164" s="102"/>
      <c r="Y164" s="102"/>
      <c r="Z164" s="102"/>
      <c r="AA164" s="102"/>
      <c r="AB164" s="102"/>
      <c r="AC164" s="102"/>
      <c r="AD164" s="102"/>
    </row>
    <row r="165" spans="1:30" s="99" customFormat="1" ht="12" x14ac:dyDescent="0.25">
      <c r="A165" s="102" t="s">
        <v>174</v>
      </c>
      <c r="B165" s="8">
        <v>2027</v>
      </c>
      <c r="C165" s="102" t="s">
        <v>17</v>
      </c>
      <c r="D165" s="8"/>
      <c r="E165" s="8"/>
      <c r="F165" s="8"/>
      <c r="G165" s="8">
        <v>70.184943333333322</v>
      </c>
      <c r="H165" s="8"/>
      <c r="I165" s="8"/>
      <c r="J165" s="8">
        <v>29.815056666666678</v>
      </c>
      <c r="K165" s="8"/>
      <c r="L165" s="8"/>
      <c r="M165" s="8">
        <v>94.669013333333325</v>
      </c>
      <c r="N165" s="8"/>
      <c r="O165" s="8"/>
      <c r="P165" s="8">
        <v>5.330986666666675</v>
      </c>
      <c r="Q165" s="8"/>
      <c r="R165" s="8"/>
      <c r="S165" s="8">
        <v>78.765000000000001</v>
      </c>
      <c r="T165" s="8"/>
      <c r="U165" s="8"/>
      <c r="V165" s="8">
        <v>21.234999999999999</v>
      </c>
      <c r="W165" s="102"/>
      <c r="X165" s="102"/>
      <c r="Y165" s="102"/>
      <c r="Z165" s="102"/>
      <c r="AA165" s="102"/>
      <c r="AB165" s="102"/>
      <c r="AC165" s="102"/>
      <c r="AD165" s="102"/>
    </row>
    <row r="166" spans="1:30" s="99" customFormat="1" ht="12" x14ac:dyDescent="0.25">
      <c r="A166" s="102" t="s">
        <v>174</v>
      </c>
      <c r="B166" s="8">
        <v>2028</v>
      </c>
      <c r="C166" s="102" t="s">
        <v>17</v>
      </c>
      <c r="D166" s="8"/>
      <c r="E166" s="8"/>
      <c r="F166" s="8"/>
      <c r="G166" s="8">
        <v>70.184943333333322</v>
      </c>
      <c r="H166" s="8"/>
      <c r="I166" s="8"/>
      <c r="J166" s="8">
        <v>29.815056666666678</v>
      </c>
      <c r="K166" s="8"/>
      <c r="L166" s="8"/>
      <c r="M166" s="8">
        <v>94.669013333333325</v>
      </c>
      <c r="N166" s="8"/>
      <c r="O166" s="8"/>
      <c r="P166" s="8">
        <v>5.330986666666675</v>
      </c>
      <c r="Q166" s="8"/>
      <c r="R166" s="8"/>
      <c r="S166" s="8">
        <v>78.765000000000001</v>
      </c>
      <c r="T166" s="8"/>
      <c r="U166" s="8"/>
      <c r="V166" s="8">
        <v>21.234999999999999</v>
      </c>
      <c r="W166" s="102"/>
      <c r="X166" s="102"/>
      <c r="Y166" s="102"/>
      <c r="Z166" s="102"/>
      <c r="AA166" s="102"/>
      <c r="AB166" s="102"/>
      <c r="AC166" s="102"/>
      <c r="AD166" s="102"/>
    </row>
    <row r="167" spans="1:30" s="99" customFormat="1" ht="12" x14ac:dyDescent="0.25">
      <c r="A167" s="102" t="s">
        <v>174</v>
      </c>
      <c r="B167" s="8">
        <v>2029</v>
      </c>
      <c r="C167" s="102" t="s">
        <v>17</v>
      </c>
      <c r="D167" s="8"/>
      <c r="E167" s="8"/>
      <c r="F167" s="8"/>
      <c r="G167" s="8"/>
      <c r="H167" s="8"/>
      <c r="I167" s="8"/>
      <c r="J167" s="8">
        <v>100</v>
      </c>
      <c r="K167" s="8"/>
      <c r="L167" s="8"/>
      <c r="M167" s="8"/>
      <c r="N167" s="8"/>
      <c r="O167" s="8"/>
      <c r="P167" s="8">
        <v>100</v>
      </c>
      <c r="Q167" s="8"/>
      <c r="R167" s="8"/>
      <c r="S167" s="8"/>
      <c r="T167" s="8"/>
      <c r="U167" s="8"/>
      <c r="V167" s="8">
        <v>100</v>
      </c>
      <c r="W167" s="102"/>
      <c r="X167" s="102"/>
      <c r="Y167" s="102"/>
      <c r="Z167" s="102"/>
      <c r="AA167" s="102"/>
      <c r="AB167" s="102"/>
    </row>
    <row r="168" spans="1:30" s="99" customFormat="1" ht="12" x14ac:dyDescent="0.25">
      <c r="A168" s="102" t="s">
        <v>174</v>
      </c>
      <c r="B168" s="8">
        <v>2030</v>
      </c>
      <c r="C168" s="102" t="s">
        <v>17</v>
      </c>
      <c r="D168" s="8"/>
      <c r="E168" s="8"/>
      <c r="F168" s="8"/>
      <c r="G168" s="8"/>
      <c r="H168" s="8"/>
      <c r="I168" s="8"/>
      <c r="J168" s="8">
        <v>100</v>
      </c>
      <c r="K168" s="8"/>
      <c r="L168" s="8"/>
      <c r="M168" s="8"/>
      <c r="N168" s="8"/>
      <c r="O168" s="8"/>
      <c r="P168" s="8">
        <v>100</v>
      </c>
      <c r="Q168" s="8"/>
      <c r="R168" s="8"/>
      <c r="S168" s="8"/>
      <c r="T168" s="8"/>
      <c r="U168" s="8"/>
      <c r="V168" s="8">
        <v>100</v>
      </c>
      <c r="W168" s="102"/>
      <c r="X168" s="102"/>
      <c r="Y168" s="102"/>
      <c r="Z168" s="102"/>
      <c r="AA168" s="102"/>
      <c r="AB168" s="102"/>
    </row>
    <row r="169" spans="1:30" ht="15.6" x14ac:dyDescent="0.3">
      <c r="A169" s="103" t="s">
        <v>174</v>
      </c>
      <c r="B169" s="8">
        <v>2000</v>
      </c>
      <c r="C169" s="103" t="s">
        <v>18</v>
      </c>
      <c r="D169" s="8">
        <v>12095469</v>
      </c>
      <c r="E169" s="8"/>
      <c r="F169" s="8"/>
      <c r="G169" s="8"/>
      <c r="H169" s="8"/>
      <c r="I169" s="8"/>
      <c r="J169" s="8">
        <v>100</v>
      </c>
      <c r="K169" s="8"/>
      <c r="L169" s="8"/>
      <c r="M169" s="8"/>
      <c r="N169" s="8"/>
      <c r="O169" s="8"/>
      <c r="P169" s="8">
        <v>100</v>
      </c>
      <c r="Q169" s="8"/>
      <c r="R169" s="8"/>
      <c r="S169" s="8"/>
      <c r="T169" s="8"/>
      <c r="U169" s="8"/>
      <c r="V169" s="8">
        <v>100</v>
      </c>
      <c r="W169" s="103"/>
      <c r="X169" s="103"/>
      <c r="Y169" s="103"/>
      <c r="Z169" s="103"/>
      <c r="AA169" s="103"/>
      <c r="AB169" s="103"/>
    </row>
    <row r="170" spans="1:30" ht="15.6" x14ac:dyDescent="0.3">
      <c r="A170" s="103" t="s">
        <v>174</v>
      </c>
      <c r="B170" s="8">
        <v>2001</v>
      </c>
      <c r="C170" s="103" t="s">
        <v>18</v>
      </c>
      <c r="D170" s="8">
        <v>12130041</v>
      </c>
      <c r="E170" s="8"/>
      <c r="F170" s="8"/>
      <c r="G170" s="8"/>
      <c r="H170" s="8"/>
      <c r="I170" s="8"/>
      <c r="J170" s="8">
        <v>100</v>
      </c>
      <c r="K170" s="8"/>
      <c r="L170" s="8"/>
      <c r="M170" s="8"/>
      <c r="N170" s="8"/>
      <c r="O170" s="8"/>
      <c r="P170" s="8">
        <v>100</v>
      </c>
      <c r="Q170" s="8"/>
      <c r="R170" s="8"/>
      <c r="S170" s="8"/>
      <c r="T170" s="8"/>
      <c r="U170" s="8"/>
      <c r="V170" s="8">
        <v>100</v>
      </c>
      <c r="W170" s="103"/>
      <c r="X170" s="103"/>
      <c r="Y170" s="103"/>
      <c r="Z170" s="103"/>
      <c r="AA170" s="103"/>
      <c r="AB170" s="103"/>
    </row>
    <row r="171" spans="1:30" ht="15.6" x14ac:dyDescent="0.3">
      <c r="A171" s="103" t="s">
        <v>174</v>
      </c>
      <c r="B171" s="8">
        <v>2002</v>
      </c>
      <c r="C171" s="103" t="s">
        <v>18</v>
      </c>
      <c r="D171" s="8">
        <v>12149311</v>
      </c>
      <c r="E171" s="8"/>
      <c r="F171" s="8">
        <v>90.800000000000011</v>
      </c>
      <c r="G171" s="8"/>
      <c r="H171" s="8"/>
      <c r="I171" s="8">
        <v>9.1999999999999886</v>
      </c>
      <c r="J171" s="8">
        <v>90.800000000000011</v>
      </c>
      <c r="K171" s="8"/>
      <c r="L171" s="8">
        <v>80.25</v>
      </c>
      <c r="M171" s="8"/>
      <c r="N171" s="8"/>
      <c r="O171" s="8">
        <v>19.75</v>
      </c>
      <c r="P171" s="8">
        <v>80.25</v>
      </c>
      <c r="Q171" s="8"/>
      <c r="R171" s="8"/>
      <c r="S171" s="8"/>
      <c r="T171" s="8"/>
      <c r="U171" s="8"/>
      <c r="V171" s="8">
        <v>100</v>
      </c>
      <c r="W171" s="103"/>
      <c r="X171" s="103"/>
      <c r="Y171" s="103"/>
      <c r="Z171" s="103"/>
      <c r="AA171" s="103"/>
      <c r="AB171" s="103"/>
    </row>
    <row r="172" spans="1:30" ht="15.6" x14ac:dyDescent="0.3">
      <c r="A172" s="103" t="s">
        <v>174</v>
      </c>
      <c r="B172" s="8">
        <v>2003</v>
      </c>
      <c r="C172" s="103" t="s">
        <v>18</v>
      </c>
      <c r="D172" s="8">
        <v>12160431</v>
      </c>
      <c r="E172" s="8"/>
      <c r="F172" s="8">
        <v>90.800000000000011</v>
      </c>
      <c r="G172" s="8"/>
      <c r="H172" s="8"/>
      <c r="I172" s="8">
        <v>9.1999999999999886</v>
      </c>
      <c r="J172" s="8">
        <v>90.800000000000011</v>
      </c>
      <c r="K172" s="8"/>
      <c r="L172" s="8">
        <v>80.25</v>
      </c>
      <c r="M172" s="8"/>
      <c r="N172" s="8"/>
      <c r="O172" s="8">
        <v>19.75</v>
      </c>
      <c r="P172" s="8">
        <v>80.25</v>
      </c>
      <c r="Q172" s="8"/>
      <c r="R172" s="8"/>
      <c r="S172" s="8"/>
      <c r="T172" s="8"/>
      <c r="U172" s="8"/>
      <c r="V172" s="8">
        <v>100</v>
      </c>
      <c r="W172" s="103"/>
      <c r="X172" s="103"/>
      <c r="Y172" s="103"/>
      <c r="Z172" s="103"/>
      <c r="AA172" s="103"/>
      <c r="AB172" s="103"/>
    </row>
    <row r="173" spans="1:30" ht="15.6" x14ac:dyDescent="0.3">
      <c r="A173" s="103" t="s">
        <v>174</v>
      </c>
      <c r="B173" s="8">
        <v>2004</v>
      </c>
      <c r="C173" s="103" t="s">
        <v>18</v>
      </c>
      <c r="D173" s="8">
        <v>12155907</v>
      </c>
      <c r="E173" s="8"/>
      <c r="F173" s="8">
        <v>90.800000000000011</v>
      </c>
      <c r="G173" s="8"/>
      <c r="H173" s="8"/>
      <c r="I173" s="8">
        <v>9.1999999999999886</v>
      </c>
      <c r="J173" s="8">
        <v>90.800000000000011</v>
      </c>
      <c r="K173" s="8"/>
      <c r="L173" s="8">
        <v>80.25</v>
      </c>
      <c r="M173" s="8"/>
      <c r="N173" s="8"/>
      <c r="O173" s="8">
        <v>19.75</v>
      </c>
      <c r="P173" s="8">
        <v>80.25</v>
      </c>
      <c r="Q173" s="8"/>
      <c r="R173" s="8"/>
      <c r="S173" s="8"/>
      <c r="T173" s="8"/>
      <c r="U173" s="8"/>
      <c r="V173" s="8">
        <v>100</v>
      </c>
      <c r="W173" s="103"/>
      <c r="X173" s="103"/>
      <c r="Y173" s="103"/>
      <c r="Z173" s="103"/>
      <c r="AA173" s="103"/>
      <c r="AB173" s="103"/>
    </row>
    <row r="174" spans="1:30" ht="15.6" x14ac:dyDescent="0.3">
      <c r="A174" s="103" t="s">
        <v>174</v>
      </c>
      <c r="B174" s="8">
        <v>2005</v>
      </c>
      <c r="C174" s="103" t="s">
        <v>18</v>
      </c>
      <c r="D174" s="8">
        <v>12149251</v>
      </c>
      <c r="E174" s="8"/>
      <c r="F174" s="8">
        <v>90.800000000000011</v>
      </c>
      <c r="G174" s="8"/>
      <c r="H174" s="8"/>
      <c r="I174" s="8">
        <v>9.1999999999999886</v>
      </c>
      <c r="J174" s="8">
        <v>90.800000000000011</v>
      </c>
      <c r="K174" s="8"/>
      <c r="L174" s="8">
        <v>80.25</v>
      </c>
      <c r="M174" s="8"/>
      <c r="N174" s="8"/>
      <c r="O174" s="8">
        <v>19.75</v>
      </c>
      <c r="P174" s="8">
        <v>80.25</v>
      </c>
      <c r="Q174" s="8"/>
      <c r="R174" s="8"/>
      <c r="S174" s="8"/>
      <c r="T174" s="8"/>
      <c r="U174" s="8"/>
      <c r="V174" s="8">
        <v>100</v>
      </c>
      <c r="W174" s="103"/>
      <c r="X174" s="103"/>
      <c r="Y174" s="103"/>
      <c r="Z174" s="103"/>
      <c r="AA174" s="103"/>
      <c r="AB174" s="103"/>
    </row>
    <row r="175" spans="1:30" ht="15.6" x14ac:dyDescent="0.3">
      <c r="A175" s="103" t="s">
        <v>174</v>
      </c>
      <c r="B175" s="8">
        <v>2006</v>
      </c>
      <c r="C175" s="103" t="s">
        <v>18</v>
      </c>
      <c r="D175" s="8">
        <v>12114208</v>
      </c>
      <c r="E175" s="8"/>
      <c r="F175" s="8">
        <v>90.800000000000011</v>
      </c>
      <c r="G175" s="8"/>
      <c r="H175" s="8"/>
      <c r="I175" s="8">
        <v>9.1999999999999886</v>
      </c>
      <c r="J175" s="8">
        <v>90.800000000000011</v>
      </c>
      <c r="K175" s="8"/>
      <c r="L175" s="8">
        <v>80.25</v>
      </c>
      <c r="M175" s="8"/>
      <c r="N175" s="8"/>
      <c r="O175" s="8">
        <v>19.75</v>
      </c>
      <c r="P175" s="8">
        <v>80.25</v>
      </c>
      <c r="Q175" s="8"/>
      <c r="R175" s="8"/>
      <c r="S175" s="8"/>
      <c r="T175" s="8"/>
      <c r="U175" s="8"/>
      <c r="V175" s="8">
        <v>100</v>
      </c>
      <c r="W175" s="103"/>
      <c r="X175" s="103"/>
      <c r="Y175" s="103"/>
      <c r="Z175" s="103"/>
      <c r="AA175" s="103"/>
      <c r="AB175" s="103"/>
    </row>
    <row r="176" spans="1:30" ht="15.6" x14ac:dyDescent="0.3">
      <c r="A176" s="103" t="s">
        <v>174</v>
      </c>
      <c r="B176" s="8">
        <v>2007</v>
      </c>
      <c r="C176" s="103" t="s">
        <v>18</v>
      </c>
      <c r="D176" s="8">
        <v>12042560</v>
      </c>
      <c r="E176" s="8"/>
      <c r="F176" s="8">
        <v>90.800000000000011</v>
      </c>
      <c r="G176" s="8"/>
      <c r="H176" s="8"/>
      <c r="I176" s="8">
        <v>9.1999999999999886</v>
      </c>
      <c r="J176" s="8">
        <v>90.800000000000011</v>
      </c>
      <c r="K176" s="8"/>
      <c r="L176" s="8">
        <v>80.25</v>
      </c>
      <c r="M176" s="8"/>
      <c r="N176" s="8"/>
      <c r="O176" s="8">
        <v>19.75</v>
      </c>
      <c r="P176" s="8">
        <v>80.25</v>
      </c>
      <c r="Q176" s="8"/>
      <c r="R176" s="8"/>
      <c r="S176" s="8"/>
      <c r="T176" s="8"/>
      <c r="U176" s="8"/>
      <c r="V176" s="8">
        <v>100</v>
      </c>
      <c r="W176" s="103"/>
      <c r="X176" s="103"/>
      <c r="Y176" s="103"/>
      <c r="Z176" s="103"/>
      <c r="AA176" s="103"/>
      <c r="AB176" s="103"/>
    </row>
    <row r="177" spans="1:28" ht="15.6" x14ac:dyDescent="0.3">
      <c r="A177" s="103" t="s">
        <v>174</v>
      </c>
      <c r="B177" s="8">
        <v>2008</v>
      </c>
      <c r="C177" s="103" t="s">
        <v>18</v>
      </c>
      <c r="D177" s="8">
        <v>11895403</v>
      </c>
      <c r="E177" s="8"/>
      <c r="F177" s="8">
        <v>90.800000000000011</v>
      </c>
      <c r="G177" s="8"/>
      <c r="H177" s="8"/>
      <c r="I177" s="8">
        <v>9.1999999999999886</v>
      </c>
      <c r="J177" s="8">
        <v>90.800000000000011</v>
      </c>
      <c r="K177" s="8"/>
      <c r="L177" s="8">
        <v>80.25</v>
      </c>
      <c r="M177" s="8"/>
      <c r="N177" s="8"/>
      <c r="O177" s="8">
        <v>19.75</v>
      </c>
      <c r="P177" s="8">
        <v>80.25</v>
      </c>
      <c r="Q177" s="8"/>
      <c r="R177" s="8"/>
      <c r="S177" s="8"/>
      <c r="T177" s="8"/>
      <c r="U177" s="8"/>
      <c r="V177" s="8">
        <v>100</v>
      </c>
      <c r="W177" s="103"/>
      <c r="X177" s="103"/>
      <c r="Y177" s="103"/>
      <c r="Z177" s="103"/>
      <c r="AA177" s="103"/>
      <c r="AB177" s="103"/>
    </row>
    <row r="178" spans="1:28" ht="15.6" x14ac:dyDescent="0.3">
      <c r="A178" s="103" t="s">
        <v>174</v>
      </c>
      <c r="B178" s="8">
        <v>2009</v>
      </c>
      <c r="C178" s="103" t="s">
        <v>18</v>
      </c>
      <c r="D178" s="8">
        <v>11620188</v>
      </c>
      <c r="E178" s="8"/>
      <c r="F178" s="8">
        <v>90.800000000000011</v>
      </c>
      <c r="G178" s="8"/>
      <c r="H178" s="8"/>
      <c r="I178" s="8">
        <v>9.1999999999999886</v>
      </c>
      <c r="J178" s="8">
        <v>90.800000000000011</v>
      </c>
      <c r="K178" s="8"/>
      <c r="L178" s="8">
        <v>80.25</v>
      </c>
      <c r="M178" s="8"/>
      <c r="N178" s="8"/>
      <c r="O178" s="8">
        <v>19.75</v>
      </c>
      <c r="P178" s="8">
        <v>80.25</v>
      </c>
      <c r="Q178" s="8"/>
      <c r="R178" s="8"/>
      <c r="S178" s="8"/>
      <c r="T178" s="8"/>
      <c r="U178" s="8"/>
      <c r="V178" s="8">
        <v>100</v>
      </c>
      <c r="W178" s="103"/>
      <c r="X178" s="103"/>
      <c r="Y178" s="103"/>
      <c r="Z178" s="103"/>
      <c r="AA178" s="103"/>
      <c r="AB178" s="103"/>
    </row>
    <row r="179" spans="1:28" ht="15.6" x14ac:dyDescent="0.3">
      <c r="A179" s="103" t="s">
        <v>174</v>
      </c>
      <c r="B179" s="8">
        <v>2010</v>
      </c>
      <c r="C179" s="103" t="s">
        <v>18</v>
      </c>
      <c r="D179" s="8">
        <v>11110493</v>
      </c>
      <c r="E179" s="8"/>
      <c r="F179" s="8">
        <v>90.800000000000011</v>
      </c>
      <c r="G179" s="8"/>
      <c r="H179" s="8"/>
      <c r="I179" s="8">
        <v>9.1999999999999886</v>
      </c>
      <c r="J179" s="8">
        <v>90.800000000000011</v>
      </c>
      <c r="K179" s="8"/>
      <c r="L179" s="8">
        <v>80.25</v>
      </c>
      <c r="M179" s="8"/>
      <c r="N179" s="8"/>
      <c r="O179" s="8">
        <v>19.75</v>
      </c>
      <c r="P179" s="8">
        <v>80.25</v>
      </c>
      <c r="Q179" s="8"/>
      <c r="R179" s="8"/>
      <c r="S179" s="8"/>
      <c r="T179" s="8"/>
      <c r="U179" s="8"/>
      <c r="V179" s="8">
        <v>100</v>
      </c>
      <c r="W179" s="103"/>
      <c r="X179" s="103"/>
      <c r="Y179" s="103"/>
      <c r="Z179" s="103"/>
      <c r="AA179" s="103"/>
      <c r="AB179" s="103"/>
    </row>
    <row r="180" spans="1:28" ht="15.6" x14ac:dyDescent="0.3">
      <c r="A180" s="103" t="s">
        <v>174</v>
      </c>
      <c r="B180" s="8">
        <v>2011</v>
      </c>
      <c r="C180" s="103" t="s">
        <v>18</v>
      </c>
      <c r="D180" s="8">
        <v>10643185</v>
      </c>
      <c r="E180" s="8"/>
      <c r="F180" s="8"/>
      <c r="G180" s="8"/>
      <c r="H180" s="8"/>
      <c r="I180" s="8"/>
      <c r="J180" s="8">
        <v>100</v>
      </c>
      <c r="K180" s="8"/>
      <c r="L180" s="8"/>
      <c r="M180" s="8"/>
      <c r="N180" s="8"/>
      <c r="O180" s="8"/>
      <c r="P180" s="8">
        <v>100</v>
      </c>
      <c r="Q180" s="8"/>
      <c r="R180" s="8"/>
      <c r="S180" s="8"/>
      <c r="T180" s="8"/>
      <c r="U180" s="8"/>
      <c r="V180" s="8">
        <v>100</v>
      </c>
      <c r="W180" s="103"/>
      <c r="X180" s="103"/>
      <c r="Y180" s="103"/>
      <c r="Z180" s="103"/>
      <c r="AA180" s="103"/>
      <c r="AB180" s="103"/>
    </row>
    <row r="181" spans="1:28" ht="15.6" x14ac:dyDescent="0.3">
      <c r="A181" s="103" t="s">
        <v>174</v>
      </c>
      <c r="B181" s="8">
        <v>2012</v>
      </c>
      <c r="C181" s="103" t="s">
        <v>18</v>
      </c>
      <c r="D181" s="8">
        <v>10257583</v>
      </c>
      <c r="E181" s="8"/>
      <c r="F181" s="8"/>
      <c r="G181" s="8"/>
      <c r="H181" s="8"/>
      <c r="I181" s="8"/>
      <c r="J181" s="8">
        <v>100</v>
      </c>
      <c r="K181" s="8"/>
      <c r="L181" s="8"/>
      <c r="M181" s="8"/>
      <c r="N181" s="8"/>
      <c r="O181" s="8"/>
      <c r="P181" s="8">
        <v>100</v>
      </c>
      <c r="Q181" s="8"/>
      <c r="R181" s="8"/>
      <c r="S181" s="8"/>
      <c r="T181" s="8"/>
      <c r="U181" s="8"/>
      <c r="V181" s="8">
        <v>100</v>
      </c>
      <c r="W181" s="103"/>
      <c r="X181" s="103"/>
      <c r="Y181" s="103"/>
      <c r="Z181" s="103"/>
      <c r="AA181" s="103"/>
      <c r="AB181" s="103"/>
    </row>
    <row r="182" spans="1:28" ht="15.6" x14ac:dyDescent="0.3">
      <c r="A182" s="103" t="s">
        <v>174</v>
      </c>
      <c r="B182" s="8">
        <v>2013</v>
      </c>
      <c r="C182" s="103" t="s">
        <v>18</v>
      </c>
      <c r="D182" s="8">
        <v>9935047</v>
      </c>
      <c r="E182" s="8"/>
      <c r="F182" s="8"/>
      <c r="G182" s="8"/>
      <c r="H182" s="8"/>
      <c r="I182" s="8"/>
      <c r="J182" s="8">
        <v>100</v>
      </c>
      <c r="K182" s="8"/>
      <c r="L182" s="8"/>
      <c r="M182" s="8"/>
      <c r="N182" s="8"/>
      <c r="O182" s="8"/>
      <c r="P182" s="8">
        <v>100</v>
      </c>
      <c r="Q182" s="8"/>
      <c r="R182" s="8"/>
      <c r="S182" s="8"/>
      <c r="T182" s="8"/>
      <c r="U182" s="8"/>
      <c r="V182" s="8">
        <v>100</v>
      </c>
      <c r="W182" s="103"/>
      <c r="X182" s="103"/>
      <c r="Y182" s="103"/>
      <c r="Z182" s="103"/>
      <c r="AA182" s="103"/>
      <c r="AB182" s="103"/>
    </row>
    <row r="183" spans="1:28" ht="15.6" x14ac:dyDescent="0.3">
      <c r="A183" s="103" t="s">
        <v>174</v>
      </c>
      <c r="B183" s="8">
        <v>2014</v>
      </c>
      <c r="C183" s="103" t="s">
        <v>18</v>
      </c>
      <c r="D183" s="8">
        <v>9645328</v>
      </c>
      <c r="E183" s="8"/>
      <c r="F183" s="8"/>
      <c r="G183" s="8"/>
      <c r="H183" s="8"/>
      <c r="I183" s="8"/>
      <c r="J183" s="8">
        <v>100</v>
      </c>
      <c r="K183" s="8"/>
      <c r="L183" s="8"/>
      <c r="M183" s="8"/>
      <c r="N183" s="8"/>
      <c r="O183" s="8"/>
      <c r="P183" s="8">
        <v>100</v>
      </c>
      <c r="Q183" s="8"/>
      <c r="R183" s="8"/>
      <c r="S183" s="8"/>
      <c r="T183" s="8"/>
      <c r="U183" s="8"/>
      <c r="V183" s="8">
        <v>100</v>
      </c>
      <c r="W183" s="103"/>
      <c r="X183" s="103"/>
      <c r="Y183" s="103"/>
      <c r="Z183" s="103"/>
      <c r="AA183" s="103"/>
      <c r="AB183" s="103"/>
    </row>
    <row r="184" spans="1:28" ht="15.6" x14ac:dyDescent="0.3">
      <c r="A184" s="103" t="s">
        <v>174</v>
      </c>
      <c r="B184" s="8">
        <v>2015</v>
      </c>
      <c r="C184" s="103" t="s">
        <v>18</v>
      </c>
      <c r="D184" s="8">
        <v>9561035</v>
      </c>
      <c r="E184" s="8"/>
      <c r="F184" s="8"/>
      <c r="G184" s="8">
        <v>51.059762013663232</v>
      </c>
      <c r="H184" s="8"/>
      <c r="I184" s="8"/>
      <c r="J184" s="8">
        <v>48.940237986336768</v>
      </c>
      <c r="K184" s="8"/>
      <c r="L184" s="8"/>
      <c r="M184" s="8">
        <v>90.099633180432534</v>
      </c>
      <c r="N184" s="8"/>
      <c r="O184" s="8"/>
      <c r="P184" s="8">
        <v>9.9003668195674663</v>
      </c>
      <c r="Q184" s="8"/>
      <c r="R184" s="8"/>
      <c r="S184" s="8">
        <v>66.576459631785156</v>
      </c>
      <c r="T184" s="8"/>
      <c r="U184" s="8"/>
      <c r="V184" s="8">
        <v>33.423540368214844</v>
      </c>
      <c r="W184" s="103"/>
      <c r="X184" s="103"/>
      <c r="Y184" s="103"/>
      <c r="Z184" s="103"/>
      <c r="AA184" s="103"/>
      <c r="AB184" s="103"/>
    </row>
    <row r="185" spans="1:28" ht="15.6" x14ac:dyDescent="0.3">
      <c r="A185" s="103" t="s">
        <v>174</v>
      </c>
      <c r="B185" s="8">
        <v>2016</v>
      </c>
      <c r="C185" s="103" t="s">
        <v>18</v>
      </c>
      <c r="D185" s="8">
        <v>9546738</v>
      </c>
      <c r="E185" s="8"/>
      <c r="F185" s="8"/>
      <c r="G185" s="8">
        <v>51.059762013663232</v>
      </c>
      <c r="H185" s="8"/>
      <c r="I185" s="8"/>
      <c r="J185" s="8">
        <v>48.940237986336768</v>
      </c>
      <c r="K185" s="8"/>
      <c r="L185" s="8"/>
      <c r="M185" s="8">
        <v>90.099633180432534</v>
      </c>
      <c r="N185" s="8"/>
      <c r="O185" s="8"/>
      <c r="P185" s="8">
        <v>9.9003668195674663</v>
      </c>
      <c r="Q185" s="8"/>
      <c r="R185" s="8"/>
      <c r="S185" s="8">
        <v>66.576459631785156</v>
      </c>
      <c r="T185" s="8"/>
      <c r="U185" s="8"/>
      <c r="V185" s="8">
        <v>33.423540368214844</v>
      </c>
      <c r="W185" s="103"/>
      <c r="X185" s="103"/>
      <c r="Y185" s="103"/>
      <c r="Z185" s="103"/>
      <c r="AA185" s="103"/>
      <c r="AB185" s="103"/>
    </row>
    <row r="186" spans="1:28" ht="15.6" x14ac:dyDescent="0.3">
      <c r="A186" s="103" t="s">
        <v>174</v>
      </c>
      <c r="B186" s="8">
        <v>2017</v>
      </c>
      <c r="C186" s="103" t="s">
        <v>18</v>
      </c>
      <c r="D186" s="8">
        <v>9518957</v>
      </c>
      <c r="E186" s="8"/>
      <c r="F186" s="8"/>
      <c r="G186" s="8">
        <v>51.059762013663232</v>
      </c>
      <c r="H186" s="8"/>
      <c r="I186" s="8"/>
      <c r="J186" s="8">
        <v>48.940237986336768</v>
      </c>
      <c r="K186" s="8"/>
      <c r="L186" s="8"/>
      <c r="M186" s="8">
        <v>90.099633180432534</v>
      </c>
      <c r="N186" s="8"/>
      <c r="O186" s="8"/>
      <c r="P186" s="8">
        <v>9.9003668195674663</v>
      </c>
      <c r="Q186" s="8"/>
      <c r="R186" s="8"/>
      <c r="S186" s="8">
        <v>66.576459631785156</v>
      </c>
      <c r="T186" s="8"/>
      <c r="U186" s="8"/>
      <c r="V186" s="8">
        <v>33.423540368214844</v>
      </c>
      <c r="W186" s="103"/>
      <c r="X186" s="103"/>
      <c r="Y186" s="103"/>
      <c r="Z186" s="103"/>
      <c r="AA186" s="103"/>
      <c r="AB186" s="103"/>
    </row>
    <row r="187" spans="1:28" ht="15.6" x14ac:dyDescent="0.3">
      <c r="A187" s="103" t="s">
        <v>174</v>
      </c>
      <c r="B187" s="8">
        <v>2018</v>
      </c>
      <c r="C187" s="103" t="s">
        <v>18</v>
      </c>
      <c r="D187" s="8">
        <v>9538176</v>
      </c>
      <c r="E187" s="8"/>
      <c r="F187" s="8"/>
      <c r="G187" s="8">
        <v>51.059762013663232</v>
      </c>
      <c r="H187" s="8"/>
      <c r="I187" s="8"/>
      <c r="J187" s="8">
        <v>48.940237986336768</v>
      </c>
      <c r="K187" s="8"/>
      <c r="L187" s="8"/>
      <c r="M187" s="8">
        <v>90.099633180432534</v>
      </c>
      <c r="N187" s="8"/>
      <c r="O187" s="8"/>
      <c r="P187" s="8">
        <v>9.9003668195674663</v>
      </c>
      <c r="Q187" s="8"/>
      <c r="R187" s="8"/>
      <c r="S187" s="8">
        <v>66.576459631785156</v>
      </c>
      <c r="T187" s="8"/>
      <c r="U187" s="8"/>
      <c r="V187" s="8">
        <v>33.423540368214844</v>
      </c>
      <c r="W187" s="103"/>
      <c r="X187" s="103"/>
      <c r="Y187" s="103"/>
      <c r="Z187" s="103"/>
      <c r="AA187" s="103"/>
      <c r="AB187" s="103"/>
    </row>
    <row r="188" spans="1:28" ht="15.6" x14ac:dyDescent="0.3">
      <c r="A188" s="103" t="s">
        <v>174</v>
      </c>
      <c r="B188" s="8">
        <v>2019</v>
      </c>
      <c r="C188" s="103" t="s">
        <v>18</v>
      </c>
      <c r="D188" s="8">
        <v>9645061</v>
      </c>
      <c r="E188" s="8"/>
      <c r="F188" s="8"/>
      <c r="G188" s="8">
        <v>51.059762013663232</v>
      </c>
      <c r="H188" s="8"/>
      <c r="I188" s="8"/>
      <c r="J188" s="8">
        <v>48.940237986336768</v>
      </c>
      <c r="K188" s="8"/>
      <c r="L188" s="8"/>
      <c r="M188" s="8">
        <v>90.099633180432534</v>
      </c>
      <c r="N188" s="8"/>
      <c r="O188" s="8"/>
      <c r="P188" s="8">
        <v>9.9003668195674663</v>
      </c>
      <c r="Q188" s="8"/>
      <c r="R188" s="8"/>
      <c r="S188" s="8">
        <v>66.576459631785156</v>
      </c>
      <c r="T188" s="8"/>
      <c r="U188" s="8"/>
      <c r="V188" s="8">
        <v>33.423540368214844</v>
      </c>
      <c r="W188" s="103"/>
      <c r="X188" s="103"/>
      <c r="Y188" s="103"/>
      <c r="Z188" s="103"/>
      <c r="AA188" s="103"/>
      <c r="AB188" s="103"/>
    </row>
    <row r="189" spans="1:28" ht="15.6" x14ac:dyDescent="0.3">
      <c r="A189" s="103" t="s">
        <v>174</v>
      </c>
      <c r="B189" s="8">
        <v>2020</v>
      </c>
      <c r="C189" s="103" t="s">
        <v>18</v>
      </c>
      <c r="D189" s="8">
        <v>9904124</v>
      </c>
      <c r="E189" s="8"/>
      <c r="F189" s="8"/>
      <c r="G189" s="8">
        <v>51.059762013663232</v>
      </c>
      <c r="H189" s="8"/>
      <c r="I189" s="8"/>
      <c r="J189" s="8">
        <v>48.940237986336768</v>
      </c>
      <c r="K189" s="8"/>
      <c r="L189" s="8"/>
      <c r="M189" s="8">
        <v>90.099633180432534</v>
      </c>
      <c r="N189" s="8"/>
      <c r="O189" s="8"/>
      <c r="P189" s="8">
        <v>9.9003668195674663</v>
      </c>
      <c r="Q189" s="8"/>
      <c r="R189" s="8"/>
      <c r="S189" s="8">
        <v>66.576459631785156</v>
      </c>
      <c r="T189" s="8"/>
      <c r="U189" s="8"/>
      <c r="V189" s="8">
        <v>33.423540368214844</v>
      </c>
      <c r="W189" s="103"/>
      <c r="X189" s="103"/>
      <c r="Y189" s="103"/>
      <c r="Z189" s="103"/>
      <c r="AA189" s="103"/>
      <c r="AB189" s="103"/>
    </row>
    <row r="190" spans="1:28" ht="15.6" x14ac:dyDescent="0.3">
      <c r="A190" s="103" t="s">
        <v>174</v>
      </c>
      <c r="B190" s="8">
        <v>2021</v>
      </c>
      <c r="C190" s="103" t="s">
        <v>18</v>
      </c>
      <c r="D190" s="8">
        <v>10208258</v>
      </c>
      <c r="E190" s="8"/>
      <c r="F190" s="8"/>
      <c r="G190" s="8">
        <v>51.059762013663232</v>
      </c>
      <c r="H190" s="8"/>
      <c r="I190" s="8"/>
      <c r="J190" s="8">
        <v>48.940237986336768</v>
      </c>
      <c r="K190" s="8"/>
      <c r="L190" s="8"/>
      <c r="M190" s="8">
        <v>90.099633180432534</v>
      </c>
      <c r="N190" s="8"/>
      <c r="O190" s="8"/>
      <c r="P190" s="8">
        <v>9.9003668195674663</v>
      </c>
      <c r="Q190" s="8"/>
      <c r="R190" s="8"/>
      <c r="S190" s="8">
        <v>66.576459631785156</v>
      </c>
      <c r="T190" s="8"/>
      <c r="U190" s="8"/>
      <c r="V190" s="8">
        <v>33.423540368214844</v>
      </c>
      <c r="W190" s="103"/>
      <c r="X190" s="103"/>
      <c r="Y190" s="103"/>
      <c r="Z190" s="103"/>
      <c r="AA190" s="103"/>
      <c r="AB190" s="103"/>
    </row>
    <row r="191" spans="1:28" ht="15.6" x14ac:dyDescent="0.3">
      <c r="A191" s="103" t="s">
        <v>174</v>
      </c>
      <c r="B191" s="8">
        <v>2022</v>
      </c>
      <c r="C191" s="103" t="s">
        <v>18</v>
      </c>
      <c r="D191" s="8">
        <v>10292780</v>
      </c>
      <c r="E191" s="8"/>
      <c r="F191" s="8"/>
      <c r="G191" s="8">
        <v>51.059762013663232</v>
      </c>
      <c r="H191" s="8"/>
      <c r="I191" s="8"/>
      <c r="J191" s="8">
        <v>48.940237986336768</v>
      </c>
      <c r="K191" s="8"/>
      <c r="L191" s="8"/>
      <c r="M191" s="8">
        <v>90.099633180432534</v>
      </c>
      <c r="N191" s="8"/>
      <c r="O191" s="8"/>
      <c r="P191" s="8">
        <v>9.9003668195674663</v>
      </c>
      <c r="Q191" s="8"/>
      <c r="R191" s="8"/>
      <c r="S191" s="8">
        <v>66.576459631785156</v>
      </c>
      <c r="T191" s="8"/>
      <c r="U191" s="8"/>
      <c r="V191" s="8">
        <v>33.423540368214844</v>
      </c>
      <c r="W191" s="103"/>
      <c r="X191" s="103"/>
      <c r="Y191" s="103"/>
      <c r="Z191" s="103"/>
      <c r="AA191" s="103"/>
      <c r="AB191" s="103"/>
    </row>
    <row r="192" spans="1:28" ht="15.6" x14ac:dyDescent="0.3">
      <c r="A192" s="103" t="s">
        <v>174</v>
      </c>
      <c r="B192" s="8">
        <v>2023</v>
      </c>
      <c r="C192" s="103" t="s">
        <v>18</v>
      </c>
      <c r="D192" s="8">
        <v>10588118</v>
      </c>
      <c r="E192" s="8"/>
      <c r="F192" s="8"/>
      <c r="G192" s="8">
        <v>51.059762013663232</v>
      </c>
      <c r="H192" s="8"/>
      <c r="I192" s="8"/>
      <c r="J192" s="8">
        <v>48.940237986336768</v>
      </c>
      <c r="K192" s="8"/>
      <c r="L192" s="8"/>
      <c r="M192" s="8">
        <v>90.099633180432534</v>
      </c>
      <c r="N192" s="8"/>
      <c r="O192" s="8"/>
      <c r="P192" s="8">
        <v>9.9003668195674663</v>
      </c>
      <c r="Q192" s="8"/>
      <c r="R192" s="8"/>
      <c r="S192" s="8">
        <v>66.576459631785156</v>
      </c>
      <c r="T192" s="8"/>
      <c r="U192" s="8"/>
      <c r="V192" s="8">
        <v>33.423540368214844</v>
      </c>
      <c r="W192" s="103"/>
      <c r="X192" s="103"/>
      <c r="Y192" s="103"/>
      <c r="Z192" s="103"/>
      <c r="AA192" s="103"/>
      <c r="AB192" s="103"/>
    </row>
    <row r="193" spans="1:28" ht="15.6" x14ac:dyDescent="0.3">
      <c r="A193" s="103" t="s">
        <v>174</v>
      </c>
      <c r="B193" s="8">
        <v>2024</v>
      </c>
      <c r="C193" s="103" t="s">
        <v>18</v>
      </c>
      <c r="D193" s="8">
        <v>11137058</v>
      </c>
      <c r="E193" s="8"/>
      <c r="F193" s="8"/>
      <c r="G193" s="8">
        <v>51.059762013663232</v>
      </c>
      <c r="H193" s="8"/>
      <c r="I193" s="8"/>
      <c r="J193" s="8">
        <v>48.940237986336768</v>
      </c>
      <c r="K193" s="8"/>
      <c r="L193" s="8"/>
      <c r="M193" s="8">
        <v>90.099633180432534</v>
      </c>
      <c r="N193" s="8"/>
      <c r="O193" s="8"/>
      <c r="P193" s="8">
        <v>9.9003668195674663</v>
      </c>
      <c r="Q193" s="8"/>
      <c r="R193" s="8"/>
      <c r="S193" s="8">
        <v>66.576459631785156</v>
      </c>
      <c r="T193" s="8"/>
      <c r="U193" s="8"/>
      <c r="V193" s="8">
        <v>33.423540368214844</v>
      </c>
      <c r="W193" s="103"/>
      <c r="X193" s="103"/>
      <c r="Y193" s="103"/>
      <c r="Z193" s="103"/>
      <c r="AA193" s="103"/>
      <c r="AB193" s="103"/>
    </row>
    <row r="194" spans="1:28" ht="15.6" x14ac:dyDescent="0.3">
      <c r="A194" s="103" t="s">
        <v>174</v>
      </c>
      <c r="B194" s="8">
        <v>2025</v>
      </c>
      <c r="C194" s="103" t="s">
        <v>18</v>
      </c>
      <c r="D194" s="8">
        <v>9407535</v>
      </c>
      <c r="E194" s="8"/>
      <c r="F194" s="8"/>
      <c r="G194" s="8">
        <v>51.059762013663232</v>
      </c>
      <c r="H194" s="8"/>
      <c r="I194" s="8"/>
      <c r="J194" s="8">
        <v>48.940237986336768</v>
      </c>
      <c r="K194" s="8"/>
      <c r="L194" s="8"/>
      <c r="M194" s="8">
        <v>90.099633180432534</v>
      </c>
      <c r="N194" s="8"/>
      <c r="O194" s="8"/>
      <c r="P194" s="8">
        <v>9.9003668195674663</v>
      </c>
      <c r="Q194" s="8"/>
      <c r="R194" s="8"/>
      <c r="S194" s="8">
        <v>66.576459631785156</v>
      </c>
      <c r="T194" s="8"/>
      <c r="U194" s="8"/>
      <c r="V194" s="8">
        <v>33.423540368214844</v>
      </c>
      <c r="W194" s="103"/>
      <c r="X194" s="103"/>
      <c r="Y194" s="103"/>
      <c r="Z194" s="103"/>
      <c r="AA194" s="103"/>
      <c r="AB194" s="103"/>
    </row>
    <row r="195" spans="1:28" ht="15.6" x14ac:dyDescent="0.3">
      <c r="A195" s="103" t="s">
        <v>174</v>
      </c>
      <c r="B195" s="8">
        <v>2026</v>
      </c>
      <c r="C195" s="103" t="s">
        <v>18</v>
      </c>
      <c r="D195" s="8"/>
      <c r="E195" s="8"/>
      <c r="F195" s="8"/>
      <c r="G195" s="8">
        <v>51.059762013663232</v>
      </c>
      <c r="H195" s="8"/>
      <c r="I195" s="8"/>
      <c r="J195" s="8">
        <v>48.940237986336768</v>
      </c>
      <c r="K195" s="8"/>
      <c r="L195" s="8"/>
      <c r="M195" s="8">
        <v>90.099633180432534</v>
      </c>
      <c r="N195" s="8"/>
      <c r="O195" s="8"/>
      <c r="P195" s="8">
        <v>9.9003668195674663</v>
      </c>
      <c r="Q195" s="8"/>
      <c r="R195" s="8"/>
      <c r="S195" s="8">
        <v>66.576459631785156</v>
      </c>
      <c r="T195" s="8"/>
      <c r="U195" s="8"/>
      <c r="V195" s="8">
        <v>33.423540368214844</v>
      </c>
      <c r="W195" s="103"/>
      <c r="X195" s="103"/>
      <c r="Y195" s="103"/>
      <c r="Z195" s="103"/>
      <c r="AA195" s="103"/>
      <c r="AB195" s="103"/>
    </row>
    <row r="196" spans="1:28" ht="15.6" x14ac:dyDescent="0.3">
      <c r="A196" s="103" t="s">
        <v>174</v>
      </c>
      <c r="B196" s="8">
        <v>2027</v>
      </c>
      <c r="C196" s="103" t="s">
        <v>18</v>
      </c>
      <c r="D196" s="8"/>
      <c r="E196" s="8"/>
      <c r="F196" s="8"/>
      <c r="G196" s="8">
        <v>51.059762013663232</v>
      </c>
      <c r="H196" s="8"/>
      <c r="I196" s="8"/>
      <c r="J196" s="8">
        <v>48.940237986336768</v>
      </c>
      <c r="K196" s="8"/>
      <c r="L196" s="8"/>
      <c r="M196" s="8">
        <v>90.099633180432534</v>
      </c>
      <c r="N196" s="8"/>
      <c r="O196" s="8"/>
      <c r="P196" s="8">
        <v>9.9003668195674663</v>
      </c>
      <c r="Q196" s="8"/>
      <c r="R196" s="8"/>
      <c r="S196" s="8">
        <v>66.576459631785156</v>
      </c>
      <c r="T196" s="8"/>
      <c r="U196" s="8"/>
      <c r="V196" s="8">
        <v>33.423540368214844</v>
      </c>
      <c r="W196" s="103"/>
      <c r="X196" s="103"/>
      <c r="Y196" s="103"/>
      <c r="Z196" s="103"/>
      <c r="AA196" s="103"/>
      <c r="AB196" s="103"/>
    </row>
    <row r="197" spans="1:28" ht="15.6" x14ac:dyDescent="0.3">
      <c r="A197" s="103" t="s">
        <v>174</v>
      </c>
      <c r="B197" s="8">
        <v>2028</v>
      </c>
      <c r="C197" s="103" t="s">
        <v>18</v>
      </c>
      <c r="D197" s="8"/>
      <c r="E197" s="8"/>
      <c r="F197" s="8"/>
      <c r="G197" s="8">
        <v>51.059762013663232</v>
      </c>
      <c r="H197" s="8"/>
      <c r="I197" s="8"/>
      <c r="J197" s="8">
        <v>48.940237986336768</v>
      </c>
      <c r="K197" s="8"/>
      <c r="L197" s="8"/>
      <c r="M197" s="8">
        <v>90.099633180432534</v>
      </c>
      <c r="N197" s="8"/>
      <c r="O197" s="8"/>
      <c r="P197" s="8">
        <v>9.9003668195674663</v>
      </c>
      <c r="Q197" s="8"/>
      <c r="R197" s="8"/>
      <c r="S197" s="8">
        <v>66.576459631785156</v>
      </c>
      <c r="T197" s="8"/>
      <c r="U197" s="8"/>
      <c r="V197" s="8">
        <v>33.423540368214844</v>
      </c>
      <c r="W197" s="103"/>
      <c r="X197" s="103"/>
      <c r="Y197" s="103"/>
      <c r="Z197" s="103"/>
      <c r="AA197" s="103"/>
      <c r="AB197" s="103"/>
    </row>
    <row r="198" spans="1:28" ht="15.6" x14ac:dyDescent="0.3">
      <c r="A198" s="103" t="s">
        <v>174</v>
      </c>
      <c r="B198" s="8">
        <v>2029</v>
      </c>
      <c r="C198" s="103" t="s">
        <v>18</v>
      </c>
      <c r="D198" s="8"/>
      <c r="E198" s="8"/>
      <c r="F198" s="8"/>
      <c r="G198" s="8"/>
      <c r="H198" s="8"/>
      <c r="I198" s="8"/>
      <c r="J198" s="8">
        <v>100</v>
      </c>
      <c r="K198" s="8"/>
      <c r="L198" s="8"/>
      <c r="M198" s="8"/>
      <c r="N198" s="8"/>
      <c r="O198" s="8"/>
      <c r="P198" s="8">
        <v>100</v>
      </c>
      <c r="Q198" s="8"/>
      <c r="R198" s="8"/>
      <c r="S198" s="8"/>
      <c r="T198" s="8"/>
      <c r="U198" s="8"/>
      <c r="V198" s="8">
        <v>100</v>
      </c>
      <c r="W198" s="103"/>
      <c r="X198" s="103"/>
      <c r="Y198" s="103"/>
      <c r="Z198" s="103"/>
      <c r="AA198" s="103"/>
      <c r="AB198" s="103"/>
    </row>
    <row r="199" spans="1:28" ht="15.6" x14ac:dyDescent="0.3">
      <c r="A199" s="103" t="s">
        <v>174</v>
      </c>
      <c r="B199" s="8">
        <v>2030</v>
      </c>
      <c r="C199" s="103" t="s">
        <v>18</v>
      </c>
      <c r="D199" s="8"/>
      <c r="E199" s="8"/>
      <c r="F199" s="8"/>
      <c r="G199" s="8"/>
      <c r="H199" s="8"/>
      <c r="I199" s="8"/>
      <c r="J199" s="8">
        <v>100</v>
      </c>
      <c r="K199" s="8"/>
      <c r="L199" s="8"/>
      <c r="M199" s="8"/>
      <c r="N199" s="8"/>
      <c r="O199" s="8"/>
      <c r="P199" s="8">
        <v>100</v>
      </c>
      <c r="Q199" s="8"/>
      <c r="R199" s="8"/>
      <c r="S199" s="8"/>
      <c r="T199" s="8"/>
      <c r="U199" s="8"/>
      <c r="V199" s="8">
        <v>100</v>
      </c>
      <c r="W199" s="103"/>
      <c r="X199" s="103"/>
      <c r="Y199" s="103"/>
      <c r="Z199" s="103"/>
      <c r="AA199" s="103"/>
      <c r="AB199" s="103"/>
    </row>
    <row r="200" spans="1:28" ht="15.6" x14ac:dyDescent="0.3">
      <c r="A200" s="103"/>
      <c r="B200" s="104"/>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row>
    <row r="201" spans="1:28" ht="15.6" x14ac:dyDescent="0.3">
      <c r="A201" s="103"/>
      <c r="B201" s="104"/>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row>
    <row r="202" spans="1:28" ht="15.6" x14ac:dyDescent="0.3">
      <c r="A202" s="103"/>
      <c r="B202" s="104"/>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row>
    <row r="203" spans="1:28" ht="15.6" x14ac:dyDescent="0.3">
      <c r="A203" s="103"/>
      <c r="B203" s="104"/>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row>
    <row r="204" spans="1:28" ht="15.6" x14ac:dyDescent="0.3">
      <c r="A204" s="103"/>
      <c r="B204" s="104"/>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row>
    <row r="205" spans="1:28" ht="15.6" x14ac:dyDescent="0.3">
      <c r="A205" s="103"/>
      <c r="B205" s="104"/>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row>
    <row r="206" spans="1:28" ht="15.6" x14ac:dyDescent="0.3">
      <c r="A206" s="103"/>
      <c r="B206" s="104"/>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row>
    <row r="207" spans="1:28" ht="15.6" x14ac:dyDescent="0.3">
      <c r="A207" s="103"/>
      <c r="B207" s="104"/>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row>
    <row r="208" spans="1:28" ht="15.6" x14ac:dyDescent="0.3">
      <c r="A208" s="103"/>
      <c r="B208" s="104"/>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row>
    <row r="209" spans="1:28" ht="15.6" x14ac:dyDescent="0.3">
      <c r="A209" s="103"/>
      <c r="B209" s="104"/>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row>
    <row r="210" spans="1:28" ht="15.6" x14ac:dyDescent="0.3">
      <c r="A210" s="103"/>
      <c r="B210" s="104"/>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row>
    <row r="211" spans="1:28" ht="15.6" x14ac:dyDescent="0.3">
      <c r="A211" s="103"/>
      <c r="B211" s="104"/>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row>
    <row r="212" spans="1:28" ht="15.6" x14ac:dyDescent="0.3">
      <c r="A212" s="103"/>
      <c r="B212" s="104"/>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row>
    <row r="213" spans="1:28" ht="15.6" x14ac:dyDescent="0.3">
      <c r="A213" s="103"/>
      <c r="B213" s="104"/>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row>
    <row r="214" spans="1:28" ht="15.6" x14ac:dyDescent="0.3">
      <c r="A214" s="103"/>
      <c r="B214" s="104"/>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row>
    <row r="215" spans="1:28" ht="15.6" x14ac:dyDescent="0.3">
      <c r="A215" s="103"/>
      <c r="B215" s="104"/>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row>
    <row r="216" spans="1:28" ht="15.6" x14ac:dyDescent="0.3">
      <c r="A216" s="103"/>
      <c r="B216" s="104"/>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row>
    <row r="217" spans="1:28" ht="15.6" x14ac:dyDescent="0.3">
      <c r="A217" s="103"/>
      <c r="B217" s="104"/>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row>
    <row r="218" spans="1:28" ht="15.6" x14ac:dyDescent="0.3">
      <c r="A218" s="103"/>
      <c r="B218" s="104"/>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row>
    <row r="219" spans="1:28" ht="15.6" x14ac:dyDescent="0.3">
      <c r="A219" s="103"/>
      <c r="B219" s="104"/>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row>
    <row r="220" spans="1:28" ht="15.6" x14ac:dyDescent="0.3">
      <c r="A220" s="103"/>
      <c r="B220" s="104"/>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row>
    <row r="221" spans="1:28" ht="15.6" x14ac:dyDescent="0.3">
      <c r="A221" s="103"/>
      <c r="B221" s="104"/>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row>
    <row r="222" spans="1:28" ht="15.6" x14ac:dyDescent="0.3">
      <c r="A222" s="103"/>
      <c r="B222" s="104"/>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row>
    <row r="223" spans="1:28" ht="15.6" x14ac:dyDescent="0.3">
      <c r="A223" s="103"/>
      <c r="B223" s="104"/>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row>
    <row r="224" spans="1:28" ht="15.6" x14ac:dyDescent="0.3">
      <c r="A224" s="103"/>
      <c r="B224" s="104"/>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row>
    <row r="225" spans="1:28" ht="15.6" x14ac:dyDescent="0.3">
      <c r="A225" s="103"/>
      <c r="B225" s="104"/>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row>
    <row r="226" spans="1:28" ht="15.6" x14ac:dyDescent="0.3">
      <c r="A226" s="103"/>
      <c r="B226" s="104"/>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row>
    <row r="227" spans="1:28" ht="15.6" x14ac:dyDescent="0.3">
      <c r="A227" s="103"/>
      <c r="B227" s="104"/>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row>
    <row r="228" spans="1:28" ht="15.6" x14ac:dyDescent="0.3">
      <c r="A228" s="103"/>
      <c r="B228" s="104"/>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row>
    <row r="229" spans="1:28" ht="15.6" x14ac:dyDescent="0.3">
      <c r="A229" s="103"/>
      <c r="B229" s="104"/>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row>
    <row r="230" spans="1:28" ht="15.6" x14ac:dyDescent="0.3">
      <c r="A230" s="103"/>
      <c r="B230" s="104"/>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row>
    <row r="231" spans="1:28" ht="15.6" x14ac:dyDescent="0.3">
      <c r="A231" s="103"/>
      <c r="B231" s="104"/>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row>
    <row r="232" spans="1:28" ht="15.6" x14ac:dyDescent="0.3">
      <c r="A232" s="103"/>
      <c r="B232" s="104"/>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row>
    <row r="233" spans="1:28" ht="15.6" x14ac:dyDescent="0.3">
      <c r="A233" s="103"/>
      <c r="B233" s="104"/>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row>
    <row r="234" spans="1:28" ht="15.6" x14ac:dyDescent="0.3">
      <c r="A234" s="103"/>
      <c r="B234" s="104"/>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row>
    <row r="235" spans="1:28" ht="15.6" x14ac:dyDescent="0.3">
      <c r="A235" s="103"/>
      <c r="B235" s="104"/>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row>
    <row r="236" spans="1:28" ht="15.6" x14ac:dyDescent="0.3">
      <c r="A236" s="103"/>
      <c r="B236" s="104"/>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row>
    <row r="237" spans="1:28" ht="15.6" x14ac:dyDescent="0.3">
      <c r="A237" s="103"/>
      <c r="B237" s="104"/>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row>
    <row r="238" spans="1:28" ht="15.6" x14ac:dyDescent="0.3">
      <c r="A238" s="103"/>
      <c r="B238" s="104"/>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row>
    <row r="239" spans="1:28" ht="15.6" x14ac:dyDescent="0.3">
      <c r="A239" s="103"/>
      <c r="B239" s="104"/>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row>
    <row r="240" spans="1:28" ht="15.6" x14ac:dyDescent="0.3">
      <c r="A240" s="103"/>
      <c r="B240" s="104"/>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row>
    <row r="241" spans="1:27" ht="15.6" x14ac:dyDescent="0.3">
      <c r="A241" s="103"/>
      <c r="B241" s="104"/>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row>
    <row r="242" spans="1:27" ht="15.6" x14ac:dyDescent="0.3">
      <c r="A242" s="103"/>
      <c r="B242" s="104"/>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row>
    <row r="243" spans="1:27" ht="15.6" x14ac:dyDescent="0.3">
      <c r="A243" s="103"/>
      <c r="B243" s="104"/>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row>
    <row r="244" spans="1:27" ht="15.6" x14ac:dyDescent="0.3">
      <c r="A244" s="103"/>
      <c r="B244" s="104"/>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row>
    <row r="245" spans="1:27" ht="15.6" x14ac:dyDescent="0.3">
      <c r="A245" s="103"/>
      <c r="B245" s="104"/>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row>
    <row r="246" spans="1:27" ht="15.6" x14ac:dyDescent="0.3">
      <c r="A246" s="103"/>
      <c r="B246" s="104"/>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row>
    <row r="247" spans="1:27" ht="15.6" x14ac:dyDescent="0.3">
      <c r="A247" s="103"/>
      <c r="B247" s="104"/>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row>
    <row r="248" spans="1:27" ht="15.6" x14ac:dyDescent="0.3">
      <c r="A248" s="103"/>
      <c r="B248" s="104"/>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row>
    <row r="249" spans="1:27" ht="15.6" x14ac:dyDescent="0.3">
      <c r="A249" s="103"/>
      <c r="B249" s="104"/>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row>
    <row r="250" spans="1:27" ht="15.6" x14ac:dyDescent="0.3">
      <c r="A250" s="103"/>
      <c r="B250" s="104"/>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row>
    <row r="251" spans="1:27" ht="15.6" x14ac:dyDescent="0.3">
      <c r="A251" s="103"/>
      <c r="B251" s="104"/>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row>
    <row r="252" spans="1:27" ht="15.6" x14ac:dyDescent="0.3">
      <c r="A252" s="103"/>
      <c r="B252" s="104"/>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row>
    <row r="253" spans="1:27" ht="15.6" x14ac:dyDescent="0.3">
      <c r="A253" s="103"/>
      <c r="B253" s="104"/>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row>
    <row r="254" spans="1:27" ht="15.6" x14ac:dyDescent="0.3">
      <c r="A254" s="103"/>
      <c r="B254" s="104"/>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row>
    <row r="255" spans="1:27" ht="15.6" x14ac:dyDescent="0.3">
      <c r="A255" s="103"/>
      <c r="B255" s="104"/>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row>
    <row r="256" spans="1:27" ht="15.6" x14ac:dyDescent="0.3">
      <c r="A256" s="103"/>
      <c r="B256" s="104"/>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row>
    <row r="257" spans="1:27" ht="15.6" x14ac:dyDescent="0.3">
      <c r="A257" s="103"/>
      <c r="B257" s="104"/>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row>
    <row r="258" spans="1:27" ht="15.6" x14ac:dyDescent="0.3">
      <c r="A258" s="103"/>
      <c r="B258" s="104"/>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row>
    <row r="259" spans="1:27" ht="15.6" x14ac:dyDescent="0.3">
      <c r="A259" s="103"/>
      <c r="B259" s="104"/>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row>
    <row r="260" spans="1:27" ht="15.6" x14ac:dyDescent="0.3">
      <c r="A260" s="103"/>
      <c r="B260" s="104"/>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row>
    <row r="261" spans="1:27" ht="15.6" x14ac:dyDescent="0.3">
      <c r="A261" s="103"/>
      <c r="B261" s="104"/>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row>
    <row r="262" spans="1:27" ht="15.6" x14ac:dyDescent="0.3">
      <c r="A262" s="103"/>
      <c r="B262" s="104"/>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row>
    <row r="263" spans="1:27" ht="15.6" x14ac:dyDescent="0.3">
      <c r="A263" s="103"/>
      <c r="B263" s="104"/>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row>
    <row r="264" spans="1:27" ht="15.6" x14ac:dyDescent="0.3">
      <c r="A264" s="103"/>
      <c r="B264" s="104"/>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row>
    <row r="265" spans="1:27" ht="15.6" x14ac:dyDescent="0.3">
      <c r="A265" s="103"/>
      <c r="B265" s="104"/>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row>
    <row r="266" spans="1:27" ht="15.6" x14ac:dyDescent="0.3">
      <c r="A266" s="103"/>
      <c r="B266" s="104"/>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row>
    <row r="267" spans="1:27" ht="15.6" x14ac:dyDescent="0.3">
      <c r="A267" s="103"/>
      <c r="B267" s="104"/>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row>
    <row r="268" spans="1:27" ht="15.6" x14ac:dyDescent="0.3">
      <c r="A268" s="103"/>
      <c r="B268" s="104"/>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row>
    <row r="269" spans="1:27" ht="15.6" x14ac:dyDescent="0.3">
      <c r="A269" s="103"/>
      <c r="B269" s="104"/>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row>
    <row r="270" spans="1:27" ht="15.6" x14ac:dyDescent="0.3">
      <c r="A270" s="103"/>
      <c r="B270" s="104"/>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row>
    <row r="271" spans="1:27" ht="15.6" x14ac:dyDescent="0.3">
      <c r="A271" s="103"/>
      <c r="B271" s="104"/>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row>
    <row r="272" spans="1:27" ht="15.6" x14ac:dyDescent="0.3">
      <c r="A272" s="103"/>
      <c r="B272" s="104"/>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row>
    <row r="273" spans="1:27" ht="15.6" x14ac:dyDescent="0.3">
      <c r="A273" s="103"/>
      <c r="B273" s="104"/>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row>
    <row r="274" spans="1:27" ht="15.6" x14ac:dyDescent="0.3">
      <c r="A274" s="103"/>
      <c r="B274" s="104"/>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row>
    <row r="275" spans="1:27" ht="15.6" x14ac:dyDescent="0.3">
      <c r="A275" s="103"/>
      <c r="B275" s="104"/>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row>
    <row r="276" spans="1:27" ht="15.6" x14ac:dyDescent="0.3">
      <c r="A276" s="103"/>
      <c r="B276" s="104"/>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row>
    <row r="277" spans="1:27" ht="15.6" x14ac:dyDescent="0.3">
      <c r="A277" s="103"/>
      <c r="B277" s="104"/>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row>
    <row r="278" spans="1:27" ht="15.6" x14ac:dyDescent="0.3">
      <c r="A278" s="103"/>
      <c r="B278" s="104"/>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row>
    <row r="279" spans="1:27" ht="15.6" x14ac:dyDescent="0.3">
      <c r="A279" s="103"/>
      <c r="B279" s="104"/>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row>
    <row r="280" spans="1:27" ht="15.6" x14ac:dyDescent="0.3">
      <c r="A280" s="103"/>
      <c r="B280" s="104"/>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row>
    <row r="281" spans="1:27" ht="15.6" x14ac:dyDescent="0.3">
      <c r="A281" s="103"/>
      <c r="B281" s="104"/>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row>
    <row r="282" spans="1:27" ht="15.6" x14ac:dyDescent="0.3">
      <c r="A282" s="103"/>
      <c r="B282" s="104"/>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row>
    <row r="283" spans="1:27" ht="15.6" x14ac:dyDescent="0.3">
      <c r="A283" s="103"/>
      <c r="B283" s="104"/>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row>
    <row r="284" spans="1:27" ht="15.6" x14ac:dyDescent="0.3">
      <c r="A284" s="103"/>
      <c r="B284" s="104"/>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row>
    <row r="285" spans="1:27" ht="15.6" x14ac:dyDescent="0.3">
      <c r="A285" s="103"/>
      <c r="B285" s="104"/>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row>
    <row r="286" spans="1:27" ht="15.6" x14ac:dyDescent="0.3">
      <c r="A286" s="103"/>
      <c r="B286" s="104"/>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row>
    <row r="287" spans="1:27" ht="15.6" x14ac:dyDescent="0.3">
      <c r="A287" s="103"/>
      <c r="B287" s="104"/>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row>
    <row r="288" spans="1:27" ht="15.6" x14ac:dyDescent="0.3">
      <c r="A288" s="103"/>
      <c r="B288" s="104"/>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row>
    <row r="289" spans="1:27" ht="15.6" x14ac:dyDescent="0.3">
      <c r="A289" s="103"/>
      <c r="B289" s="104"/>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row>
    <row r="290" spans="1:27" ht="15.6" x14ac:dyDescent="0.3">
      <c r="A290" s="103"/>
      <c r="B290" s="104"/>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row>
    <row r="291" spans="1:27" ht="15.6" x14ac:dyDescent="0.3">
      <c r="A291" s="103"/>
      <c r="B291" s="104"/>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row>
    <row r="292" spans="1:27" ht="15.6" x14ac:dyDescent="0.3">
      <c r="A292" s="103"/>
      <c r="B292" s="104"/>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row>
    <row r="293" spans="1:27" ht="15.6" x14ac:dyDescent="0.3">
      <c r="A293" s="103"/>
      <c r="B293" s="104"/>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row>
    <row r="294" spans="1:27" ht="15.6" x14ac:dyDescent="0.3">
      <c r="A294" s="103"/>
      <c r="B294" s="104"/>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row>
    <row r="295" spans="1:27" ht="15.6" x14ac:dyDescent="0.3">
      <c r="A295" s="103"/>
      <c r="B295" s="104"/>
      <c r="C295" s="103"/>
      <c r="D295" s="103"/>
      <c r="E295" s="103"/>
      <c r="F295" s="103"/>
      <c r="G295" s="103"/>
      <c r="H295" s="103"/>
      <c r="I295" s="103"/>
      <c r="J295" s="103"/>
      <c r="K295" s="103"/>
      <c r="L295" s="103"/>
      <c r="M295" s="103"/>
      <c r="N295" s="103"/>
      <c r="O295" s="103"/>
      <c r="P295" s="103"/>
      <c r="Q295" s="103"/>
      <c r="R295" s="103"/>
      <c r="S295" s="103"/>
      <c r="T295" s="103"/>
      <c r="U295" s="103"/>
      <c r="V295" s="103"/>
      <c r="W295" s="103"/>
      <c r="X295" s="103"/>
      <c r="Y295" s="103"/>
      <c r="Z295" s="103"/>
      <c r="AA295" s="103"/>
    </row>
    <row r="296" spans="1:27" ht="15.6" x14ac:dyDescent="0.3">
      <c r="A296" s="103"/>
      <c r="B296" s="104"/>
      <c r="C296" s="103"/>
      <c r="D296" s="103"/>
      <c r="E296" s="103"/>
      <c r="F296" s="103"/>
      <c r="G296" s="103"/>
      <c r="H296" s="103"/>
      <c r="I296" s="103"/>
      <c r="J296" s="103"/>
      <c r="K296" s="103"/>
      <c r="L296" s="103"/>
      <c r="M296" s="103"/>
      <c r="N296" s="103"/>
      <c r="O296" s="103"/>
      <c r="P296" s="103"/>
      <c r="Q296" s="103"/>
      <c r="R296" s="103"/>
      <c r="S296" s="103"/>
      <c r="T296" s="103"/>
      <c r="U296" s="103"/>
      <c r="V296" s="103"/>
      <c r="W296" s="103"/>
      <c r="X296" s="103"/>
      <c r="Y296" s="103"/>
      <c r="Z296" s="103"/>
      <c r="AA296" s="103"/>
    </row>
    <row r="297" spans="1:27" ht="15.6" x14ac:dyDescent="0.3">
      <c r="A297" s="103"/>
      <c r="B297" s="104"/>
      <c r="C297" s="103"/>
      <c r="D297" s="103"/>
      <c r="E297" s="103"/>
      <c r="F297" s="103"/>
      <c r="G297" s="103"/>
      <c r="H297" s="103"/>
      <c r="I297" s="103"/>
      <c r="J297" s="103"/>
      <c r="K297" s="103"/>
      <c r="L297" s="103"/>
      <c r="M297" s="103"/>
      <c r="N297" s="103"/>
      <c r="O297" s="103"/>
      <c r="P297" s="103"/>
      <c r="Q297" s="103"/>
      <c r="R297" s="103"/>
      <c r="S297" s="103"/>
      <c r="T297" s="103"/>
      <c r="U297" s="103"/>
      <c r="V297" s="103"/>
      <c r="W297" s="103"/>
      <c r="X297" s="103"/>
      <c r="Y297" s="103"/>
      <c r="Z297" s="103"/>
      <c r="AA297" s="103"/>
    </row>
    <row r="298" spans="1:27" ht="15.6" x14ac:dyDescent="0.3">
      <c r="A298" s="103"/>
      <c r="B298" s="104"/>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row>
    <row r="299" spans="1:27" ht="15.6" x14ac:dyDescent="0.3">
      <c r="A299" s="103"/>
      <c r="B299" s="104"/>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row>
    <row r="300" spans="1:27" ht="15.6" x14ac:dyDescent="0.3">
      <c r="A300" s="103"/>
      <c r="B300" s="104"/>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row>
    <row r="301" spans="1:27" ht="15.6" x14ac:dyDescent="0.3">
      <c r="A301" s="103"/>
      <c r="B301" s="104"/>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row>
    <row r="302" spans="1:27" ht="15.6" x14ac:dyDescent="0.3">
      <c r="A302" s="103"/>
      <c r="B302" s="104"/>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row>
    <row r="303" spans="1:27" ht="15.6" x14ac:dyDescent="0.3">
      <c r="A303" s="103"/>
      <c r="B303" s="104"/>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row>
    <row r="304" spans="1:27" ht="15.6" x14ac:dyDescent="0.3">
      <c r="A304" s="103"/>
      <c r="B304" s="104"/>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row>
    <row r="305" spans="1:27" ht="15.6" x14ac:dyDescent="0.3">
      <c r="A305" s="103"/>
      <c r="B305" s="104"/>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row>
    <row r="306" spans="1:27" ht="15.6" x14ac:dyDescent="0.3">
      <c r="A306" s="103"/>
      <c r="B306" s="104"/>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row>
    <row r="307" spans="1:27" ht="15.6" x14ac:dyDescent="0.3">
      <c r="A307" s="103"/>
      <c r="B307" s="104"/>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row>
    <row r="308" spans="1:27" ht="15.6" x14ac:dyDescent="0.3">
      <c r="A308" s="103"/>
      <c r="B308" s="104"/>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row>
    <row r="309" spans="1:27" ht="15.6" x14ac:dyDescent="0.3">
      <c r="A309" s="103"/>
      <c r="B309" s="104"/>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row>
    <row r="310" spans="1:27" ht="15.6" x14ac:dyDescent="0.3">
      <c r="A310" s="103"/>
      <c r="B310" s="104"/>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row>
    <row r="311" spans="1:27" ht="15.6" x14ac:dyDescent="0.3">
      <c r="A311" s="103"/>
      <c r="B311" s="104"/>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row>
    <row r="312" spans="1:27" ht="15.6" x14ac:dyDescent="0.3">
      <c r="A312" s="103"/>
      <c r="B312" s="104"/>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row>
    <row r="313" spans="1:27" ht="15.6" x14ac:dyDescent="0.3">
      <c r="A313" s="103"/>
      <c r="B313" s="104"/>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row>
    <row r="314" spans="1:27" ht="15.6" x14ac:dyDescent="0.3">
      <c r="A314" s="103"/>
      <c r="B314" s="104"/>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row>
    <row r="315" spans="1:27" ht="15.6" x14ac:dyDescent="0.3">
      <c r="A315" s="103"/>
      <c r="B315" s="104"/>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row>
    <row r="316" spans="1:27" ht="15.6" x14ac:dyDescent="0.3">
      <c r="A316" s="103"/>
      <c r="B316" s="104"/>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row>
    <row r="317" spans="1:27" ht="15.6" x14ac:dyDescent="0.3">
      <c r="A317" s="103"/>
      <c r="B317" s="104"/>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row>
    <row r="318" spans="1:27" ht="15.6" x14ac:dyDescent="0.3">
      <c r="A318" s="103"/>
      <c r="B318" s="104"/>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row>
    <row r="319" spans="1:27" ht="15.6" x14ac:dyDescent="0.3">
      <c r="A319" s="103"/>
      <c r="B319" s="104"/>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row>
    <row r="320" spans="1:27" ht="15.6" x14ac:dyDescent="0.3">
      <c r="A320" s="103"/>
      <c r="B320" s="104"/>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row>
    <row r="321" spans="1:27" ht="15.6" x14ac:dyDescent="0.3">
      <c r="A321" s="103"/>
      <c r="B321" s="104"/>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row>
    <row r="322" spans="1:27" ht="15.6" x14ac:dyDescent="0.3">
      <c r="A322" s="103"/>
      <c r="B322" s="104"/>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row>
    <row r="323" spans="1:27" ht="15.6" x14ac:dyDescent="0.3">
      <c r="A323" s="103"/>
      <c r="B323" s="104"/>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row>
    <row r="324" spans="1:27" ht="15.6" x14ac:dyDescent="0.3">
      <c r="A324" s="103"/>
      <c r="B324" s="104"/>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row>
    <row r="325" spans="1:27" ht="15.6" x14ac:dyDescent="0.3">
      <c r="A325" s="103"/>
      <c r="B325" s="104"/>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row>
    <row r="326" spans="1:27" ht="15.6" x14ac:dyDescent="0.3">
      <c r="A326" s="103"/>
      <c r="B326" s="104"/>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row>
    <row r="327" spans="1:27" ht="15.6" x14ac:dyDescent="0.3">
      <c r="A327" s="103"/>
      <c r="B327" s="104"/>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row>
    <row r="328" spans="1:27" ht="15.6" x14ac:dyDescent="0.3">
      <c r="A328" s="103"/>
      <c r="B328" s="104"/>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row>
    <row r="329" spans="1:27" ht="15.6" x14ac:dyDescent="0.3">
      <c r="A329" s="103"/>
      <c r="B329" s="104"/>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row>
    <row r="330" spans="1:27" ht="15.6" x14ac:dyDescent="0.3">
      <c r="A330" s="103"/>
      <c r="B330" s="104"/>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row>
    <row r="331" spans="1:27" ht="15.6" x14ac:dyDescent="0.3">
      <c r="A331" s="103"/>
      <c r="B331" s="104"/>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row>
    <row r="332" spans="1:27" ht="15.6" x14ac:dyDescent="0.3">
      <c r="A332" s="103"/>
      <c r="B332" s="104"/>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row>
    <row r="333" spans="1:27" ht="15.6" x14ac:dyDescent="0.3">
      <c r="A333" s="103"/>
      <c r="B333" s="104"/>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row>
    <row r="334" spans="1:27" ht="15.6" x14ac:dyDescent="0.3">
      <c r="A334" s="103"/>
      <c r="B334" s="104"/>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row>
    <row r="335" spans="1:27" ht="15.6" x14ac:dyDescent="0.3">
      <c r="A335" s="103"/>
      <c r="B335" s="104"/>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row>
    <row r="336" spans="1:27" ht="15.6" x14ac:dyDescent="0.3">
      <c r="A336" s="103"/>
      <c r="B336" s="104"/>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row>
    <row r="337" spans="1:27" ht="15.6" x14ac:dyDescent="0.3">
      <c r="A337" s="103"/>
      <c r="B337" s="104"/>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row>
    <row r="338" spans="1:27" ht="15.6" x14ac:dyDescent="0.3">
      <c r="A338" s="103"/>
      <c r="B338" s="104"/>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row>
    <row r="339" spans="1:27" ht="15.6" x14ac:dyDescent="0.3">
      <c r="A339" s="103"/>
      <c r="B339" s="104"/>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row>
    <row r="340" spans="1:27" ht="15.6" x14ac:dyDescent="0.3">
      <c r="A340" s="103"/>
      <c r="B340" s="104"/>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row>
    <row r="341" spans="1:27" ht="15.6" x14ac:dyDescent="0.3">
      <c r="A341" s="103"/>
      <c r="B341" s="104"/>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row>
    <row r="342" spans="1:27" ht="15.6" x14ac:dyDescent="0.3">
      <c r="A342" s="103"/>
      <c r="B342" s="104"/>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row>
    <row r="343" spans="1:27" ht="15.6" x14ac:dyDescent="0.3">
      <c r="A343" s="103"/>
      <c r="B343" s="104"/>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row>
    <row r="344" spans="1:27" ht="15.6" x14ac:dyDescent="0.3">
      <c r="A344" s="103"/>
      <c r="B344" s="104"/>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row>
    <row r="345" spans="1:27" ht="15.6" x14ac:dyDescent="0.3">
      <c r="A345" s="103"/>
      <c r="B345" s="104"/>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row>
    <row r="346" spans="1:27" ht="15.6" x14ac:dyDescent="0.3">
      <c r="A346" s="103"/>
      <c r="B346" s="104"/>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row>
    <row r="347" spans="1:27" ht="15.6" x14ac:dyDescent="0.3">
      <c r="A347" s="103"/>
      <c r="B347" s="104"/>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row>
    <row r="348" spans="1:27" ht="15.6" x14ac:dyDescent="0.3">
      <c r="A348" s="103"/>
      <c r="B348" s="104"/>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row>
    <row r="349" spans="1:27" ht="15.6" x14ac:dyDescent="0.3">
      <c r="A349" s="103"/>
      <c r="B349" s="104"/>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row>
    <row r="350" spans="1:27" ht="15.6" x14ac:dyDescent="0.3">
      <c r="A350" s="103"/>
      <c r="B350" s="104"/>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row>
    <row r="351" spans="1:27" ht="15.6" x14ac:dyDescent="0.3">
      <c r="A351" s="103"/>
      <c r="B351" s="104"/>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row>
    <row r="352" spans="1:27" ht="15.6" x14ac:dyDescent="0.3">
      <c r="A352" s="103"/>
      <c r="B352" s="104"/>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row>
    <row r="353" spans="1:27" ht="15.6" x14ac:dyDescent="0.3">
      <c r="A353" s="103"/>
      <c r="B353" s="104"/>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row>
    <row r="354" spans="1:27" ht="15.6" x14ac:dyDescent="0.3">
      <c r="A354" s="103"/>
      <c r="B354" s="104"/>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row>
    <row r="355" spans="1:27" ht="15.6" x14ac:dyDescent="0.3">
      <c r="A355" s="103"/>
      <c r="B355" s="104"/>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row>
    <row r="356" spans="1:27" ht="15.6" x14ac:dyDescent="0.3">
      <c r="A356" s="103"/>
      <c r="B356" s="104"/>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row>
    <row r="357" spans="1:27" ht="15.6" x14ac:dyDescent="0.3">
      <c r="A357" s="103"/>
      <c r="B357" s="104"/>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row>
    <row r="358" spans="1:27" ht="15.6" x14ac:dyDescent="0.3">
      <c r="A358" s="103"/>
      <c r="B358" s="104"/>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row>
    <row r="359" spans="1:27" ht="15.6" x14ac:dyDescent="0.3">
      <c r="A359" s="103"/>
      <c r="B359" s="104"/>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row>
    <row r="360" spans="1:27" ht="15.6" x14ac:dyDescent="0.3">
      <c r="A360" s="103"/>
      <c r="B360" s="104"/>
      <c r="C360" s="103"/>
      <c r="D360" s="103"/>
      <c r="E360" s="103"/>
      <c r="F360" s="103"/>
      <c r="G360" s="103"/>
      <c r="H360" s="103"/>
      <c r="I360" s="103"/>
      <c r="J360" s="103"/>
      <c r="K360" s="103"/>
      <c r="L360" s="103"/>
      <c r="M360" s="103"/>
      <c r="N360" s="103"/>
      <c r="O360" s="103"/>
      <c r="P360" s="103"/>
      <c r="Q360" s="103"/>
      <c r="R360" s="103"/>
      <c r="S360" s="103"/>
      <c r="T360" s="103"/>
      <c r="U360" s="103"/>
      <c r="V360" s="103"/>
      <c r="W360" s="103"/>
      <c r="X360" s="103"/>
      <c r="Y360" s="103"/>
      <c r="Z360" s="103"/>
      <c r="AA360" s="103"/>
    </row>
    <row r="361" spans="1:27" ht="15.6" x14ac:dyDescent="0.3">
      <c r="A361" s="103"/>
      <c r="B361" s="104"/>
      <c r="C361" s="103"/>
      <c r="D361" s="103"/>
      <c r="E361" s="103"/>
      <c r="F361" s="103"/>
      <c r="G361" s="103"/>
      <c r="H361" s="103"/>
      <c r="I361" s="103"/>
      <c r="J361" s="103"/>
      <c r="K361" s="103"/>
      <c r="L361" s="103"/>
      <c r="M361" s="103"/>
      <c r="N361" s="103"/>
      <c r="O361" s="103"/>
      <c r="P361" s="103"/>
      <c r="Q361" s="103"/>
      <c r="R361" s="103"/>
      <c r="S361" s="103"/>
      <c r="T361" s="103"/>
      <c r="U361" s="103"/>
      <c r="V361" s="103"/>
      <c r="W361" s="103"/>
      <c r="X361" s="103"/>
      <c r="Y361" s="103"/>
      <c r="Z361" s="103"/>
      <c r="AA361" s="103"/>
    </row>
    <row r="362" spans="1:27" ht="15.6" x14ac:dyDescent="0.3">
      <c r="A362" s="103"/>
      <c r="B362" s="104"/>
      <c r="C362" s="103"/>
      <c r="D362" s="103"/>
      <c r="E362" s="103"/>
      <c r="F362" s="103"/>
      <c r="G362" s="103"/>
      <c r="H362" s="103"/>
      <c r="I362" s="103"/>
      <c r="J362" s="103"/>
      <c r="K362" s="103"/>
      <c r="L362" s="103"/>
      <c r="M362" s="103"/>
      <c r="N362" s="103"/>
      <c r="O362" s="103"/>
      <c r="P362" s="103"/>
      <c r="Q362" s="103"/>
      <c r="R362" s="103"/>
      <c r="S362" s="103"/>
      <c r="T362" s="103"/>
      <c r="U362" s="103"/>
      <c r="V362" s="103"/>
      <c r="W362" s="103"/>
      <c r="X362" s="103"/>
      <c r="Y362" s="103"/>
      <c r="Z362" s="103"/>
      <c r="AA362" s="103"/>
    </row>
    <row r="363" spans="1:27" ht="15.6" x14ac:dyDescent="0.3">
      <c r="A363" s="103"/>
      <c r="B363" s="104"/>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row>
    <row r="364" spans="1:27" ht="15.6" x14ac:dyDescent="0.3">
      <c r="A364" s="103"/>
      <c r="B364" s="104"/>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row>
    <row r="365" spans="1:27" ht="15.6" x14ac:dyDescent="0.3">
      <c r="A365" s="103"/>
      <c r="B365" s="104"/>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row>
    <row r="366" spans="1:27" ht="15.6" x14ac:dyDescent="0.3">
      <c r="A366" s="103"/>
      <c r="B366" s="104"/>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row>
    <row r="367" spans="1:27" ht="15.6" x14ac:dyDescent="0.3">
      <c r="A367" s="103"/>
      <c r="B367" s="104"/>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row>
    <row r="368" spans="1:27" ht="15.6" x14ac:dyDescent="0.3">
      <c r="A368" s="103"/>
      <c r="B368" s="104"/>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row>
    <row r="369" spans="1:27" ht="15.6" x14ac:dyDescent="0.3">
      <c r="A369" s="103"/>
      <c r="B369" s="104"/>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row>
    <row r="370" spans="1:27" ht="15.6" x14ac:dyDescent="0.3">
      <c r="A370" s="103"/>
      <c r="B370" s="104"/>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row>
    <row r="371" spans="1:27" ht="15.6" x14ac:dyDescent="0.3">
      <c r="A371" s="103"/>
      <c r="B371" s="104"/>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row>
    <row r="372" spans="1:27" ht="15.6" x14ac:dyDescent="0.3">
      <c r="A372" s="103"/>
      <c r="B372" s="104"/>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row>
    <row r="373" spans="1:27" ht="15.6" x14ac:dyDescent="0.3">
      <c r="A373" s="103"/>
      <c r="B373" s="104"/>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row>
    <row r="374" spans="1:27" ht="15.6" x14ac:dyDescent="0.3">
      <c r="A374" s="103"/>
      <c r="B374" s="104"/>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row>
    <row r="375" spans="1:27" ht="15.6" x14ac:dyDescent="0.3">
      <c r="A375" s="103"/>
      <c r="B375" s="104"/>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row>
    <row r="376" spans="1:27" ht="15.6" x14ac:dyDescent="0.3">
      <c r="A376" s="103"/>
      <c r="B376" s="104"/>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row>
    <row r="377" spans="1:27" ht="15.6" x14ac:dyDescent="0.3">
      <c r="A377" s="103"/>
      <c r="B377" s="104"/>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row>
    <row r="378" spans="1:27" ht="15.6" x14ac:dyDescent="0.3">
      <c r="A378" s="103"/>
      <c r="B378" s="104"/>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row>
    <row r="379" spans="1:27" ht="15.6" x14ac:dyDescent="0.3">
      <c r="A379" s="103"/>
      <c r="B379" s="104"/>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row>
    <row r="380" spans="1:27" ht="15.6" x14ac:dyDescent="0.3">
      <c r="A380" s="103"/>
      <c r="B380" s="104"/>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row>
    <row r="381" spans="1:27" ht="15.6" x14ac:dyDescent="0.3">
      <c r="A381" s="103"/>
      <c r="B381" s="104"/>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row>
    <row r="382" spans="1:27" ht="15.6" x14ac:dyDescent="0.3">
      <c r="A382" s="103"/>
      <c r="B382" s="104"/>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row>
    <row r="383" spans="1:27" ht="15.6" x14ac:dyDescent="0.3">
      <c r="A383" s="103"/>
      <c r="B383" s="104"/>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row>
    <row r="384" spans="1:27" ht="15.6" x14ac:dyDescent="0.3">
      <c r="A384" s="103"/>
      <c r="B384" s="104"/>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row>
    <row r="385" spans="1:27" ht="15.6" x14ac:dyDescent="0.3">
      <c r="A385" s="103"/>
      <c r="B385" s="104"/>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row>
    <row r="386" spans="1:27" ht="15.6" x14ac:dyDescent="0.3">
      <c r="A386" s="103"/>
      <c r="B386" s="104"/>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row>
    <row r="387" spans="1:27" ht="15.6" x14ac:dyDescent="0.3">
      <c r="A387" s="103"/>
      <c r="B387" s="104"/>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row>
    <row r="388" spans="1:27" ht="15.6" x14ac:dyDescent="0.3">
      <c r="A388" s="103"/>
      <c r="B388" s="104"/>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row>
    <row r="389" spans="1:27" ht="15.6" x14ac:dyDescent="0.3">
      <c r="A389" s="103"/>
      <c r="B389" s="104"/>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row>
    <row r="390" spans="1:27" ht="15.6" x14ac:dyDescent="0.3">
      <c r="A390" s="103"/>
      <c r="B390" s="104"/>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row>
    <row r="391" spans="1:27" ht="15.6" x14ac:dyDescent="0.3">
      <c r="A391" s="103"/>
      <c r="B391" s="104"/>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row>
    <row r="392" spans="1:27" ht="15.6" x14ac:dyDescent="0.3">
      <c r="A392" s="103"/>
      <c r="B392" s="104"/>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row>
    <row r="393" spans="1:27" ht="15.6" x14ac:dyDescent="0.3">
      <c r="A393" s="103"/>
      <c r="B393" s="104"/>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row>
    <row r="394" spans="1:27" ht="15.6" x14ac:dyDescent="0.3">
      <c r="A394" s="103"/>
      <c r="B394" s="104"/>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row>
    <row r="395" spans="1:27" ht="15.6" x14ac:dyDescent="0.3">
      <c r="A395" s="103"/>
      <c r="B395" s="104"/>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row>
    <row r="396" spans="1:27" ht="15.6" x14ac:dyDescent="0.3">
      <c r="A396" s="103"/>
      <c r="B396" s="104"/>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row>
    <row r="397" spans="1:27" ht="15.6" x14ac:dyDescent="0.3">
      <c r="A397" s="103"/>
      <c r="B397" s="104"/>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row>
    <row r="398" spans="1:27" ht="15.6" x14ac:dyDescent="0.3">
      <c r="A398" s="103"/>
      <c r="B398" s="104"/>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row>
    <row r="399" spans="1:27" ht="15.6" x14ac:dyDescent="0.3">
      <c r="A399" s="103"/>
      <c r="B399" s="104"/>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row>
    <row r="400" spans="1:27" ht="15.6" x14ac:dyDescent="0.3">
      <c r="A400" s="103"/>
      <c r="B400" s="104"/>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row>
    <row r="401" spans="1:27" ht="15.6" x14ac:dyDescent="0.3">
      <c r="A401" s="103"/>
      <c r="B401" s="104"/>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row>
    <row r="402" spans="1:27" ht="15.6" x14ac:dyDescent="0.3">
      <c r="A402" s="103"/>
      <c r="B402" s="104"/>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row>
    <row r="403" spans="1:27" ht="15.6" x14ac:dyDescent="0.3">
      <c r="A403" s="103"/>
      <c r="B403" s="104"/>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row>
    <row r="404" spans="1:27" ht="15.6" x14ac:dyDescent="0.3">
      <c r="A404" s="103"/>
      <c r="B404" s="104"/>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row>
    <row r="405" spans="1:27" ht="15.6" x14ac:dyDescent="0.3">
      <c r="A405" s="103"/>
      <c r="B405" s="104"/>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row>
    <row r="406" spans="1:27" ht="15.6" x14ac:dyDescent="0.3">
      <c r="A406" s="103"/>
      <c r="B406" s="104"/>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row>
    <row r="407" spans="1:27" ht="15.6" x14ac:dyDescent="0.3">
      <c r="A407" s="103"/>
      <c r="B407" s="104"/>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row>
    <row r="408" spans="1:27" ht="15.6" x14ac:dyDescent="0.3">
      <c r="A408" s="103"/>
      <c r="B408" s="104"/>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row>
    <row r="409" spans="1:27" ht="15.6" x14ac:dyDescent="0.3">
      <c r="A409" s="103"/>
      <c r="B409" s="104"/>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row>
    <row r="410" spans="1:27" ht="15.6" x14ac:dyDescent="0.3">
      <c r="A410" s="103"/>
      <c r="B410" s="104"/>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row>
    <row r="411" spans="1:27" ht="15.6" x14ac:dyDescent="0.3">
      <c r="A411" s="103"/>
      <c r="B411" s="104"/>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row>
    <row r="412" spans="1:27" ht="15.6" x14ac:dyDescent="0.3">
      <c r="A412" s="103"/>
      <c r="B412" s="104"/>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row>
    <row r="413" spans="1:27" ht="15.6" x14ac:dyDescent="0.3">
      <c r="A413" s="103"/>
      <c r="B413" s="104"/>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row>
    <row r="414" spans="1:27" ht="15.6" x14ac:dyDescent="0.3">
      <c r="A414" s="103"/>
      <c r="B414" s="104"/>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row>
    <row r="415" spans="1:27" ht="15.6" x14ac:dyDescent="0.3">
      <c r="A415" s="103"/>
      <c r="B415" s="104"/>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row>
    <row r="416" spans="1:27" ht="15.6" x14ac:dyDescent="0.3">
      <c r="A416" s="103"/>
      <c r="B416" s="104"/>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row>
    <row r="417" spans="1:27" ht="15.6" x14ac:dyDescent="0.3">
      <c r="A417" s="103"/>
      <c r="B417" s="104"/>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row>
    <row r="418" spans="1:27" ht="15.6" x14ac:dyDescent="0.3">
      <c r="A418" s="103"/>
      <c r="B418" s="104"/>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row>
    <row r="419" spans="1:27" ht="15.6" x14ac:dyDescent="0.3">
      <c r="A419" s="103"/>
      <c r="B419" s="104"/>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row>
    <row r="420" spans="1:27" ht="15.6" x14ac:dyDescent="0.3">
      <c r="A420" s="103"/>
      <c r="B420" s="104"/>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row>
    <row r="421" spans="1:27" ht="15.6" x14ac:dyDescent="0.3">
      <c r="A421" s="103"/>
      <c r="B421" s="104"/>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row>
    <row r="422" spans="1:27" ht="15.6" x14ac:dyDescent="0.3">
      <c r="A422" s="103"/>
      <c r="B422" s="104"/>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row>
    <row r="423" spans="1:27" ht="15.6" x14ac:dyDescent="0.3">
      <c r="A423" s="103"/>
      <c r="B423" s="104"/>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row>
    <row r="424" spans="1:27" ht="15.6" x14ac:dyDescent="0.3">
      <c r="A424" s="103"/>
      <c r="B424" s="104"/>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row>
    <row r="425" spans="1:27" ht="15.6" x14ac:dyDescent="0.3">
      <c r="A425" s="103"/>
      <c r="B425" s="104"/>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row>
    <row r="426" spans="1:27" ht="15.6" x14ac:dyDescent="0.3">
      <c r="A426" s="103"/>
      <c r="B426" s="104"/>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row>
    <row r="427" spans="1:27" ht="15.6" x14ac:dyDescent="0.3">
      <c r="A427" s="103"/>
      <c r="B427" s="104"/>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row>
    <row r="428" spans="1:27" ht="15.6" x14ac:dyDescent="0.3">
      <c r="A428" s="103"/>
      <c r="B428" s="104"/>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row>
    <row r="429" spans="1:27" ht="15.6" x14ac:dyDescent="0.3">
      <c r="A429" s="103"/>
      <c r="B429" s="104"/>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row>
    <row r="430" spans="1:27" ht="15.6" x14ac:dyDescent="0.3">
      <c r="A430" s="103"/>
      <c r="B430" s="104"/>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row>
    <row r="431" spans="1:27" ht="15.6" x14ac:dyDescent="0.3">
      <c r="A431" s="103"/>
      <c r="B431" s="104"/>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row>
    <row r="432" spans="1:27" ht="15.6" x14ac:dyDescent="0.3">
      <c r="A432" s="103"/>
      <c r="B432" s="104"/>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row>
    <row r="433" spans="1:27" ht="15.6" x14ac:dyDescent="0.3">
      <c r="A433" s="103"/>
      <c r="B433" s="104"/>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row>
    <row r="434" spans="1:27" ht="15.6" x14ac:dyDescent="0.3">
      <c r="A434" s="103"/>
      <c r="B434" s="104"/>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row>
    <row r="435" spans="1:27" ht="15.6" x14ac:dyDescent="0.3">
      <c r="A435" s="103"/>
      <c r="B435" s="104"/>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row>
    <row r="436" spans="1:27" ht="15.6" x14ac:dyDescent="0.3">
      <c r="A436" s="103"/>
      <c r="B436" s="104"/>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row>
    <row r="437" spans="1:27" ht="15.6" x14ac:dyDescent="0.3">
      <c r="A437" s="103"/>
      <c r="B437" s="104"/>
      <c r="C437" s="103"/>
      <c r="D437" s="103"/>
      <c r="E437" s="103"/>
      <c r="F437" s="103"/>
      <c r="G437" s="103"/>
      <c r="H437" s="103"/>
      <c r="I437" s="103"/>
      <c r="J437" s="103"/>
      <c r="K437" s="103"/>
      <c r="L437" s="103"/>
      <c r="M437" s="103"/>
      <c r="N437" s="103"/>
      <c r="O437" s="103"/>
      <c r="P437" s="103"/>
      <c r="Q437" s="103"/>
      <c r="R437" s="103"/>
      <c r="S437" s="103"/>
      <c r="T437" s="103"/>
      <c r="U437" s="103"/>
      <c r="V437" s="103"/>
      <c r="W437" s="103"/>
      <c r="X437" s="103"/>
      <c r="Y437" s="103"/>
      <c r="Z437" s="103"/>
      <c r="AA437" s="103"/>
    </row>
    <row r="438" spans="1:27" ht="15.6" x14ac:dyDescent="0.3">
      <c r="A438" s="103"/>
      <c r="B438" s="104"/>
      <c r="C438" s="103"/>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03"/>
      <c r="AA438" s="103"/>
    </row>
    <row r="439" spans="1:27" ht="15.6" x14ac:dyDescent="0.3">
      <c r="A439" s="103"/>
      <c r="B439" s="104"/>
      <c r="C439" s="103"/>
      <c r="D439" s="103"/>
      <c r="E439" s="103"/>
      <c r="F439" s="103"/>
      <c r="G439" s="103"/>
      <c r="H439" s="103"/>
      <c r="I439" s="103"/>
      <c r="J439" s="103"/>
      <c r="K439" s="103"/>
      <c r="L439" s="103"/>
      <c r="M439" s="103"/>
      <c r="N439" s="103"/>
      <c r="O439" s="103"/>
      <c r="P439" s="103"/>
      <c r="Q439" s="103"/>
      <c r="R439" s="103"/>
      <c r="S439" s="103"/>
      <c r="T439" s="103"/>
      <c r="U439" s="103"/>
      <c r="V439" s="103"/>
      <c r="W439" s="103"/>
      <c r="X439" s="103"/>
      <c r="Y439" s="103"/>
      <c r="Z439" s="103"/>
      <c r="AA439" s="103"/>
    </row>
    <row r="440" spans="1:27" ht="15.6" x14ac:dyDescent="0.3">
      <c r="A440" s="103"/>
      <c r="B440" s="104"/>
      <c r="C440" s="103"/>
      <c r="D440" s="103"/>
      <c r="E440" s="103"/>
      <c r="F440" s="103"/>
      <c r="G440" s="103"/>
      <c r="H440" s="103"/>
      <c r="I440" s="103"/>
      <c r="J440" s="103"/>
      <c r="K440" s="103"/>
      <c r="L440" s="103"/>
      <c r="M440" s="103"/>
      <c r="N440" s="103"/>
      <c r="O440" s="103"/>
      <c r="P440" s="103"/>
      <c r="Q440" s="103"/>
      <c r="R440" s="103"/>
      <c r="S440" s="103"/>
      <c r="T440" s="103"/>
      <c r="U440" s="103"/>
      <c r="V440" s="103"/>
      <c r="W440" s="103"/>
      <c r="X440" s="103"/>
      <c r="Y440" s="103"/>
      <c r="Z440" s="103"/>
      <c r="AA440" s="103"/>
    </row>
    <row r="441" spans="1:27" ht="15.6" x14ac:dyDescent="0.3">
      <c r="A441" s="103"/>
      <c r="B441" s="104"/>
      <c r="C441" s="103"/>
      <c r="D441" s="103"/>
      <c r="E441" s="103"/>
      <c r="F441" s="103"/>
      <c r="G441" s="103"/>
      <c r="H441" s="103"/>
      <c r="I441" s="103"/>
      <c r="J441" s="103"/>
      <c r="K441" s="103"/>
      <c r="L441" s="103"/>
      <c r="M441" s="103"/>
      <c r="N441" s="103"/>
      <c r="O441" s="103"/>
      <c r="P441" s="103"/>
      <c r="Q441" s="103"/>
      <c r="R441" s="103"/>
      <c r="S441" s="103"/>
      <c r="T441" s="103"/>
      <c r="U441" s="103"/>
      <c r="V441" s="103"/>
      <c r="W441" s="103"/>
      <c r="X441" s="103"/>
      <c r="Y441" s="103"/>
      <c r="Z441" s="103"/>
      <c r="AA441" s="103"/>
    </row>
    <row r="442" spans="1:27" ht="15.6" x14ac:dyDescent="0.3">
      <c r="A442" s="103"/>
      <c r="B442" s="104"/>
      <c r="C442" s="103"/>
      <c r="D442" s="103"/>
      <c r="E442" s="103"/>
      <c r="F442" s="103"/>
      <c r="G442" s="103"/>
      <c r="H442" s="103"/>
      <c r="I442" s="103"/>
      <c r="J442" s="103"/>
      <c r="K442" s="103"/>
      <c r="L442" s="103"/>
      <c r="M442" s="103"/>
      <c r="N442" s="103"/>
      <c r="O442" s="103"/>
      <c r="P442" s="103"/>
      <c r="Q442" s="103"/>
      <c r="R442" s="103"/>
      <c r="S442" s="103"/>
      <c r="T442" s="103"/>
      <c r="U442" s="103"/>
      <c r="V442" s="103"/>
      <c r="W442" s="103"/>
      <c r="X442" s="103"/>
      <c r="Y442" s="103"/>
      <c r="Z442" s="103"/>
      <c r="AA442" s="103"/>
    </row>
    <row r="443" spans="1:27" ht="15.6" x14ac:dyDescent="0.3">
      <c r="A443" s="103"/>
      <c r="B443" s="104"/>
      <c r="C443" s="103"/>
      <c r="D443" s="103"/>
      <c r="E443" s="103"/>
      <c r="F443" s="103"/>
      <c r="G443" s="103"/>
      <c r="H443" s="103"/>
      <c r="I443" s="103"/>
      <c r="J443" s="103"/>
      <c r="K443" s="103"/>
      <c r="L443" s="103"/>
      <c r="M443" s="103"/>
      <c r="N443" s="103"/>
      <c r="O443" s="103"/>
      <c r="P443" s="103"/>
      <c r="Q443" s="103"/>
      <c r="R443" s="103"/>
      <c r="S443" s="103"/>
      <c r="T443" s="103"/>
      <c r="U443" s="103"/>
      <c r="V443" s="103"/>
      <c r="W443" s="103"/>
      <c r="X443" s="103"/>
      <c r="Y443" s="103"/>
      <c r="Z443" s="103"/>
      <c r="AA443" s="103"/>
    </row>
    <row r="444" spans="1:27" ht="15.6" x14ac:dyDescent="0.3">
      <c r="A444" s="103"/>
      <c r="B444" s="104"/>
      <c r="C444" s="103"/>
      <c r="D444" s="103"/>
      <c r="E444" s="103"/>
      <c r="F444" s="103"/>
      <c r="G444" s="103"/>
      <c r="H444" s="103"/>
      <c r="I444" s="103"/>
      <c r="J444" s="103"/>
      <c r="K444" s="103"/>
      <c r="L444" s="103"/>
      <c r="M444" s="103"/>
      <c r="N444" s="103"/>
      <c r="O444" s="103"/>
      <c r="P444" s="103"/>
      <c r="Q444" s="103"/>
      <c r="R444" s="103"/>
      <c r="S444" s="103"/>
      <c r="T444" s="103"/>
      <c r="U444" s="103"/>
      <c r="V444" s="103"/>
      <c r="W444" s="103"/>
      <c r="X444" s="103"/>
      <c r="Y444" s="103"/>
      <c r="Z444" s="103"/>
      <c r="AA444" s="103"/>
    </row>
    <row r="445" spans="1:27" ht="15.6" x14ac:dyDescent="0.3">
      <c r="A445" s="103"/>
      <c r="B445" s="104"/>
      <c r="C445" s="103"/>
      <c r="D445" s="103"/>
      <c r="E445" s="103"/>
      <c r="F445" s="103"/>
      <c r="G445" s="103"/>
      <c r="H445" s="103"/>
      <c r="I445" s="103"/>
      <c r="J445" s="103"/>
      <c r="K445" s="103"/>
      <c r="L445" s="103"/>
      <c r="M445" s="103"/>
      <c r="N445" s="103"/>
      <c r="O445" s="103"/>
      <c r="P445" s="103"/>
      <c r="Q445" s="103"/>
      <c r="R445" s="103"/>
      <c r="S445" s="103"/>
      <c r="T445" s="103"/>
      <c r="U445" s="103"/>
      <c r="V445" s="103"/>
      <c r="W445" s="103"/>
      <c r="X445" s="103"/>
      <c r="Y445" s="103"/>
      <c r="Z445" s="103"/>
      <c r="AA445" s="103"/>
    </row>
    <row r="446" spans="1:27" ht="15.6" x14ac:dyDescent="0.3">
      <c r="A446" s="103"/>
      <c r="B446" s="104"/>
      <c r="C446" s="103"/>
      <c r="D446" s="103"/>
      <c r="E446" s="103"/>
      <c r="F446" s="103"/>
      <c r="G446" s="103"/>
      <c r="H446" s="103"/>
      <c r="I446" s="103"/>
      <c r="J446" s="103"/>
      <c r="K446" s="103"/>
      <c r="L446" s="103"/>
      <c r="M446" s="103"/>
      <c r="N446" s="103"/>
      <c r="O446" s="103"/>
      <c r="P446" s="103"/>
      <c r="Q446" s="103"/>
      <c r="R446" s="103"/>
      <c r="S446" s="103"/>
      <c r="T446" s="103"/>
      <c r="U446" s="103"/>
      <c r="V446" s="103"/>
      <c r="W446" s="103"/>
      <c r="X446" s="103"/>
      <c r="Y446" s="103"/>
      <c r="Z446" s="103"/>
      <c r="AA446" s="103"/>
    </row>
    <row r="447" spans="1:27" ht="15.6" x14ac:dyDescent="0.3">
      <c r="A447" s="103"/>
      <c r="B447" s="104"/>
      <c r="C447" s="103"/>
      <c r="D447" s="103"/>
      <c r="E447" s="103"/>
      <c r="F447" s="103"/>
      <c r="G447" s="103"/>
      <c r="H447" s="103"/>
      <c r="I447" s="103"/>
      <c r="J447" s="103"/>
      <c r="K447" s="103"/>
      <c r="L447" s="103"/>
      <c r="M447" s="103"/>
      <c r="N447" s="103"/>
      <c r="O447" s="103"/>
      <c r="P447" s="103"/>
      <c r="Q447" s="103"/>
      <c r="R447" s="103"/>
      <c r="S447" s="103"/>
      <c r="T447" s="103"/>
      <c r="U447" s="103"/>
      <c r="V447" s="103"/>
      <c r="W447" s="103"/>
      <c r="X447" s="103"/>
      <c r="Y447" s="103"/>
      <c r="Z447" s="103"/>
      <c r="AA447" s="103"/>
    </row>
    <row r="448" spans="1:27" ht="15.6" x14ac:dyDescent="0.3">
      <c r="A448" s="103"/>
      <c r="B448" s="104"/>
      <c r="C448" s="103"/>
      <c r="D448" s="103"/>
      <c r="E448" s="103"/>
      <c r="F448" s="103"/>
      <c r="G448" s="103"/>
      <c r="H448" s="103"/>
      <c r="I448" s="103"/>
      <c r="J448" s="103"/>
      <c r="K448" s="103"/>
      <c r="L448" s="103"/>
      <c r="M448" s="103"/>
      <c r="N448" s="103"/>
      <c r="O448" s="103"/>
      <c r="P448" s="103"/>
      <c r="Q448" s="103"/>
      <c r="R448" s="103"/>
      <c r="S448" s="103"/>
      <c r="T448" s="103"/>
      <c r="U448" s="103"/>
      <c r="V448" s="103"/>
      <c r="W448" s="103"/>
      <c r="X448" s="103"/>
      <c r="Y448" s="103"/>
      <c r="Z448" s="103"/>
      <c r="AA448" s="103"/>
    </row>
    <row r="449" spans="1:27" ht="15.6" x14ac:dyDescent="0.3">
      <c r="A449" s="103"/>
      <c r="B449" s="104"/>
      <c r="C449" s="103"/>
      <c r="D449" s="103"/>
      <c r="E449" s="103"/>
      <c r="F449" s="103"/>
      <c r="G449" s="103"/>
      <c r="H449" s="103"/>
      <c r="I449" s="103"/>
      <c r="J449" s="103"/>
      <c r="K449" s="103"/>
      <c r="L449" s="103"/>
      <c r="M449" s="103"/>
      <c r="N449" s="103"/>
      <c r="O449" s="103"/>
      <c r="P449" s="103"/>
      <c r="Q449" s="103"/>
      <c r="R449" s="103"/>
      <c r="S449" s="103"/>
      <c r="T449" s="103"/>
      <c r="U449" s="103"/>
      <c r="V449" s="103"/>
      <c r="W449" s="103"/>
      <c r="X449" s="103"/>
      <c r="Y449" s="103"/>
      <c r="Z449" s="103"/>
      <c r="AA449" s="103"/>
    </row>
    <row r="450" spans="1:27" ht="15.6" x14ac:dyDescent="0.3">
      <c r="A450" s="103"/>
      <c r="B450" s="104"/>
      <c r="C450" s="103"/>
      <c r="D450" s="103"/>
      <c r="E450" s="103"/>
      <c r="F450" s="103"/>
      <c r="G450" s="103"/>
      <c r="H450" s="103"/>
      <c r="I450" s="103"/>
      <c r="J450" s="103"/>
      <c r="K450" s="103"/>
      <c r="L450" s="103"/>
      <c r="M450" s="103"/>
      <c r="N450" s="103"/>
      <c r="O450" s="103"/>
      <c r="P450" s="103"/>
      <c r="Q450" s="103"/>
      <c r="R450" s="103"/>
      <c r="S450" s="103"/>
      <c r="T450" s="103"/>
      <c r="U450" s="103"/>
      <c r="V450" s="103"/>
      <c r="W450" s="103"/>
      <c r="X450" s="103"/>
      <c r="Y450" s="103"/>
      <c r="Z450" s="103"/>
      <c r="AA450" s="103"/>
    </row>
    <row r="451" spans="1:27" ht="15.6" x14ac:dyDescent="0.3">
      <c r="A451" s="103"/>
      <c r="B451" s="104"/>
      <c r="C451" s="103"/>
      <c r="D451" s="103"/>
      <c r="E451" s="103"/>
      <c r="F451" s="103"/>
      <c r="G451" s="103"/>
      <c r="H451" s="103"/>
      <c r="I451" s="103"/>
      <c r="J451" s="103"/>
      <c r="K451" s="103"/>
      <c r="L451" s="103"/>
      <c r="M451" s="103"/>
      <c r="N451" s="103"/>
      <c r="O451" s="103"/>
      <c r="P451" s="103"/>
      <c r="Q451" s="103"/>
      <c r="R451" s="103"/>
      <c r="S451" s="103"/>
      <c r="T451" s="103"/>
      <c r="U451" s="103"/>
      <c r="V451" s="103"/>
      <c r="W451" s="103"/>
      <c r="X451" s="103"/>
      <c r="Y451" s="103"/>
      <c r="Z451" s="103"/>
      <c r="AA451" s="103"/>
    </row>
    <row r="452" spans="1:27" ht="15.6" x14ac:dyDescent="0.3">
      <c r="A452" s="103"/>
      <c r="B452" s="104"/>
      <c r="C452" s="103"/>
      <c r="D452" s="103"/>
      <c r="E452" s="103"/>
      <c r="F452" s="103"/>
      <c r="G452" s="103"/>
      <c r="H452" s="103"/>
      <c r="I452" s="103"/>
      <c r="J452" s="103"/>
      <c r="K452" s="103"/>
      <c r="L452" s="103"/>
      <c r="M452" s="103"/>
      <c r="N452" s="103"/>
      <c r="O452" s="103"/>
      <c r="P452" s="103"/>
      <c r="Q452" s="103"/>
      <c r="R452" s="103"/>
      <c r="S452" s="103"/>
      <c r="T452" s="103"/>
      <c r="U452" s="103"/>
      <c r="V452" s="103"/>
      <c r="W452" s="103"/>
      <c r="X452" s="103"/>
      <c r="Y452" s="103"/>
      <c r="Z452" s="103"/>
      <c r="AA452" s="103"/>
    </row>
    <row r="453" spans="1:27" ht="15.6" x14ac:dyDescent="0.3">
      <c r="A453" s="103"/>
      <c r="B453" s="104"/>
      <c r="C453" s="103"/>
      <c r="D453" s="103"/>
      <c r="E453" s="103"/>
      <c r="F453" s="103"/>
      <c r="G453" s="103"/>
      <c r="H453" s="103"/>
      <c r="I453" s="103"/>
      <c r="J453" s="103"/>
      <c r="K453" s="103"/>
      <c r="L453" s="103"/>
      <c r="M453" s="103"/>
      <c r="N453" s="103"/>
      <c r="O453" s="103"/>
      <c r="P453" s="103"/>
      <c r="Q453" s="103"/>
      <c r="R453" s="103"/>
      <c r="S453" s="103"/>
      <c r="T453" s="103"/>
      <c r="U453" s="103"/>
      <c r="V453" s="103"/>
      <c r="W453" s="103"/>
      <c r="X453" s="103"/>
      <c r="Y453" s="103"/>
      <c r="Z453" s="103"/>
      <c r="AA453" s="103"/>
    </row>
    <row r="454" spans="1:27" ht="15.6" x14ac:dyDescent="0.3">
      <c r="A454" s="103"/>
      <c r="B454" s="104"/>
      <c r="C454" s="103"/>
      <c r="D454" s="103"/>
      <c r="E454" s="103"/>
      <c r="F454" s="103"/>
      <c r="G454" s="103"/>
      <c r="H454" s="103"/>
      <c r="I454" s="103"/>
      <c r="J454" s="103"/>
      <c r="K454" s="103"/>
      <c r="L454" s="103"/>
      <c r="M454" s="103"/>
      <c r="N454" s="103"/>
      <c r="O454" s="103"/>
      <c r="P454" s="103"/>
      <c r="Q454" s="103"/>
      <c r="R454" s="103"/>
      <c r="S454" s="103"/>
      <c r="T454" s="103"/>
      <c r="U454" s="103"/>
      <c r="V454" s="103"/>
      <c r="W454" s="103"/>
      <c r="X454" s="103"/>
      <c r="Y454" s="103"/>
      <c r="Z454" s="103"/>
      <c r="AA454" s="103"/>
    </row>
    <row r="455" spans="1:27" ht="15.6" x14ac:dyDescent="0.3">
      <c r="A455" s="103"/>
      <c r="B455" s="104"/>
      <c r="C455" s="103"/>
      <c r="D455" s="103"/>
      <c r="E455" s="103"/>
      <c r="F455" s="103"/>
      <c r="G455" s="103"/>
      <c r="H455" s="103"/>
      <c r="I455" s="103"/>
      <c r="J455" s="103"/>
      <c r="K455" s="103"/>
      <c r="L455" s="103"/>
      <c r="M455" s="103"/>
      <c r="N455" s="103"/>
      <c r="O455" s="103"/>
      <c r="P455" s="103"/>
      <c r="Q455" s="103"/>
      <c r="R455" s="103"/>
      <c r="S455" s="103"/>
      <c r="T455" s="103"/>
      <c r="U455" s="103"/>
      <c r="V455" s="103"/>
      <c r="W455" s="103"/>
      <c r="X455" s="103"/>
      <c r="Y455" s="103"/>
      <c r="Z455" s="103"/>
      <c r="AA455" s="103"/>
    </row>
    <row r="456" spans="1:27" ht="15.6" x14ac:dyDescent="0.3">
      <c r="A456" s="103"/>
      <c r="B456" s="104"/>
      <c r="C456" s="103"/>
      <c r="D456" s="103"/>
      <c r="E456" s="103"/>
      <c r="F456" s="103"/>
      <c r="G456" s="103"/>
      <c r="H456" s="103"/>
      <c r="I456" s="103"/>
      <c r="J456" s="103"/>
      <c r="K456" s="103"/>
      <c r="L456" s="103"/>
      <c r="M456" s="103"/>
      <c r="N456" s="103"/>
      <c r="O456" s="103"/>
      <c r="P456" s="103"/>
      <c r="Q456" s="103"/>
      <c r="R456" s="103"/>
      <c r="S456" s="103"/>
      <c r="T456" s="103"/>
      <c r="U456" s="103"/>
      <c r="V456" s="103"/>
      <c r="W456" s="103"/>
      <c r="X456" s="103"/>
      <c r="Y456" s="103"/>
      <c r="Z456" s="103"/>
      <c r="AA456" s="103"/>
    </row>
    <row r="457" spans="1:27" ht="15.6" x14ac:dyDescent="0.3">
      <c r="A457" s="103"/>
      <c r="B457" s="104"/>
      <c r="C457" s="103"/>
      <c r="D457" s="103"/>
      <c r="E457" s="103"/>
      <c r="F457" s="103"/>
      <c r="G457" s="103"/>
      <c r="H457" s="103"/>
      <c r="I457" s="103"/>
      <c r="J457" s="103"/>
      <c r="K457" s="103"/>
      <c r="L457" s="103"/>
      <c r="M457" s="103"/>
      <c r="N457" s="103"/>
      <c r="O457" s="103"/>
      <c r="P457" s="103"/>
      <c r="Q457" s="103"/>
      <c r="R457" s="103"/>
      <c r="S457" s="103"/>
      <c r="T457" s="103"/>
      <c r="U457" s="103"/>
      <c r="V457" s="103"/>
      <c r="W457" s="103"/>
      <c r="X457" s="103"/>
      <c r="Y457" s="103"/>
      <c r="Z457" s="103"/>
      <c r="AA457" s="103"/>
    </row>
    <row r="458" spans="1:27" ht="15.6" x14ac:dyDescent="0.3">
      <c r="A458" s="103"/>
      <c r="B458" s="104"/>
      <c r="C458" s="103"/>
      <c r="D458" s="103"/>
      <c r="E458" s="103"/>
      <c r="F458" s="103"/>
      <c r="G458" s="103"/>
      <c r="H458" s="103"/>
      <c r="I458" s="103"/>
      <c r="J458" s="103"/>
      <c r="K458" s="103"/>
      <c r="L458" s="103"/>
      <c r="M458" s="103"/>
      <c r="N458" s="103"/>
      <c r="O458" s="103"/>
      <c r="P458" s="103"/>
      <c r="Q458" s="103"/>
      <c r="R458" s="103"/>
      <c r="S458" s="103"/>
      <c r="T458" s="103"/>
      <c r="U458" s="103"/>
      <c r="V458" s="103"/>
      <c r="W458" s="103"/>
      <c r="X458" s="103"/>
      <c r="Y458" s="103"/>
      <c r="Z458" s="103"/>
      <c r="AA458" s="103"/>
    </row>
    <row r="459" spans="1:27" ht="15.6" x14ac:dyDescent="0.3">
      <c r="A459" s="103"/>
      <c r="B459" s="104"/>
      <c r="C459" s="103"/>
      <c r="D459" s="103"/>
      <c r="E459" s="103"/>
      <c r="F459" s="103"/>
      <c r="G459" s="103"/>
      <c r="H459" s="103"/>
      <c r="I459" s="103"/>
      <c r="J459" s="103"/>
      <c r="K459" s="103"/>
      <c r="L459" s="103"/>
      <c r="M459" s="103"/>
      <c r="N459" s="103"/>
      <c r="O459" s="103"/>
      <c r="P459" s="103"/>
      <c r="Q459" s="103"/>
      <c r="R459" s="103"/>
      <c r="S459" s="103"/>
      <c r="T459" s="103"/>
      <c r="U459" s="103"/>
      <c r="V459" s="103"/>
      <c r="W459" s="103"/>
      <c r="X459" s="103"/>
      <c r="Y459" s="103"/>
      <c r="Z459" s="103"/>
      <c r="AA459" s="103"/>
    </row>
    <row r="460" spans="1:27" ht="15.6" x14ac:dyDescent="0.3">
      <c r="A460" s="103"/>
      <c r="B460" s="104"/>
      <c r="C460" s="103"/>
      <c r="D460" s="103"/>
      <c r="E460" s="103"/>
      <c r="F460" s="103"/>
      <c r="G460" s="103"/>
      <c r="H460" s="103"/>
      <c r="I460" s="103"/>
      <c r="J460" s="103"/>
      <c r="K460" s="103"/>
      <c r="L460" s="103"/>
      <c r="M460" s="103"/>
      <c r="N460" s="103"/>
      <c r="O460" s="103"/>
      <c r="P460" s="103"/>
      <c r="Q460" s="103"/>
      <c r="R460" s="103"/>
      <c r="S460" s="103"/>
      <c r="T460" s="103"/>
      <c r="U460" s="103"/>
      <c r="V460" s="103"/>
      <c r="W460" s="103"/>
      <c r="X460" s="103"/>
      <c r="Y460" s="103"/>
      <c r="Z460" s="103"/>
      <c r="AA460" s="103"/>
    </row>
    <row r="461" spans="1:27" ht="15.6" x14ac:dyDescent="0.3">
      <c r="A461" s="103"/>
      <c r="B461" s="104"/>
      <c r="C461" s="103"/>
      <c r="D461" s="103"/>
      <c r="E461" s="103"/>
      <c r="F461" s="103"/>
      <c r="G461" s="103"/>
      <c r="H461" s="103"/>
      <c r="I461" s="103"/>
      <c r="J461" s="103"/>
      <c r="K461" s="103"/>
      <c r="L461" s="103"/>
      <c r="M461" s="103"/>
      <c r="N461" s="103"/>
      <c r="O461" s="103"/>
      <c r="P461" s="103"/>
      <c r="Q461" s="103"/>
      <c r="R461" s="103"/>
      <c r="S461" s="103"/>
      <c r="T461" s="103"/>
      <c r="U461" s="103"/>
      <c r="V461" s="103"/>
      <c r="W461" s="103"/>
      <c r="X461" s="103"/>
      <c r="Y461" s="103"/>
      <c r="Z461" s="103"/>
      <c r="AA461" s="103"/>
    </row>
    <row r="462" spans="1:27" ht="15.6" x14ac:dyDescent="0.3">
      <c r="A462" s="103"/>
      <c r="B462" s="104"/>
      <c r="C462" s="103"/>
      <c r="D462" s="103"/>
      <c r="E462" s="103"/>
      <c r="F462" s="103"/>
      <c r="G462" s="103"/>
      <c r="H462" s="103"/>
      <c r="I462" s="103"/>
      <c r="J462" s="103"/>
      <c r="K462" s="103"/>
      <c r="L462" s="103"/>
      <c r="M462" s="103"/>
      <c r="N462" s="103"/>
      <c r="O462" s="103"/>
      <c r="P462" s="103"/>
      <c r="Q462" s="103"/>
      <c r="R462" s="103"/>
      <c r="S462" s="103"/>
      <c r="T462" s="103"/>
      <c r="U462" s="103"/>
      <c r="V462" s="103"/>
      <c r="W462" s="103"/>
      <c r="X462" s="103"/>
      <c r="Y462" s="103"/>
      <c r="Z462" s="103"/>
      <c r="AA462" s="103"/>
    </row>
    <row r="463" spans="1:27" ht="15.6" x14ac:dyDescent="0.3">
      <c r="A463" s="103"/>
      <c r="B463" s="104"/>
      <c r="C463" s="103"/>
      <c r="D463" s="103"/>
      <c r="E463" s="103"/>
      <c r="F463" s="103"/>
      <c r="G463" s="103"/>
      <c r="H463" s="103"/>
      <c r="I463" s="103"/>
      <c r="J463" s="103"/>
      <c r="K463" s="103"/>
      <c r="L463" s="103"/>
      <c r="M463" s="103"/>
      <c r="N463" s="103"/>
      <c r="O463" s="103"/>
      <c r="P463" s="103"/>
      <c r="Q463" s="103"/>
      <c r="R463" s="103"/>
      <c r="S463" s="103"/>
      <c r="T463" s="103"/>
      <c r="U463" s="103"/>
      <c r="V463" s="103"/>
      <c r="W463" s="103"/>
      <c r="X463" s="103"/>
      <c r="Y463" s="103"/>
      <c r="Z463" s="103"/>
      <c r="AA463" s="103"/>
    </row>
    <row r="464" spans="1:27" ht="15.6" x14ac:dyDescent="0.3">
      <c r="A464" s="103"/>
      <c r="B464" s="104"/>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row>
    <row r="465" spans="1:27" ht="15.6" x14ac:dyDescent="0.3">
      <c r="A465" s="103"/>
      <c r="B465" s="104"/>
      <c r="C465" s="103"/>
      <c r="D465" s="103"/>
      <c r="E465" s="103"/>
      <c r="F465" s="103"/>
      <c r="G465" s="103"/>
      <c r="H465" s="103"/>
      <c r="I465" s="103"/>
      <c r="J465" s="103"/>
      <c r="K465" s="103"/>
      <c r="L465" s="103"/>
      <c r="M465" s="103"/>
      <c r="N465" s="103"/>
      <c r="O465" s="103"/>
      <c r="P465" s="103"/>
      <c r="Q465" s="103"/>
      <c r="R465" s="103"/>
      <c r="S465" s="103"/>
      <c r="T465" s="103"/>
      <c r="U465" s="103"/>
      <c r="V465" s="103"/>
      <c r="W465" s="103"/>
      <c r="X465" s="103"/>
      <c r="Y465" s="103"/>
      <c r="Z465" s="103"/>
      <c r="AA465" s="103"/>
    </row>
    <row r="466" spans="1:27" ht="15.6" x14ac:dyDescent="0.3">
      <c r="A466" s="103"/>
      <c r="B466" s="104"/>
      <c r="C466" s="103"/>
      <c r="D466" s="103"/>
      <c r="E466" s="103"/>
      <c r="F466" s="103"/>
      <c r="G466" s="103"/>
      <c r="H466" s="103"/>
      <c r="I466" s="103"/>
      <c r="J466" s="103"/>
      <c r="K466" s="103"/>
      <c r="L466" s="103"/>
      <c r="M466" s="103"/>
      <c r="N466" s="103"/>
      <c r="O466" s="103"/>
      <c r="P466" s="103"/>
      <c r="Q466" s="103"/>
      <c r="R466" s="103"/>
      <c r="S466" s="103"/>
      <c r="T466" s="103"/>
      <c r="U466" s="103"/>
      <c r="V466" s="103"/>
      <c r="W466" s="103"/>
      <c r="X466" s="103"/>
      <c r="Y466" s="103"/>
      <c r="Z466" s="103"/>
      <c r="AA466" s="103"/>
    </row>
    <row r="467" spans="1:27" ht="15.6" x14ac:dyDescent="0.3">
      <c r="A467" s="103"/>
      <c r="B467" s="104"/>
      <c r="C467" s="103"/>
      <c r="D467" s="103"/>
      <c r="E467" s="103"/>
      <c r="F467" s="103"/>
      <c r="G467" s="103"/>
      <c r="H467" s="103"/>
      <c r="I467" s="103"/>
      <c r="J467" s="103"/>
      <c r="K467" s="103"/>
      <c r="L467" s="103"/>
      <c r="M467" s="103"/>
      <c r="N467" s="103"/>
      <c r="O467" s="103"/>
      <c r="P467" s="103"/>
      <c r="Q467" s="103"/>
      <c r="R467" s="103"/>
      <c r="S467" s="103"/>
      <c r="T467" s="103"/>
      <c r="U467" s="103"/>
      <c r="V467" s="103"/>
      <c r="W467" s="103"/>
      <c r="X467" s="103"/>
      <c r="Y467" s="103"/>
      <c r="Z467" s="103"/>
      <c r="AA467" s="103"/>
    </row>
    <row r="468" spans="1:27" ht="15.6" x14ac:dyDescent="0.3">
      <c r="A468" s="103"/>
      <c r="B468" s="104"/>
      <c r="C468" s="103"/>
      <c r="D468" s="103"/>
      <c r="E468" s="103"/>
      <c r="F468" s="103"/>
      <c r="G468" s="103"/>
      <c r="H468" s="103"/>
      <c r="I468" s="103"/>
      <c r="J468" s="103"/>
      <c r="K468" s="103"/>
      <c r="L468" s="103"/>
      <c r="M468" s="103"/>
      <c r="N468" s="103"/>
      <c r="O468" s="103"/>
      <c r="P468" s="103"/>
      <c r="Q468" s="103"/>
      <c r="R468" s="103"/>
      <c r="S468" s="103"/>
      <c r="T468" s="103"/>
      <c r="U468" s="103"/>
      <c r="V468" s="103"/>
      <c r="W468" s="103"/>
      <c r="X468" s="103"/>
      <c r="Y468" s="103"/>
      <c r="Z468" s="103"/>
      <c r="AA468" s="103"/>
    </row>
    <row r="469" spans="1:27" ht="15.6" x14ac:dyDescent="0.3">
      <c r="A469" s="103"/>
      <c r="B469" s="104"/>
      <c r="C469" s="103"/>
      <c r="D469" s="103"/>
      <c r="E469" s="103"/>
      <c r="F469" s="103"/>
      <c r="G469" s="103"/>
      <c r="H469" s="103"/>
      <c r="I469" s="103"/>
      <c r="J469" s="103"/>
      <c r="K469" s="103"/>
      <c r="L469" s="103"/>
      <c r="M469" s="103"/>
      <c r="N469" s="103"/>
      <c r="O469" s="103"/>
      <c r="P469" s="103"/>
      <c r="Q469" s="103"/>
      <c r="R469" s="103"/>
      <c r="S469" s="103"/>
      <c r="T469" s="103"/>
      <c r="U469" s="103"/>
      <c r="V469" s="103"/>
      <c r="W469" s="103"/>
      <c r="X469" s="103"/>
      <c r="Y469" s="103"/>
      <c r="Z469" s="103"/>
      <c r="AA469" s="103"/>
    </row>
    <row r="470" spans="1:27" ht="15.6" x14ac:dyDescent="0.3">
      <c r="A470" s="103"/>
      <c r="B470" s="104"/>
      <c r="C470" s="103"/>
      <c r="D470" s="103"/>
      <c r="E470" s="103"/>
      <c r="F470" s="103"/>
      <c r="G470" s="103"/>
      <c r="H470" s="103"/>
      <c r="I470" s="103"/>
      <c r="J470" s="103"/>
      <c r="K470" s="103"/>
      <c r="L470" s="103"/>
      <c r="M470" s="103"/>
      <c r="N470" s="103"/>
      <c r="O470" s="103"/>
      <c r="P470" s="103"/>
      <c r="Q470" s="103"/>
      <c r="R470" s="103"/>
      <c r="S470" s="103"/>
      <c r="T470" s="103"/>
      <c r="U470" s="103"/>
      <c r="V470" s="103"/>
      <c r="W470" s="103"/>
      <c r="X470" s="103"/>
      <c r="Y470" s="103"/>
      <c r="Z470" s="103"/>
      <c r="AA470" s="103"/>
    </row>
    <row r="471" spans="1:27" ht="15.6" x14ac:dyDescent="0.3">
      <c r="A471" s="103"/>
      <c r="B471" s="104"/>
      <c r="C471" s="103"/>
      <c r="D471" s="103"/>
      <c r="E471" s="103"/>
      <c r="F471" s="103"/>
      <c r="G471" s="103"/>
      <c r="H471" s="103"/>
      <c r="I471" s="103"/>
      <c r="J471" s="103"/>
      <c r="K471" s="103"/>
      <c r="L471" s="103"/>
      <c r="M471" s="103"/>
      <c r="N471" s="103"/>
      <c r="O471" s="103"/>
      <c r="P471" s="103"/>
      <c r="Q471" s="103"/>
      <c r="R471" s="103"/>
      <c r="S471" s="103"/>
      <c r="T471" s="103"/>
      <c r="U471" s="103"/>
      <c r="V471" s="103"/>
      <c r="W471" s="103"/>
      <c r="X471" s="103"/>
      <c r="Y471" s="103"/>
      <c r="Z471" s="103"/>
      <c r="AA471" s="103"/>
    </row>
    <row r="472" spans="1:27" ht="15.6" x14ac:dyDescent="0.3">
      <c r="A472" s="103"/>
      <c r="B472" s="104"/>
      <c r="C472" s="103"/>
      <c r="D472" s="103"/>
      <c r="E472" s="103"/>
      <c r="F472" s="103"/>
      <c r="G472" s="103"/>
      <c r="H472" s="103"/>
      <c r="I472" s="103"/>
      <c r="J472" s="103"/>
      <c r="K472" s="103"/>
      <c r="L472" s="103"/>
      <c r="M472" s="103"/>
      <c r="N472" s="103"/>
      <c r="O472" s="103"/>
      <c r="P472" s="103"/>
      <c r="Q472" s="103"/>
      <c r="R472" s="103"/>
      <c r="S472" s="103"/>
      <c r="T472" s="103"/>
      <c r="U472" s="103"/>
      <c r="V472" s="103"/>
      <c r="W472" s="103"/>
      <c r="X472" s="103"/>
      <c r="Y472" s="103"/>
      <c r="Z472" s="103"/>
      <c r="AA472" s="103"/>
    </row>
    <row r="473" spans="1:27" ht="15.6" x14ac:dyDescent="0.3">
      <c r="A473" s="103"/>
      <c r="B473" s="104"/>
      <c r="C473" s="103"/>
      <c r="D473" s="103"/>
      <c r="E473" s="103"/>
      <c r="F473" s="103"/>
      <c r="G473" s="103"/>
      <c r="H473" s="103"/>
      <c r="I473" s="103"/>
      <c r="J473" s="103"/>
      <c r="K473" s="103"/>
      <c r="L473" s="103"/>
      <c r="M473" s="103"/>
      <c r="N473" s="103"/>
      <c r="O473" s="103"/>
      <c r="P473" s="103"/>
      <c r="Q473" s="103"/>
      <c r="R473" s="103"/>
      <c r="S473" s="103"/>
      <c r="T473" s="103"/>
      <c r="U473" s="103"/>
      <c r="V473" s="103"/>
      <c r="W473" s="103"/>
      <c r="X473" s="103"/>
      <c r="Y473" s="103"/>
      <c r="Z473" s="103"/>
      <c r="AA473" s="103"/>
    </row>
    <row r="474" spans="1:27" ht="15.6" x14ac:dyDescent="0.3">
      <c r="A474" s="103"/>
      <c r="B474" s="104"/>
      <c r="C474" s="103"/>
      <c r="D474" s="103"/>
      <c r="E474" s="103"/>
      <c r="F474" s="103"/>
      <c r="G474" s="103"/>
      <c r="H474" s="103"/>
      <c r="I474" s="103"/>
      <c r="J474" s="103"/>
      <c r="K474" s="103"/>
      <c r="L474" s="103"/>
      <c r="M474" s="103"/>
      <c r="N474" s="103"/>
      <c r="O474" s="103"/>
      <c r="P474" s="103"/>
      <c r="Q474" s="103"/>
      <c r="R474" s="103"/>
      <c r="S474" s="103"/>
      <c r="T474" s="103"/>
      <c r="U474" s="103"/>
      <c r="V474" s="103"/>
      <c r="W474" s="103"/>
      <c r="X474" s="103"/>
      <c r="Y474" s="103"/>
      <c r="Z474" s="103"/>
      <c r="AA474" s="103"/>
    </row>
    <row r="475" spans="1:27" ht="15.6" x14ac:dyDescent="0.3">
      <c r="A475" s="103"/>
      <c r="B475" s="104"/>
      <c r="C475" s="103"/>
      <c r="D475" s="103"/>
      <c r="E475" s="103"/>
      <c r="F475" s="103"/>
      <c r="G475" s="103"/>
      <c r="H475" s="103"/>
      <c r="I475" s="103"/>
      <c r="J475" s="103"/>
      <c r="K475" s="103"/>
      <c r="L475" s="103"/>
      <c r="M475" s="103"/>
      <c r="N475" s="103"/>
      <c r="O475" s="103"/>
      <c r="P475" s="103"/>
      <c r="Q475" s="103"/>
      <c r="R475" s="103"/>
      <c r="S475" s="103"/>
      <c r="T475" s="103"/>
      <c r="U475" s="103"/>
      <c r="V475" s="103"/>
      <c r="W475" s="103"/>
      <c r="X475" s="103"/>
      <c r="Y475" s="103"/>
      <c r="Z475" s="103"/>
      <c r="AA475" s="103"/>
    </row>
    <row r="476" spans="1:27" ht="15.6" x14ac:dyDescent="0.3">
      <c r="A476" s="103"/>
      <c r="B476" s="104"/>
      <c r="C476" s="103"/>
      <c r="D476" s="103"/>
      <c r="E476" s="103"/>
      <c r="F476" s="103"/>
      <c r="G476" s="103"/>
      <c r="H476" s="103"/>
      <c r="I476" s="103"/>
      <c r="J476" s="103"/>
      <c r="K476" s="103"/>
      <c r="L476" s="103"/>
      <c r="M476" s="103"/>
      <c r="N476" s="103"/>
      <c r="O476" s="103"/>
      <c r="P476" s="103"/>
      <c r="Q476" s="103"/>
      <c r="R476" s="103"/>
      <c r="S476" s="103"/>
      <c r="T476" s="103"/>
      <c r="U476" s="103"/>
      <c r="V476" s="103"/>
      <c r="W476" s="103"/>
      <c r="X476" s="103"/>
      <c r="Y476" s="103"/>
      <c r="Z476" s="103"/>
      <c r="AA476" s="103"/>
    </row>
    <row r="477" spans="1:27" ht="15.6" x14ac:dyDescent="0.3">
      <c r="A477" s="103"/>
      <c r="B477" s="104"/>
      <c r="C477" s="103"/>
      <c r="D477" s="103"/>
      <c r="E477" s="103"/>
      <c r="F477" s="103"/>
      <c r="G477" s="103"/>
      <c r="H477" s="103"/>
      <c r="I477" s="103"/>
      <c r="J477" s="103"/>
      <c r="K477" s="103"/>
      <c r="L477" s="103"/>
      <c r="M477" s="103"/>
      <c r="N477" s="103"/>
      <c r="O477" s="103"/>
      <c r="P477" s="103"/>
      <c r="Q477" s="103"/>
      <c r="R477" s="103"/>
      <c r="S477" s="103"/>
      <c r="T477" s="103"/>
      <c r="U477" s="103"/>
      <c r="V477" s="103"/>
      <c r="W477" s="103"/>
      <c r="X477" s="103"/>
      <c r="Y477" s="103"/>
      <c r="Z477" s="103"/>
      <c r="AA477" s="103"/>
    </row>
    <row r="478" spans="1:27" ht="15.6" x14ac:dyDescent="0.3">
      <c r="A478" s="103"/>
      <c r="B478" s="104"/>
      <c r="C478" s="103"/>
      <c r="D478" s="103"/>
      <c r="E478" s="103"/>
      <c r="F478" s="103"/>
      <c r="G478" s="103"/>
      <c r="H478" s="103"/>
      <c r="I478" s="103"/>
      <c r="J478" s="103"/>
      <c r="K478" s="103"/>
      <c r="L478" s="103"/>
      <c r="M478" s="103"/>
      <c r="N478" s="103"/>
      <c r="O478" s="103"/>
      <c r="P478" s="103"/>
      <c r="Q478" s="103"/>
      <c r="R478" s="103"/>
      <c r="S478" s="103"/>
      <c r="T478" s="103"/>
      <c r="U478" s="103"/>
      <c r="V478" s="103"/>
      <c r="W478" s="103"/>
      <c r="X478" s="103"/>
      <c r="Y478" s="103"/>
      <c r="Z478" s="103"/>
      <c r="AA478" s="103"/>
    </row>
    <row r="479" spans="1:27" ht="15.6" x14ac:dyDescent="0.3">
      <c r="A479" s="103"/>
      <c r="B479" s="104"/>
      <c r="C479" s="103"/>
      <c r="D479" s="103"/>
      <c r="E479" s="103"/>
      <c r="F479" s="103"/>
      <c r="G479" s="103"/>
      <c r="H479" s="103"/>
      <c r="I479" s="103"/>
      <c r="J479" s="103"/>
      <c r="K479" s="103"/>
      <c r="L479" s="103"/>
      <c r="M479" s="103"/>
      <c r="N479" s="103"/>
      <c r="O479" s="103"/>
      <c r="P479" s="103"/>
      <c r="Q479" s="103"/>
      <c r="R479" s="103"/>
      <c r="S479" s="103"/>
      <c r="T479" s="103"/>
      <c r="U479" s="103"/>
      <c r="V479" s="103"/>
      <c r="W479" s="103"/>
      <c r="X479" s="103"/>
      <c r="Y479" s="103"/>
      <c r="Z479" s="103"/>
      <c r="AA479" s="103"/>
    </row>
    <row r="480" spans="1:27" ht="15.6" x14ac:dyDescent="0.3">
      <c r="A480" s="103"/>
      <c r="B480" s="104"/>
      <c r="C480" s="103"/>
      <c r="D480" s="103"/>
      <c r="E480" s="103"/>
      <c r="F480" s="103"/>
      <c r="G480" s="103"/>
      <c r="H480" s="103"/>
      <c r="I480" s="103"/>
      <c r="J480" s="103"/>
      <c r="K480" s="103"/>
      <c r="L480" s="103"/>
      <c r="M480" s="103"/>
      <c r="N480" s="103"/>
      <c r="O480" s="103"/>
      <c r="P480" s="103"/>
      <c r="Q480" s="103"/>
      <c r="R480" s="103"/>
      <c r="S480" s="103"/>
      <c r="T480" s="103"/>
      <c r="U480" s="103"/>
      <c r="V480" s="103"/>
      <c r="W480" s="103"/>
      <c r="X480" s="103"/>
      <c r="Y480" s="103"/>
      <c r="Z480" s="103"/>
      <c r="AA480" s="103"/>
    </row>
    <row r="481" spans="1:27" ht="15.6" x14ac:dyDescent="0.3">
      <c r="A481" s="103"/>
      <c r="B481" s="104"/>
      <c r="C481" s="103"/>
      <c r="D481" s="103"/>
      <c r="E481" s="103"/>
      <c r="F481" s="103"/>
      <c r="G481" s="103"/>
      <c r="H481" s="103"/>
      <c r="I481" s="103"/>
      <c r="J481" s="103"/>
      <c r="K481" s="103"/>
      <c r="L481" s="103"/>
      <c r="M481" s="103"/>
      <c r="N481" s="103"/>
      <c r="O481" s="103"/>
      <c r="P481" s="103"/>
      <c r="Q481" s="103"/>
      <c r="R481" s="103"/>
      <c r="S481" s="103"/>
      <c r="T481" s="103"/>
      <c r="U481" s="103"/>
      <c r="V481" s="103"/>
      <c r="W481" s="103"/>
      <c r="X481" s="103"/>
      <c r="Y481" s="103"/>
      <c r="Z481" s="103"/>
      <c r="AA481" s="103"/>
    </row>
    <row r="482" spans="1:27" ht="15.6" x14ac:dyDescent="0.3">
      <c r="A482" s="103"/>
      <c r="B482" s="104"/>
      <c r="C482" s="103"/>
      <c r="D482" s="103"/>
      <c r="E482" s="103"/>
      <c r="F482" s="103"/>
      <c r="G482" s="103"/>
      <c r="H482" s="103"/>
      <c r="I482" s="103"/>
      <c r="J482" s="103"/>
      <c r="K482" s="103"/>
      <c r="L482" s="103"/>
      <c r="M482" s="103"/>
      <c r="N482" s="103"/>
      <c r="O482" s="103"/>
      <c r="P482" s="103"/>
      <c r="Q482" s="103"/>
      <c r="R482" s="103"/>
      <c r="S482" s="103"/>
      <c r="T482" s="103"/>
      <c r="U482" s="103"/>
      <c r="V482" s="103"/>
      <c r="W482" s="103"/>
      <c r="X482" s="103"/>
      <c r="Y482" s="103"/>
      <c r="Z482" s="103"/>
      <c r="AA482" s="103"/>
    </row>
    <row r="483" spans="1:27" ht="15.6" x14ac:dyDescent="0.3">
      <c r="A483" s="103"/>
      <c r="B483" s="104"/>
      <c r="C483" s="103"/>
      <c r="D483" s="103"/>
      <c r="E483" s="103"/>
      <c r="F483" s="103"/>
      <c r="G483" s="103"/>
      <c r="H483" s="103"/>
      <c r="I483" s="103"/>
      <c r="J483" s="103"/>
      <c r="K483" s="103"/>
      <c r="L483" s="103"/>
      <c r="M483" s="103"/>
      <c r="N483" s="103"/>
      <c r="O483" s="103"/>
      <c r="P483" s="103"/>
      <c r="Q483" s="103"/>
      <c r="R483" s="103"/>
      <c r="S483" s="103"/>
      <c r="T483" s="103"/>
      <c r="U483" s="103"/>
      <c r="V483" s="103"/>
      <c r="W483" s="103"/>
      <c r="X483" s="103"/>
      <c r="Y483" s="103"/>
      <c r="Z483" s="103"/>
      <c r="AA483" s="103"/>
    </row>
    <row r="484" spans="1:27" ht="15.6" x14ac:dyDescent="0.3">
      <c r="A484" s="103"/>
      <c r="B484" s="104"/>
      <c r="C484" s="103"/>
      <c r="D484" s="103"/>
      <c r="E484" s="103"/>
      <c r="F484" s="103"/>
      <c r="G484" s="103"/>
      <c r="H484" s="103"/>
      <c r="I484" s="103"/>
      <c r="J484" s="103"/>
      <c r="K484" s="103"/>
      <c r="L484" s="103"/>
      <c r="M484" s="103"/>
      <c r="N484" s="103"/>
      <c r="O484" s="103"/>
      <c r="P484" s="103"/>
      <c r="Q484" s="103"/>
      <c r="R484" s="103"/>
      <c r="S484" s="103"/>
      <c r="T484" s="103"/>
      <c r="U484" s="103"/>
      <c r="V484" s="103"/>
      <c r="W484" s="103"/>
      <c r="X484" s="103"/>
      <c r="Y484" s="103"/>
      <c r="Z484" s="103"/>
      <c r="AA484" s="103"/>
    </row>
    <row r="485" spans="1:27" ht="15.6" x14ac:dyDescent="0.3">
      <c r="A485" s="103"/>
      <c r="B485" s="104"/>
      <c r="C485" s="103"/>
      <c r="D485" s="103"/>
      <c r="E485" s="103"/>
      <c r="F485" s="103"/>
      <c r="G485" s="103"/>
      <c r="H485" s="103"/>
      <c r="I485" s="103"/>
      <c r="J485" s="103"/>
      <c r="K485" s="103"/>
      <c r="L485" s="103"/>
      <c r="M485" s="103"/>
      <c r="N485" s="103"/>
      <c r="O485" s="103"/>
      <c r="P485" s="103"/>
      <c r="Q485" s="103"/>
      <c r="R485" s="103"/>
      <c r="S485" s="103"/>
      <c r="T485" s="103"/>
      <c r="U485" s="103"/>
      <c r="V485" s="103"/>
      <c r="W485" s="103"/>
      <c r="X485" s="103"/>
      <c r="Y485" s="103"/>
      <c r="Z485" s="103"/>
      <c r="AA485" s="103"/>
    </row>
    <row r="486" spans="1:27" ht="15.6" x14ac:dyDescent="0.3">
      <c r="A486" s="103"/>
      <c r="B486" s="104"/>
      <c r="C486" s="103"/>
      <c r="D486" s="103"/>
      <c r="E486" s="103"/>
      <c r="F486" s="103"/>
      <c r="G486" s="103"/>
      <c r="H486" s="103"/>
      <c r="I486" s="103"/>
      <c r="J486" s="103"/>
      <c r="K486" s="103"/>
      <c r="L486" s="103"/>
      <c r="M486" s="103"/>
      <c r="N486" s="103"/>
      <c r="O486" s="103"/>
      <c r="P486" s="103"/>
      <c r="Q486" s="103"/>
      <c r="R486" s="103"/>
      <c r="S486" s="103"/>
      <c r="T486" s="103"/>
      <c r="U486" s="103"/>
      <c r="V486" s="103"/>
      <c r="W486" s="103"/>
      <c r="X486" s="103"/>
      <c r="Y486" s="103"/>
      <c r="Z486" s="103"/>
      <c r="AA486" s="103"/>
    </row>
    <row r="487" spans="1:27" ht="15.6" x14ac:dyDescent="0.3">
      <c r="A487" s="103"/>
      <c r="B487" s="104"/>
      <c r="C487" s="103"/>
      <c r="D487" s="103"/>
      <c r="E487" s="103"/>
      <c r="F487" s="103"/>
      <c r="G487" s="103"/>
      <c r="H487" s="103"/>
      <c r="I487" s="103"/>
      <c r="J487" s="103"/>
      <c r="K487" s="103"/>
      <c r="L487" s="103"/>
      <c r="M487" s="103"/>
      <c r="N487" s="103"/>
      <c r="O487" s="103"/>
      <c r="P487" s="103"/>
      <c r="Q487" s="103"/>
      <c r="R487" s="103"/>
      <c r="S487" s="103"/>
      <c r="T487" s="103"/>
      <c r="U487" s="103"/>
      <c r="V487" s="103"/>
      <c r="W487" s="103"/>
      <c r="X487" s="103"/>
      <c r="Y487" s="103"/>
      <c r="Z487" s="103"/>
      <c r="AA487" s="103"/>
    </row>
    <row r="488" spans="1:27" ht="15.6" x14ac:dyDescent="0.3">
      <c r="A488" s="103"/>
      <c r="B488" s="104"/>
      <c r="C488" s="103"/>
      <c r="D488" s="103"/>
      <c r="E488" s="103"/>
      <c r="F488" s="103"/>
      <c r="G488" s="103"/>
      <c r="H488" s="103"/>
      <c r="I488" s="103"/>
      <c r="J488" s="103"/>
      <c r="K488" s="103"/>
      <c r="L488" s="103"/>
      <c r="M488" s="103"/>
      <c r="N488" s="103"/>
      <c r="O488" s="103"/>
      <c r="P488" s="103"/>
      <c r="Q488" s="103"/>
      <c r="R488" s="103"/>
      <c r="S488" s="103"/>
      <c r="T488" s="103"/>
      <c r="U488" s="103"/>
      <c r="V488" s="103"/>
      <c r="W488" s="103"/>
      <c r="X488" s="103"/>
      <c r="Y488" s="103"/>
      <c r="Z488" s="103"/>
      <c r="AA488" s="103"/>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DCBD6-0BC3-436D-B320-1717109B694D}">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3" customWidth="1"/>
    <col min="2" max="2" width="12.3984375" style="413" customWidth="1"/>
    <col min="3" max="8" width="9" style="413" customWidth="1"/>
    <col min="9" max="9" width="12.3984375" style="413" customWidth="1"/>
    <col min="10" max="15" width="9" style="413" customWidth="1"/>
    <col min="16" max="16" width="12.3984375" style="413" customWidth="1"/>
    <col min="17" max="22" width="9" style="413" customWidth="1"/>
    <col min="23" max="38" width="9" style="413"/>
    <col min="39" max="16384" width="9" style="421"/>
  </cols>
  <sheetData>
    <row r="1" spans="1:22" s="413" customFormat="1" x14ac:dyDescent="0.25">
      <c r="A1" s="412" t="str">
        <f>HLOOKUP(Introduction!$G$4,nametranslations,20,FALSE)</f>
        <v>Water, sanitation and hygiene ladders for schools</v>
      </c>
      <c r="B1" s="412" t="str">
        <f ca="1">HLOOKUP([1]Introduction!$G$4,nametranslations,5,FALSE)</f>
        <v>Viet Nam</v>
      </c>
      <c r="C1" s="412" t="str">
        <f ca="1">HLOOKUP([1]Introduction!$G$4,nametranslations,5,FALSE)</f>
        <v>Viet Nam</v>
      </c>
      <c r="D1" s="412" t="str">
        <f ca="1">HLOOKUP([1]Introduction!$G$4,nametranslations,5,FALSE)</f>
        <v>Viet Nam</v>
      </c>
      <c r="E1" s="412" t="str">
        <f ca="1">HLOOKUP([1]Introduction!$G$4,nametranslations,5,FALSE)</f>
        <v>Viet Nam</v>
      </c>
      <c r="F1" s="412" t="str">
        <f ca="1">HLOOKUP([1]Introduction!$G$4,nametranslations,5,FALSE)</f>
        <v>Viet Nam</v>
      </c>
      <c r="G1" s="412" t="str">
        <f ca="1">HLOOKUP([1]Introduction!$G$4,nametranslations,5,FALSE)</f>
        <v>Viet Nam</v>
      </c>
      <c r="H1" s="412" t="str">
        <f ca="1">HLOOKUP([1]Introduction!$G$4,nametranslations,5,FALSE)</f>
        <v>Viet Nam</v>
      </c>
      <c r="I1" s="412" t="str">
        <f ca="1">HLOOKUP([1]Introduction!$G$4,nametranslations,5,FALSE)</f>
        <v>Viet Nam</v>
      </c>
      <c r="J1" s="412" t="str">
        <f ca="1">HLOOKUP([1]Introduction!$G$4,nametranslations,5,FALSE)</f>
        <v>Viet Nam</v>
      </c>
      <c r="K1" s="412" t="str">
        <f ca="1">HLOOKUP([1]Introduction!$G$4,nametranslations,5,FALSE)</f>
        <v>Viet Nam</v>
      </c>
      <c r="L1" s="412" t="str">
        <f ca="1">HLOOKUP([1]Introduction!$G$4,nametranslations,5,FALSE)</f>
        <v>Viet Nam</v>
      </c>
      <c r="M1" s="412" t="str">
        <f ca="1">HLOOKUP([1]Introduction!$G$4,nametranslations,5,FALSE)</f>
        <v>Viet Nam</v>
      </c>
      <c r="N1" s="412" t="str">
        <f ca="1">HLOOKUP([1]Introduction!$G$4,nametranslations,5,FALSE)</f>
        <v>Viet Nam</v>
      </c>
      <c r="O1" s="412" t="str">
        <f ca="1">HLOOKUP([1]Introduction!$G$4,nametranslations,5,FALSE)</f>
        <v>Viet Nam</v>
      </c>
      <c r="P1" s="412" t="str">
        <f ca="1">HLOOKUP([1]Introduction!$G$4,nametranslations,5,FALSE)</f>
        <v>Viet Nam</v>
      </c>
      <c r="Q1" s="412" t="str">
        <f ca="1">HLOOKUP([1]Introduction!$G$4,nametranslations,5,FALSE)</f>
        <v>Viet Nam</v>
      </c>
      <c r="R1" s="412" t="str">
        <f ca="1">HLOOKUP([1]Introduction!$G$4,nametranslations,5,FALSE)</f>
        <v>Viet Nam</v>
      </c>
      <c r="S1" s="412" t="str">
        <f ca="1">HLOOKUP([1]Introduction!$G$4,nametranslations,5,FALSE)</f>
        <v>Viet Nam</v>
      </c>
      <c r="T1" s="412" t="str">
        <f ca="1">HLOOKUP([1]Introduction!$G$4,nametranslations,5,FALSE)</f>
        <v>Viet Nam</v>
      </c>
      <c r="U1" s="412" t="str">
        <f ca="1">HLOOKUP([1]Introduction!$G$4,nametranslations,5,FALSE)</f>
        <v>Viet Nam</v>
      </c>
      <c r="V1" s="412" t="str">
        <f ca="1">HLOOKUP([1]Introduction!$G$4,nametranslations,5,FALSE)</f>
        <v>Viet Nam</v>
      </c>
    </row>
    <row r="2" spans="1:22" s="413" customFormat="1" x14ac:dyDescent="0.25">
      <c r="A2" s="412" t="str">
        <f ca="1">HLOOKUP([1]Introduction!$G$4,nametranslations,5,FALSE)</f>
        <v>Viet Nam</v>
      </c>
      <c r="B2" s="412" t="str">
        <f ca="1">HLOOKUP([1]Introduction!$G$4,nametranslations,5,FALSE)</f>
        <v>Viet Nam</v>
      </c>
      <c r="C2" s="412" t="str">
        <f ca="1">HLOOKUP([1]Introduction!$G$4,nametranslations,5,FALSE)</f>
        <v>Viet Nam</v>
      </c>
      <c r="D2" s="412" t="str">
        <f ca="1">HLOOKUP([1]Introduction!$G$4,nametranslations,5,FALSE)</f>
        <v>Viet Nam</v>
      </c>
      <c r="E2" s="412" t="str">
        <f ca="1">HLOOKUP([1]Introduction!$G$4,nametranslations,5,FALSE)</f>
        <v>Viet Nam</v>
      </c>
      <c r="F2" s="412" t="str">
        <f ca="1">HLOOKUP([1]Introduction!$G$4,nametranslations,5,FALSE)</f>
        <v>Viet Nam</v>
      </c>
      <c r="G2" s="412" t="str">
        <f ca="1">HLOOKUP([1]Introduction!$G$4,nametranslations,5,FALSE)</f>
        <v>Viet Nam</v>
      </c>
      <c r="H2" s="412" t="str">
        <f ca="1">HLOOKUP([1]Introduction!$G$4,nametranslations,5,FALSE)</f>
        <v>Viet Nam</v>
      </c>
      <c r="I2" s="412" t="str">
        <f ca="1">HLOOKUP([1]Introduction!$G$4,nametranslations,5,FALSE)</f>
        <v>Viet Nam</v>
      </c>
      <c r="J2" s="412" t="str">
        <f ca="1">HLOOKUP([1]Introduction!$G$4,nametranslations,5,FALSE)</f>
        <v>Viet Nam</v>
      </c>
      <c r="K2" s="412" t="str">
        <f ca="1">HLOOKUP([1]Introduction!$G$4,nametranslations,5,FALSE)</f>
        <v>Viet Nam</v>
      </c>
      <c r="L2" s="412" t="str">
        <f ca="1">HLOOKUP([1]Introduction!$G$4,nametranslations,5,FALSE)</f>
        <v>Viet Nam</v>
      </c>
      <c r="M2" s="412" t="str">
        <f ca="1">HLOOKUP([1]Introduction!$G$4,nametranslations,5,FALSE)</f>
        <v>Viet Nam</v>
      </c>
      <c r="N2" s="412" t="str">
        <f ca="1">HLOOKUP([1]Introduction!$G$4,nametranslations,5,FALSE)</f>
        <v>Viet Nam</v>
      </c>
      <c r="O2" s="412" t="str">
        <f ca="1">HLOOKUP([1]Introduction!$G$4,nametranslations,5,FALSE)</f>
        <v>Viet Nam</v>
      </c>
      <c r="P2" s="412" t="str">
        <f ca="1">HLOOKUP([1]Introduction!$G$4,nametranslations,5,FALSE)</f>
        <v>Viet Nam</v>
      </c>
      <c r="Q2" s="412" t="str">
        <f ca="1">HLOOKUP([1]Introduction!$G$4,nametranslations,5,FALSE)</f>
        <v>Viet Nam</v>
      </c>
      <c r="R2" s="412" t="str">
        <f ca="1">HLOOKUP([1]Introduction!$G$4,nametranslations,5,FALSE)</f>
        <v>Viet Nam</v>
      </c>
      <c r="S2" s="412" t="str">
        <f ca="1">HLOOKUP([1]Introduction!$G$4,nametranslations,5,FALSE)</f>
        <v>Viet Nam</v>
      </c>
      <c r="T2" s="412" t="str">
        <f ca="1">HLOOKUP([1]Introduction!$G$4,nametranslations,5,FALSE)</f>
        <v>Viet Nam</v>
      </c>
      <c r="U2" s="412" t="str">
        <f ca="1">HLOOKUP([1]Introduction!$G$4,nametranslations,5,FALSE)</f>
        <v>Viet Nam</v>
      </c>
      <c r="V2" s="412" t="str">
        <f ca="1">HLOOKUP([1]Introduction!$G$4,nametranslations,5,FALSE)</f>
        <v>Viet Nam</v>
      </c>
    </row>
    <row r="3" spans="1:22" s="413" customFormat="1" ht="17.399999999999999" x14ac:dyDescent="0.25">
      <c r="A3" s="414"/>
      <c r="B3" s="414"/>
      <c r="C3" s="414"/>
      <c r="D3" s="414"/>
      <c r="E3" s="414"/>
      <c r="F3" s="414"/>
      <c r="G3" s="414"/>
      <c r="H3" s="414"/>
      <c r="I3" s="414"/>
      <c r="J3" s="414"/>
      <c r="K3" s="414"/>
      <c r="L3" s="414"/>
      <c r="M3" s="414"/>
      <c r="N3" s="414"/>
      <c r="O3" s="414"/>
      <c r="P3" s="414"/>
      <c r="Q3" s="414"/>
      <c r="R3" s="414"/>
      <c r="S3" s="414"/>
      <c r="T3" s="414"/>
      <c r="U3" s="414"/>
      <c r="V3" s="414"/>
    </row>
    <row r="4" spans="1:22" ht="15.6" x14ac:dyDescent="0.3">
      <c r="B4" s="415" t="str">
        <f>HLOOKUP(Introduction!$G$4,nametranslations,85,FALSE)</f>
        <v>Drinking Water</v>
      </c>
      <c r="E4" s="416"/>
      <c r="I4" s="417" t="str">
        <f>HLOOKUP(Introduction!$G$4,nametranslations,22,FALSE)</f>
        <v>Sanitation</v>
      </c>
      <c r="P4" s="418" t="str">
        <f>HLOOKUP(Introduction!$G$4,nametranslations,23,FALSE)</f>
        <v>Hygiene</v>
      </c>
    </row>
    <row r="6" spans="1:22" x14ac:dyDescent="0.25">
      <c r="G6" s="419"/>
      <c r="H6" s="419"/>
      <c r="I6" s="419"/>
      <c r="K6" s="419"/>
      <c r="L6" s="419"/>
    </row>
    <row r="7" spans="1:22" ht="15.6" x14ac:dyDescent="0.25">
      <c r="G7" s="419"/>
      <c r="H7" s="419"/>
      <c r="I7" s="419"/>
      <c r="K7" s="420"/>
      <c r="L7" s="419"/>
    </row>
    <row r="8" spans="1:22" x14ac:dyDescent="0.25">
      <c r="G8" s="419"/>
      <c r="H8" s="419"/>
      <c r="I8" s="419"/>
      <c r="K8" s="419"/>
      <c r="L8" s="419"/>
    </row>
    <row r="9" spans="1:22" x14ac:dyDescent="0.25">
      <c r="G9" s="419"/>
      <c r="H9" s="419"/>
      <c r="I9" s="419"/>
      <c r="K9" s="419"/>
      <c r="L9" s="419"/>
    </row>
    <row r="10" spans="1:22" x14ac:dyDescent="0.25">
      <c r="G10" s="419"/>
      <c r="H10" s="419"/>
      <c r="I10" s="419"/>
      <c r="K10" s="419"/>
      <c r="L10" s="419"/>
    </row>
    <row r="11" spans="1:22" x14ac:dyDescent="0.25">
      <c r="G11" s="419"/>
      <c r="H11" s="419"/>
      <c r="I11" s="419"/>
      <c r="K11" s="419"/>
      <c r="L11" s="419"/>
    </row>
    <row r="12" spans="1:22" x14ac:dyDescent="0.25">
      <c r="G12" s="419"/>
      <c r="H12" s="419"/>
      <c r="I12" s="419"/>
      <c r="K12" s="419"/>
      <c r="L12" s="419"/>
    </row>
    <row r="13" spans="1:22" x14ac:dyDescent="0.25">
      <c r="G13" s="419"/>
      <c r="H13" s="419"/>
      <c r="I13" s="419"/>
      <c r="K13" s="419"/>
      <c r="L13" s="419"/>
    </row>
    <row r="14" spans="1:22" x14ac:dyDescent="0.25">
      <c r="G14" s="419"/>
      <c r="H14" s="419"/>
      <c r="I14" s="419"/>
      <c r="K14" s="419"/>
      <c r="L14" s="419"/>
    </row>
    <row r="15" spans="1:22" x14ac:dyDescent="0.25">
      <c r="G15" s="419"/>
      <c r="H15" s="419"/>
      <c r="I15" s="419"/>
      <c r="K15" s="419"/>
      <c r="L15" s="419"/>
    </row>
    <row r="16" spans="1:22" x14ac:dyDescent="0.25">
      <c r="G16" s="419"/>
      <c r="H16" s="419"/>
      <c r="I16" s="419"/>
      <c r="K16" s="419"/>
      <c r="L16" s="419"/>
    </row>
    <row r="17" spans="1:47" x14ac:dyDescent="0.25">
      <c r="G17" s="419"/>
      <c r="H17" s="419"/>
      <c r="I17" s="419"/>
      <c r="K17" s="419"/>
      <c r="L17" s="419"/>
    </row>
    <row r="18" spans="1:47" x14ac:dyDescent="0.25">
      <c r="G18" s="419"/>
      <c r="H18" s="419"/>
      <c r="I18" s="419"/>
      <c r="K18" s="419"/>
      <c r="L18" s="419"/>
    </row>
    <row r="19" spans="1:47" x14ac:dyDescent="0.25">
      <c r="G19" s="419"/>
      <c r="H19" s="419"/>
      <c r="I19" s="419"/>
      <c r="K19" s="419"/>
      <c r="L19" s="419"/>
    </row>
    <row r="20" spans="1:47" x14ac:dyDescent="0.25">
      <c r="G20" s="419"/>
      <c r="H20" s="419"/>
      <c r="I20" s="419"/>
      <c r="K20" s="419"/>
      <c r="L20" s="419"/>
    </row>
    <row r="21" spans="1:47" x14ac:dyDescent="0.25">
      <c r="G21" s="419"/>
      <c r="H21" s="419"/>
      <c r="I21" s="419"/>
      <c r="K21" s="419"/>
      <c r="L21" s="419"/>
    </row>
    <row r="23" spans="1:47" x14ac:dyDescent="0.25">
      <c r="B23" s="422"/>
    </row>
    <row r="25" spans="1:47" x14ac:dyDescent="0.25">
      <c r="B25" s="423"/>
      <c r="C25" s="423" t="str">
        <f>+IF(OR((C28=Key!$I$26&amp;"*"),(D28=Key!$I$28&amp;"*"),(E28=Key!$I$27&amp;"*"),(F28=Key!$I$29&amp;"*"),(G28=Key!$I$30&amp;"*"),(H28=Key!$I$31&amp;"*"),(C28=Key!$I$26&amp;"*^"),(D28=Key!$I$28&amp;"*^"),(E28=Key!$I$27&amp;"*^"),(F28="*^"),(G28=Key!$I$30&amp;"*^"),(H28=Key!$I$31&amp;"*^")),"*"&amp;HLOOKUP(Introduction!$G$4,nametranslations,35,FALSE),"")</f>
        <v>*No basic service estimate available</v>
      </c>
      <c r="J25" s="423" t="str">
        <f>+IF(OR((J28=Key!$I$26&amp;"*"),(K28=Key!$I$28&amp;"*"),(L28=Key!$I$27&amp;"*"),(M28=Key!$I$29&amp;"*"),(N28=Key!$I$30&amp;"*"),(O28=Key!$I$31&amp;"*"),(J28=Key!$I$26&amp;"*^"),(K28=Key!$I$28&amp;"*^"),(L28=Key!$I$27&amp;"*^"),(M28="*^"),(N28=Key!$I$30&amp;"*^"),(O28=Key!$I$31&amp;"*^")),"*"&amp;HLOOKUP(Introduction!$G$4,nametranslations,35,FALSE),"")</f>
        <v>*No basic service estimate available</v>
      </c>
      <c r="Q25" s="42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2"/>
      <c r="C26" s="423" t="str">
        <f>+IF(OR((C28=Key!$I$26&amp;"*^"),(D28=Key!$I$28&amp;"*^"),(E28=Key!$I$27&amp;"*^"),(F28=Key!$I$29&amp;"*^"),(G28=Key!$I$30&amp;"*^"),(H28=Key!$I$31&amp;"^")),HLOOKUP(Introduction!$G$4,nametranslations,155,FALSE),"")</f>
        <v/>
      </c>
      <c r="J26" s="423" t="str">
        <f>+IF(OR((J28=Key!$I$26&amp;"*^"),(K28=Key!$I$28&amp;"*^"),(L28=Key!$I$27&amp;"*^"),(M28=Key!$I$29&amp;"*^"),(N28=Key!$I$30&amp;"*^"),(O28=Key!$I$31&amp;"^")),HLOOKUP(Introduction!$G$4,nametranslations,155,FALSE),"")</f>
        <v/>
      </c>
      <c r="Q26" s="423" t="str">
        <f>+IF(OR((Q28=Key!$I$26&amp;"*^"),(R28=Key!$I$28&amp;"*^"),(S28=Key!$I$27&amp;"*^"),(T28=Key!$I$29&amp;"*^"),(U28=Key!$I$30&amp;"*^"),(V28=Key!$I$31&amp;"^")),HLOOKUP(Introduction!$G$4,nametranslations,156,FALSE),"")</f>
        <v/>
      </c>
    </row>
    <row r="27" spans="1:47" x14ac:dyDescent="0.25">
      <c r="B27" s="424" t="str">
        <f>+Introduction!C7</f>
        <v>Viet Nam</v>
      </c>
      <c r="C27" s="425" t="str">
        <f>HLOOKUP(Introduction!$G$4,nametranslations,21,FALSE)</f>
        <v>Water</v>
      </c>
      <c r="D27" s="425" t="str">
        <f ca="1">HLOOKUP([1]Introduction!$G$4,nametranslations,21,FALSE)</f>
        <v>Water</v>
      </c>
      <c r="E27" s="425" t="str">
        <f ca="1">HLOOKUP([1]Introduction!$G$4,nametranslations,21,FALSE)</f>
        <v>Water</v>
      </c>
      <c r="F27" s="425" t="str">
        <f ca="1">HLOOKUP([1]Introduction!$G$4,nametranslations,21,FALSE)</f>
        <v>Water</v>
      </c>
      <c r="G27" s="425" t="str">
        <f ca="1">HLOOKUP([1]Introduction!$G$4,nametranslations,21,FALSE)</f>
        <v>Water</v>
      </c>
      <c r="H27" s="425" t="str">
        <f ca="1">HLOOKUP([1]Introduction!$G$4,nametranslations,21,FALSE)</f>
        <v>Water</v>
      </c>
      <c r="I27" s="426" t="str">
        <f>+B27</f>
        <v>Viet Nam</v>
      </c>
      <c r="J27" s="427" t="str">
        <f>HLOOKUP(Introduction!$G$4,nametranslations,22,FALSE)</f>
        <v>Sanitation</v>
      </c>
      <c r="K27" s="428" t="str">
        <f ca="1">HLOOKUP([1]Introduction!$G$4,nametranslations,21,FALSE)</f>
        <v>Water</v>
      </c>
      <c r="L27" s="428" t="str">
        <f ca="1">HLOOKUP([1]Introduction!$G$4,nametranslations,21,FALSE)</f>
        <v>Water</v>
      </c>
      <c r="M27" s="428" t="str">
        <f ca="1">HLOOKUP([1]Introduction!$G$4,nametranslations,21,FALSE)</f>
        <v>Water</v>
      </c>
      <c r="N27" s="428" t="str">
        <f ca="1">HLOOKUP([1]Introduction!$G$4,nametranslations,21,FALSE)</f>
        <v>Water</v>
      </c>
      <c r="O27" s="428" t="str">
        <f ca="1">HLOOKUP([1]Introduction!$G$4,nametranslations,21,FALSE)</f>
        <v>Water</v>
      </c>
      <c r="P27" s="429" t="str">
        <f>+B27</f>
        <v>Viet Nam</v>
      </c>
      <c r="Q27" s="430" t="str">
        <f>HLOOKUP(Introduction!$G$4,nametranslations,23,FALSE)</f>
        <v>Hygiene</v>
      </c>
      <c r="R27" s="430" t="str">
        <f ca="1">HLOOKUP([1]Introduction!$G$4,nametranslations,21,FALSE)</f>
        <v>Water</v>
      </c>
      <c r="S27" s="430" t="str">
        <f ca="1">HLOOKUP([1]Introduction!$G$4,nametranslations,21,FALSE)</f>
        <v>Water</v>
      </c>
      <c r="T27" s="430" t="str">
        <f ca="1">HLOOKUP([1]Introduction!$G$4,nametranslations,21,FALSE)</f>
        <v>Water</v>
      </c>
      <c r="U27" s="430" t="str">
        <f ca="1">HLOOKUP([1]Introduction!$G$4,nametranslations,21,FALSE)</f>
        <v>Water</v>
      </c>
      <c r="V27" s="431" t="str">
        <f ca="1">HLOOKUP([1]Introduction!$G$4,nametranslations,21,FALSE)</f>
        <v>Water</v>
      </c>
      <c r="AM27" s="413"/>
      <c r="AN27" s="413"/>
      <c r="AO27" s="413"/>
      <c r="AP27" s="413"/>
      <c r="AQ27" s="413"/>
      <c r="AR27" s="413"/>
      <c r="AS27" s="413"/>
      <c r="AT27" s="413"/>
      <c r="AU27" s="413"/>
    </row>
    <row r="28" spans="1:47" x14ac:dyDescent="0.25">
      <c r="B28" s="432"/>
      <c r="C28" s="433" t="str">
        <f>IF(AND(C30=0.0000000001,C31=0.0000000001,C32=0.0000000001), Key!$I$26&amp;"*",IF(AND(C30=0.0000000001,ISNUMBER(C32)),Key!I26&amp;"*", Key!$I$26))</f>
        <v>Total</v>
      </c>
      <c r="D28" s="434" t="str">
        <f>IF(AND(D30=0.0000000001,D31=0.0000000001,D32=0.0000000001), Key!$I$28&amp;"*",IF(AND(D30=0.0000000001,ISNUMBER(D32)),Key!$I$28&amp;"*", Key!$I$28))</f>
        <v>Urban*</v>
      </c>
      <c r="E28" s="434" t="str">
        <f>IF(AND(E30=0.0000000001,E31=0.0000000001,E32=0.0000000001), Key!$I$27&amp;"*",IF(AND(E30=0.0000000001,ISNUMBER(E32)),Key!$I$27&amp;"*", Key!$I$27))</f>
        <v>Rural*</v>
      </c>
      <c r="F28" s="434" t="str">
        <f>IF(AND(F30=0.0000000001,F31=0.0000000001,F32=0.0000000001), Key!$I$29&amp;"*",IF(AND(F30=0.0000000001,ISNUMBER(F32)),Key!$I$29&amp;"*", Key!$I$29))</f>
        <v>Pre-primary*</v>
      </c>
      <c r="G28" s="434" t="str">
        <f>IF(AND(G30=0.0000000001,G31=0.0000000001,G32=0.0000000001), Key!$I$30&amp;"*",IF(AND(G30=0.0000000001,ISNUMBER(G32)),Key!$I$30&amp;"*", Key!$I$30))</f>
        <v>Primary</v>
      </c>
      <c r="H28" s="434" t="str">
        <f>IF(AND(H30=0.0000000001,H31=0.0000000001,H32=0.0000000001), Key!$I$31&amp;"*",IF(AND(H30=0.0000000001,ISNUMBER(H32)),Key!$I$31&amp;"*", Key!$I$31))</f>
        <v>Secondary</v>
      </c>
      <c r="I28" s="432"/>
      <c r="J28" s="435" t="str">
        <f>IF(AND(J30=0.0000000001,J31=0.0000000001,J32=0.0000000001), Key!$I$26&amp;"*",IF(AND(J30=0.0000000001,ISNUMBER(J32)),Key!I26&amp;"*", Key!$I$26))</f>
        <v>Total</v>
      </c>
      <c r="K28" s="434" t="str">
        <f>IF(AND(K30=0.0000000001,K31=0.0000000001,K32=0.0000000001), Key!$I$28&amp;"*",IF(AND(K30=0.0000000001,ISNUMBER(K32)),Key!$I$28&amp;"*", Key!$I$28))</f>
        <v>Urban*</v>
      </c>
      <c r="L28" s="434" t="str">
        <f>IF(AND(L30=0.0000000001,L31=0.0000000001,L32=0.0000000001), Key!$I$27&amp;"*",IF(AND(L30=0.0000000001,ISNUMBER(L32)),Key!$I$27&amp;"*", Key!$I$27))</f>
        <v>Rural*</v>
      </c>
      <c r="M28" s="434" t="str">
        <f>IF(AND(M30=0.0000000001,M31=0.0000000001,M32=0.0000000001), Key!$I$29&amp;"*",IF(AND(M30=0.0000000001,ISNUMBER(M32)),Key!$I$29&amp;"*", Key!$I$29))</f>
        <v>Pre-primary*</v>
      </c>
      <c r="N28" s="434" t="str">
        <f>IF(AND(N30=0.0000000001,N31=0.0000000001,N32=0.0000000001), Key!$I$30&amp;"*",IF(AND(N30=0.0000000001,ISNUMBER(N32)),Key!$I$30&amp;"*", Key!$I$30))</f>
        <v>Primary</v>
      </c>
      <c r="O28" s="434" t="str">
        <f>IF(AND(O30=0.0000000001,O31=0.0000000001,O32=0.0000000001), Key!$I$31&amp;"*",IF(AND(O30=0.0000000001,ISNUMBER(O32)),Key!$I$31&amp;"*", Key!$I$31))</f>
        <v>Secondary</v>
      </c>
      <c r="P28" s="436"/>
      <c r="Q28" s="437" t="str">
        <f>IF(AND(Q30=0.0000000001,Q31=0.0000000001,Q32=0.0000000001), Key!$I$26&amp;"*",IF(AND(Q30=0.0000000001,ISNUMBER(Q32)),Key!I26&amp;"*", Key!$I$26))</f>
        <v>Total</v>
      </c>
      <c r="R28" s="434" t="str">
        <f>IF(AND(R30=0.0000000001,R31=0.0000000001,R32=0.0000000001), Key!$I$28&amp;"*",IF(AND(R30=0.0000000001,ISNUMBER(R32)),Key!$I$28&amp;"*", Key!$I$28))</f>
        <v>Urban*</v>
      </c>
      <c r="S28" s="434" t="str">
        <f>IF(AND(S30=0.0000000001,S31=0.0000000001,S32=0.0000000001), Key!$I$27&amp;"*",IF(AND(S30=0.0000000001,ISNUMBER(S32)),Key!$I$27&amp;"*", Key!$I$27))</f>
        <v>Rural*</v>
      </c>
      <c r="T28" s="434" t="str">
        <f>IF(AND(T30=0.0000000001,T31=0.0000000001,T32=0.0000000001), Key!$I$29&amp;"*",IF(AND(T30=0.0000000001,ISNUMBER(T32)),Key!$I$29&amp;"*", Key!$I$29))</f>
        <v>Pre-primary*</v>
      </c>
      <c r="U28" s="434" t="str">
        <f>IF(AND(U30=0.0000000001,U31=0.0000000001,U32=0.0000000001), Key!$I$30&amp;"*",IF(AND(U30=0.0000000001,ISNUMBER(U32)),Key!$I$30&amp;"*", Key!$I$30))</f>
        <v>Primary</v>
      </c>
      <c r="V28" s="438" t="str">
        <f>IF(AND(V30=0.0000000001,V31=0.0000000001,V32=0.0000000001), Key!$I$31&amp;"*",IF(AND(V30=0.0000000001,ISNUMBER(V32)),Key!$I$31&amp;"*", Key!$I$31))</f>
        <v>Secondary</v>
      </c>
      <c r="AM28" s="413"/>
      <c r="AN28" s="413"/>
      <c r="AO28" s="413"/>
      <c r="AP28" s="413"/>
      <c r="AQ28" s="413"/>
      <c r="AR28" s="413"/>
      <c r="AS28" s="413"/>
      <c r="AT28" s="413"/>
      <c r="AU28" s="413"/>
    </row>
    <row r="29" spans="1:47" ht="15.6" thickBot="1" x14ac:dyDescent="0.3">
      <c r="B29" s="432"/>
      <c r="C29" s="439">
        <f>IF(ISNUMBER(Regressions!B4), Regressions!B4, "-")</f>
        <v>2025</v>
      </c>
      <c r="D29" s="440">
        <f>C29</f>
        <v>2025</v>
      </c>
      <c r="E29" s="440">
        <f>D29</f>
        <v>2025</v>
      </c>
      <c r="F29" s="440">
        <f>E29</f>
        <v>2025</v>
      </c>
      <c r="G29" s="440">
        <f>F29</f>
        <v>2025</v>
      </c>
      <c r="H29" s="440">
        <f>F29</f>
        <v>2025</v>
      </c>
      <c r="I29" s="432"/>
      <c r="J29" s="441">
        <f>IF(ISNUMBER(Regressions!K4), Regressions!K4, "-")</f>
        <v>2025</v>
      </c>
      <c r="K29" s="442">
        <f>J29</f>
        <v>2025</v>
      </c>
      <c r="L29" s="442">
        <f>K29</f>
        <v>2025</v>
      </c>
      <c r="M29" s="442">
        <f>L29</f>
        <v>2025</v>
      </c>
      <c r="N29" s="442">
        <f>M29</f>
        <v>2025</v>
      </c>
      <c r="O29" s="442">
        <f>M29</f>
        <v>2025</v>
      </c>
      <c r="P29" s="436"/>
      <c r="Q29" s="443">
        <f>IF(ISNUMBER(Regressions!T4), Regressions!T4, "-")</f>
        <v>2025</v>
      </c>
      <c r="R29" s="444">
        <f>Q29</f>
        <v>2025</v>
      </c>
      <c r="S29" s="444">
        <f>R29</f>
        <v>2025</v>
      </c>
      <c r="T29" s="444">
        <f>S29</f>
        <v>2025</v>
      </c>
      <c r="U29" s="444">
        <f>T29</f>
        <v>2025</v>
      </c>
      <c r="V29" s="445">
        <f>T29</f>
        <v>2025</v>
      </c>
      <c r="AM29" s="413"/>
      <c r="AN29" s="413"/>
      <c r="AO29" s="413"/>
      <c r="AP29" s="413"/>
      <c r="AQ29" s="413"/>
      <c r="AR29" s="413"/>
      <c r="AS29" s="413"/>
      <c r="AT29" s="413"/>
      <c r="AU29" s="413"/>
    </row>
    <row r="30" spans="1:47" x14ac:dyDescent="0.25">
      <c r="A30" s="446" t="str">
        <f>+Key!I46</f>
        <v>Basic service</v>
      </c>
      <c r="B30" s="447" t="s">
        <v>138</v>
      </c>
      <c r="C30" s="448">
        <f>IF(ISNUMBER(Regressions!C4), Regressions!C4, 0.0000000001)</f>
        <v>67.788468269999996</v>
      </c>
      <c r="D30" s="448">
        <f>IF(ISNUMBER(Regressions!D4), Regressions!D4, 0.0000000001)</f>
        <v>1E-10</v>
      </c>
      <c r="E30" s="448">
        <f>IF(ISNUMBER(Regressions!E4), Regressions!E4, 0.0000000001)</f>
        <v>1E-10</v>
      </c>
      <c r="F30" s="448">
        <f>IF(ISNUMBER(Regressions!F4), Regressions!F4, 0.0000000001)</f>
        <v>1E-10</v>
      </c>
      <c r="G30" s="448">
        <f>IF(ISNUMBER(Regressions!G4), Regressions!G4, 0.0000000001)</f>
        <v>70.184943329999996</v>
      </c>
      <c r="H30" s="448">
        <f>IF(ISNUMBER(Regressions!H4), Regressions!H4, 0.0000000001)</f>
        <v>51.05976201</v>
      </c>
      <c r="I30" s="449" t="s">
        <v>138</v>
      </c>
      <c r="J30" s="448">
        <f>IF(ISNUMBER(Regressions!L4), Regressions!L4,0.0000000001)</f>
        <v>93.353516189999993</v>
      </c>
      <c r="K30" s="448">
        <f>IF(ISNUMBER(Regressions!M4), Regressions!M4,0.0000000001)</f>
        <v>1E-10</v>
      </c>
      <c r="L30" s="448">
        <f>IF(ISNUMBER(Regressions!N4), Regressions!N4,0.0000000001)</f>
        <v>1E-10</v>
      </c>
      <c r="M30" s="448">
        <f>IF(ISNUMBER(Regressions!O4), Regressions!O4,0.0000000001)</f>
        <v>1E-10</v>
      </c>
      <c r="N30" s="448">
        <f>IF(ISNUMBER(Regressions!P4), Regressions!P4,0.0000000001)</f>
        <v>94.669013329999999</v>
      </c>
      <c r="O30" s="448">
        <f>IF(ISNUMBER(Regressions!Q4), Regressions!Q4,0.0000000001)</f>
        <v>90.099633179999998</v>
      </c>
      <c r="P30" s="450" t="s">
        <v>138</v>
      </c>
      <c r="Q30" s="448">
        <f>IF(ISNUMBER(Regressions!U4), Regressions!U4,0.0000000001)</f>
        <v>71.928036019999993</v>
      </c>
      <c r="R30" s="448">
        <f>IF(ISNUMBER(Regressions!V4), Regressions!V4,0.0000000001)</f>
        <v>1E-10</v>
      </c>
      <c r="S30" s="448">
        <f>IF(ISNUMBER(Regressions!W4), Regressions!W4,0.0000000001)</f>
        <v>1E-10</v>
      </c>
      <c r="T30" s="448">
        <f>IF(ISNUMBER(Regressions!X4), Regressions!X4,0.0000000001)</f>
        <v>1E-10</v>
      </c>
      <c r="U30" s="448">
        <f>IF(ISNUMBER(Regressions!Y4), Regressions!Y4,0.0000000001)</f>
        <v>78.765000000000001</v>
      </c>
      <c r="V30" s="451">
        <f>IF(ISNUMBER(Regressions!Z4), Regressions!Z4,0.0000000001)</f>
        <v>66.576459630000002</v>
      </c>
      <c r="AM30" s="413"/>
      <c r="AN30" s="413"/>
      <c r="AO30" s="413"/>
      <c r="AP30" s="413"/>
      <c r="AQ30" s="413"/>
      <c r="AR30" s="413"/>
      <c r="AS30" s="413"/>
      <c r="AT30" s="413"/>
      <c r="AU30" s="413"/>
    </row>
    <row r="31" spans="1:47" x14ac:dyDescent="0.25">
      <c r="A31" s="446" t="str">
        <f>+Key!I47</f>
        <v>Limited service</v>
      </c>
      <c r="B31" s="452" t="s">
        <v>139</v>
      </c>
      <c r="C31" s="448">
        <f>IF(ISNUMBER(Regressions!C5), Regressions!C5, 0.0000000001)</f>
        <v>1E-10</v>
      </c>
      <c r="D31" s="448">
        <f>IF(ISNUMBER(Regressions!D5), Regressions!D5, 0.0000000001)</f>
        <v>1E-10</v>
      </c>
      <c r="E31" s="448">
        <f>IF(ISNUMBER(Regressions!E5), Regressions!E5, 0.0000000001)</f>
        <v>1E-10</v>
      </c>
      <c r="F31" s="448">
        <f>IF(ISNUMBER(Regressions!F5), Regressions!F5, 0.0000000001)</f>
        <v>1E-10</v>
      </c>
      <c r="G31" s="448">
        <f>IF(ISNUMBER(Regressions!G5), Regressions!G5, 0.0000000001)</f>
        <v>1E-10</v>
      </c>
      <c r="H31" s="448">
        <f>IF(ISNUMBER(Regressions!H5), Regressions!H5, 0.0000000001)</f>
        <v>1E-10</v>
      </c>
      <c r="I31" s="453" t="s">
        <v>139</v>
      </c>
      <c r="J31" s="448">
        <f>IF(ISNUMBER(Regressions!L5), Regressions!L5,0.0000000001)</f>
        <v>1E-10</v>
      </c>
      <c r="K31" s="448">
        <f>IF(ISNUMBER(Regressions!M5), Regressions!M5,0.0000000001)</f>
        <v>1E-10</v>
      </c>
      <c r="L31" s="448">
        <f>IF(ISNUMBER(Regressions!N5), Regressions!N5,0.0000000001)</f>
        <v>1E-10</v>
      </c>
      <c r="M31" s="448">
        <f>IF(ISNUMBER(Regressions!O5), Regressions!O5,0.0000000001)</f>
        <v>1E-10</v>
      </c>
      <c r="N31" s="448">
        <f>IF(ISNUMBER(Regressions!P5), Regressions!P5,0.0000000001)</f>
        <v>1E-10</v>
      </c>
      <c r="O31" s="448">
        <f>IF(ISNUMBER(Regressions!Q5), Regressions!Q5,0.0000000001)</f>
        <v>1E-10</v>
      </c>
      <c r="P31" s="454" t="s">
        <v>139</v>
      </c>
      <c r="Q31" s="448">
        <f>IF(ISNUMBER(Regressions!U5), Regressions!U5,0.0000000001)</f>
        <v>1E-10</v>
      </c>
      <c r="R31" s="448">
        <f>IF(ISNUMBER(Regressions!V5), Regressions!V5,0.0000000001)</f>
        <v>1E-10</v>
      </c>
      <c r="S31" s="448">
        <f>IF(ISNUMBER(Regressions!W5), Regressions!W5,0.0000000001)</f>
        <v>1E-10</v>
      </c>
      <c r="T31" s="448">
        <f>IF(ISNUMBER(Regressions!X5), Regressions!X5,0.0000000001)</f>
        <v>1E-10</v>
      </c>
      <c r="U31" s="448">
        <f>IF(ISNUMBER(Regressions!Y5), Regressions!Y5,0.0000000001)</f>
        <v>1E-10</v>
      </c>
      <c r="V31" s="451">
        <f>IF(ISNUMBER(Regressions!Z5), Regressions!Z5,0.0000000001)</f>
        <v>1E-10</v>
      </c>
      <c r="AM31" s="413"/>
      <c r="AN31" s="413"/>
      <c r="AO31" s="413"/>
      <c r="AP31" s="413"/>
      <c r="AQ31" s="413"/>
      <c r="AR31" s="413"/>
      <c r="AS31" s="413"/>
      <c r="AT31" s="413"/>
      <c r="AU31" s="413"/>
    </row>
    <row r="32" spans="1:47" x14ac:dyDescent="0.25">
      <c r="A32" s="446" t="str">
        <f>+Key!I48</f>
        <v>No service</v>
      </c>
      <c r="B32" s="452" t="s">
        <v>137</v>
      </c>
      <c r="C32" s="448">
        <f>IF(ISNUMBER(Regressions!C6), Regressions!C6, 0.0000000001)</f>
        <v>1E-10</v>
      </c>
      <c r="D32" s="448">
        <f>IF(ISNUMBER(Regressions!D6), Regressions!D6, 0.0000000001)</f>
        <v>1E-10</v>
      </c>
      <c r="E32" s="448">
        <f>IF(ISNUMBER(Regressions!E6), Regressions!E6, 0.0000000001)</f>
        <v>1E-10</v>
      </c>
      <c r="F32" s="448">
        <f>IF(ISNUMBER(Regressions!F6), Regressions!F6, 0.0000000001)</f>
        <v>1E-10</v>
      </c>
      <c r="G32" s="448">
        <f>IF(ISNUMBER(Regressions!G6), Regressions!G6, 0.0000000001)</f>
        <v>1E-10</v>
      </c>
      <c r="H32" s="448">
        <f>IF(ISNUMBER(Regressions!H6), Regressions!H6, 0.0000000001)</f>
        <v>1E-10</v>
      </c>
      <c r="I32" s="455" t="s">
        <v>137</v>
      </c>
      <c r="J32" s="448">
        <f>IF(ISNUMBER(Regressions!L6), Regressions!L6,0.0000000001)</f>
        <v>1E-10</v>
      </c>
      <c r="K32" s="448">
        <f>IF(ISNUMBER(Regressions!M6), Regressions!M6,0.0000000001)</f>
        <v>1E-10</v>
      </c>
      <c r="L32" s="448">
        <f>IF(ISNUMBER(Regressions!N6), Regressions!N6,0.0000000001)</f>
        <v>1E-10</v>
      </c>
      <c r="M32" s="448">
        <f>IF(ISNUMBER(Regressions!O6), Regressions!O6,0.0000000001)</f>
        <v>1E-10</v>
      </c>
      <c r="N32" s="448">
        <f>IF(ISNUMBER(Regressions!P6), Regressions!P6,0.0000000001)</f>
        <v>1E-10</v>
      </c>
      <c r="O32" s="448">
        <f>IF(ISNUMBER(Regressions!Q6), Regressions!Q6,0.0000000001)</f>
        <v>1E-10</v>
      </c>
      <c r="P32" s="456" t="s">
        <v>137</v>
      </c>
      <c r="Q32" s="448">
        <f>IF(ISNUMBER(Regressions!U6), Regressions!U6,0.0000000001)</f>
        <v>1E-10</v>
      </c>
      <c r="R32" s="448">
        <f>IF(ISNUMBER(Regressions!V6), Regressions!V6,0.0000000001)</f>
        <v>1E-10</v>
      </c>
      <c r="S32" s="448">
        <f>IF(ISNUMBER(Regressions!W6), Regressions!W6,0.0000000001)</f>
        <v>1E-10</v>
      </c>
      <c r="T32" s="448">
        <f>IF(ISNUMBER(Regressions!X6), Regressions!X6,0.0000000001)</f>
        <v>1E-10</v>
      </c>
      <c r="U32" s="448">
        <f>IF(ISNUMBER(Regressions!Y6), Regressions!Y6,0.0000000001)</f>
        <v>1E-10</v>
      </c>
      <c r="V32" s="451">
        <f>IF(ISNUMBER(Regressions!Z6), Regressions!Z6,0.0000000001)</f>
        <v>1E-10</v>
      </c>
      <c r="AM32" s="413"/>
      <c r="AN32" s="413"/>
      <c r="AO32" s="413"/>
      <c r="AP32" s="413"/>
      <c r="AQ32" s="413"/>
      <c r="AR32" s="413"/>
      <c r="AS32" s="413"/>
      <c r="AT32" s="413"/>
      <c r="AU32" s="413"/>
    </row>
    <row r="33" spans="1:22" ht="15.6" thickBot="1" x14ac:dyDescent="0.3">
      <c r="A33" s="446" t="str">
        <f>+Key!I49</f>
        <v>Insufficient data</v>
      </c>
      <c r="B33" s="457" t="s">
        <v>168</v>
      </c>
      <c r="C33" s="458">
        <f>IF(ISNUMBER(Regressions!C7), Regressions!C7, 0.0000000001)</f>
        <v>32.211531729999997</v>
      </c>
      <c r="D33" s="458">
        <f>IF(ISNUMBER(Regressions!D7), Regressions!D7, 0.0000000001)</f>
        <v>100</v>
      </c>
      <c r="E33" s="458">
        <f>IF(ISNUMBER(Regressions!E7), Regressions!E7, 0.0000000001)</f>
        <v>100</v>
      </c>
      <c r="F33" s="458">
        <f>IF(ISNUMBER(Regressions!F7), Regressions!F7, 0.0000000001)</f>
        <v>100</v>
      </c>
      <c r="G33" s="458">
        <f>IF(ISNUMBER(Regressions!G7), Regressions!G7, 0.0000000001)</f>
        <v>29.815056670000001</v>
      </c>
      <c r="H33" s="458">
        <f>IF(ISNUMBER(Regressions!H7), Regressions!H7, 0.0000000001)</f>
        <v>48.94023799</v>
      </c>
      <c r="I33" s="459" t="s">
        <v>168</v>
      </c>
      <c r="J33" s="460">
        <f>IF(ISNUMBER(Regressions!L7), Regressions!L7,0.0000000001)</f>
        <v>6.6464838080000002</v>
      </c>
      <c r="K33" s="458">
        <f>IF(ISNUMBER(Regressions!M7), Regressions!M7,0.0000000001)</f>
        <v>100</v>
      </c>
      <c r="L33" s="458">
        <f>IF(ISNUMBER(Regressions!N7), Regressions!N7,0.0000000001)</f>
        <v>100</v>
      </c>
      <c r="M33" s="458">
        <f>IF(ISNUMBER(Regressions!O7), Regressions!O7,0.0000000001)</f>
        <v>100</v>
      </c>
      <c r="N33" s="458">
        <f>IF(ISNUMBER(Regressions!P7), Regressions!P7,0.0000000001)</f>
        <v>5.3309866670000003</v>
      </c>
      <c r="O33" s="458">
        <f>IF(ISNUMBER(Regressions!Q7), Regressions!Q7,0.0000000001)</f>
        <v>9.9003668200000003</v>
      </c>
      <c r="P33" s="461" t="s">
        <v>168</v>
      </c>
      <c r="Q33" s="460">
        <f>IF(ISNUMBER(Regressions!U7), Regressions!U7,0.0000000001)</f>
        <v>28.07196398</v>
      </c>
      <c r="R33" s="460">
        <f>IF(ISNUMBER(Regressions!V7), Regressions!V7,0.0000000001)</f>
        <v>100</v>
      </c>
      <c r="S33" s="458">
        <f>IF(ISNUMBER(Regressions!W7), Regressions!W7,0.0000000001)</f>
        <v>100</v>
      </c>
      <c r="T33" s="458">
        <f>IF(ISNUMBER(Regressions!X7), Regressions!X7,0.0000000001)</f>
        <v>100</v>
      </c>
      <c r="U33" s="458">
        <f>IF(ISNUMBER(Regressions!Y7), Regressions!Y7,0.0000000001)</f>
        <v>21.234999999999999</v>
      </c>
      <c r="V33" s="462">
        <f>IF(ISNUMBER(Regressions!Z7), Regressions!Z7,0.0000000001)</f>
        <v>33.423540369999998</v>
      </c>
    </row>
    <row r="34" spans="1:22" x14ac:dyDescent="0.25">
      <c r="B34" s="463" t="str">
        <f>HLOOKUP(Introduction!$G$4,nametranslations,34,FALSE)</f>
        <v>Source: WHO/UNICEF JMP (2026)</v>
      </c>
    </row>
    <row r="35" spans="1:22" ht="5.25" customHeight="1" x14ac:dyDescent="0.25"/>
    <row r="36" spans="1:22" s="413" customFormat="1" ht="49.5" customHeight="1" x14ac:dyDescent="0.25">
      <c r="B36" s="464" t="str">
        <f>+Key!I46</f>
        <v>Basic service</v>
      </c>
      <c r="C36" s="465" t="str">
        <f>+HLOOKUP(Introduction!$G$4,Key!A:G,158,FALSE)</f>
        <v>Drinking water from an improved source and water is available at the school at the time of the survey</v>
      </c>
      <c r="D36" s="465"/>
      <c r="E36" s="465"/>
      <c r="F36" s="465"/>
      <c r="G36" s="465"/>
      <c r="H36" s="465"/>
      <c r="I36" s="464" t="str">
        <f>+Key!I46</f>
        <v>Basic service</v>
      </c>
      <c r="J36" s="466" t="str">
        <f>+HLOOKUP(Introduction!$G$4,Key!A:G,162,FALSE)</f>
        <v>Improved sanitation facilities at the school that are single-sex and usable (available, functional and private) at the time of the survey</v>
      </c>
      <c r="K36" s="467"/>
      <c r="L36" s="467"/>
      <c r="M36" s="467"/>
      <c r="N36" s="467"/>
      <c r="O36" s="467"/>
      <c r="P36" s="464" t="str">
        <f>+Key!I46</f>
        <v>Basic service</v>
      </c>
      <c r="Q36" s="468" t="str">
        <f>+HLOOKUP(Introduction!$G$4,Key!A:G,165,FALSE)</f>
        <v xml:space="preserve">Handwashing facilities with water and soap available at the school at the time of the survey </v>
      </c>
      <c r="R36" s="468"/>
      <c r="S36" s="468"/>
      <c r="T36" s="468"/>
      <c r="U36" s="468"/>
      <c r="V36" s="468"/>
    </row>
    <row r="37" spans="1:22" ht="49.5" customHeight="1" x14ac:dyDescent="0.25">
      <c r="B37" s="464" t="str">
        <f>+Key!I47</f>
        <v>Limited service</v>
      </c>
      <c r="C37" s="469" t="str">
        <f>+HLOOKUP(Introduction!$G$4,Key!A:G,159,FALSE)</f>
        <v>Drinking water from an improved source but water is unavailable at the school at the time of the survey</v>
      </c>
      <c r="D37" s="469"/>
      <c r="E37" s="469"/>
      <c r="F37" s="469"/>
      <c r="G37" s="469"/>
      <c r="H37" s="469"/>
      <c r="I37" s="464" t="str">
        <f>+Key!I47</f>
        <v>Limited service</v>
      </c>
      <c r="J37" s="469" t="str">
        <f>+HLOOKUP(Introduction!$G$4,Key!A:G,163,FALSE)</f>
        <v>Improved sanitation facilities at the school that are either not single-sex or not usable at the time of the survey</v>
      </c>
      <c r="K37" s="469"/>
      <c r="L37" s="469"/>
      <c r="M37" s="469"/>
      <c r="N37" s="469"/>
      <c r="O37" s="469"/>
      <c r="P37" s="464" t="str">
        <f>+Key!I47</f>
        <v>Limited service</v>
      </c>
      <c r="Q37" s="469" t="str">
        <f>+HLOOKUP(Introduction!$G$4,Key!A:G,166,FALSE)</f>
        <v>Handwashing facilities with water but no soap available at the school at the time of the survey</v>
      </c>
      <c r="R37" s="469"/>
      <c r="S37" s="469"/>
      <c r="T37" s="469"/>
      <c r="U37" s="469"/>
      <c r="V37" s="469"/>
    </row>
    <row r="38" spans="1:22" ht="49.5" customHeight="1" x14ac:dyDescent="0.25">
      <c r="B38" s="464" t="str">
        <f>+Key!I48</f>
        <v>No service</v>
      </c>
      <c r="C38" s="470" t="str">
        <f>+HLOOKUP(Introduction!$G$4,Key!A:G,160,FALSE)</f>
        <v>Drinking water from an unimproved source or no water source at the school</v>
      </c>
      <c r="D38" s="470"/>
      <c r="E38" s="470"/>
      <c r="F38" s="470"/>
      <c r="G38" s="470"/>
      <c r="H38" s="470"/>
      <c r="I38" s="464" t="str">
        <f>+Key!I48</f>
        <v>No service</v>
      </c>
      <c r="J38" s="470" t="str">
        <f>+HLOOKUP(Introduction!$G$4,Key!A:G,164,FALSE)</f>
        <v>Unimproved sanitation facilities or no sanitation facilities at the school</v>
      </c>
      <c r="K38" s="470"/>
      <c r="L38" s="470"/>
      <c r="M38" s="470"/>
      <c r="N38" s="470"/>
      <c r="O38" s="470"/>
      <c r="P38" s="464" t="str">
        <f>+Key!I48</f>
        <v>No service</v>
      </c>
      <c r="Q38" s="470" t="str">
        <f>+HLOOKUP(Introduction!$G$4,Key!A:G,167,FALSE)</f>
        <v>No handwashing facilities or no water available at the school</v>
      </c>
      <c r="R38" s="470"/>
      <c r="S38" s="470"/>
      <c r="T38" s="470"/>
      <c r="U38" s="470"/>
      <c r="V38" s="470"/>
    </row>
    <row r="39" spans="1:22" ht="49.5" customHeight="1" x14ac:dyDescent="0.25">
      <c r="B39" s="464" t="str">
        <f>+Key!I49</f>
        <v>Insufficient data</v>
      </c>
      <c r="C39" s="471" t="str">
        <f>+HLOOKUP(Introduction!$G$4,Key!A:G,161,FALSE)</f>
        <v>Insufficient data available to generate estimates for a given reference year</v>
      </c>
      <c r="D39" s="471"/>
      <c r="E39" s="471"/>
      <c r="F39" s="471"/>
      <c r="G39" s="471"/>
      <c r="H39" s="471"/>
      <c r="I39" s="464" t="str">
        <f>+Key!I49</f>
        <v>Insufficient data</v>
      </c>
      <c r="J39" s="471" t="str">
        <f>+HLOOKUP(Introduction!$G$4,Key!A:G,161,FALSE)</f>
        <v>Insufficient data available to generate estimates for a given reference year</v>
      </c>
      <c r="K39" s="471"/>
      <c r="L39" s="471"/>
      <c r="M39" s="471"/>
      <c r="N39" s="471"/>
      <c r="O39" s="471"/>
      <c r="P39" s="464" t="str">
        <f>+Key!I49</f>
        <v>Insufficient data</v>
      </c>
      <c r="Q39" s="471" t="str">
        <f>+HLOOKUP(Introduction!$G$4,Key!A:G,161,FALSE)</f>
        <v>Insufficient data available to generate estimates for a given reference year</v>
      </c>
      <c r="R39" s="471"/>
      <c r="S39" s="471"/>
      <c r="T39" s="471"/>
      <c r="U39" s="471"/>
      <c r="V39" s="47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E04BC-E31B-4E82-B735-B633A1A4715A}">
  <sheetPr codeName="Sheet3">
    <tabColor rgb="FFEAEAEA"/>
  </sheetPr>
  <dimension ref="A1:AF65"/>
  <sheetViews>
    <sheetView showGridLines="0" zoomScale="80" zoomScaleNormal="80" workbookViewId="0"/>
  </sheetViews>
  <sheetFormatPr defaultColWidth="9" defaultRowHeight="13.2" x14ac:dyDescent="0.25"/>
  <cols>
    <col min="1" max="31" width="9" style="369"/>
    <col min="32" max="32" width="5.09765625" style="369" customWidth="1"/>
    <col min="33" max="16384" width="9" style="369"/>
  </cols>
  <sheetData>
    <row r="1" spans="1:32" s="368" customFormat="1" x14ac:dyDescent="0.25"/>
    <row r="2" spans="1:32" s="368" customFormat="1" ht="15.6" x14ac:dyDescent="0.3">
      <c r="A2" s="472" t="str">
        <f>HLOOKUP(Introduction!$G$4,nametranslations,38,FALSE)</f>
        <v>Water, sanitation and hygiene services in schools</v>
      </c>
    </row>
    <row r="3" spans="1:32" s="368" customFormat="1" ht="15.6" x14ac:dyDescent="0.3">
      <c r="A3" s="472"/>
    </row>
    <row r="4" spans="1:32" s="368" customFormat="1" x14ac:dyDescent="0.25">
      <c r="A4" s="473"/>
      <c r="B4" s="473"/>
      <c r="C4" s="473"/>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row>
    <row r="5" spans="1:32" s="368" customFormat="1" x14ac:dyDescent="0.25">
      <c r="A5" s="473"/>
      <c r="B5" s="473"/>
      <c r="C5" s="473"/>
      <c r="D5" s="473"/>
      <c r="E5" s="473"/>
      <c r="F5" s="473"/>
      <c r="G5" s="473"/>
      <c r="H5" s="473"/>
      <c r="I5" s="473"/>
      <c r="J5" s="473"/>
      <c r="K5" s="473"/>
      <c r="L5" s="473"/>
      <c r="M5" s="473"/>
      <c r="N5" s="473"/>
      <c r="O5" s="473"/>
      <c r="P5" s="473"/>
      <c r="Q5" s="473"/>
      <c r="R5" s="473"/>
      <c r="S5" s="473"/>
      <c r="T5" s="473"/>
      <c r="U5" s="473"/>
      <c r="V5" s="473"/>
      <c r="W5" s="473"/>
      <c r="X5" s="473"/>
      <c r="Y5" s="473"/>
      <c r="Z5" s="473"/>
      <c r="AA5" s="473"/>
      <c r="AB5" s="473"/>
      <c r="AC5" s="473"/>
      <c r="AD5" s="473"/>
      <c r="AE5" s="473"/>
      <c r="AF5" s="473"/>
    </row>
    <row r="6" spans="1:32" s="368" customFormat="1" x14ac:dyDescent="0.25">
      <c r="A6" s="473"/>
      <c r="B6" s="473"/>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row>
    <row r="7" spans="1:32" s="368" customFormat="1" x14ac:dyDescent="0.25">
      <c r="A7" s="473"/>
      <c r="B7" s="473"/>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row>
    <row r="8" spans="1:32" s="368" customFormat="1" x14ac:dyDescent="0.25">
      <c r="A8" s="473"/>
      <c r="B8" s="473"/>
      <c r="C8" s="473"/>
      <c r="D8" s="473"/>
      <c r="E8" s="473"/>
      <c r="F8" s="473"/>
      <c r="G8" s="473"/>
      <c r="H8" s="473"/>
      <c r="I8" s="473"/>
      <c r="J8" s="473"/>
      <c r="K8" s="473"/>
      <c r="L8" s="473"/>
      <c r="M8" s="473"/>
      <c r="N8" s="473"/>
      <c r="O8" s="473"/>
      <c r="P8" s="473"/>
      <c r="Q8" s="473"/>
      <c r="R8" s="473"/>
      <c r="S8" s="473"/>
      <c r="T8" s="473"/>
      <c r="U8" s="473"/>
      <c r="V8" s="473"/>
      <c r="W8" s="473"/>
      <c r="X8" s="473"/>
      <c r="Y8" s="473"/>
      <c r="Z8" s="473"/>
      <c r="AA8" s="473"/>
      <c r="AB8" s="473"/>
      <c r="AC8" s="473"/>
      <c r="AD8" s="473"/>
      <c r="AE8" s="473"/>
      <c r="AF8" s="473"/>
    </row>
    <row r="9" spans="1:32" s="368" customFormat="1" x14ac:dyDescent="0.25">
      <c r="A9" s="473"/>
      <c r="B9" s="473"/>
      <c r="C9" s="473"/>
      <c r="D9" s="473"/>
      <c r="E9" s="473"/>
      <c r="F9" s="473"/>
      <c r="G9" s="473"/>
      <c r="H9" s="473"/>
      <c r="I9" s="473"/>
      <c r="J9" s="473"/>
      <c r="K9" s="473"/>
      <c r="L9" s="473"/>
      <c r="M9" s="473"/>
      <c r="N9" s="473"/>
      <c r="O9" s="473"/>
      <c r="P9" s="473"/>
      <c r="Q9" s="473"/>
      <c r="R9" s="473"/>
      <c r="S9" s="473"/>
      <c r="T9" s="473"/>
      <c r="U9" s="473"/>
      <c r="V9" s="473"/>
      <c r="W9" s="473"/>
      <c r="X9" s="473"/>
      <c r="Y9" s="473"/>
      <c r="Z9" s="473"/>
      <c r="AA9" s="473"/>
      <c r="AB9" s="473"/>
      <c r="AC9" s="473"/>
      <c r="AD9" s="473"/>
      <c r="AE9" s="473"/>
      <c r="AF9" s="473"/>
    </row>
    <row r="10" spans="1:32" s="368" customFormat="1" x14ac:dyDescent="0.25">
      <c r="A10" s="473"/>
      <c r="B10" s="473"/>
      <c r="C10" s="473"/>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row>
    <row r="11" spans="1:32" s="368" customFormat="1" x14ac:dyDescent="0.25">
      <c r="A11" s="473"/>
      <c r="B11" s="473"/>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row>
    <row r="12" spans="1:32" s="368" customFormat="1" x14ac:dyDescent="0.25">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row>
    <row r="13" spans="1:32" s="368" customFormat="1" x14ac:dyDescent="0.25">
      <c r="A13" s="473"/>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row>
    <row r="14" spans="1:32" s="368" customFormat="1" x14ac:dyDescent="0.25">
      <c r="A14" s="473"/>
      <c r="B14" s="473"/>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row>
    <row r="15" spans="1:32" s="368" customFormat="1" x14ac:dyDescent="0.25">
      <c r="A15" s="473"/>
      <c r="B15" s="473"/>
      <c r="C15" s="473"/>
      <c r="D15" s="473"/>
      <c r="E15" s="473"/>
      <c r="F15" s="473"/>
      <c r="G15" s="473"/>
      <c r="H15" s="473"/>
      <c r="I15" s="473"/>
      <c r="J15" s="473"/>
      <c r="K15" s="473"/>
      <c r="L15" s="473"/>
      <c r="M15" s="473"/>
      <c r="N15" s="473"/>
      <c r="O15" s="473"/>
      <c r="P15" s="473"/>
      <c r="Q15" s="473"/>
      <c r="R15" s="473"/>
      <c r="S15" s="473"/>
      <c r="T15" s="473"/>
      <c r="U15" s="473"/>
      <c r="V15" s="473"/>
      <c r="W15" s="473"/>
      <c r="X15" s="473"/>
      <c r="Y15" s="473"/>
      <c r="Z15" s="473"/>
      <c r="AA15" s="473"/>
      <c r="AB15" s="473"/>
      <c r="AC15" s="473"/>
      <c r="AD15" s="473"/>
      <c r="AE15" s="473"/>
      <c r="AF15" s="473"/>
    </row>
    <row r="16" spans="1:32" s="368" customFormat="1" x14ac:dyDescent="0.25">
      <c r="A16" s="473"/>
      <c r="B16" s="473"/>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row>
    <row r="17" spans="1:32" s="368" customFormat="1" x14ac:dyDescent="0.25">
      <c r="A17" s="473"/>
      <c r="B17" s="473"/>
      <c r="C17" s="473"/>
      <c r="D17" s="473"/>
      <c r="E17" s="473"/>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row>
    <row r="18" spans="1:32" s="368" customFormat="1" x14ac:dyDescent="0.25">
      <c r="A18" s="473"/>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row>
    <row r="19" spans="1:32" s="368" customFormat="1" x14ac:dyDescent="0.25">
      <c r="A19" s="473"/>
      <c r="B19" s="473"/>
      <c r="C19" s="473"/>
      <c r="D19" s="473"/>
      <c r="E19" s="473"/>
      <c r="F19" s="473"/>
      <c r="G19" s="473"/>
      <c r="H19" s="473"/>
      <c r="I19" s="473"/>
      <c r="J19" s="473"/>
      <c r="K19" s="473"/>
      <c r="L19" s="473"/>
      <c r="M19" s="473"/>
      <c r="N19" s="473"/>
      <c r="O19" s="473"/>
      <c r="P19" s="473"/>
      <c r="Q19" s="473"/>
      <c r="R19" s="473"/>
      <c r="S19" s="473"/>
      <c r="T19" s="473"/>
      <c r="U19" s="473"/>
      <c r="V19" s="473"/>
      <c r="W19" s="473"/>
      <c r="X19" s="473"/>
      <c r="Y19" s="473"/>
      <c r="Z19" s="473"/>
      <c r="AA19" s="473"/>
      <c r="AB19" s="473"/>
      <c r="AC19" s="473"/>
      <c r="AD19" s="473"/>
      <c r="AE19" s="473"/>
      <c r="AF19" s="473"/>
    </row>
    <row r="20" spans="1:32" s="368" customFormat="1" x14ac:dyDescent="0.25">
      <c r="A20" s="473"/>
      <c r="B20" s="473"/>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row>
    <row r="21" spans="1:32" s="368" customFormat="1" x14ac:dyDescent="0.25">
      <c r="A21" s="473"/>
      <c r="B21" s="473"/>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row>
    <row r="22" spans="1:32" s="368" customFormat="1" x14ac:dyDescent="0.25">
      <c r="A22" s="473"/>
      <c r="B22" s="473"/>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row>
    <row r="23" spans="1:32" s="368" customFormat="1" x14ac:dyDescent="0.25">
      <c r="A23" s="463" t="str">
        <f>+HLOOKUP(Introduction!$G$4,nametranslations,34,FALSE)</f>
        <v>Source: WHO/UNICEF JMP (2026)</v>
      </c>
    </row>
    <row r="24" spans="1:32" s="368" customFormat="1" x14ac:dyDescent="0.25">
      <c r="A24" s="474"/>
    </row>
    <row r="25" spans="1:32" s="368" customFormat="1" x14ac:dyDescent="0.25">
      <c r="A25" s="475"/>
      <c r="B25" s="475"/>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row>
    <row r="26" spans="1:32" s="368" customFormat="1" x14ac:dyDescent="0.25">
      <c r="A26" s="475"/>
      <c r="B26" s="475"/>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row>
    <row r="27" spans="1:32" s="368" customFormat="1" x14ac:dyDescent="0.25">
      <c r="A27" s="475"/>
      <c r="B27" s="475"/>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row>
    <row r="28" spans="1:32" s="368" customFormat="1" x14ac:dyDescent="0.25">
      <c r="A28" s="475"/>
      <c r="B28" s="475"/>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row>
    <row r="29" spans="1:32" s="368" customFormat="1" x14ac:dyDescent="0.25">
      <c r="A29" s="475"/>
      <c r="B29" s="475"/>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row>
    <row r="30" spans="1:32" s="368" customFormat="1" x14ac:dyDescent="0.25">
      <c r="A30" s="475"/>
      <c r="B30" s="475"/>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row>
    <row r="31" spans="1:32" s="368" customFormat="1" x14ac:dyDescent="0.25">
      <c r="A31" s="475"/>
      <c r="B31" s="475"/>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row>
    <row r="32" spans="1:32" s="368" customFormat="1" x14ac:dyDescent="0.25">
      <c r="A32" s="475"/>
      <c r="B32" s="475"/>
      <c r="C32" s="475"/>
      <c r="D32" s="475"/>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row>
    <row r="33" spans="1:32" s="368" customFormat="1" x14ac:dyDescent="0.25">
      <c r="A33" s="475"/>
      <c r="B33" s="475"/>
      <c r="C33" s="475"/>
      <c r="D33" s="475"/>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row>
    <row r="34" spans="1:32" s="368" customFormat="1" x14ac:dyDescent="0.25">
      <c r="A34" s="475"/>
      <c r="B34" s="475"/>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row>
    <row r="35" spans="1:32" s="368" customFormat="1" x14ac:dyDescent="0.25">
      <c r="A35" s="475"/>
      <c r="B35" s="475"/>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row>
    <row r="36" spans="1:32" s="368" customFormat="1" x14ac:dyDescent="0.25">
      <c r="A36" s="475"/>
      <c r="B36" s="475"/>
      <c r="C36" s="475"/>
      <c r="D36" s="475"/>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row>
    <row r="37" spans="1:32" s="368" customFormat="1" x14ac:dyDescent="0.25">
      <c r="A37" s="475"/>
      <c r="B37" s="475"/>
      <c r="C37" s="475"/>
      <c r="D37" s="475"/>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row>
    <row r="38" spans="1:32" s="368" customFormat="1" x14ac:dyDescent="0.25">
      <c r="A38" s="475"/>
      <c r="B38" s="475"/>
      <c r="C38" s="475"/>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row>
    <row r="39" spans="1:32" s="368" customFormat="1" x14ac:dyDescent="0.25">
      <c r="A39" s="475"/>
      <c r="B39" s="475"/>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row>
    <row r="40" spans="1:32" s="368" customFormat="1" x14ac:dyDescent="0.25">
      <c r="A40" s="475"/>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row>
    <row r="41" spans="1:32" s="368" customFormat="1" x14ac:dyDescent="0.25">
      <c r="A41" s="475"/>
      <c r="B41" s="475"/>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row>
    <row r="42" spans="1:32" s="368" customFormat="1" x14ac:dyDescent="0.25">
      <c r="A42" s="475"/>
      <c r="B42" s="475"/>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row>
    <row r="43" spans="1:32" s="368" customFormat="1" x14ac:dyDescent="0.25">
      <c r="A43" s="475"/>
      <c r="B43" s="475"/>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row>
    <row r="44" spans="1:32" s="368" customFormat="1" x14ac:dyDescent="0.25">
      <c r="A44" s="463" t="str">
        <f>+HLOOKUP(Introduction!$G$4,nametranslations,34,FALSE)</f>
        <v>Source: WHO/UNICEF JMP (2026)</v>
      </c>
      <c r="B44" s="474"/>
    </row>
    <row r="45" spans="1:32" s="368" customFormat="1" x14ac:dyDescent="0.25"/>
    <row r="46" spans="1:32" s="368" customFormat="1" x14ac:dyDescent="0.25">
      <c r="A46" s="476"/>
      <c r="B46" s="476"/>
      <c r="C46" s="476"/>
      <c r="D46" s="476"/>
      <c r="E46" s="476"/>
      <c r="F46" s="476"/>
      <c r="G46" s="476"/>
      <c r="H46" s="476"/>
      <c r="I46" s="476"/>
      <c r="J46" s="476"/>
      <c r="K46" s="476"/>
      <c r="L46" s="476"/>
      <c r="M46" s="476"/>
      <c r="N46" s="476"/>
      <c r="O46" s="476"/>
      <c r="P46" s="476"/>
      <c r="Q46" s="476"/>
      <c r="R46" s="476"/>
      <c r="S46" s="476"/>
      <c r="T46" s="476"/>
      <c r="U46" s="476"/>
      <c r="V46" s="476"/>
      <c r="W46" s="476"/>
      <c r="X46" s="476"/>
      <c r="Y46" s="476"/>
      <c r="Z46" s="476"/>
      <c r="AA46" s="476"/>
      <c r="AB46" s="476"/>
      <c r="AC46" s="476"/>
      <c r="AD46" s="476"/>
      <c r="AE46" s="476"/>
      <c r="AF46" s="476"/>
    </row>
    <row r="47" spans="1:32" s="368" customFormat="1" x14ac:dyDescent="0.25">
      <c r="A47" s="476"/>
      <c r="B47" s="476"/>
      <c r="C47" s="476"/>
      <c r="D47" s="476"/>
      <c r="E47" s="476"/>
      <c r="F47" s="476"/>
      <c r="G47" s="476"/>
      <c r="H47" s="476"/>
      <c r="I47" s="476"/>
      <c r="J47" s="476"/>
      <c r="K47" s="476"/>
      <c r="L47" s="476"/>
      <c r="M47" s="476"/>
      <c r="N47" s="476"/>
      <c r="O47" s="476"/>
      <c r="P47" s="476"/>
      <c r="Q47" s="476"/>
      <c r="R47" s="476"/>
      <c r="S47" s="476"/>
      <c r="T47" s="476"/>
      <c r="U47" s="476"/>
      <c r="V47" s="476"/>
      <c r="W47" s="476"/>
      <c r="X47" s="476"/>
      <c r="Y47" s="476"/>
      <c r="Z47" s="476"/>
      <c r="AA47" s="476"/>
      <c r="AB47" s="476"/>
      <c r="AC47" s="476"/>
      <c r="AD47" s="476"/>
      <c r="AE47" s="476"/>
      <c r="AF47" s="476"/>
    </row>
    <row r="48" spans="1:32" s="368" customFormat="1" x14ac:dyDescent="0.25">
      <c r="A48" s="476"/>
      <c r="B48" s="476"/>
      <c r="C48" s="476"/>
      <c r="D48" s="476"/>
      <c r="E48" s="476"/>
      <c r="F48" s="476"/>
      <c r="G48" s="476"/>
      <c r="H48" s="476"/>
      <c r="I48" s="476"/>
      <c r="J48" s="476"/>
      <c r="K48" s="476"/>
      <c r="L48" s="476"/>
      <c r="M48" s="476"/>
      <c r="N48" s="476"/>
      <c r="O48" s="476"/>
      <c r="P48" s="476"/>
      <c r="Q48" s="476"/>
      <c r="R48" s="476"/>
      <c r="S48" s="476"/>
      <c r="T48" s="476"/>
      <c r="U48" s="476"/>
      <c r="V48" s="476"/>
      <c r="W48" s="476"/>
      <c r="X48" s="476"/>
      <c r="Y48" s="476"/>
      <c r="Z48" s="476"/>
      <c r="AA48" s="476"/>
      <c r="AB48" s="476"/>
      <c r="AC48" s="476"/>
      <c r="AD48" s="476"/>
      <c r="AE48" s="476"/>
      <c r="AF48" s="476"/>
    </row>
    <row r="49" spans="1:32" s="368" customFormat="1" x14ac:dyDescent="0.25">
      <c r="A49" s="476"/>
      <c r="B49" s="476"/>
      <c r="C49" s="476"/>
      <c r="D49" s="476"/>
      <c r="E49" s="476"/>
      <c r="F49" s="476"/>
      <c r="G49" s="476"/>
      <c r="H49" s="476"/>
      <c r="I49" s="476"/>
      <c r="J49" s="476"/>
      <c r="K49" s="476"/>
      <c r="L49" s="476"/>
      <c r="M49" s="476"/>
      <c r="N49" s="476"/>
      <c r="O49" s="476"/>
      <c r="P49" s="476"/>
      <c r="Q49" s="476"/>
      <c r="R49" s="476"/>
      <c r="S49" s="476"/>
      <c r="T49" s="476"/>
      <c r="U49" s="476"/>
      <c r="V49" s="476"/>
      <c r="W49" s="476"/>
      <c r="X49" s="476"/>
      <c r="Y49" s="476"/>
      <c r="Z49" s="476"/>
      <c r="AA49" s="476"/>
      <c r="AB49" s="476"/>
      <c r="AC49" s="476"/>
      <c r="AD49" s="476"/>
      <c r="AE49" s="476"/>
      <c r="AF49" s="476"/>
    </row>
    <row r="50" spans="1:32" s="368" customFormat="1" x14ac:dyDescent="0.25">
      <c r="A50" s="476"/>
      <c r="B50" s="476"/>
      <c r="C50" s="476"/>
      <c r="D50" s="476"/>
      <c r="E50" s="476"/>
      <c r="F50" s="476"/>
      <c r="G50" s="476"/>
      <c r="H50" s="476"/>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row>
    <row r="51" spans="1:32" s="368" customFormat="1" x14ac:dyDescent="0.25">
      <c r="A51" s="476"/>
      <c r="B51" s="476"/>
      <c r="C51" s="476"/>
      <c r="D51" s="476"/>
      <c r="E51" s="476"/>
      <c r="F51" s="476"/>
      <c r="G51" s="476"/>
      <c r="H51" s="476"/>
      <c r="I51" s="476"/>
      <c r="J51" s="476"/>
      <c r="K51" s="476"/>
      <c r="L51" s="476"/>
      <c r="M51" s="476"/>
      <c r="N51" s="476"/>
      <c r="O51" s="476"/>
      <c r="P51" s="476"/>
      <c r="Q51" s="476"/>
      <c r="R51" s="476"/>
      <c r="S51" s="476"/>
      <c r="T51" s="476"/>
      <c r="U51" s="476"/>
      <c r="V51" s="476"/>
      <c r="W51" s="476"/>
      <c r="X51" s="476"/>
      <c r="Y51" s="476"/>
      <c r="Z51" s="476"/>
      <c r="AA51" s="476"/>
      <c r="AB51" s="476"/>
      <c r="AC51" s="476"/>
      <c r="AD51" s="476"/>
      <c r="AE51" s="476"/>
      <c r="AF51" s="476"/>
    </row>
    <row r="52" spans="1:32" s="368" customFormat="1" x14ac:dyDescent="0.25">
      <c r="A52" s="476"/>
      <c r="B52" s="476"/>
      <c r="C52" s="476"/>
      <c r="D52" s="476"/>
      <c r="E52" s="476"/>
      <c r="F52" s="476"/>
      <c r="G52" s="476"/>
      <c r="H52" s="476"/>
      <c r="I52" s="476"/>
      <c r="J52" s="476"/>
      <c r="K52" s="476"/>
      <c r="L52" s="476"/>
      <c r="M52" s="476"/>
      <c r="N52" s="476"/>
      <c r="O52" s="476"/>
      <c r="P52" s="476"/>
      <c r="Q52" s="476"/>
      <c r="R52" s="476"/>
      <c r="S52" s="476"/>
      <c r="T52" s="476"/>
      <c r="U52" s="476"/>
      <c r="V52" s="476"/>
      <c r="W52" s="476"/>
      <c r="X52" s="476"/>
      <c r="Y52" s="476"/>
      <c r="Z52" s="476"/>
      <c r="AA52" s="476"/>
      <c r="AB52" s="476"/>
      <c r="AC52" s="476"/>
      <c r="AD52" s="476"/>
      <c r="AE52" s="476"/>
      <c r="AF52" s="476"/>
    </row>
    <row r="53" spans="1:32" s="368" customFormat="1" x14ac:dyDescent="0.25">
      <c r="A53" s="476"/>
      <c r="B53" s="476"/>
      <c r="C53" s="476"/>
      <c r="D53" s="476"/>
      <c r="E53" s="476"/>
      <c r="F53" s="476"/>
      <c r="G53" s="476"/>
      <c r="H53" s="476"/>
      <c r="I53" s="476"/>
      <c r="J53" s="476"/>
      <c r="K53" s="476"/>
      <c r="L53" s="476"/>
      <c r="M53" s="476"/>
      <c r="N53" s="476"/>
      <c r="O53" s="476"/>
      <c r="P53" s="476"/>
      <c r="Q53" s="476"/>
      <c r="R53" s="476"/>
      <c r="S53" s="476"/>
      <c r="T53" s="476"/>
      <c r="U53" s="476"/>
      <c r="V53" s="476"/>
      <c r="W53" s="476"/>
      <c r="X53" s="476"/>
      <c r="Y53" s="476"/>
      <c r="Z53" s="476"/>
      <c r="AA53" s="476"/>
      <c r="AB53" s="476"/>
      <c r="AC53" s="476"/>
      <c r="AD53" s="476"/>
      <c r="AE53" s="476"/>
      <c r="AF53" s="476"/>
    </row>
    <row r="54" spans="1:32" s="368" customFormat="1" x14ac:dyDescent="0.25">
      <c r="A54" s="476"/>
      <c r="B54" s="476"/>
      <c r="C54" s="476"/>
      <c r="D54" s="476"/>
      <c r="E54" s="476"/>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row>
    <row r="55" spans="1:32" s="368" customFormat="1" x14ac:dyDescent="0.25">
      <c r="A55" s="476"/>
      <c r="B55" s="476"/>
      <c r="C55" s="476"/>
      <c r="D55" s="476"/>
      <c r="E55" s="476"/>
      <c r="F55" s="476"/>
      <c r="G55" s="476"/>
      <c r="H55" s="476"/>
      <c r="I55" s="476"/>
      <c r="J55" s="476"/>
      <c r="K55" s="476"/>
      <c r="L55" s="476"/>
      <c r="M55" s="476"/>
      <c r="N55" s="476"/>
      <c r="O55" s="476"/>
      <c r="P55" s="476"/>
      <c r="Q55" s="476"/>
      <c r="R55" s="476"/>
      <c r="S55" s="476"/>
      <c r="T55" s="476"/>
      <c r="U55" s="476"/>
      <c r="V55" s="476"/>
      <c r="W55" s="476"/>
      <c r="X55" s="476"/>
      <c r="Y55" s="476"/>
      <c r="Z55" s="476"/>
      <c r="AA55" s="476"/>
      <c r="AB55" s="476"/>
      <c r="AC55" s="476"/>
      <c r="AD55" s="476"/>
      <c r="AE55" s="476"/>
      <c r="AF55" s="476"/>
    </row>
    <row r="56" spans="1:32" s="368" customFormat="1" x14ac:dyDescent="0.25">
      <c r="A56" s="476"/>
      <c r="B56" s="476"/>
      <c r="C56" s="476"/>
      <c r="D56" s="476"/>
      <c r="E56" s="476"/>
      <c r="F56" s="476"/>
      <c r="G56" s="476"/>
      <c r="H56" s="476"/>
      <c r="I56" s="476"/>
      <c r="J56" s="476"/>
      <c r="K56" s="476"/>
      <c r="L56" s="476"/>
      <c r="M56" s="476"/>
      <c r="N56" s="476"/>
      <c r="O56" s="476"/>
      <c r="P56" s="476"/>
      <c r="Q56" s="476"/>
      <c r="R56" s="476"/>
      <c r="S56" s="476"/>
      <c r="T56" s="476"/>
      <c r="U56" s="476"/>
      <c r="V56" s="476"/>
      <c r="W56" s="476"/>
      <c r="X56" s="476"/>
      <c r="Y56" s="476"/>
      <c r="Z56" s="476"/>
      <c r="AA56" s="476"/>
      <c r="AB56" s="476"/>
      <c r="AC56" s="476"/>
      <c r="AD56" s="476"/>
      <c r="AE56" s="476"/>
      <c r="AF56" s="476"/>
    </row>
    <row r="57" spans="1:32" s="368" customFormat="1" x14ac:dyDescent="0.25">
      <c r="A57" s="476"/>
      <c r="B57" s="476"/>
      <c r="C57" s="476"/>
      <c r="D57" s="476"/>
      <c r="E57" s="476"/>
      <c r="F57" s="476"/>
      <c r="G57" s="476"/>
      <c r="H57" s="476"/>
      <c r="I57" s="476"/>
      <c r="J57" s="476"/>
      <c r="K57" s="476"/>
      <c r="L57" s="476"/>
      <c r="M57" s="476"/>
      <c r="N57" s="476"/>
      <c r="O57" s="476"/>
      <c r="P57" s="476"/>
      <c r="Q57" s="476"/>
      <c r="R57" s="476"/>
      <c r="S57" s="476"/>
      <c r="T57" s="476"/>
      <c r="U57" s="476"/>
      <c r="V57" s="476"/>
      <c r="W57" s="476"/>
      <c r="X57" s="476"/>
      <c r="Y57" s="476"/>
      <c r="Z57" s="476"/>
      <c r="AA57" s="476"/>
      <c r="AB57" s="476"/>
      <c r="AC57" s="476"/>
      <c r="AD57" s="476"/>
      <c r="AE57" s="476"/>
      <c r="AF57" s="476"/>
    </row>
    <row r="58" spans="1:32" s="368" customFormat="1" x14ac:dyDescent="0.25">
      <c r="A58" s="476"/>
      <c r="B58" s="476"/>
      <c r="C58" s="476"/>
      <c r="D58" s="476"/>
      <c r="E58" s="476"/>
      <c r="F58" s="476"/>
      <c r="G58" s="476"/>
      <c r="H58" s="476"/>
      <c r="I58" s="476"/>
      <c r="J58" s="476"/>
      <c r="K58" s="476"/>
      <c r="L58" s="476"/>
      <c r="M58" s="476"/>
      <c r="N58" s="476"/>
      <c r="O58" s="476"/>
      <c r="P58" s="476"/>
      <c r="Q58" s="476"/>
      <c r="R58" s="476"/>
      <c r="S58" s="476"/>
      <c r="T58" s="476"/>
      <c r="U58" s="476"/>
      <c r="V58" s="476"/>
      <c r="W58" s="476"/>
      <c r="X58" s="476"/>
      <c r="Y58" s="476"/>
      <c r="Z58" s="476"/>
      <c r="AA58" s="476"/>
      <c r="AB58" s="476"/>
      <c r="AC58" s="476"/>
      <c r="AD58" s="476"/>
      <c r="AE58" s="476"/>
      <c r="AF58" s="476"/>
    </row>
    <row r="59" spans="1:32" s="368" customFormat="1" x14ac:dyDescent="0.25">
      <c r="A59" s="476"/>
      <c r="B59" s="476"/>
      <c r="C59" s="476"/>
      <c r="D59" s="476"/>
      <c r="E59" s="476"/>
      <c r="F59" s="476"/>
      <c r="G59" s="476"/>
      <c r="H59" s="476"/>
      <c r="I59" s="476"/>
      <c r="J59" s="476"/>
      <c r="K59" s="476"/>
      <c r="L59" s="476"/>
      <c r="M59" s="476"/>
      <c r="N59" s="476"/>
      <c r="O59" s="476"/>
      <c r="P59" s="476"/>
      <c r="Q59" s="476"/>
      <c r="R59" s="476"/>
      <c r="S59" s="476"/>
      <c r="T59" s="476"/>
      <c r="U59" s="476"/>
      <c r="V59" s="476"/>
      <c r="W59" s="476"/>
      <c r="X59" s="476"/>
      <c r="Y59" s="476"/>
      <c r="Z59" s="476"/>
      <c r="AA59" s="476"/>
      <c r="AB59" s="476"/>
      <c r="AC59" s="476"/>
      <c r="AD59" s="476"/>
      <c r="AE59" s="476"/>
      <c r="AF59" s="476"/>
    </row>
    <row r="60" spans="1:32" s="368" customFormat="1" x14ac:dyDescent="0.25">
      <c r="A60" s="476"/>
      <c r="B60" s="476"/>
      <c r="C60" s="476"/>
      <c r="D60" s="476"/>
      <c r="E60" s="476"/>
      <c r="F60" s="476"/>
      <c r="G60" s="476"/>
      <c r="H60" s="476"/>
      <c r="I60" s="476"/>
      <c r="J60" s="476"/>
      <c r="K60" s="476"/>
      <c r="L60" s="476"/>
      <c r="M60" s="476"/>
      <c r="N60" s="476"/>
      <c r="O60" s="476"/>
      <c r="P60" s="476"/>
      <c r="Q60" s="476"/>
      <c r="R60" s="476"/>
      <c r="S60" s="476"/>
      <c r="T60" s="476"/>
      <c r="U60" s="476"/>
      <c r="V60" s="476"/>
      <c r="W60" s="476"/>
      <c r="X60" s="476"/>
      <c r="Y60" s="476"/>
      <c r="Z60" s="476"/>
      <c r="AA60" s="476"/>
      <c r="AB60" s="476"/>
      <c r="AC60" s="476"/>
      <c r="AD60" s="476"/>
      <c r="AE60" s="476"/>
      <c r="AF60" s="476"/>
    </row>
    <row r="61" spans="1:32" s="368" customFormat="1" x14ac:dyDescent="0.25">
      <c r="A61" s="476"/>
      <c r="B61" s="476"/>
      <c r="C61" s="476"/>
      <c r="D61" s="476"/>
      <c r="E61" s="476"/>
      <c r="F61" s="476"/>
      <c r="G61" s="476"/>
      <c r="H61" s="476"/>
      <c r="I61" s="476"/>
      <c r="J61" s="476"/>
      <c r="K61" s="476"/>
      <c r="L61" s="476"/>
      <c r="M61" s="476"/>
      <c r="N61" s="476"/>
      <c r="O61" s="476"/>
      <c r="P61" s="476"/>
      <c r="Q61" s="476"/>
      <c r="R61" s="476"/>
      <c r="S61" s="476"/>
      <c r="T61" s="476"/>
      <c r="U61" s="476"/>
      <c r="V61" s="476"/>
      <c r="W61" s="476"/>
      <c r="X61" s="476"/>
      <c r="Y61" s="476"/>
      <c r="Z61" s="476"/>
      <c r="AA61" s="476"/>
      <c r="AB61" s="476"/>
      <c r="AC61" s="476"/>
      <c r="AD61" s="476"/>
      <c r="AE61" s="476"/>
      <c r="AF61" s="476"/>
    </row>
    <row r="62" spans="1:32" s="368" customFormat="1" x14ac:dyDescent="0.25">
      <c r="A62" s="476"/>
      <c r="B62" s="476"/>
      <c r="C62" s="476"/>
      <c r="D62" s="476"/>
      <c r="E62" s="476"/>
      <c r="F62" s="476"/>
      <c r="G62" s="476"/>
      <c r="H62" s="476"/>
      <c r="I62" s="476"/>
      <c r="J62" s="476"/>
      <c r="K62" s="476"/>
      <c r="L62" s="476"/>
      <c r="M62" s="476"/>
      <c r="N62" s="476"/>
      <c r="O62" s="476"/>
      <c r="P62" s="476"/>
      <c r="Q62" s="476"/>
      <c r="R62" s="476"/>
      <c r="S62" s="476"/>
      <c r="T62" s="476"/>
      <c r="U62" s="476"/>
      <c r="V62" s="476"/>
      <c r="W62" s="476"/>
      <c r="X62" s="476"/>
      <c r="Y62" s="476"/>
      <c r="Z62" s="476"/>
      <c r="AA62" s="476"/>
      <c r="AB62" s="476"/>
      <c r="AC62" s="476"/>
      <c r="AD62" s="476"/>
      <c r="AE62" s="476"/>
      <c r="AF62" s="476"/>
    </row>
    <row r="63" spans="1:32" s="368" customFormat="1" x14ac:dyDescent="0.25">
      <c r="A63" s="476"/>
      <c r="B63" s="476"/>
      <c r="C63" s="476"/>
      <c r="D63" s="476"/>
      <c r="E63" s="476"/>
      <c r="F63" s="476"/>
      <c r="G63" s="476"/>
      <c r="H63" s="476"/>
      <c r="I63" s="476"/>
      <c r="J63" s="476"/>
      <c r="K63" s="476"/>
      <c r="L63" s="476"/>
      <c r="M63" s="476"/>
      <c r="N63" s="476"/>
      <c r="O63" s="476"/>
      <c r="P63" s="476"/>
      <c r="Q63" s="476"/>
      <c r="R63" s="476"/>
      <c r="S63" s="476"/>
      <c r="T63" s="476"/>
      <c r="U63" s="476"/>
      <c r="V63" s="476"/>
      <c r="W63" s="476"/>
      <c r="X63" s="476"/>
      <c r="Y63" s="476"/>
      <c r="Z63" s="476"/>
      <c r="AA63" s="476"/>
      <c r="AB63" s="476"/>
      <c r="AC63" s="476"/>
      <c r="AD63" s="476"/>
      <c r="AE63" s="476"/>
      <c r="AF63" s="476"/>
    </row>
    <row r="64" spans="1:32" s="368" customFormat="1" x14ac:dyDescent="0.25">
      <c r="A64" s="476"/>
      <c r="B64" s="476"/>
      <c r="C64" s="476"/>
      <c r="D64" s="476"/>
      <c r="E64" s="476"/>
      <c r="F64" s="476"/>
      <c r="G64" s="476"/>
      <c r="H64" s="476"/>
      <c r="I64" s="476"/>
      <c r="J64" s="476"/>
      <c r="K64" s="476"/>
      <c r="L64" s="476"/>
      <c r="M64" s="476"/>
      <c r="N64" s="476"/>
      <c r="O64" s="476"/>
      <c r="P64" s="476"/>
      <c r="Q64" s="476"/>
      <c r="R64" s="476"/>
      <c r="S64" s="476"/>
      <c r="T64" s="476"/>
      <c r="U64" s="476"/>
      <c r="V64" s="476"/>
      <c r="W64" s="476"/>
      <c r="X64" s="476"/>
      <c r="Y64" s="476"/>
      <c r="Z64" s="476"/>
      <c r="AA64" s="476"/>
      <c r="AB64" s="476"/>
      <c r="AC64" s="476"/>
      <c r="AD64" s="476"/>
      <c r="AE64" s="476"/>
      <c r="AF64" s="476"/>
    </row>
    <row r="65" spans="1:2" s="368" customFormat="1" x14ac:dyDescent="0.25">
      <c r="A65" s="463" t="str">
        <f>+HLOOKUP(Introduction!$G$4,nametranslations,34,FALSE)</f>
        <v>Source: WHO/UNICEF JMP (2026)</v>
      </c>
      <c r="B65" s="47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365D-0C70-44B9-8D10-EDD32EC24094}">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9" customWidth="1"/>
    <col min="2" max="2" width="9" style="369"/>
    <col min="3" max="3" width="5.8984375" style="369" customWidth="1"/>
    <col min="4" max="5" width="4.09765625" style="369" customWidth="1"/>
    <col min="6" max="6" width="3.8984375" style="369" customWidth="1"/>
    <col min="7" max="7" width="4.09765625" style="369" customWidth="1"/>
    <col min="8" max="9" width="3.8984375" style="369" customWidth="1"/>
    <col min="10" max="10" width="4.09765625" style="369" customWidth="1"/>
    <col min="11" max="12" width="3.8984375" style="369" customWidth="1"/>
    <col min="13" max="13" width="4.09765625" style="369" customWidth="1"/>
    <col min="14" max="15" width="3.8984375" style="369" customWidth="1"/>
    <col min="16" max="16" width="4.09765625" style="369" customWidth="1"/>
    <col min="17" max="18" width="3.8984375" style="369" customWidth="1"/>
    <col min="19" max="19" width="4.09765625" style="369" customWidth="1"/>
    <col min="20" max="21" width="3.8984375" style="369" customWidth="1"/>
    <col min="22" max="51" width="3.8984375" style="475" customWidth="1"/>
    <col min="52" max="69" width="3.8984375" style="476" customWidth="1"/>
    <col min="70" max="16384" width="9" style="369"/>
  </cols>
  <sheetData>
    <row r="1" spans="1:69" ht="17.399999999999999" x14ac:dyDescent="0.3">
      <c r="A1" s="477" t="str">
        <f>HLOOKUP(Introduction!$G$4,nametranslations,83,FALSE)</f>
        <v>Summary of data from national surveys and censuses</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8"/>
      <c r="BN1" s="478"/>
      <c r="BO1" s="478"/>
      <c r="BP1" s="478"/>
      <c r="BQ1" s="478"/>
    </row>
    <row r="2" spans="1:69" ht="15.6" x14ac:dyDescent="0.3">
      <c r="A2" s="479"/>
      <c r="B2" s="479"/>
      <c r="C2" s="479"/>
      <c r="D2" s="480" t="str">
        <f>HLOOKUP(Introduction!$G$4,nametranslations,85,FALSE)</f>
        <v>Drinking Water</v>
      </c>
      <c r="E2" s="478"/>
      <c r="F2" s="478"/>
      <c r="G2" s="481"/>
      <c r="H2" s="478"/>
      <c r="I2" s="478"/>
      <c r="J2" s="481"/>
      <c r="K2" s="482"/>
      <c r="L2" s="482"/>
      <c r="M2" s="481"/>
      <c r="N2" s="482"/>
      <c r="O2" s="482"/>
      <c r="P2" s="481"/>
      <c r="Q2" s="482"/>
      <c r="R2" s="482"/>
      <c r="S2" s="481"/>
      <c r="T2" s="482"/>
      <c r="U2" s="482"/>
      <c r="V2" s="483" t="str">
        <f>HLOOKUP(Introduction!$G$4,nametranslations,86,FALSE)</f>
        <v>Sanitation</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Hygiene</v>
      </c>
      <c r="BA2" s="486"/>
      <c r="BB2" s="487"/>
      <c r="BC2" s="487"/>
      <c r="BD2" s="488"/>
      <c r="BE2" s="488"/>
      <c r="BF2" s="488"/>
      <c r="BG2" s="488"/>
      <c r="BH2" s="488"/>
      <c r="BI2" s="488"/>
      <c r="BJ2" s="488"/>
      <c r="BK2" s="488"/>
      <c r="BL2" s="488"/>
      <c r="BM2" s="488"/>
      <c r="BN2" s="488"/>
      <c r="BO2" s="488"/>
      <c r="BP2" s="488"/>
      <c r="BQ2" s="488"/>
    </row>
    <row r="3" spans="1:69" ht="13.8" x14ac:dyDescent="0.25">
      <c r="A3" s="489"/>
      <c r="B3" s="478"/>
      <c r="C3" s="478"/>
      <c r="D3" s="478" t="str">
        <f>+Key!$A$24</f>
        <v>Total</v>
      </c>
      <c r="E3" s="478"/>
      <c r="F3" s="478"/>
      <c r="G3" s="478" t="str">
        <f>+Key!$A$26</f>
        <v>Urban</v>
      </c>
      <c r="I3" s="478"/>
      <c r="J3" s="478" t="str">
        <f>+Key!$A$25</f>
        <v>Rural</v>
      </c>
      <c r="L3" s="478"/>
      <c r="M3" s="478" t="str">
        <f>+Key!$A$27</f>
        <v>Pre-primary</v>
      </c>
      <c r="O3" s="478"/>
      <c r="P3" s="478" t="str">
        <f>+Key!$A$28</f>
        <v>Primary</v>
      </c>
      <c r="Q3" s="478"/>
      <c r="R3" s="478"/>
      <c r="S3" s="478" t="str">
        <f>+Key!$A$29</f>
        <v>Secondary</v>
      </c>
      <c r="U3" s="478"/>
      <c r="V3" s="478" t="str">
        <f>+Key!$A$24</f>
        <v>Total</v>
      </c>
      <c r="W3" s="478"/>
      <c r="X3" s="478"/>
      <c r="Y3" s="478" t="str">
        <f>+Key!$A$26</f>
        <v>Urban</v>
      </c>
      <c r="Z3" s="369"/>
      <c r="AA3" s="478"/>
      <c r="AB3" s="478" t="str">
        <f>+Key!$A$25</f>
        <v>Rural</v>
      </c>
      <c r="AC3" s="369"/>
      <c r="AD3" s="478"/>
      <c r="AE3" s="478" t="str">
        <f>+Key!$A$27</f>
        <v>Pre-primary</v>
      </c>
      <c r="AF3" s="369"/>
      <c r="AG3" s="478"/>
      <c r="AH3" s="478" t="str">
        <f>+Key!$A$28</f>
        <v>Primary</v>
      </c>
      <c r="AI3" s="478"/>
      <c r="AJ3" s="478"/>
      <c r="AK3" s="478" t="str">
        <f>+Key!$A$29</f>
        <v>Secondary</v>
      </c>
      <c r="AL3" s="478"/>
      <c r="AM3" s="478"/>
      <c r="AN3" s="478"/>
      <c r="AO3" s="478"/>
      <c r="AP3" s="478" t="s">
        <v>17</v>
      </c>
      <c r="AQ3" s="478"/>
      <c r="AR3" s="478"/>
      <c r="AS3" s="478"/>
      <c r="AT3" s="478"/>
      <c r="AU3" s="478" t="s">
        <v>18</v>
      </c>
      <c r="AV3" s="478"/>
      <c r="AW3" s="478"/>
      <c r="AX3" s="478"/>
      <c r="AY3" s="478"/>
      <c r="AZ3" s="478" t="str">
        <f>+Key!$A$24</f>
        <v>Total</v>
      </c>
      <c r="BA3" s="490"/>
      <c r="BB3" s="478"/>
      <c r="BC3" s="478" t="str">
        <f>+Key!$A$26</f>
        <v>Urban</v>
      </c>
      <c r="BD3" s="369"/>
      <c r="BE3" s="478"/>
      <c r="BF3" s="478" t="str">
        <f>+Key!$A$25</f>
        <v>Rural</v>
      </c>
      <c r="BG3" s="369"/>
      <c r="BH3" s="478"/>
      <c r="BI3" s="478" t="str">
        <f>+Key!$A$27</f>
        <v>Pre-primary</v>
      </c>
      <c r="BJ3" s="369"/>
      <c r="BK3" s="478"/>
      <c r="BL3" s="478" t="str">
        <f>+Key!$A$28</f>
        <v>Primary</v>
      </c>
      <c r="BM3" s="478"/>
      <c r="BN3" s="478"/>
      <c r="BO3" s="478" t="str">
        <f>+Key!$A$29</f>
        <v>Secondary</v>
      </c>
      <c r="BP3" s="368"/>
      <c r="BQ3" s="478"/>
    </row>
    <row r="4" spans="1:69" ht="148.80000000000001" x14ac:dyDescent="0.25">
      <c r="A4" s="491" t="s">
        <v>5</v>
      </c>
      <c r="B4" s="491" t="str">
        <f>HLOOKUP(Introduction!$G$4,nametranslations,88,FALSE)</f>
        <v>Type</v>
      </c>
      <c r="C4" s="491" t="s">
        <v>4</v>
      </c>
      <c r="D4" s="492" t="s">
        <v>25</v>
      </c>
      <c r="E4" s="493" t="s">
        <v>19</v>
      </c>
      <c r="F4" s="494" t="s">
        <v>107</v>
      </c>
      <c r="G4" s="492" t="s">
        <v>25</v>
      </c>
      <c r="H4" s="493" t="s">
        <v>19</v>
      </c>
      <c r="I4" s="494" t="s">
        <v>107</v>
      </c>
      <c r="J4" s="492" t="s">
        <v>25</v>
      </c>
      <c r="K4" s="493" t="s">
        <v>19</v>
      </c>
      <c r="L4" s="494" t="s">
        <v>107</v>
      </c>
      <c r="M4" s="492" t="s">
        <v>25</v>
      </c>
      <c r="N4" s="493" t="s">
        <v>19</v>
      </c>
      <c r="O4" s="494" t="s">
        <v>107</v>
      </c>
      <c r="P4" s="492" t="s">
        <v>25</v>
      </c>
      <c r="Q4" s="493" t="s">
        <v>19</v>
      </c>
      <c r="R4" s="494" t="s">
        <v>107</v>
      </c>
      <c r="S4" s="492" t="s">
        <v>25</v>
      </c>
      <c r="T4" s="493" t="s">
        <v>19</v>
      </c>
      <c r="U4" s="495" t="s">
        <v>107</v>
      </c>
      <c r="V4" s="496" t="s">
        <v>25</v>
      </c>
      <c r="W4" s="497" t="s">
        <v>19</v>
      </c>
      <c r="X4" s="497" t="s">
        <v>21</v>
      </c>
      <c r="Y4" s="497" t="s">
        <v>28</v>
      </c>
      <c r="Z4" s="498" t="s">
        <v>108</v>
      </c>
      <c r="AA4" s="496" t="s">
        <v>25</v>
      </c>
      <c r="AB4" s="497" t="s">
        <v>19</v>
      </c>
      <c r="AC4" s="497" t="s">
        <v>21</v>
      </c>
      <c r="AD4" s="497" t="s">
        <v>28</v>
      </c>
      <c r="AE4" s="498" t="s">
        <v>108</v>
      </c>
      <c r="AF4" s="496" t="s">
        <v>25</v>
      </c>
      <c r="AG4" s="497" t="s">
        <v>19</v>
      </c>
      <c r="AH4" s="497" t="s">
        <v>21</v>
      </c>
      <c r="AI4" s="497" t="s">
        <v>28</v>
      </c>
      <c r="AJ4" s="498" t="s">
        <v>108</v>
      </c>
      <c r="AK4" s="496" t="s">
        <v>25</v>
      </c>
      <c r="AL4" s="497" t="s">
        <v>19</v>
      </c>
      <c r="AM4" s="497" t="s">
        <v>21</v>
      </c>
      <c r="AN4" s="497" t="s">
        <v>28</v>
      </c>
      <c r="AO4" s="498" t="s">
        <v>108</v>
      </c>
      <c r="AP4" s="496" t="s">
        <v>25</v>
      </c>
      <c r="AQ4" s="497" t="s">
        <v>19</v>
      </c>
      <c r="AR4" s="497" t="s">
        <v>21</v>
      </c>
      <c r="AS4" s="497" t="s">
        <v>28</v>
      </c>
      <c r="AT4" s="498" t="s">
        <v>108</v>
      </c>
      <c r="AU4" s="496" t="s">
        <v>25</v>
      </c>
      <c r="AV4" s="497" t="s">
        <v>19</v>
      </c>
      <c r="AW4" s="497" t="s">
        <v>21</v>
      </c>
      <c r="AX4" s="497" t="s">
        <v>28</v>
      </c>
      <c r="AY4" s="499" t="s">
        <v>108</v>
      </c>
      <c r="AZ4" s="500" t="s">
        <v>25</v>
      </c>
      <c r="BA4" s="501" t="s">
        <v>127</v>
      </c>
      <c r="BB4" s="502" t="s">
        <v>128</v>
      </c>
      <c r="BC4" s="500" t="s">
        <v>25</v>
      </c>
      <c r="BD4" s="501" t="s">
        <v>127</v>
      </c>
      <c r="BE4" s="502" t="s">
        <v>128</v>
      </c>
      <c r="BF4" s="500" t="s">
        <v>25</v>
      </c>
      <c r="BG4" s="501" t="s">
        <v>127</v>
      </c>
      <c r="BH4" s="502" t="s">
        <v>128</v>
      </c>
      <c r="BI4" s="500" t="s">
        <v>25</v>
      </c>
      <c r="BJ4" s="501" t="s">
        <v>127</v>
      </c>
      <c r="BK4" s="502" t="s">
        <v>128</v>
      </c>
      <c r="BL4" s="500" t="s">
        <v>25</v>
      </c>
      <c r="BM4" s="501" t="s">
        <v>127</v>
      </c>
      <c r="BN4" s="502" t="s">
        <v>128</v>
      </c>
      <c r="BO4" s="500" t="s">
        <v>25</v>
      </c>
      <c r="BP4" s="501" t="s">
        <v>127</v>
      </c>
      <c r="BQ4" s="502" t="s">
        <v>128</v>
      </c>
    </row>
    <row r="5" spans="1:69" ht="43.2" hidden="1" x14ac:dyDescent="0.25">
      <c r="A5" s="491" t="s">
        <v>38</v>
      </c>
      <c r="B5" s="491" t="s">
        <v>39</v>
      </c>
      <c r="C5" s="491" t="s">
        <v>40</v>
      </c>
      <c r="D5" s="492" t="s">
        <v>121</v>
      </c>
      <c r="E5" s="493" t="s">
        <v>41</v>
      </c>
      <c r="F5" s="494" t="s">
        <v>149</v>
      </c>
      <c r="G5" s="492" t="s">
        <v>122</v>
      </c>
      <c r="H5" s="493" t="s">
        <v>42</v>
      </c>
      <c r="I5" s="494" t="s">
        <v>150</v>
      </c>
      <c r="J5" s="492" t="s">
        <v>123</v>
      </c>
      <c r="K5" s="493" t="s">
        <v>43</v>
      </c>
      <c r="L5" s="494" t="s">
        <v>151</v>
      </c>
      <c r="M5" s="492" t="s">
        <v>124</v>
      </c>
      <c r="N5" s="493" t="s">
        <v>79</v>
      </c>
      <c r="O5" s="494" t="s">
        <v>152</v>
      </c>
      <c r="P5" s="492" t="s">
        <v>125</v>
      </c>
      <c r="Q5" s="493" t="s">
        <v>80</v>
      </c>
      <c r="R5" s="494" t="s">
        <v>153</v>
      </c>
      <c r="S5" s="492" t="s">
        <v>126</v>
      </c>
      <c r="T5" s="493" t="s">
        <v>81</v>
      </c>
      <c r="U5" s="495" t="s">
        <v>154</v>
      </c>
      <c r="V5" s="496" t="s">
        <v>115</v>
      </c>
      <c r="W5" s="497" t="s">
        <v>44</v>
      </c>
      <c r="X5" s="503" t="s">
        <v>58</v>
      </c>
      <c r="Y5" s="503" t="s">
        <v>59</v>
      </c>
      <c r="Z5" s="498" t="s">
        <v>155</v>
      </c>
      <c r="AA5" s="496" t="s">
        <v>116</v>
      </c>
      <c r="AB5" s="497" t="s">
        <v>45</v>
      </c>
      <c r="AC5" s="503" t="s">
        <v>60</v>
      </c>
      <c r="AD5" s="503" t="s">
        <v>61</v>
      </c>
      <c r="AE5" s="498" t="s">
        <v>156</v>
      </c>
      <c r="AF5" s="496" t="s">
        <v>117</v>
      </c>
      <c r="AG5" s="497" t="s">
        <v>46</v>
      </c>
      <c r="AH5" s="503" t="s">
        <v>62</v>
      </c>
      <c r="AI5" s="503" t="s">
        <v>63</v>
      </c>
      <c r="AJ5" s="498" t="s">
        <v>157</v>
      </c>
      <c r="AK5" s="496" t="s">
        <v>118</v>
      </c>
      <c r="AL5" s="497" t="s">
        <v>64</v>
      </c>
      <c r="AM5" s="503" t="s">
        <v>65</v>
      </c>
      <c r="AN5" s="503" t="s">
        <v>66</v>
      </c>
      <c r="AO5" s="498" t="s">
        <v>158</v>
      </c>
      <c r="AP5" s="496" t="s">
        <v>119</v>
      </c>
      <c r="AQ5" s="497" t="s">
        <v>67</v>
      </c>
      <c r="AR5" s="503" t="s">
        <v>68</v>
      </c>
      <c r="AS5" s="503" t="s">
        <v>69</v>
      </c>
      <c r="AT5" s="498" t="s">
        <v>159</v>
      </c>
      <c r="AU5" s="496" t="s">
        <v>120</v>
      </c>
      <c r="AV5" s="497" t="s">
        <v>70</v>
      </c>
      <c r="AW5" s="503" t="s">
        <v>71</v>
      </c>
      <c r="AX5" s="503" t="s">
        <v>72</v>
      </c>
      <c r="AY5" s="499" t="s">
        <v>160</v>
      </c>
      <c r="AZ5" s="500" t="s">
        <v>73</v>
      </c>
      <c r="BA5" s="501" t="s">
        <v>100</v>
      </c>
      <c r="BB5" s="502" t="s">
        <v>161</v>
      </c>
      <c r="BC5" s="500" t="s">
        <v>78</v>
      </c>
      <c r="BD5" s="501" t="s">
        <v>101</v>
      </c>
      <c r="BE5" s="502" t="s">
        <v>162</v>
      </c>
      <c r="BF5" s="500" t="s">
        <v>77</v>
      </c>
      <c r="BG5" s="501" t="s">
        <v>102</v>
      </c>
      <c r="BH5" s="502" t="s">
        <v>163</v>
      </c>
      <c r="BI5" s="500" t="s">
        <v>76</v>
      </c>
      <c r="BJ5" s="501" t="s">
        <v>103</v>
      </c>
      <c r="BK5" s="502" t="s">
        <v>164</v>
      </c>
      <c r="BL5" s="500" t="s">
        <v>75</v>
      </c>
      <c r="BM5" s="501" t="s">
        <v>104</v>
      </c>
      <c r="BN5" s="502" t="s">
        <v>165</v>
      </c>
      <c r="BO5" s="500" t="s">
        <v>74</v>
      </c>
      <c r="BP5" s="501" t="s">
        <v>105</v>
      </c>
      <c r="BQ5" s="502" t="s">
        <v>166</v>
      </c>
    </row>
    <row r="6" spans="1:69" x14ac:dyDescent="0.25">
      <c r="A6" s="504" t="str">
        <f>+RIGHT('Data Summary'!A6,LEN('Data Summary'!A6)-9)</f>
        <v>SUR</v>
      </c>
      <c r="B6" s="478" t="str">
        <f>+IF(ISTEXT('Data Summary'!B6),'Data Summary'!B6,"")</f>
        <v>Survey</v>
      </c>
      <c r="C6" s="505">
        <f>+VALUE('Data Summary'!C6)</f>
        <v>2006</v>
      </c>
      <c r="D6" s="506" t="e">
        <f>+IF(AND(ISNUMBER('Water Data'!D4),'Data Summary'!BS6="Yes"),100-'Water Data'!D4,NA())</f>
        <v>#N/A</v>
      </c>
      <c r="E6" s="506" t="e">
        <f>+IF(AND(ISNUMBER('Water Data'!D6),'Data Summary'!BT6="Yes"),'Water Data'!D6,NA())</f>
        <v>#N/A</v>
      </c>
      <c r="F6" s="506" t="e">
        <f>+IF(AND(ISNUMBER('Water Data'!D9),'Data Summary'!BU6="Yes"),'Water Data'!D9,NA())</f>
        <v>#N/A</v>
      </c>
      <c r="G6" s="506" t="e">
        <f>+IF(AND(ISNUMBER('Water Data'!E4),'Data Summary'!BV6="Yes"),100-'Water Data'!E4,NA())</f>
        <v>#N/A</v>
      </c>
      <c r="H6" s="506" t="e">
        <f>+IF(AND(ISNUMBER('Water Data'!E6),'Data Summary'!BW6="Yes"),'Water Data'!E6,NA())</f>
        <v>#N/A</v>
      </c>
      <c r="I6" s="506" t="e">
        <f>+IF(AND(ISNUMBER('Water Data'!E9),'Data Summary'!BX6="Yes"),'Water Data'!E9,NA())</f>
        <v>#N/A</v>
      </c>
      <c r="J6" s="506" t="e">
        <f>+IF(AND(ISNUMBER('Water Data'!F4),'Data Summary'!BY6="Yes"),100-'Water Data'!F4,NA())</f>
        <v>#N/A</v>
      </c>
      <c r="K6" s="506" t="e">
        <f>+IF(AND(ISNUMBER('Water Data'!F6),'Data Summary'!BZ6="Yes"),'Water Data'!F6,NA())</f>
        <v>#N/A</v>
      </c>
      <c r="L6" s="506" t="e">
        <f>+IF(AND(ISNUMBER('Water Data'!F9),'Data Summary'!CA6="Yes"),'Water Data'!F9,NA())</f>
        <v>#N/A</v>
      </c>
      <c r="M6" s="506" t="e">
        <f>+IF(AND(ISNUMBER('Water Data'!G4),'Data Summary'!CB6="Yes"),100-'Water Data'!G4,NA())</f>
        <v>#N/A</v>
      </c>
      <c r="N6" s="506" t="e">
        <f>+IF(AND(ISNUMBER('Water Data'!G6),'Data Summary'!CC6="Yes"),'Water Data'!G6,NA())</f>
        <v>#N/A</v>
      </c>
      <c r="O6" s="506" t="e">
        <f>+IF(AND(ISNUMBER('Water Data'!G9),'Data Summary'!CD6="Yes"),'Water Data'!G9,NA())</f>
        <v>#N/A</v>
      </c>
      <c r="P6" s="506" t="e">
        <f>+IF(AND(ISNUMBER('Water Data'!H4),'Data Summary'!CE6="Yes"),100-'Water Data'!H4,NA())</f>
        <v>#N/A</v>
      </c>
      <c r="Q6" s="506" t="e">
        <f>+IF(AND(ISNUMBER('Water Data'!H6),'Data Summary'!CF6="Yes"),'Water Data'!H6,NA())</f>
        <v>#N/A</v>
      </c>
      <c r="R6" s="506" t="e">
        <f>+IF(AND(ISNUMBER('Water Data'!H9),'Data Summary'!CG6="Yes"),'Water Data'!H9,NA())</f>
        <v>#N/A</v>
      </c>
      <c r="S6" s="506" t="e">
        <f>+IF(AND(ISNUMBER('Water Data'!I4),'Data Summary'!CH6="Yes"),100-'Water Data'!I4,NA())</f>
        <v>#N/A</v>
      </c>
      <c r="T6" s="506" t="e">
        <f>+IF(AND(ISNUMBER('Water Data'!I6),'Data Summary'!CI6="Yes"),'Water Data'!I6,NA())</f>
        <v>#N/A</v>
      </c>
      <c r="U6" s="506" t="e">
        <f>+IF(AND(ISNUMBER('Water Data'!I9),'Data Summary'!CJ6="Yes"),'Water Data'!I9,NA())</f>
        <v>#N/A</v>
      </c>
      <c r="V6" s="507" t="e">
        <f>+IF(AND(ISNUMBER('Sanitation Data'!D4),'Data Summary'!CK6="Yes"),100-'Sanitation Data'!D4,NA())</f>
        <v>#N/A</v>
      </c>
      <c r="W6" s="507" t="e">
        <f>+IF(AND(ISNUMBER('Sanitation Data'!D6),'Data Summary'!CL6="Yes"),'Sanitation Data'!D6,NA())</f>
        <v>#N/A</v>
      </c>
      <c r="X6" s="507" t="e">
        <f>+IF(AND(ISNUMBER('Sanitation Data'!D10),'Data Summary'!CM6="Yes"),'Sanitation Data'!D10,NA())</f>
        <v>#N/A</v>
      </c>
      <c r="Y6" s="507" t="e">
        <f>+IF(AND(ISNUMBER('Sanitation Data'!D11),'Data Summary'!CN6="Yes"),'Sanitation Data'!D11,NA())</f>
        <v>#N/A</v>
      </c>
      <c r="Z6" s="507" t="e">
        <f>+IF(AND(ISNUMBER('Sanitation Data'!D12),'Data Summary'!CO6="Yes"),'Sanitation Data'!D12,NA())</f>
        <v>#N/A</v>
      </c>
      <c r="AA6" s="507" t="e">
        <f>+IF(AND(ISNUMBER('Sanitation Data'!E4),'Data Summary'!CP6="Yes"),100-'Sanitation Data'!E4,NA())</f>
        <v>#N/A</v>
      </c>
      <c r="AB6" s="507" t="e">
        <f>+IF(AND(ISNUMBER('Sanitation Data'!E6),'Data Summary'!CQ6="Yes"),'Sanitation Data'!E6,NA())</f>
        <v>#N/A</v>
      </c>
      <c r="AC6" s="507" t="e">
        <f>+IF(AND(ISNUMBER('Sanitation Data'!E10),'Data Summary'!CR6="Yes"),'Sanitation Data'!E10,NA())</f>
        <v>#N/A</v>
      </c>
      <c r="AD6" s="507" t="e">
        <f>+IF(AND(ISNUMBER('Sanitation Data'!E11),'Data Summary'!CS6="Yes"),'Sanitation Data'!E11,NA())</f>
        <v>#N/A</v>
      </c>
      <c r="AE6" s="507" t="e">
        <f>+IF(AND(ISNUMBER('Sanitation Data'!E12),'Data Summary'!CT6="Yes"),'Sanitation Data'!E12,NA())</f>
        <v>#N/A</v>
      </c>
      <c r="AF6" s="507">
        <f>+IF(AND(ISNUMBER('Sanitation Data'!F4),'Data Summary'!CU6="Yes"),100-'Sanitation Data'!F4,NA())</f>
        <v>72.7</v>
      </c>
      <c r="AG6" s="507">
        <f>+IF(AND(ISNUMBER('Sanitation Data'!F6),'Data Summary'!CV6="Yes"),'Sanitation Data'!F6,NA())</f>
        <v>63.55</v>
      </c>
      <c r="AH6" s="507" t="e">
        <f>+IF(AND(ISNUMBER('Sanitation Data'!F10),'Data Summary'!CW6="Yes"),'Sanitation Data'!F10,NA())</f>
        <v>#N/A</v>
      </c>
      <c r="AI6" s="507" t="e">
        <f>+IF(AND(ISNUMBER('Sanitation Data'!F11),'Data Summary'!CX6="Yes"),'Sanitation Data'!F11,NA())</f>
        <v>#N/A</v>
      </c>
      <c r="AJ6" s="507" t="e">
        <f>+IF(AND(ISNUMBER('Sanitation Data'!F12),'Data Summary'!CY6="Yes"),'Sanitation Data'!F12,NA())</f>
        <v>#N/A</v>
      </c>
      <c r="AK6" s="507" t="e">
        <f>+IF(AND(ISNUMBER('Sanitation Data'!G4),'Data Summary'!CZ6="Yes"),100-'Sanitation Data'!G4,NA())</f>
        <v>#N/A</v>
      </c>
      <c r="AL6" s="507" t="e">
        <f>+IF(AND(ISNUMBER('Sanitation Data'!G6),'Data Summary'!DA6="Yes"),'Sanitation Data'!G6,NA())</f>
        <v>#N/A</v>
      </c>
      <c r="AM6" s="507" t="e">
        <f>+IF(AND(ISNUMBER('Sanitation Data'!G10),'Data Summary'!DB6="Yes"),'Sanitation Data'!G10,NA())</f>
        <v>#N/A</v>
      </c>
      <c r="AN6" s="507" t="e">
        <f>+IF(AND(ISNUMBER('Sanitation Data'!G11),'Data Summary'!DC6="Yes"),'Sanitation Data'!G11,NA())</f>
        <v>#N/A</v>
      </c>
      <c r="AO6" s="507" t="e">
        <f>+IF(AND(ISNUMBER('Sanitation Data'!G12),'Data Summary'!DD6="Yes"),'Sanitation Data'!G12,NA())</f>
        <v>#N/A</v>
      </c>
      <c r="AP6" s="507" t="e">
        <f>+IF(AND(ISNUMBER('Sanitation Data'!H4),'Data Summary'!DE6="Yes"),100-'Sanitation Data'!H4,NA())</f>
        <v>#N/A</v>
      </c>
      <c r="AQ6" s="507" t="e">
        <f>+IF(AND(ISNUMBER('Sanitation Data'!H6),'Data Summary'!DF6="Yes"),'Sanitation Data'!H6,NA())</f>
        <v>#N/A</v>
      </c>
      <c r="AR6" s="507" t="e">
        <f>+IF(AND(ISNUMBER('Sanitation Data'!H10),'Data Summary'!DG6="Yes"),'Sanitation Data'!H10,NA())</f>
        <v>#N/A</v>
      </c>
      <c r="AS6" s="507" t="e">
        <f>+IF(AND(ISNUMBER('Sanitation Data'!H11),'Data Summary'!DH6="Yes"),'Sanitation Data'!H11,NA())</f>
        <v>#N/A</v>
      </c>
      <c r="AT6" s="507" t="e">
        <f>+IF(AND(ISNUMBER('Sanitation Data'!H12),'Data Summary'!DI6="Yes"),'Sanitation Data'!H12,NA())</f>
        <v>#N/A</v>
      </c>
      <c r="AU6" s="507" t="e">
        <f>+IF(AND(ISNUMBER('Sanitation Data'!I4),'Data Summary'!DJ6="Yes"),100-'Sanitation Data'!I4,NA())</f>
        <v>#N/A</v>
      </c>
      <c r="AV6" s="507" t="e">
        <f>+IF(AND(ISNUMBER('Sanitation Data'!I6),'Data Summary'!DK6="Yes"),'Sanitation Data'!I6,NA())</f>
        <v>#N/A</v>
      </c>
      <c r="AW6" s="507" t="e">
        <f>+IF(AND(ISNUMBER('Sanitation Data'!I10),'Data Summary'!DL6="Yes"),'Sanitation Data'!I10,NA())</f>
        <v>#N/A</v>
      </c>
      <c r="AX6" s="507" t="e">
        <f>+IF(AND(ISNUMBER('Sanitation Data'!I11),'Data Summary'!DM6="Yes"),'Sanitation Data'!I11,NA())</f>
        <v>#N/A</v>
      </c>
      <c r="AY6" s="507" t="e">
        <f>+IF(AND(ISNUMBER('Sanitation Data'!I12),'Data Summary'!DN6="Yes"),'Sanitation Data'!I12,NA())</f>
        <v>#N/A</v>
      </c>
      <c r="AZ6" s="508" t="e">
        <f>+IF(AND(ISNUMBER('Hygiene Data'!D5),'Data Summary'!DO6="Yes"),'Hygiene Data'!D5,NA())</f>
        <v>#N/A</v>
      </c>
      <c r="BA6" s="508" t="e">
        <f>+IF(AND(ISNUMBER('Hygiene Data'!D7),'Data Summary'!DP6="Yes"),'Hygiene Data'!D7,NA())</f>
        <v>#N/A</v>
      </c>
      <c r="BB6" s="508" t="e">
        <f>+IF(AND(ISNUMBER('Hygiene Data'!D9),'Data Summary'!DQ6="Yes"),'Hygiene Data'!D9,NA())</f>
        <v>#N/A</v>
      </c>
      <c r="BC6" s="508" t="e">
        <f>+IF(AND(ISNUMBER('Hygiene Data'!E5),'Data Summary'!DR6="Yes"),'Hygiene Data'!E5,NA())</f>
        <v>#N/A</v>
      </c>
      <c r="BD6" s="508" t="e">
        <f>+IF(AND(ISNUMBER('Hygiene Data'!E7),'Data Summary'!DS6="Yes"),'Hygiene Data'!E7,NA())</f>
        <v>#N/A</v>
      </c>
      <c r="BE6" s="508" t="e">
        <f>+IF(AND(ISNUMBER('Hygiene Data'!E9),'Data Summary'!DT6="Yes"),'Hygiene Data'!E9,NA())</f>
        <v>#N/A</v>
      </c>
      <c r="BF6" s="508">
        <f>+IF(AND(ISNUMBER('Hygiene Data'!F5),'Data Summary'!DU6="Yes"),'Hygiene Data'!F5,NA())</f>
        <v>35.5</v>
      </c>
      <c r="BG6" s="508">
        <f>+IF(AND(ISNUMBER('Hygiene Data'!F7),'Data Summary'!DV6="Yes"),'Hygiene Data'!F7,NA())</f>
        <v>28.544122935628259</v>
      </c>
      <c r="BH6" s="508">
        <f>+IF(AND(ISNUMBER('Hygiene Data'!F9),'Data Summary'!DW6="Yes"),'Hygiene Data'!F9,NA())</f>
        <v>2.5955096466580216</v>
      </c>
      <c r="BI6" s="508" t="e">
        <f>+IF(AND(ISNUMBER('Hygiene Data'!G5),'Data Summary'!DX6="Yes"),'Hygiene Data'!G5,NA())</f>
        <v>#N/A</v>
      </c>
      <c r="BJ6" s="508" t="e">
        <f>+IF(AND(ISNUMBER('Hygiene Data'!G7),'Data Summary'!DY6="Yes"),'Hygiene Data'!G7,NA())</f>
        <v>#N/A</v>
      </c>
      <c r="BK6" s="508" t="e">
        <f>+IF(AND(ISNUMBER('Hygiene Data'!G9),'Data Summary'!DZ6="Yes"),'Hygiene Data'!G9,NA())</f>
        <v>#N/A</v>
      </c>
      <c r="BL6" s="508" t="e">
        <f>+IF(AND(ISNUMBER('Hygiene Data'!H5),'Data Summary'!EA6="Yes"),'Hygiene Data'!H5,NA())</f>
        <v>#N/A</v>
      </c>
      <c r="BM6" s="508" t="e">
        <f>+IF(AND(ISNUMBER('Hygiene Data'!H7),'Data Summary'!EB6="Yes"),'Hygiene Data'!H7,NA())</f>
        <v>#N/A</v>
      </c>
      <c r="BN6" s="508" t="e">
        <f>+IF(AND(ISNUMBER('Hygiene Data'!H9),'Data Summary'!EC6="Yes"),'Hygiene Data'!H9,NA())</f>
        <v>#N/A</v>
      </c>
      <c r="BO6" s="508" t="e">
        <f>+IF(AND(ISNUMBER('Hygiene Data'!I5),'Data Summary'!ED6="Yes"),'Hygiene Data'!I5,NA())</f>
        <v>#N/A</v>
      </c>
      <c r="BP6" s="508" t="e">
        <f>+IF(AND(ISNUMBER('Hygiene Data'!I7),'Data Summary'!EE6="Yes"),'Hygiene Data'!I7,NA())</f>
        <v>#N/A</v>
      </c>
      <c r="BQ6" s="508" t="e">
        <f>+IF(AND(ISNUMBER('Hygiene Data'!I9),'Data Summary'!EF6="Yes"),'Hygiene Data'!I9,NA())</f>
        <v>#N/A</v>
      </c>
    </row>
    <row r="7" spans="1:69" x14ac:dyDescent="0.25">
      <c r="A7" s="504" t="str">
        <f ca="1">+RIGHT('Data Summary'!A7,LEN('Data Summary'!A7)-9)</f>
        <v>HLSS</v>
      </c>
      <c r="B7" s="478" t="str">
        <f ca="1">+IF(ISTEXT('Data Summary'!B7),'Data Summary'!B7,"")</f>
        <v>Survey</v>
      </c>
      <c r="C7" s="505">
        <f ca="1">+VALUE('Data Summary'!C7)</f>
        <v>2006</v>
      </c>
      <c r="D7" s="506" t="e">
        <f ca="1">+IF(AND(ISNUMBER(OFFSET('Water Data'!$D$4,0,10*ROW('Water Data'!D1))),'Data Summary'!BS7="Yes"),100-OFFSET('Water Data'!$D$4,0,10*ROW('Water Data'!D1)),NA())</f>
        <v>#N/A</v>
      </c>
      <c r="E7" s="506">
        <f ca="1">+IF(AND(ISNUMBER(OFFSET('Water Data'!$D$6,0,10*ROW('Water Data'!D1))),'Data Summary'!BT7="Yes"),OFFSET('Water Data'!$D$6,0,10*ROW('Water Data'!D1)),NA())</f>
        <v>88.4</v>
      </c>
      <c r="F7" s="506" t="e">
        <f ca="1">+IF(AND(ISNUMBER(OFFSET('Water Data'!$D$9,0,10*ROW('Water Data'!D1))),'Data Summary'!BU7="Yes"),OFFSET('Water Data'!$D$9,0,10*ROW('Water Data'!D1)),NA())</f>
        <v>#N/A</v>
      </c>
      <c r="G7" s="506" t="e">
        <f ca="1">+IF(AND(ISNUMBER(OFFSET('Water Data'!$E$4,0,10*ROW('Water Data'!E1))),'Data Summary'!BV7="Yes"),100-OFFSET('Water Data'!$E$4,0,10*ROW('Water Data'!E1)),NA())</f>
        <v>#N/A</v>
      </c>
      <c r="H7" s="506" t="e">
        <f ca="1">+IF(AND(ISNUMBER(OFFSET('Water Data'!$E$6,0,10*ROW('Water Data'!E1))),'Data Summary'!BW7="Yes"),OFFSET('Water Data'!$E$6,0,10*ROW('Water Data'!E1)),NA())</f>
        <v>#N/A</v>
      </c>
      <c r="I7" s="506" t="e">
        <f ca="1">+IF(AND(ISNUMBER(OFFSET('Water Data'!$E$9,0,10*ROW('Water Data'!E1))),'Data Summary'!BX7="Yes"),OFFSET('Water Data'!$E$9,0,10*ROW('Water Data'!E1)),NA())</f>
        <v>#N/A</v>
      </c>
      <c r="J7" s="506" t="e">
        <f ca="1">+IF(AND(ISNUMBER(OFFSET('Water Data'!$F$4,0,10*ROW('Water Data'!F1))),'Data Summary'!BY7="Yes"),100-OFFSET('Water Data'!$F$4,0,10*ROW('Water Data'!F1)),NA())</f>
        <v>#N/A</v>
      </c>
      <c r="K7" s="506" t="e">
        <f ca="1">+IF(AND(ISNUMBER(OFFSET('Water Data'!$F$6,0,10*ROW('Water Data'!F1))),'Data Summary'!BZ7="Yes"),OFFSET('Water Data'!$F$6,0,10*ROW('Water Data'!F1)),NA())</f>
        <v>#N/A</v>
      </c>
      <c r="L7" s="506" t="e">
        <f ca="1">+IF(AND(ISNUMBER(OFFSET('Water Data'!$F$9,0,10*ROW('Water Data'!F1))),'Data Summary'!CA7="Yes"),OFFSET('Water Data'!$F$9,0,10*ROW('Water Data'!F1)),NA())</f>
        <v>#N/A</v>
      </c>
      <c r="M7" s="506" t="e">
        <f ca="1">+IF(AND(ISNUMBER(OFFSET('Water Data'!$G$4,0,10*ROW('Water Data'!G1))),'Data Summary'!CB7="Yes"),100-OFFSET('Water Data'!$G$4,0,10*ROW('Water Data'!G1)),NA())</f>
        <v>#N/A</v>
      </c>
      <c r="N7" s="506" t="e">
        <f ca="1">+IF(AND(ISNUMBER(OFFSET('Water Data'!$G$6,0,10*ROW('Water Data'!G1))),'Data Summary'!CC7="Yes"),OFFSET('Water Data'!$G$6,0,10*ROW('Water Data'!G1)),NA())</f>
        <v>#N/A</v>
      </c>
      <c r="O7" s="506" t="e">
        <f ca="1">+IF(AND(ISNUMBER(OFFSET('Water Data'!$G$9,0,10*ROW('Water Data'!G1))),'Data Summary'!CD7="Yes"),OFFSET('Water Data'!$G$9,0,10*ROW('Water Data'!G1)),NA())</f>
        <v>#N/A</v>
      </c>
      <c r="P7" s="506" t="e">
        <f ca="1">+IF(AND(ISNUMBER(OFFSET('Water Data'!$H$4,0,10*ROW('Water Data'!H1))),'Data Summary'!CE7="Yes"),100-OFFSET('Water Data'!$H$4,0,10*ROW('Water Data'!H1)),NA())</f>
        <v>#N/A</v>
      </c>
      <c r="Q7" s="506">
        <f ca="1">+IF(AND(ISNUMBER(OFFSET('Water Data'!$H$6,0,10*ROW('Water Data'!H1))),'Data Summary'!CF7="Yes"),OFFSET('Water Data'!$H$6,0,10*ROW('Water Data'!H1)),NA())</f>
        <v>86.9</v>
      </c>
      <c r="R7" s="506" t="e">
        <f ca="1">+IF(AND(ISNUMBER(OFFSET('Water Data'!$H$9,0,10*ROW('Water Data'!H1))),'Data Summary'!CG7="Yes"),OFFSET('Water Data'!$H$9,0,10*ROW('Water Data'!H1)),NA())</f>
        <v>#N/A</v>
      </c>
      <c r="S7" s="506" t="e">
        <f ca="1">+IF(AND(ISNUMBER(OFFSET('Water Data'!$I$4,0,10*ROW('Water Data'!I1))),'Data Summary'!CH7="Yes"),100-OFFSET('Water Data'!$I$4,0,10*ROW('Water Data'!I1)),NA())</f>
        <v>#N/A</v>
      </c>
      <c r="T7" s="506">
        <f ca="1">+IF(AND(ISNUMBER(OFFSET('Water Data'!$I$6,0,10*ROW('Water Data'!I1))),'Data Summary'!CI7="Yes"),OFFSET('Water Data'!$I$6,0,10*ROW('Water Data'!I1)),NA())</f>
        <v>90.800000000000011</v>
      </c>
      <c r="U7" s="506" t="e">
        <f ca="1">+IF(AND(ISNUMBER(OFFSET('Water Data'!$I$9,0,10*ROW('Water Data'!I1))),'Data Summary'!CJ7="Yes"),OFFSET('Water Data'!$I$9,0,10*ROW('Water Data'!I1)),NA())</f>
        <v>#N/A</v>
      </c>
      <c r="V7" s="507" t="e">
        <f ca="1">+IF(AND(ISNUMBER(OFFSET('Sanitation Data'!$D$4,0,10*ROW('Sanitation Data'!D1))),'Data Summary'!CK7="Yes"),100-OFFSET('Sanitation Data'!$D$4,0,10*ROW('Sanitation Data'!D1)),NA())</f>
        <v>#N/A</v>
      </c>
      <c r="W7" s="507">
        <f ca="1">+IF(AND(ISNUMBER(OFFSET('Sanitation Data'!$D$6,0,10*ROW('Sanitation Data'!D1))),'Data Summary'!CL7="Yes"),OFFSET('Sanitation Data'!$D$6,0,10*ROW('Sanitation Data'!D1)),NA())</f>
        <v>75.2</v>
      </c>
      <c r="X7" s="507" t="e">
        <f ca="1">+IF(AND(ISNUMBER(OFFSET('Sanitation Data'!$D$10,0,10*ROW('Sanitation Data'!D1))),'Data Summary'!CM7="Yes"),OFFSET('Sanitation Data'!$D$10,0,10*ROW('Sanitation Data'!D1)),NA())</f>
        <v>#N/A</v>
      </c>
      <c r="Y7" s="507" t="e">
        <f ca="1">+IF(AND(ISNUMBER(OFFSET('Sanitation Data'!$D$11,0,10*ROW('Sanitation Data'!D1))),'Data Summary'!CN7="Yes"),OFFSET('Sanitation Data'!$D$11,0,10*ROW('Sanitation Data'!D1)),NA())</f>
        <v>#N/A</v>
      </c>
      <c r="Z7" s="507" t="e">
        <f ca="1">+IF(AND(ISNUMBER(OFFSET('Sanitation Data'!$D$12,0,10*ROW('Sanitation Data'!D1))),'Data Summary'!CO7="Yes"),OFFSET('Sanitation Data'!$D$12,0,10*ROW('Sanitation Data'!D1)),NA())</f>
        <v>#N/A</v>
      </c>
      <c r="AA7" s="507" t="e">
        <f ca="1">+IF(AND(ISNUMBER(OFFSET('Sanitation Data'!$E$4,0,10*ROW('Sanitation Data'!E1))),'Data Summary'!CP7="Yes"),100-OFFSET('Sanitation Data'!$E$4,0,10*ROW('Sanitation Data'!E1)),NA())</f>
        <v>#N/A</v>
      </c>
      <c r="AB7" s="507" t="e">
        <f ca="1">+IF(AND(ISNUMBER(OFFSET('Sanitation Data'!$E$6,0,10*ROW('Sanitation Data'!E1))),'Data Summary'!CQ7="Yes"),OFFSET('Sanitation Data'!$E$6,0,10*ROW('Sanitation Data'!E1)),NA())</f>
        <v>#N/A</v>
      </c>
      <c r="AC7" s="507" t="e">
        <f ca="1">+IF(AND(ISNUMBER(OFFSET('Sanitation Data'!$E$10,0,10*ROW('Sanitation Data'!E1))),'Data Summary'!CR7="Yes"),OFFSET('Sanitation Data'!$E$10,0,10*ROW('Sanitation Data'!E1)),NA())</f>
        <v>#N/A</v>
      </c>
      <c r="AD7" s="507" t="e">
        <f ca="1">+IF(AND(ISNUMBER(OFFSET('Sanitation Data'!$E$11,0,10*ROW('Sanitation Data'!E1))),'Data Summary'!CS7="Yes"),OFFSET('Sanitation Data'!$E$11,0,10*ROW('Sanitation Data'!E1)),NA())</f>
        <v>#N/A</v>
      </c>
      <c r="AE7" s="507" t="e">
        <f ca="1">+IF(AND(ISNUMBER(OFFSET('Sanitation Data'!$E$12,0,10*ROW('Sanitation Data'!E1))),'Data Summary'!CT7="Yes"),OFFSET('Sanitation Data'!$E$12,0,10*ROW('Sanitation Data'!E1)),NA())</f>
        <v>#N/A</v>
      </c>
      <c r="AF7" s="507" t="e">
        <f ca="1">+IF(AND(ISNUMBER(OFFSET('Sanitation Data'!$F$4,0,10*ROW('Sanitation Data'!F1))),'Data Summary'!CU7="Yes"),100-OFFSET('Sanitation Data'!$F$4,0,10*ROW('Sanitation Data'!F1)),NA())</f>
        <v>#N/A</v>
      </c>
      <c r="AG7" s="507" t="e">
        <f ca="1">+IF(AND(ISNUMBER(OFFSET('Sanitation Data'!$F$6,0,10*ROW('Sanitation Data'!F1))),'Data Summary'!CV7="Yes"),OFFSET('Sanitation Data'!$F$6,0,10*ROW('Sanitation Data'!F1)),NA())</f>
        <v>#N/A</v>
      </c>
      <c r="AH7" s="507" t="e">
        <f ca="1">+IF(AND(ISNUMBER(OFFSET('Sanitation Data'!$F$10,0,10*ROW('Sanitation Data'!F1))),'Data Summary'!CW7="Yes"),OFFSET('Sanitation Data'!$F$10,0,10*ROW('Sanitation Data'!F1)),NA())</f>
        <v>#N/A</v>
      </c>
      <c r="AI7" s="507" t="e">
        <f ca="1">+IF(AND(ISNUMBER(OFFSET('Sanitation Data'!$F$11,0,10*ROW('Sanitation Data'!F1))),'Data Summary'!CX7="Yes"),OFFSET('Sanitation Data'!$F$11,0,10*ROW('Sanitation Data'!F1)),NA())</f>
        <v>#N/A</v>
      </c>
      <c r="AJ7" s="507" t="e">
        <f ca="1">+IF(AND(ISNUMBER(OFFSET('Sanitation Data'!$F$12,0,10*ROW('Sanitation Data'!F1))),'Data Summary'!CY7="Yes"),OFFSET('Sanitation Data'!$F$12,0,10*ROW('Sanitation Data'!F1)),NA())</f>
        <v>#N/A</v>
      </c>
      <c r="AK7" s="507" t="e">
        <f ca="1">+IF(AND(ISNUMBER(OFFSET('Sanitation Data'!$G$4,0,10*ROW('Sanitation Data'!G1))),'Data Summary'!CZ7="Yes"),100-OFFSET('Sanitation Data'!$G$4,0,10*ROW('Sanitation Data'!G1)),NA())</f>
        <v>#N/A</v>
      </c>
      <c r="AL7" s="507" t="e">
        <f ca="1">+IF(AND(ISNUMBER(OFFSET('Sanitation Data'!$G$6,0,10*ROW('Sanitation Data'!G1))),'Data Summary'!DA7="Yes"),OFFSET('Sanitation Data'!$G$6,0,10*ROW('Sanitation Data'!G1)),NA())</f>
        <v>#N/A</v>
      </c>
      <c r="AM7" s="507" t="e">
        <f ca="1">+IF(AND(ISNUMBER(OFFSET('Sanitation Data'!$G$10,0,10*ROW('Sanitation Data'!G1))),'Data Summary'!DB7="Yes"),OFFSET('Sanitation Data'!$G$10,0,10*ROW('Sanitation Data'!G1)),NA())</f>
        <v>#N/A</v>
      </c>
      <c r="AN7" s="507" t="e">
        <f ca="1">+IF(AND(ISNUMBER(OFFSET('Sanitation Data'!$G$11,0,10*ROW('Sanitation Data'!G1))),'Data Summary'!DC7="Yes"),OFFSET('Sanitation Data'!$G$11,0,10*ROW('Sanitation Data'!G1)),NA())</f>
        <v>#N/A</v>
      </c>
      <c r="AO7" s="507" t="e">
        <f ca="1">+IF(AND(ISNUMBER(OFFSET('Sanitation Data'!$G$12,0,10*ROW('Sanitation Data'!G1))),'Data Summary'!DD7="Yes"),OFFSET('Sanitation Data'!$G$12,0,10*ROW('Sanitation Data'!G1)),NA())</f>
        <v>#N/A</v>
      </c>
      <c r="AP7" s="507" t="e">
        <f ca="1">+IF(AND(ISNUMBER(OFFSET('Sanitation Data'!$H$4,0,10*ROW('Sanitation Data'!H1))),'Data Summary'!DE7="Yes"),100-OFFSET('Sanitation Data'!$H$4,0,10*ROW('Sanitation Data'!H1)),NA())</f>
        <v>#N/A</v>
      </c>
      <c r="AQ7" s="507">
        <f ca="1">+IF(AND(ISNUMBER(OFFSET('Sanitation Data'!$H$6,0,10*ROW('Sanitation Data'!H1))),'Data Summary'!DF7="Yes"),OFFSET('Sanitation Data'!$H$6,0,10*ROW('Sanitation Data'!H1)),NA())</f>
        <v>72.2</v>
      </c>
      <c r="AR7" s="507" t="e">
        <f ca="1">+IF(AND(ISNUMBER(OFFSET('Sanitation Data'!$H$10,0,10*ROW('Sanitation Data'!H1))),'Data Summary'!DG7="Yes"),OFFSET('Sanitation Data'!$H$10,0,10*ROW('Sanitation Data'!H1)),NA())</f>
        <v>#N/A</v>
      </c>
      <c r="AS7" s="507" t="e">
        <f ca="1">+IF(AND(ISNUMBER(OFFSET('Sanitation Data'!$H$11,0,10*ROW('Sanitation Data'!H1))),'Data Summary'!DH7="Yes"),OFFSET('Sanitation Data'!$H$11,0,10*ROW('Sanitation Data'!H1)),NA())</f>
        <v>#N/A</v>
      </c>
      <c r="AT7" s="507" t="e">
        <f ca="1">+IF(AND(ISNUMBER(OFFSET('Sanitation Data'!$H$12,0,10*ROW('Sanitation Data'!H1))),'Data Summary'!DI7="Yes"),OFFSET('Sanitation Data'!$H$12,0,10*ROW('Sanitation Data'!H1)),NA())</f>
        <v>#N/A</v>
      </c>
      <c r="AU7" s="507" t="e">
        <f ca="1">+IF(AND(ISNUMBER(OFFSET('Sanitation Data'!$I$4,0,10*ROW('Sanitation Data'!I1))),'Data Summary'!DJ7="Yes"),100-OFFSET('Sanitation Data'!$I$4,0,10*ROW('Sanitation Data'!I1)),NA())</f>
        <v>#N/A</v>
      </c>
      <c r="AV7" s="507">
        <f ca="1">+IF(AND(ISNUMBER(OFFSET('Sanitation Data'!$I$6,0,10*ROW('Sanitation Data'!I1))),'Data Summary'!DK7="Yes"),OFFSET('Sanitation Data'!$I$6,0,10*ROW('Sanitation Data'!I1)),NA())</f>
        <v>80.25</v>
      </c>
      <c r="AW7" s="507" t="e">
        <f ca="1">+IF(AND(ISNUMBER(OFFSET('Sanitation Data'!$I$10,0,10*ROW('Sanitation Data'!I1))),'Data Summary'!DL7="Yes"),OFFSET('Sanitation Data'!$I$10,0,10*ROW('Sanitation Data'!I1)),NA())</f>
        <v>#N/A</v>
      </c>
      <c r="AX7" s="507" t="e">
        <f ca="1">+IF(AND(ISNUMBER(OFFSET('Sanitation Data'!$I$11,0,10*ROW('Sanitation Data'!I1))),'Data Summary'!DM7="Yes"),OFFSET('Sanitation Data'!$I$11,0,10*ROW('Sanitation Data'!I1)),NA())</f>
        <v>#N/A</v>
      </c>
      <c r="AY7" s="507" t="e">
        <f ca="1">+IF(AND(ISNUMBER(OFFSET('Sanitation Data'!$I$12,0,10*ROW('Sanitation Data'!I1))),'Data Summary'!DN7="Yes"),OFFSET('Sanitation Data'!$I$12,0,10*ROW('Sanitation Data'!I1)),NA())</f>
        <v>#N/A</v>
      </c>
      <c r="AZ7" s="508" t="e">
        <f ca="1">+IF(AND(ISNUMBER(OFFSET('Hygiene Data'!$D$5,0,10*ROW('Hygiene Data'!D1))),'Data Summary'!DO7="Yes"),OFFSET('Hygiene Data'!$D$5,0,10*ROW('Hygiene Data'!D1)),NA())</f>
        <v>#N/A</v>
      </c>
      <c r="BA7" s="508" t="e">
        <f ca="1">+IF(AND(ISNUMBER(OFFSET('Hygiene Data'!$D$7,0,10*ROW('Hygiene Data'!D1))),'Data Summary'!DP7="Yes"),OFFSET('Hygiene Data'!$D$7,0,10*ROW('Hygiene Data'!D1)),NA())</f>
        <v>#N/A</v>
      </c>
      <c r="BB7" s="508" t="e">
        <f ca="1">+IF(AND(ISNUMBER(OFFSET('Hygiene Data'!$D$9,0,10*ROW('Hygiene Data'!D1))),'Data Summary'!DQ7="Yes"),OFFSET('Hygiene Data'!$D$9,0,10*ROW('Hygiene Data'!D1)),NA())</f>
        <v>#N/A</v>
      </c>
      <c r="BC7" s="508" t="e">
        <f ca="1">+IF(AND(ISNUMBER(OFFSET('Hygiene Data'!$E$5,0,10*ROW('Hygiene Data'!E1))),'Data Summary'!DR7="Yes"),OFFSET('Hygiene Data'!$E$5,0,10*ROW('Hygiene Data'!E1)),NA())</f>
        <v>#N/A</v>
      </c>
      <c r="BD7" s="508" t="e">
        <f ca="1">+IF(AND(ISNUMBER(OFFSET('Hygiene Data'!$E$7,0,10*ROW('Hygiene Data'!E1))),'Data Summary'!DS7="Yes"),OFFSET('Hygiene Data'!$E$7,0,10*ROW('Hygiene Data'!E1)),NA())</f>
        <v>#N/A</v>
      </c>
      <c r="BE7" s="508" t="e">
        <f ca="1">+IF(AND(ISNUMBER(OFFSET('Hygiene Data'!$E$9,0,10*ROW('Hygiene Data'!E1))),'Data Summary'!DT7="Yes"),OFFSET('Hygiene Data'!$E$9,0,10*ROW('Hygiene Data'!E1)),NA())</f>
        <v>#N/A</v>
      </c>
      <c r="BF7" s="508" t="e">
        <f ca="1">+IF(AND(ISNUMBER(OFFSET('Hygiene Data'!$F$5,0,10*ROW('Hygiene Data'!F1))),'Data Summary'!DU7="Yes"),OFFSET('Hygiene Data'!$F$5,0,10*ROW('Hygiene Data'!F1)),NA())</f>
        <v>#N/A</v>
      </c>
      <c r="BG7" s="508" t="e">
        <f ca="1">+IF(AND(ISNUMBER(OFFSET('Hygiene Data'!$F$7,0,10*ROW('Hygiene Data'!F1))),'Data Summary'!DV7="Yes"),OFFSET('Hygiene Data'!$F$7,0,10*ROW('Hygiene Data'!F1)),NA())</f>
        <v>#N/A</v>
      </c>
      <c r="BH7" s="508" t="e">
        <f ca="1">+IF(AND(ISNUMBER(OFFSET('Hygiene Data'!$F$9,0,10*ROW('Hygiene Data'!F1))),'Data Summary'!DW7="Yes"),OFFSET('Hygiene Data'!$F$9,0,10*ROW('Hygiene Data'!F1)),NA())</f>
        <v>#N/A</v>
      </c>
      <c r="BI7" s="508" t="e">
        <f ca="1">+IF(AND(ISNUMBER(OFFSET('Hygiene Data'!$G$5,0,10*ROW('Hygiene Data'!G1))),'Data Summary'!DX7="Yes"),OFFSET('Hygiene Data'!$G$5,0,10*ROW('Hygiene Data'!G1)),NA())</f>
        <v>#N/A</v>
      </c>
      <c r="BJ7" s="508" t="e">
        <f ca="1">+IF(AND(ISNUMBER(OFFSET('Hygiene Data'!$G$7,0,10*ROW('Hygiene Data'!G1))),'Data Summary'!DY7="Yes"),OFFSET('Hygiene Data'!$G$7,0,10*ROW('Hygiene Data'!G1)),NA())</f>
        <v>#N/A</v>
      </c>
      <c r="BK7" s="508" t="e">
        <f ca="1">+IF(AND(ISNUMBER(OFFSET('Hygiene Data'!$G$9,0,10*ROW('Hygiene Data'!G1))),'Data Summary'!DZ7="Yes"),OFFSET('Hygiene Data'!$G$9,0,10*ROW('Hygiene Data'!G1)),NA())</f>
        <v>#N/A</v>
      </c>
      <c r="BL7" s="508" t="e">
        <f ca="1">+IF(AND(ISNUMBER(OFFSET('Hygiene Data'!$H$5,0,10*ROW('Hygiene Data'!H1))),'Data Summary'!EA7="Yes"),OFFSET('Hygiene Data'!$H$5,0,10*ROW('Hygiene Data'!H1)),NA())</f>
        <v>#N/A</v>
      </c>
      <c r="BM7" s="508" t="e">
        <f ca="1">+IF(AND(ISNUMBER(OFFSET('Hygiene Data'!$H$7,0,10*ROW('Hygiene Data'!H1))),'Data Summary'!EB7="Yes"),OFFSET('Hygiene Data'!$H$7,0,10*ROW('Hygiene Data'!H1)),NA())</f>
        <v>#N/A</v>
      </c>
      <c r="BN7" s="508" t="e">
        <f ca="1">+IF(AND(ISNUMBER(OFFSET('Hygiene Data'!$H$9,0,10*ROW('Hygiene Data'!H1))),'Data Summary'!EC7="Yes"),OFFSET('Hygiene Data'!$H$9,0,10*ROW('Hygiene Data'!H1)),NA())</f>
        <v>#N/A</v>
      </c>
      <c r="BO7" s="508" t="e">
        <f ca="1">+IF(AND(ISNUMBER(OFFSET('Hygiene Data'!$I$5,0,10*ROW('Hygiene Data'!I1))),'Data Summary'!ED7="Yes"),OFFSET('Hygiene Data'!$I$5,0,10*ROW('Hygiene Data'!I1)),NA())</f>
        <v>#N/A</v>
      </c>
      <c r="BP7" s="508" t="e">
        <f ca="1">+IF(AND(ISNUMBER(OFFSET('Hygiene Data'!$I$7,0,10*ROW('Hygiene Data'!I1))),'Data Summary'!EE7="Yes"),OFFSET('Hygiene Data'!$I$7,0,10*ROW('Hygiene Data'!I1)),NA())</f>
        <v>#N/A</v>
      </c>
      <c r="BQ7" s="508" t="e">
        <f ca="1">+IF(AND(ISNUMBER(OFFSET('Hygiene Data'!$I$9,0,10*ROW('Hygiene Data'!I1))),'Data Summary'!EF7="Yes"),OFFSET('Hygiene Data'!$I$9,0,10*ROW('Hygiene Data'!I1)),NA())</f>
        <v>#N/A</v>
      </c>
    </row>
    <row r="8" spans="1:69" x14ac:dyDescent="0.25">
      <c r="A8" s="504" t="str">
        <f ca="1">+RIGHT('Data Summary'!A8,LEN('Data Summary'!A8)-9)</f>
        <v>YL</v>
      </c>
      <c r="B8" s="478" t="str">
        <f ca="1">+IF(ISTEXT('Data Summary'!B8),'Data Summary'!B8,"")</f>
        <v>Survey</v>
      </c>
      <c r="C8" s="505">
        <f ca="1">+VALUE('Data Summary'!C8)</f>
        <v>2012</v>
      </c>
      <c r="D8" s="506" t="e">
        <f ca="1">+IF(AND(ISNUMBER(OFFSET('Water Data'!$D$4,0,10*ROW('Water Data'!D2))),'Data Summary'!BS8="Yes"),100-OFFSET('Water Data'!$D$4,0,10*ROW('Water Data'!D2)),NA())</f>
        <v>#N/A</v>
      </c>
      <c r="E8" s="506" t="e">
        <f ca="1">+IF(AND(ISNUMBER(OFFSET('Water Data'!$D$6,0,10*ROW('Water Data'!D2))),'Data Summary'!BT8="Yes"),OFFSET('Water Data'!$D$6,0,10*ROW('Water Data'!D2)),NA())</f>
        <v>#N/A</v>
      </c>
      <c r="F8" s="506" t="e">
        <f ca="1">+IF(AND(ISNUMBER(OFFSET('Water Data'!$D$9,0,10*ROW('Water Data'!D2))),'Data Summary'!BU8="Yes"),OFFSET('Water Data'!$D$9,0,10*ROW('Water Data'!D2)),NA())</f>
        <v>#N/A</v>
      </c>
      <c r="G8" s="506" t="e">
        <f ca="1">+IF(AND(ISNUMBER(OFFSET('Water Data'!$E$4,0,10*ROW('Water Data'!E2))),'Data Summary'!BV8="Yes"),100-OFFSET('Water Data'!$E$4,0,10*ROW('Water Data'!E2)),NA())</f>
        <v>#N/A</v>
      </c>
      <c r="H8" s="506" t="e">
        <f ca="1">+IF(AND(ISNUMBER(OFFSET('Water Data'!$E$6,0,10*ROW('Water Data'!E2))),'Data Summary'!BW8="Yes"),OFFSET('Water Data'!$E$6,0,10*ROW('Water Data'!E2)),NA())</f>
        <v>#N/A</v>
      </c>
      <c r="I8" s="506" t="e">
        <f ca="1">+IF(AND(ISNUMBER(OFFSET('Water Data'!$E$9,0,10*ROW('Water Data'!E2))),'Data Summary'!BX8="Yes"),OFFSET('Water Data'!$E$9,0,10*ROW('Water Data'!E2)),NA())</f>
        <v>#N/A</v>
      </c>
      <c r="J8" s="506" t="e">
        <f ca="1">+IF(AND(ISNUMBER(OFFSET('Water Data'!$F$4,0,10*ROW('Water Data'!F2))),'Data Summary'!BY8="Yes"),100-OFFSET('Water Data'!$F$4,0,10*ROW('Water Data'!F2)),NA())</f>
        <v>#N/A</v>
      </c>
      <c r="K8" s="506" t="e">
        <f ca="1">+IF(AND(ISNUMBER(OFFSET('Water Data'!$F$6,0,10*ROW('Water Data'!F2))),'Data Summary'!BZ8="Yes"),OFFSET('Water Data'!$F$6,0,10*ROW('Water Data'!F2)),NA())</f>
        <v>#N/A</v>
      </c>
      <c r="L8" s="506" t="e">
        <f ca="1">+IF(AND(ISNUMBER(OFFSET('Water Data'!$F$9,0,10*ROW('Water Data'!F2))),'Data Summary'!CA8="Yes"),OFFSET('Water Data'!$F$9,0,10*ROW('Water Data'!F2)),NA())</f>
        <v>#N/A</v>
      </c>
      <c r="M8" s="506" t="e">
        <f ca="1">+IF(AND(ISNUMBER(OFFSET('Water Data'!$G$4,0,10*ROW('Water Data'!G2))),'Data Summary'!CB8="Yes"),100-OFFSET('Water Data'!$G$4,0,10*ROW('Water Data'!G2)),NA())</f>
        <v>#N/A</v>
      </c>
      <c r="N8" s="506" t="e">
        <f ca="1">+IF(AND(ISNUMBER(OFFSET('Water Data'!$G$6,0,10*ROW('Water Data'!G2))),'Data Summary'!CC8="Yes"),OFFSET('Water Data'!$G$6,0,10*ROW('Water Data'!G2)),NA())</f>
        <v>#N/A</v>
      </c>
      <c r="O8" s="506" t="e">
        <f ca="1">+IF(AND(ISNUMBER(OFFSET('Water Data'!$G$9,0,10*ROW('Water Data'!G2))),'Data Summary'!CD8="Yes"),OFFSET('Water Data'!$G$9,0,10*ROW('Water Data'!G2)),NA())</f>
        <v>#N/A</v>
      </c>
      <c r="P8" s="506" t="e">
        <f ca="1">+IF(AND(ISNUMBER(OFFSET('Water Data'!$H$4,0,10*ROW('Water Data'!H2))),'Data Summary'!CE8="Yes"),100-OFFSET('Water Data'!$H$4,0,10*ROW('Water Data'!H2)),NA())</f>
        <v>#N/A</v>
      </c>
      <c r="Q8" s="506" t="e">
        <f ca="1">+IF(AND(ISNUMBER(OFFSET('Water Data'!$H$6,0,10*ROW('Water Data'!H2))),'Data Summary'!CF8="Yes"),OFFSET('Water Data'!$H$6,0,10*ROW('Water Data'!H2)),NA())</f>
        <v>#N/A</v>
      </c>
      <c r="R8" s="506" t="e">
        <f ca="1">+IF(AND(ISNUMBER(OFFSET('Water Data'!$H$9,0,10*ROW('Water Data'!H2))),'Data Summary'!CG8="Yes"),OFFSET('Water Data'!$H$9,0,10*ROW('Water Data'!H2)),NA())</f>
        <v>#N/A</v>
      </c>
      <c r="S8" s="506" t="e">
        <f ca="1">+IF(AND(ISNUMBER(OFFSET('Water Data'!$I$4,0,10*ROW('Water Data'!I2))),'Data Summary'!CH8="Yes"),100-OFFSET('Water Data'!$I$4,0,10*ROW('Water Data'!I2)),NA())</f>
        <v>#N/A</v>
      </c>
      <c r="T8" s="506" t="e">
        <f ca="1">+IF(AND(ISNUMBER(OFFSET('Water Data'!$I$6,0,10*ROW('Water Data'!I2))),'Data Summary'!CI8="Yes"),OFFSET('Water Data'!$I$6,0,10*ROW('Water Data'!I2)),NA())</f>
        <v>#N/A</v>
      </c>
      <c r="U8" s="506" t="e">
        <f ca="1">+IF(AND(ISNUMBER(OFFSET('Water Data'!$I$9,0,10*ROW('Water Data'!I2))),'Data Summary'!CJ8="Yes"),OFFSET('Water Data'!$I$9,0,10*ROW('Water Data'!I2)),NA())</f>
        <v>#N/A</v>
      </c>
      <c r="V8" s="507" t="e">
        <f ca="1">+IF(AND(ISNUMBER(OFFSET('Sanitation Data'!$D$4,0,10*ROW('Sanitation Data'!D2))),'Data Summary'!CK8="Yes"),100-OFFSET('Sanitation Data'!$D$4,0,10*ROW('Sanitation Data'!D2)),NA())</f>
        <v>#N/A</v>
      </c>
      <c r="W8" s="507" t="e">
        <f ca="1">+IF(AND(ISNUMBER(OFFSET('Sanitation Data'!$D$6,0,10*ROW('Sanitation Data'!D2))),'Data Summary'!CL8="Yes"),OFFSET('Sanitation Data'!$D$6,0,10*ROW('Sanitation Data'!D2)),NA())</f>
        <v>#N/A</v>
      </c>
      <c r="X8" s="507" t="e">
        <f ca="1">+IF(AND(ISNUMBER(OFFSET('Sanitation Data'!$D$10,0,10*ROW('Sanitation Data'!D2))),'Data Summary'!CM8="Yes"),OFFSET('Sanitation Data'!$D$10,0,10*ROW('Sanitation Data'!D2)),NA())</f>
        <v>#N/A</v>
      </c>
      <c r="Y8" s="507" t="e">
        <f ca="1">+IF(AND(ISNUMBER(OFFSET('Sanitation Data'!$D$11,0,10*ROW('Sanitation Data'!D2))),'Data Summary'!CN8="Yes"),OFFSET('Sanitation Data'!$D$11,0,10*ROW('Sanitation Data'!D2)),NA())</f>
        <v>#N/A</v>
      </c>
      <c r="Z8" s="507" t="e">
        <f ca="1">+IF(AND(ISNUMBER(OFFSET('Sanitation Data'!$D$12,0,10*ROW('Sanitation Data'!D2))),'Data Summary'!CO8="Yes"),OFFSET('Sanitation Data'!$D$12,0,10*ROW('Sanitation Data'!D2)),NA())</f>
        <v>#N/A</v>
      </c>
      <c r="AA8" s="507" t="e">
        <f ca="1">+IF(AND(ISNUMBER(OFFSET('Sanitation Data'!$E$4,0,10*ROW('Sanitation Data'!E2))),'Data Summary'!CP8="Yes"),100-OFFSET('Sanitation Data'!$E$4,0,10*ROW('Sanitation Data'!E2)),NA())</f>
        <v>#N/A</v>
      </c>
      <c r="AB8" s="507" t="e">
        <f ca="1">+IF(AND(ISNUMBER(OFFSET('Sanitation Data'!$E$6,0,10*ROW('Sanitation Data'!E2))),'Data Summary'!CQ8="Yes"),OFFSET('Sanitation Data'!$E$6,0,10*ROW('Sanitation Data'!E2)),NA())</f>
        <v>#N/A</v>
      </c>
      <c r="AC8" s="507" t="e">
        <f ca="1">+IF(AND(ISNUMBER(OFFSET('Sanitation Data'!$E$10,0,10*ROW('Sanitation Data'!E2))),'Data Summary'!CR8="Yes"),OFFSET('Sanitation Data'!$E$10,0,10*ROW('Sanitation Data'!E2)),NA())</f>
        <v>#N/A</v>
      </c>
      <c r="AD8" s="507" t="e">
        <f ca="1">+IF(AND(ISNUMBER(OFFSET('Sanitation Data'!$E$11,0,10*ROW('Sanitation Data'!E2))),'Data Summary'!CS8="Yes"),OFFSET('Sanitation Data'!$E$11,0,10*ROW('Sanitation Data'!E2)),NA())</f>
        <v>#N/A</v>
      </c>
      <c r="AE8" s="507" t="e">
        <f ca="1">+IF(AND(ISNUMBER(OFFSET('Sanitation Data'!$E$12,0,10*ROW('Sanitation Data'!E2))),'Data Summary'!CT8="Yes"),OFFSET('Sanitation Data'!$E$12,0,10*ROW('Sanitation Data'!E2)),NA())</f>
        <v>#N/A</v>
      </c>
      <c r="AF8" s="507" t="e">
        <f ca="1">+IF(AND(ISNUMBER(OFFSET('Sanitation Data'!$F$4,0,10*ROW('Sanitation Data'!F2))),'Data Summary'!CU8="Yes"),100-OFFSET('Sanitation Data'!$F$4,0,10*ROW('Sanitation Data'!F2)),NA())</f>
        <v>#N/A</v>
      </c>
      <c r="AG8" s="507" t="e">
        <f ca="1">+IF(AND(ISNUMBER(OFFSET('Sanitation Data'!$F$6,0,10*ROW('Sanitation Data'!F2))),'Data Summary'!CV8="Yes"),OFFSET('Sanitation Data'!$F$6,0,10*ROW('Sanitation Data'!F2)),NA())</f>
        <v>#N/A</v>
      </c>
      <c r="AH8" s="507" t="e">
        <f ca="1">+IF(AND(ISNUMBER(OFFSET('Sanitation Data'!$F$10,0,10*ROW('Sanitation Data'!F2))),'Data Summary'!CW8="Yes"),OFFSET('Sanitation Data'!$F$10,0,10*ROW('Sanitation Data'!F2)),NA())</f>
        <v>#N/A</v>
      </c>
      <c r="AI8" s="507" t="e">
        <f ca="1">+IF(AND(ISNUMBER(OFFSET('Sanitation Data'!$F$11,0,10*ROW('Sanitation Data'!F2))),'Data Summary'!CX8="Yes"),OFFSET('Sanitation Data'!$F$11,0,10*ROW('Sanitation Data'!F2)),NA())</f>
        <v>#N/A</v>
      </c>
      <c r="AJ8" s="507" t="e">
        <f ca="1">+IF(AND(ISNUMBER(OFFSET('Sanitation Data'!$F$12,0,10*ROW('Sanitation Data'!F2))),'Data Summary'!CY8="Yes"),OFFSET('Sanitation Data'!$F$12,0,10*ROW('Sanitation Data'!F2)),NA())</f>
        <v>#N/A</v>
      </c>
      <c r="AK8" s="507" t="e">
        <f ca="1">+IF(AND(ISNUMBER(OFFSET('Sanitation Data'!$G$4,0,10*ROW('Sanitation Data'!G2))),'Data Summary'!CZ8="Yes"),100-OFFSET('Sanitation Data'!$G$4,0,10*ROW('Sanitation Data'!G2)),NA())</f>
        <v>#N/A</v>
      </c>
      <c r="AL8" s="507" t="e">
        <f ca="1">+IF(AND(ISNUMBER(OFFSET('Sanitation Data'!$G$6,0,10*ROW('Sanitation Data'!G2))),'Data Summary'!DA8="Yes"),OFFSET('Sanitation Data'!$G$6,0,10*ROW('Sanitation Data'!G2)),NA())</f>
        <v>#N/A</v>
      </c>
      <c r="AM8" s="507" t="e">
        <f ca="1">+IF(AND(ISNUMBER(OFFSET('Sanitation Data'!$G$10,0,10*ROW('Sanitation Data'!G2))),'Data Summary'!DB8="Yes"),OFFSET('Sanitation Data'!$G$10,0,10*ROW('Sanitation Data'!G2)),NA())</f>
        <v>#N/A</v>
      </c>
      <c r="AN8" s="507" t="e">
        <f ca="1">+IF(AND(ISNUMBER(OFFSET('Sanitation Data'!$G$11,0,10*ROW('Sanitation Data'!G2))),'Data Summary'!DC8="Yes"),OFFSET('Sanitation Data'!$G$11,0,10*ROW('Sanitation Data'!G2)),NA())</f>
        <v>#N/A</v>
      </c>
      <c r="AO8" s="507" t="e">
        <f ca="1">+IF(AND(ISNUMBER(OFFSET('Sanitation Data'!$G$12,0,10*ROW('Sanitation Data'!G2))),'Data Summary'!DD8="Yes"),OFFSET('Sanitation Data'!$G$12,0,10*ROW('Sanitation Data'!G2)),NA())</f>
        <v>#N/A</v>
      </c>
      <c r="AP8" s="507" t="e">
        <f ca="1">+IF(AND(ISNUMBER(OFFSET('Sanitation Data'!$H$4,0,10*ROW('Sanitation Data'!H2))),'Data Summary'!DE8="Yes"),100-OFFSET('Sanitation Data'!$H$4,0,10*ROW('Sanitation Data'!H2)),NA())</f>
        <v>#N/A</v>
      </c>
      <c r="AQ8" s="507" t="e">
        <f ca="1">+IF(AND(ISNUMBER(OFFSET('Sanitation Data'!$H$6,0,10*ROW('Sanitation Data'!H2))),'Data Summary'!DF8="Yes"),OFFSET('Sanitation Data'!$H$6,0,10*ROW('Sanitation Data'!H2)),NA())</f>
        <v>#N/A</v>
      </c>
      <c r="AR8" s="507" t="e">
        <f ca="1">+IF(AND(ISNUMBER(OFFSET('Sanitation Data'!$H$10,0,10*ROW('Sanitation Data'!H2))),'Data Summary'!DG8="Yes"),OFFSET('Sanitation Data'!$H$10,0,10*ROW('Sanitation Data'!H2)),NA())</f>
        <v>#N/A</v>
      </c>
      <c r="AS8" s="507" t="e">
        <f ca="1">+IF(AND(ISNUMBER(OFFSET('Sanitation Data'!$H$11,0,10*ROW('Sanitation Data'!H2))),'Data Summary'!DH8="Yes"),OFFSET('Sanitation Data'!$H$11,0,10*ROW('Sanitation Data'!H2)),NA())</f>
        <v>#N/A</v>
      </c>
      <c r="AT8" s="507" t="e">
        <f ca="1">+IF(AND(ISNUMBER(OFFSET('Sanitation Data'!$H$12,0,10*ROW('Sanitation Data'!H2))),'Data Summary'!DI8="Yes"),OFFSET('Sanitation Data'!$H$12,0,10*ROW('Sanitation Data'!H2)),NA())</f>
        <v>#N/A</v>
      </c>
      <c r="AU8" s="507" t="e">
        <f ca="1">+IF(AND(ISNUMBER(OFFSET('Sanitation Data'!$I$4,0,10*ROW('Sanitation Data'!I2))),'Data Summary'!DJ8="Yes"),100-OFFSET('Sanitation Data'!$I$4,0,10*ROW('Sanitation Data'!I2)),NA())</f>
        <v>#N/A</v>
      </c>
      <c r="AV8" s="507" t="e">
        <f ca="1">+IF(AND(ISNUMBER(OFFSET('Sanitation Data'!$I$6,0,10*ROW('Sanitation Data'!I2))),'Data Summary'!DK8="Yes"),OFFSET('Sanitation Data'!$I$6,0,10*ROW('Sanitation Data'!I2)),NA())</f>
        <v>#N/A</v>
      </c>
      <c r="AW8" s="507" t="e">
        <f ca="1">+IF(AND(ISNUMBER(OFFSET('Sanitation Data'!$I$10,0,10*ROW('Sanitation Data'!I2))),'Data Summary'!DL8="Yes"),OFFSET('Sanitation Data'!$I$10,0,10*ROW('Sanitation Data'!I2)),NA())</f>
        <v>#N/A</v>
      </c>
      <c r="AX8" s="507" t="e">
        <f ca="1">+IF(AND(ISNUMBER(OFFSET('Sanitation Data'!$I$11,0,10*ROW('Sanitation Data'!I2))),'Data Summary'!DM8="Yes"),OFFSET('Sanitation Data'!$I$11,0,10*ROW('Sanitation Data'!I2)),NA())</f>
        <v>#N/A</v>
      </c>
      <c r="AY8" s="507" t="e">
        <f ca="1">+IF(AND(ISNUMBER(OFFSET('Sanitation Data'!$I$12,0,10*ROW('Sanitation Data'!I2))),'Data Summary'!DN8="Yes"),OFFSET('Sanitation Data'!$I$12,0,10*ROW('Sanitation Data'!I2)),NA())</f>
        <v>#N/A</v>
      </c>
      <c r="AZ8" s="508" t="e">
        <f ca="1">+IF(AND(ISNUMBER(OFFSET('Hygiene Data'!$D$5,0,10*ROW('Hygiene Data'!D2))),'Data Summary'!DO8="Yes"),OFFSET('Hygiene Data'!$D$5,0,10*ROW('Hygiene Data'!D2)),NA())</f>
        <v>#N/A</v>
      </c>
      <c r="BA8" s="508" t="e">
        <f ca="1">+IF(AND(ISNUMBER(OFFSET('Hygiene Data'!$D$7,0,10*ROW('Hygiene Data'!D2))),'Data Summary'!DP8="Yes"),OFFSET('Hygiene Data'!$D$7,0,10*ROW('Hygiene Data'!D2)),NA())</f>
        <v>#N/A</v>
      </c>
      <c r="BB8" s="508" t="e">
        <f ca="1">+IF(AND(ISNUMBER(OFFSET('Hygiene Data'!$D$9,0,10*ROW('Hygiene Data'!D2))),'Data Summary'!DQ8="Yes"),OFFSET('Hygiene Data'!$D$9,0,10*ROW('Hygiene Data'!D2)),NA())</f>
        <v>#N/A</v>
      </c>
      <c r="BC8" s="508" t="e">
        <f ca="1">+IF(AND(ISNUMBER(OFFSET('Hygiene Data'!$E$5,0,10*ROW('Hygiene Data'!E2))),'Data Summary'!DR8="Yes"),OFFSET('Hygiene Data'!$E$5,0,10*ROW('Hygiene Data'!E2)),NA())</f>
        <v>#N/A</v>
      </c>
      <c r="BD8" s="508" t="e">
        <f ca="1">+IF(AND(ISNUMBER(OFFSET('Hygiene Data'!$E$7,0,10*ROW('Hygiene Data'!E2))),'Data Summary'!DS8="Yes"),OFFSET('Hygiene Data'!$E$7,0,10*ROW('Hygiene Data'!E2)),NA())</f>
        <v>#N/A</v>
      </c>
      <c r="BE8" s="508" t="e">
        <f ca="1">+IF(AND(ISNUMBER(OFFSET('Hygiene Data'!$E$9,0,10*ROW('Hygiene Data'!E2))),'Data Summary'!DT8="Yes"),OFFSET('Hygiene Data'!$E$9,0,10*ROW('Hygiene Data'!E2)),NA())</f>
        <v>#N/A</v>
      </c>
      <c r="BF8" s="508" t="e">
        <f ca="1">+IF(AND(ISNUMBER(OFFSET('Hygiene Data'!$F$5,0,10*ROW('Hygiene Data'!F2))),'Data Summary'!DU8="Yes"),OFFSET('Hygiene Data'!$F$5,0,10*ROW('Hygiene Data'!F2)),NA())</f>
        <v>#N/A</v>
      </c>
      <c r="BG8" s="508" t="e">
        <f ca="1">+IF(AND(ISNUMBER(OFFSET('Hygiene Data'!$F$7,0,10*ROW('Hygiene Data'!F2))),'Data Summary'!DV8="Yes"),OFFSET('Hygiene Data'!$F$7,0,10*ROW('Hygiene Data'!F2)),NA())</f>
        <v>#N/A</v>
      </c>
      <c r="BH8" s="508" t="e">
        <f ca="1">+IF(AND(ISNUMBER(OFFSET('Hygiene Data'!$F$9,0,10*ROW('Hygiene Data'!F2))),'Data Summary'!DW8="Yes"),OFFSET('Hygiene Data'!$F$9,0,10*ROW('Hygiene Data'!F2)),NA())</f>
        <v>#N/A</v>
      </c>
      <c r="BI8" s="508" t="e">
        <f ca="1">+IF(AND(ISNUMBER(OFFSET('Hygiene Data'!$G$5,0,10*ROW('Hygiene Data'!G2))),'Data Summary'!DX8="Yes"),OFFSET('Hygiene Data'!$G$5,0,10*ROW('Hygiene Data'!G2)),NA())</f>
        <v>#N/A</v>
      </c>
      <c r="BJ8" s="508" t="e">
        <f ca="1">+IF(AND(ISNUMBER(OFFSET('Hygiene Data'!$G$7,0,10*ROW('Hygiene Data'!G2))),'Data Summary'!DY8="Yes"),OFFSET('Hygiene Data'!$G$7,0,10*ROW('Hygiene Data'!G2)),NA())</f>
        <v>#N/A</v>
      </c>
      <c r="BK8" s="508" t="e">
        <f ca="1">+IF(AND(ISNUMBER(OFFSET('Hygiene Data'!$G$9,0,10*ROW('Hygiene Data'!G2))),'Data Summary'!DZ8="Yes"),OFFSET('Hygiene Data'!$G$9,0,10*ROW('Hygiene Data'!G2)),NA())</f>
        <v>#N/A</v>
      </c>
      <c r="BL8" s="508" t="e">
        <f ca="1">+IF(AND(ISNUMBER(OFFSET('Hygiene Data'!$H$5,0,10*ROW('Hygiene Data'!H2))),'Data Summary'!EA8="Yes"),OFFSET('Hygiene Data'!$H$5,0,10*ROW('Hygiene Data'!H2)),NA())</f>
        <v>#N/A</v>
      </c>
      <c r="BM8" s="508" t="e">
        <f ca="1">+IF(AND(ISNUMBER(OFFSET('Hygiene Data'!$H$7,0,10*ROW('Hygiene Data'!H2))),'Data Summary'!EB8="Yes"),OFFSET('Hygiene Data'!$H$7,0,10*ROW('Hygiene Data'!H2)),NA())</f>
        <v>#N/A</v>
      </c>
      <c r="BN8" s="508" t="e">
        <f ca="1">+IF(AND(ISNUMBER(OFFSET('Hygiene Data'!$H$9,0,10*ROW('Hygiene Data'!H2))),'Data Summary'!EC8="Yes"),OFFSET('Hygiene Data'!$H$9,0,10*ROW('Hygiene Data'!H2)),NA())</f>
        <v>#N/A</v>
      </c>
      <c r="BO8" s="508" t="e">
        <f ca="1">+IF(AND(ISNUMBER(OFFSET('Hygiene Data'!$I$5,0,10*ROW('Hygiene Data'!I2))),'Data Summary'!ED8="Yes"),OFFSET('Hygiene Data'!$I$5,0,10*ROW('Hygiene Data'!I2)),NA())</f>
        <v>#N/A</v>
      </c>
      <c r="BP8" s="508" t="e">
        <f ca="1">+IF(AND(ISNUMBER(OFFSET('Hygiene Data'!$I$7,0,10*ROW('Hygiene Data'!I2))),'Data Summary'!EE8="Yes"),OFFSET('Hygiene Data'!$I$7,0,10*ROW('Hygiene Data'!I2)),NA())</f>
        <v>#N/A</v>
      </c>
      <c r="BQ8" s="508" t="e">
        <f ca="1">+IF(AND(ISNUMBER(OFFSET('Hygiene Data'!$I$9,0,10*ROW('Hygiene Data'!I2))),'Data Summary'!EF8="Yes"),OFFSET('Hygiene Data'!$I$9,0,10*ROW('Hygiene Data'!I2)),NA())</f>
        <v>#N/A</v>
      </c>
    </row>
    <row r="9" spans="1:69" x14ac:dyDescent="0.25">
      <c r="A9" s="504" t="str">
        <f ca="1">+RIGHT('Data Summary'!A9,LEN('Data Summary'!A9)-9)</f>
        <v>YL</v>
      </c>
      <c r="B9" s="478" t="str">
        <f ca="1">+IF(ISTEXT('Data Summary'!B9),'Data Summary'!B9,"")</f>
        <v>Survey</v>
      </c>
      <c r="C9" s="505">
        <f ca="1">+VALUE('Data Summary'!C9)</f>
        <v>2017</v>
      </c>
      <c r="D9" s="506" t="e">
        <f ca="1">+IF(AND(ISNUMBER(OFFSET('Water Data'!$D$4,0,10*ROW('Water Data'!D3))),'Data Summary'!BS9="Yes"),100-OFFSET('Water Data'!$D$4,0,10*ROW('Water Data'!D3)),NA())</f>
        <v>#N/A</v>
      </c>
      <c r="E9" s="506" t="e">
        <f ca="1">+IF(AND(ISNUMBER(OFFSET('Water Data'!$D$6,0,10*ROW('Water Data'!D3))),'Data Summary'!BT9="Yes"),OFFSET('Water Data'!$D$6,0,10*ROW('Water Data'!D3)),NA())</f>
        <v>#N/A</v>
      </c>
      <c r="F9" s="506" t="e">
        <f ca="1">+IF(AND(ISNUMBER(OFFSET('Water Data'!$D$9,0,10*ROW('Water Data'!D3))),'Data Summary'!BU9="Yes"),OFFSET('Water Data'!$D$9,0,10*ROW('Water Data'!D3)),NA())</f>
        <v>#N/A</v>
      </c>
      <c r="G9" s="506" t="e">
        <f ca="1">+IF(AND(ISNUMBER(OFFSET('Water Data'!$E$4,0,10*ROW('Water Data'!E3))),'Data Summary'!BV9="Yes"),100-OFFSET('Water Data'!$E$4,0,10*ROW('Water Data'!E3)),NA())</f>
        <v>#N/A</v>
      </c>
      <c r="H9" s="506" t="e">
        <f ca="1">+IF(AND(ISNUMBER(OFFSET('Water Data'!$E$6,0,10*ROW('Water Data'!E3))),'Data Summary'!BW9="Yes"),OFFSET('Water Data'!$E$6,0,10*ROW('Water Data'!E3)),NA())</f>
        <v>#N/A</v>
      </c>
      <c r="I9" s="506" t="e">
        <f ca="1">+IF(AND(ISNUMBER(OFFSET('Water Data'!$E$9,0,10*ROW('Water Data'!E3))),'Data Summary'!BX9="Yes"),OFFSET('Water Data'!$E$9,0,10*ROW('Water Data'!E3)),NA())</f>
        <v>#N/A</v>
      </c>
      <c r="J9" s="506" t="e">
        <f ca="1">+IF(AND(ISNUMBER(OFFSET('Water Data'!$F$4,0,10*ROW('Water Data'!F3))),'Data Summary'!BY9="Yes"),100-OFFSET('Water Data'!$F$4,0,10*ROW('Water Data'!F3)),NA())</f>
        <v>#N/A</v>
      </c>
      <c r="K9" s="506" t="e">
        <f ca="1">+IF(AND(ISNUMBER(OFFSET('Water Data'!$F$6,0,10*ROW('Water Data'!F3))),'Data Summary'!BZ9="Yes"),OFFSET('Water Data'!$F$6,0,10*ROW('Water Data'!F3)),NA())</f>
        <v>#N/A</v>
      </c>
      <c r="L9" s="506" t="e">
        <f ca="1">+IF(AND(ISNUMBER(OFFSET('Water Data'!$F$9,0,10*ROW('Water Data'!F3))),'Data Summary'!CA9="Yes"),OFFSET('Water Data'!$F$9,0,10*ROW('Water Data'!F3)),NA())</f>
        <v>#N/A</v>
      </c>
      <c r="M9" s="506" t="e">
        <f ca="1">+IF(AND(ISNUMBER(OFFSET('Water Data'!$G$4,0,10*ROW('Water Data'!G3))),'Data Summary'!CB9="Yes"),100-OFFSET('Water Data'!$G$4,0,10*ROW('Water Data'!G3)),NA())</f>
        <v>#N/A</v>
      </c>
      <c r="N9" s="506" t="e">
        <f ca="1">+IF(AND(ISNUMBER(OFFSET('Water Data'!$G$6,0,10*ROW('Water Data'!G3))),'Data Summary'!CC9="Yes"),OFFSET('Water Data'!$G$6,0,10*ROW('Water Data'!G3)),NA())</f>
        <v>#N/A</v>
      </c>
      <c r="O9" s="506" t="e">
        <f ca="1">+IF(AND(ISNUMBER(OFFSET('Water Data'!$G$9,0,10*ROW('Water Data'!G3))),'Data Summary'!CD9="Yes"),OFFSET('Water Data'!$G$9,0,10*ROW('Water Data'!G3)),NA())</f>
        <v>#N/A</v>
      </c>
      <c r="P9" s="506" t="e">
        <f ca="1">+IF(AND(ISNUMBER(OFFSET('Water Data'!$H$4,0,10*ROW('Water Data'!H3))),'Data Summary'!CE9="Yes"),100-OFFSET('Water Data'!$H$4,0,10*ROW('Water Data'!H3)),NA())</f>
        <v>#N/A</v>
      </c>
      <c r="Q9" s="506" t="e">
        <f ca="1">+IF(AND(ISNUMBER(OFFSET('Water Data'!$H$6,0,10*ROW('Water Data'!H3))),'Data Summary'!CF9="Yes"),OFFSET('Water Data'!$H$6,0,10*ROW('Water Data'!H3)),NA())</f>
        <v>#N/A</v>
      </c>
      <c r="R9" s="506" t="e">
        <f ca="1">+IF(AND(ISNUMBER(OFFSET('Water Data'!$H$9,0,10*ROW('Water Data'!H3))),'Data Summary'!CG9="Yes"),OFFSET('Water Data'!$H$9,0,10*ROW('Water Data'!H3)),NA())</f>
        <v>#N/A</v>
      </c>
      <c r="S9" s="506" t="e">
        <f ca="1">+IF(AND(ISNUMBER(OFFSET('Water Data'!$I$4,0,10*ROW('Water Data'!I3))),'Data Summary'!CH9="Yes"),100-OFFSET('Water Data'!$I$4,0,10*ROW('Water Data'!I3)),NA())</f>
        <v>#N/A</v>
      </c>
      <c r="T9" s="506" t="e">
        <f ca="1">+IF(AND(ISNUMBER(OFFSET('Water Data'!$I$6,0,10*ROW('Water Data'!I3))),'Data Summary'!CI9="Yes"),OFFSET('Water Data'!$I$6,0,10*ROW('Water Data'!I3)),NA())</f>
        <v>#N/A</v>
      </c>
      <c r="U9" s="506" t="e">
        <f ca="1">+IF(AND(ISNUMBER(OFFSET('Water Data'!$I$9,0,10*ROW('Water Data'!I3))),'Data Summary'!CJ9="Yes"),OFFSET('Water Data'!$I$9,0,10*ROW('Water Data'!I3)),NA())</f>
        <v>#N/A</v>
      </c>
      <c r="V9" s="507" t="e">
        <f ca="1">+IF(AND(ISNUMBER(OFFSET('Sanitation Data'!$D$4,0,10*ROW('Sanitation Data'!D3))),'Data Summary'!CK9="Yes"),100-OFFSET('Sanitation Data'!$D$4,0,10*ROW('Sanitation Data'!D3)),NA())</f>
        <v>#N/A</v>
      </c>
      <c r="W9" s="507" t="e">
        <f ca="1">+IF(AND(ISNUMBER(OFFSET('Sanitation Data'!$D$6,0,10*ROW('Sanitation Data'!D3))),'Data Summary'!CL9="Yes"),OFFSET('Sanitation Data'!$D$6,0,10*ROW('Sanitation Data'!D3)),NA())</f>
        <v>#N/A</v>
      </c>
      <c r="X9" s="507" t="e">
        <f ca="1">+IF(AND(ISNUMBER(OFFSET('Sanitation Data'!$D$10,0,10*ROW('Sanitation Data'!D3))),'Data Summary'!CM9="Yes"),OFFSET('Sanitation Data'!$D$10,0,10*ROW('Sanitation Data'!D3)),NA())</f>
        <v>#N/A</v>
      </c>
      <c r="Y9" s="507" t="e">
        <f ca="1">+IF(AND(ISNUMBER(OFFSET('Sanitation Data'!$D$11,0,10*ROW('Sanitation Data'!D3))),'Data Summary'!CN9="Yes"),OFFSET('Sanitation Data'!$D$11,0,10*ROW('Sanitation Data'!D3)),NA())</f>
        <v>#N/A</v>
      </c>
      <c r="Z9" s="507" t="e">
        <f ca="1">+IF(AND(ISNUMBER(OFFSET('Sanitation Data'!$D$12,0,10*ROW('Sanitation Data'!D3))),'Data Summary'!CO9="Yes"),OFFSET('Sanitation Data'!$D$12,0,10*ROW('Sanitation Data'!D3)),NA())</f>
        <v>#N/A</v>
      </c>
      <c r="AA9" s="507" t="e">
        <f ca="1">+IF(AND(ISNUMBER(OFFSET('Sanitation Data'!$E$4,0,10*ROW('Sanitation Data'!E3))),'Data Summary'!CP9="Yes"),100-OFFSET('Sanitation Data'!$E$4,0,10*ROW('Sanitation Data'!E3)),NA())</f>
        <v>#N/A</v>
      </c>
      <c r="AB9" s="507" t="e">
        <f ca="1">+IF(AND(ISNUMBER(OFFSET('Sanitation Data'!$E$6,0,10*ROW('Sanitation Data'!E3))),'Data Summary'!CQ9="Yes"),OFFSET('Sanitation Data'!$E$6,0,10*ROW('Sanitation Data'!E3)),NA())</f>
        <v>#N/A</v>
      </c>
      <c r="AC9" s="507" t="e">
        <f ca="1">+IF(AND(ISNUMBER(OFFSET('Sanitation Data'!$E$10,0,10*ROW('Sanitation Data'!E3))),'Data Summary'!CR9="Yes"),OFFSET('Sanitation Data'!$E$10,0,10*ROW('Sanitation Data'!E3)),NA())</f>
        <v>#N/A</v>
      </c>
      <c r="AD9" s="507" t="e">
        <f ca="1">+IF(AND(ISNUMBER(OFFSET('Sanitation Data'!$E$11,0,10*ROW('Sanitation Data'!E3))),'Data Summary'!CS9="Yes"),OFFSET('Sanitation Data'!$E$11,0,10*ROW('Sanitation Data'!E3)),NA())</f>
        <v>#N/A</v>
      </c>
      <c r="AE9" s="507" t="e">
        <f ca="1">+IF(AND(ISNUMBER(OFFSET('Sanitation Data'!$E$12,0,10*ROW('Sanitation Data'!E3))),'Data Summary'!CT9="Yes"),OFFSET('Sanitation Data'!$E$12,0,10*ROW('Sanitation Data'!E3)),NA())</f>
        <v>#N/A</v>
      </c>
      <c r="AF9" s="507" t="e">
        <f ca="1">+IF(AND(ISNUMBER(OFFSET('Sanitation Data'!$F$4,0,10*ROW('Sanitation Data'!F3))),'Data Summary'!CU9="Yes"),100-OFFSET('Sanitation Data'!$F$4,0,10*ROW('Sanitation Data'!F3)),NA())</f>
        <v>#N/A</v>
      </c>
      <c r="AG9" s="507" t="e">
        <f ca="1">+IF(AND(ISNUMBER(OFFSET('Sanitation Data'!$F$6,0,10*ROW('Sanitation Data'!F3))),'Data Summary'!CV9="Yes"),OFFSET('Sanitation Data'!$F$6,0,10*ROW('Sanitation Data'!F3)),NA())</f>
        <v>#N/A</v>
      </c>
      <c r="AH9" s="507" t="e">
        <f ca="1">+IF(AND(ISNUMBER(OFFSET('Sanitation Data'!$F$10,0,10*ROW('Sanitation Data'!F3))),'Data Summary'!CW9="Yes"),OFFSET('Sanitation Data'!$F$10,0,10*ROW('Sanitation Data'!F3)),NA())</f>
        <v>#N/A</v>
      </c>
      <c r="AI9" s="507" t="e">
        <f ca="1">+IF(AND(ISNUMBER(OFFSET('Sanitation Data'!$F$11,0,10*ROW('Sanitation Data'!F3))),'Data Summary'!CX9="Yes"),OFFSET('Sanitation Data'!$F$11,0,10*ROW('Sanitation Data'!F3)),NA())</f>
        <v>#N/A</v>
      </c>
      <c r="AJ9" s="507" t="e">
        <f ca="1">+IF(AND(ISNUMBER(OFFSET('Sanitation Data'!$F$12,0,10*ROW('Sanitation Data'!F3))),'Data Summary'!CY9="Yes"),OFFSET('Sanitation Data'!$F$12,0,10*ROW('Sanitation Data'!F3)),NA())</f>
        <v>#N/A</v>
      </c>
      <c r="AK9" s="507" t="e">
        <f ca="1">+IF(AND(ISNUMBER(OFFSET('Sanitation Data'!$G$4,0,10*ROW('Sanitation Data'!G3))),'Data Summary'!CZ9="Yes"),100-OFFSET('Sanitation Data'!$G$4,0,10*ROW('Sanitation Data'!G3)),NA())</f>
        <v>#N/A</v>
      </c>
      <c r="AL9" s="507" t="e">
        <f ca="1">+IF(AND(ISNUMBER(OFFSET('Sanitation Data'!$G$6,0,10*ROW('Sanitation Data'!G3))),'Data Summary'!DA9="Yes"),OFFSET('Sanitation Data'!$G$6,0,10*ROW('Sanitation Data'!G3)),NA())</f>
        <v>#N/A</v>
      </c>
      <c r="AM9" s="507" t="e">
        <f ca="1">+IF(AND(ISNUMBER(OFFSET('Sanitation Data'!$G$10,0,10*ROW('Sanitation Data'!G3))),'Data Summary'!DB9="Yes"),OFFSET('Sanitation Data'!$G$10,0,10*ROW('Sanitation Data'!G3)),NA())</f>
        <v>#N/A</v>
      </c>
      <c r="AN9" s="507" t="e">
        <f ca="1">+IF(AND(ISNUMBER(OFFSET('Sanitation Data'!$G$11,0,10*ROW('Sanitation Data'!G3))),'Data Summary'!DC9="Yes"),OFFSET('Sanitation Data'!$G$11,0,10*ROW('Sanitation Data'!G3)),NA())</f>
        <v>#N/A</v>
      </c>
      <c r="AO9" s="507" t="e">
        <f ca="1">+IF(AND(ISNUMBER(OFFSET('Sanitation Data'!$G$12,0,10*ROW('Sanitation Data'!G3))),'Data Summary'!DD9="Yes"),OFFSET('Sanitation Data'!$G$12,0,10*ROW('Sanitation Data'!G3)),NA())</f>
        <v>#N/A</v>
      </c>
      <c r="AP9" s="507" t="e">
        <f ca="1">+IF(AND(ISNUMBER(OFFSET('Sanitation Data'!$H$4,0,10*ROW('Sanitation Data'!H3))),'Data Summary'!DE9="Yes"),100-OFFSET('Sanitation Data'!$H$4,0,10*ROW('Sanitation Data'!H3)),NA())</f>
        <v>#N/A</v>
      </c>
      <c r="AQ9" s="507" t="e">
        <f ca="1">+IF(AND(ISNUMBER(OFFSET('Sanitation Data'!$H$6,0,10*ROW('Sanitation Data'!H3))),'Data Summary'!DF9="Yes"),OFFSET('Sanitation Data'!$H$6,0,10*ROW('Sanitation Data'!H3)),NA())</f>
        <v>#N/A</v>
      </c>
      <c r="AR9" s="507" t="e">
        <f ca="1">+IF(AND(ISNUMBER(OFFSET('Sanitation Data'!$H$10,0,10*ROW('Sanitation Data'!H3))),'Data Summary'!DG9="Yes"),OFFSET('Sanitation Data'!$H$10,0,10*ROW('Sanitation Data'!H3)),NA())</f>
        <v>#N/A</v>
      </c>
      <c r="AS9" s="507" t="e">
        <f ca="1">+IF(AND(ISNUMBER(OFFSET('Sanitation Data'!$H$11,0,10*ROW('Sanitation Data'!H3))),'Data Summary'!DH9="Yes"),OFFSET('Sanitation Data'!$H$11,0,10*ROW('Sanitation Data'!H3)),NA())</f>
        <v>#N/A</v>
      </c>
      <c r="AT9" s="507" t="e">
        <f ca="1">+IF(AND(ISNUMBER(OFFSET('Sanitation Data'!$H$12,0,10*ROW('Sanitation Data'!H3))),'Data Summary'!DI9="Yes"),OFFSET('Sanitation Data'!$H$12,0,10*ROW('Sanitation Data'!H3)),NA())</f>
        <v>#N/A</v>
      </c>
      <c r="AU9" s="507" t="e">
        <f ca="1">+IF(AND(ISNUMBER(OFFSET('Sanitation Data'!$I$4,0,10*ROW('Sanitation Data'!I3))),'Data Summary'!DJ9="Yes"),100-OFFSET('Sanitation Data'!$I$4,0,10*ROW('Sanitation Data'!I3)),NA())</f>
        <v>#N/A</v>
      </c>
      <c r="AV9" s="507" t="e">
        <f ca="1">+IF(AND(ISNUMBER(OFFSET('Sanitation Data'!$I$6,0,10*ROW('Sanitation Data'!I3))),'Data Summary'!DK9="Yes"),OFFSET('Sanitation Data'!$I$6,0,10*ROW('Sanitation Data'!I3)),NA())</f>
        <v>#N/A</v>
      </c>
      <c r="AW9" s="507" t="e">
        <f ca="1">+IF(AND(ISNUMBER(OFFSET('Sanitation Data'!$I$10,0,10*ROW('Sanitation Data'!I3))),'Data Summary'!DL9="Yes"),OFFSET('Sanitation Data'!$I$10,0,10*ROW('Sanitation Data'!I3)),NA())</f>
        <v>#N/A</v>
      </c>
      <c r="AX9" s="507" t="e">
        <f ca="1">+IF(AND(ISNUMBER(OFFSET('Sanitation Data'!$I$11,0,10*ROW('Sanitation Data'!I3))),'Data Summary'!DM9="Yes"),OFFSET('Sanitation Data'!$I$11,0,10*ROW('Sanitation Data'!I3)),NA())</f>
        <v>#N/A</v>
      </c>
      <c r="AY9" s="507" t="e">
        <f ca="1">+IF(AND(ISNUMBER(OFFSET('Sanitation Data'!$I$12,0,10*ROW('Sanitation Data'!I3))),'Data Summary'!DN9="Yes"),OFFSET('Sanitation Data'!$I$12,0,10*ROW('Sanitation Data'!I3)),NA())</f>
        <v>#N/A</v>
      </c>
      <c r="AZ9" s="508" t="e">
        <f ca="1">+IF(AND(ISNUMBER(OFFSET('Hygiene Data'!$D$5,0,10*ROW('Hygiene Data'!D3))),'Data Summary'!DO9="Yes"),OFFSET('Hygiene Data'!$D$5,0,10*ROW('Hygiene Data'!D3)),NA())</f>
        <v>#N/A</v>
      </c>
      <c r="BA9" s="508" t="e">
        <f ca="1">+IF(AND(ISNUMBER(OFFSET('Hygiene Data'!$D$7,0,10*ROW('Hygiene Data'!D3))),'Data Summary'!DP9="Yes"),OFFSET('Hygiene Data'!$D$7,0,10*ROW('Hygiene Data'!D3)),NA())</f>
        <v>#N/A</v>
      </c>
      <c r="BB9" s="508" t="e">
        <f ca="1">+IF(AND(ISNUMBER(OFFSET('Hygiene Data'!$D$9,0,10*ROW('Hygiene Data'!D3))),'Data Summary'!DQ9="Yes"),OFFSET('Hygiene Data'!$D$9,0,10*ROW('Hygiene Data'!D3)),NA())</f>
        <v>#N/A</v>
      </c>
      <c r="BC9" s="508" t="e">
        <f ca="1">+IF(AND(ISNUMBER(OFFSET('Hygiene Data'!$E$5,0,10*ROW('Hygiene Data'!E3))),'Data Summary'!DR9="Yes"),OFFSET('Hygiene Data'!$E$5,0,10*ROW('Hygiene Data'!E3)),NA())</f>
        <v>#N/A</v>
      </c>
      <c r="BD9" s="508" t="e">
        <f ca="1">+IF(AND(ISNUMBER(OFFSET('Hygiene Data'!$E$7,0,10*ROW('Hygiene Data'!E3))),'Data Summary'!DS9="Yes"),OFFSET('Hygiene Data'!$E$7,0,10*ROW('Hygiene Data'!E3)),NA())</f>
        <v>#N/A</v>
      </c>
      <c r="BE9" s="508" t="e">
        <f ca="1">+IF(AND(ISNUMBER(OFFSET('Hygiene Data'!$E$9,0,10*ROW('Hygiene Data'!E3))),'Data Summary'!DT9="Yes"),OFFSET('Hygiene Data'!$E$9,0,10*ROW('Hygiene Data'!E3)),NA())</f>
        <v>#N/A</v>
      </c>
      <c r="BF9" s="508" t="e">
        <f ca="1">+IF(AND(ISNUMBER(OFFSET('Hygiene Data'!$F$5,0,10*ROW('Hygiene Data'!F3))),'Data Summary'!DU9="Yes"),OFFSET('Hygiene Data'!$F$5,0,10*ROW('Hygiene Data'!F3)),NA())</f>
        <v>#N/A</v>
      </c>
      <c r="BG9" s="508" t="e">
        <f ca="1">+IF(AND(ISNUMBER(OFFSET('Hygiene Data'!$F$7,0,10*ROW('Hygiene Data'!F3))),'Data Summary'!DV9="Yes"),OFFSET('Hygiene Data'!$F$7,0,10*ROW('Hygiene Data'!F3)),NA())</f>
        <v>#N/A</v>
      </c>
      <c r="BH9" s="508" t="e">
        <f ca="1">+IF(AND(ISNUMBER(OFFSET('Hygiene Data'!$F$9,0,10*ROW('Hygiene Data'!F3))),'Data Summary'!DW9="Yes"),OFFSET('Hygiene Data'!$F$9,0,10*ROW('Hygiene Data'!F3)),NA())</f>
        <v>#N/A</v>
      </c>
      <c r="BI9" s="508" t="e">
        <f ca="1">+IF(AND(ISNUMBER(OFFSET('Hygiene Data'!$G$5,0,10*ROW('Hygiene Data'!G3))),'Data Summary'!DX9="Yes"),OFFSET('Hygiene Data'!$G$5,0,10*ROW('Hygiene Data'!G3)),NA())</f>
        <v>#N/A</v>
      </c>
      <c r="BJ9" s="508" t="e">
        <f ca="1">+IF(AND(ISNUMBER(OFFSET('Hygiene Data'!$G$7,0,10*ROW('Hygiene Data'!G3))),'Data Summary'!DY9="Yes"),OFFSET('Hygiene Data'!$G$7,0,10*ROW('Hygiene Data'!G3)),NA())</f>
        <v>#N/A</v>
      </c>
      <c r="BK9" s="508" t="e">
        <f ca="1">+IF(AND(ISNUMBER(OFFSET('Hygiene Data'!$G$9,0,10*ROW('Hygiene Data'!G3))),'Data Summary'!DZ9="Yes"),OFFSET('Hygiene Data'!$G$9,0,10*ROW('Hygiene Data'!G3)),NA())</f>
        <v>#N/A</v>
      </c>
      <c r="BL9" s="508" t="e">
        <f ca="1">+IF(AND(ISNUMBER(OFFSET('Hygiene Data'!$H$5,0,10*ROW('Hygiene Data'!H3))),'Data Summary'!EA9="Yes"),OFFSET('Hygiene Data'!$H$5,0,10*ROW('Hygiene Data'!H3)),NA())</f>
        <v>#N/A</v>
      </c>
      <c r="BM9" s="508" t="e">
        <f ca="1">+IF(AND(ISNUMBER(OFFSET('Hygiene Data'!$H$7,0,10*ROW('Hygiene Data'!H3))),'Data Summary'!EB9="Yes"),OFFSET('Hygiene Data'!$H$7,0,10*ROW('Hygiene Data'!H3)),NA())</f>
        <v>#N/A</v>
      </c>
      <c r="BN9" s="508" t="e">
        <f ca="1">+IF(AND(ISNUMBER(OFFSET('Hygiene Data'!$H$9,0,10*ROW('Hygiene Data'!H3))),'Data Summary'!EC9="Yes"),OFFSET('Hygiene Data'!$H$9,0,10*ROW('Hygiene Data'!H3)),NA())</f>
        <v>#N/A</v>
      </c>
      <c r="BO9" s="508" t="e">
        <f ca="1">+IF(AND(ISNUMBER(OFFSET('Hygiene Data'!$I$5,0,10*ROW('Hygiene Data'!I3))),'Data Summary'!ED9="Yes"),OFFSET('Hygiene Data'!$I$5,0,10*ROW('Hygiene Data'!I3)),NA())</f>
        <v>#N/A</v>
      </c>
      <c r="BP9" s="508" t="e">
        <f ca="1">+IF(AND(ISNUMBER(OFFSET('Hygiene Data'!$I$7,0,10*ROW('Hygiene Data'!I3))),'Data Summary'!EE9="Yes"),OFFSET('Hygiene Data'!$I$7,0,10*ROW('Hygiene Data'!I3)),NA())</f>
        <v>#N/A</v>
      </c>
      <c r="BQ9" s="508" t="e">
        <f ca="1">+IF(AND(ISNUMBER(OFFSET('Hygiene Data'!$I$9,0,10*ROW('Hygiene Data'!I3))),'Data Summary'!EF9="Yes"),OFFSET('Hygiene Data'!$I$9,0,10*ROW('Hygiene Data'!I3)),NA())</f>
        <v>#N/A</v>
      </c>
    </row>
    <row r="10" spans="1:69" x14ac:dyDescent="0.25">
      <c r="A10" s="504" t="str">
        <f ca="1">+RIGHT('Data Summary'!A10,LEN('Data Summary'!A10)-9)</f>
        <v>UIS</v>
      </c>
      <c r="B10" s="478" t="str">
        <f ca="1">+IF(ISTEXT('Data Summary'!B10),'Data Summary'!B10,"")</f>
        <v>Other</v>
      </c>
      <c r="C10" s="505">
        <f ca="1">+VALUE('Data Summary'!C10)</f>
        <v>2019</v>
      </c>
      <c r="D10" s="506" t="e">
        <f ca="1">+IF(AND(ISNUMBER(OFFSET('Water Data'!$D$4,0,10*ROW('Water Data'!D4))),'Data Summary'!BS10="Yes"),100-OFFSET('Water Data'!$D$4,0,10*ROW('Water Data'!D4)),NA())</f>
        <v>#N/A</v>
      </c>
      <c r="E10" s="506" t="e">
        <f ca="1">+IF(AND(ISNUMBER(OFFSET('Water Data'!$D$6,0,10*ROW('Water Data'!D4))),'Data Summary'!BT10="Yes"),OFFSET('Water Data'!$D$6,0,10*ROW('Water Data'!D4)),NA())</f>
        <v>#N/A</v>
      </c>
      <c r="F10" s="506">
        <f ca="1">+IF(AND(ISNUMBER(OFFSET('Water Data'!$D$9,0,10*ROW('Water Data'!D4))),'Data Summary'!BU10="Yes"),OFFSET('Water Data'!$D$9,0,10*ROW('Water Data'!D4)),NA())</f>
        <v>95.614829999999998</v>
      </c>
      <c r="G10" s="506" t="e">
        <f ca="1">+IF(AND(ISNUMBER(OFFSET('Water Data'!$E$4,0,10*ROW('Water Data'!E4))),'Data Summary'!BV10="Yes"),100-OFFSET('Water Data'!$E$4,0,10*ROW('Water Data'!E4)),NA())</f>
        <v>#N/A</v>
      </c>
      <c r="H10" s="506" t="e">
        <f ca="1">+IF(AND(ISNUMBER(OFFSET('Water Data'!$E$6,0,10*ROW('Water Data'!E4))),'Data Summary'!BW10="Yes"),OFFSET('Water Data'!$E$6,0,10*ROW('Water Data'!E4)),NA())</f>
        <v>#N/A</v>
      </c>
      <c r="I10" s="506" t="e">
        <f ca="1">+IF(AND(ISNUMBER(OFFSET('Water Data'!$E$9,0,10*ROW('Water Data'!E4))),'Data Summary'!BX10="Yes"),OFFSET('Water Data'!$E$9,0,10*ROW('Water Data'!E4)),NA())</f>
        <v>#N/A</v>
      </c>
      <c r="J10" s="506" t="e">
        <f ca="1">+IF(AND(ISNUMBER(OFFSET('Water Data'!$F$4,0,10*ROW('Water Data'!F4))),'Data Summary'!BY10="Yes"),100-OFFSET('Water Data'!$F$4,0,10*ROW('Water Data'!F4)),NA())</f>
        <v>#N/A</v>
      </c>
      <c r="K10" s="506" t="e">
        <f ca="1">+IF(AND(ISNUMBER(OFFSET('Water Data'!$F$6,0,10*ROW('Water Data'!F4))),'Data Summary'!BZ10="Yes"),OFFSET('Water Data'!$F$6,0,10*ROW('Water Data'!F4)),NA())</f>
        <v>#N/A</v>
      </c>
      <c r="L10" s="506" t="e">
        <f ca="1">+IF(AND(ISNUMBER(OFFSET('Water Data'!$F$9,0,10*ROW('Water Data'!F4))),'Data Summary'!CA10="Yes"),OFFSET('Water Data'!$F$9,0,10*ROW('Water Data'!F4)),NA())</f>
        <v>#N/A</v>
      </c>
      <c r="M10" s="506" t="e">
        <f ca="1">+IF(AND(ISNUMBER(OFFSET('Water Data'!$G$4,0,10*ROW('Water Data'!G4))),'Data Summary'!CB10="Yes"),100-OFFSET('Water Data'!$G$4,0,10*ROW('Water Data'!G4)),NA())</f>
        <v>#N/A</v>
      </c>
      <c r="N10" s="506" t="e">
        <f ca="1">+IF(AND(ISNUMBER(OFFSET('Water Data'!$G$6,0,10*ROW('Water Data'!G4))),'Data Summary'!CC10="Yes"),OFFSET('Water Data'!$G$6,0,10*ROW('Water Data'!G4)),NA())</f>
        <v>#N/A</v>
      </c>
      <c r="O10" s="506" t="e">
        <f ca="1">+IF(AND(ISNUMBER(OFFSET('Water Data'!$G$9,0,10*ROW('Water Data'!G4))),'Data Summary'!CD10="Yes"),OFFSET('Water Data'!$G$9,0,10*ROW('Water Data'!G4)),NA())</f>
        <v>#N/A</v>
      </c>
      <c r="P10" s="506" t="e">
        <f ca="1">+IF(AND(ISNUMBER(OFFSET('Water Data'!$H$4,0,10*ROW('Water Data'!H4))),'Data Summary'!CE10="Yes"),100-OFFSET('Water Data'!$H$4,0,10*ROW('Water Data'!H4)),NA())</f>
        <v>#N/A</v>
      </c>
      <c r="Q10" s="506" t="e">
        <f ca="1">+IF(AND(ISNUMBER(OFFSET('Water Data'!$H$6,0,10*ROW('Water Data'!H4))),'Data Summary'!CF10="Yes"),OFFSET('Water Data'!$H$6,0,10*ROW('Water Data'!H4)),NA())</f>
        <v>#N/A</v>
      </c>
      <c r="R10" s="506">
        <f ca="1">+IF(AND(ISNUMBER(OFFSET('Water Data'!$H$9,0,10*ROW('Water Data'!H4))),'Data Summary'!CG10="Yes"),OFFSET('Water Data'!$H$9,0,10*ROW('Water Data'!H4)),NA())</f>
        <v>95.614829999999998</v>
      </c>
      <c r="S10" s="506" t="e">
        <f ca="1">+IF(AND(ISNUMBER(OFFSET('Water Data'!$I$4,0,10*ROW('Water Data'!I4))),'Data Summary'!CH10="Yes"),100-OFFSET('Water Data'!$I$4,0,10*ROW('Water Data'!I4)),NA())</f>
        <v>#N/A</v>
      </c>
      <c r="T10" s="506" t="e">
        <f ca="1">+IF(AND(ISNUMBER(OFFSET('Water Data'!$I$6,0,10*ROW('Water Data'!I4))),'Data Summary'!CI10="Yes"),OFFSET('Water Data'!$I$6,0,10*ROW('Water Data'!I4)),NA())</f>
        <v>#N/A</v>
      </c>
      <c r="U10" s="506" t="e">
        <f ca="1">+IF(AND(ISNUMBER(OFFSET('Water Data'!$I$9,0,10*ROW('Water Data'!I4))),'Data Summary'!CJ10="Yes"),OFFSET('Water Data'!$I$9,0,10*ROW('Water Data'!I4)),NA())</f>
        <v>#N/A</v>
      </c>
      <c r="V10" s="507" t="e">
        <f ca="1">+IF(AND(ISNUMBER(OFFSET('Sanitation Data'!$D$4,0,10*ROW('Sanitation Data'!D4))),'Data Summary'!CK10="Yes"),100-OFFSET('Sanitation Data'!$D$4,0,10*ROW('Sanitation Data'!D4)),NA())</f>
        <v>#N/A</v>
      </c>
      <c r="W10" s="507" t="e">
        <f ca="1">+IF(AND(ISNUMBER(OFFSET('Sanitation Data'!$D$6,0,10*ROW('Sanitation Data'!D4))),'Data Summary'!CL10="Yes"),OFFSET('Sanitation Data'!$D$6,0,10*ROW('Sanitation Data'!D4)),NA())</f>
        <v>#N/A</v>
      </c>
      <c r="X10" s="507" t="e">
        <f ca="1">+IF(AND(ISNUMBER(OFFSET('Sanitation Data'!$D$10,0,10*ROW('Sanitation Data'!D4))),'Data Summary'!CM10="Yes"),OFFSET('Sanitation Data'!$D$10,0,10*ROW('Sanitation Data'!D4)),NA())</f>
        <v>#N/A</v>
      </c>
      <c r="Y10" s="507" t="e">
        <f ca="1">+IF(AND(ISNUMBER(OFFSET('Sanitation Data'!$D$11,0,10*ROW('Sanitation Data'!D4))),'Data Summary'!CN10="Yes"),OFFSET('Sanitation Data'!$D$11,0,10*ROW('Sanitation Data'!D4)),NA())</f>
        <v>#N/A</v>
      </c>
      <c r="Z10" s="507">
        <f ca="1">+IF(AND(ISNUMBER(OFFSET('Sanitation Data'!$D$12,0,10*ROW('Sanitation Data'!D4))),'Data Summary'!CO10="Yes"),OFFSET('Sanitation Data'!$D$12,0,10*ROW('Sanitation Data'!D4)),NA())</f>
        <v>96.77704</v>
      </c>
      <c r="AA10" s="507" t="e">
        <f ca="1">+IF(AND(ISNUMBER(OFFSET('Sanitation Data'!$E$4,0,10*ROW('Sanitation Data'!E4))),'Data Summary'!CP10="Yes"),100-OFFSET('Sanitation Data'!$E$4,0,10*ROW('Sanitation Data'!E4)),NA())</f>
        <v>#N/A</v>
      </c>
      <c r="AB10" s="507" t="e">
        <f ca="1">+IF(AND(ISNUMBER(OFFSET('Sanitation Data'!$E$6,0,10*ROW('Sanitation Data'!E4))),'Data Summary'!CQ10="Yes"),OFFSET('Sanitation Data'!$E$6,0,10*ROW('Sanitation Data'!E4)),NA())</f>
        <v>#N/A</v>
      </c>
      <c r="AC10" s="507" t="e">
        <f ca="1">+IF(AND(ISNUMBER(OFFSET('Sanitation Data'!$E$10,0,10*ROW('Sanitation Data'!E4))),'Data Summary'!CR10="Yes"),OFFSET('Sanitation Data'!$E$10,0,10*ROW('Sanitation Data'!E4)),NA())</f>
        <v>#N/A</v>
      </c>
      <c r="AD10" s="507" t="e">
        <f ca="1">+IF(AND(ISNUMBER(OFFSET('Sanitation Data'!$E$11,0,10*ROW('Sanitation Data'!E4))),'Data Summary'!CS10="Yes"),OFFSET('Sanitation Data'!$E$11,0,10*ROW('Sanitation Data'!E4)),NA())</f>
        <v>#N/A</v>
      </c>
      <c r="AE10" s="507" t="e">
        <f ca="1">+IF(AND(ISNUMBER(OFFSET('Sanitation Data'!$E$12,0,10*ROW('Sanitation Data'!E4))),'Data Summary'!CT10="Yes"),OFFSET('Sanitation Data'!$E$12,0,10*ROW('Sanitation Data'!E4)),NA())</f>
        <v>#N/A</v>
      </c>
      <c r="AF10" s="507" t="e">
        <f ca="1">+IF(AND(ISNUMBER(OFFSET('Sanitation Data'!$F$4,0,10*ROW('Sanitation Data'!F4))),'Data Summary'!CU10="Yes"),100-OFFSET('Sanitation Data'!$F$4,0,10*ROW('Sanitation Data'!F4)),NA())</f>
        <v>#N/A</v>
      </c>
      <c r="AG10" s="507" t="e">
        <f ca="1">+IF(AND(ISNUMBER(OFFSET('Sanitation Data'!$F$6,0,10*ROW('Sanitation Data'!F4))),'Data Summary'!CV10="Yes"),OFFSET('Sanitation Data'!$F$6,0,10*ROW('Sanitation Data'!F4)),NA())</f>
        <v>#N/A</v>
      </c>
      <c r="AH10" s="507" t="e">
        <f ca="1">+IF(AND(ISNUMBER(OFFSET('Sanitation Data'!$F$10,0,10*ROW('Sanitation Data'!F4))),'Data Summary'!CW10="Yes"),OFFSET('Sanitation Data'!$F$10,0,10*ROW('Sanitation Data'!F4)),NA())</f>
        <v>#N/A</v>
      </c>
      <c r="AI10" s="507" t="e">
        <f ca="1">+IF(AND(ISNUMBER(OFFSET('Sanitation Data'!$F$11,0,10*ROW('Sanitation Data'!F4))),'Data Summary'!CX10="Yes"),OFFSET('Sanitation Data'!$F$11,0,10*ROW('Sanitation Data'!F4)),NA())</f>
        <v>#N/A</v>
      </c>
      <c r="AJ10" s="507" t="e">
        <f ca="1">+IF(AND(ISNUMBER(OFFSET('Sanitation Data'!$F$12,0,10*ROW('Sanitation Data'!F4))),'Data Summary'!CY10="Yes"),OFFSET('Sanitation Data'!$F$12,0,10*ROW('Sanitation Data'!F4)),NA())</f>
        <v>#N/A</v>
      </c>
      <c r="AK10" s="507" t="e">
        <f ca="1">+IF(AND(ISNUMBER(OFFSET('Sanitation Data'!$G$4,0,10*ROW('Sanitation Data'!G4))),'Data Summary'!CZ10="Yes"),100-OFFSET('Sanitation Data'!$G$4,0,10*ROW('Sanitation Data'!G4)),NA())</f>
        <v>#N/A</v>
      </c>
      <c r="AL10" s="507" t="e">
        <f ca="1">+IF(AND(ISNUMBER(OFFSET('Sanitation Data'!$G$6,0,10*ROW('Sanitation Data'!G4))),'Data Summary'!DA10="Yes"),OFFSET('Sanitation Data'!$G$6,0,10*ROW('Sanitation Data'!G4)),NA())</f>
        <v>#N/A</v>
      </c>
      <c r="AM10" s="507" t="e">
        <f ca="1">+IF(AND(ISNUMBER(OFFSET('Sanitation Data'!$G$10,0,10*ROW('Sanitation Data'!G4))),'Data Summary'!DB10="Yes"),OFFSET('Sanitation Data'!$G$10,0,10*ROW('Sanitation Data'!G4)),NA())</f>
        <v>#N/A</v>
      </c>
      <c r="AN10" s="507" t="e">
        <f ca="1">+IF(AND(ISNUMBER(OFFSET('Sanitation Data'!$G$11,0,10*ROW('Sanitation Data'!G4))),'Data Summary'!DC10="Yes"),OFFSET('Sanitation Data'!$G$11,0,10*ROW('Sanitation Data'!G4)),NA())</f>
        <v>#N/A</v>
      </c>
      <c r="AO10" s="507" t="e">
        <f ca="1">+IF(AND(ISNUMBER(OFFSET('Sanitation Data'!$G$12,0,10*ROW('Sanitation Data'!G4))),'Data Summary'!DD10="Yes"),OFFSET('Sanitation Data'!$G$12,0,10*ROW('Sanitation Data'!G4)),NA())</f>
        <v>#N/A</v>
      </c>
      <c r="AP10" s="507" t="e">
        <f ca="1">+IF(AND(ISNUMBER(OFFSET('Sanitation Data'!$H$4,0,10*ROW('Sanitation Data'!H4))),'Data Summary'!DE10="Yes"),100-OFFSET('Sanitation Data'!$H$4,0,10*ROW('Sanitation Data'!H4)),NA())</f>
        <v>#N/A</v>
      </c>
      <c r="AQ10" s="507" t="e">
        <f ca="1">+IF(AND(ISNUMBER(OFFSET('Sanitation Data'!$H$6,0,10*ROW('Sanitation Data'!H4))),'Data Summary'!DF10="Yes"),OFFSET('Sanitation Data'!$H$6,0,10*ROW('Sanitation Data'!H4)),NA())</f>
        <v>#N/A</v>
      </c>
      <c r="AR10" s="507" t="e">
        <f ca="1">+IF(AND(ISNUMBER(OFFSET('Sanitation Data'!$H$10,0,10*ROW('Sanitation Data'!H4))),'Data Summary'!DG10="Yes"),OFFSET('Sanitation Data'!$H$10,0,10*ROW('Sanitation Data'!H4)),NA())</f>
        <v>#N/A</v>
      </c>
      <c r="AS10" s="507" t="e">
        <f ca="1">+IF(AND(ISNUMBER(OFFSET('Sanitation Data'!$H$11,0,10*ROW('Sanitation Data'!H4))),'Data Summary'!DH10="Yes"),OFFSET('Sanitation Data'!$H$11,0,10*ROW('Sanitation Data'!H4)),NA())</f>
        <v>#N/A</v>
      </c>
      <c r="AT10" s="507">
        <f ca="1">+IF(AND(ISNUMBER(OFFSET('Sanitation Data'!$H$12,0,10*ROW('Sanitation Data'!H4))),'Data Summary'!DI10="Yes"),OFFSET('Sanitation Data'!$H$12,0,10*ROW('Sanitation Data'!H4)),NA())</f>
        <v>96.77704</v>
      </c>
      <c r="AU10" s="507" t="e">
        <f ca="1">+IF(AND(ISNUMBER(OFFSET('Sanitation Data'!$I$4,0,10*ROW('Sanitation Data'!I4))),'Data Summary'!DJ10="Yes"),100-OFFSET('Sanitation Data'!$I$4,0,10*ROW('Sanitation Data'!I4)),NA())</f>
        <v>#N/A</v>
      </c>
      <c r="AV10" s="507" t="e">
        <f ca="1">+IF(AND(ISNUMBER(OFFSET('Sanitation Data'!$I$6,0,10*ROW('Sanitation Data'!I4))),'Data Summary'!DK10="Yes"),OFFSET('Sanitation Data'!$I$6,0,10*ROW('Sanitation Data'!I4)),NA())</f>
        <v>#N/A</v>
      </c>
      <c r="AW10" s="507" t="e">
        <f ca="1">+IF(AND(ISNUMBER(OFFSET('Sanitation Data'!$I$10,0,10*ROW('Sanitation Data'!I4))),'Data Summary'!DL10="Yes"),OFFSET('Sanitation Data'!$I$10,0,10*ROW('Sanitation Data'!I4)),NA())</f>
        <v>#N/A</v>
      </c>
      <c r="AX10" s="507" t="e">
        <f ca="1">+IF(AND(ISNUMBER(OFFSET('Sanitation Data'!$I$11,0,10*ROW('Sanitation Data'!I4))),'Data Summary'!DM10="Yes"),OFFSET('Sanitation Data'!$I$11,0,10*ROW('Sanitation Data'!I4)),NA())</f>
        <v>#N/A</v>
      </c>
      <c r="AY10" s="507" t="e">
        <f ca="1">+IF(AND(ISNUMBER(OFFSET('Sanitation Data'!$I$12,0,10*ROW('Sanitation Data'!I4))),'Data Summary'!DN10="Yes"),OFFSET('Sanitation Data'!$I$12,0,10*ROW('Sanitation Data'!I4)),NA())</f>
        <v>#N/A</v>
      </c>
      <c r="AZ10" s="508" t="e">
        <f ca="1">+IF(AND(ISNUMBER(OFFSET('Hygiene Data'!$D$5,0,10*ROW('Hygiene Data'!D4))),'Data Summary'!DO10="Yes"),OFFSET('Hygiene Data'!$D$5,0,10*ROW('Hygiene Data'!D4)),NA())</f>
        <v>#N/A</v>
      </c>
      <c r="BA10" s="508" t="e">
        <f ca="1">+IF(AND(ISNUMBER(OFFSET('Hygiene Data'!$D$7,0,10*ROW('Hygiene Data'!D4))),'Data Summary'!DP10="Yes"),OFFSET('Hygiene Data'!$D$7,0,10*ROW('Hygiene Data'!D4)),NA())</f>
        <v>#N/A</v>
      </c>
      <c r="BB10" s="508" t="e">
        <f ca="1">+IF(AND(ISNUMBER(OFFSET('Hygiene Data'!$D$9,0,10*ROW('Hygiene Data'!D4))),'Data Summary'!DQ10="Yes"),OFFSET('Hygiene Data'!$D$9,0,10*ROW('Hygiene Data'!D4)),NA())</f>
        <v>#N/A</v>
      </c>
      <c r="BC10" s="508" t="e">
        <f ca="1">+IF(AND(ISNUMBER(OFFSET('Hygiene Data'!$E$5,0,10*ROW('Hygiene Data'!E4))),'Data Summary'!DR10="Yes"),OFFSET('Hygiene Data'!$E$5,0,10*ROW('Hygiene Data'!E4)),NA())</f>
        <v>#N/A</v>
      </c>
      <c r="BD10" s="508" t="e">
        <f ca="1">+IF(AND(ISNUMBER(OFFSET('Hygiene Data'!$E$7,0,10*ROW('Hygiene Data'!E4))),'Data Summary'!DS10="Yes"),OFFSET('Hygiene Data'!$E$7,0,10*ROW('Hygiene Data'!E4)),NA())</f>
        <v>#N/A</v>
      </c>
      <c r="BE10" s="508" t="e">
        <f ca="1">+IF(AND(ISNUMBER(OFFSET('Hygiene Data'!$E$9,0,10*ROW('Hygiene Data'!E4))),'Data Summary'!DT10="Yes"),OFFSET('Hygiene Data'!$E$9,0,10*ROW('Hygiene Data'!E4)),NA())</f>
        <v>#N/A</v>
      </c>
      <c r="BF10" s="508" t="e">
        <f ca="1">+IF(AND(ISNUMBER(OFFSET('Hygiene Data'!$F$5,0,10*ROW('Hygiene Data'!F4))),'Data Summary'!DU10="Yes"),OFFSET('Hygiene Data'!$F$5,0,10*ROW('Hygiene Data'!F4)),NA())</f>
        <v>#N/A</v>
      </c>
      <c r="BG10" s="508" t="e">
        <f ca="1">+IF(AND(ISNUMBER(OFFSET('Hygiene Data'!$F$7,0,10*ROW('Hygiene Data'!F4))),'Data Summary'!DV10="Yes"),OFFSET('Hygiene Data'!$F$7,0,10*ROW('Hygiene Data'!F4)),NA())</f>
        <v>#N/A</v>
      </c>
      <c r="BH10" s="508" t="e">
        <f ca="1">+IF(AND(ISNUMBER(OFFSET('Hygiene Data'!$F$9,0,10*ROW('Hygiene Data'!F4))),'Data Summary'!DW10="Yes"),OFFSET('Hygiene Data'!$F$9,0,10*ROW('Hygiene Data'!F4)),NA())</f>
        <v>#N/A</v>
      </c>
      <c r="BI10" s="508" t="e">
        <f ca="1">+IF(AND(ISNUMBER(OFFSET('Hygiene Data'!$G$5,0,10*ROW('Hygiene Data'!G4))),'Data Summary'!DX10="Yes"),OFFSET('Hygiene Data'!$G$5,0,10*ROW('Hygiene Data'!G4)),NA())</f>
        <v>#N/A</v>
      </c>
      <c r="BJ10" s="508" t="e">
        <f ca="1">+IF(AND(ISNUMBER(OFFSET('Hygiene Data'!$G$7,0,10*ROW('Hygiene Data'!G4))),'Data Summary'!DY10="Yes"),OFFSET('Hygiene Data'!$G$7,0,10*ROW('Hygiene Data'!G4)),NA())</f>
        <v>#N/A</v>
      </c>
      <c r="BK10" s="508" t="e">
        <f ca="1">+IF(AND(ISNUMBER(OFFSET('Hygiene Data'!$G$9,0,10*ROW('Hygiene Data'!G4))),'Data Summary'!DZ10="Yes"),OFFSET('Hygiene Data'!$G$9,0,10*ROW('Hygiene Data'!G4)),NA())</f>
        <v>#N/A</v>
      </c>
      <c r="BL10" s="508" t="e">
        <f ca="1">+IF(AND(ISNUMBER(OFFSET('Hygiene Data'!$H$5,0,10*ROW('Hygiene Data'!H4))),'Data Summary'!EA10="Yes"),OFFSET('Hygiene Data'!$H$5,0,10*ROW('Hygiene Data'!H4)),NA())</f>
        <v>#N/A</v>
      </c>
      <c r="BM10" s="508" t="e">
        <f ca="1">+IF(AND(ISNUMBER(OFFSET('Hygiene Data'!$H$7,0,10*ROW('Hygiene Data'!H4))),'Data Summary'!EB10="Yes"),OFFSET('Hygiene Data'!$H$7,0,10*ROW('Hygiene Data'!H4)),NA())</f>
        <v>#N/A</v>
      </c>
      <c r="BN10" s="508" t="e">
        <f ca="1">+IF(AND(ISNUMBER(OFFSET('Hygiene Data'!$H$9,0,10*ROW('Hygiene Data'!H4))),'Data Summary'!EC10="Yes"),OFFSET('Hygiene Data'!$H$9,0,10*ROW('Hygiene Data'!H4)),NA())</f>
        <v>#N/A</v>
      </c>
      <c r="BO10" s="508" t="e">
        <f ca="1">+IF(AND(ISNUMBER(OFFSET('Hygiene Data'!$I$5,0,10*ROW('Hygiene Data'!I4))),'Data Summary'!ED10="Yes"),OFFSET('Hygiene Data'!$I$5,0,10*ROW('Hygiene Data'!I4)),NA())</f>
        <v>#N/A</v>
      </c>
      <c r="BP10" s="508" t="e">
        <f ca="1">+IF(AND(ISNUMBER(OFFSET('Hygiene Data'!$I$7,0,10*ROW('Hygiene Data'!I4))),'Data Summary'!EE10="Yes"),OFFSET('Hygiene Data'!$I$7,0,10*ROW('Hygiene Data'!I4)),NA())</f>
        <v>#N/A</v>
      </c>
      <c r="BQ10" s="508" t="e">
        <f ca="1">+IF(AND(ISNUMBER(OFFSET('Hygiene Data'!$I$9,0,10*ROW('Hygiene Data'!I4))),'Data Summary'!EF10="Yes"),OFFSET('Hygiene Data'!$I$9,0,10*ROW('Hygiene Data'!I4)),NA())</f>
        <v>#N/A</v>
      </c>
    </row>
    <row r="11" spans="1:69" x14ac:dyDescent="0.25">
      <c r="A11" s="504" t="str">
        <f ca="1">+RIGHT('Data Summary'!A11,LEN('Data Summary'!A11)-9)</f>
        <v>UIS</v>
      </c>
      <c r="B11" s="478" t="str">
        <f ca="1">+IF(ISTEXT('Data Summary'!B11),'Data Summary'!B11,"")</f>
        <v>Other</v>
      </c>
      <c r="C11" s="505">
        <f ca="1">+VALUE('Data Summary'!C11)</f>
        <v>2021</v>
      </c>
      <c r="D11" s="506" t="e">
        <f ca="1">+IF(AND(ISNUMBER(OFFSET('Water Data'!$D$4,0,10*ROW('Water Data'!D5))),'Data Summary'!BS11="Yes"),100-OFFSET('Water Data'!$D$4,0,10*ROW('Water Data'!D5)),NA())</f>
        <v>#N/A</v>
      </c>
      <c r="E11" s="506" t="e">
        <f ca="1">+IF(AND(ISNUMBER(OFFSET('Water Data'!$D$6,0,10*ROW('Water Data'!D5))),'Data Summary'!BT11="Yes"),OFFSET('Water Data'!$D$6,0,10*ROW('Water Data'!D5)),NA())</f>
        <v>#N/A</v>
      </c>
      <c r="F11" s="506">
        <f ca="1">+IF(AND(ISNUMBER(OFFSET('Water Data'!$D$9,0,10*ROW('Water Data'!D5))),'Data Summary'!BU11="Yes"),OFFSET('Water Data'!$D$9,0,10*ROW('Water Data'!D5)),NA())</f>
        <v>45.014897262943087</v>
      </c>
      <c r="G11" s="506" t="e">
        <f ca="1">+IF(AND(ISNUMBER(OFFSET('Water Data'!$E$4,0,10*ROW('Water Data'!E5))),'Data Summary'!BV11="Yes"),100-OFFSET('Water Data'!$E$4,0,10*ROW('Water Data'!E5)),NA())</f>
        <v>#N/A</v>
      </c>
      <c r="H11" s="506" t="e">
        <f ca="1">+IF(AND(ISNUMBER(OFFSET('Water Data'!$E$6,0,10*ROW('Water Data'!E5))),'Data Summary'!BW11="Yes"),OFFSET('Water Data'!$E$6,0,10*ROW('Water Data'!E5)),NA())</f>
        <v>#N/A</v>
      </c>
      <c r="I11" s="506" t="e">
        <f ca="1">+IF(AND(ISNUMBER(OFFSET('Water Data'!$E$9,0,10*ROW('Water Data'!E5))),'Data Summary'!BX11="Yes"),OFFSET('Water Data'!$E$9,0,10*ROW('Water Data'!E5)),NA())</f>
        <v>#N/A</v>
      </c>
      <c r="J11" s="506" t="e">
        <f ca="1">+IF(AND(ISNUMBER(OFFSET('Water Data'!$F$4,0,10*ROW('Water Data'!F5))),'Data Summary'!BY11="Yes"),100-OFFSET('Water Data'!$F$4,0,10*ROW('Water Data'!F5)),NA())</f>
        <v>#N/A</v>
      </c>
      <c r="K11" s="506" t="e">
        <f ca="1">+IF(AND(ISNUMBER(OFFSET('Water Data'!$F$6,0,10*ROW('Water Data'!F5))),'Data Summary'!BZ11="Yes"),OFFSET('Water Data'!$F$6,0,10*ROW('Water Data'!F5)),NA())</f>
        <v>#N/A</v>
      </c>
      <c r="L11" s="506" t="e">
        <f ca="1">+IF(AND(ISNUMBER(OFFSET('Water Data'!$F$9,0,10*ROW('Water Data'!F5))),'Data Summary'!CA11="Yes"),OFFSET('Water Data'!$F$9,0,10*ROW('Water Data'!F5)),NA())</f>
        <v>#N/A</v>
      </c>
      <c r="M11" s="506" t="e">
        <f ca="1">+IF(AND(ISNUMBER(OFFSET('Water Data'!$G$4,0,10*ROW('Water Data'!G5))),'Data Summary'!CB11="Yes"),100-OFFSET('Water Data'!$G$4,0,10*ROW('Water Data'!G5)),NA())</f>
        <v>#N/A</v>
      </c>
      <c r="N11" s="506" t="e">
        <f ca="1">+IF(AND(ISNUMBER(OFFSET('Water Data'!$G$6,0,10*ROW('Water Data'!G5))),'Data Summary'!CC11="Yes"),OFFSET('Water Data'!$G$6,0,10*ROW('Water Data'!G5)),NA())</f>
        <v>#N/A</v>
      </c>
      <c r="O11" s="506" t="e">
        <f ca="1">+IF(AND(ISNUMBER(OFFSET('Water Data'!$G$9,0,10*ROW('Water Data'!G5))),'Data Summary'!CD11="Yes"),OFFSET('Water Data'!$G$9,0,10*ROW('Water Data'!G5)),NA())</f>
        <v>#N/A</v>
      </c>
      <c r="P11" s="506" t="e">
        <f ca="1">+IF(AND(ISNUMBER(OFFSET('Water Data'!$H$4,0,10*ROW('Water Data'!H5))),'Data Summary'!CE11="Yes"),100-OFFSET('Water Data'!$H$4,0,10*ROW('Water Data'!H5)),NA())</f>
        <v>#N/A</v>
      </c>
      <c r="Q11" s="506" t="e">
        <f ca="1">+IF(AND(ISNUMBER(OFFSET('Water Data'!$H$6,0,10*ROW('Water Data'!H5))),'Data Summary'!CF11="Yes"),OFFSET('Water Data'!$H$6,0,10*ROW('Water Data'!H5)),NA())</f>
        <v>#N/A</v>
      </c>
      <c r="R11" s="506">
        <f ca="1">+IF(AND(ISNUMBER(OFFSET('Water Data'!$H$9,0,10*ROW('Water Data'!H5))),'Data Summary'!CG11="Yes"),OFFSET('Water Data'!$H$9,0,10*ROW('Water Data'!H5)),NA())</f>
        <v>50.45</v>
      </c>
      <c r="S11" s="506" t="e">
        <f ca="1">+IF(AND(ISNUMBER(OFFSET('Water Data'!$I$4,0,10*ROW('Water Data'!I5))),'Data Summary'!CH11="Yes"),100-OFFSET('Water Data'!$I$4,0,10*ROW('Water Data'!I5)),NA())</f>
        <v>#N/A</v>
      </c>
      <c r="T11" s="506" t="e">
        <f ca="1">+IF(AND(ISNUMBER(OFFSET('Water Data'!$I$6,0,10*ROW('Water Data'!I5))),'Data Summary'!CI11="Yes"),OFFSET('Water Data'!$I$6,0,10*ROW('Water Data'!I5)),NA())</f>
        <v>#N/A</v>
      </c>
      <c r="U11" s="506">
        <f ca="1">+IF(AND(ISNUMBER(OFFSET('Water Data'!$I$9,0,10*ROW('Water Data'!I5))),'Data Summary'!CJ11="Yes"),OFFSET('Water Data'!$I$9,0,10*ROW('Water Data'!I5)),NA())</f>
        <v>40.750818514440894</v>
      </c>
      <c r="V11" s="507" t="e">
        <f ca="1">+IF(AND(ISNUMBER(OFFSET('Sanitation Data'!$D$4,0,10*ROW('Sanitation Data'!D5))),'Data Summary'!CK11="Yes"),100-OFFSET('Sanitation Data'!$D$4,0,10*ROW('Sanitation Data'!D5)),NA())</f>
        <v>#N/A</v>
      </c>
      <c r="W11" s="507" t="e">
        <f ca="1">+IF(AND(ISNUMBER(OFFSET('Sanitation Data'!$D$6,0,10*ROW('Sanitation Data'!D5))),'Data Summary'!CL11="Yes"),OFFSET('Sanitation Data'!$D$6,0,10*ROW('Sanitation Data'!D5)),NA())</f>
        <v>#N/A</v>
      </c>
      <c r="X11" s="507" t="e">
        <f ca="1">+IF(AND(ISNUMBER(OFFSET('Sanitation Data'!$D$10,0,10*ROW('Sanitation Data'!D5))),'Data Summary'!CM11="Yes"),OFFSET('Sanitation Data'!$D$10,0,10*ROW('Sanitation Data'!D5)),NA())</f>
        <v>#N/A</v>
      </c>
      <c r="Y11" s="507" t="e">
        <f ca="1">+IF(AND(ISNUMBER(OFFSET('Sanitation Data'!$D$11,0,10*ROW('Sanitation Data'!D5))),'Data Summary'!CN11="Yes"),OFFSET('Sanitation Data'!$D$11,0,10*ROW('Sanitation Data'!D5)),NA())</f>
        <v>#N/A</v>
      </c>
      <c r="Z11" s="507">
        <f ca="1">+IF(AND(ISNUMBER(OFFSET('Sanitation Data'!$D$12,0,10*ROW('Sanitation Data'!D5))),'Data Summary'!CO11="Yes"),OFFSET('Sanitation Data'!$D$12,0,10*ROW('Sanitation Data'!D5)),NA())</f>
        <v>91.611436208022283</v>
      </c>
      <c r="AA11" s="507" t="e">
        <f ca="1">+IF(AND(ISNUMBER(OFFSET('Sanitation Data'!$E$4,0,10*ROW('Sanitation Data'!E5))),'Data Summary'!CP11="Yes"),100-OFFSET('Sanitation Data'!$E$4,0,10*ROW('Sanitation Data'!E5)),NA())</f>
        <v>#N/A</v>
      </c>
      <c r="AB11" s="507" t="e">
        <f ca="1">+IF(AND(ISNUMBER(OFFSET('Sanitation Data'!$E$6,0,10*ROW('Sanitation Data'!E5))),'Data Summary'!CQ11="Yes"),OFFSET('Sanitation Data'!$E$6,0,10*ROW('Sanitation Data'!E5)),NA())</f>
        <v>#N/A</v>
      </c>
      <c r="AC11" s="507" t="e">
        <f ca="1">+IF(AND(ISNUMBER(OFFSET('Sanitation Data'!$E$10,0,10*ROW('Sanitation Data'!E5))),'Data Summary'!CR11="Yes"),OFFSET('Sanitation Data'!$E$10,0,10*ROW('Sanitation Data'!E5)),NA())</f>
        <v>#N/A</v>
      </c>
      <c r="AD11" s="507" t="e">
        <f ca="1">+IF(AND(ISNUMBER(OFFSET('Sanitation Data'!$E$11,0,10*ROW('Sanitation Data'!E5))),'Data Summary'!CS11="Yes"),OFFSET('Sanitation Data'!$E$11,0,10*ROW('Sanitation Data'!E5)),NA())</f>
        <v>#N/A</v>
      </c>
      <c r="AE11" s="507" t="e">
        <f ca="1">+IF(AND(ISNUMBER(OFFSET('Sanitation Data'!$E$12,0,10*ROW('Sanitation Data'!E5))),'Data Summary'!CT11="Yes"),OFFSET('Sanitation Data'!$E$12,0,10*ROW('Sanitation Data'!E5)),NA())</f>
        <v>#N/A</v>
      </c>
      <c r="AF11" s="507" t="e">
        <f ca="1">+IF(AND(ISNUMBER(OFFSET('Sanitation Data'!$F$4,0,10*ROW('Sanitation Data'!F5))),'Data Summary'!CU11="Yes"),100-OFFSET('Sanitation Data'!$F$4,0,10*ROW('Sanitation Data'!F5)),NA())</f>
        <v>#N/A</v>
      </c>
      <c r="AG11" s="507" t="e">
        <f ca="1">+IF(AND(ISNUMBER(OFFSET('Sanitation Data'!$F$6,0,10*ROW('Sanitation Data'!F5))),'Data Summary'!CV11="Yes"),OFFSET('Sanitation Data'!$F$6,0,10*ROW('Sanitation Data'!F5)),NA())</f>
        <v>#N/A</v>
      </c>
      <c r="AH11" s="507" t="e">
        <f ca="1">+IF(AND(ISNUMBER(OFFSET('Sanitation Data'!$F$10,0,10*ROW('Sanitation Data'!F5))),'Data Summary'!CW11="Yes"),OFFSET('Sanitation Data'!$F$10,0,10*ROW('Sanitation Data'!F5)),NA())</f>
        <v>#N/A</v>
      </c>
      <c r="AI11" s="507" t="e">
        <f ca="1">+IF(AND(ISNUMBER(OFFSET('Sanitation Data'!$F$11,0,10*ROW('Sanitation Data'!F5))),'Data Summary'!CX11="Yes"),OFFSET('Sanitation Data'!$F$11,0,10*ROW('Sanitation Data'!F5)),NA())</f>
        <v>#N/A</v>
      </c>
      <c r="AJ11" s="507" t="e">
        <f ca="1">+IF(AND(ISNUMBER(OFFSET('Sanitation Data'!$F$12,0,10*ROW('Sanitation Data'!F5))),'Data Summary'!CY11="Yes"),OFFSET('Sanitation Data'!$F$12,0,10*ROW('Sanitation Data'!F5)),NA())</f>
        <v>#N/A</v>
      </c>
      <c r="AK11" s="507" t="e">
        <f ca="1">+IF(AND(ISNUMBER(OFFSET('Sanitation Data'!$G$4,0,10*ROW('Sanitation Data'!G5))),'Data Summary'!CZ11="Yes"),100-OFFSET('Sanitation Data'!$G$4,0,10*ROW('Sanitation Data'!G5)),NA())</f>
        <v>#N/A</v>
      </c>
      <c r="AL11" s="507" t="e">
        <f ca="1">+IF(AND(ISNUMBER(OFFSET('Sanitation Data'!$G$6,0,10*ROW('Sanitation Data'!G5))),'Data Summary'!DA11="Yes"),OFFSET('Sanitation Data'!$G$6,0,10*ROW('Sanitation Data'!G5)),NA())</f>
        <v>#N/A</v>
      </c>
      <c r="AM11" s="507" t="e">
        <f ca="1">+IF(AND(ISNUMBER(OFFSET('Sanitation Data'!$G$10,0,10*ROW('Sanitation Data'!G5))),'Data Summary'!DB11="Yes"),OFFSET('Sanitation Data'!$G$10,0,10*ROW('Sanitation Data'!G5)),NA())</f>
        <v>#N/A</v>
      </c>
      <c r="AN11" s="507" t="e">
        <f ca="1">+IF(AND(ISNUMBER(OFFSET('Sanitation Data'!$G$11,0,10*ROW('Sanitation Data'!G5))),'Data Summary'!DC11="Yes"),OFFSET('Sanitation Data'!$G$11,0,10*ROW('Sanitation Data'!G5)),NA())</f>
        <v>#N/A</v>
      </c>
      <c r="AO11" s="507" t="e">
        <f ca="1">+IF(AND(ISNUMBER(OFFSET('Sanitation Data'!$G$12,0,10*ROW('Sanitation Data'!G5))),'Data Summary'!DD11="Yes"),OFFSET('Sanitation Data'!$G$12,0,10*ROW('Sanitation Data'!G5)),NA())</f>
        <v>#N/A</v>
      </c>
      <c r="AP11" s="507" t="e">
        <f ca="1">+IF(AND(ISNUMBER(OFFSET('Sanitation Data'!$H$4,0,10*ROW('Sanitation Data'!H5))),'Data Summary'!DE11="Yes"),100-OFFSET('Sanitation Data'!$H$4,0,10*ROW('Sanitation Data'!H5)),NA())</f>
        <v>#N/A</v>
      </c>
      <c r="AQ11" s="507" t="e">
        <f ca="1">+IF(AND(ISNUMBER(OFFSET('Sanitation Data'!$H$6,0,10*ROW('Sanitation Data'!H5))),'Data Summary'!DF11="Yes"),OFFSET('Sanitation Data'!$H$6,0,10*ROW('Sanitation Data'!H5)),NA())</f>
        <v>#N/A</v>
      </c>
      <c r="AR11" s="507" t="e">
        <f ca="1">+IF(AND(ISNUMBER(OFFSET('Sanitation Data'!$H$10,0,10*ROW('Sanitation Data'!H5))),'Data Summary'!DG11="Yes"),OFFSET('Sanitation Data'!$H$10,0,10*ROW('Sanitation Data'!H5)),NA())</f>
        <v>#N/A</v>
      </c>
      <c r="AS11" s="507" t="e">
        <f ca="1">+IF(AND(ISNUMBER(OFFSET('Sanitation Data'!$H$11,0,10*ROW('Sanitation Data'!H5))),'Data Summary'!DH11="Yes"),OFFSET('Sanitation Data'!$H$11,0,10*ROW('Sanitation Data'!H5)),NA())</f>
        <v>#N/A</v>
      </c>
      <c r="AT11" s="507">
        <f ca="1">+IF(AND(ISNUMBER(OFFSET('Sanitation Data'!$H$12,0,10*ROW('Sanitation Data'!H5))),'Data Summary'!DI11="Yes"),OFFSET('Sanitation Data'!$H$12,0,10*ROW('Sanitation Data'!H5)),NA())</f>
        <v>93.32</v>
      </c>
      <c r="AU11" s="507" t="e">
        <f ca="1">+IF(AND(ISNUMBER(OFFSET('Sanitation Data'!$I$4,0,10*ROW('Sanitation Data'!I5))),'Data Summary'!DJ11="Yes"),100-OFFSET('Sanitation Data'!$I$4,0,10*ROW('Sanitation Data'!I5)),NA())</f>
        <v>#N/A</v>
      </c>
      <c r="AV11" s="507" t="e">
        <f ca="1">+IF(AND(ISNUMBER(OFFSET('Sanitation Data'!$I$6,0,10*ROW('Sanitation Data'!I5))),'Data Summary'!DK11="Yes"),OFFSET('Sanitation Data'!$I$6,0,10*ROW('Sanitation Data'!I5)),NA())</f>
        <v>#N/A</v>
      </c>
      <c r="AW11" s="507" t="e">
        <f ca="1">+IF(AND(ISNUMBER(OFFSET('Sanitation Data'!$I$10,0,10*ROW('Sanitation Data'!I5))),'Data Summary'!DL11="Yes"),OFFSET('Sanitation Data'!$I$10,0,10*ROW('Sanitation Data'!I5)),NA())</f>
        <v>#N/A</v>
      </c>
      <c r="AX11" s="507" t="e">
        <f ca="1">+IF(AND(ISNUMBER(OFFSET('Sanitation Data'!$I$11,0,10*ROW('Sanitation Data'!I5))),'Data Summary'!DM11="Yes"),OFFSET('Sanitation Data'!$I$11,0,10*ROW('Sanitation Data'!I5)),NA())</f>
        <v>#N/A</v>
      </c>
      <c r="AY11" s="507">
        <f ca="1">+IF(AND(ISNUMBER(OFFSET('Sanitation Data'!$I$12,0,10*ROW('Sanitation Data'!I5))),'Data Summary'!DN11="Yes"),OFFSET('Sanitation Data'!$I$12,0,10*ROW('Sanitation Data'!I5)),NA())</f>
        <v>90.270992262747825</v>
      </c>
      <c r="AZ11" s="508" t="e">
        <f ca="1">+IF(AND(ISNUMBER(OFFSET('Hygiene Data'!$D$5,0,10*ROW('Hygiene Data'!D5))),'Data Summary'!DO11="Yes"),OFFSET('Hygiene Data'!$D$5,0,10*ROW('Hygiene Data'!D5)),NA())</f>
        <v>#N/A</v>
      </c>
      <c r="BA11" s="508" t="e">
        <f ca="1">+IF(AND(ISNUMBER(OFFSET('Hygiene Data'!$D$7,0,10*ROW('Hygiene Data'!D5))),'Data Summary'!DP11="Yes"),OFFSET('Hygiene Data'!$D$7,0,10*ROW('Hygiene Data'!D5)),NA())</f>
        <v>#N/A</v>
      </c>
      <c r="BB11" s="508">
        <f ca="1">+IF(AND(ISNUMBER(OFFSET('Hygiene Data'!$D$9,0,10*ROW('Hygiene Data'!D5))),'Data Summary'!DQ11="Yes"),OFFSET('Hygiene Data'!$D$9,0,10*ROW('Hygiene Data'!D5)),NA())</f>
        <v>68.090277138483572</v>
      </c>
      <c r="BC11" s="508" t="e">
        <f ca="1">+IF(AND(ISNUMBER(OFFSET('Hygiene Data'!$E$5,0,10*ROW('Hygiene Data'!E5))),'Data Summary'!DR11="Yes"),OFFSET('Hygiene Data'!$E$5,0,10*ROW('Hygiene Data'!E5)),NA())</f>
        <v>#N/A</v>
      </c>
      <c r="BD11" s="508" t="e">
        <f ca="1">+IF(AND(ISNUMBER(OFFSET('Hygiene Data'!$E$7,0,10*ROW('Hygiene Data'!E5))),'Data Summary'!DS11="Yes"),OFFSET('Hygiene Data'!$E$7,0,10*ROW('Hygiene Data'!E5)),NA())</f>
        <v>#N/A</v>
      </c>
      <c r="BE11" s="508" t="e">
        <f ca="1">+IF(AND(ISNUMBER(OFFSET('Hygiene Data'!$E$9,0,10*ROW('Hygiene Data'!E5))),'Data Summary'!DT11="Yes"),OFFSET('Hygiene Data'!$E$9,0,10*ROW('Hygiene Data'!E5)),NA())</f>
        <v>#N/A</v>
      </c>
      <c r="BF11" s="508" t="e">
        <f ca="1">+IF(AND(ISNUMBER(OFFSET('Hygiene Data'!$F$5,0,10*ROW('Hygiene Data'!F5))),'Data Summary'!DU11="Yes"),OFFSET('Hygiene Data'!$F$5,0,10*ROW('Hygiene Data'!F5)),NA())</f>
        <v>#N/A</v>
      </c>
      <c r="BG11" s="508" t="e">
        <f ca="1">+IF(AND(ISNUMBER(OFFSET('Hygiene Data'!$F$7,0,10*ROW('Hygiene Data'!F5))),'Data Summary'!DV11="Yes"),OFFSET('Hygiene Data'!$F$7,0,10*ROW('Hygiene Data'!F5)),NA())</f>
        <v>#N/A</v>
      </c>
      <c r="BH11" s="508" t="e">
        <f ca="1">+IF(AND(ISNUMBER(OFFSET('Hygiene Data'!$F$9,0,10*ROW('Hygiene Data'!F5))),'Data Summary'!DW11="Yes"),OFFSET('Hygiene Data'!$F$9,0,10*ROW('Hygiene Data'!F5)),NA())</f>
        <v>#N/A</v>
      </c>
      <c r="BI11" s="508" t="e">
        <f ca="1">+IF(AND(ISNUMBER(OFFSET('Hygiene Data'!$G$5,0,10*ROW('Hygiene Data'!G5))),'Data Summary'!DX11="Yes"),OFFSET('Hygiene Data'!$G$5,0,10*ROW('Hygiene Data'!G5)),NA())</f>
        <v>#N/A</v>
      </c>
      <c r="BJ11" s="508" t="e">
        <f ca="1">+IF(AND(ISNUMBER(OFFSET('Hygiene Data'!$G$7,0,10*ROW('Hygiene Data'!G5))),'Data Summary'!DY11="Yes"),OFFSET('Hygiene Data'!$G$7,0,10*ROW('Hygiene Data'!G5)),NA())</f>
        <v>#N/A</v>
      </c>
      <c r="BK11" s="508" t="e">
        <f ca="1">+IF(AND(ISNUMBER(OFFSET('Hygiene Data'!$G$9,0,10*ROW('Hygiene Data'!G5))),'Data Summary'!DZ11="Yes"),OFFSET('Hygiene Data'!$G$9,0,10*ROW('Hygiene Data'!G5)),NA())</f>
        <v>#N/A</v>
      </c>
      <c r="BL11" s="508" t="e">
        <f ca="1">+IF(AND(ISNUMBER(OFFSET('Hygiene Data'!$H$5,0,10*ROW('Hygiene Data'!H5))),'Data Summary'!EA11="Yes"),OFFSET('Hygiene Data'!$H$5,0,10*ROW('Hygiene Data'!H5)),NA())</f>
        <v>#N/A</v>
      </c>
      <c r="BM11" s="508" t="e">
        <f ca="1">+IF(AND(ISNUMBER(OFFSET('Hygiene Data'!$H$7,0,10*ROW('Hygiene Data'!H5))),'Data Summary'!EB11="Yes"),OFFSET('Hygiene Data'!$H$7,0,10*ROW('Hygiene Data'!H5)),NA())</f>
        <v>#N/A</v>
      </c>
      <c r="BN11" s="508">
        <f ca="1">+IF(AND(ISNUMBER(OFFSET('Hygiene Data'!$H$9,0,10*ROW('Hygiene Data'!H5))),'Data Summary'!EC11="Yes"),OFFSET('Hygiene Data'!$H$9,0,10*ROW('Hygiene Data'!H5)),NA())</f>
        <v>77.150000000000006</v>
      </c>
      <c r="BO11" s="508" t="e">
        <f ca="1">+IF(AND(ISNUMBER(OFFSET('Hygiene Data'!$I$5,0,10*ROW('Hygiene Data'!I5))),'Data Summary'!ED11="Yes"),OFFSET('Hygiene Data'!$I$5,0,10*ROW('Hygiene Data'!I5)),NA())</f>
        <v>#N/A</v>
      </c>
      <c r="BP11" s="508" t="e">
        <f ca="1">+IF(AND(ISNUMBER(OFFSET('Hygiene Data'!$I$7,0,10*ROW('Hygiene Data'!I5))),'Data Summary'!EE11="Yes"),OFFSET('Hygiene Data'!$I$7,0,10*ROW('Hygiene Data'!I5)),NA())</f>
        <v>#N/A</v>
      </c>
      <c r="BQ11" s="508">
        <f ca="1">+IF(AND(ISNUMBER(OFFSET('Hygiene Data'!$I$9,0,10*ROW('Hygiene Data'!I5))),'Data Summary'!EF11="Yes"),OFFSET('Hygiene Data'!$I$9,0,10*ROW('Hygiene Data'!I5)),NA())</f>
        <v>60.982523414212586</v>
      </c>
    </row>
    <row r="12" spans="1:69" x14ac:dyDescent="0.25">
      <c r="A12" s="504" t="str">
        <f ca="1">+RIGHT('Data Summary'!A12,LEN('Data Summary'!A12)-9)</f>
        <v>UIS</v>
      </c>
      <c r="B12" s="478" t="str">
        <f ca="1">+IF(ISTEXT('Data Summary'!B12),'Data Summary'!B12,"")</f>
        <v>Other</v>
      </c>
      <c r="C12" s="505">
        <f ca="1">+VALUE('Data Summary'!C12)</f>
        <v>2022</v>
      </c>
      <c r="D12" s="506" t="e">
        <f ca="1">+IF(AND(ISNUMBER(OFFSET('Water Data'!$D$4,0,10*ROW('Water Data'!D6))),'Data Summary'!BS12="Yes"),100-OFFSET('Water Data'!$D$4,0,10*ROW('Water Data'!D6)),NA())</f>
        <v>#N/A</v>
      </c>
      <c r="E12" s="506" t="e">
        <f ca="1">+IF(AND(ISNUMBER(OFFSET('Water Data'!$D$6,0,10*ROW('Water Data'!D6))),'Data Summary'!BT12="Yes"),OFFSET('Water Data'!$D$6,0,10*ROW('Water Data'!D6)),NA())</f>
        <v>#N/A</v>
      </c>
      <c r="F12" s="506">
        <f ca="1">+IF(AND(ISNUMBER(OFFSET('Water Data'!$D$9,0,10*ROW('Water Data'!D6))),'Data Summary'!BU12="Yes"),OFFSET('Water Data'!$D$9,0,10*ROW('Water Data'!D6)),NA())</f>
        <v>62.735677539007554</v>
      </c>
      <c r="G12" s="506" t="e">
        <f ca="1">+IF(AND(ISNUMBER(OFFSET('Water Data'!$E$4,0,10*ROW('Water Data'!E6))),'Data Summary'!BV12="Yes"),100-OFFSET('Water Data'!$E$4,0,10*ROW('Water Data'!E6)),NA())</f>
        <v>#N/A</v>
      </c>
      <c r="H12" s="506" t="e">
        <f ca="1">+IF(AND(ISNUMBER(OFFSET('Water Data'!$E$6,0,10*ROW('Water Data'!E6))),'Data Summary'!BW12="Yes"),OFFSET('Water Data'!$E$6,0,10*ROW('Water Data'!E6)),NA())</f>
        <v>#N/A</v>
      </c>
      <c r="I12" s="506" t="e">
        <f ca="1">+IF(AND(ISNUMBER(OFFSET('Water Data'!$E$9,0,10*ROW('Water Data'!E6))),'Data Summary'!BX12="Yes"),OFFSET('Water Data'!$E$9,0,10*ROW('Water Data'!E6)),NA())</f>
        <v>#N/A</v>
      </c>
      <c r="J12" s="506" t="e">
        <f ca="1">+IF(AND(ISNUMBER(OFFSET('Water Data'!$F$4,0,10*ROW('Water Data'!F6))),'Data Summary'!BY12="Yes"),100-OFFSET('Water Data'!$F$4,0,10*ROW('Water Data'!F6)),NA())</f>
        <v>#N/A</v>
      </c>
      <c r="K12" s="506" t="e">
        <f ca="1">+IF(AND(ISNUMBER(OFFSET('Water Data'!$F$6,0,10*ROW('Water Data'!F6))),'Data Summary'!BZ12="Yes"),OFFSET('Water Data'!$F$6,0,10*ROW('Water Data'!F6)),NA())</f>
        <v>#N/A</v>
      </c>
      <c r="L12" s="506" t="e">
        <f ca="1">+IF(AND(ISNUMBER(OFFSET('Water Data'!$F$9,0,10*ROW('Water Data'!F6))),'Data Summary'!CA12="Yes"),OFFSET('Water Data'!$F$9,0,10*ROW('Water Data'!F6)),NA())</f>
        <v>#N/A</v>
      </c>
      <c r="M12" s="506" t="e">
        <f ca="1">+IF(AND(ISNUMBER(OFFSET('Water Data'!$G$4,0,10*ROW('Water Data'!G6))),'Data Summary'!CB12="Yes"),100-OFFSET('Water Data'!$G$4,0,10*ROW('Water Data'!G6)),NA())</f>
        <v>#N/A</v>
      </c>
      <c r="N12" s="506" t="e">
        <f ca="1">+IF(AND(ISNUMBER(OFFSET('Water Data'!$G$6,0,10*ROW('Water Data'!G6))),'Data Summary'!CC12="Yes"),OFFSET('Water Data'!$G$6,0,10*ROW('Water Data'!G6)),NA())</f>
        <v>#N/A</v>
      </c>
      <c r="O12" s="506" t="e">
        <f ca="1">+IF(AND(ISNUMBER(OFFSET('Water Data'!$G$9,0,10*ROW('Water Data'!G6))),'Data Summary'!CD12="Yes"),OFFSET('Water Data'!$G$9,0,10*ROW('Water Data'!G6)),NA())</f>
        <v>#N/A</v>
      </c>
      <c r="P12" s="506" t="e">
        <f ca="1">+IF(AND(ISNUMBER(OFFSET('Water Data'!$H$4,0,10*ROW('Water Data'!H6))),'Data Summary'!CE12="Yes"),100-OFFSET('Water Data'!$H$4,0,10*ROW('Water Data'!H6)),NA())</f>
        <v>#N/A</v>
      </c>
      <c r="Q12" s="506" t="e">
        <f ca="1">+IF(AND(ISNUMBER(OFFSET('Water Data'!$H$6,0,10*ROW('Water Data'!H6))),'Data Summary'!CF12="Yes"),OFFSET('Water Data'!$H$6,0,10*ROW('Water Data'!H6)),NA())</f>
        <v>#N/A</v>
      </c>
      <c r="R12" s="506">
        <f ca="1">+IF(AND(ISNUMBER(OFFSET('Water Data'!$H$9,0,10*ROW('Water Data'!H6))),'Data Summary'!CG12="Yes"),OFFSET('Water Data'!$H$9,0,10*ROW('Water Data'!H6)),NA())</f>
        <v>64.489999999999995</v>
      </c>
      <c r="S12" s="506" t="e">
        <f ca="1">+IF(AND(ISNUMBER(OFFSET('Water Data'!$I$4,0,10*ROW('Water Data'!I6))),'Data Summary'!CH12="Yes"),100-OFFSET('Water Data'!$I$4,0,10*ROW('Water Data'!I6)),NA())</f>
        <v>#N/A</v>
      </c>
      <c r="T12" s="506" t="e">
        <f ca="1">+IF(AND(ISNUMBER(OFFSET('Water Data'!$I$6,0,10*ROW('Water Data'!I6))),'Data Summary'!CI12="Yes"),OFFSET('Water Data'!$I$6,0,10*ROW('Water Data'!I6)),NA())</f>
        <v>#N/A</v>
      </c>
      <c r="U12" s="506">
        <f ca="1">+IF(AND(ISNUMBER(OFFSET('Water Data'!$I$9,0,10*ROW('Water Data'!I6))),'Data Summary'!CJ12="Yes"),OFFSET('Water Data'!$I$9,0,10*ROW('Water Data'!I6)),NA())</f>
        <v>61.368705512885569</v>
      </c>
      <c r="V12" s="507" t="e">
        <f ca="1">+IF(AND(ISNUMBER(OFFSET('Sanitation Data'!$D$4,0,10*ROW('Sanitation Data'!D6))),'Data Summary'!CK12="Yes"),100-OFFSET('Sanitation Data'!$D$4,0,10*ROW('Sanitation Data'!D6)),NA())</f>
        <v>#N/A</v>
      </c>
      <c r="W12" s="507" t="e">
        <f ca="1">+IF(AND(ISNUMBER(OFFSET('Sanitation Data'!$D$6,0,10*ROW('Sanitation Data'!D6))),'Data Summary'!CL12="Yes"),OFFSET('Sanitation Data'!$D$6,0,10*ROW('Sanitation Data'!D6)),NA())</f>
        <v>#N/A</v>
      </c>
      <c r="X12" s="507" t="e">
        <f ca="1">+IF(AND(ISNUMBER(OFFSET('Sanitation Data'!$D$10,0,10*ROW('Sanitation Data'!D6))),'Data Summary'!CM12="Yes"),OFFSET('Sanitation Data'!$D$10,0,10*ROW('Sanitation Data'!D6)),NA())</f>
        <v>#N/A</v>
      </c>
      <c r="Y12" s="507" t="e">
        <f ca="1">+IF(AND(ISNUMBER(OFFSET('Sanitation Data'!$D$11,0,10*ROW('Sanitation Data'!D6))),'Data Summary'!CN12="Yes"),OFFSET('Sanitation Data'!$D$11,0,10*ROW('Sanitation Data'!D6)),NA())</f>
        <v>#N/A</v>
      </c>
      <c r="Z12" s="507">
        <f ca="1">+IF(AND(ISNUMBER(OFFSET('Sanitation Data'!$D$12,0,10*ROW('Sanitation Data'!D6))),'Data Summary'!CO12="Yes"),OFFSET('Sanitation Data'!$D$12,0,10*ROW('Sanitation Data'!D6)),NA())</f>
        <v>91.67207236708191</v>
      </c>
      <c r="AA12" s="507" t="e">
        <f ca="1">+IF(AND(ISNUMBER(OFFSET('Sanitation Data'!$E$4,0,10*ROW('Sanitation Data'!E6))),'Data Summary'!CP12="Yes"),100-OFFSET('Sanitation Data'!$E$4,0,10*ROW('Sanitation Data'!E6)),NA())</f>
        <v>#N/A</v>
      </c>
      <c r="AB12" s="507" t="e">
        <f ca="1">+IF(AND(ISNUMBER(OFFSET('Sanitation Data'!$E$6,0,10*ROW('Sanitation Data'!E6))),'Data Summary'!CQ12="Yes"),OFFSET('Sanitation Data'!$E$6,0,10*ROW('Sanitation Data'!E6)),NA())</f>
        <v>#N/A</v>
      </c>
      <c r="AC12" s="507" t="e">
        <f ca="1">+IF(AND(ISNUMBER(OFFSET('Sanitation Data'!$E$10,0,10*ROW('Sanitation Data'!E6))),'Data Summary'!CR12="Yes"),OFFSET('Sanitation Data'!$E$10,0,10*ROW('Sanitation Data'!E6)),NA())</f>
        <v>#N/A</v>
      </c>
      <c r="AD12" s="507" t="e">
        <f ca="1">+IF(AND(ISNUMBER(OFFSET('Sanitation Data'!$E$11,0,10*ROW('Sanitation Data'!E6))),'Data Summary'!CS12="Yes"),OFFSET('Sanitation Data'!$E$11,0,10*ROW('Sanitation Data'!E6)),NA())</f>
        <v>#N/A</v>
      </c>
      <c r="AE12" s="507" t="e">
        <f ca="1">+IF(AND(ISNUMBER(OFFSET('Sanitation Data'!$E$12,0,10*ROW('Sanitation Data'!E6))),'Data Summary'!CT12="Yes"),OFFSET('Sanitation Data'!$E$12,0,10*ROW('Sanitation Data'!E6)),NA())</f>
        <v>#N/A</v>
      </c>
      <c r="AF12" s="507" t="e">
        <f ca="1">+IF(AND(ISNUMBER(OFFSET('Sanitation Data'!$F$4,0,10*ROW('Sanitation Data'!F6))),'Data Summary'!CU12="Yes"),100-OFFSET('Sanitation Data'!$F$4,0,10*ROW('Sanitation Data'!F6)),NA())</f>
        <v>#N/A</v>
      </c>
      <c r="AG12" s="507" t="e">
        <f ca="1">+IF(AND(ISNUMBER(OFFSET('Sanitation Data'!$F$6,0,10*ROW('Sanitation Data'!F6))),'Data Summary'!CV12="Yes"),OFFSET('Sanitation Data'!$F$6,0,10*ROW('Sanitation Data'!F6)),NA())</f>
        <v>#N/A</v>
      </c>
      <c r="AH12" s="507" t="e">
        <f ca="1">+IF(AND(ISNUMBER(OFFSET('Sanitation Data'!$F$10,0,10*ROW('Sanitation Data'!F6))),'Data Summary'!CW12="Yes"),OFFSET('Sanitation Data'!$F$10,0,10*ROW('Sanitation Data'!F6)),NA())</f>
        <v>#N/A</v>
      </c>
      <c r="AI12" s="507" t="e">
        <f ca="1">+IF(AND(ISNUMBER(OFFSET('Sanitation Data'!$F$11,0,10*ROW('Sanitation Data'!F6))),'Data Summary'!CX12="Yes"),OFFSET('Sanitation Data'!$F$11,0,10*ROW('Sanitation Data'!F6)),NA())</f>
        <v>#N/A</v>
      </c>
      <c r="AJ12" s="507" t="e">
        <f ca="1">+IF(AND(ISNUMBER(OFFSET('Sanitation Data'!$F$12,0,10*ROW('Sanitation Data'!F6))),'Data Summary'!CY12="Yes"),OFFSET('Sanitation Data'!$F$12,0,10*ROW('Sanitation Data'!F6)),NA())</f>
        <v>#N/A</v>
      </c>
      <c r="AK12" s="507" t="e">
        <f ca="1">+IF(AND(ISNUMBER(OFFSET('Sanitation Data'!$G$4,0,10*ROW('Sanitation Data'!G6))),'Data Summary'!CZ12="Yes"),100-OFFSET('Sanitation Data'!$G$4,0,10*ROW('Sanitation Data'!G6)),NA())</f>
        <v>#N/A</v>
      </c>
      <c r="AL12" s="507" t="e">
        <f ca="1">+IF(AND(ISNUMBER(OFFSET('Sanitation Data'!$G$6,0,10*ROW('Sanitation Data'!G6))),'Data Summary'!DA12="Yes"),OFFSET('Sanitation Data'!$G$6,0,10*ROW('Sanitation Data'!G6)),NA())</f>
        <v>#N/A</v>
      </c>
      <c r="AM12" s="507" t="e">
        <f ca="1">+IF(AND(ISNUMBER(OFFSET('Sanitation Data'!$G$10,0,10*ROW('Sanitation Data'!G6))),'Data Summary'!DB12="Yes"),OFFSET('Sanitation Data'!$G$10,0,10*ROW('Sanitation Data'!G6)),NA())</f>
        <v>#N/A</v>
      </c>
      <c r="AN12" s="507" t="e">
        <f ca="1">+IF(AND(ISNUMBER(OFFSET('Sanitation Data'!$G$11,0,10*ROW('Sanitation Data'!G6))),'Data Summary'!DC12="Yes"),OFFSET('Sanitation Data'!$G$11,0,10*ROW('Sanitation Data'!G6)),NA())</f>
        <v>#N/A</v>
      </c>
      <c r="AO12" s="507" t="e">
        <f ca="1">+IF(AND(ISNUMBER(OFFSET('Sanitation Data'!$G$12,0,10*ROW('Sanitation Data'!G6))),'Data Summary'!DD12="Yes"),OFFSET('Sanitation Data'!$G$12,0,10*ROW('Sanitation Data'!G6)),NA())</f>
        <v>#N/A</v>
      </c>
      <c r="AP12" s="507" t="e">
        <f ca="1">+IF(AND(ISNUMBER(OFFSET('Sanitation Data'!$H$4,0,10*ROW('Sanitation Data'!H6))),'Data Summary'!DE12="Yes"),100-OFFSET('Sanitation Data'!$H$4,0,10*ROW('Sanitation Data'!H6)),NA())</f>
        <v>#N/A</v>
      </c>
      <c r="AQ12" s="507" t="e">
        <f ca="1">+IF(AND(ISNUMBER(OFFSET('Sanitation Data'!$H$6,0,10*ROW('Sanitation Data'!H6))),'Data Summary'!DF12="Yes"),OFFSET('Sanitation Data'!$H$6,0,10*ROW('Sanitation Data'!H6)),NA())</f>
        <v>#N/A</v>
      </c>
      <c r="AR12" s="507" t="e">
        <f ca="1">+IF(AND(ISNUMBER(OFFSET('Sanitation Data'!$H$10,0,10*ROW('Sanitation Data'!H6))),'Data Summary'!DG12="Yes"),OFFSET('Sanitation Data'!$H$10,0,10*ROW('Sanitation Data'!H6)),NA())</f>
        <v>#N/A</v>
      </c>
      <c r="AS12" s="507" t="e">
        <f ca="1">+IF(AND(ISNUMBER(OFFSET('Sanitation Data'!$H$11,0,10*ROW('Sanitation Data'!H6))),'Data Summary'!DH12="Yes"),OFFSET('Sanitation Data'!$H$11,0,10*ROW('Sanitation Data'!H6)),NA())</f>
        <v>#N/A</v>
      </c>
      <c r="AT12" s="507">
        <f ca="1">+IF(AND(ISNUMBER(OFFSET('Sanitation Data'!$H$12,0,10*ROW('Sanitation Data'!H6))),'Data Summary'!DI12="Yes"),OFFSET('Sanitation Data'!$H$12,0,10*ROW('Sanitation Data'!H6)),NA())</f>
        <v>93.91</v>
      </c>
      <c r="AU12" s="507" t="e">
        <f ca="1">+IF(AND(ISNUMBER(OFFSET('Sanitation Data'!$I$4,0,10*ROW('Sanitation Data'!I6))),'Data Summary'!DJ12="Yes"),100-OFFSET('Sanitation Data'!$I$4,0,10*ROW('Sanitation Data'!I6)),NA())</f>
        <v>#N/A</v>
      </c>
      <c r="AV12" s="507" t="e">
        <f ca="1">+IF(AND(ISNUMBER(OFFSET('Sanitation Data'!$I$6,0,10*ROW('Sanitation Data'!I6))),'Data Summary'!DK12="Yes"),OFFSET('Sanitation Data'!$I$6,0,10*ROW('Sanitation Data'!I6)),NA())</f>
        <v>#N/A</v>
      </c>
      <c r="AW12" s="507" t="e">
        <f ca="1">+IF(AND(ISNUMBER(OFFSET('Sanitation Data'!$I$10,0,10*ROW('Sanitation Data'!I6))),'Data Summary'!DL12="Yes"),OFFSET('Sanitation Data'!$I$10,0,10*ROW('Sanitation Data'!I6)),NA())</f>
        <v>#N/A</v>
      </c>
      <c r="AX12" s="507" t="e">
        <f ca="1">+IF(AND(ISNUMBER(OFFSET('Sanitation Data'!$I$11,0,10*ROW('Sanitation Data'!I6))),'Data Summary'!DM12="Yes"),OFFSET('Sanitation Data'!$I$11,0,10*ROW('Sanitation Data'!I6)),NA())</f>
        <v>#N/A</v>
      </c>
      <c r="AY12" s="507">
        <f ca="1">+IF(AND(ISNUMBER(OFFSET('Sanitation Data'!$I$12,0,10*ROW('Sanitation Data'!I6))),'Data Summary'!DN12="Yes"),OFFSET('Sanitation Data'!$I$12,0,10*ROW('Sanitation Data'!I6)),NA())</f>
        <v>89.928274098117228</v>
      </c>
      <c r="AZ12" s="508" t="e">
        <f ca="1">+IF(AND(ISNUMBER(OFFSET('Hygiene Data'!$D$5,0,10*ROW('Hygiene Data'!D6))),'Data Summary'!DO12="Yes"),OFFSET('Hygiene Data'!$D$5,0,10*ROW('Hygiene Data'!D6)),NA())</f>
        <v>#N/A</v>
      </c>
      <c r="BA12" s="508" t="e">
        <f ca="1">+IF(AND(ISNUMBER(OFFSET('Hygiene Data'!$D$7,0,10*ROW('Hygiene Data'!D6))),'Data Summary'!DP12="Yes"),OFFSET('Hygiene Data'!$D$7,0,10*ROW('Hygiene Data'!D6)),NA())</f>
        <v>#N/A</v>
      </c>
      <c r="BB12" s="508">
        <f ca="1">+IF(AND(ISNUMBER(OFFSET('Hygiene Data'!$D$9,0,10*ROW('Hygiene Data'!D6))),'Data Summary'!DQ12="Yes"),OFFSET('Hygiene Data'!$D$9,0,10*ROW('Hygiene Data'!D6)),NA())</f>
        <v>75.765794894783198</v>
      </c>
      <c r="BC12" s="508" t="e">
        <f ca="1">+IF(AND(ISNUMBER(OFFSET('Hygiene Data'!$E$5,0,10*ROW('Hygiene Data'!E6))),'Data Summary'!DR12="Yes"),OFFSET('Hygiene Data'!$E$5,0,10*ROW('Hygiene Data'!E6)),NA())</f>
        <v>#N/A</v>
      </c>
      <c r="BD12" s="508" t="e">
        <f ca="1">+IF(AND(ISNUMBER(OFFSET('Hygiene Data'!$E$7,0,10*ROW('Hygiene Data'!E6))),'Data Summary'!DS12="Yes"),OFFSET('Hygiene Data'!$E$7,0,10*ROW('Hygiene Data'!E6)),NA())</f>
        <v>#N/A</v>
      </c>
      <c r="BE12" s="508" t="e">
        <f ca="1">+IF(AND(ISNUMBER(OFFSET('Hygiene Data'!$E$9,0,10*ROW('Hygiene Data'!E6))),'Data Summary'!DT12="Yes"),OFFSET('Hygiene Data'!$E$9,0,10*ROW('Hygiene Data'!E6)),NA())</f>
        <v>#N/A</v>
      </c>
      <c r="BF12" s="508" t="e">
        <f ca="1">+IF(AND(ISNUMBER(OFFSET('Hygiene Data'!$F$5,0,10*ROW('Hygiene Data'!F6))),'Data Summary'!DU12="Yes"),OFFSET('Hygiene Data'!$F$5,0,10*ROW('Hygiene Data'!F6)),NA())</f>
        <v>#N/A</v>
      </c>
      <c r="BG12" s="508" t="e">
        <f ca="1">+IF(AND(ISNUMBER(OFFSET('Hygiene Data'!$F$7,0,10*ROW('Hygiene Data'!F6))),'Data Summary'!DV12="Yes"),OFFSET('Hygiene Data'!$F$7,0,10*ROW('Hygiene Data'!F6)),NA())</f>
        <v>#N/A</v>
      </c>
      <c r="BH12" s="508" t="e">
        <f ca="1">+IF(AND(ISNUMBER(OFFSET('Hygiene Data'!$F$9,0,10*ROW('Hygiene Data'!F6))),'Data Summary'!DW12="Yes"),OFFSET('Hygiene Data'!$F$9,0,10*ROW('Hygiene Data'!F6)),NA())</f>
        <v>#N/A</v>
      </c>
      <c r="BI12" s="508" t="e">
        <f ca="1">+IF(AND(ISNUMBER(OFFSET('Hygiene Data'!$G$5,0,10*ROW('Hygiene Data'!G6))),'Data Summary'!DX12="Yes"),OFFSET('Hygiene Data'!$G$5,0,10*ROW('Hygiene Data'!G6)),NA())</f>
        <v>#N/A</v>
      </c>
      <c r="BJ12" s="508" t="e">
        <f ca="1">+IF(AND(ISNUMBER(OFFSET('Hygiene Data'!$G$7,0,10*ROW('Hygiene Data'!G6))),'Data Summary'!DY12="Yes"),OFFSET('Hygiene Data'!$G$7,0,10*ROW('Hygiene Data'!G6)),NA())</f>
        <v>#N/A</v>
      </c>
      <c r="BK12" s="508" t="e">
        <f ca="1">+IF(AND(ISNUMBER(OFFSET('Hygiene Data'!$G$9,0,10*ROW('Hygiene Data'!G6))),'Data Summary'!DZ12="Yes"),OFFSET('Hygiene Data'!$G$9,0,10*ROW('Hygiene Data'!G6)),NA())</f>
        <v>#N/A</v>
      </c>
      <c r="BL12" s="508" t="e">
        <f ca="1">+IF(AND(ISNUMBER(OFFSET('Hygiene Data'!$H$5,0,10*ROW('Hygiene Data'!H6))),'Data Summary'!EA12="Yes"),OFFSET('Hygiene Data'!$H$5,0,10*ROW('Hygiene Data'!H6)),NA())</f>
        <v>#N/A</v>
      </c>
      <c r="BM12" s="508" t="e">
        <f ca="1">+IF(AND(ISNUMBER(OFFSET('Hygiene Data'!$H$7,0,10*ROW('Hygiene Data'!H6))),'Data Summary'!EB12="Yes"),OFFSET('Hygiene Data'!$H$7,0,10*ROW('Hygiene Data'!H6)),NA())</f>
        <v>#N/A</v>
      </c>
      <c r="BN12" s="508">
        <f ca="1">+IF(AND(ISNUMBER(OFFSET('Hygiene Data'!$H$9,0,10*ROW('Hygiene Data'!H6))),'Data Summary'!EC12="Yes"),OFFSET('Hygiene Data'!$H$9,0,10*ROW('Hygiene Data'!H6)),NA())</f>
        <v>80.38</v>
      </c>
      <c r="BO12" s="508" t="e">
        <f ca="1">+IF(AND(ISNUMBER(OFFSET('Hygiene Data'!$I$5,0,10*ROW('Hygiene Data'!I6))),'Data Summary'!ED12="Yes"),OFFSET('Hygiene Data'!$I$5,0,10*ROW('Hygiene Data'!I6)),NA())</f>
        <v>#N/A</v>
      </c>
      <c r="BP12" s="508" t="e">
        <f ca="1">+IF(AND(ISNUMBER(OFFSET('Hygiene Data'!$I$7,0,10*ROW('Hygiene Data'!I6))),'Data Summary'!EE12="Yes"),OFFSET('Hygiene Data'!$I$7,0,10*ROW('Hygiene Data'!I6)),NA())</f>
        <v>#N/A</v>
      </c>
      <c r="BQ12" s="508">
        <f ca="1">+IF(AND(ISNUMBER(OFFSET('Hygiene Data'!$I$9,0,10*ROW('Hygiene Data'!I6))),'Data Summary'!EF12="Yes"),OFFSET('Hygiene Data'!$I$9,0,10*ROW('Hygiene Data'!I6)),NA())</f>
        <v>72.170395849357732</v>
      </c>
    </row>
    <row r="13" spans="1:69" x14ac:dyDescent="0.25">
      <c r="A13" s="504" t="e">
        <f ca="1">+RIGHT('Data Summary'!A13,LEN('Data Summary'!A13)-9)</f>
        <v>#VALUE!</v>
      </c>
      <c r="B13" s="478" t="str">
        <f ca="1">+IF(ISTEXT('Data Summary'!B13),'Data Summary'!B13,"")</f>
        <v/>
      </c>
      <c r="C13" s="505" t="e">
        <f ca="1">+VALUE('Data Summary'!C13)</f>
        <v>#VALUE!</v>
      </c>
      <c r="D13" s="506" t="e">
        <f ca="1">+IF(AND(ISNUMBER(OFFSET('Water Data'!$D$4,0,10*ROW('Water Data'!D7))),'Data Summary'!BS13="Yes"),100-OFFSET('Water Data'!$D$4,0,10*ROW('Water Data'!D7)),NA())</f>
        <v>#N/A</v>
      </c>
      <c r="E13" s="506" t="e">
        <f ca="1">+IF(AND(ISNUMBER(OFFSET('Water Data'!$D$6,0,10*ROW('Water Data'!D7))),'Data Summary'!BT13="Yes"),OFFSET('Water Data'!$D$6,0,10*ROW('Water Data'!D7)),NA())</f>
        <v>#N/A</v>
      </c>
      <c r="F13" s="506" t="e">
        <f ca="1">+IF(AND(ISNUMBER(OFFSET('Water Data'!$D$9,0,10*ROW('Water Data'!D7))),'Data Summary'!BU13="Yes"),OFFSET('Water Data'!$D$9,0,10*ROW('Water Data'!D7)),NA())</f>
        <v>#N/A</v>
      </c>
      <c r="G13" s="506" t="e">
        <f ca="1">+IF(AND(ISNUMBER(OFFSET('Water Data'!$E$4,0,10*ROW('Water Data'!E7))),'Data Summary'!BV13="Yes"),100-OFFSET('Water Data'!$E$4,0,10*ROW('Water Data'!E7)),NA())</f>
        <v>#N/A</v>
      </c>
      <c r="H13" s="506" t="e">
        <f ca="1">+IF(AND(ISNUMBER(OFFSET('Water Data'!$E$6,0,10*ROW('Water Data'!E7))),'Data Summary'!BW13="Yes"),OFFSET('Water Data'!$E$6,0,10*ROW('Water Data'!E7)),NA())</f>
        <v>#N/A</v>
      </c>
      <c r="I13" s="506" t="e">
        <f ca="1">+IF(AND(ISNUMBER(OFFSET('Water Data'!$E$9,0,10*ROW('Water Data'!E7))),'Data Summary'!BX13="Yes"),OFFSET('Water Data'!$E$9,0,10*ROW('Water Data'!E7)),NA())</f>
        <v>#N/A</v>
      </c>
      <c r="J13" s="506" t="e">
        <f ca="1">+IF(AND(ISNUMBER(OFFSET('Water Data'!$F$4,0,10*ROW('Water Data'!F7))),'Data Summary'!BY13="Yes"),100-OFFSET('Water Data'!$F$4,0,10*ROW('Water Data'!F7)),NA())</f>
        <v>#N/A</v>
      </c>
      <c r="K13" s="506" t="e">
        <f ca="1">+IF(AND(ISNUMBER(OFFSET('Water Data'!$F$6,0,10*ROW('Water Data'!F7))),'Data Summary'!BZ13="Yes"),OFFSET('Water Data'!$F$6,0,10*ROW('Water Data'!F7)),NA())</f>
        <v>#N/A</v>
      </c>
      <c r="L13" s="506" t="e">
        <f ca="1">+IF(AND(ISNUMBER(OFFSET('Water Data'!$F$9,0,10*ROW('Water Data'!F7))),'Data Summary'!CA13="Yes"),OFFSET('Water Data'!$F$9,0,10*ROW('Water Data'!F7)),NA())</f>
        <v>#N/A</v>
      </c>
      <c r="M13" s="506" t="e">
        <f ca="1">+IF(AND(ISNUMBER(OFFSET('Water Data'!$G$4,0,10*ROW('Water Data'!G7))),'Data Summary'!CB13="Yes"),100-OFFSET('Water Data'!$G$4,0,10*ROW('Water Data'!G7)),NA())</f>
        <v>#N/A</v>
      </c>
      <c r="N13" s="506" t="e">
        <f ca="1">+IF(AND(ISNUMBER(OFFSET('Water Data'!$G$6,0,10*ROW('Water Data'!G7))),'Data Summary'!CC13="Yes"),OFFSET('Water Data'!$G$6,0,10*ROW('Water Data'!G7)),NA())</f>
        <v>#N/A</v>
      </c>
      <c r="O13" s="506" t="e">
        <f ca="1">+IF(AND(ISNUMBER(OFFSET('Water Data'!$G$9,0,10*ROW('Water Data'!G7))),'Data Summary'!CD13="Yes"),OFFSET('Water Data'!$G$9,0,10*ROW('Water Data'!G7)),NA())</f>
        <v>#N/A</v>
      </c>
      <c r="P13" s="506" t="e">
        <f ca="1">+IF(AND(ISNUMBER(OFFSET('Water Data'!$H$4,0,10*ROW('Water Data'!H7))),'Data Summary'!CE13="Yes"),100-OFFSET('Water Data'!$H$4,0,10*ROW('Water Data'!H7)),NA())</f>
        <v>#N/A</v>
      </c>
      <c r="Q13" s="506" t="e">
        <f ca="1">+IF(AND(ISNUMBER(OFFSET('Water Data'!$H$6,0,10*ROW('Water Data'!H7))),'Data Summary'!CF13="Yes"),OFFSET('Water Data'!$H$6,0,10*ROW('Water Data'!H7)),NA())</f>
        <v>#N/A</v>
      </c>
      <c r="R13" s="506" t="e">
        <f ca="1">+IF(AND(ISNUMBER(OFFSET('Water Data'!$H$9,0,10*ROW('Water Data'!H7))),'Data Summary'!CG13="Yes"),OFFSET('Water Data'!$H$9,0,10*ROW('Water Data'!H7)),NA())</f>
        <v>#N/A</v>
      </c>
      <c r="S13" s="506" t="e">
        <f ca="1">+IF(AND(ISNUMBER(OFFSET('Water Data'!$I$4,0,10*ROW('Water Data'!I7))),'Data Summary'!CH13="Yes"),100-OFFSET('Water Data'!$I$4,0,10*ROW('Water Data'!I7)),NA())</f>
        <v>#N/A</v>
      </c>
      <c r="T13" s="506" t="e">
        <f ca="1">+IF(AND(ISNUMBER(OFFSET('Water Data'!$I$6,0,10*ROW('Water Data'!I7))),'Data Summary'!CI13="Yes"),OFFSET('Water Data'!$I$6,0,10*ROW('Water Data'!I7)),NA())</f>
        <v>#N/A</v>
      </c>
      <c r="U13" s="506" t="e">
        <f ca="1">+IF(AND(ISNUMBER(OFFSET('Water Data'!$I$9,0,10*ROW('Water Data'!I7))),'Data Summary'!CJ13="Yes"),OFFSET('Water Data'!$I$9,0,10*ROW('Water Data'!I7)),NA())</f>
        <v>#N/A</v>
      </c>
      <c r="V13" s="507" t="e">
        <f ca="1">+IF(AND(ISNUMBER(OFFSET('Sanitation Data'!$D$4,0,10*ROW('Sanitation Data'!D7))),'Data Summary'!CK13="Yes"),100-OFFSET('Sanitation Data'!$D$4,0,10*ROW('Sanitation Data'!D7)),NA())</f>
        <v>#N/A</v>
      </c>
      <c r="W13" s="507" t="e">
        <f ca="1">+IF(AND(ISNUMBER(OFFSET('Sanitation Data'!$D$6,0,10*ROW('Sanitation Data'!D7))),'Data Summary'!CL13="Yes"),OFFSET('Sanitation Data'!$D$6,0,10*ROW('Sanitation Data'!D7)),NA())</f>
        <v>#N/A</v>
      </c>
      <c r="X13" s="507" t="e">
        <f ca="1">+IF(AND(ISNUMBER(OFFSET('Sanitation Data'!$D$10,0,10*ROW('Sanitation Data'!D7))),'Data Summary'!CM13="Yes"),OFFSET('Sanitation Data'!$D$10,0,10*ROW('Sanitation Data'!D7)),NA())</f>
        <v>#N/A</v>
      </c>
      <c r="Y13" s="507" t="e">
        <f ca="1">+IF(AND(ISNUMBER(OFFSET('Sanitation Data'!$D$11,0,10*ROW('Sanitation Data'!D7))),'Data Summary'!CN13="Yes"),OFFSET('Sanitation Data'!$D$11,0,10*ROW('Sanitation Data'!D7)),NA())</f>
        <v>#N/A</v>
      </c>
      <c r="Z13" s="507" t="e">
        <f ca="1">+IF(AND(ISNUMBER(OFFSET('Sanitation Data'!$D$12,0,10*ROW('Sanitation Data'!D7))),'Data Summary'!CO13="Yes"),OFFSET('Sanitation Data'!$D$12,0,10*ROW('Sanitation Data'!D7)),NA())</f>
        <v>#N/A</v>
      </c>
      <c r="AA13" s="507" t="e">
        <f ca="1">+IF(AND(ISNUMBER(OFFSET('Sanitation Data'!$E$4,0,10*ROW('Sanitation Data'!E7))),'Data Summary'!CP13="Yes"),100-OFFSET('Sanitation Data'!$E$4,0,10*ROW('Sanitation Data'!E7)),NA())</f>
        <v>#N/A</v>
      </c>
      <c r="AB13" s="507" t="e">
        <f ca="1">+IF(AND(ISNUMBER(OFFSET('Sanitation Data'!$E$6,0,10*ROW('Sanitation Data'!E7))),'Data Summary'!CQ13="Yes"),OFFSET('Sanitation Data'!$E$6,0,10*ROW('Sanitation Data'!E7)),NA())</f>
        <v>#N/A</v>
      </c>
      <c r="AC13" s="507" t="e">
        <f ca="1">+IF(AND(ISNUMBER(OFFSET('Sanitation Data'!$E$10,0,10*ROW('Sanitation Data'!E7))),'Data Summary'!CR13="Yes"),OFFSET('Sanitation Data'!$E$10,0,10*ROW('Sanitation Data'!E7)),NA())</f>
        <v>#N/A</v>
      </c>
      <c r="AD13" s="507" t="e">
        <f ca="1">+IF(AND(ISNUMBER(OFFSET('Sanitation Data'!$E$11,0,10*ROW('Sanitation Data'!E7))),'Data Summary'!CS13="Yes"),OFFSET('Sanitation Data'!$E$11,0,10*ROW('Sanitation Data'!E7)),NA())</f>
        <v>#N/A</v>
      </c>
      <c r="AE13" s="507" t="e">
        <f ca="1">+IF(AND(ISNUMBER(OFFSET('Sanitation Data'!$E$12,0,10*ROW('Sanitation Data'!E7))),'Data Summary'!CT13="Yes"),OFFSET('Sanitation Data'!$E$12,0,10*ROW('Sanitation Data'!E7)),NA())</f>
        <v>#N/A</v>
      </c>
      <c r="AF13" s="507" t="e">
        <f ca="1">+IF(AND(ISNUMBER(OFFSET('Sanitation Data'!$F$4,0,10*ROW('Sanitation Data'!F7))),'Data Summary'!CU13="Yes"),100-OFFSET('Sanitation Data'!$F$4,0,10*ROW('Sanitation Data'!F7)),NA())</f>
        <v>#N/A</v>
      </c>
      <c r="AG13" s="507" t="e">
        <f ca="1">+IF(AND(ISNUMBER(OFFSET('Sanitation Data'!$F$6,0,10*ROW('Sanitation Data'!F7))),'Data Summary'!CV13="Yes"),OFFSET('Sanitation Data'!$F$6,0,10*ROW('Sanitation Data'!F7)),NA())</f>
        <v>#N/A</v>
      </c>
      <c r="AH13" s="507" t="e">
        <f ca="1">+IF(AND(ISNUMBER(OFFSET('Sanitation Data'!$F$10,0,10*ROW('Sanitation Data'!F7))),'Data Summary'!CW13="Yes"),OFFSET('Sanitation Data'!$F$10,0,10*ROW('Sanitation Data'!F7)),NA())</f>
        <v>#N/A</v>
      </c>
      <c r="AI13" s="507" t="e">
        <f ca="1">+IF(AND(ISNUMBER(OFFSET('Sanitation Data'!$F$11,0,10*ROW('Sanitation Data'!F7))),'Data Summary'!CX13="Yes"),OFFSET('Sanitation Data'!$F$11,0,10*ROW('Sanitation Data'!F7)),NA())</f>
        <v>#N/A</v>
      </c>
      <c r="AJ13" s="507" t="e">
        <f ca="1">+IF(AND(ISNUMBER(OFFSET('Sanitation Data'!$F$12,0,10*ROW('Sanitation Data'!F7))),'Data Summary'!CY13="Yes"),OFFSET('Sanitation Data'!$F$12,0,10*ROW('Sanitation Data'!F7)),NA())</f>
        <v>#N/A</v>
      </c>
      <c r="AK13" s="507" t="e">
        <f ca="1">+IF(AND(ISNUMBER(OFFSET('Sanitation Data'!$G$4,0,10*ROW('Sanitation Data'!G7))),'Data Summary'!CZ13="Yes"),100-OFFSET('Sanitation Data'!$G$4,0,10*ROW('Sanitation Data'!G7)),NA())</f>
        <v>#N/A</v>
      </c>
      <c r="AL13" s="507" t="e">
        <f ca="1">+IF(AND(ISNUMBER(OFFSET('Sanitation Data'!$G$6,0,10*ROW('Sanitation Data'!G7))),'Data Summary'!DA13="Yes"),OFFSET('Sanitation Data'!$G$6,0,10*ROW('Sanitation Data'!G7)),NA())</f>
        <v>#N/A</v>
      </c>
      <c r="AM13" s="507" t="e">
        <f ca="1">+IF(AND(ISNUMBER(OFFSET('Sanitation Data'!$G$10,0,10*ROW('Sanitation Data'!G7))),'Data Summary'!DB13="Yes"),OFFSET('Sanitation Data'!$G$10,0,10*ROW('Sanitation Data'!G7)),NA())</f>
        <v>#N/A</v>
      </c>
      <c r="AN13" s="507" t="e">
        <f ca="1">+IF(AND(ISNUMBER(OFFSET('Sanitation Data'!$G$11,0,10*ROW('Sanitation Data'!G7))),'Data Summary'!DC13="Yes"),OFFSET('Sanitation Data'!$G$11,0,10*ROW('Sanitation Data'!G7)),NA())</f>
        <v>#N/A</v>
      </c>
      <c r="AO13" s="507" t="e">
        <f ca="1">+IF(AND(ISNUMBER(OFFSET('Sanitation Data'!$G$12,0,10*ROW('Sanitation Data'!G7))),'Data Summary'!DD13="Yes"),OFFSET('Sanitation Data'!$G$12,0,10*ROW('Sanitation Data'!G7)),NA())</f>
        <v>#N/A</v>
      </c>
      <c r="AP13" s="507" t="e">
        <f ca="1">+IF(AND(ISNUMBER(OFFSET('Sanitation Data'!$H$4,0,10*ROW('Sanitation Data'!H7))),'Data Summary'!DE13="Yes"),100-OFFSET('Sanitation Data'!$H$4,0,10*ROW('Sanitation Data'!H7)),NA())</f>
        <v>#N/A</v>
      </c>
      <c r="AQ13" s="507" t="e">
        <f ca="1">+IF(AND(ISNUMBER(OFFSET('Sanitation Data'!$H$6,0,10*ROW('Sanitation Data'!H7))),'Data Summary'!DF13="Yes"),OFFSET('Sanitation Data'!$H$6,0,10*ROW('Sanitation Data'!H7)),NA())</f>
        <v>#N/A</v>
      </c>
      <c r="AR13" s="507" t="e">
        <f ca="1">+IF(AND(ISNUMBER(OFFSET('Sanitation Data'!$H$10,0,10*ROW('Sanitation Data'!H7))),'Data Summary'!DG13="Yes"),OFFSET('Sanitation Data'!$H$10,0,10*ROW('Sanitation Data'!H7)),NA())</f>
        <v>#N/A</v>
      </c>
      <c r="AS13" s="507" t="e">
        <f ca="1">+IF(AND(ISNUMBER(OFFSET('Sanitation Data'!$H$11,0,10*ROW('Sanitation Data'!H7))),'Data Summary'!DH13="Yes"),OFFSET('Sanitation Data'!$H$11,0,10*ROW('Sanitation Data'!H7)),NA())</f>
        <v>#N/A</v>
      </c>
      <c r="AT13" s="507" t="e">
        <f ca="1">+IF(AND(ISNUMBER(OFFSET('Sanitation Data'!$H$12,0,10*ROW('Sanitation Data'!H7))),'Data Summary'!DI13="Yes"),OFFSET('Sanitation Data'!$H$12,0,10*ROW('Sanitation Data'!H7)),NA())</f>
        <v>#N/A</v>
      </c>
      <c r="AU13" s="507" t="e">
        <f ca="1">+IF(AND(ISNUMBER(OFFSET('Sanitation Data'!$I$4,0,10*ROW('Sanitation Data'!I7))),'Data Summary'!DJ13="Yes"),100-OFFSET('Sanitation Data'!$I$4,0,10*ROW('Sanitation Data'!I7)),NA())</f>
        <v>#N/A</v>
      </c>
      <c r="AV13" s="507" t="e">
        <f ca="1">+IF(AND(ISNUMBER(OFFSET('Sanitation Data'!$I$6,0,10*ROW('Sanitation Data'!I7))),'Data Summary'!DK13="Yes"),OFFSET('Sanitation Data'!$I$6,0,10*ROW('Sanitation Data'!I7)),NA())</f>
        <v>#N/A</v>
      </c>
      <c r="AW13" s="507" t="e">
        <f ca="1">+IF(AND(ISNUMBER(OFFSET('Sanitation Data'!$I$10,0,10*ROW('Sanitation Data'!I7))),'Data Summary'!DL13="Yes"),OFFSET('Sanitation Data'!$I$10,0,10*ROW('Sanitation Data'!I7)),NA())</f>
        <v>#N/A</v>
      </c>
      <c r="AX13" s="507" t="e">
        <f ca="1">+IF(AND(ISNUMBER(OFFSET('Sanitation Data'!$I$11,0,10*ROW('Sanitation Data'!I7))),'Data Summary'!DM13="Yes"),OFFSET('Sanitation Data'!$I$11,0,10*ROW('Sanitation Data'!I7)),NA())</f>
        <v>#N/A</v>
      </c>
      <c r="AY13" s="507" t="e">
        <f ca="1">+IF(AND(ISNUMBER(OFFSET('Sanitation Data'!$I$12,0,10*ROW('Sanitation Data'!I7))),'Data Summary'!DN13="Yes"),OFFSET('Sanitation Data'!$I$12,0,10*ROW('Sanitation Data'!I7)),NA())</f>
        <v>#N/A</v>
      </c>
      <c r="AZ13" s="508" t="e">
        <f ca="1">+IF(AND(ISNUMBER(OFFSET('Hygiene Data'!$D$5,0,10*ROW('Hygiene Data'!D7))),'Data Summary'!DO13="Yes"),OFFSET('Hygiene Data'!$D$5,0,10*ROW('Hygiene Data'!D7)),NA())</f>
        <v>#N/A</v>
      </c>
      <c r="BA13" s="508" t="e">
        <f ca="1">+IF(AND(ISNUMBER(OFFSET('Hygiene Data'!$D$7,0,10*ROW('Hygiene Data'!D7))),'Data Summary'!DP13="Yes"),OFFSET('Hygiene Data'!$D$7,0,10*ROW('Hygiene Data'!D7)),NA())</f>
        <v>#N/A</v>
      </c>
      <c r="BB13" s="508" t="e">
        <f ca="1">+IF(AND(ISNUMBER(OFFSET('Hygiene Data'!$D$9,0,10*ROW('Hygiene Data'!D7))),'Data Summary'!DQ13="Yes"),OFFSET('Hygiene Data'!$D$9,0,10*ROW('Hygiene Data'!D7)),NA())</f>
        <v>#N/A</v>
      </c>
      <c r="BC13" s="508" t="e">
        <f ca="1">+IF(AND(ISNUMBER(OFFSET('Hygiene Data'!$E$5,0,10*ROW('Hygiene Data'!E7))),'Data Summary'!DR13="Yes"),OFFSET('Hygiene Data'!$E$5,0,10*ROW('Hygiene Data'!E7)),NA())</f>
        <v>#N/A</v>
      </c>
      <c r="BD13" s="508" t="e">
        <f ca="1">+IF(AND(ISNUMBER(OFFSET('Hygiene Data'!$E$7,0,10*ROW('Hygiene Data'!E7))),'Data Summary'!DS13="Yes"),OFFSET('Hygiene Data'!$E$7,0,10*ROW('Hygiene Data'!E7)),NA())</f>
        <v>#N/A</v>
      </c>
      <c r="BE13" s="508" t="e">
        <f ca="1">+IF(AND(ISNUMBER(OFFSET('Hygiene Data'!$E$9,0,10*ROW('Hygiene Data'!E7))),'Data Summary'!DT13="Yes"),OFFSET('Hygiene Data'!$E$9,0,10*ROW('Hygiene Data'!E7)),NA())</f>
        <v>#N/A</v>
      </c>
      <c r="BF13" s="508" t="e">
        <f ca="1">+IF(AND(ISNUMBER(OFFSET('Hygiene Data'!$F$5,0,10*ROW('Hygiene Data'!F7))),'Data Summary'!DU13="Yes"),OFFSET('Hygiene Data'!$F$5,0,10*ROW('Hygiene Data'!F7)),NA())</f>
        <v>#N/A</v>
      </c>
      <c r="BG13" s="508" t="e">
        <f ca="1">+IF(AND(ISNUMBER(OFFSET('Hygiene Data'!$F$7,0,10*ROW('Hygiene Data'!F7))),'Data Summary'!DV13="Yes"),OFFSET('Hygiene Data'!$F$7,0,10*ROW('Hygiene Data'!F7)),NA())</f>
        <v>#N/A</v>
      </c>
      <c r="BH13" s="508" t="e">
        <f ca="1">+IF(AND(ISNUMBER(OFFSET('Hygiene Data'!$F$9,0,10*ROW('Hygiene Data'!F7))),'Data Summary'!DW13="Yes"),OFFSET('Hygiene Data'!$F$9,0,10*ROW('Hygiene Data'!F7)),NA())</f>
        <v>#N/A</v>
      </c>
      <c r="BI13" s="508" t="e">
        <f ca="1">+IF(AND(ISNUMBER(OFFSET('Hygiene Data'!$G$5,0,10*ROW('Hygiene Data'!G7))),'Data Summary'!DX13="Yes"),OFFSET('Hygiene Data'!$G$5,0,10*ROW('Hygiene Data'!G7)),NA())</f>
        <v>#N/A</v>
      </c>
      <c r="BJ13" s="508" t="e">
        <f ca="1">+IF(AND(ISNUMBER(OFFSET('Hygiene Data'!$G$7,0,10*ROW('Hygiene Data'!G7))),'Data Summary'!DY13="Yes"),OFFSET('Hygiene Data'!$G$7,0,10*ROW('Hygiene Data'!G7)),NA())</f>
        <v>#N/A</v>
      </c>
      <c r="BK13" s="508" t="e">
        <f ca="1">+IF(AND(ISNUMBER(OFFSET('Hygiene Data'!$G$9,0,10*ROW('Hygiene Data'!G7))),'Data Summary'!DZ13="Yes"),OFFSET('Hygiene Data'!$G$9,0,10*ROW('Hygiene Data'!G7)),NA())</f>
        <v>#N/A</v>
      </c>
      <c r="BL13" s="508" t="e">
        <f ca="1">+IF(AND(ISNUMBER(OFFSET('Hygiene Data'!$H$5,0,10*ROW('Hygiene Data'!H7))),'Data Summary'!EA13="Yes"),OFFSET('Hygiene Data'!$H$5,0,10*ROW('Hygiene Data'!H7)),NA())</f>
        <v>#N/A</v>
      </c>
      <c r="BM13" s="508" t="e">
        <f ca="1">+IF(AND(ISNUMBER(OFFSET('Hygiene Data'!$H$7,0,10*ROW('Hygiene Data'!H7))),'Data Summary'!EB13="Yes"),OFFSET('Hygiene Data'!$H$7,0,10*ROW('Hygiene Data'!H7)),NA())</f>
        <v>#N/A</v>
      </c>
      <c r="BN13" s="508" t="e">
        <f ca="1">+IF(AND(ISNUMBER(OFFSET('Hygiene Data'!$H$9,0,10*ROW('Hygiene Data'!H7))),'Data Summary'!EC13="Yes"),OFFSET('Hygiene Data'!$H$9,0,10*ROW('Hygiene Data'!H7)),NA())</f>
        <v>#N/A</v>
      </c>
      <c r="BO13" s="508" t="e">
        <f ca="1">+IF(AND(ISNUMBER(OFFSET('Hygiene Data'!$I$5,0,10*ROW('Hygiene Data'!I7))),'Data Summary'!ED13="Yes"),OFFSET('Hygiene Data'!$I$5,0,10*ROW('Hygiene Data'!I7)),NA())</f>
        <v>#N/A</v>
      </c>
      <c r="BP13" s="508" t="e">
        <f ca="1">+IF(AND(ISNUMBER(OFFSET('Hygiene Data'!$I$7,0,10*ROW('Hygiene Data'!I7))),'Data Summary'!EE13="Yes"),OFFSET('Hygiene Data'!$I$7,0,10*ROW('Hygiene Data'!I7)),NA())</f>
        <v>#N/A</v>
      </c>
      <c r="BQ13" s="508" t="e">
        <f ca="1">+IF(AND(ISNUMBER(OFFSET('Hygiene Data'!$I$9,0,10*ROW('Hygiene Data'!I7))),'Data Summary'!EF13="Yes"),OFFSET('Hygiene Data'!$I$9,0,10*ROW('Hygiene Data'!I7)),NA())</f>
        <v>#N/A</v>
      </c>
    </row>
    <row r="14" spans="1:69" x14ac:dyDescent="0.25">
      <c r="A14" s="504" t="e">
        <f ca="1">+RIGHT('Data Summary'!A14,LEN('Data Summary'!A14)-9)</f>
        <v>#VALUE!</v>
      </c>
      <c r="B14" s="478" t="str">
        <f ca="1">+IF(ISTEXT('Data Summary'!B14),'Data Summary'!B14,"")</f>
        <v/>
      </c>
      <c r="C14" s="505" t="e">
        <f ca="1">+VALUE('Data Summary'!C14)</f>
        <v>#VALUE!</v>
      </c>
      <c r="D14" s="506" t="e">
        <f ca="1">+IF(AND(ISNUMBER(OFFSET('Water Data'!$D$4,0,10*ROW('Water Data'!D8))),'Data Summary'!BS14="Yes"),100-OFFSET('Water Data'!$D$4,0,10*ROW('Water Data'!D8)),NA())</f>
        <v>#N/A</v>
      </c>
      <c r="E14" s="506" t="e">
        <f ca="1">+IF(AND(ISNUMBER(OFFSET('Water Data'!$D$6,0,10*ROW('Water Data'!D8))),'Data Summary'!BT14="Yes"),OFFSET('Water Data'!$D$6,0,10*ROW('Water Data'!D8)),NA())</f>
        <v>#N/A</v>
      </c>
      <c r="F14" s="506" t="e">
        <f ca="1">+IF(AND(ISNUMBER(OFFSET('Water Data'!$D$9,0,10*ROW('Water Data'!D8))),'Data Summary'!BU14="Yes"),OFFSET('Water Data'!$D$9,0,10*ROW('Water Data'!D8)),NA())</f>
        <v>#N/A</v>
      </c>
      <c r="G14" s="506" t="e">
        <f ca="1">+IF(AND(ISNUMBER(OFFSET('Water Data'!$E$4,0,10*ROW('Water Data'!E8))),'Data Summary'!BV14="Yes"),100-OFFSET('Water Data'!$E$4,0,10*ROW('Water Data'!E8)),NA())</f>
        <v>#N/A</v>
      </c>
      <c r="H14" s="506" t="e">
        <f ca="1">+IF(AND(ISNUMBER(OFFSET('Water Data'!$E$6,0,10*ROW('Water Data'!E8))),'Data Summary'!BW14="Yes"),OFFSET('Water Data'!$E$6,0,10*ROW('Water Data'!E8)),NA())</f>
        <v>#N/A</v>
      </c>
      <c r="I14" s="506" t="e">
        <f ca="1">+IF(AND(ISNUMBER(OFFSET('Water Data'!$E$9,0,10*ROW('Water Data'!E8))),'Data Summary'!BX14="Yes"),OFFSET('Water Data'!$E$9,0,10*ROW('Water Data'!E8)),NA())</f>
        <v>#N/A</v>
      </c>
      <c r="J14" s="506" t="e">
        <f ca="1">+IF(AND(ISNUMBER(OFFSET('Water Data'!$F$4,0,10*ROW('Water Data'!F8))),'Data Summary'!BY14="Yes"),100-OFFSET('Water Data'!$F$4,0,10*ROW('Water Data'!F8)),NA())</f>
        <v>#N/A</v>
      </c>
      <c r="K14" s="506" t="e">
        <f ca="1">+IF(AND(ISNUMBER(OFFSET('Water Data'!$F$6,0,10*ROW('Water Data'!F8))),'Data Summary'!BZ14="Yes"),OFFSET('Water Data'!$F$6,0,10*ROW('Water Data'!F8)),NA())</f>
        <v>#N/A</v>
      </c>
      <c r="L14" s="506" t="e">
        <f ca="1">+IF(AND(ISNUMBER(OFFSET('Water Data'!$F$9,0,10*ROW('Water Data'!F8))),'Data Summary'!CA14="Yes"),OFFSET('Water Data'!$F$9,0,10*ROW('Water Data'!F8)),NA())</f>
        <v>#N/A</v>
      </c>
      <c r="M14" s="506" t="e">
        <f ca="1">+IF(AND(ISNUMBER(OFFSET('Water Data'!$G$4,0,10*ROW('Water Data'!G8))),'Data Summary'!CB14="Yes"),100-OFFSET('Water Data'!$G$4,0,10*ROW('Water Data'!G8)),NA())</f>
        <v>#N/A</v>
      </c>
      <c r="N14" s="506" t="e">
        <f ca="1">+IF(AND(ISNUMBER(OFFSET('Water Data'!$G$6,0,10*ROW('Water Data'!G8))),'Data Summary'!CC14="Yes"),OFFSET('Water Data'!$G$6,0,10*ROW('Water Data'!G8)),NA())</f>
        <v>#N/A</v>
      </c>
      <c r="O14" s="506" t="e">
        <f ca="1">+IF(AND(ISNUMBER(OFFSET('Water Data'!$G$9,0,10*ROW('Water Data'!G8))),'Data Summary'!CD14="Yes"),OFFSET('Water Data'!$G$9,0,10*ROW('Water Data'!G8)),NA())</f>
        <v>#N/A</v>
      </c>
      <c r="P14" s="506" t="e">
        <f ca="1">+IF(AND(ISNUMBER(OFFSET('Water Data'!$H$4,0,10*ROW('Water Data'!H8))),'Data Summary'!CE14="Yes"),100-OFFSET('Water Data'!$H$4,0,10*ROW('Water Data'!H8)),NA())</f>
        <v>#N/A</v>
      </c>
      <c r="Q14" s="506" t="e">
        <f ca="1">+IF(AND(ISNUMBER(OFFSET('Water Data'!$H$6,0,10*ROW('Water Data'!H8))),'Data Summary'!CF14="Yes"),OFFSET('Water Data'!$H$6,0,10*ROW('Water Data'!H8)),NA())</f>
        <v>#N/A</v>
      </c>
      <c r="R14" s="506" t="e">
        <f ca="1">+IF(AND(ISNUMBER(OFFSET('Water Data'!$H$9,0,10*ROW('Water Data'!H8))),'Data Summary'!CG14="Yes"),OFFSET('Water Data'!$H$9,0,10*ROW('Water Data'!H8)),NA())</f>
        <v>#N/A</v>
      </c>
      <c r="S14" s="506" t="e">
        <f ca="1">+IF(AND(ISNUMBER(OFFSET('Water Data'!$I$4,0,10*ROW('Water Data'!I8))),'Data Summary'!CH14="Yes"),100-OFFSET('Water Data'!$I$4,0,10*ROW('Water Data'!I8)),NA())</f>
        <v>#N/A</v>
      </c>
      <c r="T14" s="506" t="e">
        <f ca="1">+IF(AND(ISNUMBER(OFFSET('Water Data'!$I$6,0,10*ROW('Water Data'!I8))),'Data Summary'!CI14="Yes"),OFFSET('Water Data'!$I$6,0,10*ROW('Water Data'!I8)),NA())</f>
        <v>#N/A</v>
      </c>
      <c r="U14" s="506" t="e">
        <f ca="1">+IF(AND(ISNUMBER(OFFSET('Water Data'!$I$9,0,10*ROW('Water Data'!I8))),'Data Summary'!CJ14="Yes"),OFFSET('Water Data'!$I$9,0,10*ROW('Water Data'!I8)),NA())</f>
        <v>#N/A</v>
      </c>
      <c r="V14" s="507" t="e">
        <f ca="1">+IF(AND(ISNUMBER(OFFSET('Sanitation Data'!$D$4,0,10*ROW('Sanitation Data'!D8))),'Data Summary'!CK14="Yes"),100-OFFSET('Sanitation Data'!$D$4,0,10*ROW('Sanitation Data'!D8)),NA())</f>
        <v>#N/A</v>
      </c>
      <c r="W14" s="507" t="e">
        <f ca="1">+IF(AND(ISNUMBER(OFFSET('Sanitation Data'!$D$6,0,10*ROW('Sanitation Data'!D8))),'Data Summary'!CL14="Yes"),OFFSET('Sanitation Data'!$D$6,0,10*ROW('Sanitation Data'!D8)),NA())</f>
        <v>#N/A</v>
      </c>
      <c r="X14" s="507" t="e">
        <f ca="1">+IF(AND(ISNUMBER(OFFSET('Sanitation Data'!$D$10,0,10*ROW('Sanitation Data'!D8))),'Data Summary'!CM14="Yes"),OFFSET('Sanitation Data'!$D$10,0,10*ROW('Sanitation Data'!D8)),NA())</f>
        <v>#N/A</v>
      </c>
      <c r="Y14" s="507" t="e">
        <f ca="1">+IF(AND(ISNUMBER(OFFSET('Sanitation Data'!$D$11,0,10*ROW('Sanitation Data'!D8))),'Data Summary'!CN14="Yes"),OFFSET('Sanitation Data'!$D$11,0,10*ROW('Sanitation Data'!D8)),NA())</f>
        <v>#N/A</v>
      </c>
      <c r="Z14" s="507" t="e">
        <f ca="1">+IF(AND(ISNUMBER(OFFSET('Sanitation Data'!$D$12,0,10*ROW('Sanitation Data'!D8))),'Data Summary'!CO14="Yes"),OFFSET('Sanitation Data'!$D$12,0,10*ROW('Sanitation Data'!D8)),NA())</f>
        <v>#N/A</v>
      </c>
      <c r="AA14" s="507" t="e">
        <f ca="1">+IF(AND(ISNUMBER(OFFSET('Sanitation Data'!$E$4,0,10*ROW('Sanitation Data'!E8))),'Data Summary'!CP14="Yes"),100-OFFSET('Sanitation Data'!$E$4,0,10*ROW('Sanitation Data'!E8)),NA())</f>
        <v>#N/A</v>
      </c>
      <c r="AB14" s="507" t="e">
        <f ca="1">+IF(AND(ISNUMBER(OFFSET('Sanitation Data'!$E$6,0,10*ROW('Sanitation Data'!E8))),'Data Summary'!CQ14="Yes"),OFFSET('Sanitation Data'!$E$6,0,10*ROW('Sanitation Data'!E8)),NA())</f>
        <v>#N/A</v>
      </c>
      <c r="AC14" s="507" t="e">
        <f ca="1">+IF(AND(ISNUMBER(OFFSET('Sanitation Data'!$E$10,0,10*ROW('Sanitation Data'!E8))),'Data Summary'!CR14="Yes"),OFFSET('Sanitation Data'!$E$10,0,10*ROW('Sanitation Data'!E8)),NA())</f>
        <v>#N/A</v>
      </c>
      <c r="AD14" s="507" t="e">
        <f ca="1">+IF(AND(ISNUMBER(OFFSET('Sanitation Data'!$E$11,0,10*ROW('Sanitation Data'!E8))),'Data Summary'!CS14="Yes"),OFFSET('Sanitation Data'!$E$11,0,10*ROW('Sanitation Data'!E8)),NA())</f>
        <v>#N/A</v>
      </c>
      <c r="AE14" s="507" t="e">
        <f ca="1">+IF(AND(ISNUMBER(OFFSET('Sanitation Data'!$E$12,0,10*ROW('Sanitation Data'!E8))),'Data Summary'!CT14="Yes"),OFFSET('Sanitation Data'!$E$12,0,10*ROW('Sanitation Data'!E8)),NA())</f>
        <v>#N/A</v>
      </c>
      <c r="AF14" s="507" t="e">
        <f ca="1">+IF(AND(ISNUMBER(OFFSET('Sanitation Data'!$F$4,0,10*ROW('Sanitation Data'!F8))),'Data Summary'!CU14="Yes"),100-OFFSET('Sanitation Data'!$F$4,0,10*ROW('Sanitation Data'!F8)),NA())</f>
        <v>#N/A</v>
      </c>
      <c r="AG14" s="507" t="e">
        <f ca="1">+IF(AND(ISNUMBER(OFFSET('Sanitation Data'!$F$6,0,10*ROW('Sanitation Data'!F8))),'Data Summary'!CV14="Yes"),OFFSET('Sanitation Data'!$F$6,0,10*ROW('Sanitation Data'!F8)),NA())</f>
        <v>#N/A</v>
      </c>
      <c r="AH14" s="507" t="e">
        <f ca="1">+IF(AND(ISNUMBER(OFFSET('Sanitation Data'!$F$10,0,10*ROW('Sanitation Data'!F8))),'Data Summary'!CW14="Yes"),OFFSET('Sanitation Data'!$F$10,0,10*ROW('Sanitation Data'!F8)),NA())</f>
        <v>#N/A</v>
      </c>
      <c r="AI14" s="507" t="e">
        <f ca="1">+IF(AND(ISNUMBER(OFFSET('Sanitation Data'!$F$11,0,10*ROW('Sanitation Data'!F8))),'Data Summary'!CX14="Yes"),OFFSET('Sanitation Data'!$F$11,0,10*ROW('Sanitation Data'!F8)),NA())</f>
        <v>#N/A</v>
      </c>
      <c r="AJ14" s="507" t="e">
        <f ca="1">+IF(AND(ISNUMBER(OFFSET('Sanitation Data'!$F$12,0,10*ROW('Sanitation Data'!F8))),'Data Summary'!CY14="Yes"),OFFSET('Sanitation Data'!$F$12,0,10*ROW('Sanitation Data'!F8)),NA())</f>
        <v>#N/A</v>
      </c>
      <c r="AK14" s="507" t="e">
        <f ca="1">+IF(AND(ISNUMBER(OFFSET('Sanitation Data'!$G$4,0,10*ROW('Sanitation Data'!G8))),'Data Summary'!CZ14="Yes"),100-OFFSET('Sanitation Data'!$G$4,0,10*ROW('Sanitation Data'!G8)),NA())</f>
        <v>#N/A</v>
      </c>
      <c r="AL14" s="507" t="e">
        <f ca="1">+IF(AND(ISNUMBER(OFFSET('Sanitation Data'!$G$6,0,10*ROW('Sanitation Data'!G8))),'Data Summary'!DA14="Yes"),OFFSET('Sanitation Data'!$G$6,0,10*ROW('Sanitation Data'!G8)),NA())</f>
        <v>#N/A</v>
      </c>
      <c r="AM14" s="507" t="e">
        <f ca="1">+IF(AND(ISNUMBER(OFFSET('Sanitation Data'!$G$10,0,10*ROW('Sanitation Data'!G8))),'Data Summary'!DB14="Yes"),OFFSET('Sanitation Data'!$G$10,0,10*ROW('Sanitation Data'!G8)),NA())</f>
        <v>#N/A</v>
      </c>
      <c r="AN14" s="507" t="e">
        <f ca="1">+IF(AND(ISNUMBER(OFFSET('Sanitation Data'!$G$11,0,10*ROW('Sanitation Data'!G8))),'Data Summary'!DC14="Yes"),OFFSET('Sanitation Data'!$G$11,0,10*ROW('Sanitation Data'!G8)),NA())</f>
        <v>#N/A</v>
      </c>
      <c r="AO14" s="507" t="e">
        <f ca="1">+IF(AND(ISNUMBER(OFFSET('Sanitation Data'!$G$12,0,10*ROW('Sanitation Data'!G8))),'Data Summary'!DD14="Yes"),OFFSET('Sanitation Data'!$G$12,0,10*ROW('Sanitation Data'!G8)),NA())</f>
        <v>#N/A</v>
      </c>
      <c r="AP14" s="507" t="e">
        <f ca="1">+IF(AND(ISNUMBER(OFFSET('Sanitation Data'!$H$4,0,10*ROW('Sanitation Data'!H8))),'Data Summary'!DE14="Yes"),100-OFFSET('Sanitation Data'!$H$4,0,10*ROW('Sanitation Data'!H8)),NA())</f>
        <v>#N/A</v>
      </c>
      <c r="AQ14" s="507" t="e">
        <f ca="1">+IF(AND(ISNUMBER(OFFSET('Sanitation Data'!$H$6,0,10*ROW('Sanitation Data'!H8))),'Data Summary'!DF14="Yes"),OFFSET('Sanitation Data'!$H$6,0,10*ROW('Sanitation Data'!H8)),NA())</f>
        <v>#N/A</v>
      </c>
      <c r="AR14" s="507" t="e">
        <f ca="1">+IF(AND(ISNUMBER(OFFSET('Sanitation Data'!$H$10,0,10*ROW('Sanitation Data'!H8))),'Data Summary'!DG14="Yes"),OFFSET('Sanitation Data'!$H$10,0,10*ROW('Sanitation Data'!H8)),NA())</f>
        <v>#N/A</v>
      </c>
      <c r="AS14" s="507" t="e">
        <f ca="1">+IF(AND(ISNUMBER(OFFSET('Sanitation Data'!$H$11,0,10*ROW('Sanitation Data'!H8))),'Data Summary'!DH14="Yes"),OFFSET('Sanitation Data'!$H$11,0,10*ROW('Sanitation Data'!H8)),NA())</f>
        <v>#N/A</v>
      </c>
      <c r="AT14" s="507" t="e">
        <f ca="1">+IF(AND(ISNUMBER(OFFSET('Sanitation Data'!$H$12,0,10*ROW('Sanitation Data'!H8))),'Data Summary'!DI14="Yes"),OFFSET('Sanitation Data'!$H$12,0,10*ROW('Sanitation Data'!H8)),NA())</f>
        <v>#N/A</v>
      </c>
      <c r="AU14" s="507" t="e">
        <f ca="1">+IF(AND(ISNUMBER(OFFSET('Sanitation Data'!$I$4,0,10*ROW('Sanitation Data'!I8))),'Data Summary'!DJ14="Yes"),100-OFFSET('Sanitation Data'!$I$4,0,10*ROW('Sanitation Data'!I8)),NA())</f>
        <v>#N/A</v>
      </c>
      <c r="AV14" s="507" t="e">
        <f ca="1">+IF(AND(ISNUMBER(OFFSET('Sanitation Data'!$I$6,0,10*ROW('Sanitation Data'!I8))),'Data Summary'!DK14="Yes"),OFFSET('Sanitation Data'!$I$6,0,10*ROW('Sanitation Data'!I8)),NA())</f>
        <v>#N/A</v>
      </c>
      <c r="AW14" s="507" t="e">
        <f ca="1">+IF(AND(ISNUMBER(OFFSET('Sanitation Data'!$I$10,0,10*ROW('Sanitation Data'!I8))),'Data Summary'!DL14="Yes"),OFFSET('Sanitation Data'!$I$10,0,10*ROW('Sanitation Data'!I8)),NA())</f>
        <v>#N/A</v>
      </c>
      <c r="AX14" s="507" t="e">
        <f ca="1">+IF(AND(ISNUMBER(OFFSET('Sanitation Data'!$I$11,0,10*ROW('Sanitation Data'!I8))),'Data Summary'!DM14="Yes"),OFFSET('Sanitation Data'!$I$11,0,10*ROW('Sanitation Data'!I8)),NA())</f>
        <v>#N/A</v>
      </c>
      <c r="AY14" s="507" t="e">
        <f ca="1">+IF(AND(ISNUMBER(OFFSET('Sanitation Data'!$I$12,0,10*ROW('Sanitation Data'!I8))),'Data Summary'!DN14="Yes"),OFFSET('Sanitation Data'!$I$12,0,10*ROW('Sanitation Data'!I8)),NA())</f>
        <v>#N/A</v>
      </c>
      <c r="AZ14" s="508" t="e">
        <f ca="1">+IF(AND(ISNUMBER(OFFSET('Hygiene Data'!$D$5,0,10*ROW('Hygiene Data'!D8))),'Data Summary'!DO14="Yes"),OFFSET('Hygiene Data'!$D$5,0,10*ROW('Hygiene Data'!D8)),NA())</f>
        <v>#N/A</v>
      </c>
      <c r="BA14" s="508" t="e">
        <f ca="1">+IF(AND(ISNUMBER(OFFSET('Hygiene Data'!$D$7,0,10*ROW('Hygiene Data'!D8))),'Data Summary'!DP14="Yes"),OFFSET('Hygiene Data'!$D$7,0,10*ROW('Hygiene Data'!D8)),NA())</f>
        <v>#N/A</v>
      </c>
      <c r="BB14" s="508" t="e">
        <f ca="1">+IF(AND(ISNUMBER(OFFSET('Hygiene Data'!$D$9,0,10*ROW('Hygiene Data'!D8))),'Data Summary'!DQ14="Yes"),OFFSET('Hygiene Data'!$D$9,0,10*ROW('Hygiene Data'!D8)),NA())</f>
        <v>#N/A</v>
      </c>
      <c r="BC14" s="508" t="e">
        <f ca="1">+IF(AND(ISNUMBER(OFFSET('Hygiene Data'!$E$5,0,10*ROW('Hygiene Data'!E8))),'Data Summary'!DR14="Yes"),OFFSET('Hygiene Data'!$E$5,0,10*ROW('Hygiene Data'!E8)),NA())</f>
        <v>#N/A</v>
      </c>
      <c r="BD14" s="508" t="e">
        <f ca="1">+IF(AND(ISNUMBER(OFFSET('Hygiene Data'!$E$7,0,10*ROW('Hygiene Data'!E8))),'Data Summary'!DS14="Yes"),OFFSET('Hygiene Data'!$E$7,0,10*ROW('Hygiene Data'!E8)),NA())</f>
        <v>#N/A</v>
      </c>
      <c r="BE14" s="508" t="e">
        <f ca="1">+IF(AND(ISNUMBER(OFFSET('Hygiene Data'!$E$9,0,10*ROW('Hygiene Data'!E8))),'Data Summary'!DT14="Yes"),OFFSET('Hygiene Data'!$E$9,0,10*ROW('Hygiene Data'!E8)),NA())</f>
        <v>#N/A</v>
      </c>
      <c r="BF14" s="508" t="e">
        <f ca="1">+IF(AND(ISNUMBER(OFFSET('Hygiene Data'!$F$5,0,10*ROW('Hygiene Data'!F8))),'Data Summary'!DU14="Yes"),OFFSET('Hygiene Data'!$F$5,0,10*ROW('Hygiene Data'!F8)),NA())</f>
        <v>#N/A</v>
      </c>
      <c r="BG14" s="508" t="e">
        <f ca="1">+IF(AND(ISNUMBER(OFFSET('Hygiene Data'!$F$7,0,10*ROW('Hygiene Data'!F8))),'Data Summary'!DV14="Yes"),OFFSET('Hygiene Data'!$F$7,0,10*ROW('Hygiene Data'!F8)),NA())</f>
        <v>#N/A</v>
      </c>
      <c r="BH14" s="508" t="e">
        <f ca="1">+IF(AND(ISNUMBER(OFFSET('Hygiene Data'!$F$9,0,10*ROW('Hygiene Data'!F8))),'Data Summary'!DW14="Yes"),OFFSET('Hygiene Data'!$F$9,0,10*ROW('Hygiene Data'!F8)),NA())</f>
        <v>#N/A</v>
      </c>
      <c r="BI14" s="508" t="e">
        <f ca="1">+IF(AND(ISNUMBER(OFFSET('Hygiene Data'!$G$5,0,10*ROW('Hygiene Data'!G8))),'Data Summary'!DX14="Yes"),OFFSET('Hygiene Data'!$G$5,0,10*ROW('Hygiene Data'!G8)),NA())</f>
        <v>#N/A</v>
      </c>
      <c r="BJ14" s="508" t="e">
        <f ca="1">+IF(AND(ISNUMBER(OFFSET('Hygiene Data'!$G$7,0,10*ROW('Hygiene Data'!G8))),'Data Summary'!DY14="Yes"),OFFSET('Hygiene Data'!$G$7,0,10*ROW('Hygiene Data'!G8)),NA())</f>
        <v>#N/A</v>
      </c>
      <c r="BK14" s="508" t="e">
        <f ca="1">+IF(AND(ISNUMBER(OFFSET('Hygiene Data'!$G$9,0,10*ROW('Hygiene Data'!G8))),'Data Summary'!DZ14="Yes"),OFFSET('Hygiene Data'!$G$9,0,10*ROW('Hygiene Data'!G8)),NA())</f>
        <v>#N/A</v>
      </c>
      <c r="BL14" s="508" t="e">
        <f ca="1">+IF(AND(ISNUMBER(OFFSET('Hygiene Data'!$H$5,0,10*ROW('Hygiene Data'!H8))),'Data Summary'!EA14="Yes"),OFFSET('Hygiene Data'!$H$5,0,10*ROW('Hygiene Data'!H8)),NA())</f>
        <v>#N/A</v>
      </c>
      <c r="BM14" s="508" t="e">
        <f ca="1">+IF(AND(ISNUMBER(OFFSET('Hygiene Data'!$H$7,0,10*ROW('Hygiene Data'!H8))),'Data Summary'!EB14="Yes"),OFFSET('Hygiene Data'!$H$7,0,10*ROW('Hygiene Data'!H8)),NA())</f>
        <v>#N/A</v>
      </c>
      <c r="BN14" s="508" t="e">
        <f ca="1">+IF(AND(ISNUMBER(OFFSET('Hygiene Data'!$H$9,0,10*ROW('Hygiene Data'!H8))),'Data Summary'!EC14="Yes"),OFFSET('Hygiene Data'!$H$9,0,10*ROW('Hygiene Data'!H8)),NA())</f>
        <v>#N/A</v>
      </c>
      <c r="BO14" s="508" t="e">
        <f ca="1">+IF(AND(ISNUMBER(OFFSET('Hygiene Data'!$I$5,0,10*ROW('Hygiene Data'!I8))),'Data Summary'!ED14="Yes"),OFFSET('Hygiene Data'!$I$5,0,10*ROW('Hygiene Data'!I8)),NA())</f>
        <v>#N/A</v>
      </c>
      <c r="BP14" s="508" t="e">
        <f ca="1">+IF(AND(ISNUMBER(OFFSET('Hygiene Data'!$I$7,0,10*ROW('Hygiene Data'!I8))),'Data Summary'!EE14="Yes"),OFFSET('Hygiene Data'!$I$7,0,10*ROW('Hygiene Data'!I8)),NA())</f>
        <v>#N/A</v>
      </c>
      <c r="BQ14" s="508" t="e">
        <f ca="1">+IF(AND(ISNUMBER(OFFSET('Hygiene Data'!$I$9,0,10*ROW('Hygiene Data'!I8))),'Data Summary'!EF14="Yes"),OFFSET('Hygiene Data'!$I$9,0,10*ROW('Hygiene Data'!I8)),NA())</f>
        <v>#N/A</v>
      </c>
    </row>
    <row r="15" spans="1:69" x14ac:dyDescent="0.25">
      <c r="A15" s="504" t="e">
        <f ca="1">+RIGHT('Data Summary'!A15,LEN('Data Summary'!A15)-9)</f>
        <v>#VALUE!</v>
      </c>
      <c r="B15" s="478" t="str">
        <f ca="1">+IF(ISTEXT('Data Summary'!B15),'Data Summary'!B15,"")</f>
        <v/>
      </c>
      <c r="C15" s="505" t="e">
        <f ca="1">+VALUE('Data Summary'!C15)</f>
        <v>#VALUE!</v>
      </c>
      <c r="D15" s="506" t="e">
        <f ca="1">+IF(AND(ISNUMBER(OFFSET('Water Data'!$D$4,0,10*ROW('Water Data'!D9))),'Data Summary'!BS15="Yes"),100-OFFSET('Water Data'!$D$4,0,10*ROW('Water Data'!D9)),NA())</f>
        <v>#N/A</v>
      </c>
      <c r="E15" s="506" t="e">
        <f ca="1">+IF(AND(ISNUMBER(OFFSET('Water Data'!$D$6,0,10*ROW('Water Data'!D9))),'Data Summary'!BT15="Yes"),OFFSET('Water Data'!$D$6,0,10*ROW('Water Data'!D9)),NA())</f>
        <v>#N/A</v>
      </c>
      <c r="F15" s="506" t="e">
        <f ca="1">+IF(AND(ISNUMBER(OFFSET('Water Data'!$D$9,0,10*ROW('Water Data'!D9))),'Data Summary'!BU15="Yes"),OFFSET('Water Data'!$D$9,0,10*ROW('Water Data'!D9)),NA())</f>
        <v>#N/A</v>
      </c>
      <c r="G15" s="506" t="e">
        <f ca="1">+IF(AND(ISNUMBER(OFFSET('Water Data'!$E$4,0,10*ROW('Water Data'!E9))),'Data Summary'!BV15="Yes"),100-OFFSET('Water Data'!$E$4,0,10*ROW('Water Data'!E9)),NA())</f>
        <v>#N/A</v>
      </c>
      <c r="H15" s="506" t="e">
        <f ca="1">+IF(AND(ISNUMBER(OFFSET('Water Data'!$E$6,0,10*ROW('Water Data'!E9))),'Data Summary'!BW15="Yes"),OFFSET('Water Data'!$E$6,0,10*ROW('Water Data'!E9)),NA())</f>
        <v>#N/A</v>
      </c>
      <c r="I15" s="506" t="e">
        <f ca="1">+IF(AND(ISNUMBER(OFFSET('Water Data'!$E$9,0,10*ROW('Water Data'!E9))),'Data Summary'!BX15="Yes"),OFFSET('Water Data'!$E$9,0,10*ROW('Water Data'!E9)),NA())</f>
        <v>#N/A</v>
      </c>
      <c r="J15" s="506" t="e">
        <f ca="1">+IF(AND(ISNUMBER(OFFSET('Water Data'!$F$4,0,10*ROW('Water Data'!F9))),'Data Summary'!BY15="Yes"),100-OFFSET('Water Data'!$F$4,0,10*ROW('Water Data'!F9)),NA())</f>
        <v>#N/A</v>
      </c>
      <c r="K15" s="506" t="e">
        <f ca="1">+IF(AND(ISNUMBER(OFFSET('Water Data'!$F$6,0,10*ROW('Water Data'!F9))),'Data Summary'!BZ15="Yes"),OFFSET('Water Data'!$F$6,0,10*ROW('Water Data'!F9)),NA())</f>
        <v>#N/A</v>
      </c>
      <c r="L15" s="506" t="e">
        <f ca="1">+IF(AND(ISNUMBER(OFFSET('Water Data'!$F$9,0,10*ROW('Water Data'!F9))),'Data Summary'!CA15="Yes"),OFFSET('Water Data'!$F$9,0,10*ROW('Water Data'!F9)),NA())</f>
        <v>#N/A</v>
      </c>
      <c r="M15" s="506" t="e">
        <f ca="1">+IF(AND(ISNUMBER(OFFSET('Water Data'!$G$4,0,10*ROW('Water Data'!G9))),'Data Summary'!CB15="Yes"),100-OFFSET('Water Data'!$G$4,0,10*ROW('Water Data'!G9)),NA())</f>
        <v>#N/A</v>
      </c>
      <c r="N15" s="506" t="e">
        <f ca="1">+IF(AND(ISNUMBER(OFFSET('Water Data'!$G$6,0,10*ROW('Water Data'!G9))),'Data Summary'!CC15="Yes"),OFFSET('Water Data'!$G$6,0,10*ROW('Water Data'!G9)),NA())</f>
        <v>#N/A</v>
      </c>
      <c r="O15" s="506" t="e">
        <f ca="1">+IF(AND(ISNUMBER(OFFSET('Water Data'!$G$9,0,10*ROW('Water Data'!G9))),'Data Summary'!CD15="Yes"),OFFSET('Water Data'!$G$9,0,10*ROW('Water Data'!G9)),NA())</f>
        <v>#N/A</v>
      </c>
      <c r="P15" s="506" t="e">
        <f ca="1">+IF(AND(ISNUMBER(OFFSET('Water Data'!$H$4,0,10*ROW('Water Data'!H9))),'Data Summary'!CE15="Yes"),100-OFFSET('Water Data'!$H$4,0,10*ROW('Water Data'!H9)),NA())</f>
        <v>#N/A</v>
      </c>
      <c r="Q15" s="506" t="e">
        <f ca="1">+IF(AND(ISNUMBER(OFFSET('Water Data'!$H$6,0,10*ROW('Water Data'!H9))),'Data Summary'!CF15="Yes"),OFFSET('Water Data'!$H$6,0,10*ROW('Water Data'!H9)),NA())</f>
        <v>#N/A</v>
      </c>
      <c r="R15" s="506" t="e">
        <f ca="1">+IF(AND(ISNUMBER(OFFSET('Water Data'!$H$9,0,10*ROW('Water Data'!H9))),'Data Summary'!CG15="Yes"),OFFSET('Water Data'!$H$9,0,10*ROW('Water Data'!H9)),NA())</f>
        <v>#N/A</v>
      </c>
      <c r="S15" s="506" t="e">
        <f ca="1">+IF(AND(ISNUMBER(OFFSET('Water Data'!$I$4,0,10*ROW('Water Data'!I9))),'Data Summary'!CH15="Yes"),100-OFFSET('Water Data'!$I$4,0,10*ROW('Water Data'!I9)),NA())</f>
        <v>#N/A</v>
      </c>
      <c r="T15" s="506" t="e">
        <f ca="1">+IF(AND(ISNUMBER(OFFSET('Water Data'!$I$6,0,10*ROW('Water Data'!I9))),'Data Summary'!CI15="Yes"),OFFSET('Water Data'!$I$6,0,10*ROW('Water Data'!I9)),NA())</f>
        <v>#N/A</v>
      </c>
      <c r="U15" s="506" t="e">
        <f ca="1">+IF(AND(ISNUMBER(OFFSET('Water Data'!$I$9,0,10*ROW('Water Data'!I9))),'Data Summary'!CJ15="Yes"),OFFSET('Water Data'!$I$9,0,10*ROW('Water Data'!I9)),NA())</f>
        <v>#N/A</v>
      </c>
      <c r="V15" s="507" t="e">
        <f ca="1">+IF(AND(ISNUMBER(OFFSET('Sanitation Data'!$D$4,0,10*ROW('Sanitation Data'!D9))),'Data Summary'!CK15="Yes"),100-OFFSET('Sanitation Data'!$D$4,0,10*ROW('Sanitation Data'!D9)),NA())</f>
        <v>#N/A</v>
      </c>
      <c r="W15" s="507" t="e">
        <f ca="1">+IF(AND(ISNUMBER(OFFSET('Sanitation Data'!$D$6,0,10*ROW('Sanitation Data'!D9))),'Data Summary'!CL15="Yes"),OFFSET('Sanitation Data'!$D$6,0,10*ROW('Sanitation Data'!D9)),NA())</f>
        <v>#N/A</v>
      </c>
      <c r="X15" s="507" t="e">
        <f ca="1">+IF(AND(ISNUMBER(OFFSET('Sanitation Data'!$D$10,0,10*ROW('Sanitation Data'!D9))),'Data Summary'!CM15="Yes"),OFFSET('Sanitation Data'!$D$10,0,10*ROW('Sanitation Data'!D9)),NA())</f>
        <v>#N/A</v>
      </c>
      <c r="Y15" s="507" t="e">
        <f ca="1">+IF(AND(ISNUMBER(OFFSET('Sanitation Data'!$D$11,0,10*ROW('Sanitation Data'!D9))),'Data Summary'!CN15="Yes"),OFFSET('Sanitation Data'!$D$11,0,10*ROW('Sanitation Data'!D9)),NA())</f>
        <v>#N/A</v>
      </c>
      <c r="Z15" s="507" t="e">
        <f ca="1">+IF(AND(ISNUMBER(OFFSET('Sanitation Data'!$D$12,0,10*ROW('Sanitation Data'!D9))),'Data Summary'!CO15="Yes"),OFFSET('Sanitation Data'!$D$12,0,10*ROW('Sanitation Data'!D9)),NA())</f>
        <v>#N/A</v>
      </c>
      <c r="AA15" s="507" t="e">
        <f ca="1">+IF(AND(ISNUMBER(OFFSET('Sanitation Data'!$E$4,0,10*ROW('Sanitation Data'!E9))),'Data Summary'!CP15="Yes"),100-OFFSET('Sanitation Data'!$E$4,0,10*ROW('Sanitation Data'!E9)),NA())</f>
        <v>#N/A</v>
      </c>
      <c r="AB15" s="507" t="e">
        <f ca="1">+IF(AND(ISNUMBER(OFFSET('Sanitation Data'!$E$6,0,10*ROW('Sanitation Data'!E9))),'Data Summary'!CQ15="Yes"),OFFSET('Sanitation Data'!$E$6,0,10*ROW('Sanitation Data'!E9)),NA())</f>
        <v>#N/A</v>
      </c>
      <c r="AC15" s="507" t="e">
        <f ca="1">+IF(AND(ISNUMBER(OFFSET('Sanitation Data'!$E$10,0,10*ROW('Sanitation Data'!E9))),'Data Summary'!CR15="Yes"),OFFSET('Sanitation Data'!$E$10,0,10*ROW('Sanitation Data'!E9)),NA())</f>
        <v>#N/A</v>
      </c>
      <c r="AD15" s="507" t="e">
        <f ca="1">+IF(AND(ISNUMBER(OFFSET('Sanitation Data'!$E$11,0,10*ROW('Sanitation Data'!E9))),'Data Summary'!CS15="Yes"),OFFSET('Sanitation Data'!$E$11,0,10*ROW('Sanitation Data'!E9)),NA())</f>
        <v>#N/A</v>
      </c>
      <c r="AE15" s="507" t="e">
        <f ca="1">+IF(AND(ISNUMBER(OFFSET('Sanitation Data'!$E$12,0,10*ROW('Sanitation Data'!E9))),'Data Summary'!CT15="Yes"),OFFSET('Sanitation Data'!$E$12,0,10*ROW('Sanitation Data'!E9)),NA())</f>
        <v>#N/A</v>
      </c>
      <c r="AF15" s="507" t="e">
        <f ca="1">+IF(AND(ISNUMBER(OFFSET('Sanitation Data'!$F$4,0,10*ROW('Sanitation Data'!F9))),'Data Summary'!CU15="Yes"),100-OFFSET('Sanitation Data'!$F$4,0,10*ROW('Sanitation Data'!F9)),NA())</f>
        <v>#N/A</v>
      </c>
      <c r="AG15" s="507" t="e">
        <f ca="1">+IF(AND(ISNUMBER(OFFSET('Sanitation Data'!$F$6,0,10*ROW('Sanitation Data'!F9))),'Data Summary'!CV15="Yes"),OFFSET('Sanitation Data'!$F$6,0,10*ROW('Sanitation Data'!F9)),NA())</f>
        <v>#N/A</v>
      </c>
      <c r="AH15" s="507" t="e">
        <f ca="1">+IF(AND(ISNUMBER(OFFSET('Sanitation Data'!$F$10,0,10*ROW('Sanitation Data'!F9))),'Data Summary'!CW15="Yes"),OFFSET('Sanitation Data'!$F$10,0,10*ROW('Sanitation Data'!F9)),NA())</f>
        <v>#N/A</v>
      </c>
      <c r="AI15" s="507" t="e">
        <f ca="1">+IF(AND(ISNUMBER(OFFSET('Sanitation Data'!$F$11,0,10*ROW('Sanitation Data'!F9))),'Data Summary'!CX15="Yes"),OFFSET('Sanitation Data'!$F$11,0,10*ROW('Sanitation Data'!F9)),NA())</f>
        <v>#N/A</v>
      </c>
      <c r="AJ15" s="507" t="e">
        <f ca="1">+IF(AND(ISNUMBER(OFFSET('Sanitation Data'!$F$12,0,10*ROW('Sanitation Data'!F9))),'Data Summary'!CY15="Yes"),OFFSET('Sanitation Data'!$F$12,0,10*ROW('Sanitation Data'!F9)),NA())</f>
        <v>#N/A</v>
      </c>
      <c r="AK15" s="507" t="e">
        <f ca="1">+IF(AND(ISNUMBER(OFFSET('Sanitation Data'!$G$4,0,10*ROW('Sanitation Data'!G9))),'Data Summary'!CZ15="Yes"),100-OFFSET('Sanitation Data'!$G$4,0,10*ROW('Sanitation Data'!G9)),NA())</f>
        <v>#N/A</v>
      </c>
      <c r="AL15" s="507" t="e">
        <f ca="1">+IF(AND(ISNUMBER(OFFSET('Sanitation Data'!$G$6,0,10*ROW('Sanitation Data'!G9))),'Data Summary'!DA15="Yes"),OFFSET('Sanitation Data'!$G$6,0,10*ROW('Sanitation Data'!G9)),NA())</f>
        <v>#N/A</v>
      </c>
      <c r="AM15" s="507" t="e">
        <f ca="1">+IF(AND(ISNUMBER(OFFSET('Sanitation Data'!$G$10,0,10*ROW('Sanitation Data'!G9))),'Data Summary'!DB15="Yes"),OFFSET('Sanitation Data'!$G$10,0,10*ROW('Sanitation Data'!G9)),NA())</f>
        <v>#N/A</v>
      </c>
      <c r="AN15" s="507" t="e">
        <f ca="1">+IF(AND(ISNUMBER(OFFSET('Sanitation Data'!$G$11,0,10*ROW('Sanitation Data'!G9))),'Data Summary'!DC15="Yes"),OFFSET('Sanitation Data'!$G$11,0,10*ROW('Sanitation Data'!G9)),NA())</f>
        <v>#N/A</v>
      </c>
      <c r="AO15" s="507" t="e">
        <f ca="1">+IF(AND(ISNUMBER(OFFSET('Sanitation Data'!$G$12,0,10*ROW('Sanitation Data'!G9))),'Data Summary'!DD15="Yes"),OFFSET('Sanitation Data'!$G$12,0,10*ROW('Sanitation Data'!G9)),NA())</f>
        <v>#N/A</v>
      </c>
      <c r="AP15" s="507" t="e">
        <f ca="1">+IF(AND(ISNUMBER(OFFSET('Sanitation Data'!$H$4,0,10*ROW('Sanitation Data'!H9))),'Data Summary'!DE15="Yes"),100-OFFSET('Sanitation Data'!$H$4,0,10*ROW('Sanitation Data'!H9)),NA())</f>
        <v>#N/A</v>
      </c>
      <c r="AQ15" s="507" t="e">
        <f ca="1">+IF(AND(ISNUMBER(OFFSET('Sanitation Data'!$H$6,0,10*ROW('Sanitation Data'!H9))),'Data Summary'!DF15="Yes"),OFFSET('Sanitation Data'!$H$6,0,10*ROW('Sanitation Data'!H9)),NA())</f>
        <v>#N/A</v>
      </c>
      <c r="AR15" s="507" t="e">
        <f ca="1">+IF(AND(ISNUMBER(OFFSET('Sanitation Data'!$H$10,0,10*ROW('Sanitation Data'!H9))),'Data Summary'!DG15="Yes"),OFFSET('Sanitation Data'!$H$10,0,10*ROW('Sanitation Data'!H9)),NA())</f>
        <v>#N/A</v>
      </c>
      <c r="AS15" s="507" t="e">
        <f ca="1">+IF(AND(ISNUMBER(OFFSET('Sanitation Data'!$H$11,0,10*ROW('Sanitation Data'!H9))),'Data Summary'!DH15="Yes"),OFFSET('Sanitation Data'!$H$11,0,10*ROW('Sanitation Data'!H9)),NA())</f>
        <v>#N/A</v>
      </c>
      <c r="AT15" s="507" t="e">
        <f ca="1">+IF(AND(ISNUMBER(OFFSET('Sanitation Data'!$H$12,0,10*ROW('Sanitation Data'!H9))),'Data Summary'!DI15="Yes"),OFFSET('Sanitation Data'!$H$12,0,10*ROW('Sanitation Data'!H9)),NA())</f>
        <v>#N/A</v>
      </c>
      <c r="AU15" s="507" t="e">
        <f ca="1">+IF(AND(ISNUMBER(OFFSET('Sanitation Data'!$I$4,0,10*ROW('Sanitation Data'!I9))),'Data Summary'!DJ15="Yes"),100-OFFSET('Sanitation Data'!$I$4,0,10*ROW('Sanitation Data'!I9)),NA())</f>
        <v>#N/A</v>
      </c>
      <c r="AV15" s="507" t="e">
        <f ca="1">+IF(AND(ISNUMBER(OFFSET('Sanitation Data'!$I$6,0,10*ROW('Sanitation Data'!I9))),'Data Summary'!DK15="Yes"),OFFSET('Sanitation Data'!$I$6,0,10*ROW('Sanitation Data'!I9)),NA())</f>
        <v>#N/A</v>
      </c>
      <c r="AW15" s="507" t="e">
        <f ca="1">+IF(AND(ISNUMBER(OFFSET('Sanitation Data'!$I$10,0,10*ROW('Sanitation Data'!I9))),'Data Summary'!DL15="Yes"),OFFSET('Sanitation Data'!$I$10,0,10*ROW('Sanitation Data'!I9)),NA())</f>
        <v>#N/A</v>
      </c>
      <c r="AX15" s="507" t="e">
        <f ca="1">+IF(AND(ISNUMBER(OFFSET('Sanitation Data'!$I$11,0,10*ROW('Sanitation Data'!I9))),'Data Summary'!DM15="Yes"),OFFSET('Sanitation Data'!$I$11,0,10*ROW('Sanitation Data'!I9)),NA())</f>
        <v>#N/A</v>
      </c>
      <c r="AY15" s="507" t="e">
        <f ca="1">+IF(AND(ISNUMBER(OFFSET('Sanitation Data'!$I$12,0,10*ROW('Sanitation Data'!I9))),'Data Summary'!DN15="Yes"),OFFSET('Sanitation Data'!$I$12,0,10*ROW('Sanitation Data'!I9)),NA())</f>
        <v>#N/A</v>
      </c>
      <c r="AZ15" s="508" t="e">
        <f ca="1">+IF(AND(ISNUMBER(OFFSET('Hygiene Data'!$D$5,0,10*ROW('Hygiene Data'!D9))),'Data Summary'!DO15="Yes"),OFFSET('Hygiene Data'!$D$5,0,10*ROW('Hygiene Data'!D9)),NA())</f>
        <v>#N/A</v>
      </c>
      <c r="BA15" s="508" t="e">
        <f ca="1">+IF(AND(ISNUMBER(OFFSET('Hygiene Data'!$D$7,0,10*ROW('Hygiene Data'!D9))),'Data Summary'!DP15="Yes"),OFFSET('Hygiene Data'!$D$7,0,10*ROW('Hygiene Data'!D9)),NA())</f>
        <v>#N/A</v>
      </c>
      <c r="BB15" s="508" t="e">
        <f ca="1">+IF(AND(ISNUMBER(OFFSET('Hygiene Data'!$D$9,0,10*ROW('Hygiene Data'!D9))),'Data Summary'!DQ15="Yes"),OFFSET('Hygiene Data'!$D$9,0,10*ROW('Hygiene Data'!D9)),NA())</f>
        <v>#N/A</v>
      </c>
      <c r="BC15" s="508" t="e">
        <f ca="1">+IF(AND(ISNUMBER(OFFSET('Hygiene Data'!$E$5,0,10*ROW('Hygiene Data'!E9))),'Data Summary'!DR15="Yes"),OFFSET('Hygiene Data'!$E$5,0,10*ROW('Hygiene Data'!E9)),NA())</f>
        <v>#N/A</v>
      </c>
      <c r="BD15" s="508" t="e">
        <f ca="1">+IF(AND(ISNUMBER(OFFSET('Hygiene Data'!$E$7,0,10*ROW('Hygiene Data'!E9))),'Data Summary'!DS15="Yes"),OFFSET('Hygiene Data'!$E$7,0,10*ROW('Hygiene Data'!E9)),NA())</f>
        <v>#N/A</v>
      </c>
      <c r="BE15" s="508" t="e">
        <f ca="1">+IF(AND(ISNUMBER(OFFSET('Hygiene Data'!$E$9,0,10*ROW('Hygiene Data'!E9))),'Data Summary'!DT15="Yes"),OFFSET('Hygiene Data'!$E$9,0,10*ROW('Hygiene Data'!E9)),NA())</f>
        <v>#N/A</v>
      </c>
      <c r="BF15" s="508" t="e">
        <f ca="1">+IF(AND(ISNUMBER(OFFSET('Hygiene Data'!$F$5,0,10*ROW('Hygiene Data'!F9))),'Data Summary'!DU15="Yes"),OFFSET('Hygiene Data'!$F$5,0,10*ROW('Hygiene Data'!F9)),NA())</f>
        <v>#N/A</v>
      </c>
      <c r="BG15" s="508" t="e">
        <f ca="1">+IF(AND(ISNUMBER(OFFSET('Hygiene Data'!$F$7,0,10*ROW('Hygiene Data'!F9))),'Data Summary'!DV15="Yes"),OFFSET('Hygiene Data'!$F$7,0,10*ROW('Hygiene Data'!F9)),NA())</f>
        <v>#N/A</v>
      </c>
      <c r="BH15" s="508" t="e">
        <f ca="1">+IF(AND(ISNUMBER(OFFSET('Hygiene Data'!$F$9,0,10*ROW('Hygiene Data'!F9))),'Data Summary'!DW15="Yes"),OFFSET('Hygiene Data'!$F$9,0,10*ROW('Hygiene Data'!F9)),NA())</f>
        <v>#N/A</v>
      </c>
      <c r="BI15" s="508" t="e">
        <f ca="1">+IF(AND(ISNUMBER(OFFSET('Hygiene Data'!$G$5,0,10*ROW('Hygiene Data'!G9))),'Data Summary'!DX15="Yes"),OFFSET('Hygiene Data'!$G$5,0,10*ROW('Hygiene Data'!G9)),NA())</f>
        <v>#N/A</v>
      </c>
      <c r="BJ15" s="508" t="e">
        <f ca="1">+IF(AND(ISNUMBER(OFFSET('Hygiene Data'!$G$7,0,10*ROW('Hygiene Data'!G9))),'Data Summary'!DY15="Yes"),OFFSET('Hygiene Data'!$G$7,0,10*ROW('Hygiene Data'!G9)),NA())</f>
        <v>#N/A</v>
      </c>
      <c r="BK15" s="508" t="e">
        <f ca="1">+IF(AND(ISNUMBER(OFFSET('Hygiene Data'!$G$9,0,10*ROW('Hygiene Data'!G9))),'Data Summary'!DZ15="Yes"),OFFSET('Hygiene Data'!$G$9,0,10*ROW('Hygiene Data'!G9)),NA())</f>
        <v>#N/A</v>
      </c>
      <c r="BL15" s="508" t="e">
        <f ca="1">+IF(AND(ISNUMBER(OFFSET('Hygiene Data'!$H$5,0,10*ROW('Hygiene Data'!H9))),'Data Summary'!EA15="Yes"),OFFSET('Hygiene Data'!$H$5,0,10*ROW('Hygiene Data'!H9)),NA())</f>
        <v>#N/A</v>
      </c>
      <c r="BM15" s="508" t="e">
        <f ca="1">+IF(AND(ISNUMBER(OFFSET('Hygiene Data'!$H$7,0,10*ROW('Hygiene Data'!H9))),'Data Summary'!EB15="Yes"),OFFSET('Hygiene Data'!$H$7,0,10*ROW('Hygiene Data'!H9)),NA())</f>
        <v>#N/A</v>
      </c>
      <c r="BN15" s="508" t="e">
        <f ca="1">+IF(AND(ISNUMBER(OFFSET('Hygiene Data'!$H$9,0,10*ROW('Hygiene Data'!H9))),'Data Summary'!EC15="Yes"),OFFSET('Hygiene Data'!$H$9,0,10*ROW('Hygiene Data'!H9)),NA())</f>
        <v>#N/A</v>
      </c>
      <c r="BO15" s="508" t="e">
        <f ca="1">+IF(AND(ISNUMBER(OFFSET('Hygiene Data'!$I$5,0,10*ROW('Hygiene Data'!I9))),'Data Summary'!ED15="Yes"),OFFSET('Hygiene Data'!$I$5,0,10*ROW('Hygiene Data'!I9)),NA())</f>
        <v>#N/A</v>
      </c>
      <c r="BP15" s="508" t="e">
        <f ca="1">+IF(AND(ISNUMBER(OFFSET('Hygiene Data'!$I$7,0,10*ROW('Hygiene Data'!I9))),'Data Summary'!EE15="Yes"),OFFSET('Hygiene Data'!$I$7,0,10*ROW('Hygiene Data'!I9)),NA())</f>
        <v>#N/A</v>
      </c>
      <c r="BQ15" s="508" t="e">
        <f ca="1">+IF(AND(ISNUMBER(OFFSET('Hygiene Data'!$I$9,0,10*ROW('Hygiene Data'!I9))),'Data Summary'!EF15="Yes"),OFFSET('Hygiene Data'!$I$9,0,10*ROW('Hygiene Data'!I9)),NA())</f>
        <v>#N/A</v>
      </c>
    </row>
    <row r="16" spans="1:69" x14ac:dyDescent="0.25">
      <c r="A16" s="504" t="e">
        <f ca="1">+RIGHT('Data Summary'!A16,LEN('Data Summary'!A16)-9)</f>
        <v>#VALUE!</v>
      </c>
      <c r="B16" s="478" t="str">
        <f ca="1">+IF(ISTEXT('Data Summary'!B16),'Data Summary'!B16,"")</f>
        <v/>
      </c>
      <c r="C16" s="505" t="e">
        <f ca="1">+VALUE('Data Summary'!C16)</f>
        <v>#VALUE!</v>
      </c>
      <c r="D16" s="506" t="e">
        <f ca="1">+IF(AND(ISNUMBER(OFFSET('Water Data'!$D$4,0,10*ROW('Water Data'!D10))),'Data Summary'!BS16="Yes"),100-OFFSET('Water Data'!$D$4,0,10*ROW('Water Data'!D10)),NA())</f>
        <v>#N/A</v>
      </c>
      <c r="E16" s="506" t="e">
        <f ca="1">+IF(AND(ISNUMBER(OFFSET('Water Data'!$D$6,0,10*ROW('Water Data'!D10))),'Data Summary'!BT16="Yes"),OFFSET('Water Data'!$D$6,0,10*ROW('Water Data'!D10)),NA())</f>
        <v>#N/A</v>
      </c>
      <c r="F16" s="506" t="e">
        <f ca="1">+IF(AND(ISNUMBER(OFFSET('Water Data'!$D$9,0,10*ROW('Water Data'!D10))),'Data Summary'!BU16="Yes"),OFFSET('Water Data'!$D$9,0,10*ROW('Water Data'!D10)),NA())</f>
        <v>#N/A</v>
      </c>
      <c r="G16" s="506" t="e">
        <f ca="1">+IF(AND(ISNUMBER(OFFSET('Water Data'!$E$4,0,10*ROW('Water Data'!E10))),'Data Summary'!BV16="Yes"),100-OFFSET('Water Data'!$E$4,0,10*ROW('Water Data'!E10)),NA())</f>
        <v>#N/A</v>
      </c>
      <c r="H16" s="506" t="e">
        <f ca="1">+IF(AND(ISNUMBER(OFFSET('Water Data'!$E$6,0,10*ROW('Water Data'!E10))),'Data Summary'!BW16="Yes"),OFFSET('Water Data'!$E$6,0,10*ROW('Water Data'!E10)),NA())</f>
        <v>#N/A</v>
      </c>
      <c r="I16" s="506" t="e">
        <f ca="1">+IF(AND(ISNUMBER(OFFSET('Water Data'!$E$9,0,10*ROW('Water Data'!E10))),'Data Summary'!BX16="Yes"),OFFSET('Water Data'!$E$9,0,10*ROW('Water Data'!E10)),NA())</f>
        <v>#N/A</v>
      </c>
      <c r="J16" s="506" t="e">
        <f ca="1">+IF(AND(ISNUMBER(OFFSET('Water Data'!$F$4,0,10*ROW('Water Data'!F10))),'Data Summary'!BY16="Yes"),100-OFFSET('Water Data'!$F$4,0,10*ROW('Water Data'!F10)),NA())</f>
        <v>#N/A</v>
      </c>
      <c r="K16" s="506" t="e">
        <f ca="1">+IF(AND(ISNUMBER(OFFSET('Water Data'!$F$6,0,10*ROW('Water Data'!F10))),'Data Summary'!BZ16="Yes"),OFFSET('Water Data'!$F$6,0,10*ROW('Water Data'!F10)),NA())</f>
        <v>#N/A</v>
      </c>
      <c r="L16" s="506" t="e">
        <f ca="1">+IF(AND(ISNUMBER(OFFSET('Water Data'!$F$9,0,10*ROW('Water Data'!F10))),'Data Summary'!CA16="Yes"),OFFSET('Water Data'!$F$9,0,10*ROW('Water Data'!F10)),NA())</f>
        <v>#N/A</v>
      </c>
      <c r="M16" s="506" t="e">
        <f ca="1">+IF(AND(ISNUMBER(OFFSET('Water Data'!$G$4,0,10*ROW('Water Data'!G10))),'Data Summary'!CB16="Yes"),100-OFFSET('Water Data'!$G$4,0,10*ROW('Water Data'!G10)),NA())</f>
        <v>#N/A</v>
      </c>
      <c r="N16" s="506" t="e">
        <f ca="1">+IF(AND(ISNUMBER(OFFSET('Water Data'!$G$6,0,10*ROW('Water Data'!G10))),'Data Summary'!CC16="Yes"),OFFSET('Water Data'!$G$6,0,10*ROW('Water Data'!G10)),NA())</f>
        <v>#N/A</v>
      </c>
      <c r="O16" s="506" t="e">
        <f ca="1">+IF(AND(ISNUMBER(OFFSET('Water Data'!$G$9,0,10*ROW('Water Data'!G10))),'Data Summary'!CD16="Yes"),OFFSET('Water Data'!$G$9,0,10*ROW('Water Data'!G10)),NA())</f>
        <v>#N/A</v>
      </c>
      <c r="P16" s="506" t="e">
        <f ca="1">+IF(AND(ISNUMBER(OFFSET('Water Data'!$H$4,0,10*ROW('Water Data'!H10))),'Data Summary'!CE16="Yes"),100-OFFSET('Water Data'!$H$4,0,10*ROW('Water Data'!H10)),NA())</f>
        <v>#N/A</v>
      </c>
      <c r="Q16" s="506" t="e">
        <f ca="1">+IF(AND(ISNUMBER(OFFSET('Water Data'!$H$6,0,10*ROW('Water Data'!H10))),'Data Summary'!CF16="Yes"),OFFSET('Water Data'!$H$6,0,10*ROW('Water Data'!H10)),NA())</f>
        <v>#N/A</v>
      </c>
      <c r="R16" s="506" t="e">
        <f ca="1">+IF(AND(ISNUMBER(OFFSET('Water Data'!$H$9,0,10*ROW('Water Data'!H10))),'Data Summary'!CG16="Yes"),OFFSET('Water Data'!$H$9,0,10*ROW('Water Data'!H10)),NA())</f>
        <v>#N/A</v>
      </c>
      <c r="S16" s="506" t="e">
        <f ca="1">+IF(AND(ISNUMBER(OFFSET('Water Data'!$I$4,0,10*ROW('Water Data'!I10))),'Data Summary'!CH16="Yes"),100-OFFSET('Water Data'!$I$4,0,10*ROW('Water Data'!I10)),NA())</f>
        <v>#N/A</v>
      </c>
      <c r="T16" s="506" t="e">
        <f ca="1">+IF(AND(ISNUMBER(OFFSET('Water Data'!$I$6,0,10*ROW('Water Data'!I10))),'Data Summary'!CI16="Yes"),OFFSET('Water Data'!$I$6,0,10*ROW('Water Data'!I10)),NA())</f>
        <v>#N/A</v>
      </c>
      <c r="U16" s="506" t="e">
        <f ca="1">+IF(AND(ISNUMBER(OFFSET('Water Data'!$I$9,0,10*ROW('Water Data'!I10))),'Data Summary'!CJ16="Yes"),OFFSET('Water Data'!$I$9,0,10*ROW('Water Data'!I10)),NA())</f>
        <v>#N/A</v>
      </c>
      <c r="V16" s="507" t="e">
        <f ca="1">+IF(AND(ISNUMBER(OFFSET('Sanitation Data'!$D$4,0,10*ROW('Sanitation Data'!D10))),'Data Summary'!CK16="Yes"),100-OFFSET('Sanitation Data'!$D$4,0,10*ROW('Sanitation Data'!D10)),NA())</f>
        <v>#N/A</v>
      </c>
      <c r="W16" s="507" t="e">
        <f ca="1">+IF(AND(ISNUMBER(OFFSET('Sanitation Data'!$D$6,0,10*ROW('Sanitation Data'!D10))),'Data Summary'!CL16="Yes"),OFFSET('Sanitation Data'!$D$6,0,10*ROW('Sanitation Data'!D10)),NA())</f>
        <v>#N/A</v>
      </c>
      <c r="X16" s="507" t="e">
        <f ca="1">+IF(AND(ISNUMBER(OFFSET('Sanitation Data'!$D$10,0,10*ROW('Sanitation Data'!D10))),'Data Summary'!CM16="Yes"),OFFSET('Sanitation Data'!$D$10,0,10*ROW('Sanitation Data'!D10)),NA())</f>
        <v>#N/A</v>
      </c>
      <c r="Y16" s="507" t="e">
        <f ca="1">+IF(AND(ISNUMBER(OFFSET('Sanitation Data'!$D$11,0,10*ROW('Sanitation Data'!D10))),'Data Summary'!CN16="Yes"),OFFSET('Sanitation Data'!$D$11,0,10*ROW('Sanitation Data'!D10)),NA())</f>
        <v>#N/A</v>
      </c>
      <c r="Z16" s="507" t="e">
        <f ca="1">+IF(AND(ISNUMBER(OFFSET('Sanitation Data'!$D$12,0,10*ROW('Sanitation Data'!D10))),'Data Summary'!CO16="Yes"),OFFSET('Sanitation Data'!$D$12,0,10*ROW('Sanitation Data'!D10)),NA())</f>
        <v>#N/A</v>
      </c>
      <c r="AA16" s="507" t="e">
        <f ca="1">+IF(AND(ISNUMBER(OFFSET('Sanitation Data'!$E$4,0,10*ROW('Sanitation Data'!E10))),'Data Summary'!CP16="Yes"),100-OFFSET('Sanitation Data'!$E$4,0,10*ROW('Sanitation Data'!E10)),NA())</f>
        <v>#N/A</v>
      </c>
      <c r="AB16" s="507" t="e">
        <f ca="1">+IF(AND(ISNUMBER(OFFSET('Sanitation Data'!$E$6,0,10*ROW('Sanitation Data'!E10))),'Data Summary'!CQ16="Yes"),OFFSET('Sanitation Data'!$E$6,0,10*ROW('Sanitation Data'!E10)),NA())</f>
        <v>#N/A</v>
      </c>
      <c r="AC16" s="507" t="e">
        <f ca="1">+IF(AND(ISNUMBER(OFFSET('Sanitation Data'!$E$10,0,10*ROW('Sanitation Data'!E10))),'Data Summary'!CR16="Yes"),OFFSET('Sanitation Data'!$E$10,0,10*ROW('Sanitation Data'!E10)),NA())</f>
        <v>#N/A</v>
      </c>
      <c r="AD16" s="507" t="e">
        <f ca="1">+IF(AND(ISNUMBER(OFFSET('Sanitation Data'!$E$11,0,10*ROW('Sanitation Data'!E10))),'Data Summary'!CS16="Yes"),OFFSET('Sanitation Data'!$E$11,0,10*ROW('Sanitation Data'!E10)),NA())</f>
        <v>#N/A</v>
      </c>
      <c r="AE16" s="507" t="e">
        <f ca="1">+IF(AND(ISNUMBER(OFFSET('Sanitation Data'!$E$12,0,10*ROW('Sanitation Data'!E10))),'Data Summary'!CT16="Yes"),OFFSET('Sanitation Data'!$E$12,0,10*ROW('Sanitation Data'!E10)),NA())</f>
        <v>#N/A</v>
      </c>
      <c r="AF16" s="507" t="e">
        <f ca="1">+IF(AND(ISNUMBER(OFFSET('Sanitation Data'!$F$4,0,10*ROW('Sanitation Data'!F10))),'Data Summary'!CU16="Yes"),100-OFFSET('Sanitation Data'!$F$4,0,10*ROW('Sanitation Data'!F10)),NA())</f>
        <v>#N/A</v>
      </c>
      <c r="AG16" s="507" t="e">
        <f ca="1">+IF(AND(ISNUMBER(OFFSET('Sanitation Data'!$F$6,0,10*ROW('Sanitation Data'!F10))),'Data Summary'!CV16="Yes"),OFFSET('Sanitation Data'!$F$6,0,10*ROW('Sanitation Data'!F10)),NA())</f>
        <v>#N/A</v>
      </c>
      <c r="AH16" s="507" t="e">
        <f ca="1">+IF(AND(ISNUMBER(OFFSET('Sanitation Data'!$F$10,0,10*ROW('Sanitation Data'!F10))),'Data Summary'!CW16="Yes"),OFFSET('Sanitation Data'!$F$10,0,10*ROW('Sanitation Data'!F10)),NA())</f>
        <v>#N/A</v>
      </c>
      <c r="AI16" s="507" t="e">
        <f ca="1">+IF(AND(ISNUMBER(OFFSET('Sanitation Data'!$F$11,0,10*ROW('Sanitation Data'!F10))),'Data Summary'!CX16="Yes"),OFFSET('Sanitation Data'!$F$11,0,10*ROW('Sanitation Data'!F10)),NA())</f>
        <v>#N/A</v>
      </c>
      <c r="AJ16" s="507" t="e">
        <f ca="1">+IF(AND(ISNUMBER(OFFSET('Sanitation Data'!$F$12,0,10*ROW('Sanitation Data'!F10))),'Data Summary'!CY16="Yes"),OFFSET('Sanitation Data'!$F$12,0,10*ROW('Sanitation Data'!F10)),NA())</f>
        <v>#N/A</v>
      </c>
      <c r="AK16" s="507" t="e">
        <f ca="1">+IF(AND(ISNUMBER(OFFSET('Sanitation Data'!$G$4,0,10*ROW('Sanitation Data'!G10))),'Data Summary'!CZ16="Yes"),100-OFFSET('Sanitation Data'!$G$4,0,10*ROW('Sanitation Data'!G10)),NA())</f>
        <v>#N/A</v>
      </c>
      <c r="AL16" s="507" t="e">
        <f ca="1">+IF(AND(ISNUMBER(OFFSET('Sanitation Data'!$G$6,0,10*ROW('Sanitation Data'!G10))),'Data Summary'!DA16="Yes"),OFFSET('Sanitation Data'!$G$6,0,10*ROW('Sanitation Data'!G10)),NA())</f>
        <v>#N/A</v>
      </c>
      <c r="AM16" s="507" t="e">
        <f ca="1">+IF(AND(ISNUMBER(OFFSET('Sanitation Data'!$G$10,0,10*ROW('Sanitation Data'!G10))),'Data Summary'!DB16="Yes"),OFFSET('Sanitation Data'!$G$10,0,10*ROW('Sanitation Data'!G10)),NA())</f>
        <v>#N/A</v>
      </c>
      <c r="AN16" s="507" t="e">
        <f ca="1">+IF(AND(ISNUMBER(OFFSET('Sanitation Data'!$G$11,0,10*ROW('Sanitation Data'!G10))),'Data Summary'!DC16="Yes"),OFFSET('Sanitation Data'!$G$11,0,10*ROW('Sanitation Data'!G10)),NA())</f>
        <v>#N/A</v>
      </c>
      <c r="AO16" s="507" t="e">
        <f ca="1">+IF(AND(ISNUMBER(OFFSET('Sanitation Data'!$G$12,0,10*ROW('Sanitation Data'!G10))),'Data Summary'!DD16="Yes"),OFFSET('Sanitation Data'!$G$12,0,10*ROW('Sanitation Data'!G10)),NA())</f>
        <v>#N/A</v>
      </c>
      <c r="AP16" s="507" t="e">
        <f ca="1">+IF(AND(ISNUMBER(OFFSET('Sanitation Data'!$H$4,0,10*ROW('Sanitation Data'!H10))),'Data Summary'!DE16="Yes"),100-OFFSET('Sanitation Data'!$H$4,0,10*ROW('Sanitation Data'!H10)),NA())</f>
        <v>#N/A</v>
      </c>
      <c r="AQ16" s="507" t="e">
        <f ca="1">+IF(AND(ISNUMBER(OFFSET('Sanitation Data'!$H$6,0,10*ROW('Sanitation Data'!H10))),'Data Summary'!DF16="Yes"),OFFSET('Sanitation Data'!$H$6,0,10*ROW('Sanitation Data'!H10)),NA())</f>
        <v>#N/A</v>
      </c>
      <c r="AR16" s="507" t="e">
        <f ca="1">+IF(AND(ISNUMBER(OFFSET('Sanitation Data'!$H$10,0,10*ROW('Sanitation Data'!H10))),'Data Summary'!DG16="Yes"),OFFSET('Sanitation Data'!$H$10,0,10*ROW('Sanitation Data'!H10)),NA())</f>
        <v>#N/A</v>
      </c>
      <c r="AS16" s="507" t="e">
        <f ca="1">+IF(AND(ISNUMBER(OFFSET('Sanitation Data'!$H$11,0,10*ROW('Sanitation Data'!H10))),'Data Summary'!DH16="Yes"),OFFSET('Sanitation Data'!$H$11,0,10*ROW('Sanitation Data'!H10)),NA())</f>
        <v>#N/A</v>
      </c>
      <c r="AT16" s="507" t="e">
        <f ca="1">+IF(AND(ISNUMBER(OFFSET('Sanitation Data'!$H$12,0,10*ROW('Sanitation Data'!H10))),'Data Summary'!DI16="Yes"),OFFSET('Sanitation Data'!$H$12,0,10*ROW('Sanitation Data'!H10)),NA())</f>
        <v>#N/A</v>
      </c>
      <c r="AU16" s="507" t="e">
        <f ca="1">+IF(AND(ISNUMBER(OFFSET('Sanitation Data'!$I$4,0,10*ROW('Sanitation Data'!I10))),'Data Summary'!DJ16="Yes"),100-OFFSET('Sanitation Data'!$I$4,0,10*ROW('Sanitation Data'!I10)),NA())</f>
        <v>#N/A</v>
      </c>
      <c r="AV16" s="507" t="e">
        <f ca="1">+IF(AND(ISNUMBER(OFFSET('Sanitation Data'!$I$6,0,10*ROW('Sanitation Data'!I10))),'Data Summary'!DK16="Yes"),OFFSET('Sanitation Data'!$I$6,0,10*ROW('Sanitation Data'!I10)),NA())</f>
        <v>#N/A</v>
      </c>
      <c r="AW16" s="507" t="e">
        <f ca="1">+IF(AND(ISNUMBER(OFFSET('Sanitation Data'!$I$10,0,10*ROW('Sanitation Data'!I10))),'Data Summary'!DL16="Yes"),OFFSET('Sanitation Data'!$I$10,0,10*ROW('Sanitation Data'!I10)),NA())</f>
        <v>#N/A</v>
      </c>
      <c r="AX16" s="507" t="e">
        <f ca="1">+IF(AND(ISNUMBER(OFFSET('Sanitation Data'!$I$11,0,10*ROW('Sanitation Data'!I10))),'Data Summary'!DM16="Yes"),OFFSET('Sanitation Data'!$I$11,0,10*ROW('Sanitation Data'!I10)),NA())</f>
        <v>#N/A</v>
      </c>
      <c r="AY16" s="507" t="e">
        <f ca="1">+IF(AND(ISNUMBER(OFFSET('Sanitation Data'!$I$12,0,10*ROW('Sanitation Data'!I10))),'Data Summary'!DN16="Yes"),OFFSET('Sanitation Data'!$I$12,0,10*ROW('Sanitation Data'!I10)),NA())</f>
        <v>#N/A</v>
      </c>
      <c r="AZ16" s="508" t="e">
        <f ca="1">+IF(AND(ISNUMBER(OFFSET('Hygiene Data'!$D$5,0,10*ROW('Hygiene Data'!D10))),'Data Summary'!DO16="Yes"),OFFSET('Hygiene Data'!$D$5,0,10*ROW('Hygiene Data'!D10)),NA())</f>
        <v>#N/A</v>
      </c>
      <c r="BA16" s="508" t="e">
        <f ca="1">+IF(AND(ISNUMBER(OFFSET('Hygiene Data'!$D$7,0,10*ROW('Hygiene Data'!D10))),'Data Summary'!DP16="Yes"),OFFSET('Hygiene Data'!$D$7,0,10*ROW('Hygiene Data'!D10)),NA())</f>
        <v>#N/A</v>
      </c>
      <c r="BB16" s="508" t="e">
        <f ca="1">+IF(AND(ISNUMBER(OFFSET('Hygiene Data'!$D$9,0,10*ROW('Hygiene Data'!D10))),'Data Summary'!DQ16="Yes"),OFFSET('Hygiene Data'!$D$9,0,10*ROW('Hygiene Data'!D10)),NA())</f>
        <v>#N/A</v>
      </c>
      <c r="BC16" s="508" t="e">
        <f ca="1">+IF(AND(ISNUMBER(OFFSET('Hygiene Data'!$E$5,0,10*ROW('Hygiene Data'!E10))),'Data Summary'!DR16="Yes"),OFFSET('Hygiene Data'!$E$5,0,10*ROW('Hygiene Data'!E10)),NA())</f>
        <v>#N/A</v>
      </c>
      <c r="BD16" s="508" t="e">
        <f ca="1">+IF(AND(ISNUMBER(OFFSET('Hygiene Data'!$E$7,0,10*ROW('Hygiene Data'!E10))),'Data Summary'!DS16="Yes"),OFFSET('Hygiene Data'!$E$7,0,10*ROW('Hygiene Data'!E10)),NA())</f>
        <v>#N/A</v>
      </c>
      <c r="BE16" s="508" t="e">
        <f ca="1">+IF(AND(ISNUMBER(OFFSET('Hygiene Data'!$E$9,0,10*ROW('Hygiene Data'!E10))),'Data Summary'!DT16="Yes"),OFFSET('Hygiene Data'!$E$9,0,10*ROW('Hygiene Data'!E10)),NA())</f>
        <v>#N/A</v>
      </c>
      <c r="BF16" s="508" t="e">
        <f ca="1">+IF(AND(ISNUMBER(OFFSET('Hygiene Data'!$F$5,0,10*ROW('Hygiene Data'!F10))),'Data Summary'!DU16="Yes"),OFFSET('Hygiene Data'!$F$5,0,10*ROW('Hygiene Data'!F10)),NA())</f>
        <v>#N/A</v>
      </c>
      <c r="BG16" s="508" t="e">
        <f ca="1">+IF(AND(ISNUMBER(OFFSET('Hygiene Data'!$F$7,0,10*ROW('Hygiene Data'!F10))),'Data Summary'!DV16="Yes"),OFFSET('Hygiene Data'!$F$7,0,10*ROW('Hygiene Data'!F10)),NA())</f>
        <v>#N/A</v>
      </c>
      <c r="BH16" s="508" t="e">
        <f ca="1">+IF(AND(ISNUMBER(OFFSET('Hygiene Data'!$F$9,0,10*ROW('Hygiene Data'!F10))),'Data Summary'!DW16="Yes"),OFFSET('Hygiene Data'!$F$9,0,10*ROW('Hygiene Data'!F10)),NA())</f>
        <v>#N/A</v>
      </c>
      <c r="BI16" s="508" t="e">
        <f ca="1">+IF(AND(ISNUMBER(OFFSET('Hygiene Data'!$G$5,0,10*ROW('Hygiene Data'!G10))),'Data Summary'!DX16="Yes"),OFFSET('Hygiene Data'!$G$5,0,10*ROW('Hygiene Data'!G10)),NA())</f>
        <v>#N/A</v>
      </c>
      <c r="BJ16" s="508" t="e">
        <f ca="1">+IF(AND(ISNUMBER(OFFSET('Hygiene Data'!$G$7,0,10*ROW('Hygiene Data'!G10))),'Data Summary'!DY16="Yes"),OFFSET('Hygiene Data'!$G$7,0,10*ROW('Hygiene Data'!G10)),NA())</f>
        <v>#N/A</v>
      </c>
      <c r="BK16" s="508" t="e">
        <f ca="1">+IF(AND(ISNUMBER(OFFSET('Hygiene Data'!$G$9,0,10*ROW('Hygiene Data'!G10))),'Data Summary'!DZ16="Yes"),OFFSET('Hygiene Data'!$G$9,0,10*ROW('Hygiene Data'!G10)),NA())</f>
        <v>#N/A</v>
      </c>
      <c r="BL16" s="508" t="e">
        <f ca="1">+IF(AND(ISNUMBER(OFFSET('Hygiene Data'!$H$5,0,10*ROW('Hygiene Data'!H10))),'Data Summary'!EA16="Yes"),OFFSET('Hygiene Data'!$H$5,0,10*ROW('Hygiene Data'!H10)),NA())</f>
        <v>#N/A</v>
      </c>
      <c r="BM16" s="508" t="e">
        <f ca="1">+IF(AND(ISNUMBER(OFFSET('Hygiene Data'!$H$7,0,10*ROW('Hygiene Data'!H10))),'Data Summary'!EB16="Yes"),OFFSET('Hygiene Data'!$H$7,0,10*ROW('Hygiene Data'!H10)),NA())</f>
        <v>#N/A</v>
      </c>
      <c r="BN16" s="508" t="e">
        <f ca="1">+IF(AND(ISNUMBER(OFFSET('Hygiene Data'!$H$9,0,10*ROW('Hygiene Data'!H10))),'Data Summary'!EC16="Yes"),OFFSET('Hygiene Data'!$H$9,0,10*ROW('Hygiene Data'!H10)),NA())</f>
        <v>#N/A</v>
      </c>
      <c r="BO16" s="508" t="e">
        <f ca="1">+IF(AND(ISNUMBER(OFFSET('Hygiene Data'!$I$5,0,10*ROW('Hygiene Data'!I10))),'Data Summary'!ED16="Yes"),OFFSET('Hygiene Data'!$I$5,0,10*ROW('Hygiene Data'!I10)),NA())</f>
        <v>#N/A</v>
      </c>
      <c r="BP16" s="508" t="e">
        <f ca="1">+IF(AND(ISNUMBER(OFFSET('Hygiene Data'!$I$7,0,10*ROW('Hygiene Data'!I10))),'Data Summary'!EE16="Yes"),OFFSET('Hygiene Data'!$I$7,0,10*ROW('Hygiene Data'!I10)),NA())</f>
        <v>#N/A</v>
      </c>
      <c r="BQ16" s="508" t="e">
        <f ca="1">+IF(AND(ISNUMBER(OFFSET('Hygiene Data'!$I$9,0,10*ROW('Hygiene Data'!I10))),'Data Summary'!EF16="Yes"),OFFSET('Hygiene Data'!$I$9,0,10*ROW('Hygiene Data'!I10)),NA())</f>
        <v>#N/A</v>
      </c>
    </row>
    <row r="17" spans="1:69" x14ac:dyDescent="0.25">
      <c r="A17" s="504" t="e">
        <f ca="1">+RIGHT('Data Summary'!A17,LEN('Data Summary'!A17)-9)</f>
        <v>#VALUE!</v>
      </c>
      <c r="B17" s="478" t="str">
        <f ca="1">+IF(ISTEXT('Data Summary'!B17),'Data Summary'!B17,"")</f>
        <v/>
      </c>
      <c r="C17" s="505" t="e">
        <f ca="1">+VALUE('Data Summary'!C17)</f>
        <v>#VALUE!</v>
      </c>
      <c r="D17" s="506" t="e">
        <f ca="1">+IF(AND(ISNUMBER(OFFSET('Water Data'!$D$4,0,10*ROW('Water Data'!D11))),'Data Summary'!BS17="Yes"),100-OFFSET('Water Data'!$D$4,0,10*ROW('Water Data'!D11)),NA())</f>
        <v>#N/A</v>
      </c>
      <c r="E17" s="506" t="e">
        <f ca="1">+IF(AND(ISNUMBER(OFFSET('Water Data'!$D$6,0,10*ROW('Water Data'!D11))),'Data Summary'!BT17="Yes"),OFFSET('Water Data'!$D$6,0,10*ROW('Water Data'!D11)),NA())</f>
        <v>#N/A</v>
      </c>
      <c r="F17" s="506" t="e">
        <f ca="1">+IF(AND(ISNUMBER(OFFSET('Water Data'!$D$9,0,10*ROW('Water Data'!D11))),'Data Summary'!BU17="Yes"),OFFSET('Water Data'!$D$9,0,10*ROW('Water Data'!D11)),NA())</f>
        <v>#N/A</v>
      </c>
      <c r="G17" s="506" t="e">
        <f ca="1">+IF(AND(ISNUMBER(OFFSET('Water Data'!$E$4,0,10*ROW('Water Data'!E11))),'Data Summary'!BV17="Yes"),100-OFFSET('Water Data'!$E$4,0,10*ROW('Water Data'!E11)),NA())</f>
        <v>#N/A</v>
      </c>
      <c r="H17" s="506" t="e">
        <f ca="1">+IF(AND(ISNUMBER(OFFSET('Water Data'!$E$6,0,10*ROW('Water Data'!E11))),'Data Summary'!BW17="Yes"),OFFSET('Water Data'!$E$6,0,10*ROW('Water Data'!E11)),NA())</f>
        <v>#N/A</v>
      </c>
      <c r="I17" s="506" t="e">
        <f ca="1">+IF(AND(ISNUMBER(OFFSET('Water Data'!$E$9,0,10*ROW('Water Data'!E11))),'Data Summary'!BX17="Yes"),OFFSET('Water Data'!$E$9,0,10*ROW('Water Data'!E11)),NA())</f>
        <v>#N/A</v>
      </c>
      <c r="J17" s="506" t="e">
        <f ca="1">+IF(AND(ISNUMBER(OFFSET('Water Data'!$F$4,0,10*ROW('Water Data'!F11))),'Data Summary'!BY17="Yes"),100-OFFSET('Water Data'!$F$4,0,10*ROW('Water Data'!F11)),NA())</f>
        <v>#N/A</v>
      </c>
      <c r="K17" s="506" t="e">
        <f ca="1">+IF(AND(ISNUMBER(OFFSET('Water Data'!$F$6,0,10*ROW('Water Data'!F11))),'Data Summary'!BZ17="Yes"),OFFSET('Water Data'!$F$6,0,10*ROW('Water Data'!F11)),NA())</f>
        <v>#N/A</v>
      </c>
      <c r="L17" s="506" t="e">
        <f ca="1">+IF(AND(ISNUMBER(OFFSET('Water Data'!$F$9,0,10*ROW('Water Data'!F11))),'Data Summary'!CA17="Yes"),OFFSET('Water Data'!$F$9,0,10*ROW('Water Data'!F11)),NA())</f>
        <v>#N/A</v>
      </c>
      <c r="M17" s="506" t="e">
        <f ca="1">+IF(AND(ISNUMBER(OFFSET('Water Data'!$G$4,0,10*ROW('Water Data'!G11))),'Data Summary'!CB17="Yes"),100-OFFSET('Water Data'!$G$4,0,10*ROW('Water Data'!G11)),NA())</f>
        <v>#N/A</v>
      </c>
      <c r="N17" s="506" t="e">
        <f ca="1">+IF(AND(ISNUMBER(OFFSET('Water Data'!$G$6,0,10*ROW('Water Data'!G11))),'Data Summary'!CC17="Yes"),OFFSET('Water Data'!$G$6,0,10*ROW('Water Data'!G11)),NA())</f>
        <v>#N/A</v>
      </c>
      <c r="O17" s="506" t="e">
        <f ca="1">+IF(AND(ISNUMBER(OFFSET('Water Data'!$G$9,0,10*ROW('Water Data'!G11))),'Data Summary'!CD17="Yes"),OFFSET('Water Data'!$G$9,0,10*ROW('Water Data'!G11)),NA())</f>
        <v>#N/A</v>
      </c>
      <c r="P17" s="506" t="e">
        <f ca="1">+IF(AND(ISNUMBER(OFFSET('Water Data'!$H$4,0,10*ROW('Water Data'!H11))),'Data Summary'!CE17="Yes"),100-OFFSET('Water Data'!$H$4,0,10*ROW('Water Data'!H11)),NA())</f>
        <v>#N/A</v>
      </c>
      <c r="Q17" s="506" t="e">
        <f ca="1">+IF(AND(ISNUMBER(OFFSET('Water Data'!$H$6,0,10*ROW('Water Data'!H11))),'Data Summary'!CF17="Yes"),OFFSET('Water Data'!$H$6,0,10*ROW('Water Data'!H11)),NA())</f>
        <v>#N/A</v>
      </c>
      <c r="R17" s="506" t="e">
        <f ca="1">+IF(AND(ISNUMBER(OFFSET('Water Data'!$H$9,0,10*ROW('Water Data'!H11))),'Data Summary'!CG17="Yes"),OFFSET('Water Data'!$H$9,0,10*ROW('Water Data'!H11)),NA())</f>
        <v>#N/A</v>
      </c>
      <c r="S17" s="506" t="e">
        <f ca="1">+IF(AND(ISNUMBER(OFFSET('Water Data'!$I$4,0,10*ROW('Water Data'!I11))),'Data Summary'!CH17="Yes"),100-OFFSET('Water Data'!$I$4,0,10*ROW('Water Data'!I11)),NA())</f>
        <v>#N/A</v>
      </c>
      <c r="T17" s="506" t="e">
        <f ca="1">+IF(AND(ISNUMBER(OFFSET('Water Data'!$I$6,0,10*ROW('Water Data'!I11))),'Data Summary'!CI17="Yes"),OFFSET('Water Data'!$I$6,0,10*ROW('Water Data'!I11)),NA())</f>
        <v>#N/A</v>
      </c>
      <c r="U17" s="506" t="e">
        <f ca="1">+IF(AND(ISNUMBER(OFFSET('Water Data'!$I$9,0,10*ROW('Water Data'!I11))),'Data Summary'!CJ17="Yes"),OFFSET('Water Data'!$I$9,0,10*ROW('Water Data'!I11)),NA())</f>
        <v>#N/A</v>
      </c>
      <c r="V17" s="507" t="e">
        <f ca="1">+IF(AND(ISNUMBER(OFFSET('Sanitation Data'!$D$4,0,10*ROW('Sanitation Data'!D11))),'Data Summary'!CK17="Yes"),100-OFFSET('Sanitation Data'!$D$4,0,10*ROW('Sanitation Data'!D11)),NA())</f>
        <v>#N/A</v>
      </c>
      <c r="W17" s="507" t="e">
        <f ca="1">+IF(AND(ISNUMBER(OFFSET('Sanitation Data'!$D$6,0,10*ROW('Sanitation Data'!D11))),'Data Summary'!CL17="Yes"),OFFSET('Sanitation Data'!$D$6,0,10*ROW('Sanitation Data'!D11)),NA())</f>
        <v>#N/A</v>
      </c>
      <c r="X17" s="507" t="e">
        <f ca="1">+IF(AND(ISNUMBER(OFFSET('Sanitation Data'!$D$10,0,10*ROW('Sanitation Data'!D11))),'Data Summary'!CM17="Yes"),OFFSET('Sanitation Data'!$D$10,0,10*ROW('Sanitation Data'!D11)),NA())</f>
        <v>#N/A</v>
      </c>
      <c r="Y17" s="507" t="e">
        <f ca="1">+IF(AND(ISNUMBER(OFFSET('Sanitation Data'!$D$11,0,10*ROW('Sanitation Data'!D11))),'Data Summary'!CN17="Yes"),OFFSET('Sanitation Data'!$D$11,0,10*ROW('Sanitation Data'!D11)),NA())</f>
        <v>#N/A</v>
      </c>
      <c r="Z17" s="507" t="e">
        <f ca="1">+IF(AND(ISNUMBER(OFFSET('Sanitation Data'!$D$12,0,10*ROW('Sanitation Data'!D11))),'Data Summary'!CO17="Yes"),OFFSET('Sanitation Data'!$D$12,0,10*ROW('Sanitation Data'!D11)),NA())</f>
        <v>#N/A</v>
      </c>
      <c r="AA17" s="507" t="e">
        <f ca="1">+IF(AND(ISNUMBER(OFFSET('Sanitation Data'!$E$4,0,10*ROW('Sanitation Data'!E11))),'Data Summary'!CP17="Yes"),100-OFFSET('Sanitation Data'!$E$4,0,10*ROW('Sanitation Data'!E11)),NA())</f>
        <v>#N/A</v>
      </c>
      <c r="AB17" s="507" t="e">
        <f ca="1">+IF(AND(ISNUMBER(OFFSET('Sanitation Data'!$E$6,0,10*ROW('Sanitation Data'!E11))),'Data Summary'!CQ17="Yes"),OFFSET('Sanitation Data'!$E$6,0,10*ROW('Sanitation Data'!E11)),NA())</f>
        <v>#N/A</v>
      </c>
      <c r="AC17" s="507" t="e">
        <f ca="1">+IF(AND(ISNUMBER(OFFSET('Sanitation Data'!$E$10,0,10*ROW('Sanitation Data'!E11))),'Data Summary'!CR17="Yes"),OFFSET('Sanitation Data'!$E$10,0,10*ROW('Sanitation Data'!E11)),NA())</f>
        <v>#N/A</v>
      </c>
      <c r="AD17" s="507" t="e">
        <f ca="1">+IF(AND(ISNUMBER(OFFSET('Sanitation Data'!$E$11,0,10*ROW('Sanitation Data'!E11))),'Data Summary'!CS17="Yes"),OFFSET('Sanitation Data'!$E$11,0,10*ROW('Sanitation Data'!E11)),NA())</f>
        <v>#N/A</v>
      </c>
      <c r="AE17" s="507" t="e">
        <f ca="1">+IF(AND(ISNUMBER(OFFSET('Sanitation Data'!$E$12,0,10*ROW('Sanitation Data'!E11))),'Data Summary'!CT17="Yes"),OFFSET('Sanitation Data'!$E$12,0,10*ROW('Sanitation Data'!E11)),NA())</f>
        <v>#N/A</v>
      </c>
      <c r="AF17" s="507" t="e">
        <f ca="1">+IF(AND(ISNUMBER(OFFSET('Sanitation Data'!$F$4,0,10*ROW('Sanitation Data'!F11))),'Data Summary'!CU17="Yes"),100-OFFSET('Sanitation Data'!$F$4,0,10*ROW('Sanitation Data'!F11)),NA())</f>
        <v>#N/A</v>
      </c>
      <c r="AG17" s="507" t="e">
        <f ca="1">+IF(AND(ISNUMBER(OFFSET('Sanitation Data'!$F$6,0,10*ROW('Sanitation Data'!F11))),'Data Summary'!CV17="Yes"),OFFSET('Sanitation Data'!$F$6,0,10*ROW('Sanitation Data'!F11)),NA())</f>
        <v>#N/A</v>
      </c>
      <c r="AH17" s="507" t="e">
        <f ca="1">+IF(AND(ISNUMBER(OFFSET('Sanitation Data'!$F$10,0,10*ROW('Sanitation Data'!F11))),'Data Summary'!CW17="Yes"),OFFSET('Sanitation Data'!$F$10,0,10*ROW('Sanitation Data'!F11)),NA())</f>
        <v>#N/A</v>
      </c>
      <c r="AI17" s="507" t="e">
        <f ca="1">+IF(AND(ISNUMBER(OFFSET('Sanitation Data'!$F$11,0,10*ROW('Sanitation Data'!F11))),'Data Summary'!CX17="Yes"),OFFSET('Sanitation Data'!$F$11,0,10*ROW('Sanitation Data'!F11)),NA())</f>
        <v>#N/A</v>
      </c>
      <c r="AJ17" s="507" t="e">
        <f ca="1">+IF(AND(ISNUMBER(OFFSET('Sanitation Data'!$F$12,0,10*ROW('Sanitation Data'!F11))),'Data Summary'!CY17="Yes"),OFFSET('Sanitation Data'!$F$12,0,10*ROW('Sanitation Data'!F11)),NA())</f>
        <v>#N/A</v>
      </c>
      <c r="AK17" s="507" t="e">
        <f ca="1">+IF(AND(ISNUMBER(OFFSET('Sanitation Data'!$G$4,0,10*ROW('Sanitation Data'!G11))),'Data Summary'!CZ17="Yes"),100-OFFSET('Sanitation Data'!$G$4,0,10*ROW('Sanitation Data'!G11)),NA())</f>
        <v>#N/A</v>
      </c>
      <c r="AL17" s="507" t="e">
        <f ca="1">+IF(AND(ISNUMBER(OFFSET('Sanitation Data'!$G$6,0,10*ROW('Sanitation Data'!G11))),'Data Summary'!DA17="Yes"),OFFSET('Sanitation Data'!$G$6,0,10*ROW('Sanitation Data'!G11)),NA())</f>
        <v>#N/A</v>
      </c>
      <c r="AM17" s="507" t="e">
        <f ca="1">+IF(AND(ISNUMBER(OFFSET('Sanitation Data'!$G$10,0,10*ROW('Sanitation Data'!G11))),'Data Summary'!DB17="Yes"),OFFSET('Sanitation Data'!$G$10,0,10*ROW('Sanitation Data'!G11)),NA())</f>
        <v>#N/A</v>
      </c>
      <c r="AN17" s="507" t="e">
        <f ca="1">+IF(AND(ISNUMBER(OFFSET('Sanitation Data'!$G$11,0,10*ROW('Sanitation Data'!G11))),'Data Summary'!DC17="Yes"),OFFSET('Sanitation Data'!$G$11,0,10*ROW('Sanitation Data'!G11)),NA())</f>
        <v>#N/A</v>
      </c>
      <c r="AO17" s="507" t="e">
        <f ca="1">+IF(AND(ISNUMBER(OFFSET('Sanitation Data'!$G$12,0,10*ROW('Sanitation Data'!G11))),'Data Summary'!DD17="Yes"),OFFSET('Sanitation Data'!$G$12,0,10*ROW('Sanitation Data'!G11)),NA())</f>
        <v>#N/A</v>
      </c>
      <c r="AP17" s="507" t="e">
        <f ca="1">+IF(AND(ISNUMBER(OFFSET('Sanitation Data'!$H$4,0,10*ROW('Sanitation Data'!H11))),'Data Summary'!DE17="Yes"),100-OFFSET('Sanitation Data'!$H$4,0,10*ROW('Sanitation Data'!H11)),NA())</f>
        <v>#N/A</v>
      </c>
      <c r="AQ17" s="507" t="e">
        <f ca="1">+IF(AND(ISNUMBER(OFFSET('Sanitation Data'!$H$6,0,10*ROW('Sanitation Data'!H11))),'Data Summary'!DF17="Yes"),OFFSET('Sanitation Data'!$H$6,0,10*ROW('Sanitation Data'!H11)),NA())</f>
        <v>#N/A</v>
      </c>
      <c r="AR17" s="507" t="e">
        <f ca="1">+IF(AND(ISNUMBER(OFFSET('Sanitation Data'!$H$10,0,10*ROW('Sanitation Data'!H11))),'Data Summary'!DG17="Yes"),OFFSET('Sanitation Data'!$H$10,0,10*ROW('Sanitation Data'!H11)),NA())</f>
        <v>#N/A</v>
      </c>
      <c r="AS17" s="507" t="e">
        <f ca="1">+IF(AND(ISNUMBER(OFFSET('Sanitation Data'!$H$11,0,10*ROW('Sanitation Data'!H11))),'Data Summary'!DH17="Yes"),OFFSET('Sanitation Data'!$H$11,0,10*ROW('Sanitation Data'!H11)),NA())</f>
        <v>#N/A</v>
      </c>
      <c r="AT17" s="507" t="e">
        <f ca="1">+IF(AND(ISNUMBER(OFFSET('Sanitation Data'!$H$12,0,10*ROW('Sanitation Data'!H11))),'Data Summary'!DI17="Yes"),OFFSET('Sanitation Data'!$H$12,0,10*ROW('Sanitation Data'!H11)),NA())</f>
        <v>#N/A</v>
      </c>
      <c r="AU17" s="507" t="e">
        <f ca="1">+IF(AND(ISNUMBER(OFFSET('Sanitation Data'!$I$4,0,10*ROW('Sanitation Data'!I11))),'Data Summary'!DJ17="Yes"),100-OFFSET('Sanitation Data'!$I$4,0,10*ROW('Sanitation Data'!I11)),NA())</f>
        <v>#N/A</v>
      </c>
      <c r="AV17" s="507" t="e">
        <f ca="1">+IF(AND(ISNUMBER(OFFSET('Sanitation Data'!$I$6,0,10*ROW('Sanitation Data'!I11))),'Data Summary'!DK17="Yes"),OFFSET('Sanitation Data'!$I$6,0,10*ROW('Sanitation Data'!I11)),NA())</f>
        <v>#N/A</v>
      </c>
      <c r="AW17" s="507" t="e">
        <f ca="1">+IF(AND(ISNUMBER(OFFSET('Sanitation Data'!$I$10,0,10*ROW('Sanitation Data'!I11))),'Data Summary'!DL17="Yes"),OFFSET('Sanitation Data'!$I$10,0,10*ROW('Sanitation Data'!I11)),NA())</f>
        <v>#N/A</v>
      </c>
      <c r="AX17" s="507" t="e">
        <f ca="1">+IF(AND(ISNUMBER(OFFSET('Sanitation Data'!$I$11,0,10*ROW('Sanitation Data'!I11))),'Data Summary'!DM17="Yes"),OFFSET('Sanitation Data'!$I$11,0,10*ROW('Sanitation Data'!I11)),NA())</f>
        <v>#N/A</v>
      </c>
      <c r="AY17" s="507" t="e">
        <f ca="1">+IF(AND(ISNUMBER(OFFSET('Sanitation Data'!$I$12,0,10*ROW('Sanitation Data'!I11))),'Data Summary'!DN17="Yes"),OFFSET('Sanitation Data'!$I$12,0,10*ROW('Sanitation Data'!I11)),NA())</f>
        <v>#N/A</v>
      </c>
      <c r="AZ17" s="508" t="e">
        <f ca="1">+IF(AND(ISNUMBER(OFFSET('Hygiene Data'!$D$5,0,10*ROW('Hygiene Data'!D11))),'Data Summary'!DO17="Yes"),OFFSET('Hygiene Data'!$D$5,0,10*ROW('Hygiene Data'!D11)),NA())</f>
        <v>#N/A</v>
      </c>
      <c r="BA17" s="508" t="e">
        <f ca="1">+IF(AND(ISNUMBER(OFFSET('Hygiene Data'!$D$7,0,10*ROW('Hygiene Data'!D11))),'Data Summary'!DP17="Yes"),OFFSET('Hygiene Data'!$D$7,0,10*ROW('Hygiene Data'!D11)),NA())</f>
        <v>#N/A</v>
      </c>
      <c r="BB17" s="508" t="e">
        <f ca="1">+IF(AND(ISNUMBER(OFFSET('Hygiene Data'!$D$9,0,10*ROW('Hygiene Data'!D11))),'Data Summary'!DQ17="Yes"),OFFSET('Hygiene Data'!$D$9,0,10*ROW('Hygiene Data'!D11)),NA())</f>
        <v>#N/A</v>
      </c>
      <c r="BC17" s="508" t="e">
        <f ca="1">+IF(AND(ISNUMBER(OFFSET('Hygiene Data'!$E$5,0,10*ROW('Hygiene Data'!E11))),'Data Summary'!DR17="Yes"),OFFSET('Hygiene Data'!$E$5,0,10*ROW('Hygiene Data'!E11)),NA())</f>
        <v>#N/A</v>
      </c>
      <c r="BD17" s="508" t="e">
        <f ca="1">+IF(AND(ISNUMBER(OFFSET('Hygiene Data'!$E$7,0,10*ROW('Hygiene Data'!E11))),'Data Summary'!DS17="Yes"),OFFSET('Hygiene Data'!$E$7,0,10*ROW('Hygiene Data'!E11)),NA())</f>
        <v>#N/A</v>
      </c>
      <c r="BE17" s="508" t="e">
        <f ca="1">+IF(AND(ISNUMBER(OFFSET('Hygiene Data'!$E$9,0,10*ROW('Hygiene Data'!E11))),'Data Summary'!DT17="Yes"),OFFSET('Hygiene Data'!$E$9,0,10*ROW('Hygiene Data'!E11)),NA())</f>
        <v>#N/A</v>
      </c>
      <c r="BF17" s="508" t="e">
        <f ca="1">+IF(AND(ISNUMBER(OFFSET('Hygiene Data'!$F$5,0,10*ROW('Hygiene Data'!F11))),'Data Summary'!DU17="Yes"),OFFSET('Hygiene Data'!$F$5,0,10*ROW('Hygiene Data'!F11)),NA())</f>
        <v>#N/A</v>
      </c>
      <c r="BG17" s="508" t="e">
        <f ca="1">+IF(AND(ISNUMBER(OFFSET('Hygiene Data'!$F$7,0,10*ROW('Hygiene Data'!F11))),'Data Summary'!DV17="Yes"),OFFSET('Hygiene Data'!$F$7,0,10*ROW('Hygiene Data'!F11)),NA())</f>
        <v>#N/A</v>
      </c>
      <c r="BH17" s="508" t="e">
        <f ca="1">+IF(AND(ISNUMBER(OFFSET('Hygiene Data'!$F$9,0,10*ROW('Hygiene Data'!F11))),'Data Summary'!DW17="Yes"),OFFSET('Hygiene Data'!$F$9,0,10*ROW('Hygiene Data'!F11)),NA())</f>
        <v>#N/A</v>
      </c>
      <c r="BI17" s="508" t="e">
        <f ca="1">+IF(AND(ISNUMBER(OFFSET('Hygiene Data'!$G$5,0,10*ROW('Hygiene Data'!G11))),'Data Summary'!DX17="Yes"),OFFSET('Hygiene Data'!$G$5,0,10*ROW('Hygiene Data'!G11)),NA())</f>
        <v>#N/A</v>
      </c>
      <c r="BJ17" s="508" t="e">
        <f ca="1">+IF(AND(ISNUMBER(OFFSET('Hygiene Data'!$G$7,0,10*ROW('Hygiene Data'!G11))),'Data Summary'!DY17="Yes"),OFFSET('Hygiene Data'!$G$7,0,10*ROW('Hygiene Data'!G11)),NA())</f>
        <v>#N/A</v>
      </c>
      <c r="BK17" s="508" t="e">
        <f ca="1">+IF(AND(ISNUMBER(OFFSET('Hygiene Data'!$G$9,0,10*ROW('Hygiene Data'!G11))),'Data Summary'!DZ17="Yes"),OFFSET('Hygiene Data'!$G$9,0,10*ROW('Hygiene Data'!G11)),NA())</f>
        <v>#N/A</v>
      </c>
      <c r="BL17" s="508" t="e">
        <f ca="1">+IF(AND(ISNUMBER(OFFSET('Hygiene Data'!$H$5,0,10*ROW('Hygiene Data'!H11))),'Data Summary'!EA17="Yes"),OFFSET('Hygiene Data'!$H$5,0,10*ROW('Hygiene Data'!H11)),NA())</f>
        <v>#N/A</v>
      </c>
      <c r="BM17" s="508" t="e">
        <f ca="1">+IF(AND(ISNUMBER(OFFSET('Hygiene Data'!$H$7,0,10*ROW('Hygiene Data'!H11))),'Data Summary'!EB17="Yes"),OFFSET('Hygiene Data'!$H$7,0,10*ROW('Hygiene Data'!H11)),NA())</f>
        <v>#N/A</v>
      </c>
      <c r="BN17" s="508" t="e">
        <f ca="1">+IF(AND(ISNUMBER(OFFSET('Hygiene Data'!$H$9,0,10*ROW('Hygiene Data'!H11))),'Data Summary'!EC17="Yes"),OFFSET('Hygiene Data'!$H$9,0,10*ROW('Hygiene Data'!H11)),NA())</f>
        <v>#N/A</v>
      </c>
      <c r="BO17" s="508" t="e">
        <f ca="1">+IF(AND(ISNUMBER(OFFSET('Hygiene Data'!$I$5,0,10*ROW('Hygiene Data'!I11))),'Data Summary'!ED17="Yes"),OFFSET('Hygiene Data'!$I$5,0,10*ROW('Hygiene Data'!I11)),NA())</f>
        <v>#N/A</v>
      </c>
      <c r="BP17" s="508" t="e">
        <f ca="1">+IF(AND(ISNUMBER(OFFSET('Hygiene Data'!$I$7,0,10*ROW('Hygiene Data'!I11))),'Data Summary'!EE17="Yes"),OFFSET('Hygiene Data'!$I$7,0,10*ROW('Hygiene Data'!I11)),NA())</f>
        <v>#N/A</v>
      </c>
      <c r="BQ17" s="508" t="e">
        <f ca="1">+IF(AND(ISNUMBER(OFFSET('Hygiene Data'!$I$9,0,10*ROW('Hygiene Data'!I11))),'Data Summary'!EF17="Yes"),OFFSET('Hygiene Data'!$I$9,0,10*ROW('Hygiene Data'!I11)),NA())</f>
        <v>#N/A</v>
      </c>
    </row>
    <row r="18" spans="1:69" x14ac:dyDescent="0.25">
      <c r="A18" s="504" t="e">
        <f ca="1">+RIGHT('Data Summary'!A18,LEN('Data Summary'!A18)-9)</f>
        <v>#VALUE!</v>
      </c>
      <c r="B18" s="478" t="str">
        <f ca="1">+IF(ISTEXT('Data Summary'!B18),'Data Summary'!B18,"")</f>
        <v/>
      </c>
      <c r="C18" s="505" t="e">
        <f ca="1">+VALUE('Data Summary'!C18)</f>
        <v>#VALUE!</v>
      </c>
      <c r="D18" s="506" t="e">
        <f ca="1">+IF(AND(ISNUMBER(OFFSET('Water Data'!$D$4,0,10*ROW('Water Data'!D12))),'Data Summary'!BS18="Yes"),100-OFFSET('Water Data'!$D$4,0,10*ROW('Water Data'!D12)),NA())</f>
        <v>#N/A</v>
      </c>
      <c r="E18" s="506" t="e">
        <f ca="1">+IF(AND(ISNUMBER(OFFSET('Water Data'!$D$6,0,10*ROW('Water Data'!D12))),'Data Summary'!BT18="Yes"),OFFSET('Water Data'!$D$6,0,10*ROW('Water Data'!D12)),NA())</f>
        <v>#N/A</v>
      </c>
      <c r="F18" s="506" t="e">
        <f ca="1">+IF(AND(ISNUMBER(OFFSET('Water Data'!$D$9,0,10*ROW('Water Data'!D12))),'Data Summary'!BU18="Yes"),OFFSET('Water Data'!$D$9,0,10*ROW('Water Data'!D12)),NA())</f>
        <v>#N/A</v>
      </c>
      <c r="G18" s="506" t="e">
        <f ca="1">+IF(AND(ISNUMBER(OFFSET('Water Data'!$E$4,0,10*ROW('Water Data'!E12))),'Data Summary'!BV18="Yes"),100-OFFSET('Water Data'!$E$4,0,10*ROW('Water Data'!E12)),NA())</f>
        <v>#N/A</v>
      </c>
      <c r="H18" s="506" t="e">
        <f ca="1">+IF(AND(ISNUMBER(OFFSET('Water Data'!$E$6,0,10*ROW('Water Data'!E12))),'Data Summary'!BW18="Yes"),OFFSET('Water Data'!$E$6,0,10*ROW('Water Data'!E12)),NA())</f>
        <v>#N/A</v>
      </c>
      <c r="I18" s="506" t="e">
        <f ca="1">+IF(AND(ISNUMBER(OFFSET('Water Data'!$E$9,0,10*ROW('Water Data'!E12))),'Data Summary'!BX18="Yes"),OFFSET('Water Data'!$E$9,0,10*ROW('Water Data'!E12)),NA())</f>
        <v>#N/A</v>
      </c>
      <c r="J18" s="506" t="e">
        <f ca="1">+IF(AND(ISNUMBER(OFFSET('Water Data'!$F$4,0,10*ROW('Water Data'!F12))),'Data Summary'!BY18="Yes"),100-OFFSET('Water Data'!$F$4,0,10*ROW('Water Data'!F12)),NA())</f>
        <v>#N/A</v>
      </c>
      <c r="K18" s="506" t="e">
        <f ca="1">+IF(AND(ISNUMBER(OFFSET('Water Data'!$F$6,0,10*ROW('Water Data'!F12))),'Data Summary'!BZ18="Yes"),OFFSET('Water Data'!$F$6,0,10*ROW('Water Data'!F12)),NA())</f>
        <v>#N/A</v>
      </c>
      <c r="L18" s="506" t="e">
        <f ca="1">+IF(AND(ISNUMBER(OFFSET('Water Data'!$F$9,0,10*ROW('Water Data'!F12))),'Data Summary'!CA18="Yes"),OFFSET('Water Data'!$F$9,0,10*ROW('Water Data'!F12)),NA())</f>
        <v>#N/A</v>
      </c>
      <c r="M18" s="506" t="e">
        <f ca="1">+IF(AND(ISNUMBER(OFFSET('Water Data'!$G$4,0,10*ROW('Water Data'!G12))),'Data Summary'!CB18="Yes"),100-OFFSET('Water Data'!$G$4,0,10*ROW('Water Data'!G12)),NA())</f>
        <v>#N/A</v>
      </c>
      <c r="N18" s="506" t="e">
        <f ca="1">+IF(AND(ISNUMBER(OFFSET('Water Data'!$G$6,0,10*ROW('Water Data'!G12))),'Data Summary'!CC18="Yes"),OFFSET('Water Data'!$G$6,0,10*ROW('Water Data'!G12)),NA())</f>
        <v>#N/A</v>
      </c>
      <c r="O18" s="506" t="e">
        <f ca="1">+IF(AND(ISNUMBER(OFFSET('Water Data'!$G$9,0,10*ROW('Water Data'!G12))),'Data Summary'!CD18="Yes"),OFFSET('Water Data'!$G$9,0,10*ROW('Water Data'!G12)),NA())</f>
        <v>#N/A</v>
      </c>
      <c r="P18" s="506" t="e">
        <f ca="1">+IF(AND(ISNUMBER(OFFSET('Water Data'!$H$4,0,10*ROW('Water Data'!H12))),'Data Summary'!CE18="Yes"),100-OFFSET('Water Data'!$H$4,0,10*ROW('Water Data'!H12)),NA())</f>
        <v>#N/A</v>
      </c>
      <c r="Q18" s="506" t="e">
        <f ca="1">+IF(AND(ISNUMBER(OFFSET('Water Data'!$H$6,0,10*ROW('Water Data'!H12))),'Data Summary'!CF18="Yes"),OFFSET('Water Data'!$H$6,0,10*ROW('Water Data'!H12)),NA())</f>
        <v>#N/A</v>
      </c>
      <c r="R18" s="506" t="e">
        <f ca="1">+IF(AND(ISNUMBER(OFFSET('Water Data'!$H$9,0,10*ROW('Water Data'!H12))),'Data Summary'!CG18="Yes"),OFFSET('Water Data'!$H$9,0,10*ROW('Water Data'!H12)),NA())</f>
        <v>#N/A</v>
      </c>
      <c r="S18" s="506" t="e">
        <f ca="1">+IF(AND(ISNUMBER(OFFSET('Water Data'!$I$4,0,10*ROW('Water Data'!I12))),'Data Summary'!CH18="Yes"),100-OFFSET('Water Data'!$I$4,0,10*ROW('Water Data'!I12)),NA())</f>
        <v>#N/A</v>
      </c>
      <c r="T18" s="506" t="e">
        <f ca="1">+IF(AND(ISNUMBER(OFFSET('Water Data'!$I$6,0,10*ROW('Water Data'!I12))),'Data Summary'!CI18="Yes"),OFFSET('Water Data'!$I$6,0,10*ROW('Water Data'!I12)),NA())</f>
        <v>#N/A</v>
      </c>
      <c r="U18" s="506" t="e">
        <f ca="1">+IF(AND(ISNUMBER(OFFSET('Water Data'!$I$9,0,10*ROW('Water Data'!I12))),'Data Summary'!CJ18="Yes"),OFFSET('Water Data'!$I$9,0,10*ROW('Water Data'!I12)),NA())</f>
        <v>#N/A</v>
      </c>
      <c r="V18" s="507" t="e">
        <f ca="1">+IF(AND(ISNUMBER(OFFSET('Sanitation Data'!$D$4,0,10*ROW('Sanitation Data'!D12))),'Data Summary'!CK18="Yes"),100-OFFSET('Sanitation Data'!$D$4,0,10*ROW('Sanitation Data'!D12)),NA())</f>
        <v>#N/A</v>
      </c>
      <c r="W18" s="507" t="e">
        <f ca="1">+IF(AND(ISNUMBER(OFFSET('Sanitation Data'!$D$6,0,10*ROW('Sanitation Data'!D12))),'Data Summary'!CL18="Yes"),OFFSET('Sanitation Data'!$D$6,0,10*ROW('Sanitation Data'!D12)),NA())</f>
        <v>#N/A</v>
      </c>
      <c r="X18" s="507" t="e">
        <f ca="1">+IF(AND(ISNUMBER(OFFSET('Sanitation Data'!$D$10,0,10*ROW('Sanitation Data'!D12))),'Data Summary'!CM18="Yes"),OFFSET('Sanitation Data'!$D$10,0,10*ROW('Sanitation Data'!D12)),NA())</f>
        <v>#N/A</v>
      </c>
      <c r="Y18" s="507" t="e">
        <f ca="1">+IF(AND(ISNUMBER(OFFSET('Sanitation Data'!$D$11,0,10*ROW('Sanitation Data'!D12))),'Data Summary'!CN18="Yes"),OFFSET('Sanitation Data'!$D$11,0,10*ROW('Sanitation Data'!D12)),NA())</f>
        <v>#N/A</v>
      </c>
      <c r="Z18" s="507" t="e">
        <f ca="1">+IF(AND(ISNUMBER(OFFSET('Sanitation Data'!$D$12,0,10*ROW('Sanitation Data'!D12))),'Data Summary'!CO18="Yes"),OFFSET('Sanitation Data'!$D$12,0,10*ROW('Sanitation Data'!D12)),NA())</f>
        <v>#N/A</v>
      </c>
      <c r="AA18" s="507" t="e">
        <f ca="1">+IF(AND(ISNUMBER(OFFSET('Sanitation Data'!$E$4,0,10*ROW('Sanitation Data'!E12))),'Data Summary'!CP18="Yes"),100-OFFSET('Sanitation Data'!$E$4,0,10*ROW('Sanitation Data'!E12)),NA())</f>
        <v>#N/A</v>
      </c>
      <c r="AB18" s="507" t="e">
        <f ca="1">+IF(AND(ISNUMBER(OFFSET('Sanitation Data'!$E$6,0,10*ROW('Sanitation Data'!E12))),'Data Summary'!CQ18="Yes"),OFFSET('Sanitation Data'!$E$6,0,10*ROW('Sanitation Data'!E12)),NA())</f>
        <v>#N/A</v>
      </c>
      <c r="AC18" s="507" t="e">
        <f ca="1">+IF(AND(ISNUMBER(OFFSET('Sanitation Data'!$E$10,0,10*ROW('Sanitation Data'!E12))),'Data Summary'!CR18="Yes"),OFFSET('Sanitation Data'!$E$10,0,10*ROW('Sanitation Data'!E12)),NA())</f>
        <v>#N/A</v>
      </c>
      <c r="AD18" s="507" t="e">
        <f ca="1">+IF(AND(ISNUMBER(OFFSET('Sanitation Data'!$E$11,0,10*ROW('Sanitation Data'!E12))),'Data Summary'!CS18="Yes"),OFFSET('Sanitation Data'!$E$11,0,10*ROW('Sanitation Data'!E12)),NA())</f>
        <v>#N/A</v>
      </c>
      <c r="AE18" s="507" t="e">
        <f ca="1">+IF(AND(ISNUMBER(OFFSET('Sanitation Data'!$E$12,0,10*ROW('Sanitation Data'!E12))),'Data Summary'!CT18="Yes"),OFFSET('Sanitation Data'!$E$12,0,10*ROW('Sanitation Data'!E12)),NA())</f>
        <v>#N/A</v>
      </c>
      <c r="AF18" s="507" t="e">
        <f ca="1">+IF(AND(ISNUMBER(OFFSET('Sanitation Data'!$F$4,0,10*ROW('Sanitation Data'!F12))),'Data Summary'!CU18="Yes"),100-OFFSET('Sanitation Data'!$F$4,0,10*ROW('Sanitation Data'!F12)),NA())</f>
        <v>#N/A</v>
      </c>
      <c r="AG18" s="507" t="e">
        <f ca="1">+IF(AND(ISNUMBER(OFFSET('Sanitation Data'!$F$6,0,10*ROW('Sanitation Data'!F12))),'Data Summary'!CV18="Yes"),OFFSET('Sanitation Data'!$F$6,0,10*ROW('Sanitation Data'!F12)),NA())</f>
        <v>#N/A</v>
      </c>
      <c r="AH18" s="507" t="e">
        <f ca="1">+IF(AND(ISNUMBER(OFFSET('Sanitation Data'!$F$10,0,10*ROW('Sanitation Data'!F12))),'Data Summary'!CW18="Yes"),OFFSET('Sanitation Data'!$F$10,0,10*ROW('Sanitation Data'!F12)),NA())</f>
        <v>#N/A</v>
      </c>
      <c r="AI18" s="507" t="e">
        <f ca="1">+IF(AND(ISNUMBER(OFFSET('Sanitation Data'!$F$11,0,10*ROW('Sanitation Data'!F12))),'Data Summary'!CX18="Yes"),OFFSET('Sanitation Data'!$F$11,0,10*ROW('Sanitation Data'!F12)),NA())</f>
        <v>#N/A</v>
      </c>
      <c r="AJ18" s="507" t="e">
        <f ca="1">+IF(AND(ISNUMBER(OFFSET('Sanitation Data'!$F$12,0,10*ROW('Sanitation Data'!F12))),'Data Summary'!CY18="Yes"),OFFSET('Sanitation Data'!$F$12,0,10*ROW('Sanitation Data'!F12)),NA())</f>
        <v>#N/A</v>
      </c>
      <c r="AK18" s="507" t="e">
        <f ca="1">+IF(AND(ISNUMBER(OFFSET('Sanitation Data'!$G$4,0,10*ROW('Sanitation Data'!G12))),'Data Summary'!CZ18="Yes"),100-OFFSET('Sanitation Data'!$G$4,0,10*ROW('Sanitation Data'!G12)),NA())</f>
        <v>#N/A</v>
      </c>
      <c r="AL18" s="507" t="e">
        <f ca="1">+IF(AND(ISNUMBER(OFFSET('Sanitation Data'!$G$6,0,10*ROW('Sanitation Data'!G12))),'Data Summary'!DA18="Yes"),OFFSET('Sanitation Data'!$G$6,0,10*ROW('Sanitation Data'!G12)),NA())</f>
        <v>#N/A</v>
      </c>
      <c r="AM18" s="507" t="e">
        <f ca="1">+IF(AND(ISNUMBER(OFFSET('Sanitation Data'!$G$10,0,10*ROW('Sanitation Data'!G12))),'Data Summary'!DB18="Yes"),OFFSET('Sanitation Data'!$G$10,0,10*ROW('Sanitation Data'!G12)),NA())</f>
        <v>#N/A</v>
      </c>
      <c r="AN18" s="507" t="e">
        <f ca="1">+IF(AND(ISNUMBER(OFFSET('Sanitation Data'!$G$11,0,10*ROW('Sanitation Data'!G12))),'Data Summary'!DC18="Yes"),OFFSET('Sanitation Data'!$G$11,0,10*ROW('Sanitation Data'!G12)),NA())</f>
        <v>#N/A</v>
      </c>
      <c r="AO18" s="507" t="e">
        <f ca="1">+IF(AND(ISNUMBER(OFFSET('Sanitation Data'!$G$12,0,10*ROW('Sanitation Data'!G12))),'Data Summary'!DD18="Yes"),OFFSET('Sanitation Data'!$G$12,0,10*ROW('Sanitation Data'!G12)),NA())</f>
        <v>#N/A</v>
      </c>
      <c r="AP18" s="507" t="e">
        <f ca="1">+IF(AND(ISNUMBER(OFFSET('Sanitation Data'!$H$4,0,10*ROW('Sanitation Data'!H12))),'Data Summary'!DE18="Yes"),100-OFFSET('Sanitation Data'!$H$4,0,10*ROW('Sanitation Data'!H12)),NA())</f>
        <v>#N/A</v>
      </c>
      <c r="AQ18" s="507" t="e">
        <f ca="1">+IF(AND(ISNUMBER(OFFSET('Sanitation Data'!$H$6,0,10*ROW('Sanitation Data'!H12))),'Data Summary'!DF18="Yes"),OFFSET('Sanitation Data'!$H$6,0,10*ROW('Sanitation Data'!H12)),NA())</f>
        <v>#N/A</v>
      </c>
      <c r="AR18" s="507" t="e">
        <f ca="1">+IF(AND(ISNUMBER(OFFSET('Sanitation Data'!$H$10,0,10*ROW('Sanitation Data'!H12))),'Data Summary'!DG18="Yes"),OFFSET('Sanitation Data'!$H$10,0,10*ROW('Sanitation Data'!H12)),NA())</f>
        <v>#N/A</v>
      </c>
      <c r="AS18" s="507" t="e">
        <f ca="1">+IF(AND(ISNUMBER(OFFSET('Sanitation Data'!$H$11,0,10*ROW('Sanitation Data'!H12))),'Data Summary'!DH18="Yes"),OFFSET('Sanitation Data'!$H$11,0,10*ROW('Sanitation Data'!H12)),NA())</f>
        <v>#N/A</v>
      </c>
      <c r="AT18" s="507" t="e">
        <f ca="1">+IF(AND(ISNUMBER(OFFSET('Sanitation Data'!$H$12,0,10*ROW('Sanitation Data'!H12))),'Data Summary'!DI18="Yes"),OFFSET('Sanitation Data'!$H$12,0,10*ROW('Sanitation Data'!H12)),NA())</f>
        <v>#N/A</v>
      </c>
      <c r="AU18" s="507" t="e">
        <f ca="1">+IF(AND(ISNUMBER(OFFSET('Sanitation Data'!$I$4,0,10*ROW('Sanitation Data'!I12))),'Data Summary'!DJ18="Yes"),100-OFFSET('Sanitation Data'!$I$4,0,10*ROW('Sanitation Data'!I12)),NA())</f>
        <v>#N/A</v>
      </c>
      <c r="AV18" s="507" t="e">
        <f ca="1">+IF(AND(ISNUMBER(OFFSET('Sanitation Data'!$I$6,0,10*ROW('Sanitation Data'!I12))),'Data Summary'!DK18="Yes"),OFFSET('Sanitation Data'!$I$6,0,10*ROW('Sanitation Data'!I12)),NA())</f>
        <v>#N/A</v>
      </c>
      <c r="AW18" s="507" t="e">
        <f ca="1">+IF(AND(ISNUMBER(OFFSET('Sanitation Data'!$I$10,0,10*ROW('Sanitation Data'!I12))),'Data Summary'!DL18="Yes"),OFFSET('Sanitation Data'!$I$10,0,10*ROW('Sanitation Data'!I12)),NA())</f>
        <v>#N/A</v>
      </c>
      <c r="AX18" s="507" t="e">
        <f ca="1">+IF(AND(ISNUMBER(OFFSET('Sanitation Data'!$I$11,0,10*ROW('Sanitation Data'!I12))),'Data Summary'!DM18="Yes"),OFFSET('Sanitation Data'!$I$11,0,10*ROW('Sanitation Data'!I12)),NA())</f>
        <v>#N/A</v>
      </c>
      <c r="AY18" s="507" t="e">
        <f ca="1">+IF(AND(ISNUMBER(OFFSET('Sanitation Data'!$I$12,0,10*ROW('Sanitation Data'!I12))),'Data Summary'!DN18="Yes"),OFFSET('Sanitation Data'!$I$12,0,10*ROW('Sanitation Data'!I12)),NA())</f>
        <v>#N/A</v>
      </c>
      <c r="AZ18" s="508" t="e">
        <f ca="1">+IF(AND(ISNUMBER(OFFSET('Hygiene Data'!$D$5,0,10*ROW('Hygiene Data'!D12))),'Data Summary'!DO18="Yes"),OFFSET('Hygiene Data'!$D$5,0,10*ROW('Hygiene Data'!D12)),NA())</f>
        <v>#N/A</v>
      </c>
      <c r="BA18" s="508" t="e">
        <f ca="1">+IF(AND(ISNUMBER(OFFSET('Hygiene Data'!$D$7,0,10*ROW('Hygiene Data'!D12))),'Data Summary'!DP18="Yes"),OFFSET('Hygiene Data'!$D$7,0,10*ROW('Hygiene Data'!D12)),NA())</f>
        <v>#N/A</v>
      </c>
      <c r="BB18" s="508" t="e">
        <f ca="1">+IF(AND(ISNUMBER(OFFSET('Hygiene Data'!$D$9,0,10*ROW('Hygiene Data'!D12))),'Data Summary'!DQ18="Yes"),OFFSET('Hygiene Data'!$D$9,0,10*ROW('Hygiene Data'!D12)),NA())</f>
        <v>#N/A</v>
      </c>
      <c r="BC18" s="508" t="e">
        <f ca="1">+IF(AND(ISNUMBER(OFFSET('Hygiene Data'!$E$5,0,10*ROW('Hygiene Data'!E12))),'Data Summary'!DR18="Yes"),OFFSET('Hygiene Data'!$E$5,0,10*ROW('Hygiene Data'!E12)),NA())</f>
        <v>#N/A</v>
      </c>
      <c r="BD18" s="508" t="e">
        <f ca="1">+IF(AND(ISNUMBER(OFFSET('Hygiene Data'!$E$7,0,10*ROW('Hygiene Data'!E12))),'Data Summary'!DS18="Yes"),OFFSET('Hygiene Data'!$E$7,0,10*ROW('Hygiene Data'!E12)),NA())</f>
        <v>#N/A</v>
      </c>
      <c r="BE18" s="508" t="e">
        <f ca="1">+IF(AND(ISNUMBER(OFFSET('Hygiene Data'!$E$9,0,10*ROW('Hygiene Data'!E12))),'Data Summary'!DT18="Yes"),OFFSET('Hygiene Data'!$E$9,0,10*ROW('Hygiene Data'!E12)),NA())</f>
        <v>#N/A</v>
      </c>
      <c r="BF18" s="508" t="e">
        <f ca="1">+IF(AND(ISNUMBER(OFFSET('Hygiene Data'!$F$5,0,10*ROW('Hygiene Data'!F12))),'Data Summary'!DU18="Yes"),OFFSET('Hygiene Data'!$F$5,0,10*ROW('Hygiene Data'!F12)),NA())</f>
        <v>#N/A</v>
      </c>
      <c r="BG18" s="508" t="e">
        <f ca="1">+IF(AND(ISNUMBER(OFFSET('Hygiene Data'!$F$7,0,10*ROW('Hygiene Data'!F12))),'Data Summary'!DV18="Yes"),OFFSET('Hygiene Data'!$F$7,0,10*ROW('Hygiene Data'!F12)),NA())</f>
        <v>#N/A</v>
      </c>
      <c r="BH18" s="508" t="e">
        <f ca="1">+IF(AND(ISNUMBER(OFFSET('Hygiene Data'!$F$9,0,10*ROW('Hygiene Data'!F12))),'Data Summary'!DW18="Yes"),OFFSET('Hygiene Data'!$F$9,0,10*ROW('Hygiene Data'!F12)),NA())</f>
        <v>#N/A</v>
      </c>
      <c r="BI18" s="508" t="e">
        <f ca="1">+IF(AND(ISNUMBER(OFFSET('Hygiene Data'!$G$5,0,10*ROW('Hygiene Data'!G12))),'Data Summary'!DX18="Yes"),OFFSET('Hygiene Data'!$G$5,0,10*ROW('Hygiene Data'!G12)),NA())</f>
        <v>#N/A</v>
      </c>
      <c r="BJ18" s="508" t="e">
        <f ca="1">+IF(AND(ISNUMBER(OFFSET('Hygiene Data'!$G$7,0,10*ROW('Hygiene Data'!G12))),'Data Summary'!DY18="Yes"),OFFSET('Hygiene Data'!$G$7,0,10*ROW('Hygiene Data'!G12)),NA())</f>
        <v>#N/A</v>
      </c>
      <c r="BK18" s="508" t="e">
        <f ca="1">+IF(AND(ISNUMBER(OFFSET('Hygiene Data'!$G$9,0,10*ROW('Hygiene Data'!G12))),'Data Summary'!DZ18="Yes"),OFFSET('Hygiene Data'!$G$9,0,10*ROW('Hygiene Data'!G12)),NA())</f>
        <v>#N/A</v>
      </c>
      <c r="BL18" s="508" t="e">
        <f ca="1">+IF(AND(ISNUMBER(OFFSET('Hygiene Data'!$H$5,0,10*ROW('Hygiene Data'!H12))),'Data Summary'!EA18="Yes"),OFFSET('Hygiene Data'!$H$5,0,10*ROW('Hygiene Data'!H12)),NA())</f>
        <v>#N/A</v>
      </c>
      <c r="BM18" s="508" t="e">
        <f ca="1">+IF(AND(ISNUMBER(OFFSET('Hygiene Data'!$H$7,0,10*ROW('Hygiene Data'!H12))),'Data Summary'!EB18="Yes"),OFFSET('Hygiene Data'!$H$7,0,10*ROW('Hygiene Data'!H12)),NA())</f>
        <v>#N/A</v>
      </c>
      <c r="BN18" s="508" t="e">
        <f ca="1">+IF(AND(ISNUMBER(OFFSET('Hygiene Data'!$H$9,0,10*ROW('Hygiene Data'!H12))),'Data Summary'!EC18="Yes"),OFFSET('Hygiene Data'!$H$9,0,10*ROW('Hygiene Data'!H12)),NA())</f>
        <v>#N/A</v>
      </c>
      <c r="BO18" s="508" t="e">
        <f ca="1">+IF(AND(ISNUMBER(OFFSET('Hygiene Data'!$I$5,0,10*ROW('Hygiene Data'!I12))),'Data Summary'!ED18="Yes"),OFFSET('Hygiene Data'!$I$5,0,10*ROW('Hygiene Data'!I12)),NA())</f>
        <v>#N/A</v>
      </c>
      <c r="BP18" s="508" t="e">
        <f ca="1">+IF(AND(ISNUMBER(OFFSET('Hygiene Data'!$I$7,0,10*ROW('Hygiene Data'!I12))),'Data Summary'!EE18="Yes"),OFFSET('Hygiene Data'!$I$7,0,10*ROW('Hygiene Data'!I12)),NA())</f>
        <v>#N/A</v>
      </c>
      <c r="BQ18" s="508" t="e">
        <f ca="1">+IF(AND(ISNUMBER(OFFSET('Hygiene Data'!$I$9,0,10*ROW('Hygiene Data'!I12))),'Data Summary'!EF18="Yes"),OFFSET('Hygiene Data'!$I$9,0,10*ROW('Hygiene Data'!I12)),NA())</f>
        <v>#N/A</v>
      </c>
    </row>
    <row r="19" spans="1:69" x14ac:dyDescent="0.25">
      <c r="A19" s="504" t="e">
        <f ca="1">+RIGHT('Data Summary'!A19,LEN('Data Summary'!A19)-9)</f>
        <v>#VALUE!</v>
      </c>
      <c r="B19" s="478" t="str">
        <f ca="1">+IF(ISTEXT('Data Summary'!B19),'Data Summary'!B19,"")</f>
        <v/>
      </c>
      <c r="C19" s="505" t="e">
        <f ca="1">+VALUE('Data Summary'!C19)</f>
        <v>#VALUE!</v>
      </c>
      <c r="D19" s="506" t="e">
        <f ca="1">+IF(AND(ISNUMBER(OFFSET('Water Data'!$D$4,0,10*ROW('Water Data'!D13))),'Data Summary'!BS19="Yes"),100-OFFSET('Water Data'!$D$4,0,10*ROW('Water Data'!D13)),NA())</f>
        <v>#N/A</v>
      </c>
      <c r="E19" s="506" t="e">
        <f ca="1">+IF(AND(ISNUMBER(OFFSET('Water Data'!$D$6,0,10*ROW('Water Data'!D13))),'Data Summary'!BT19="Yes"),OFFSET('Water Data'!$D$6,0,10*ROW('Water Data'!D13)),NA())</f>
        <v>#N/A</v>
      </c>
      <c r="F19" s="506" t="e">
        <f ca="1">+IF(AND(ISNUMBER(OFFSET('Water Data'!$D$9,0,10*ROW('Water Data'!D13))),'Data Summary'!BU19="Yes"),OFFSET('Water Data'!$D$9,0,10*ROW('Water Data'!D13)),NA())</f>
        <v>#N/A</v>
      </c>
      <c r="G19" s="506" t="e">
        <f ca="1">+IF(AND(ISNUMBER(OFFSET('Water Data'!$E$4,0,10*ROW('Water Data'!E13))),'Data Summary'!BV19="Yes"),100-OFFSET('Water Data'!$E$4,0,10*ROW('Water Data'!E13)),NA())</f>
        <v>#N/A</v>
      </c>
      <c r="H19" s="506" t="e">
        <f ca="1">+IF(AND(ISNUMBER(OFFSET('Water Data'!$E$6,0,10*ROW('Water Data'!E13))),'Data Summary'!BW19="Yes"),OFFSET('Water Data'!$E$6,0,10*ROW('Water Data'!E13)),NA())</f>
        <v>#N/A</v>
      </c>
      <c r="I19" s="506" t="e">
        <f ca="1">+IF(AND(ISNUMBER(OFFSET('Water Data'!$E$9,0,10*ROW('Water Data'!E13))),'Data Summary'!BX19="Yes"),OFFSET('Water Data'!$E$9,0,10*ROW('Water Data'!E13)),NA())</f>
        <v>#N/A</v>
      </c>
      <c r="J19" s="506" t="e">
        <f ca="1">+IF(AND(ISNUMBER(OFFSET('Water Data'!$F$4,0,10*ROW('Water Data'!F13))),'Data Summary'!BY19="Yes"),100-OFFSET('Water Data'!$F$4,0,10*ROW('Water Data'!F13)),NA())</f>
        <v>#N/A</v>
      </c>
      <c r="K19" s="506" t="e">
        <f ca="1">+IF(AND(ISNUMBER(OFFSET('Water Data'!$F$6,0,10*ROW('Water Data'!F13))),'Data Summary'!BZ19="Yes"),OFFSET('Water Data'!$F$6,0,10*ROW('Water Data'!F13)),NA())</f>
        <v>#N/A</v>
      </c>
      <c r="L19" s="506" t="e">
        <f ca="1">+IF(AND(ISNUMBER(OFFSET('Water Data'!$F$9,0,10*ROW('Water Data'!F13))),'Data Summary'!CA19="Yes"),OFFSET('Water Data'!$F$9,0,10*ROW('Water Data'!F13)),NA())</f>
        <v>#N/A</v>
      </c>
      <c r="M19" s="506" t="e">
        <f ca="1">+IF(AND(ISNUMBER(OFFSET('Water Data'!$G$4,0,10*ROW('Water Data'!G13))),'Data Summary'!CB19="Yes"),100-OFFSET('Water Data'!$G$4,0,10*ROW('Water Data'!G13)),NA())</f>
        <v>#N/A</v>
      </c>
      <c r="N19" s="506" t="e">
        <f ca="1">+IF(AND(ISNUMBER(OFFSET('Water Data'!$G$6,0,10*ROW('Water Data'!G13))),'Data Summary'!CC19="Yes"),OFFSET('Water Data'!$G$6,0,10*ROW('Water Data'!G13)),NA())</f>
        <v>#N/A</v>
      </c>
      <c r="O19" s="506" t="e">
        <f ca="1">+IF(AND(ISNUMBER(OFFSET('Water Data'!$G$9,0,10*ROW('Water Data'!G13))),'Data Summary'!CD19="Yes"),OFFSET('Water Data'!$G$9,0,10*ROW('Water Data'!G13)),NA())</f>
        <v>#N/A</v>
      </c>
      <c r="P19" s="506" t="e">
        <f ca="1">+IF(AND(ISNUMBER(OFFSET('Water Data'!$H$4,0,10*ROW('Water Data'!H13))),'Data Summary'!CE19="Yes"),100-OFFSET('Water Data'!$H$4,0,10*ROW('Water Data'!H13)),NA())</f>
        <v>#N/A</v>
      </c>
      <c r="Q19" s="506" t="e">
        <f ca="1">+IF(AND(ISNUMBER(OFFSET('Water Data'!$H$6,0,10*ROW('Water Data'!H13))),'Data Summary'!CF19="Yes"),OFFSET('Water Data'!$H$6,0,10*ROW('Water Data'!H13)),NA())</f>
        <v>#N/A</v>
      </c>
      <c r="R19" s="506" t="e">
        <f ca="1">+IF(AND(ISNUMBER(OFFSET('Water Data'!$H$9,0,10*ROW('Water Data'!H13))),'Data Summary'!CG19="Yes"),OFFSET('Water Data'!$H$9,0,10*ROW('Water Data'!H13)),NA())</f>
        <v>#N/A</v>
      </c>
      <c r="S19" s="506" t="e">
        <f ca="1">+IF(AND(ISNUMBER(OFFSET('Water Data'!$I$4,0,10*ROW('Water Data'!I13))),'Data Summary'!CH19="Yes"),100-OFFSET('Water Data'!$I$4,0,10*ROW('Water Data'!I13)),NA())</f>
        <v>#N/A</v>
      </c>
      <c r="T19" s="506" t="e">
        <f ca="1">+IF(AND(ISNUMBER(OFFSET('Water Data'!$I$6,0,10*ROW('Water Data'!I13))),'Data Summary'!CI19="Yes"),OFFSET('Water Data'!$I$6,0,10*ROW('Water Data'!I13)),NA())</f>
        <v>#N/A</v>
      </c>
      <c r="U19" s="506" t="e">
        <f ca="1">+IF(AND(ISNUMBER(OFFSET('Water Data'!$I$9,0,10*ROW('Water Data'!I13))),'Data Summary'!CJ19="Yes"),OFFSET('Water Data'!$I$9,0,10*ROW('Water Data'!I13)),NA())</f>
        <v>#N/A</v>
      </c>
      <c r="V19" s="507" t="e">
        <f ca="1">+IF(AND(ISNUMBER(OFFSET('Sanitation Data'!$D$4,0,10*ROW('Sanitation Data'!D13))),'Data Summary'!CK19="Yes"),100-OFFSET('Sanitation Data'!$D$4,0,10*ROW('Sanitation Data'!D13)),NA())</f>
        <v>#N/A</v>
      </c>
      <c r="W19" s="507" t="e">
        <f ca="1">+IF(AND(ISNUMBER(OFFSET('Sanitation Data'!$D$6,0,10*ROW('Sanitation Data'!D13))),'Data Summary'!CL19="Yes"),OFFSET('Sanitation Data'!$D$6,0,10*ROW('Sanitation Data'!D13)),NA())</f>
        <v>#N/A</v>
      </c>
      <c r="X19" s="507" t="e">
        <f ca="1">+IF(AND(ISNUMBER(OFFSET('Sanitation Data'!$D$10,0,10*ROW('Sanitation Data'!D13))),'Data Summary'!CM19="Yes"),OFFSET('Sanitation Data'!$D$10,0,10*ROW('Sanitation Data'!D13)),NA())</f>
        <v>#N/A</v>
      </c>
      <c r="Y19" s="507" t="e">
        <f ca="1">+IF(AND(ISNUMBER(OFFSET('Sanitation Data'!$D$11,0,10*ROW('Sanitation Data'!D13))),'Data Summary'!CN19="Yes"),OFFSET('Sanitation Data'!$D$11,0,10*ROW('Sanitation Data'!D13)),NA())</f>
        <v>#N/A</v>
      </c>
      <c r="Z19" s="507" t="e">
        <f ca="1">+IF(AND(ISNUMBER(OFFSET('Sanitation Data'!$D$12,0,10*ROW('Sanitation Data'!D13))),'Data Summary'!CO19="Yes"),OFFSET('Sanitation Data'!$D$12,0,10*ROW('Sanitation Data'!D13)),NA())</f>
        <v>#N/A</v>
      </c>
      <c r="AA19" s="507" t="e">
        <f ca="1">+IF(AND(ISNUMBER(OFFSET('Sanitation Data'!$E$4,0,10*ROW('Sanitation Data'!E13))),'Data Summary'!CP19="Yes"),100-OFFSET('Sanitation Data'!$E$4,0,10*ROW('Sanitation Data'!E13)),NA())</f>
        <v>#N/A</v>
      </c>
      <c r="AB19" s="507" t="e">
        <f ca="1">+IF(AND(ISNUMBER(OFFSET('Sanitation Data'!$E$6,0,10*ROW('Sanitation Data'!E13))),'Data Summary'!CQ19="Yes"),OFFSET('Sanitation Data'!$E$6,0,10*ROW('Sanitation Data'!E13)),NA())</f>
        <v>#N/A</v>
      </c>
      <c r="AC19" s="507" t="e">
        <f ca="1">+IF(AND(ISNUMBER(OFFSET('Sanitation Data'!$E$10,0,10*ROW('Sanitation Data'!E13))),'Data Summary'!CR19="Yes"),OFFSET('Sanitation Data'!$E$10,0,10*ROW('Sanitation Data'!E13)),NA())</f>
        <v>#N/A</v>
      </c>
      <c r="AD19" s="507" t="e">
        <f ca="1">+IF(AND(ISNUMBER(OFFSET('Sanitation Data'!$E$11,0,10*ROW('Sanitation Data'!E13))),'Data Summary'!CS19="Yes"),OFFSET('Sanitation Data'!$E$11,0,10*ROW('Sanitation Data'!E13)),NA())</f>
        <v>#N/A</v>
      </c>
      <c r="AE19" s="507" t="e">
        <f ca="1">+IF(AND(ISNUMBER(OFFSET('Sanitation Data'!$E$12,0,10*ROW('Sanitation Data'!E13))),'Data Summary'!CT19="Yes"),OFFSET('Sanitation Data'!$E$12,0,10*ROW('Sanitation Data'!E13)),NA())</f>
        <v>#N/A</v>
      </c>
      <c r="AF19" s="507" t="e">
        <f ca="1">+IF(AND(ISNUMBER(OFFSET('Sanitation Data'!$F$4,0,10*ROW('Sanitation Data'!F13))),'Data Summary'!CU19="Yes"),100-OFFSET('Sanitation Data'!$F$4,0,10*ROW('Sanitation Data'!F13)),NA())</f>
        <v>#N/A</v>
      </c>
      <c r="AG19" s="507" t="e">
        <f ca="1">+IF(AND(ISNUMBER(OFFSET('Sanitation Data'!$F$6,0,10*ROW('Sanitation Data'!F13))),'Data Summary'!CV19="Yes"),OFFSET('Sanitation Data'!$F$6,0,10*ROW('Sanitation Data'!F13)),NA())</f>
        <v>#N/A</v>
      </c>
      <c r="AH19" s="507" t="e">
        <f ca="1">+IF(AND(ISNUMBER(OFFSET('Sanitation Data'!$F$10,0,10*ROW('Sanitation Data'!F13))),'Data Summary'!CW19="Yes"),OFFSET('Sanitation Data'!$F$10,0,10*ROW('Sanitation Data'!F13)),NA())</f>
        <v>#N/A</v>
      </c>
      <c r="AI19" s="507" t="e">
        <f ca="1">+IF(AND(ISNUMBER(OFFSET('Sanitation Data'!$F$11,0,10*ROW('Sanitation Data'!F13))),'Data Summary'!CX19="Yes"),OFFSET('Sanitation Data'!$F$11,0,10*ROW('Sanitation Data'!F13)),NA())</f>
        <v>#N/A</v>
      </c>
      <c r="AJ19" s="507" t="e">
        <f ca="1">+IF(AND(ISNUMBER(OFFSET('Sanitation Data'!$F$12,0,10*ROW('Sanitation Data'!F13))),'Data Summary'!CY19="Yes"),OFFSET('Sanitation Data'!$F$12,0,10*ROW('Sanitation Data'!F13)),NA())</f>
        <v>#N/A</v>
      </c>
      <c r="AK19" s="507" t="e">
        <f ca="1">+IF(AND(ISNUMBER(OFFSET('Sanitation Data'!$G$4,0,10*ROW('Sanitation Data'!G13))),'Data Summary'!CZ19="Yes"),100-OFFSET('Sanitation Data'!$G$4,0,10*ROW('Sanitation Data'!G13)),NA())</f>
        <v>#N/A</v>
      </c>
      <c r="AL19" s="507" t="e">
        <f ca="1">+IF(AND(ISNUMBER(OFFSET('Sanitation Data'!$G$6,0,10*ROW('Sanitation Data'!G13))),'Data Summary'!DA19="Yes"),OFFSET('Sanitation Data'!$G$6,0,10*ROW('Sanitation Data'!G13)),NA())</f>
        <v>#N/A</v>
      </c>
      <c r="AM19" s="507" t="e">
        <f ca="1">+IF(AND(ISNUMBER(OFFSET('Sanitation Data'!$G$10,0,10*ROW('Sanitation Data'!G13))),'Data Summary'!DB19="Yes"),OFFSET('Sanitation Data'!$G$10,0,10*ROW('Sanitation Data'!G13)),NA())</f>
        <v>#N/A</v>
      </c>
      <c r="AN19" s="507" t="e">
        <f ca="1">+IF(AND(ISNUMBER(OFFSET('Sanitation Data'!$G$11,0,10*ROW('Sanitation Data'!G13))),'Data Summary'!DC19="Yes"),OFFSET('Sanitation Data'!$G$11,0,10*ROW('Sanitation Data'!G13)),NA())</f>
        <v>#N/A</v>
      </c>
      <c r="AO19" s="507" t="e">
        <f ca="1">+IF(AND(ISNUMBER(OFFSET('Sanitation Data'!$G$12,0,10*ROW('Sanitation Data'!G13))),'Data Summary'!DD19="Yes"),OFFSET('Sanitation Data'!$G$12,0,10*ROW('Sanitation Data'!G13)),NA())</f>
        <v>#N/A</v>
      </c>
      <c r="AP19" s="507" t="e">
        <f ca="1">+IF(AND(ISNUMBER(OFFSET('Sanitation Data'!$H$4,0,10*ROW('Sanitation Data'!H13))),'Data Summary'!DE19="Yes"),100-OFFSET('Sanitation Data'!$H$4,0,10*ROW('Sanitation Data'!H13)),NA())</f>
        <v>#N/A</v>
      </c>
      <c r="AQ19" s="507" t="e">
        <f ca="1">+IF(AND(ISNUMBER(OFFSET('Sanitation Data'!$H$6,0,10*ROW('Sanitation Data'!H13))),'Data Summary'!DF19="Yes"),OFFSET('Sanitation Data'!$H$6,0,10*ROW('Sanitation Data'!H13)),NA())</f>
        <v>#N/A</v>
      </c>
      <c r="AR19" s="507" t="e">
        <f ca="1">+IF(AND(ISNUMBER(OFFSET('Sanitation Data'!$H$10,0,10*ROW('Sanitation Data'!H13))),'Data Summary'!DG19="Yes"),OFFSET('Sanitation Data'!$H$10,0,10*ROW('Sanitation Data'!H13)),NA())</f>
        <v>#N/A</v>
      </c>
      <c r="AS19" s="507" t="e">
        <f ca="1">+IF(AND(ISNUMBER(OFFSET('Sanitation Data'!$H$11,0,10*ROW('Sanitation Data'!H13))),'Data Summary'!DH19="Yes"),OFFSET('Sanitation Data'!$H$11,0,10*ROW('Sanitation Data'!H13)),NA())</f>
        <v>#N/A</v>
      </c>
      <c r="AT19" s="507" t="e">
        <f ca="1">+IF(AND(ISNUMBER(OFFSET('Sanitation Data'!$H$12,0,10*ROW('Sanitation Data'!H13))),'Data Summary'!DI19="Yes"),OFFSET('Sanitation Data'!$H$12,0,10*ROW('Sanitation Data'!H13)),NA())</f>
        <v>#N/A</v>
      </c>
      <c r="AU19" s="507" t="e">
        <f ca="1">+IF(AND(ISNUMBER(OFFSET('Sanitation Data'!$I$4,0,10*ROW('Sanitation Data'!I13))),'Data Summary'!DJ19="Yes"),100-OFFSET('Sanitation Data'!$I$4,0,10*ROW('Sanitation Data'!I13)),NA())</f>
        <v>#N/A</v>
      </c>
      <c r="AV19" s="507" t="e">
        <f ca="1">+IF(AND(ISNUMBER(OFFSET('Sanitation Data'!$I$6,0,10*ROW('Sanitation Data'!I13))),'Data Summary'!DK19="Yes"),OFFSET('Sanitation Data'!$I$6,0,10*ROW('Sanitation Data'!I13)),NA())</f>
        <v>#N/A</v>
      </c>
      <c r="AW19" s="507" t="e">
        <f ca="1">+IF(AND(ISNUMBER(OFFSET('Sanitation Data'!$I$10,0,10*ROW('Sanitation Data'!I13))),'Data Summary'!DL19="Yes"),OFFSET('Sanitation Data'!$I$10,0,10*ROW('Sanitation Data'!I13)),NA())</f>
        <v>#N/A</v>
      </c>
      <c r="AX19" s="507" t="e">
        <f ca="1">+IF(AND(ISNUMBER(OFFSET('Sanitation Data'!$I$11,0,10*ROW('Sanitation Data'!I13))),'Data Summary'!DM19="Yes"),OFFSET('Sanitation Data'!$I$11,0,10*ROW('Sanitation Data'!I13)),NA())</f>
        <v>#N/A</v>
      </c>
      <c r="AY19" s="507" t="e">
        <f ca="1">+IF(AND(ISNUMBER(OFFSET('Sanitation Data'!$I$12,0,10*ROW('Sanitation Data'!I13))),'Data Summary'!DN19="Yes"),OFFSET('Sanitation Data'!$I$12,0,10*ROW('Sanitation Data'!I13)),NA())</f>
        <v>#N/A</v>
      </c>
      <c r="AZ19" s="508" t="e">
        <f ca="1">+IF(AND(ISNUMBER(OFFSET('Hygiene Data'!$D$5,0,10*ROW('Hygiene Data'!D13))),'Data Summary'!DO19="Yes"),OFFSET('Hygiene Data'!$D$5,0,10*ROW('Hygiene Data'!D13)),NA())</f>
        <v>#N/A</v>
      </c>
      <c r="BA19" s="508" t="e">
        <f ca="1">+IF(AND(ISNUMBER(OFFSET('Hygiene Data'!$D$7,0,10*ROW('Hygiene Data'!D13))),'Data Summary'!DP19="Yes"),OFFSET('Hygiene Data'!$D$7,0,10*ROW('Hygiene Data'!D13)),NA())</f>
        <v>#N/A</v>
      </c>
      <c r="BB19" s="508" t="e">
        <f ca="1">+IF(AND(ISNUMBER(OFFSET('Hygiene Data'!$D$9,0,10*ROW('Hygiene Data'!D13))),'Data Summary'!DQ19="Yes"),OFFSET('Hygiene Data'!$D$9,0,10*ROW('Hygiene Data'!D13)),NA())</f>
        <v>#N/A</v>
      </c>
      <c r="BC19" s="508" t="e">
        <f ca="1">+IF(AND(ISNUMBER(OFFSET('Hygiene Data'!$E$5,0,10*ROW('Hygiene Data'!E13))),'Data Summary'!DR19="Yes"),OFFSET('Hygiene Data'!$E$5,0,10*ROW('Hygiene Data'!E13)),NA())</f>
        <v>#N/A</v>
      </c>
      <c r="BD19" s="508" t="e">
        <f ca="1">+IF(AND(ISNUMBER(OFFSET('Hygiene Data'!$E$7,0,10*ROW('Hygiene Data'!E13))),'Data Summary'!DS19="Yes"),OFFSET('Hygiene Data'!$E$7,0,10*ROW('Hygiene Data'!E13)),NA())</f>
        <v>#N/A</v>
      </c>
      <c r="BE19" s="508" t="e">
        <f ca="1">+IF(AND(ISNUMBER(OFFSET('Hygiene Data'!$E$9,0,10*ROW('Hygiene Data'!E13))),'Data Summary'!DT19="Yes"),OFFSET('Hygiene Data'!$E$9,0,10*ROW('Hygiene Data'!E13)),NA())</f>
        <v>#N/A</v>
      </c>
      <c r="BF19" s="508" t="e">
        <f ca="1">+IF(AND(ISNUMBER(OFFSET('Hygiene Data'!$F$5,0,10*ROW('Hygiene Data'!F13))),'Data Summary'!DU19="Yes"),OFFSET('Hygiene Data'!$F$5,0,10*ROW('Hygiene Data'!F13)),NA())</f>
        <v>#N/A</v>
      </c>
      <c r="BG19" s="508" t="e">
        <f ca="1">+IF(AND(ISNUMBER(OFFSET('Hygiene Data'!$F$7,0,10*ROW('Hygiene Data'!F13))),'Data Summary'!DV19="Yes"),OFFSET('Hygiene Data'!$F$7,0,10*ROW('Hygiene Data'!F13)),NA())</f>
        <v>#N/A</v>
      </c>
      <c r="BH19" s="508" t="e">
        <f ca="1">+IF(AND(ISNUMBER(OFFSET('Hygiene Data'!$F$9,0,10*ROW('Hygiene Data'!F13))),'Data Summary'!DW19="Yes"),OFFSET('Hygiene Data'!$F$9,0,10*ROW('Hygiene Data'!F13)),NA())</f>
        <v>#N/A</v>
      </c>
      <c r="BI19" s="508" t="e">
        <f ca="1">+IF(AND(ISNUMBER(OFFSET('Hygiene Data'!$G$5,0,10*ROW('Hygiene Data'!G13))),'Data Summary'!DX19="Yes"),OFFSET('Hygiene Data'!$G$5,0,10*ROW('Hygiene Data'!G13)),NA())</f>
        <v>#N/A</v>
      </c>
      <c r="BJ19" s="508" t="e">
        <f ca="1">+IF(AND(ISNUMBER(OFFSET('Hygiene Data'!$G$7,0,10*ROW('Hygiene Data'!G13))),'Data Summary'!DY19="Yes"),OFFSET('Hygiene Data'!$G$7,0,10*ROW('Hygiene Data'!G13)),NA())</f>
        <v>#N/A</v>
      </c>
      <c r="BK19" s="508" t="e">
        <f ca="1">+IF(AND(ISNUMBER(OFFSET('Hygiene Data'!$G$9,0,10*ROW('Hygiene Data'!G13))),'Data Summary'!DZ19="Yes"),OFFSET('Hygiene Data'!$G$9,0,10*ROW('Hygiene Data'!G13)),NA())</f>
        <v>#N/A</v>
      </c>
      <c r="BL19" s="508" t="e">
        <f ca="1">+IF(AND(ISNUMBER(OFFSET('Hygiene Data'!$H$5,0,10*ROW('Hygiene Data'!H13))),'Data Summary'!EA19="Yes"),OFFSET('Hygiene Data'!$H$5,0,10*ROW('Hygiene Data'!H13)),NA())</f>
        <v>#N/A</v>
      </c>
      <c r="BM19" s="508" t="e">
        <f ca="1">+IF(AND(ISNUMBER(OFFSET('Hygiene Data'!$H$7,0,10*ROW('Hygiene Data'!H13))),'Data Summary'!EB19="Yes"),OFFSET('Hygiene Data'!$H$7,0,10*ROW('Hygiene Data'!H13)),NA())</f>
        <v>#N/A</v>
      </c>
      <c r="BN19" s="508" t="e">
        <f ca="1">+IF(AND(ISNUMBER(OFFSET('Hygiene Data'!$H$9,0,10*ROW('Hygiene Data'!H13))),'Data Summary'!EC19="Yes"),OFFSET('Hygiene Data'!$H$9,0,10*ROW('Hygiene Data'!H13)),NA())</f>
        <v>#N/A</v>
      </c>
      <c r="BO19" s="508" t="e">
        <f ca="1">+IF(AND(ISNUMBER(OFFSET('Hygiene Data'!$I$5,0,10*ROW('Hygiene Data'!I13))),'Data Summary'!ED19="Yes"),OFFSET('Hygiene Data'!$I$5,0,10*ROW('Hygiene Data'!I13)),NA())</f>
        <v>#N/A</v>
      </c>
      <c r="BP19" s="508" t="e">
        <f ca="1">+IF(AND(ISNUMBER(OFFSET('Hygiene Data'!$I$7,0,10*ROW('Hygiene Data'!I13))),'Data Summary'!EE19="Yes"),OFFSET('Hygiene Data'!$I$7,0,10*ROW('Hygiene Data'!I13)),NA())</f>
        <v>#N/A</v>
      </c>
      <c r="BQ19" s="508" t="e">
        <f ca="1">+IF(AND(ISNUMBER(OFFSET('Hygiene Data'!$I$9,0,10*ROW('Hygiene Data'!I13))),'Data Summary'!EF19="Yes"),OFFSET('Hygiene Data'!$I$9,0,10*ROW('Hygiene Data'!I13)),NA())</f>
        <v>#N/A</v>
      </c>
    </row>
    <row r="20" spans="1:69" x14ac:dyDescent="0.25">
      <c r="A20" s="504" t="e">
        <f ca="1">+RIGHT('Data Summary'!A20,LEN('Data Summary'!A20)-9)</f>
        <v>#VALUE!</v>
      </c>
      <c r="B20" s="478" t="str">
        <f ca="1">+IF(ISTEXT('Data Summary'!B20),'Data Summary'!B20,"")</f>
        <v/>
      </c>
      <c r="C20" s="505" t="e">
        <f ca="1">+VALUE('Data Summary'!C20)</f>
        <v>#VALUE!</v>
      </c>
      <c r="D20" s="506" t="e">
        <f ca="1">+IF(AND(ISNUMBER(OFFSET('Water Data'!$D$4,0,10*ROW('Water Data'!D14))),'Data Summary'!BS20="Yes"),100-OFFSET('Water Data'!$D$4,0,10*ROW('Water Data'!D14)),NA())</f>
        <v>#N/A</v>
      </c>
      <c r="E20" s="506" t="e">
        <f ca="1">+IF(AND(ISNUMBER(OFFSET('Water Data'!$D$6,0,10*ROW('Water Data'!D14))),'Data Summary'!BT20="Yes"),OFFSET('Water Data'!$D$6,0,10*ROW('Water Data'!D14)),NA())</f>
        <v>#N/A</v>
      </c>
      <c r="F20" s="506" t="e">
        <f ca="1">+IF(AND(ISNUMBER(OFFSET('Water Data'!$D$9,0,10*ROW('Water Data'!D14))),'Data Summary'!BU20="Yes"),OFFSET('Water Data'!$D$9,0,10*ROW('Water Data'!D14)),NA())</f>
        <v>#N/A</v>
      </c>
      <c r="G20" s="506" t="e">
        <f ca="1">+IF(AND(ISNUMBER(OFFSET('Water Data'!$E$4,0,10*ROW('Water Data'!E14))),'Data Summary'!BV20="Yes"),100-OFFSET('Water Data'!$E$4,0,10*ROW('Water Data'!E14)),NA())</f>
        <v>#N/A</v>
      </c>
      <c r="H20" s="506" t="e">
        <f ca="1">+IF(AND(ISNUMBER(OFFSET('Water Data'!$E$6,0,10*ROW('Water Data'!E14))),'Data Summary'!BW20="Yes"),OFFSET('Water Data'!$E$6,0,10*ROW('Water Data'!E14)),NA())</f>
        <v>#N/A</v>
      </c>
      <c r="I20" s="506" t="e">
        <f ca="1">+IF(AND(ISNUMBER(OFFSET('Water Data'!$E$9,0,10*ROW('Water Data'!E14))),'Data Summary'!BX20="Yes"),OFFSET('Water Data'!$E$9,0,10*ROW('Water Data'!E14)),NA())</f>
        <v>#N/A</v>
      </c>
      <c r="J20" s="506" t="e">
        <f ca="1">+IF(AND(ISNUMBER(OFFSET('Water Data'!$F$4,0,10*ROW('Water Data'!F14))),'Data Summary'!BY20="Yes"),100-OFFSET('Water Data'!$F$4,0,10*ROW('Water Data'!F14)),NA())</f>
        <v>#N/A</v>
      </c>
      <c r="K20" s="506" t="e">
        <f ca="1">+IF(AND(ISNUMBER(OFFSET('Water Data'!$F$6,0,10*ROW('Water Data'!F14))),'Data Summary'!BZ20="Yes"),OFFSET('Water Data'!$F$6,0,10*ROW('Water Data'!F14)),NA())</f>
        <v>#N/A</v>
      </c>
      <c r="L20" s="506" t="e">
        <f ca="1">+IF(AND(ISNUMBER(OFFSET('Water Data'!$F$9,0,10*ROW('Water Data'!F14))),'Data Summary'!CA20="Yes"),OFFSET('Water Data'!$F$9,0,10*ROW('Water Data'!F14)),NA())</f>
        <v>#N/A</v>
      </c>
      <c r="M20" s="506" t="e">
        <f ca="1">+IF(AND(ISNUMBER(OFFSET('Water Data'!$G$4,0,10*ROW('Water Data'!G14))),'Data Summary'!CB20="Yes"),100-OFFSET('Water Data'!$G$4,0,10*ROW('Water Data'!G14)),NA())</f>
        <v>#N/A</v>
      </c>
      <c r="N20" s="506" t="e">
        <f ca="1">+IF(AND(ISNUMBER(OFFSET('Water Data'!$G$6,0,10*ROW('Water Data'!G14))),'Data Summary'!CC20="Yes"),OFFSET('Water Data'!$G$6,0,10*ROW('Water Data'!G14)),NA())</f>
        <v>#N/A</v>
      </c>
      <c r="O20" s="506" t="e">
        <f ca="1">+IF(AND(ISNUMBER(OFFSET('Water Data'!$G$9,0,10*ROW('Water Data'!G14))),'Data Summary'!CD20="Yes"),OFFSET('Water Data'!$G$9,0,10*ROW('Water Data'!G14)),NA())</f>
        <v>#N/A</v>
      </c>
      <c r="P20" s="506" t="e">
        <f ca="1">+IF(AND(ISNUMBER(OFFSET('Water Data'!$H$4,0,10*ROW('Water Data'!H14))),'Data Summary'!CE20="Yes"),100-OFFSET('Water Data'!$H$4,0,10*ROW('Water Data'!H14)),NA())</f>
        <v>#N/A</v>
      </c>
      <c r="Q20" s="506" t="e">
        <f ca="1">+IF(AND(ISNUMBER(OFFSET('Water Data'!$H$6,0,10*ROW('Water Data'!H14))),'Data Summary'!CF20="Yes"),OFFSET('Water Data'!$H$6,0,10*ROW('Water Data'!H14)),NA())</f>
        <v>#N/A</v>
      </c>
      <c r="R20" s="506" t="e">
        <f ca="1">+IF(AND(ISNUMBER(OFFSET('Water Data'!$H$9,0,10*ROW('Water Data'!H14))),'Data Summary'!CG20="Yes"),OFFSET('Water Data'!$H$9,0,10*ROW('Water Data'!H14)),NA())</f>
        <v>#N/A</v>
      </c>
      <c r="S20" s="506" t="e">
        <f ca="1">+IF(AND(ISNUMBER(OFFSET('Water Data'!$I$4,0,10*ROW('Water Data'!I14))),'Data Summary'!CH20="Yes"),100-OFFSET('Water Data'!$I$4,0,10*ROW('Water Data'!I14)),NA())</f>
        <v>#N/A</v>
      </c>
      <c r="T20" s="506" t="e">
        <f ca="1">+IF(AND(ISNUMBER(OFFSET('Water Data'!$I$6,0,10*ROW('Water Data'!I14))),'Data Summary'!CI20="Yes"),OFFSET('Water Data'!$I$6,0,10*ROW('Water Data'!I14)),NA())</f>
        <v>#N/A</v>
      </c>
      <c r="U20" s="506" t="e">
        <f ca="1">+IF(AND(ISNUMBER(OFFSET('Water Data'!$I$9,0,10*ROW('Water Data'!I14))),'Data Summary'!CJ20="Yes"),OFFSET('Water Data'!$I$9,0,10*ROW('Water Data'!I14)),NA())</f>
        <v>#N/A</v>
      </c>
      <c r="V20" s="507" t="e">
        <f ca="1">+IF(AND(ISNUMBER(OFFSET('Sanitation Data'!$D$4,0,10*ROW('Sanitation Data'!D14))),'Data Summary'!CK20="Yes"),100-OFFSET('Sanitation Data'!$D$4,0,10*ROW('Sanitation Data'!D14)),NA())</f>
        <v>#N/A</v>
      </c>
      <c r="W20" s="507" t="e">
        <f ca="1">+IF(AND(ISNUMBER(OFFSET('Sanitation Data'!$D$6,0,10*ROW('Sanitation Data'!D14))),'Data Summary'!CL20="Yes"),OFFSET('Sanitation Data'!$D$6,0,10*ROW('Sanitation Data'!D14)),NA())</f>
        <v>#N/A</v>
      </c>
      <c r="X20" s="507" t="e">
        <f ca="1">+IF(AND(ISNUMBER(OFFSET('Sanitation Data'!$D$10,0,10*ROW('Sanitation Data'!D14))),'Data Summary'!CM20="Yes"),OFFSET('Sanitation Data'!$D$10,0,10*ROW('Sanitation Data'!D14)),NA())</f>
        <v>#N/A</v>
      </c>
      <c r="Y20" s="507" t="e">
        <f ca="1">+IF(AND(ISNUMBER(OFFSET('Sanitation Data'!$D$11,0,10*ROW('Sanitation Data'!D14))),'Data Summary'!CN20="Yes"),OFFSET('Sanitation Data'!$D$11,0,10*ROW('Sanitation Data'!D14)),NA())</f>
        <v>#N/A</v>
      </c>
      <c r="Z20" s="507" t="e">
        <f ca="1">+IF(AND(ISNUMBER(OFFSET('Sanitation Data'!$D$12,0,10*ROW('Sanitation Data'!D14))),'Data Summary'!CO20="Yes"),OFFSET('Sanitation Data'!$D$12,0,10*ROW('Sanitation Data'!D14)),NA())</f>
        <v>#N/A</v>
      </c>
      <c r="AA20" s="507" t="e">
        <f ca="1">+IF(AND(ISNUMBER(OFFSET('Sanitation Data'!$E$4,0,10*ROW('Sanitation Data'!E14))),'Data Summary'!CP20="Yes"),100-OFFSET('Sanitation Data'!$E$4,0,10*ROW('Sanitation Data'!E14)),NA())</f>
        <v>#N/A</v>
      </c>
      <c r="AB20" s="507" t="e">
        <f ca="1">+IF(AND(ISNUMBER(OFFSET('Sanitation Data'!$E$6,0,10*ROW('Sanitation Data'!E14))),'Data Summary'!CQ20="Yes"),OFFSET('Sanitation Data'!$E$6,0,10*ROW('Sanitation Data'!E14)),NA())</f>
        <v>#N/A</v>
      </c>
      <c r="AC20" s="507" t="e">
        <f ca="1">+IF(AND(ISNUMBER(OFFSET('Sanitation Data'!$E$10,0,10*ROW('Sanitation Data'!E14))),'Data Summary'!CR20="Yes"),OFFSET('Sanitation Data'!$E$10,0,10*ROW('Sanitation Data'!E14)),NA())</f>
        <v>#N/A</v>
      </c>
      <c r="AD20" s="507" t="e">
        <f ca="1">+IF(AND(ISNUMBER(OFFSET('Sanitation Data'!$E$11,0,10*ROW('Sanitation Data'!E14))),'Data Summary'!CS20="Yes"),OFFSET('Sanitation Data'!$E$11,0,10*ROW('Sanitation Data'!E14)),NA())</f>
        <v>#N/A</v>
      </c>
      <c r="AE20" s="507" t="e">
        <f ca="1">+IF(AND(ISNUMBER(OFFSET('Sanitation Data'!$E$12,0,10*ROW('Sanitation Data'!E14))),'Data Summary'!CT20="Yes"),OFFSET('Sanitation Data'!$E$12,0,10*ROW('Sanitation Data'!E14)),NA())</f>
        <v>#N/A</v>
      </c>
      <c r="AF20" s="507" t="e">
        <f ca="1">+IF(AND(ISNUMBER(OFFSET('Sanitation Data'!$F$4,0,10*ROW('Sanitation Data'!F14))),'Data Summary'!CU20="Yes"),100-OFFSET('Sanitation Data'!$F$4,0,10*ROW('Sanitation Data'!F14)),NA())</f>
        <v>#N/A</v>
      </c>
      <c r="AG20" s="507" t="e">
        <f ca="1">+IF(AND(ISNUMBER(OFFSET('Sanitation Data'!$F$6,0,10*ROW('Sanitation Data'!F14))),'Data Summary'!CV20="Yes"),OFFSET('Sanitation Data'!$F$6,0,10*ROW('Sanitation Data'!F14)),NA())</f>
        <v>#N/A</v>
      </c>
      <c r="AH20" s="507" t="e">
        <f ca="1">+IF(AND(ISNUMBER(OFFSET('Sanitation Data'!$F$10,0,10*ROW('Sanitation Data'!F14))),'Data Summary'!CW20="Yes"),OFFSET('Sanitation Data'!$F$10,0,10*ROW('Sanitation Data'!F14)),NA())</f>
        <v>#N/A</v>
      </c>
      <c r="AI20" s="507" t="e">
        <f ca="1">+IF(AND(ISNUMBER(OFFSET('Sanitation Data'!$F$11,0,10*ROW('Sanitation Data'!F14))),'Data Summary'!CX20="Yes"),OFFSET('Sanitation Data'!$F$11,0,10*ROW('Sanitation Data'!F14)),NA())</f>
        <v>#N/A</v>
      </c>
      <c r="AJ20" s="507" t="e">
        <f ca="1">+IF(AND(ISNUMBER(OFFSET('Sanitation Data'!$F$12,0,10*ROW('Sanitation Data'!F14))),'Data Summary'!CY20="Yes"),OFFSET('Sanitation Data'!$F$12,0,10*ROW('Sanitation Data'!F14)),NA())</f>
        <v>#N/A</v>
      </c>
      <c r="AK20" s="507" t="e">
        <f ca="1">+IF(AND(ISNUMBER(OFFSET('Sanitation Data'!$G$4,0,10*ROW('Sanitation Data'!G14))),'Data Summary'!CZ20="Yes"),100-OFFSET('Sanitation Data'!$G$4,0,10*ROW('Sanitation Data'!G14)),NA())</f>
        <v>#N/A</v>
      </c>
      <c r="AL20" s="507" t="e">
        <f ca="1">+IF(AND(ISNUMBER(OFFSET('Sanitation Data'!$G$6,0,10*ROW('Sanitation Data'!G14))),'Data Summary'!DA20="Yes"),OFFSET('Sanitation Data'!$G$6,0,10*ROW('Sanitation Data'!G14)),NA())</f>
        <v>#N/A</v>
      </c>
      <c r="AM20" s="507" t="e">
        <f ca="1">+IF(AND(ISNUMBER(OFFSET('Sanitation Data'!$G$10,0,10*ROW('Sanitation Data'!G14))),'Data Summary'!DB20="Yes"),OFFSET('Sanitation Data'!$G$10,0,10*ROW('Sanitation Data'!G14)),NA())</f>
        <v>#N/A</v>
      </c>
      <c r="AN20" s="507" t="e">
        <f ca="1">+IF(AND(ISNUMBER(OFFSET('Sanitation Data'!$G$11,0,10*ROW('Sanitation Data'!G14))),'Data Summary'!DC20="Yes"),OFFSET('Sanitation Data'!$G$11,0,10*ROW('Sanitation Data'!G14)),NA())</f>
        <v>#N/A</v>
      </c>
      <c r="AO20" s="507" t="e">
        <f ca="1">+IF(AND(ISNUMBER(OFFSET('Sanitation Data'!$G$12,0,10*ROW('Sanitation Data'!G14))),'Data Summary'!DD20="Yes"),OFFSET('Sanitation Data'!$G$12,0,10*ROW('Sanitation Data'!G14)),NA())</f>
        <v>#N/A</v>
      </c>
      <c r="AP20" s="507" t="e">
        <f ca="1">+IF(AND(ISNUMBER(OFFSET('Sanitation Data'!$H$4,0,10*ROW('Sanitation Data'!H14))),'Data Summary'!DE20="Yes"),100-OFFSET('Sanitation Data'!$H$4,0,10*ROW('Sanitation Data'!H14)),NA())</f>
        <v>#N/A</v>
      </c>
      <c r="AQ20" s="507" t="e">
        <f ca="1">+IF(AND(ISNUMBER(OFFSET('Sanitation Data'!$H$6,0,10*ROW('Sanitation Data'!H14))),'Data Summary'!DF20="Yes"),OFFSET('Sanitation Data'!$H$6,0,10*ROW('Sanitation Data'!H14)),NA())</f>
        <v>#N/A</v>
      </c>
      <c r="AR20" s="507" t="e">
        <f ca="1">+IF(AND(ISNUMBER(OFFSET('Sanitation Data'!$H$10,0,10*ROW('Sanitation Data'!H14))),'Data Summary'!DG20="Yes"),OFFSET('Sanitation Data'!$H$10,0,10*ROW('Sanitation Data'!H14)),NA())</f>
        <v>#N/A</v>
      </c>
      <c r="AS20" s="507" t="e">
        <f ca="1">+IF(AND(ISNUMBER(OFFSET('Sanitation Data'!$H$11,0,10*ROW('Sanitation Data'!H14))),'Data Summary'!DH20="Yes"),OFFSET('Sanitation Data'!$H$11,0,10*ROW('Sanitation Data'!H14)),NA())</f>
        <v>#N/A</v>
      </c>
      <c r="AT20" s="507" t="e">
        <f ca="1">+IF(AND(ISNUMBER(OFFSET('Sanitation Data'!$H$12,0,10*ROW('Sanitation Data'!H14))),'Data Summary'!DI20="Yes"),OFFSET('Sanitation Data'!$H$12,0,10*ROW('Sanitation Data'!H14)),NA())</f>
        <v>#N/A</v>
      </c>
      <c r="AU20" s="507" t="e">
        <f ca="1">+IF(AND(ISNUMBER(OFFSET('Sanitation Data'!$I$4,0,10*ROW('Sanitation Data'!I14))),'Data Summary'!DJ20="Yes"),100-OFFSET('Sanitation Data'!$I$4,0,10*ROW('Sanitation Data'!I14)),NA())</f>
        <v>#N/A</v>
      </c>
      <c r="AV20" s="507" t="e">
        <f ca="1">+IF(AND(ISNUMBER(OFFSET('Sanitation Data'!$I$6,0,10*ROW('Sanitation Data'!I14))),'Data Summary'!DK20="Yes"),OFFSET('Sanitation Data'!$I$6,0,10*ROW('Sanitation Data'!I14)),NA())</f>
        <v>#N/A</v>
      </c>
      <c r="AW20" s="507" t="e">
        <f ca="1">+IF(AND(ISNUMBER(OFFSET('Sanitation Data'!$I$10,0,10*ROW('Sanitation Data'!I14))),'Data Summary'!DL20="Yes"),OFFSET('Sanitation Data'!$I$10,0,10*ROW('Sanitation Data'!I14)),NA())</f>
        <v>#N/A</v>
      </c>
      <c r="AX20" s="507" t="e">
        <f ca="1">+IF(AND(ISNUMBER(OFFSET('Sanitation Data'!$I$11,0,10*ROW('Sanitation Data'!I14))),'Data Summary'!DM20="Yes"),OFFSET('Sanitation Data'!$I$11,0,10*ROW('Sanitation Data'!I14)),NA())</f>
        <v>#N/A</v>
      </c>
      <c r="AY20" s="507" t="e">
        <f ca="1">+IF(AND(ISNUMBER(OFFSET('Sanitation Data'!$I$12,0,10*ROW('Sanitation Data'!I14))),'Data Summary'!DN20="Yes"),OFFSET('Sanitation Data'!$I$12,0,10*ROW('Sanitation Data'!I14)),NA())</f>
        <v>#N/A</v>
      </c>
      <c r="AZ20" s="508" t="e">
        <f ca="1">+IF(AND(ISNUMBER(OFFSET('Hygiene Data'!$D$5,0,10*ROW('Hygiene Data'!D14))),'Data Summary'!DO20="Yes"),OFFSET('Hygiene Data'!$D$5,0,10*ROW('Hygiene Data'!D14)),NA())</f>
        <v>#N/A</v>
      </c>
      <c r="BA20" s="508" t="e">
        <f ca="1">+IF(AND(ISNUMBER(OFFSET('Hygiene Data'!$D$7,0,10*ROW('Hygiene Data'!D14))),'Data Summary'!DP20="Yes"),OFFSET('Hygiene Data'!$D$7,0,10*ROW('Hygiene Data'!D14)),NA())</f>
        <v>#N/A</v>
      </c>
      <c r="BB20" s="508" t="e">
        <f ca="1">+IF(AND(ISNUMBER(OFFSET('Hygiene Data'!$D$9,0,10*ROW('Hygiene Data'!D14))),'Data Summary'!DQ20="Yes"),OFFSET('Hygiene Data'!$D$9,0,10*ROW('Hygiene Data'!D14)),NA())</f>
        <v>#N/A</v>
      </c>
      <c r="BC20" s="508" t="e">
        <f ca="1">+IF(AND(ISNUMBER(OFFSET('Hygiene Data'!$E$5,0,10*ROW('Hygiene Data'!E14))),'Data Summary'!DR20="Yes"),OFFSET('Hygiene Data'!$E$5,0,10*ROW('Hygiene Data'!E14)),NA())</f>
        <v>#N/A</v>
      </c>
      <c r="BD20" s="508" t="e">
        <f ca="1">+IF(AND(ISNUMBER(OFFSET('Hygiene Data'!$E$7,0,10*ROW('Hygiene Data'!E14))),'Data Summary'!DS20="Yes"),OFFSET('Hygiene Data'!$E$7,0,10*ROW('Hygiene Data'!E14)),NA())</f>
        <v>#N/A</v>
      </c>
      <c r="BE20" s="508" t="e">
        <f ca="1">+IF(AND(ISNUMBER(OFFSET('Hygiene Data'!$E$9,0,10*ROW('Hygiene Data'!E14))),'Data Summary'!DT20="Yes"),OFFSET('Hygiene Data'!$E$9,0,10*ROW('Hygiene Data'!E14)),NA())</f>
        <v>#N/A</v>
      </c>
      <c r="BF20" s="508" t="e">
        <f ca="1">+IF(AND(ISNUMBER(OFFSET('Hygiene Data'!$F$5,0,10*ROW('Hygiene Data'!F14))),'Data Summary'!DU20="Yes"),OFFSET('Hygiene Data'!$F$5,0,10*ROW('Hygiene Data'!F14)),NA())</f>
        <v>#N/A</v>
      </c>
      <c r="BG20" s="508" t="e">
        <f ca="1">+IF(AND(ISNUMBER(OFFSET('Hygiene Data'!$F$7,0,10*ROW('Hygiene Data'!F14))),'Data Summary'!DV20="Yes"),OFFSET('Hygiene Data'!$F$7,0,10*ROW('Hygiene Data'!F14)),NA())</f>
        <v>#N/A</v>
      </c>
      <c r="BH20" s="508" t="e">
        <f ca="1">+IF(AND(ISNUMBER(OFFSET('Hygiene Data'!$F$9,0,10*ROW('Hygiene Data'!F14))),'Data Summary'!DW20="Yes"),OFFSET('Hygiene Data'!$F$9,0,10*ROW('Hygiene Data'!F14)),NA())</f>
        <v>#N/A</v>
      </c>
      <c r="BI20" s="508" t="e">
        <f ca="1">+IF(AND(ISNUMBER(OFFSET('Hygiene Data'!$G$5,0,10*ROW('Hygiene Data'!G14))),'Data Summary'!DX20="Yes"),OFFSET('Hygiene Data'!$G$5,0,10*ROW('Hygiene Data'!G14)),NA())</f>
        <v>#N/A</v>
      </c>
      <c r="BJ20" s="508" t="e">
        <f ca="1">+IF(AND(ISNUMBER(OFFSET('Hygiene Data'!$G$7,0,10*ROW('Hygiene Data'!G14))),'Data Summary'!DY20="Yes"),OFFSET('Hygiene Data'!$G$7,0,10*ROW('Hygiene Data'!G14)),NA())</f>
        <v>#N/A</v>
      </c>
      <c r="BK20" s="508" t="e">
        <f ca="1">+IF(AND(ISNUMBER(OFFSET('Hygiene Data'!$G$9,0,10*ROW('Hygiene Data'!G14))),'Data Summary'!DZ20="Yes"),OFFSET('Hygiene Data'!$G$9,0,10*ROW('Hygiene Data'!G14)),NA())</f>
        <v>#N/A</v>
      </c>
      <c r="BL20" s="508" t="e">
        <f ca="1">+IF(AND(ISNUMBER(OFFSET('Hygiene Data'!$H$5,0,10*ROW('Hygiene Data'!H14))),'Data Summary'!EA20="Yes"),OFFSET('Hygiene Data'!$H$5,0,10*ROW('Hygiene Data'!H14)),NA())</f>
        <v>#N/A</v>
      </c>
      <c r="BM20" s="508" t="e">
        <f ca="1">+IF(AND(ISNUMBER(OFFSET('Hygiene Data'!$H$7,0,10*ROW('Hygiene Data'!H14))),'Data Summary'!EB20="Yes"),OFFSET('Hygiene Data'!$H$7,0,10*ROW('Hygiene Data'!H14)),NA())</f>
        <v>#N/A</v>
      </c>
      <c r="BN20" s="508" t="e">
        <f ca="1">+IF(AND(ISNUMBER(OFFSET('Hygiene Data'!$H$9,0,10*ROW('Hygiene Data'!H14))),'Data Summary'!EC20="Yes"),OFFSET('Hygiene Data'!$H$9,0,10*ROW('Hygiene Data'!H14)),NA())</f>
        <v>#N/A</v>
      </c>
      <c r="BO20" s="508" t="e">
        <f ca="1">+IF(AND(ISNUMBER(OFFSET('Hygiene Data'!$I$5,0,10*ROW('Hygiene Data'!I14))),'Data Summary'!ED20="Yes"),OFFSET('Hygiene Data'!$I$5,0,10*ROW('Hygiene Data'!I14)),NA())</f>
        <v>#N/A</v>
      </c>
      <c r="BP20" s="508" t="e">
        <f ca="1">+IF(AND(ISNUMBER(OFFSET('Hygiene Data'!$I$7,0,10*ROW('Hygiene Data'!I14))),'Data Summary'!EE20="Yes"),OFFSET('Hygiene Data'!$I$7,0,10*ROW('Hygiene Data'!I14)),NA())</f>
        <v>#N/A</v>
      </c>
      <c r="BQ20" s="508" t="e">
        <f ca="1">+IF(AND(ISNUMBER(OFFSET('Hygiene Data'!$I$9,0,10*ROW('Hygiene Data'!I14))),'Data Summary'!EF20="Yes"),OFFSET('Hygiene Data'!$I$9,0,10*ROW('Hygiene Data'!I14)),NA())</f>
        <v>#N/A</v>
      </c>
    </row>
    <row r="21" spans="1:69" x14ac:dyDescent="0.25">
      <c r="A21" s="504" t="e">
        <f ca="1">+RIGHT('Data Summary'!A21,LEN('Data Summary'!A21)-9)</f>
        <v>#VALUE!</v>
      </c>
      <c r="B21" s="478" t="str">
        <f ca="1">+IF(ISTEXT('Data Summary'!B21),'Data Summary'!B21,"")</f>
        <v/>
      </c>
      <c r="C21" s="505" t="e">
        <f ca="1">+VALUE('Data Summary'!C21)</f>
        <v>#VALUE!</v>
      </c>
      <c r="D21" s="506" t="e">
        <f ca="1">+IF(AND(ISNUMBER(OFFSET('Water Data'!$D$4,0,10*ROW('Water Data'!D15))),'Data Summary'!BS21="Yes"),100-OFFSET('Water Data'!$D$4,0,10*ROW('Water Data'!D15)),NA())</f>
        <v>#N/A</v>
      </c>
      <c r="E21" s="506" t="e">
        <f ca="1">+IF(AND(ISNUMBER(OFFSET('Water Data'!$D$6,0,10*ROW('Water Data'!D15))),'Data Summary'!BT21="Yes"),OFFSET('Water Data'!$D$6,0,10*ROW('Water Data'!D15)),NA())</f>
        <v>#N/A</v>
      </c>
      <c r="F21" s="506" t="e">
        <f ca="1">+IF(AND(ISNUMBER(OFFSET('Water Data'!$D$9,0,10*ROW('Water Data'!D15))),'Data Summary'!BU21="Yes"),OFFSET('Water Data'!$D$9,0,10*ROW('Water Data'!D15)),NA())</f>
        <v>#N/A</v>
      </c>
      <c r="G21" s="506" t="e">
        <f ca="1">+IF(AND(ISNUMBER(OFFSET('Water Data'!$E$4,0,10*ROW('Water Data'!E15))),'Data Summary'!BV21="Yes"),100-OFFSET('Water Data'!$E$4,0,10*ROW('Water Data'!E15)),NA())</f>
        <v>#N/A</v>
      </c>
      <c r="H21" s="506" t="e">
        <f ca="1">+IF(AND(ISNUMBER(OFFSET('Water Data'!$E$6,0,10*ROW('Water Data'!E15))),'Data Summary'!BW21="Yes"),OFFSET('Water Data'!$E$6,0,10*ROW('Water Data'!E15)),NA())</f>
        <v>#N/A</v>
      </c>
      <c r="I21" s="506" t="e">
        <f ca="1">+IF(AND(ISNUMBER(OFFSET('Water Data'!$E$9,0,10*ROW('Water Data'!E15))),'Data Summary'!BX21="Yes"),OFFSET('Water Data'!$E$9,0,10*ROW('Water Data'!E15)),NA())</f>
        <v>#N/A</v>
      </c>
      <c r="J21" s="506" t="e">
        <f ca="1">+IF(AND(ISNUMBER(OFFSET('Water Data'!$F$4,0,10*ROW('Water Data'!F15))),'Data Summary'!BY21="Yes"),100-OFFSET('Water Data'!$F$4,0,10*ROW('Water Data'!F15)),NA())</f>
        <v>#N/A</v>
      </c>
      <c r="K21" s="506" t="e">
        <f ca="1">+IF(AND(ISNUMBER(OFFSET('Water Data'!$F$6,0,10*ROW('Water Data'!F15))),'Data Summary'!BZ21="Yes"),OFFSET('Water Data'!$F$6,0,10*ROW('Water Data'!F15)),NA())</f>
        <v>#N/A</v>
      </c>
      <c r="L21" s="506" t="e">
        <f ca="1">+IF(AND(ISNUMBER(OFFSET('Water Data'!$F$9,0,10*ROW('Water Data'!F15))),'Data Summary'!CA21="Yes"),OFFSET('Water Data'!$F$9,0,10*ROW('Water Data'!F15)),NA())</f>
        <v>#N/A</v>
      </c>
      <c r="M21" s="506" t="e">
        <f ca="1">+IF(AND(ISNUMBER(OFFSET('Water Data'!$G$4,0,10*ROW('Water Data'!G15))),'Data Summary'!CB21="Yes"),100-OFFSET('Water Data'!$G$4,0,10*ROW('Water Data'!G15)),NA())</f>
        <v>#N/A</v>
      </c>
      <c r="N21" s="506" t="e">
        <f ca="1">+IF(AND(ISNUMBER(OFFSET('Water Data'!$G$6,0,10*ROW('Water Data'!G15))),'Data Summary'!CC21="Yes"),OFFSET('Water Data'!$G$6,0,10*ROW('Water Data'!G15)),NA())</f>
        <v>#N/A</v>
      </c>
      <c r="O21" s="506" t="e">
        <f ca="1">+IF(AND(ISNUMBER(OFFSET('Water Data'!$G$9,0,10*ROW('Water Data'!G15))),'Data Summary'!CD21="Yes"),OFFSET('Water Data'!$G$9,0,10*ROW('Water Data'!G15)),NA())</f>
        <v>#N/A</v>
      </c>
      <c r="P21" s="506" t="e">
        <f ca="1">+IF(AND(ISNUMBER(OFFSET('Water Data'!$H$4,0,10*ROW('Water Data'!H15))),'Data Summary'!CE21="Yes"),100-OFFSET('Water Data'!$H$4,0,10*ROW('Water Data'!H15)),NA())</f>
        <v>#N/A</v>
      </c>
      <c r="Q21" s="506" t="e">
        <f ca="1">+IF(AND(ISNUMBER(OFFSET('Water Data'!$H$6,0,10*ROW('Water Data'!H15))),'Data Summary'!CF21="Yes"),OFFSET('Water Data'!$H$6,0,10*ROW('Water Data'!H15)),NA())</f>
        <v>#N/A</v>
      </c>
      <c r="R21" s="506" t="e">
        <f ca="1">+IF(AND(ISNUMBER(OFFSET('Water Data'!$H$9,0,10*ROW('Water Data'!H15))),'Data Summary'!CG21="Yes"),OFFSET('Water Data'!$H$9,0,10*ROW('Water Data'!H15)),NA())</f>
        <v>#N/A</v>
      </c>
      <c r="S21" s="506" t="e">
        <f ca="1">+IF(AND(ISNUMBER(OFFSET('Water Data'!$I$4,0,10*ROW('Water Data'!I15))),'Data Summary'!CH21="Yes"),100-OFFSET('Water Data'!$I$4,0,10*ROW('Water Data'!I15)),NA())</f>
        <v>#N/A</v>
      </c>
      <c r="T21" s="506" t="e">
        <f ca="1">+IF(AND(ISNUMBER(OFFSET('Water Data'!$I$6,0,10*ROW('Water Data'!I15))),'Data Summary'!CI21="Yes"),OFFSET('Water Data'!$I$6,0,10*ROW('Water Data'!I15)),NA())</f>
        <v>#N/A</v>
      </c>
      <c r="U21" s="506" t="e">
        <f ca="1">+IF(AND(ISNUMBER(OFFSET('Water Data'!$I$9,0,10*ROW('Water Data'!I15))),'Data Summary'!CJ21="Yes"),OFFSET('Water Data'!$I$9,0,10*ROW('Water Data'!I15)),NA())</f>
        <v>#N/A</v>
      </c>
      <c r="V21" s="507" t="e">
        <f ca="1">+IF(AND(ISNUMBER(OFFSET('Sanitation Data'!$D$4,0,10*ROW('Sanitation Data'!D15))),'Data Summary'!CK21="Yes"),100-OFFSET('Sanitation Data'!$D$4,0,10*ROW('Sanitation Data'!D15)),NA())</f>
        <v>#N/A</v>
      </c>
      <c r="W21" s="507" t="e">
        <f ca="1">+IF(AND(ISNUMBER(OFFSET('Sanitation Data'!$D$6,0,10*ROW('Sanitation Data'!D15))),'Data Summary'!CL21="Yes"),OFFSET('Sanitation Data'!$D$6,0,10*ROW('Sanitation Data'!D15)),NA())</f>
        <v>#N/A</v>
      </c>
      <c r="X21" s="507" t="e">
        <f ca="1">+IF(AND(ISNUMBER(OFFSET('Sanitation Data'!$D$10,0,10*ROW('Sanitation Data'!D15))),'Data Summary'!CM21="Yes"),OFFSET('Sanitation Data'!$D$10,0,10*ROW('Sanitation Data'!D15)),NA())</f>
        <v>#N/A</v>
      </c>
      <c r="Y21" s="507" t="e">
        <f ca="1">+IF(AND(ISNUMBER(OFFSET('Sanitation Data'!$D$11,0,10*ROW('Sanitation Data'!D15))),'Data Summary'!CN21="Yes"),OFFSET('Sanitation Data'!$D$11,0,10*ROW('Sanitation Data'!D15)),NA())</f>
        <v>#N/A</v>
      </c>
      <c r="Z21" s="507" t="e">
        <f ca="1">+IF(AND(ISNUMBER(OFFSET('Sanitation Data'!$D$12,0,10*ROW('Sanitation Data'!D15))),'Data Summary'!CO21="Yes"),OFFSET('Sanitation Data'!$D$12,0,10*ROW('Sanitation Data'!D15)),NA())</f>
        <v>#N/A</v>
      </c>
      <c r="AA21" s="507" t="e">
        <f ca="1">+IF(AND(ISNUMBER(OFFSET('Sanitation Data'!$E$4,0,10*ROW('Sanitation Data'!E15))),'Data Summary'!CP21="Yes"),100-OFFSET('Sanitation Data'!$E$4,0,10*ROW('Sanitation Data'!E15)),NA())</f>
        <v>#N/A</v>
      </c>
      <c r="AB21" s="507" t="e">
        <f ca="1">+IF(AND(ISNUMBER(OFFSET('Sanitation Data'!$E$6,0,10*ROW('Sanitation Data'!E15))),'Data Summary'!CQ21="Yes"),OFFSET('Sanitation Data'!$E$6,0,10*ROW('Sanitation Data'!E15)),NA())</f>
        <v>#N/A</v>
      </c>
      <c r="AC21" s="507" t="e">
        <f ca="1">+IF(AND(ISNUMBER(OFFSET('Sanitation Data'!$E$10,0,10*ROW('Sanitation Data'!E15))),'Data Summary'!CR21="Yes"),OFFSET('Sanitation Data'!$E$10,0,10*ROW('Sanitation Data'!E15)),NA())</f>
        <v>#N/A</v>
      </c>
      <c r="AD21" s="507" t="e">
        <f ca="1">+IF(AND(ISNUMBER(OFFSET('Sanitation Data'!$E$11,0,10*ROW('Sanitation Data'!E15))),'Data Summary'!CS21="Yes"),OFFSET('Sanitation Data'!$E$11,0,10*ROW('Sanitation Data'!E15)),NA())</f>
        <v>#N/A</v>
      </c>
      <c r="AE21" s="507" t="e">
        <f ca="1">+IF(AND(ISNUMBER(OFFSET('Sanitation Data'!$E$12,0,10*ROW('Sanitation Data'!E15))),'Data Summary'!CT21="Yes"),OFFSET('Sanitation Data'!$E$12,0,10*ROW('Sanitation Data'!E15)),NA())</f>
        <v>#N/A</v>
      </c>
      <c r="AF21" s="507" t="e">
        <f ca="1">+IF(AND(ISNUMBER(OFFSET('Sanitation Data'!$F$4,0,10*ROW('Sanitation Data'!F15))),'Data Summary'!CU21="Yes"),100-OFFSET('Sanitation Data'!$F$4,0,10*ROW('Sanitation Data'!F15)),NA())</f>
        <v>#N/A</v>
      </c>
      <c r="AG21" s="507" t="e">
        <f ca="1">+IF(AND(ISNUMBER(OFFSET('Sanitation Data'!$F$6,0,10*ROW('Sanitation Data'!F15))),'Data Summary'!CV21="Yes"),OFFSET('Sanitation Data'!$F$6,0,10*ROW('Sanitation Data'!F15)),NA())</f>
        <v>#N/A</v>
      </c>
      <c r="AH21" s="507" t="e">
        <f ca="1">+IF(AND(ISNUMBER(OFFSET('Sanitation Data'!$F$10,0,10*ROW('Sanitation Data'!F15))),'Data Summary'!CW21="Yes"),OFFSET('Sanitation Data'!$F$10,0,10*ROW('Sanitation Data'!F15)),NA())</f>
        <v>#N/A</v>
      </c>
      <c r="AI21" s="507" t="e">
        <f ca="1">+IF(AND(ISNUMBER(OFFSET('Sanitation Data'!$F$11,0,10*ROW('Sanitation Data'!F15))),'Data Summary'!CX21="Yes"),OFFSET('Sanitation Data'!$F$11,0,10*ROW('Sanitation Data'!F15)),NA())</f>
        <v>#N/A</v>
      </c>
      <c r="AJ21" s="507" t="e">
        <f ca="1">+IF(AND(ISNUMBER(OFFSET('Sanitation Data'!$F$12,0,10*ROW('Sanitation Data'!F15))),'Data Summary'!CY21="Yes"),OFFSET('Sanitation Data'!$F$12,0,10*ROW('Sanitation Data'!F15)),NA())</f>
        <v>#N/A</v>
      </c>
      <c r="AK21" s="507" t="e">
        <f ca="1">+IF(AND(ISNUMBER(OFFSET('Sanitation Data'!$G$4,0,10*ROW('Sanitation Data'!G15))),'Data Summary'!CZ21="Yes"),100-OFFSET('Sanitation Data'!$G$4,0,10*ROW('Sanitation Data'!G15)),NA())</f>
        <v>#N/A</v>
      </c>
      <c r="AL21" s="507" t="e">
        <f ca="1">+IF(AND(ISNUMBER(OFFSET('Sanitation Data'!$G$6,0,10*ROW('Sanitation Data'!G15))),'Data Summary'!DA21="Yes"),OFFSET('Sanitation Data'!$G$6,0,10*ROW('Sanitation Data'!G15)),NA())</f>
        <v>#N/A</v>
      </c>
      <c r="AM21" s="507" t="e">
        <f ca="1">+IF(AND(ISNUMBER(OFFSET('Sanitation Data'!$G$10,0,10*ROW('Sanitation Data'!G15))),'Data Summary'!DB21="Yes"),OFFSET('Sanitation Data'!$G$10,0,10*ROW('Sanitation Data'!G15)),NA())</f>
        <v>#N/A</v>
      </c>
      <c r="AN21" s="507" t="e">
        <f ca="1">+IF(AND(ISNUMBER(OFFSET('Sanitation Data'!$G$11,0,10*ROW('Sanitation Data'!G15))),'Data Summary'!DC21="Yes"),OFFSET('Sanitation Data'!$G$11,0,10*ROW('Sanitation Data'!G15)),NA())</f>
        <v>#N/A</v>
      </c>
      <c r="AO21" s="507" t="e">
        <f ca="1">+IF(AND(ISNUMBER(OFFSET('Sanitation Data'!$G$12,0,10*ROW('Sanitation Data'!G15))),'Data Summary'!DD21="Yes"),OFFSET('Sanitation Data'!$G$12,0,10*ROW('Sanitation Data'!G15)),NA())</f>
        <v>#N/A</v>
      </c>
      <c r="AP21" s="507" t="e">
        <f ca="1">+IF(AND(ISNUMBER(OFFSET('Sanitation Data'!$H$4,0,10*ROW('Sanitation Data'!H15))),'Data Summary'!DE21="Yes"),100-OFFSET('Sanitation Data'!$H$4,0,10*ROW('Sanitation Data'!H15)),NA())</f>
        <v>#N/A</v>
      </c>
      <c r="AQ21" s="507" t="e">
        <f ca="1">+IF(AND(ISNUMBER(OFFSET('Sanitation Data'!$H$6,0,10*ROW('Sanitation Data'!H15))),'Data Summary'!DF21="Yes"),OFFSET('Sanitation Data'!$H$6,0,10*ROW('Sanitation Data'!H15)),NA())</f>
        <v>#N/A</v>
      </c>
      <c r="AR21" s="507" t="e">
        <f ca="1">+IF(AND(ISNUMBER(OFFSET('Sanitation Data'!$H$10,0,10*ROW('Sanitation Data'!H15))),'Data Summary'!DG21="Yes"),OFFSET('Sanitation Data'!$H$10,0,10*ROW('Sanitation Data'!H15)),NA())</f>
        <v>#N/A</v>
      </c>
      <c r="AS21" s="507" t="e">
        <f ca="1">+IF(AND(ISNUMBER(OFFSET('Sanitation Data'!$H$11,0,10*ROW('Sanitation Data'!H15))),'Data Summary'!DH21="Yes"),OFFSET('Sanitation Data'!$H$11,0,10*ROW('Sanitation Data'!H15)),NA())</f>
        <v>#N/A</v>
      </c>
      <c r="AT21" s="507" t="e">
        <f ca="1">+IF(AND(ISNUMBER(OFFSET('Sanitation Data'!$H$12,0,10*ROW('Sanitation Data'!H15))),'Data Summary'!DI21="Yes"),OFFSET('Sanitation Data'!$H$12,0,10*ROW('Sanitation Data'!H15)),NA())</f>
        <v>#N/A</v>
      </c>
      <c r="AU21" s="507" t="e">
        <f ca="1">+IF(AND(ISNUMBER(OFFSET('Sanitation Data'!$I$4,0,10*ROW('Sanitation Data'!I15))),'Data Summary'!DJ21="Yes"),100-OFFSET('Sanitation Data'!$I$4,0,10*ROW('Sanitation Data'!I15)),NA())</f>
        <v>#N/A</v>
      </c>
      <c r="AV21" s="507" t="e">
        <f ca="1">+IF(AND(ISNUMBER(OFFSET('Sanitation Data'!$I$6,0,10*ROW('Sanitation Data'!I15))),'Data Summary'!DK21="Yes"),OFFSET('Sanitation Data'!$I$6,0,10*ROW('Sanitation Data'!I15)),NA())</f>
        <v>#N/A</v>
      </c>
      <c r="AW21" s="507" t="e">
        <f ca="1">+IF(AND(ISNUMBER(OFFSET('Sanitation Data'!$I$10,0,10*ROW('Sanitation Data'!I15))),'Data Summary'!DL21="Yes"),OFFSET('Sanitation Data'!$I$10,0,10*ROW('Sanitation Data'!I15)),NA())</f>
        <v>#N/A</v>
      </c>
      <c r="AX21" s="507" t="e">
        <f ca="1">+IF(AND(ISNUMBER(OFFSET('Sanitation Data'!$I$11,0,10*ROW('Sanitation Data'!I15))),'Data Summary'!DM21="Yes"),OFFSET('Sanitation Data'!$I$11,0,10*ROW('Sanitation Data'!I15)),NA())</f>
        <v>#N/A</v>
      </c>
      <c r="AY21" s="507" t="e">
        <f ca="1">+IF(AND(ISNUMBER(OFFSET('Sanitation Data'!$I$12,0,10*ROW('Sanitation Data'!I15))),'Data Summary'!DN21="Yes"),OFFSET('Sanitation Data'!$I$12,0,10*ROW('Sanitation Data'!I15)),NA())</f>
        <v>#N/A</v>
      </c>
      <c r="AZ21" s="508" t="e">
        <f ca="1">+IF(AND(ISNUMBER(OFFSET('Hygiene Data'!$D$5,0,10*ROW('Hygiene Data'!D15))),'Data Summary'!DO21="Yes"),OFFSET('Hygiene Data'!$D$5,0,10*ROW('Hygiene Data'!D15)),NA())</f>
        <v>#N/A</v>
      </c>
      <c r="BA21" s="508" t="e">
        <f ca="1">+IF(AND(ISNUMBER(OFFSET('Hygiene Data'!$D$7,0,10*ROW('Hygiene Data'!D15))),'Data Summary'!DP21="Yes"),OFFSET('Hygiene Data'!$D$7,0,10*ROW('Hygiene Data'!D15)),NA())</f>
        <v>#N/A</v>
      </c>
      <c r="BB21" s="508" t="e">
        <f ca="1">+IF(AND(ISNUMBER(OFFSET('Hygiene Data'!$D$9,0,10*ROW('Hygiene Data'!D15))),'Data Summary'!DQ21="Yes"),OFFSET('Hygiene Data'!$D$9,0,10*ROW('Hygiene Data'!D15)),NA())</f>
        <v>#N/A</v>
      </c>
      <c r="BC21" s="508" t="e">
        <f ca="1">+IF(AND(ISNUMBER(OFFSET('Hygiene Data'!$E$5,0,10*ROW('Hygiene Data'!E15))),'Data Summary'!DR21="Yes"),OFFSET('Hygiene Data'!$E$5,0,10*ROW('Hygiene Data'!E15)),NA())</f>
        <v>#N/A</v>
      </c>
      <c r="BD21" s="508" t="e">
        <f ca="1">+IF(AND(ISNUMBER(OFFSET('Hygiene Data'!$E$7,0,10*ROW('Hygiene Data'!E15))),'Data Summary'!DS21="Yes"),OFFSET('Hygiene Data'!$E$7,0,10*ROW('Hygiene Data'!E15)),NA())</f>
        <v>#N/A</v>
      </c>
      <c r="BE21" s="508" t="e">
        <f ca="1">+IF(AND(ISNUMBER(OFFSET('Hygiene Data'!$E$9,0,10*ROW('Hygiene Data'!E15))),'Data Summary'!DT21="Yes"),OFFSET('Hygiene Data'!$E$9,0,10*ROW('Hygiene Data'!E15)),NA())</f>
        <v>#N/A</v>
      </c>
      <c r="BF21" s="508" t="e">
        <f ca="1">+IF(AND(ISNUMBER(OFFSET('Hygiene Data'!$F$5,0,10*ROW('Hygiene Data'!F15))),'Data Summary'!DU21="Yes"),OFFSET('Hygiene Data'!$F$5,0,10*ROW('Hygiene Data'!F15)),NA())</f>
        <v>#N/A</v>
      </c>
      <c r="BG21" s="508" t="e">
        <f ca="1">+IF(AND(ISNUMBER(OFFSET('Hygiene Data'!$F$7,0,10*ROW('Hygiene Data'!F15))),'Data Summary'!DV21="Yes"),OFFSET('Hygiene Data'!$F$7,0,10*ROW('Hygiene Data'!F15)),NA())</f>
        <v>#N/A</v>
      </c>
      <c r="BH21" s="508" t="e">
        <f ca="1">+IF(AND(ISNUMBER(OFFSET('Hygiene Data'!$F$9,0,10*ROW('Hygiene Data'!F15))),'Data Summary'!DW21="Yes"),OFFSET('Hygiene Data'!$F$9,0,10*ROW('Hygiene Data'!F15)),NA())</f>
        <v>#N/A</v>
      </c>
      <c r="BI21" s="508" t="e">
        <f ca="1">+IF(AND(ISNUMBER(OFFSET('Hygiene Data'!$G$5,0,10*ROW('Hygiene Data'!G15))),'Data Summary'!DX21="Yes"),OFFSET('Hygiene Data'!$G$5,0,10*ROW('Hygiene Data'!G15)),NA())</f>
        <v>#N/A</v>
      </c>
      <c r="BJ21" s="508" t="e">
        <f ca="1">+IF(AND(ISNUMBER(OFFSET('Hygiene Data'!$G$7,0,10*ROW('Hygiene Data'!G15))),'Data Summary'!DY21="Yes"),OFFSET('Hygiene Data'!$G$7,0,10*ROW('Hygiene Data'!G15)),NA())</f>
        <v>#N/A</v>
      </c>
      <c r="BK21" s="508" t="e">
        <f ca="1">+IF(AND(ISNUMBER(OFFSET('Hygiene Data'!$G$9,0,10*ROW('Hygiene Data'!G15))),'Data Summary'!DZ21="Yes"),OFFSET('Hygiene Data'!$G$9,0,10*ROW('Hygiene Data'!G15)),NA())</f>
        <v>#N/A</v>
      </c>
      <c r="BL21" s="508" t="e">
        <f ca="1">+IF(AND(ISNUMBER(OFFSET('Hygiene Data'!$H$5,0,10*ROW('Hygiene Data'!H15))),'Data Summary'!EA21="Yes"),OFFSET('Hygiene Data'!$H$5,0,10*ROW('Hygiene Data'!H15)),NA())</f>
        <v>#N/A</v>
      </c>
      <c r="BM21" s="508" t="e">
        <f ca="1">+IF(AND(ISNUMBER(OFFSET('Hygiene Data'!$H$7,0,10*ROW('Hygiene Data'!H15))),'Data Summary'!EB21="Yes"),OFFSET('Hygiene Data'!$H$7,0,10*ROW('Hygiene Data'!H15)),NA())</f>
        <v>#N/A</v>
      </c>
      <c r="BN21" s="508" t="e">
        <f ca="1">+IF(AND(ISNUMBER(OFFSET('Hygiene Data'!$H$9,0,10*ROW('Hygiene Data'!H15))),'Data Summary'!EC21="Yes"),OFFSET('Hygiene Data'!$H$9,0,10*ROW('Hygiene Data'!H15)),NA())</f>
        <v>#N/A</v>
      </c>
      <c r="BO21" s="508" t="e">
        <f ca="1">+IF(AND(ISNUMBER(OFFSET('Hygiene Data'!$I$5,0,10*ROW('Hygiene Data'!I15))),'Data Summary'!ED21="Yes"),OFFSET('Hygiene Data'!$I$5,0,10*ROW('Hygiene Data'!I15)),NA())</f>
        <v>#N/A</v>
      </c>
      <c r="BP21" s="508" t="e">
        <f ca="1">+IF(AND(ISNUMBER(OFFSET('Hygiene Data'!$I$7,0,10*ROW('Hygiene Data'!I15))),'Data Summary'!EE21="Yes"),OFFSET('Hygiene Data'!$I$7,0,10*ROW('Hygiene Data'!I15)),NA())</f>
        <v>#N/A</v>
      </c>
      <c r="BQ21" s="508" t="e">
        <f ca="1">+IF(AND(ISNUMBER(OFFSET('Hygiene Data'!$I$9,0,10*ROW('Hygiene Data'!I15))),'Data Summary'!EF21="Yes"),OFFSET('Hygiene Data'!$I$9,0,10*ROW('Hygiene Data'!I15)),NA())</f>
        <v>#N/A</v>
      </c>
    </row>
    <row r="22" spans="1:69" x14ac:dyDescent="0.25">
      <c r="A22" s="504" t="e">
        <f ca="1">+RIGHT('Data Summary'!A22,LEN('Data Summary'!A22)-9)</f>
        <v>#VALUE!</v>
      </c>
      <c r="B22" s="478" t="str">
        <f ca="1">+IF(ISTEXT('Data Summary'!B22),'Data Summary'!B22,"")</f>
        <v/>
      </c>
      <c r="C22" s="505" t="e">
        <f ca="1">+VALUE('Data Summary'!C22)</f>
        <v>#VALUE!</v>
      </c>
      <c r="D22" s="506" t="e">
        <f ca="1">+IF(AND(ISNUMBER(OFFSET('Water Data'!$D$4,0,10*ROW('Water Data'!D16))),'Data Summary'!BS22="Yes"),100-OFFSET('Water Data'!$D$4,0,10*ROW('Water Data'!D16)),NA())</f>
        <v>#N/A</v>
      </c>
      <c r="E22" s="506" t="e">
        <f ca="1">+IF(AND(ISNUMBER(OFFSET('Water Data'!$D$6,0,10*ROW('Water Data'!D16))),'Data Summary'!BT22="Yes"),OFFSET('Water Data'!$D$6,0,10*ROW('Water Data'!D16)),NA())</f>
        <v>#N/A</v>
      </c>
      <c r="F22" s="506" t="e">
        <f ca="1">+IF(AND(ISNUMBER(OFFSET('Water Data'!$D$9,0,10*ROW('Water Data'!D16))),'Data Summary'!BU22="Yes"),OFFSET('Water Data'!$D$9,0,10*ROW('Water Data'!D16)),NA())</f>
        <v>#N/A</v>
      </c>
      <c r="G22" s="506" t="e">
        <f ca="1">+IF(AND(ISNUMBER(OFFSET('Water Data'!$E$4,0,10*ROW('Water Data'!E16))),'Data Summary'!BV22="Yes"),100-OFFSET('Water Data'!$E$4,0,10*ROW('Water Data'!E16)),NA())</f>
        <v>#N/A</v>
      </c>
      <c r="H22" s="506" t="e">
        <f ca="1">+IF(AND(ISNUMBER(OFFSET('Water Data'!$E$6,0,10*ROW('Water Data'!E16))),'Data Summary'!BW22="Yes"),OFFSET('Water Data'!$E$6,0,10*ROW('Water Data'!E16)),NA())</f>
        <v>#N/A</v>
      </c>
      <c r="I22" s="506" t="e">
        <f ca="1">+IF(AND(ISNUMBER(OFFSET('Water Data'!$E$9,0,10*ROW('Water Data'!E16))),'Data Summary'!BX22="Yes"),OFFSET('Water Data'!$E$9,0,10*ROW('Water Data'!E16)),NA())</f>
        <v>#N/A</v>
      </c>
      <c r="J22" s="506" t="e">
        <f ca="1">+IF(AND(ISNUMBER(OFFSET('Water Data'!$F$4,0,10*ROW('Water Data'!F16))),'Data Summary'!BY22="Yes"),100-OFFSET('Water Data'!$F$4,0,10*ROW('Water Data'!F16)),NA())</f>
        <v>#N/A</v>
      </c>
      <c r="K22" s="506" t="e">
        <f ca="1">+IF(AND(ISNUMBER(OFFSET('Water Data'!$F$6,0,10*ROW('Water Data'!F16))),'Data Summary'!BZ22="Yes"),OFFSET('Water Data'!$F$6,0,10*ROW('Water Data'!F16)),NA())</f>
        <v>#N/A</v>
      </c>
      <c r="L22" s="506" t="e">
        <f ca="1">+IF(AND(ISNUMBER(OFFSET('Water Data'!$F$9,0,10*ROW('Water Data'!F16))),'Data Summary'!CA22="Yes"),OFFSET('Water Data'!$F$9,0,10*ROW('Water Data'!F16)),NA())</f>
        <v>#N/A</v>
      </c>
      <c r="M22" s="506" t="e">
        <f ca="1">+IF(AND(ISNUMBER(OFFSET('Water Data'!$G$4,0,10*ROW('Water Data'!G16))),'Data Summary'!CB22="Yes"),100-OFFSET('Water Data'!$G$4,0,10*ROW('Water Data'!G16)),NA())</f>
        <v>#N/A</v>
      </c>
      <c r="N22" s="506" t="e">
        <f ca="1">+IF(AND(ISNUMBER(OFFSET('Water Data'!$G$6,0,10*ROW('Water Data'!G16))),'Data Summary'!CC22="Yes"),OFFSET('Water Data'!$G$6,0,10*ROW('Water Data'!G16)),NA())</f>
        <v>#N/A</v>
      </c>
      <c r="O22" s="506" t="e">
        <f ca="1">+IF(AND(ISNUMBER(OFFSET('Water Data'!$G$9,0,10*ROW('Water Data'!G16))),'Data Summary'!CD22="Yes"),OFFSET('Water Data'!$G$9,0,10*ROW('Water Data'!G16)),NA())</f>
        <v>#N/A</v>
      </c>
      <c r="P22" s="506" t="e">
        <f ca="1">+IF(AND(ISNUMBER(OFFSET('Water Data'!$H$4,0,10*ROW('Water Data'!H16))),'Data Summary'!CE22="Yes"),100-OFFSET('Water Data'!$H$4,0,10*ROW('Water Data'!H16)),NA())</f>
        <v>#N/A</v>
      </c>
      <c r="Q22" s="506" t="e">
        <f ca="1">+IF(AND(ISNUMBER(OFFSET('Water Data'!$H$6,0,10*ROW('Water Data'!H16))),'Data Summary'!CF22="Yes"),OFFSET('Water Data'!$H$6,0,10*ROW('Water Data'!H16)),NA())</f>
        <v>#N/A</v>
      </c>
      <c r="R22" s="506" t="e">
        <f ca="1">+IF(AND(ISNUMBER(OFFSET('Water Data'!$H$9,0,10*ROW('Water Data'!H16))),'Data Summary'!CG22="Yes"),OFFSET('Water Data'!$H$9,0,10*ROW('Water Data'!H16)),NA())</f>
        <v>#N/A</v>
      </c>
      <c r="S22" s="506" t="e">
        <f ca="1">+IF(AND(ISNUMBER(OFFSET('Water Data'!$I$4,0,10*ROW('Water Data'!I16))),'Data Summary'!CH22="Yes"),100-OFFSET('Water Data'!$I$4,0,10*ROW('Water Data'!I16)),NA())</f>
        <v>#N/A</v>
      </c>
      <c r="T22" s="506" t="e">
        <f ca="1">+IF(AND(ISNUMBER(OFFSET('Water Data'!$I$6,0,10*ROW('Water Data'!I16))),'Data Summary'!CI22="Yes"),OFFSET('Water Data'!$I$6,0,10*ROW('Water Data'!I16)),NA())</f>
        <v>#N/A</v>
      </c>
      <c r="U22" s="506" t="e">
        <f ca="1">+IF(AND(ISNUMBER(OFFSET('Water Data'!$I$9,0,10*ROW('Water Data'!I16))),'Data Summary'!CJ22="Yes"),OFFSET('Water Data'!$I$9,0,10*ROW('Water Data'!I16)),NA())</f>
        <v>#N/A</v>
      </c>
      <c r="V22" s="507" t="e">
        <f ca="1">+IF(AND(ISNUMBER(OFFSET('Sanitation Data'!$D$4,0,10*ROW('Sanitation Data'!D16))),'Data Summary'!CK22="Yes"),100-OFFSET('Sanitation Data'!$D$4,0,10*ROW('Sanitation Data'!D16)),NA())</f>
        <v>#N/A</v>
      </c>
      <c r="W22" s="507" t="e">
        <f ca="1">+IF(AND(ISNUMBER(OFFSET('Sanitation Data'!$D$6,0,10*ROW('Sanitation Data'!D16))),'Data Summary'!CL22="Yes"),OFFSET('Sanitation Data'!$D$6,0,10*ROW('Sanitation Data'!D16)),NA())</f>
        <v>#N/A</v>
      </c>
      <c r="X22" s="507" t="e">
        <f ca="1">+IF(AND(ISNUMBER(OFFSET('Sanitation Data'!$D$10,0,10*ROW('Sanitation Data'!D16))),'Data Summary'!CM22="Yes"),OFFSET('Sanitation Data'!$D$10,0,10*ROW('Sanitation Data'!D16)),NA())</f>
        <v>#N/A</v>
      </c>
      <c r="Y22" s="507" t="e">
        <f ca="1">+IF(AND(ISNUMBER(OFFSET('Sanitation Data'!$D$11,0,10*ROW('Sanitation Data'!D16))),'Data Summary'!CN22="Yes"),OFFSET('Sanitation Data'!$D$11,0,10*ROW('Sanitation Data'!D16)),NA())</f>
        <v>#N/A</v>
      </c>
      <c r="Z22" s="507" t="e">
        <f ca="1">+IF(AND(ISNUMBER(OFFSET('Sanitation Data'!$D$12,0,10*ROW('Sanitation Data'!D16))),'Data Summary'!CO22="Yes"),OFFSET('Sanitation Data'!$D$12,0,10*ROW('Sanitation Data'!D16)),NA())</f>
        <v>#N/A</v>
      </c>
      <c r="AA22" s="507" t="e">
        <f ca="1">+IF(AND(ISNUMBER(OFFSET('Sanitation Data'!$E$4,0,10*ROW('Sanitation Data'!E16))),'Data Summary'!CP22="Yes"),100-OFFSET('Sanitation Data'!$E$4,0,10*ROW('Sanitation Data'!E16)),NA())</f>
        <v>#N/A</v>
      </c>
      <c r="AB22" s="507" t="e">
        <f ca="1">+IF(AND(ISNUMBER(OFFSET('Sanitation Data'!$E$6,0,10*ROW('Sanitation Data'!E16))),'Data Summary'!CQ22="Yes"),OFFSET('Sanitation Data'!$E$6,0,10*ROW('Sanitation Data'!E16)),NA())</f>
        <v>#N/A</v>
      </c>
      <c r="AC22" s="507" t="e">
        <f ca="1">+IF(AND(ISNUMBER(OFFSET('Sanitation Data'!$E$10,0,10*ROW('Sanitation Data'!E16))),'Data Summary'!CR22="Yes"),OFFSET('Sanitation Data'!$E$10,0,10*ROW('Sanitation Data'!E16)),NA())</f>
        <v>#N/A</v>
      </c>
      <c r="AD22" s="507" t="e">
        <f ca="1">+IF(AND(ISNUMBER(OFFSET('Sanitation Data'!$E$11,0,10*ROW('Sanitation Data'!E16))),'Data Summary'!CS22="Yes"),OFFSET('Sanitation Data'!$E$11,0,10*ROW('Sanitation Data'!E16)),NA())</f>
        <v>#N/A</v>
      </c>
      <c r="AE22" s="507" t="e">
        <f ca="1">+IF(AND(ISNUMBER(OFFSET('Sanitation Data'!$E$12,0,10*ROW('Sanitation Data'!E16))),'Data Summary'!CT22="Yes"),OFFSET('Sanitation Data'!$E$12,0,10*ROW('Sanitation Data'!E16)),NA())</f>
        <v>#N/A</v>
      </c>
      <c r="AF22" s="507" t="e">
        <f ca="1">+IF(AND(ISNUMBER(OFFSET('Sanitation Data'!$F$4,0,10*ROW('Sanitation Data'!F16))),'Data Summary'!CU22="Yes"),100-OFFSET('Sanitation Data'!$F$4,0,10*ROW('Sanitation Data'!F16)),NA())</f>
        <v>#N/A</v>
      </c>
      <c r="AG22" s="507" t="e">
        <f ca="1">+IF(AND(ISNUMBER(OFFSET('Sanitation Data'!$F$6,0,10*ROW('Sanitation Data'!F16))),'Data Summary'!CV22="Yes"),OFFSET('Sanitation Data'!$F$6,0,10*ROW('Sanitation Data'!F16)),NA())</f>
        <v>#N/A</v>
      </c>
      <c r="AH22" s="507" t="e">
        <f ca="1">+IF(AND(ISNUMBER(OFFSET('Sanitation Data'!$F$10,0,10*ROW('Sanitation Data'!F16))),'Data Summary'!CW22="Yes"),OFFSET('Sanitation Data'!$F$10,0,10*ROW('Sanitation Data'!F16)),NA())</f>
        <v>#N/A</v>
      </c>
      <c r="AI22" s="507" t="e">
        <f ca="1">+IF(AND(ISNUMBER(OFFSET('Sanitation Data'!$F$11,0,10*ROW('Sanitation Data'!F16))),'Data Summary'!CX22="Yes"),OFFSET('Sanitation Data'!$F$11,0,10*ROW('Sanitation Data'!F16)),NA())</f>
        <v>#N/A</v>
      </c>
      <c r="AJ22" s="507" t="e">
        <f ca="1">+IF(AND(ISNUMBER(OFFSET('Sanitation Data'!$F$12,0,10*ROW('Sanitation Data'!F16))),'Data Summary'!CY22="Yes"),OFFSET('Sanitation Data'!$F$12,0,10*ROW('Sanitation Data'!F16)),NA())</f>
        <v>#N/A</v>
      </c>
      <c r="AK22" s="507" t="e">
        <f ca="1">+IF(AND(ISNUMBER(OFFSET('Sanitation Data'!$G$4,0,10*ROW('Sanitation Data'!G16))),'Data Summary'!CZ22="Yes"),100-OFFSET('Sanitation Data'!$G$4,0,10*ROW('Sanitation Data'!G16)),NA())</f>
        <v>#N/A</v>
      </c>
      <c r="AL22" s="507" t="e">
        <f ca="1">+IF(AND(ISNUMBER(OFFSET('Sanitation Data'!$G$6,0,10*ROW('Sanitation Data'!G16))),'Data Summary'!DA22="Yes"),OFFSET('Sanitation Data'!$G$6,0,10*ROW('Sanitation Data'!G16)),NA())</f>
        <v>#N/A</v>
      </c>
      <c r="AM22" s="507" t="e">
        <f ca="1">+IF(AND(ISNUMBER(OFFSET('Sanitation Data'!$G$10,0,10*ROW('Sanitation Data'!G16))),'Data Summary'!DB22="Yes"),OFFSET('Sanitation Data'!$G$10,0,10*ROW('Sanitation Data'!G16)),NA())</f>
        <v>#N/A</v>
      </c>
      <c r="AN22" s="507" t="e">
        <f ca="1">+IF(AND(ISNUMBER(OFFSET('Sanitation Data'!$G$11,0,10*ROW('Sanitation Data'!G16))),'Data Summary'!DC22="Yes"),OFFSET('Sanitation Data'!$G$11,0,10*ROW('Sanitation Data'!G16)),NA())</f>
        <v>#N/A</v>
      </c>
      <c r="AO22" s="507" t="e">
        <f ca="1">+IF(AND(ISNUMBER(OFFSET('Sanitation Data'!$G$12,0,10*ROW('Sanitation Data'!G16))),'Data Summary'!DD22="Yes"),OFFSET('Sanitation Data'!$G$12,0,10*ROW('Sanitation Data'!G16)),NA())</f>
        <v>#N/A</v>
      </c>
      <c r="AP22" s="507" t="e">
        <f ca="1">+IF(AND(ISNUMBER(OFFSET('Sanitation Data'!$H$4,0,10*ROW('Sanitation Data'!H16))),'Data Summary'!DE22="Yes"),100-OFFSET('Sanitation Data'!$H$4,0,10*ROW('Sanitation Data'!H16)),NA())</f>
        <v>#N/A</v>
      </c>
      <c r="AQ22" s="507" t="e">
        <f ca="1">+IF(AND(ISNUMBER(OFFSET('Sanitation Data'!$H$6,0,10*ROW('Sanitation Data'!H16))),'Data Summary'!DF22="Yes"),OFFSET('Sanitation Data'!$H$6,0,10*ROW('Sanitation Data'!H16)),NA())</f>
        <v>#N/A</v>
      </c>
      <c r="AR22" s="507" t="e">
        <f ca="1">+IF(AND(ISNUMBER(OFFSET('Sanitation Data'!$H$10,0,10*ROW('Sanitation Data'!H16))),'Data Summary'!DG22="Yes"),OFFSET('Sanitation Data'!$H$10,0,10*ROW('Sanitation Data'!H16)),NA())</f>
        <v>#N/A</v>
      </c>
      <c r="AS22" s="507" t="e">
        <f ca="1">+IF(AND(ISNUMBER(OFFSET('Sanitation Data'!$H$11,0,10*ROW('Sanitation Data'!H16))),'Data Summary'!DH22="Yes"),OFFSET('Sanitation Data'!$H$11,0,10*ROW('Sanitation Data'!H16)),NA())</f>
        <v>#N/A</v>
      </c>
      <c r="AT22" s="507" t="e">
        <f ca="1">+IF(AND(ISNUMBER(OFFSET('Sanitation Data'!$H$12,0,10*ROW('Sanitation Data'!H16))),'Data Summary'!DI22="Yes"),OFFSET('Sanitation Data'!$H$12,0,10*ROW('Sanitation Data'!H16)),NA())</f>
        <v>#N/A</v>
      </c>
      <c r="AU22" s="507" t="e">
        <f ca="1">+IF(AND(ISNUMBER(OFFSET('Sanitation Data'!$I$4,0,10*ROW('Sanitation Data'!I16))),'Data Summary'!DJ22="Yes"),100-OFFSET('Sanitation Data'!$I$4,0,10*ROW('Sanitation Data'!I16)),NA())</f>
        <v>#N/A</v>
      </c>
      <c r="AV22" s="507" t="e">
        <f ca="1">+IF(AND(ISNUMBER(OFFSET('Sanitation Data'!$I$6,0,10*ROW('Sanitation Data'!I16))),'Data Summary'!DK22="Yes"),OFFSET('Sanitation Data'!$I$6,0,10*ROW('Sanitation Data'!I16)),NA())</f>
        <v>#N/A</v>
      </c>
      <c r="AW22" s="507" t="e">
        <f ca="1">+IF(AND(ISNUMBER(OFFSET('Sanitation Data'!$I$10,0,10*ROW('Sanitation Data'!I16))),'Data Summary'!DL22="Yes"),OFFSET('Sanitation Data'!$I$10,0,10*ROW('Sanitation Data'!I16)),NA())</f>
        <v>#N/A</v>
      </c>
      <c r="AX22" s="507" t="e">
        <f ca="1">+IF(AND(ISNUMBER(OFFSET('Sanitation Data'!$I$11,0,10*ROW('Sanitation Data'!I16))),'Data Summary'!DM22="Yes"),OFFSET('Sanitation Data'!$I$11,0,10*ROW('Sanitation Data'!I16)),NA())</f>
        <v>#N/A</v>
      </c>
      <c r="AY22" s="507" t="e">
        <f ca="1">+IF(AND(ISNUMBER(OFFSET('Sanitation Data'!$I$12,0,10*ROW('Sanitation Data'!I16))),'Data Summary'!DN22="Yes"),OFFSET('Sanitation Data'!$I$12,0,10*ROW('Sanitation Data'!I16)),NA())</f>
        <v>#N/A</v>
      </c>
      <c r="AZ22" s="508" t="e">
        <f ca="1">+IF(AND(ISNUMBER(OFFSET('Hygiene Data'!$D$5,0,10*ROW('Hygiene Data'!D16))),'Data Summary'!DO22="Yes"),OFFSET('Hygiene Data'!$D$5,0,10*ROW('Hygiene Data'!D16)),NA())</f>
        <v>#N/A</v>
      </c>
      <c r="BA22" s="508" t="e">
        <f ca="1">+IF(AND(ISNUMBER(OFFSET('Hygiene Data'!$D$7,0,10*ROW('Hygiene Data'!D16))),'Data Summary'!DP22="Yes"),OFFSET('Hygiene Data'!$D$7,0,10*ROW('Hygiene Data'!D16)),NA())</f>
        <v>#N/A</v>
      </c>
      <c r="BB22" s="508" t="e">
        <f ca="1">+IF(AND(ISNUMBER(OFFSET('Hygiene Data'!$D$9,0,10*ROW('Hygiene Data'!D16))),'Data Summary'!DQ22="Yes"),OFFSET('Hygiene Data'!$D$9,0,10*ROW('Hygiene Data'!D16)),NA())</f>
        <v>#N/A</v>
      </c>
      <c r="BC22" s="508" t="e">
        <f ca="1">+IF(AND(ISNUMBER(OFFSET('Hygiene Data'!$E$5,0,10*ROW('Hygiene Data'!E16))),'Data Summary'!DR22="Yes"),OFFSET('Hygiene Data'!$E$5,0,10*ROW('Hygiene Data'!E16)),NA())</f>
        <v>#N/A</v>
      </c>
      <c r="BD22" s="508" t="e">
        <f ca="1">+IF(AND(ISNUMBER(OFFSET('Hygiene Data'!$E$7,0,10*ROW('Hygiene Data'!E16))),'Data Summary'!DS22="Yes"),OFFSET('Hygiene Data'!$E$7,0,10*ROW('Hygiene Data'!E16)),NA())</f>
        <v>#N/A</v>
      </c>
      <c r="BE22" s="508" t="e">
        <f ca="1">+IF(AND(ISNUMBER(OFFSET('Hygiene Data'!$E$9,0,10*ROW('Hygiene Data'!E16))),'Data Summary'!DT22="Yes"),OFFSET('Hygiene Data'!$E$9,0,10*ROW('Hygiene Data'!E16)),NA())</f>
        <v>#N/A</v>
      </c>
      <c r="BF22" s="508" t="e">
        <f ca="1">+IF(AND(ISNUMBER(OFFSET('Hygiene Data'!$F$5,0,10*ROW('Hygiene Data'!F16))),'Data Summary'!DU22="Yes"),OFFSET('Hygiene Data'!$F$5,0,10*ROW('Hygiene Data'!F16)),NA())</f>
        <v>#N/A</v>
      </c>
      <c r="BG22" s="508" t="e">
        <f ca="1">+IF(AND(ISNUMBER(OFFSET('Hygiene Data'!$F$7,0,10*ROW('Hygiene Data'!F16))),'Data Summary'!DV22="Yes"),OFFSET('Hygiene Data'!$F$7,0,10*ROW('Hygiene Data'!F16)),NA())</f>
        <v>#N/A</v>
      </c>
      <c r="BH22" s="508" t="e">
        <f ca="1">+IF(AND(ISNUMBER(OFFSET('Hygiene Data'!$F$9,0,10*ROW('Hygiene Data'!F16))),'Data Summary'!DW22="Yes"),OFFSET('Hygiene Data'!$F$9,0,10*ROW('Hygiene Data'!F16)),NA())</f>
        <v>#N/A</v>
      </c>
      <c r="BI22" s="508" t="e">
        <f ca="1">+IF(AND(ISNUMBER(OFFSET('Hygiene Data'!$G$5,0,10*ROW('Hygiene Data'!G16))),'Data Summary'!DX22="Yes"),OFFSET('Hygiene Data'!$G$5,0,10*ROW('Hygiene Data'!G16)),NA())</f>
        <v>#N/A</v>
      </c>
      <c r="BJ22" s="508" t="e">
        <f ca="1">+IF(AND(ISNUMBER(OFFSET('Hygiene Data'!$G$7,0,10*ROW('Hygiene Data'!G16))),'Data Summary'!DY22="Yes"),OFFSET('Hygiene Data'!$G$7,0,10*ROW('Hygiene Data'!G16)),NA())</f>
        <v>#N/A</v>
      </c>
      <c r="BK22" s="508" t="e">
        <f ca="1">+IF(AND(ISNUMBER(OFFSET('Hygiene Data'!$G$9,0,10*ROW('Hygiene Data'!G16))),'Data Summary'!DZ22="Yes"),OFFSET('Hygiene Data'!$G$9,0,10*ROW('Hygiene Data'!G16)),NA())</f>
        <v>#N/A</v>
      </c>
      <c r="BL22" s="508" t="e">
        <f ca="1">+IF(AND(ISNUMBER(OFFSET('Hygiene Data'!$H$5,0,10*ROW('Hygiene Data'!H16))),'Data Summary'!EA22="Yes"),OFFSET('Hygiene Data'!$H$5,0,10*ROW('Hygiene Data'!H16)),NA())</f>
        <v>#N/A</v>
      </c>
      <c r="BM22" s="508" t="e">
        <f ca="1">+IF(AND(ISNUMBER(OFFSET('Hygiene Data'!$H$7,0,10*ROW('Hygiene Data'!H16))),'Data Summary'!EB22="Yes"),OFFSET('Hygiene Data'!$H$7,0,10*ROW('Hygiene Data'!H16)),NA())</f>
        <v>#N/A</v>
      </c>
      <c r="BN22" s="508" t="e">
        <f ca="1">+IF(AND(ISNUMBER(OFFSET('Hygiene Data'!$H$9,0,10*ROW('Hygiene Data'!H16))),'Data Summary'!EC22="Yes"),OFFSET('Hygiene Data'!$H$9,0,10*ROW('Hygiene Data'!H16)),NA())</f>
        <v>#N/A</v>
      </c>
      <c r="BO22" s="508" t="e">
        <f ca="1">+IF(AND(ISNUMBER(OFFSET('Hygiene Data'!$I$5,0,10*ROW('Hygiene Data'!I16))),'Data Summary'!ED22="Yes"),OFFSET('Hygiene Data'!$I$5,0,10*ROW('Hygiene Data'!I16)),NA())</f>
        <v>#N/A</v>
      </c>
      <c r="BP22" s="508" t="e">
        <f ca="1">+IF(AND(ISNUMBER(OFFSET('Hygiene Data'!$I$7,0,10*ROW('Hygiene Data'!I16))),'Data Summary'!EE22="Yes"),OFFSET('Hygiene Data'!$I$7,0,10*ROW('Hygiene Data'!I16)),NA())</f>
        <v>#N/A</v>
      </c>
      <c r="BQ22" s="508" t="e">
        <f ca="1">+IF(AND(ISNUMBER(OFFSET('Hygiene Data'!$I$9,0,10*ROW('Hygiene Data'!I16))),'Data Summary'!EF22="Yes"),OFFSET('Hygiene Data'!$I$9,0,10*ROW('Hygiene Data'!I16)),NA())</f>
        <v>#N/A</v>
      </c>
    </row>
    <row r="23" spans="1:69" x14ac:dyDescent="0.25">
      <c r="A23" s="504" t="e">
        <f ca="1">+RIGHT('Data Summary'!A23,LEN('Data Summary'!A23)-9)</f>
        <v>#VALUE!</v>
      </c>
      <c r="B23" s="478" t="str">
        <f ca="1">+IF(ISTEXT('Data Summary'!B23),'Data Summary'!B23,"")</f>
        <v/>
      </c>
      <c r="C23" s="505" t="e">
        <f ca="1">+VALUE('Data Summary'!C23)</f>
        <v>#VALUE!</v>
      </c>
      <c r="D23" s="506" t="e">
        <f ca="1">+IF(AND(ISNUMBER(OFFSET('Water Data'!$D$4,0,10*ROW('Water Data'!D17))),'Data Summary'!BS23="Yes"),100-OFFSET('Water Data'!$D$4,0,10*ROW('Water Data'!D17)),NA())</f>
        <v>#N/A</v>
      </c>
      <c r="E23" s="506" t="e">
        <f ca="1">+IF(AND(ISNUMBER(OFFSET('Water Data'!$D$6,0,10*ROW('Water Data'!D17))),'Data Summary'!BT23="Yes"),OFFSET('Water Data'!$D$6,0,10*ROW('Water Data'!D17)),NA())</f>
        <v>#N/A</v>
      </c>
      <c r="F23" s="506" t="e">
        <f ca="1">+IF(AND(ISNUMBER(OFFSET('Water Data'!$D$9,0,10*ROW('Water Data'!D17))),'Data Summary'!BU23="Yes"),OFFSET('Water Data'!$D$9,0,10*ROW('Water Data'!D17)),NA())</f>
        <v>#N/A</v>
      </c>
      <c r="G23" s="506" t="e">
        <f ca="1">+IF(AND(ISNUMBER(OFFSET('Water Data'!$E$4,0,10*ROW('Water Data'!E17))),'Data Summary'!BV23="Yes"),100-OFFSET('Water Data'!$E$4,0,10*ROW('Water Data'!E17)),NA())</f>
        <v>#N/A</v>
      </c>
      <c r="H23" s="506" t="e">
        <f ca="1">+IF(AND(ISNUMBER(OFFSET('Water Data'!$E$6,0,10*ROW('Water Data'!E17))),'Data Summary'!BW23="Yes"),OFFSET('Water Data'!$E$6,0,10*ROW('Water Data'!E17)),NA())</f>
        <v>#N/A</v>
      </c>
      <c r="I23" s="506" t="e">
        <f ca="1">+IF(AND(ISNUMBER(OFFSET('Water Data'!$E$9,0,10*ROW('Water Data'!E17))),'Data Summary'!BX23="Yes"),OFFSET('Water Data'!$E$9,0,10*ROW('Water Data'!E17)),NA())</f>
        <v>#N/A</v>
      </c>
      <c r="J23" s="506" t="e">
        <f ca="1">+IF(AND(ISNUMBER(OFFSET('Water Data'!$F$4,0,10*ROW('Water Data'!F17))),'Data Summary'!BY23="Yes"),100-OFFSET('Water Data'!$F$4,0,10*ROW('Water Data'!F17)),NA())</f>
        <v>#N/A</v>
      </c>
      <c r="K23" s="506" t="e">
        <f ca="1">+IF(AND(ISNUMBER(OFFSET('Water Data'!$F$6,0,10*ROW('Water Data'!F17))),'Data Summary'!BZ23="Yes"),OFFSET('Water Data'!$F$6,0,10*ROW('Water Data'!F17)),NA())</f>
        <v>#N/A</v>
      </c>
      <c r="L23" s="506" t="e">
        <f ca="1">+IF(AND(ISNUMBER(OFFSET('Water Data'!$F$9,0,10*ROW('Water Data'!F17))),'Data Summary'!CA23="Yes"),OFFSET('Water Data'!$F$9,0,10*ROW('Water Data'!F17)),NA())</f>
        <v>#N/A</v>
      </c>
      <c r="M23" s="506" t="e">
        <f ca="1">+IF(AND(ISNUMBER(OFFSET('Water Data'!$G$4,0,10*ROW('Water Data'!G17))),'Data Summary'!CB23="Yes"),100-OFFSET('Water Data'!$G$4,0,10*ROW('Water Data'!G17)),NA())</f>
        <v>#N/A</v>
      </c>
      <c r="N23" s="506" t="e">
        <f ca="1">+IF(AND(ISNUMBER(OFFSET('Water Data'!$G$6,0,10*ROW('Water Data'!G17))),'Data Summary'!CC23="Yes"),OFFSET('Water Data'!$G$6,0,10*ROW('Water Data'!G17)),NA())</f>
        <v>#N/A</v>
      </c>
      <c r="O23" s="506" t="e">
        <f ca="1">+IF(AND(ISNUMBER(OFFSET('Water Data'!$G$9,0,10*ROW('Water Data'!G17))),'Data Summary'!CD23="Yes"),OFFSET('Water Data'!$G$9,0,10*ROW('Water Data'!G17)),NA())</f>
        <v>#N/A</v>
      </c>
      <c r="P23" s="506" t="e">
        <f ca="1">+IF(AND(ISNUMBER(OFFSET('Water Data'!$H$4,0,10*ROW('Water Data'!H17))),'Data Summary'!CE23="Yes"),100-OFFSET('Water Data'!$H$4,0,10*ROW('Water Data'!H17)),NA())</f>
        <v>#N/A</v>
      </c>
      <c r="Q23" s="506" t="e">
        <f ca="1">+IF(AND(ISNUMBER(OFFSET('Water Data'!$H$6,0,10*ROW('Water Data'!H17))),'Data Summary'!CF23="Yes"),OFFSET('Water Data'!$H$6,0,10*ROW('Water Data'!H17)),NA())</f>
        <v>#N/A</v>
      </c>
      <c r="R23" s="506" t="e">
        <f ca="1">+IF(AND(ISNUMBER(OFFSET('Water Data'!$H$9,0,10*ROW('Water Data'!H17))),'Data Summary'!CG23="Yes"),OFFSET('Water Data'!$H$9,0,10*ROW('Water Data'!H17)),NA())</f>
        <v>#N/A</v>
      </c>
      <c r="S23" s="506" t="e">
        <f ca="1">+IF(AND(ISNUMBER(OFFSET('Water Data'!$I$4,0,10*ROW('Water Data'!I17))),'Data Summary'!CH23="Yes"),100-OFFSET('Water Data'!$I$4,0,10*ROW('Water Data'!I17)),NA())</f>
        <v>#N/A</v>
      </c>
      <c r="T23" s="506" t="e">
        <f ca="1">+IF(AND(ISNUMBER(OFFSET('Water Data'!$I$6,0,10*ROW('Water Data'!I17))),'Data Summary'!CI23="Yes"),OFFSET('Water Data'!$I$6,0,10*ROW('Water Data'!I17)),NA())</f>
        <v>#N/A</v>
      </c>
      <c r="U23" s="506" t="e">
        <f ca="1">+IF(AND(ISNUMBER(OFFSET('Water Data'!$I$9,0,10*ROW('Water Data'!I17))),'Data Summary'!CJ23="Yes"),OFFSET('Water Data'!$I$9,0,10*ROW('Water Data'!I17)),NA())</f>
        <v>#N/A</v>
      </c>
      <c r="V23" s="507" t="e">
        <f ca="1">+IF(AND(ISNUMBER(OFFSET('Sanitation Data'!$D$4,0,10*ROW('Sanitation Data'!D17))),'Data Summary'!CK23="Yes"),100-OFFSET('Sanitation Data'!$D$4,0,10*ROW('Sanitation Data'!D17)),NA())</f>
        <v>#N/A</v>
      </c>
      <c r="W23" s="507" t="e">
        <f ca="1">+IF(AND(ISNUMBER(OFFSET('Sanitation Data'!$D$6,0,10*ROW('Sanitation Data'!D17))),'Data Summary'!CL23="Yes"),OFFSET('Sanitation Data'!$D$6,0,10*ROW('Sanitation Data'!D17)),NA())</f>
        <v>#N/A</v>
      </c>
      <c r="X23" s="507" t="e">
        <f ca="1">+IF(AND(ISNUMBER(OFFSET('Sanitation Data'!$D$10,0,10*ROW('Sanitation Data'!D17))),'Data Summary'!CM23="Yes"),OFFSET('Sanitation Data'!$D$10,0,10*ROW('Sanitation Data'!D17)),NA())</f>
        <v>#N/A</v>
      </c>
      <c r="Y23" s="507" t="e">
        <f ca="1">+IF(AND(ISNUMBER(OFFSET('Sanitation Data'!$D$11,0,10*ROW('Sanitation Data'!D17))),'Data Summary'!CN23="Yes"),OFFSET('Sanitation Data'!$D$11,0,10*ROW('Sanitation Data'!D17)),NA())</f>
        <v>#N/A</v>
      </c>
      <c r="Z23" s="507" t="e">
        <f ca="1">+IF(AND(ISNUMBER(OFFSET('Sanitation Data'!$D$12,0,10*ROW('Sanitation Data'!D17))),'Data Summary'!CO23="Yes"),OFFSET('Sanitation Data'!$D$12,0,10*ROW('Sanitation Data'!D17)),NA())</f>
        <v>#N/A</v>
      </c>
      <c r="AA23" s="507" t="e">
        <f ca="1">+IF(AND(ISNUMBER(OFFSET('Sanitation Data'!$E$4,0,10*ROW('Sanitation Data'!E17))),'Data Summary'!CP23="Yes"),100-OFFSET('Sanitation Data'!$E$4,0,10*ROW('Sanitation Data'!E17)),NA())</f>
        <v>#N/A</v>
      </c>
      <c r="AB23" s="507" t="e">
        <f ca="1">+IF(AND(ISNUMBER(OFFSET('Sanitation Data'!$E$6,0,10*ROW('Sanitation Data'!E17))),'Data Summary'!CQ23="Yes"),OFFSET('Sanitation Data'!$E$6,0,10*ROW('Sanitation Data'!E17)),NA())</f>
        <v>#N/A</v>
      </c>
      <c r="AC23" s="507" t="e">
        <f ca="1">+IF(AND(ISNUMBER(OFFSET('Sanitation Data'!$E$10,0,10*ROW('Sanitation Data'!E17))),'Data Summary'!CR23="Yes"),OFFSET('Sanitation Data'!$E$10,0,10*ROW('Sanitation Data'!E17)),NA())</f>
        <v>#N/A</v>
      </c>
      <c r="AD23" s="507" t="e">
        <f ca="1">+IF(AND(ISNUMBER(OFFSET('Sanitation Data'!$E$11,0,10*ROW('Sanitation Data'!E17))),'Data Summary'!CS23="Yes"),OFFSET('Sanitation Data'!$E$11,0,10*ROW('Sanitation Data'!E17)),NA())</f>
        <v>#N/A</v>
      </c>
      <c r="AE23" s="507" t="e">
        <f ca="1">+IF(AND(ISNUMBER(OFFSET('Sanitation Data'!$E$12,0,10*ROW('Sanitation Data'!E17))),'Data Summary'!CT23="Yes"),OFFSET('Sanitation Data'!$E$12,0,10*ROW('Sanitation Data'!E17)),NA())</f>
        <v>#N/A</v>
      </c>
      <c r="AF23" s="507" t="e">
        <f ca="1">+IF(AND(ISNUMBER(OFFSET('Sanitation Data'!$F$4,0,10*ROW('Sanitation Data'!F17))),'Data Summary'!CU23="Yes"),100-OFFSET('Sanitation Data'!$F$4,0,10*ROW('Sanitation Data'!F17)),NA())</f>
        <v>#N/A</v>
      </c>
      <c r="AG23" s="507" t="e">
        <f ca="1">+IF(AND(ISNUMBER(OFFSET('Sanitation Data'!$F$6,0,10*ROW('Sanitation Data'!F17))),'Data Summary'!CV23="Yes"),OFFSET('Sanitation Data'!$F$6,0,10*ROW('Sanitation Data'!F17)),NA())</f>
        <v>#N/A</v>
      </c>
      <c r="AH23" s="507" t="e">
        <f ca="1">+IF(AND(ISNUMBER(OFFSET('Sanitation Data'!$F$10,0,10*ROW('Sanitation Data'!F17))),'Data Summary'!CW23="Yes"),OFFSET('Sanitation Data'!$F$10,0,10*ROW('Sanitation Data'!F17)),NA())</f>
        <v>#N/A</v>
      </c>
      <c r="AI23" s="507" t="e">
        <f ca="1">+IF(AND(ISNUMBER(OFFSET('Sanitation Data'!$F$11,0,10*ROW('Sanitation Data'!F17))),'Data Summary'!CX23="Yes"),OFFSET('Sanitation Data'!$F$11,0,10*ROW('Sanitation Data'!F17)),NA())</f>
        <v>#N/A</v>
      </c>
      <c r="AJ23" s="507" t="e">
        <f ca="1">+IF(AND(ISNUMBER(OFFSET('Sanitation Data'!$F$12,0,10*ROW('Sanitation Data'!F17))),'Data Summary'!CY23="Yes"),OFFSET('Sanitation Data'!$F$12,0,10*ROW('Sanitation Data'!F17)),NA())</f>
        <v>#N/A</v>
      </c>
      <c r="AK23" s="507" t="e">
        <f ca="1">+IF(AND(ISNUMBER(OFFSET('Sanitation Data'!$G$4,0,10*ROW('Sanitation Data'!G17))),'Data Summary'!CZ23="Yes"),100-OFFSET('Sanitation Data'!$G$4,0,10*ROW('Sanitation Data'!G17)),NA())</f>
        <v>#N/A</v>
      </c>
      <c r="AL23" s="507" t="e">
        <f ca="1">+IF(AND(ISNUMBER(OFFSET('Sanitation Data'!$G$6,0,10*ROW('Sanitation Data'!G17))),'Data Summary'!DA23="Yes"),OFFSET('Sanitation Data'!$G$6,0,10*ROW('Sanitation Data'!G17)),NA())</f>
        <v>#N/A</v>
      </c>
      <c r="AM23" s="507" t="e">
        <f ca="1">+IF(AND(ISNUMBER(OFFSET('Sanitation Data'!$G$10,0,10*ROW('Sanitation Data'!G17))),'Data Summary'!DB23="Yes"),OFFSET('Sanitation Data'!$G$10,0,10*ROW('Sanitation Data'!G17)),NA())</f>
        <v>#N/A</v>
      </c>
      <c r="AN23" s="507" t="e">
        <f ca="1">+IF(AND(ISNUMBER(OFFSET('Sanitation Data'!$G$11,0,10*ROW('Sanitation Data'!G17))),'Data Summary'!DC23="Yes"),OFFSET('Sanitation Data'!$G$11,0,10*ROW('Sanitation Data'!G17)),NA())</f>
        <v>#N/A</v>
      </c>
      <c r="AO23" s="507" t="e">
        <f ca="1">+IF(AND(ISNUMBER(OFFSET('Sanitation Data'!$G$12,0,10*ROW('Sanitation Data'!G17))),'Data Summary'!DD23="Yes"),OFFSET('Sanitation Data'!$G$12,0,10*ROW('Sanitation Data'!G17)),NA())</f>
        <v>#N/A</v>
      </c>
      <c r="AP23" s="507" t="e">
        <f ca="1">+IF(AND(ISNUMBER(OFFSET('Sanitation Data'!$H$4,0,10*ROW('Sanitation Data'!H17))),'Data Summary'!DE23="Yes"),100-OFFSET('Sanitation Data'!$H$4,0,10*ROW('Sanitation Data'!H17)),NA())</f>
        <v>#N/A</v>
      </c>
      <c r="AQ23" s="507" t="e">
        <f ca="1">+IF(AND(ISNUMBER(OFFSET('Sanitation Data'!$H$6,0,10*ROW('Sanitation Data'!H17))),'Data Summary'!DF23="Yes"),OFFSET('Sanitation Data'!$H$6,0,10*ROW('Sanitation Data'!H17)),NA())</f>
        <v>#N/A</v>
      </c>
      <c r="AR23" s="507" t="e">
        <f ca="1">+IF(AND(ISNUMBER(OFFSET('Sanitation Data'!$H$10,0,10*ROW('Sanitation Data'!H17))),'Data Summary'!DG23="Yes"),OFFSET('Sanitation Data'!$H$10,0,10*ROW('Sanitation Data'!H17)),NA())</f>
        <v>#N/A</v>
      </c>
      <c r="AS23" s="507" t="e">
        <f ca="1">+IF(AND(ISNUMBER(OFFSET('Sanitation Data'!$H$11,0,10*ROW('Sanitation Data'!H17))),'Data Summary'!DH23="Yes"),OFFSET('Sanitation Data'!$H$11,0,10*ROW('Sanitation Data'!H17)),NA())</f>
        <v>#N/A</v>
      </c>
      <c r="AT23" s="507" t="e">
        <f ca="1">+IF(AND(ISNUMBER(OFFSET('Sanitation Data'!$H$12,0,10*ROW('Sanitation Data'!H17))),'Data Summary'!DI23="Yes"),OFFSET('Sanitation Data'!$H$12,0,10*ROW('Sanitation Data'!H17)),NA())</f>
        <v>#N/A</v>
      </c>
      <c r="AU23" s="507" t="e">
        <f ca="1">+IF(AND(ISNUMBER(OFFSET('Sanitation Data'!$I$4,0,10*ROW('Sanitation Data'!I17))),'Data Summary'!DJ23="Yes"),100-OFFSET('Sanitation Data'!$I$4,0,10*ROW('Sanitation Data'!I17)),NA())</f>
        <v>#N/A</v>
      </c>
      <c r="AV23" s="507" t="e">
        <f ca="1">+IF(AND(ISNUMBER(OFFSET('Sanitation Data'!$I$6,0,10*ROW('Sanitation Data'!I17))),'Data Summary'!DK23="Yes"),OFFSET('Sanitation Data'!$I$6,0,10*ROW('Sanitation Data'!I17)),NA())</f>
        <v>#N/A</v>
      </c>
      <c r="AW23" s="507" t="e">
        <f ca="1">+IF(AND(ISNUMBER(OFFSET('Sanitation Data'!$I$10,0,10*ROW('Sanitation Data'!I17))),'Data Summary'!DL23="Yes"),OFFSET('Sanitation Data'!$I$10,0,10*ROW('Sanitation Data'!I17)),NA())</f>
        <v>#N/A</v>
      </c>
      <c r="AX23" s="507" t="e">
        <f ca="1">+IF(AND(ISNUMBER(OFFSET('Sanitation Data'!$I$11,0,10*ROW('Sanitation Data'!I17))),'Data Summary'!DM23="Yes"),OFFSET('Sanitation Data'!$I$11,0,10*ROW('Sanitation Data'!I17)),NA())</f>
        <v>#N/A</v>
      </c>
      <c r="AY23" s="507" t="e">
        <f ca="1">+IF(AND(ISNUMBER(OFFSET('Sanitation Data'!$I$12,0,10*ROW('Sanitation Data'!I17))),'Data Summary'!DN23="Yes"),OFFSET('Sanitation Data'!$I$12,0,10*ROW('Sanitation Data'!I17)),NA())</f>
        <v>#N/A</v>
      </c>
      <c r="AZ23" s="508" t="e">
        <f ca="1">+IF(AND(ISNUMBER(OFFSET('Hygiene Data'!$D$5,0,10*ROW('Hygiene Data'!D17))),'Data Summary'!DO23="Yes"),OFFSET('Hygiene Data'!$D$5,0,10*ROW('Hygiene Data'!D17)),NA())</f>
        <v>#N/A</v>
      </c>
      <c r="BA23" s="508" t="e">
        <f ca="1">+IF(AND(ISNUMBER(OFFSET('Hygiene Data'!$D$7,0,10*ROW('Hygiene Data'!D17))),'Data Summary'!DP23="Yes"),OFFSET('Hygiene Data'!$D$7,0,10*ROW('Hygiene Data'!D17)),NA())</f>
        <v>#N/A</v>
      </c>
      <c r="BB23" s="508" t="e">
        <f ca="1">+IF(AND(ISNUMBER(OFFSET('Hygiene Data'!$D$9,0,10*ROW('Hygiene Data'!D17))),'Data Summary'!DQ23="Yes"),OFFSET('Hygiene Data'!$D$9,0,10*ROW('Hygiene Data'!D17)),NA())</f>
        <v>#N/A</v>
      </c>
      <c r="BC23" s="508" t="e">
        <f ca="1">+IF(AND(ISNUMBER(OFFSET('Hygiene Data'!$E$5,0,10*ROW('Hygiene Data'!E17))),'Data Summary'!DR23="Yes"),OFFSET('Hygiene Data'!$E$5,0,10*ROW('Hygiene Data'!E17)),NA())</f>
        <v>#N/A</v>
      </c>
      <c r="BD23" s="508" t="e">
        <f ca="1">+IF(AND(ISNUMBER(OFFSET('Hygiene Data'!$E$7,0,10*ROW('Hygiene Data'!E17))),'Data Summary'!DS23="Yes"),OFFSET('Hygiene Data'!$E$7,0,10*ROW('Hygiene Data'!E17)),NA())</f>
        <v>#N/A</v>
      </c>
      <c r="BE23" s="508" t="e">
        <f ca="1">+IF(AND(ISNUMBER(OFFSET('Hygiene Data'!$E$9,0,10*ROW('Hygiene Data'!E17))),'Data Summary'!DT23="Yes"),OFFSET('Hygiene Data'!$E$9,0,10*ROW('Hygiene Data'!E17)),NA())</f>
        <v>#N/A</v>
      </c>
      <c r="BF23" s="508" t="e">
        <f ca="1">+IF(AND(ISNUMBER(OFFSET('Hygiene Data'!$F$5,0,10*ROW('Hygiene Data'!F17))),'Data Summary'!DU23="Yes"),OFFSET('Hygiene Data'!$F$5,0,10*ROW('Hygiene Data'!F17)),NA())</f>
        <v>#N/A</v>
      </c>
      <c r="BG23" s="508" t="e">
        <f ca="1">+IF(AND(ISNUMBER(OFFSET('Hygiene Data'!$F$7,0,10*ROW('Hygiene Data'!F17))),'Data Summary'!DV23="Yes"),OFFSET('Hygiene Data'!$F$7,0,10*ROW('Hygiene Data'!F17)),NA())</f>
        <v>#N/A</v>
      </c>
      <c r="BH23" s="508" t="e">
        <f ca="1">+IF(AND(ISNUMBER(OFFSET('Hygiene Data'!$F$9,0,10*ROW('Hygiene Data'!F17))),'Data Summary'!DW23="Yes"),OFFSET('Hygiene Data'!$F$9,0,10*ROW('Hygiene Data'!F17)),NA())</f>
        <v>#N/A</v>
      </c>
      <c r="BI23" s="508" t="e">
        <f ca="1">+IF(AND(ISNUMBER(OFFSET('Hygiene Data'!$G$5,0,10*ROW('Hygiene Data'!G17))),'Data Summary'!DX23="Yes"),OFFSET('Hygiene Data'!$G$5,0,10*ROW('Hygiene Data'!G17)),NA())</f>
        <v>#N/A</v>
      </c>
      <c r="BJ23" s="508" t="e">
        <f ca="1">+IF(AND(ISNUMBER(OFFSET('Hygiene Data'!$G$7,0,10*ROW('Hygiene Data'!G17))),'Data Summary'!DY23="Yes"),OFFSET('Hygiene Data'!$G$7,0,10*ROW('Hygiene Data'!G17)),NA())</f>
        <v>#N/A</v>
      </c>
      <c r="BK23" s="508" t="e">
        <f ca="1">+IF(AND(ISNUMBER(OFFSET('Hygiene Data'!$G$9,0,10*ROW('Hygiene Data'!G17))),'Data Summary'!DZ23="Yes"),OFFSET('Hygiene Data'!$G$9,0,10*ROW('Hygiene Data'!G17)),NA())</f>
        <v>#N/A</v>
      </c>
      <c r="BL23" s="508" t="e">
        <f ca="1">+IF(AND(ISNUMBER(OFFSET('Hygiene Data'!$H$5,0,10*ROW('Hygiene Data'!H17))),'Data Summary'!EA23="Yes"),OFFSET('Hygiene Data'!$H$5,0,10*ROW('Hygiene Data'!H17)),NA())</f>
        <v>#N/A</v>
      </c>
      <c r="BM23" s="508" t="e">
        <f ca="1">+IF(AND(ISNUMBER(OFFSET('Hygiene Data'!$H$7,0,10*ROW('Hygiene Data'!H17))),'Data Summary'!EB23="Yes"),OFFSET('Hygiene Data'!$H$7,0,10*ROW('Hygiene Data'!H17)),NA())</f>
        <v>#N/A</v>
      </c>
      <c r="BN23" s="508" t="e">
        <f ca="1">+IF(AND(ISNUMBER(OFFSET('Hygiene Data'!$H$9,0,10*ROW('Hygiene Data'!H17))),'Data Summary'!EC23="Yes"),OFFSET('Hygiene Data'!$H$9,0,10*ROW('Hygiene Data'!H17)),NA())</f>
        <v>#N/A</v>
      </c>
      <c r="BO23" s="508" t="e">
        <f ca="1">+IF(AND(ISNUMBER(OFFSET('Hygiene Data'!$I$5,0,10*ROW('Hygiene Data'!I17))),'Data Summary'!ED23="Yes"),OFFSET('Hygiene Data'!$I$5,0,10*ROW('Hygiene Data'!I17)),NA())</f>
        <v>#N/A</v>
      </c>
      <c r="BP23" s="508" t="e">
        <f ca="1">+IF(AND(ISNUMBER(OFFSET('Hygiene Data'!$I$7,0,10*ROW('Hygiene Data'!I17))),'Data Summary'!EE23="Yes"),OFFSET('Hygiene Data'!$I$7,0,10*ROW('Hygiene Data'!I17)),NA())</f>
        <v>#N/A</v>
      </c>
      <c r="BQ23" s="508" t="e">
        <f ca="1">+IF(AND(ISNUMBER(OFFSET('Hygiene Data'!$I$9,0,10*ROW('Hygiene Data'!I17))),'Data Summary'!EF23="Yes"),OFFSET('Hygiene Data'!$I$9,0,10*ROW('Hygiene Data'!I17)),NA())</f>
        <v>#N/A</v>
      </c>
    </row>
    <row r="24" spans="1:69" x14ac:dyDescent="0.25">
      <c r="A24" s="504" t="e">
        <f ca="1">+RIGHT('Data Summary'!A24,LEN('Data Summary'!A24)-9)</f>
        <v>#VALUE!</v>
      </c>
      <c r="B24" s="478" t="str">
        <f ca="1">+IF(ISTEXT('Data Summary'!B24),'Data Summary'!B24,"")</f>
        <v/>
      </c>
      <c r="C24" s="505" t="e">
        <f ca="1">+VALUE('Data Summary'!C24)</f>
        <v>#VALUE!</v>
      </c>
      <c r="D24" s="506" t="e">
        <f ca="1">+IF(AND(ISNUMBER(OFFSET('Water Data'!$D$4,0,10*ROW('Water Data'!D18))),'Data Summary'!BS24="Yes"),100-OFFSET('Water Data'!$D$4,0,10*ROW('Water Data'!D18)),NA())</f>
        <v>#N/A</v>
      </c>
      <c r="E24" s="506" t="e">
        <f ca="1">+IF(AND(ISNUMBER(OFFSET('Water Data'!$D$6,0,10*ROW('Water Data'!D18))),'Data Summary'!BT24="Yes"),OFFSET('Water Data'!$D$6,0,10*ROW('Water Data'!D18)),NA())</f>
        <v>#N/A</v>
      </c>
      <c r="F24" s="506" t="e">
        <f ca="1">+IF(AND(ISNUMBER(OFFSET('Water Data'!$D$9,0,10*ROW('Water Data'!D18))),'Data Summary'!BU24="Yes"),OFFSET('Water Data'!$D$9,0,10*ROW('Water Data'!D18)),NA())</f>
        <v>#N/A</v>
      </c>
      <c r="G24" s="506" t="e">
        <f ca="1">+IF(AND(ISNUMBER(OFFSET('Water Data'!$E$4,0,10*ROW('Water Data'!E18))),'Data Summary'!BV24="Yes"),100-OFFSET('Water Data'!$E$4,0,10*ROW('Water Data'!E18)),NA())</f>
        <v>#N/A</v>
      </c>
      <c r="H24" s="506" t="e">
        <f ca="1">+IF(AND(ISNUMBER(OFFSET('Water Data'!$E$6,0,10*ROW('Water Data'!E18))),'Data Summary'!BW24="Yes"),OFFSET('Water Data'!$E$6,0,10*ROW('Water Data'!E18)),NA())</f>
        <v>#N/A</v>
      </c>
      <c r="I24" s="506" t="e">
        <f ca="1">+IF(AND(ISNUMBER(OFFSET('Water Data'!$E$9,0,10*ROW('Water Data'!E18))),'Data Summary'!BX24="Yes"),OFFSET('Water Data'!$E$9,0,10*ROW('Water Data'!E18)),NA())</f>
        <v>#N/A</v>
      </c>
      <c r="J24" s="506" t="e">
        <f ca="1">+IF(AND(ISNUMBER(OFFSET('Water Data'!$F$4,0,10*ROW('Water Data'!F18))),'Data Summary'!BY24="Yes"),100-OFFSET('Water Data'!$F$4,0,10*ROW('Water Data'!F18)),NA())</f>
        <v>#N/A</v>
      </c>
      <c r="K24" s="506" t="e">
        <f ca="1">+IF(AND(ISNUMBER(OFFSET('Water Data'!$F$6,0,10*ROW('Water Data'!F18))),'Data Summary'!BZ24="Yes"),OFFSET('Water Data'!$F$6,0,10*ROW('Water Data'!F18)),NA())</f>
        <v>#N/A</v>
      </c>
      <c r="L24" s="506" t="e">
        <f ca="1">+IF(AND(ISNUMBER(OFFSET('Water Data'!$F$9,0,10*ROW('Water Data'!F18))),'Data Summary'!CA24="Yes"),OFFSET('Water Data'!$F$9,0,10*ROW('Water Data'!F18)),NA())</f>
        <v>#N/A</v>
      </c>
      <c r="M24" s="506" t="e">
        <f ca="1">+IF(AND(ISNUMBER(OFFSET('Water Data'!$G$4,0,10*ROW('Water Data'!G18))),'Data Summary'!CB24="Yes"),100-OFFSET('Water Data'!$G$4,0,10*ROW('Water Data'!G18)),NA())</f>
        <v>#N/A</v>
      </c>
      <c r="N24" s="506" t="e">
        <f ca="1">+IF(AND(ISNUMBER(OFFSET('Water Data'!$G$6,0,10*ROW('Water Data'!G18))),'Data Summary'!CC24="Yes"),OFFSET('Water Data'!$G$6,0,10*ROW('Water Data'!G18)),NA())</f>
        <v>#N/A</v>
      </c>
      <c r="O24" s="506" t="e">
        <f ca="1">+IF(AND(ISNUMBER(OFFSET('Water Data'!$G$9,0,10*ROW('Water Data'!G18))),'Data Summary'!CD24="Yes"),OFFSET('Water Data'!$G$9,0,10*ROW('Water Data'!G18)),NA())</f>
        <v>#N/A</v>
      </c>
      <c r="P24" s="506" t="e">
        <f ca="1">+IF(AND(ISNUMBER(OFFSET('Water Data'!$H$4,0,10*ROW('Water Data'!H18))),'Data Summary'!CE24="Yes"),100-OFFSET('Water Data'!$H$4,0,10*ROW('Water Data'!H18)),NA())</f>
        <v>#N/A</v>
      </c>
      <c r="Q24" s="506" t="e">
        <f ca="1">+IF(AND(ISNUMBER(OFFSET('Water Data'!$H$6,0,10*ROW('Water Data'!H18))),'Data Summary'!CF24="Yes"),OFFSET('Water Data'!$H$6,0,10*ROW('Water Data'!H18)),NA())</f>
        <v>#N/A</v>
      </c>
      <c r="R24" s="506" t="e">
        <f ca="1">+IF(AND(ISNUMBER(OFFSET('Water Data'!$H$9,0,10*ROW('Water Data'!H18))),'Data Summary'!CG24="Yes"),OFFSET('Water Data'!$H$9,0,10*ROW('Water Data'!H18)),NA())</f>
        <v>#N/A</v>
      </c>
      <c r="S24" s="506" t="e">
        <f ca="1">+IF(AND(ISNUMBER(OFFSET('Water Data'!$I$4,0,10*ROW('Water Data'!I18))),'Data Summary'!CH24="Yes"),100-OFFSET('Water Data'!$I$4,0,10*ROW('Water Data'!I18)),NA())</f>
        <v>#N/A</v>
      </c>
      <c r="T24" s="506" t="e">
        <f ca="1">+IF(AND(ISNUMBER(OFFSET('Water Data'!$I$6,0,10*ROW('Water Data'!I18))),'Data Summary'!CI24="Yes"),OFFSET('Water Data'!$I$6,0,10*ROW('Water Data'!I18)),NA())</f>
        <v>#N/A</v>
      </c>
      <c r="U24" s="506" t="e">
        <f ca="1">+IF(AND(ISNUMBER(OFFSET('Water Data'!$I$9,0,10*ROW('Water Data'!I18))),'Data Summary'!CJ24="Yes"),OFFSET('Water Data'!$I$9,0,10*ROW('Water Data'!I18)),NA())</f>
        <v>#N/A</v>
      </c>
      <c r="V24" s="507" t="e">
        <f ca="1">+IF(AND(ISNUMBER(OFFSET('Sanitation Data'!$D$4,0,10*ROW('Sanitation Data'!D18))),'Data Summary'!CK24="Yes"),100-OFFSET('Sanitation Data'!$D$4,0,10*ROW('Sanitation Data'!D18)),NA())</f>
        <v>#N/A</v>
      </c>
      <c r="W24" s="507" t="e">
        <f ca="1">+IF(AND(ISNUMBER(OFFSET('Sanitation Data'!$D$6,0,10*ROW('Sanitation Data'!D18))),'Data Summary'!CL24="Yes"),OFFSET('Sanitation Data'!$D$6,0,10*ROW('Sanitation Data'!D18)),NA())</f>
        <v>#N/A</v>
      </c>
      <c r="X24" s="507" t="e">
        <f ca="1">+IF(AND(ISNUMBER(OFFSET('Sanitation Data'!$D$10,0,10*ROW('Sanitation Data'!D18))),'Data Summary'!CM24="Yes"),OFFSET('Sanitation Data'!$D$10,0,10*ROW('Sanitation Data'!D18)),NA())</f>
        <v>#N/A</v>
      </c>
      <c r="Y24" s="507" t="e">
        <f ca="1">+IF(AND(ISNUMBER(OFFSET('Sanitation Data'!$D$11,0,10*ROW('Sanitation Data'!D18))),'Data Summary'!CN24="Yes"),OFFSET('Sanitation Data'!$D$11,0,10*ROW('Sanitation Data'!D18)),NA())</f>
        <v>#N/A</v>
      </c>
      <c r="Z24" s="507" t="e">
        <f ca="1">+IF(AND(ISNUMBER(OFFSET('Sanitation Data'!$D$12,0,10*ROW('Sanitation Data'!D18))),'Data Summary'!CO24="Yes"),OFFSET('Sanitation Data'!$D$12,0,10*ROW('Sanitation Data'!D18)),NA())</f>
        <v>#N/A</v>
      </c>
      <c r="AA24" s="507" t="e">
        <f ca="1">+IF(AND(ISNUMBER(OFFSET('Sanitation Data'!$E$4,0,10*ROW('Sanitation Data'!E18))),'Data Summary'!CP24="Yes"),100-OFFSET('Sanitation Data'!$E$4,0,10*ROW('Sanitation Data'!E18)),NA())</f>
        <v>#N/A</v>
      </c>
      <c r="AB24" s="507" t="e">
        <f ca="1">+IF(AND(ISNUMBER(OFFSET('Sanitation Data'!$E$6,0,10*ROW('Sanitation Data'!E18))),'Data Summary'!CQ24="Yes"),OFFSET('Sanitation Data'!$E$6,0,10*ROW('Sanitation Data'!E18)),NA())</f>
        <v>#N/A</v>
      </c>
      <c r="AC24" s="507" t="e">
        <f ca="1">+IF(AND(ISNUMBER(OFFSET('Sanitation Data'!$E$10,0,10*ROW('Sanitation Data'!E18))),'Data Summary'!CR24="Yes"),OFFSET('Sanitation Data'!$E$10,0,10*ROW('Sanitation Data'!E18)),NA())</f>
        <v>#N/A</v>
      </c>
      <c r="AD24" s="507" t="e">
        <f ca="1">+IF(AND(ISNUMBER(OFFSET('Sanitation Data'!$E$11,0,10*ROW('Sanitation Data'!E18))),'Data Summary'!CS24="Yes"),OFFSET('Sanitation Data'!$E$11,0,10*ROW('Sanitation Data'!E18)),NA())</f>
        <v>#N/A</v>
      </c>
      <c r="AE24" s="507" t="e">
        <f ca="1">+IF(AND(ISNUMBER(OFFSET('Sanitation Data'!$E$12,0,10*ROW('Sanitation Data'!E18))),'Data Summary'!CT24="Yes"),OFFSET('Sanitation Data'!$E$12,0,10*ROW('Sanitation Data'!E18)),NA())</f>
        <v>#N/A</v>
      </c>
      <c r="AF24" s="507" t="e">
        <f ca="1">+IF(AND(ISNUMBER(OFFSET('Sanitation Data'!$F$4,0,10*ROW('Sanitation Data'!F18))),'Data Summary'!CU24="Yes"),100-OFFSET('Sanitation Data'!$F$4,0,10*ROW('Sanitation Data'!F18)),NA())</f>
        <v>#N/A</v>
      </c>
      <c r="AG24" s="507" t="e">
        <f ca="1">+IF(AND(ISNUMBER(OFFSET('Sanitation Data'!$F$6,0,10*ROW('Sanitation Data'!F18))),'Data Summary'!CV24="Yes"),OFFSET('Sanitation Data'!$F$6,0,10*ROW('Sanitation Data'!F18)),NA())</f>
        <v>#N/A</v>
      </c>
      <c r="AH24" s="507" t="e">
        <f ca="1">+IF(AND(ISNUMBER(OFFSET('Sanitation Data'!$F$10,0,10*ROW('Sanitation Data'!F18))),'Data Summary'!CW24="Yes"),OFFSET('Sanitation Data'!$F$10,0,10*ROW('Sanitation Data'!F18)),NA())</f>
        <v>#N/A</v>
      </c>
      <c r="AI24" s="507" t="e">
        <f ca="1">+IF(AND(ISNUMBER(OFFSET('Sanitation Data'!$F$11,0,10*ROW('Sanitation Data'!F18))),'Data Summary'!CX24="Yes"),OFFSET('Sanitation Data'!$F$11,0,10*ROW('Sanitation Data'!F18)),NA())</f>
        <v>#N/A</v>
      </c>
      <c r="AJ24" s="507" t="e">
        <f ca="1">+IF(AND(ISNUMBER(OFFSET('Sanitation Data'!$F$12,0,10*ROW('Sanitation Data'!F18))),'Data Summary'!CY24="Yes"),OFFSET('Sanitation Data'!$F$12,0,10*ROW('Sanitation Data'!F18)),NA())</f>
        <v>#N/A</v>
      </c>
      <c r="AK24" s="507" t="e">
        <f ca="1">+IF(AND(ISNUMBER(OFFSET('Sanitation Data'!$G$4,0,10*ROW('Sanitation Data'!G18))),'Data Summary'!CZ24="Yes"),100-OFFSET('Sanitation Data'!$G$4,0,10*ROW('Sanitation Data'!G18)),NA())</f>
        <v>#N/A</v>
      </c>
      <c r="AL24" s="507" t="e">
        <f ca="1">+IF(AND(ISNUMBER(OFFSET('Sanitation Data'!$G$6,0,10*ROW('Sanitation Data'!G18))),'Data Summary'!DA24="Yes"),OFFSET('Sanitation Data'!$G$6,0,10*ROW('Sanitation Data'!G18)),NA())</f>
        <v>#N/A</v>
      </c>
      <c r="AM24" s="507" t="e">
        <f ca="1">+IF(AND(ISNUMBER(OFFSET('Sanitation Data'!$G$10,0,10*ROW('Sanitation Data'!G18))),'Data Summary'!DB24="Yes"),OFFSET('Sanitation Data'!$G$10,0,10*ROW('Sanitation Data'!G18)),NA())</f>
        <v>#N/A</v>
      </c>
      <c r="AN24" s="507" t="e">
        <f ca="1">+IF(AND(ISNUMBER(OFFSET('Sanitation Data'!$G$11,0,10*ROW('Sanitation Data'!G18))),'Data Summary'!DC24="Yes"),OFFSET('Sanitation Data'!$G$11,0,10*ROW('Sanitation Data'!G18)),NA())</f>
        <v>#N/A</v>
      </c>
      <c r="AO24" s="507" t="e">
        <f ca="1">+IF(AND(ISNUMBER(OFFSET('Sanitation Data'!$G$12,0,10*ROW('Sanitation Data'!G18))),'Data Summary'!DD24="Yes"),OFFSET('Sanitation Data'!$G$12,0,10*ROW('Sanitation Data'!G18)),NA())</f>
        <v>#N/A</v>
      </c>
      <c r="AP24" s="507" t="e">
        <f ca="1">+IF(AND(ISNUMBER(OFFSET('Sanitation Data'!$H$4,0,10*ROW('Sanitation Data'!H18))),'Data Summary'!DE24="Yes"),100-OFFSET('Sanitation Data'!$H$4,0,10*ROW('Sanitation Data'!H18)),NA())</f>
        <v>#N/A</v>
      </c>
      <c r="AQ24" s="507" t="e">
        <f ca="1">+IF(AND(ISNUMBER(OFFSET('Sanitation Data'!$H$6,0,10*ROW('Sanitation Data'!H18))),'Data Summary'!DF24="Yes"),OFFSET('Sanitation Data'!$H$6,0,10*ROW('Sanitation Data'!H18)),NA())</f>
        <v>#N/A</v>
      </c>
      <c r="AR24" s="507" t="e">
        <f ca="1">+IF(AND(ISNUMBER(OFFSET('Sanitation Data'!$H$10,0,10*ROW('Sanitation Data'!H18))),'Data Summary'!DG24="Yes"),OFFSET('Sanitation Data'!$H$10,0,10*ROW('Sanitation Data'!H18)),NA())</f>
        <v>#N/A</v>
      </c>
      <c r="AS24" s="507" t="e">
        <f ca="1">+IF(AND(ISNUMBER(OFFSET('Sanitation Data'!$H$11,0,10*ROW('Sanitation Data'!H18))),'Data Summary'!DH24="Yes"),OFFSET('Sanitation Data'!$H$11,0,10*ROW('Sanitation Data'!H18)),NA())</f>
        <v>#N/A</v>
      </c>
      <c r="AT24" s="507" t="e">
        <f ca="1">+IF(AND(ISNUMBER(OFFSET('Sanitation Data'!$H$12,0,10*ROW('Sanitation Data'!H18))),'Data Summary'!DI24="Yes"),OFFSET('Sanitation Data'!$H$12,0,10*ROW('Sanitation Data'!H18)),NA())</f>
        <v>#N/A</v>
      </c>
      <c r="AU24" s="507" t="e">
        <f ca="1">+IF(AND(ISNUMBER(OFFSET('Sanitation Data'!$I$4,0,10*ROW('Sanitation Data'!I18))),'Data Summary'!DJ24="Yes"),100-OFFSET('Sanitation Data'!$I$4,0,10*ROW('Sanitation Data'!I18)),NA())</f>
        <v>#N/A</v>
      </c>
      <c r="AV24" s="507" t="e">
        <f ca="1">+IF(AND(ISNUMBER(OFFSET('Sanitation Data'!$I$6,0,10*ROW('Sanitation Data'!I18))),'Data Summary'!DK24="Yes"),OFFSET('Sanitation Data'!$I$6,0,10*ROW('Sanitation Data'!I18)),NA())</f>
        <v>#N/A</v>
      </c>
      <c r="AW24" s="507" t="e">
        <f ca="1">+IF(AND(ISNUMBER(OFFSET('Sanitation Data'!$I$10,0,10*ROW('Sanitation Data'!I18))),'Data Summary'!DL24="Yes"),OFFSET('Sanitation Data'!$I$10,0,10*ROW('Sanitation Data'!I18)),NA())</f>
        <v>#N/A</v>
      </c>
      <c r="AX24" s="507" t="e">
        <f ca="1">+IF(AND(ISNUMBER(OFFSET('Sanitation Data'!$I$11,0,10*ROW('Sanitation Data'!I18))),'Data Summary'!DM24="Yes"),OFFSET('Sanitation Data'!$I$11,0,10*ROW('Sanitation Data'!I18)),NA())</f>
        <v>#N/A</v>
      </c>
      <c r="AY24" s="507" t="e">
        <f ca="1">+IF(AND(ISNUMBER(OFFSET('Sanitation Data'!$I$12,0,10*ROW('Sanitation Data'!I18))),'Data Summary'!DN24="Yes"),OFFSET('Sanitation Data'!$I$12,0,10*ROW('Sanitation Data'!I18)),NA())</f>
        <v>#N/A</v>
      </c>
      <c r="AZ24" s="508" t="e">
        <f ca="1">+IF(AND(ISNUMBER(OFFSET('Hygiene Data'!$D$5,0,10*ROW('Hygiene Data'!D18))),'Data Summary'!DO24="Yes"),OFFSET('Hygiene Data'!$D$5,0,10*ROW('Hygiene Data'!D18)),NA())</f>
        <v>#N/A</v>
      </c>
      <c r="BA24" s="508" t="e">
        <f ca="1">+IF(AND(ISNUMBER(OFFSET('Hygiene Data'!$D$7,0,10*ROW('Hygiene Data'!D18))),'Data Summary'!DP24="Yes"),OFFSET('Hygiene Data'!$D$7,0,10*ROW('Hygiene Data'!D18)),NA())</f>
        <v>#N/A</v>
      </c>
      <c r="BB24" s="508" t="e">
        <f ca="1">+IF(AND(ISNUMBER(OFFSET('Hygiene Data'!$D$9,0,10*ROW('Hygiene Data'!D18))),'Data Summary'!DQ24="Yes"),OFFSET('Hygiene Data'!$D$9,0,10*ROW('Hygiene Data'!D18)),NA())</f>
        <v>#N/A</v>
      </c>
      <c r="BC24" s="508" t="e">
        <f ca="1">+IF(AND(ISNUMBER(OFFSET('Hygiene Data'!$E$5,0,10*ROW('Hygiene Data'!E18))),'Data Summary'!DR24="Yes"),OFFSET('Hygiene Data'!$E$5,0,10*ROW('Hygiene Data'!E18)),NA())</f>
        <v>#N/A</v>
      </c>
      <c r="BD24" s="508" t="e">
        <f ca="1">+IF(AND(ISNUMBER(OFFSET('Hygiene Data'!$E$7,0,10*ROW('Hygiene Data'!E18))),'Data Summary'!DS24="Yes"),OFFSET('Hygiene Data'!$E$7,0,10*ROW('Hygiene Data'!E18)),NA())</f>
        <v>#N/A</v>
      </c>
      <c r="BE24" s="508" t="e">
        <f ca="1">+IF(AND(ISNUMBER(OFFSET('Hygiene Data'!$E$9,0,10*ROW('Hygiene Data'!E18))),'Data Summary'!DT24="Yes"),OFFSET('Hygiene Data'!$E$9,0,10*ROW('Hygiene Data'!E18)),NA())</f>
        <v>#N/A</v>
      </c>
      <c r="BF24" s="508" t="e">
        <f ca="1">+IF(AND(ISNUMBER(OFFSET('Hygiene Data'!$F$5,0,10*ROW('Hygiene Data'!F18))),'Data Summary'!DU24="Yes"),OFFSET('Hygiene Data'!$F$5,0,10*ROW('Hygiene Data'!F18)),NA())</f>
        <v>#N/A</v>
      </c>
      <c r="BG24" s="508" t="e">
        <f ca="1">+IF(AND(ISNUMBER(OFFSET('Hygiene Data'!$F$7,0,10*ROW('Hygiene Data'!F18))),'Data Summary'!DV24="Yes"),OFFSET('Hygiene Data'!$F$7,0,10*ROW('Hygiene Data'!F18)),NA())</f>
        <v>#N/A</v>
      </c>
      <c r="BH24" s="508" t="e">
        <f ca="1">+IF(AND(ISNUMBER(OFFSET('Hygiene Data'!$F$9,0,10*ROW('Hygiene Data'!F18))),'Data Summary'!DW24="Yes"),OFFSET('Hygiene Data'!$F$9,0,10*ROW('Hygiene Data'!F18)),NA())</f>
        <v>#N/A</v>
      </c>
      <c r="BI24" s="508" t="e">
        <f ca="1">+IF(AND(ISNUMBER(OFFSET('Hygiene Data'!$G$5,0,10*ROW('Hygiene Data'!G18))),'Data Summary'!DX24="Yes"),OFFSET('Hygiene Data'!$G$5,0,10*ROW('Hygiene Data'!G18)),NA())</f>
        <v>#N/A</v>
      </c>
      <c r="BJ24" s="508" t="e">
        <f ca="1">+IF(AND(ISNUMBER(OFFSET('Hygiene Data'!$G$7,0,10*ROW('Hygiene Data'!G18))),'Data Summary'!DY24="Yes"),OFFSET('Hygiene Data'!$G$7,0,10*ROW('Hygiene Data'!G18)),NA())</f>
        <v>#N/A</v>
      </c>
      <c r="BK24" s="508" t="e">
        <f ca="1">+IF(AND(ISNUMBER(OFFSET('Hygiene Data'!$G$9,0,10*ROW('Hygiene Data'!G18))),'Data Summary'!DZ24="Yes"),OFFSET('Hygiene Data'!$G$9,0,10*ROW('Hygiene Data'!G18)),NA())</f>
        <v>#N/A</v>
      </c>
      <c r="BL24" s="508" t="e">
        <f ca="1">+IF(AND(ISNUMBER(OFFSET('Hygiene Data'!$H$5,0,10*ROW('Hygiene Data'!H18))),'Data Summary'!EA24="Yes"),OFFSET('Hygiene Data'!$H$5,0,10*ROW('Hygiene Data'!H18)),NA())</f>
        <v>#N/A</v>
      </c>
      <c r="BM24" s="508" t="e">
        <f ca="1">+IF(AND(ISNUMBER(OFFSET('Hygiene Data'!$H$7,0,10*ROW('Hygiene Data'!H18))),'Data Summary'!EB24="Yes"),OFFSET('Hygiene Data'!$H$7,0,10*ROW('Hygiene Data'!H18)),NA())</f>
        <v>#N/A</v>
      </c>
      <c r="BN24" s="508" t="e">
        <f ca="1">+IF(AND(ISNUMBER(OFFSET('Hygiene Data'!$H$9,0,10*ROW('Hygiene Data'!H18))),'Data Summary'!EC24="Yes"),OFFSET('Hygiene Data'!$H$9,0,10*ROW('Hygiene Data'!H18)),NA())</f>
        <v>#N/A</v>
      </c>
      <c r="BO24" s="508" t="e">
        <f ca="1">+IF(AND(ISNUMBER(OFFSET('Hygiene Data'!$I$5,0,10*ROW('Hygiene Data'!I18))),'Data Summary'!ED24="Yes"),OFFSET('Hygiene Data'!$I$5,0,10*ROW('Hygiene Data'!I18)),NA())</f>
        <v>#N/A</v>
      </c>
      <c r="BP24" s="508" t="e">
        <f ca="1">+IF(AND(ISNUMBER(OFFSET('Hygiene Data'!$I$7,0,10*ROW('Hygiene Data'!I18))),'Data Summary'!EE24="Yes"),OFFSET('Hygiene Data'!$I$7,0,10*ROW('Hygiene Data'!I18)),NA())</f>
        <v>#N/A</v>
      </c>
      <c r="BQ24" s="508" t="e">
        <f ca="1">+IF(AND(ISNUMBER(OFFSET('Hygiene Data'!$I$9,0,10*ROW('Hygiene Data'!I18))),'Data Summary'!EF24="Yes"),OFFSET('Hygiene Data'!$I$9,0,10*ROW('Hygiene Data'!I18)),NA())</f>
        <v>#N/A</v>
      </c>
    </row>
    <row r="25" spans="1:69" x14ac:dyDescent="0.25">
      <c r="A25" s="504" t="e">
        <f ca="1">+RIGHT('Data Summary'!A25,LEN('Data Summary'!A25)-9)</f>
        <v>#VALUE!</v>
      </c>
      <c r="B25" s="478" t="str">
        <f ca="1">+IF(ISTEXT('Data Summary'!B25),'Data Summary'!B25,"")</f>
        <v/>
      </c>
      <c r="C25" s="505" t="e">
        <f ca="1">+VALUE('Data Summary'!C25)</f>
        <v>#VALUE!</v>
      </c>
      <c r="D25" s="506" t="e">
        <f ca="1">+IF(AND(ISNUMBER(OFFSET('Water Data'!$D$4,0,10*ROW('Water Data'!D19))),'Data Summary'!BS25="Yes"),100-OFFSET('Water Data'!$D$4,0,10*ROW('Water Data'!D19)),NA())</f>
        <v>#N/A</v>
      </c>
      <c r="E25" s="506" t="e">
        <f ca="1">+IF(AND(ISNUMBER(OFFSET('Water Data'!$D$6,0,10*ROW('Water Data'!D19))),'Data Summary'!BT25="Yes"),OFFSET('Water Data'!$D$6,0,10*ROW('Water Data'!D19)),NA())</f>
        <v>#N/A</v>
      </c>
      <c r="F25" s="506" t="e">
        <f ca="1">+IF(AND(ISNUMBER(OFFSET('Water Data'!$D$9,0,10*ROW('Water Data'!D19))),'Data Summary'!BU25="Yes"),OFFSET('Water Data'!$D$9,0,10*ROW('Water Data'!D19)),NA())</f>
        <v>#N/A</v>
      </c>
      <c r="G25" s="506" t="e">
        <f ca="1">+IF(AND(ISNUMBER(OFFSET('Water Data'!$E$4,0,10*ROW('Water Data'!E19))),'Data Summary'!BV25="Yes"),100-OFFSET('Water Data'!$E$4,0,10*ROW('Water Data'!E19)),NA())</f>
        <v>#N/A</v>
      </c>
      <c r="H25" s="506" t="e">
        <f ca="1">+IF(AND(ISNUMBER(OFFSET('Water Data'!$E$6,0,10*ROW('Water Data'!E19))),'Data Summary'!BW25="Yes"),OFFSET('Water Data'!$E$6,0,10*ROW('Water Data'!E19)),NA())</f>
        <v>#N/A</v>
      </c>
      <c r="I25" s="506" t="e">
        <f ca="1">+IF(AND(ISNUMBER(OFFSET('Water Data'!$E$9,0,10*ROW('Water Data'!E19))),'Data Summary'!BX25="Yes"),OFFSET('Water Data'!$E$9,0,10*ROW('Water Data'!E19)),NA())</f>
        <v>#N/A</v>
      </c>
      <c r="J25" s="506" t="e">
        <f ca="1">+IF(AND(ISNUMBER(OFFSET('Water Data'!$F$4,0,10*ROW('Water Data'!F19))),'Data Summary'!BY25="Yes"),100-OFFSET('Water Data'!$F$4,0,10*ROW('Water Data'!F19)),NA())</f>
        <v>#N/A</v>
      </c>
      <c r="K25" s="506" t="e">
        <f ca="1">+IF(AND(ISNUMBER(OFFSET('Water Data'!$F$6,0,10*ROW('Water Data'!F19))),'Data Summary'!BZ25="Yes"),OFFSET('Water Data'!$F$6,0,10*ROW('Water Data'!F19)),NA())</f>
        <v>#N/A</v>
      </c>
      <c r="L25" s="506" t="e">
        <f ca="1">+IF(AND(ISNUMBER(OFFSET('Water Data'!$F$9,0,10*ROW('Water Data'!F19))),'Data Summary'!CA25="Yes"),OFFSET('Water Data'!$F$9,0,10*ROW('Water Data'!F19)),NA())</f>
        <v>#N/A</v>
      </c>
      <c r="M25" s="506" t="e">
        <f ca="1">+IF(AND(ISNUMBER(OFFSET('Water Data'!$G$4,0,10*ROW('Water Data'!G19))),'Data Summary'!CB25="Yes"),100-OFFSET('Water Data'!$G$4,0,10*ROW('Water Data'!G19)),NA())</f>
        <v>#N/A</v>
      </c>
      <c r="N25" s="506" t="e">
        <f ca="1">+IF(AND(ISNUMBER(OFFSET('Water Data'!$G$6,0,10*ROW('Water Data'!G19))),'Data Summary'!CC25="Yes"),OFFSET('Water Data'!$G$6,0,10*ROW('Water Data'!G19)),NA())</f>
        <v>#N/A</v>
      </c>
      <c r="O25" s="506" t="e">
        <f ca="1">+IF(AND(ISNUMBER(OFFSET('Water Data'!$G$9,0,10*ROW('Water Data'!G19))),'Data Summary'!CD25="Yes"),OFFSET('Water Data'!$G$9,0,10*ROW('Water Data'!G19)),NA())</f>
        <v>#N/A</v>
      </c>
      <c r="P25" s="506" t="e">
        <f ca="1">+IF(AND(ISNUMBER(OFFSET('Water Data'!$H$4,0,10*ROW('Water Data'!H19))),'Data Summary'!CE25="Yes"),100-OFFSET('Water Data'!$H$4,0,10*ROW('Water Data'!H19)),NA())</f>
        <v>#N/A</v>
      </c>
      <c r="Q25" s="506" t="e">
        <f ca="1">+IF(AND(ISNUMBER(OFFSET('Water Data'!$H$6,0,10*ROW('Water Data'!H19))),'Data Summary'!CF25="Yes"),OFFSET('Water Data'!$H$6,0,10*ROW('Water Data'!H19)),NA())</f>
        <v>#N/A</v>
      </c>
      <c r="R25" s="506" t="e">
        <f ca="1">+IF(AND(ISNUMBER(OFFSET('Water Data'!$H$9,0,10*ROW('Water Data'!H19))),'Data Summary'!CG25="Yes"),OFFSET('Water Data'!$H$9,0,10*ROW('Water Data'!H19)),NA())</f>
        <v>#N/A</v>
      </c>
      <c r="S25" s="506" t="e">
        <f ca="1">+IF(AND(ISNUMBER(OFFSET('Water Data'!$I$4,0,10*ROW('Water Data'!I19))),'Data Summary'!CH25="Yes"),100-OFFSET('Water Data'!$I$4,0,10*ROW('Water Data'!I19)),NA())</f>
        <v>#N/A</v>
      </c>
      <c r="T25" s="506" t="e">
        <f ca="1">+IF(AND(ISNUMBER(OFFSET('Water Data'!$I$6,0,10*ROW('Water Data'!I19))),'Data Summary'!CI25="Yes"),OFFSET('Water Data'!$I$6,0,10*ROW('Water Data'!I19)),NA())</f>
        <v>#N/A</v>
      </c>
      <c r="U25" s="506" t="e">
        <f ca="1">+IF(AND(ISNUMBER(OFFSET('Water Data'!$I$9,0,10*ROW('Water Data'!I19))),'Data Summary'!CJ25="Yes"),OFFSET('Water Data'!$I$9,0,10*ROW('Water Data'!I19)),NA())</f>
        <v>#N/A</v>
      </c>
      <c r="V25" s="507" t="e">
        <f ca="1">+IF(AND(ISNUMBER(OFFSET('Sanitation Data'!$D$4,0,10*ROW('Sanitation Data'!D19))),'Data Summary'!CK25="Yes"),100-OFFSET('Sanitation Data'!$D$4,0,10*ROW('Sanitation Data'!D19)),NA())</f>
        <v>#N/A</v>
      </c>
      <c r="W25" s="507" t="e">
        <f ca="1">+IF(AND(ISNUMBER(OFFSET('Sanitation Data'!$D$6,0,10*ROW('Sanitation Data'!D19))),'Data Summary'!CL25="Yes"),OFFSET('Sanitation Data'!$D$6,0,10*ROW('Sanitation Data'!D19)),NA())</f>
        <v>#N/A</v>
      </c>
      <c r="X25" s="507" t="e">
        <f ca="1">+IF(AND(ISNUMBER(OFFSET('Sanitation Data'!$D$10,0,10*ROW('Sanitation Data'!D19))),'Data Summary'!CM25="Yes"),OFFSET('Sanitation Data'!$D$10,0,10*ROW('Sanitation Data'!D19)),NA())</f>
        <v>#N/A</v>
      </c>
      <c r="Y25" s="507" t="e">
        <f ca="1">+IF(AND(ISNUMBER(OFFSET('Sanitation Data'!$D$11,0,10*ROW('Sanitation Data'!D19))),'Data Summary'!CN25="Yes"),OFFSET('Sanitation Data'!$D$11,0,10*ROW('Sanitation Data'!D19)),NA())</f>
        <v>#N/A</v>
      </c>
      <c r="Z25" s="507" t="e">
        <f ca="1">+IF(AND(ISNUMBER(OFFSET('Sanitation Data'!$D$12,0,10*ROW('Sanitation Data'!D19))),'Data Summary'!CO25="Yes"),OFFSET('Sanitation Data'!$D$12,0,10*ROW('Sanitation Data'!D19)),NA())</f>
        <v>#N/A</v>
      </c>
      <c r="AA25" s="507" t="e">
        <f ca="1">+IF(AND(ISNUMBER(OFFSET('Sanitation Data'!$E$4,0,10*ROW('Sanitation Data'!E19))),'Data Summary'!CP25="Yes"),100-OFFSET('Sanitation Data'!$E$4,0,10*ROW('Sanitation Data'!E19)),NA())</f>
        <v>#N/A</v>
      </c>
      <c r="AB25" s="507" t="e">
        <f ca="1">+IF(AND(ISNUMBER(OFFSET('Sanitation Data'!$E$6,0,10*ROW('Sanitation Data'!E19))),'Data Summary'!CQ25="Yes"),OFFSET('Sanitation Data'!$E$6,0,10*ROW('Sanitation Data'!E19)),NA())</f>
        <v>#N/A</v>
      </c>
      <c r="AC25" s="507" t="e">
        <f ca="1">+IF(AND(ISNUMBER(OFFSET('Sanitation Data'!$E$10,0,10*ROW('Sanitation Data'!E19))),'Data Summary'!CR25="Yes"),OFFSET('Sanitation Data'!$E$10,0,10*ROW('Sanitation Data'!E19)),NA())</f>
        <v>#N/A</v>
      </c>
      <c r="AD25" s="507" t="e">
        <f ca="1">+IF(AND(ISNUMBER(OFFSET('Sanitation Data'!$E$11,0,10*ROW('Sanitation Data'!E19))),'Data Summary'!CS25="Yes"),OFFSET('Sanitation Data'!$E$11,0,10*ROW('Sanitation Data'!E19)),NA())</f>
        <v>#N/A</v>
      </c>
      <c r="AE25" s="507" t="e">
        <f ca="1">+IF(AND(ISNUMBER(OFFSET('Sanitation Data'!$E$12,0,10*ROW('Sanitation Data'!E19))),'Data Summary'!CT25="Yes"),OFFSET('Sanitation Data'!$E$12,0,10*ROW('Sanitation Data'!E19)),NA())</f>
        <v>#N/A</v>
      </c>
      <c r="AF25" s="507" t="e">
        <f ca="1">+IF(AND(ISNUMBER(OFFSET('Sanitation Data'!$F$4,0,10*ROW('Sanitation Data'!F19))),'Data Summary'!CU25="Yes"),100-OFFSET('Sanitation Data'!$F$4,0,10*ROW('Sanitation Data'!F19)),NA())</f>
        <v>#N/A</v>
      </c>
      <c r="AG25" s="507" t="e">
        <f ca="1">+IF(AND(ISNUMBER(OFFSET('Sanitation Data'!$F$6,0,10*ROW('Sanitation Data'!F19))),'Data Summary'!CV25="Yes"),OFFSET('Sanitation Data'!$F$6,0,10*ROW('Sanitation Data'!F19)),NA())</f>
        <v>#N/A</v>
      </c>
      <c r="AH25" s="507" t="e">
        <f ca="1">+IF(AND(ISNUMBER(OFFSET('Sanitation Data'!$F$10,0,10*ROW('Sanitation Data'!F19))),'Data Summary'!CW25="Yes"),OFFSET('Sanitation Data'!$F$10,0,10*ROW('Sanitation Data'!F19)),NA())</f>
        <v>#N/A</v>
      </c>
      <c r="AI25" s="507" t="e">
        <f ca="1">+IF(AND(ISNUMBER(OFFSET('Sanitation Data'!$F$11,0,10*ROW('Sanitation Data'!F19))),'Data Summary'!CX25="Yes"),OFFSET('Sanitation Data'!$F$11,0,10*ROW('Sanitation Data'!F19)),NA())</f>
        <v>#N/A</v>
      </c>
      <c r="AJ25" s="507" t="e">
        <f ca="1">+IF(AND(ISNUMBER(OFFSET('Sanitation Data'!$F$12,0,10*ROW('Sanitation Data'!F19))),'Data Summary'!CY25="Yes"),OFFSET('Sanitation Data'!$F$12,0,10*ROW('Sanitation Data'!F19)),NA())</f>
        <v>#N/A</v>
      </c>
      <c r="AK25" s="507" t="e">
        <f ca="1">+IF(AND(ISNUMBER(OFFSET('Sanitation Data'!$G$4,0,10*ROW('Sanitation Data'!G19))),'Data Summary'!CZ25="Yes"),100-OFFSET('Sanitation Data'!$G$4,0,10*ROW('Sanitation Data'!G19)),NA())</f>
        <v>#N/A</v>
      </c>
      <c r="AL25" s="507" t="e">
        <f ca="1">+IF(AND(ISNUMBER(OFFSET('Sanitation Data'!$G$6,0,10*ROW('Sanitation Data'!G19))),'Data Summary'!DA25="Yes"),OFFSET('Sanitation Data'!$G$6,0,10*ROW('Sanitation Data'!G19)),NA())</f>
        <v>#N/A</v>
      </c>
      <c r="AM25" s="507" t="e">
        <f ca="1">+IF(AND(ISNUMBER(OFFSET('Sanitation Data'!$G$10,0,10*ROW('Sanitation Data'!G19))),'Data Summary'!DB25="Yes"),OFFSET('Sanitation Data'!$G$10,0,10*ROW('Sanitation Data'!G19)),NA())</f>
        <v>#N/A</v>
      </c>
      <c r="AN25" s="507" t="e">
        <f ca="1">+IF(AND(ISNUMBER(OFFSET('Sanitation Data'!$G$11,0,10*ROW('Sanitation Data'!G19))),'Data Summary'!DC25="Yes"),OFFSET('Sanitation Data'!$G$11,0,10*ROW('Sanitation Data'!G19)),NA())</f>
        <v>#N/A</v>
      </c>
      <c r="AO25" s="507" t="e">
        <f ca="1">+IF(AND(ISNUMBER(OFFSET('Sanitation Data'!$G$12,0,10*ROW('Sanitation Data'!G19))),'Data Summary'!DD25="Yes"),OFFSET('Sanitation Data'!$G$12,0,10*ROW('Sanitation Data'!G19)),NA())</f>
        <v>#N/A</v>
      </c>
      <c r="AP25" s="507" t="e">
        <f ca="1">+IF(AND(ISNUMBER(OFFSET('Sanitation Data'!$H$4,0,10*ROW('Sanitation Data'!H19))),'Data Summary'!DE25="Yes"),100-OFFSET('Sanitation Data'!$H$4,0,10*ROW('Sanitation Data'!H19)),NA())</f>
        <v>#N/A</v>
      </c>
      <c r="AQ25" s="507" t="e">
        <f ca="1">+IF(AND(ISNUMBER(OFFSET('Sanitation Data'!$H$6,0,10*ROW('Sanitation Data'!H19))),'Data Summary'!DF25="Yes"),OFFSET('Sanitation Data'!$H$6,0,10*ROW('Sanitation Data'!H19)),NA())</f>
        <v>#N/A</v>
      </c>
      <c r="AR25" s="507" t="e">
        <f ca="1">+IF(AND(ISNUMBER(OFFSET('Sanitation Data'!$H$10,0,10*ROW('Sanitation Data'!H19))),'Data Summary'!DG25="Yes"),OFFSET('Sanitation Data'!$H$10,0,10*ROW('Sanitation Data'!H19)),NA())</f>
        <v>#N/A</v>
      </c>
      <c r="AS25" s="507" t="e">
        <f ca="1">+IF(AND(ISNUMBER(OFFSET('Sanitation Data'!$H$11,0,10*ROW('Sanitation Data'!H19))),'Data Summary'!DH25="Yes"),OFFSET('Sanitation Data'!$H$11,0,10*ROW('Sanitation Data'!H19)),NA())</f>
        <v>#N/A</v>
      </c>
      <c r="AT25" s="507" t="e">
        <f ca="1">+IF(AND(ISNUMBER(OFFSET('Sanitation Data'!$H$12,0,10*ROW('Sanitation Data'!H19))),'Data Summary'!DI25="Yes"),OFFSET('Sanitation Data'!$H$12,0,10*ROW('Sanitation Data'!H19)),NA())</f>
        <v>#N/A</v>
      </c>
      <c r="AU25" s="507" t="e">
        <f ca="1">+IF(AND(ISNUMBER(OFFSET('Sanitation Data'!$I$4,0,10*ROW('Sanitation Data'!I19))),'Data Summary'!DJ25="Yes"),100-OFFSET('Sanitation Data'!$I$4,0,10*ROW('Sanitation Data'!I19)),NA())</f>
        <v>#N/A</v>
      </c>
      <c r="AV25" s="507" t="e">
        <f ca="1">+IF(AND(ISNUMBER(OFFSET('Sanitation Data'!$I$6,0,10*ROW('Sanitation Data'!I19))),'Data Summary'!DK25="Yes"),OFFSET('Sanitation Data'!$I$6,0,10*ROW('Sanitation Data'!I19)),NA())</f>
        <v>#N/A</v>
      </c>
      <c r="AW25" s="507" t="e">
        <f ca="1">+IF(AND(ISNUMBER(OFFSET('Sanitation Data'!$I$10,0,10*ROW('Sanitation Data'!I19))),'Data Summary'!DL25="Yes"),OFFSET('Sanitation Data'!$I$10,0,10*ROW('Sanitation Data'!I19)),NA())</f>
        <v>#N/A</v>
      </c>
      <c r="AX25" s="507" t="e">
        <f ca="1">+IF(AND(ISNUMBER(OFFSET('Sanitation Data'!$I$11,0,10*ROW('Sanitation Data'!I19))),'Data Summary'!DM25="Yes"),OFFSET('Sanitation Data'!$I$11,0,10*ROW('Sanitation Data'!I19)),NA())</f>
        <v>#N/A</v>
      </c>
      <c r="AY25" s="507" t="e">
        <f ca="1">+IF(AND(ISNUMBER(OFFSET('Sanitation Data'!$I$12,0,10*ROW('Sanitation Data'!I19))),'Data Summary'!DN25="Yes"),OFFSET('Sanitation Data'!$I$12,0,10*ROW('Sanitation Data'!I19)),NA())</f>
        <v>#N/A</v>
      </c>
      <c r="AZ25" s="508" t="e">
        <f ca="1">+IF(AND(ISNUMBER(OFFSET('Hygiene Data'!$D$5,0,10*ROW('Hygiene Data'!D19))),'Data Summary'!DO25="Yes"),OFFSET('Hygiene Data'!$D$5,0,10*ROW('Hygiene Data'!D19)),NA())</f>
        <v>#N/A</v>
      </c>
      <c r="BA25" s="508" t="e">
        <f ca="1">+IF(AND(ISNUMBER(OFFSET('Hygiene Data'!$D$7,0,10*ROW('Hygiene Data'!D19))),'Data Summary'!DP25="Yes"),OFFSET('Hygiene Data'!$D$7,0,10*ROW('Hygiene Data'!D19)),NA())</f>
        <v>#N/A</v>
      </c>
      <c r="BB25" s="508" t="e">
        <f ca="1">+IF(AND(ISNUMBER(OFFSET('Hygiene Data'!$D$9,0,10*ROW('Hygiene Data'!D19))),'Data Summary'!DQ25="Yes"),OFFSET('Hygiene Data'!$D$9,0,10*ROW('Hygiene Data'!D19)),NA())</f>
        <v>#N/A</v>
      </c>
      <c r="BC25" s="508" t="e">
        <f ca="1">+IF(AND(ISNUMBER(OFFSET('Hygiene Data'!$E$5,0,10*ROW('Hygiene Data'!E19))),'Data Summary'!DR25="Yes"),OFFSET('Hygiene Data'!$E$5,0,10*ROW('Hygiene Data'!E19)),NA())</f>
        <v>#N/A</v>
      </c>
      <c r="BD25" s="508" t="e">
        <f ca="1">+IF(AND(ISNUMBER(OFFSET('Hygiene Data'!$E$7,0,10*ROW('Hygiene Data'!E19))),'Data Summary'!DS25="Yes"),OFFSET('Hygiene Data'!$E$7,0,10*ROW('Hygiene Data'!E19)),NA())</f>
        <v>#N/A</v>
      </c>
      <c r="BE25" s="508" t="e">
        <f ca="1">+IF(AND(ISNUMBER(OFFSET('Hygiene Data'!$E$9,0,10*ROW('Hygiene Data'!E19))),'Data Summary'!DT25="Yes"),OFFSET('Hygiene Data'!$E$9,0,10*ROW('Hygiene Data'!E19)),NA())</f>
        <v>#N/A</v>
      </c>
      <c r="BF25" s="508" t="e">
        <f ca="1">+IF(AND(ISNUMBER(OFFSET('Hygiene Data'!$F$5,0,10*ROW('Hygiene Data'!F19))),'Data Summary'!DU25="Yes"),OFFSET('Hygiene Data'!$F$5,0,10*ROW('Hygiene Data'!F19)),NA())</f>
        <v>#N/A</v>
      </c>
      <c r="BG25" s="508" t="e">
        <f ca="1">+IF(AND(ISNUMBER(OFFSET('Hygiene Data'!$F$7,0,10*ROW('Hygiene Data'!F19))),'Data Summary'!DV25="Yes"),OFFSET('Hygiene Data'!$F$7,0,10*ROW('Hygiene Data'!F19)),NA())</f>
        <v>#N/A</v>
      </c>
      <c r="BH25" s="508" t="e">
        <f ca="1">+IF(AND(ISNUMBER(OFFSET('Hygiene Data'!$F$9,0,10*ROW('Hygiene Data'!F19))),'Data Summary'!DW25="Yes"),OFFSET('Hygiene Data'!$F$9,0,10*ROW('Hygiene Data'!F19)),NA())</f>
        <v>#N/A</v>
      </c>
      <c r="BI25" s="508" t="e">
        <f ca="1">+IF(AND(ISNUMBER(OFFSET('Hygiene Data'!$G$5,0,10*ROW('Hygiene Data'!G19))),'Data Summary'!DX25="Yes"),OFFSET('Hygiene Data'!$G$5,0,10*ROW('Hygiene Data'!G19)),NA())</f>
        <v>#N/A</v>
      </c>
      <c r="BJ25" s="508" t="e">
        <f ca="1">+IF(AND(ISNUMBER(OFFSET('Hygiene Data'!$G$7,0,10*ROW('Hygiene Data'!G19))),'Data Summary'!DY25="Yes"),OFFSET('Hygiene Data'!$G$7,0,10*ROW('Hygiene Data'!G19)),NA())</f>
        <v>#N/A</v>
      </c>
      <c r="BK25" s="508" t="e">
        <f ca="1">+IF(AND(ISNUMBER(OFFSET('Hygiene Data'!$G$9,0,10*ROW('Hygiene Data'!G19))),'Data Summary'!DZ25="Yes"),OFFSET('Hygiene Data'!$G$9,0,10*ROW('Hygiene Data'!G19)),NA())</f>
        <v>#N/A</v>
      </c>
      <c r="BL25" s="508" t="e">
        <f ca="1">+IF(AND(ISNUMBER(OFFSET('Hygiene Data'!$H$5,0,10*ROW('Hygiene Data'!H19))),'Data Summary'!EA25="Yes"),OFFSET('Hygiene Data'!$H$5,0,10*ROW('Hygiene Data'!H19)),NA())</f>
        <v>#N/A</v>
      </c>
      <c r="BM25" s="508" t="e">
        <f ca="1">+IF(AND(ISNUMBER(OFFSET('Hygiene Data'!$H$7,0,10*ROW('Hygiene Data'!H19))),'Data Summary'!EB25="Yes"),OFFSET('Hygiene Data'!$H$7,0,10*ROW('Hygiene Data'!H19)),NA())</f>
        <v>#N/A</v>
      </c>
      <c r="BN25" s="508" t="e">
        <f ca="1">+IF(AND(ISNUMBER(OFFSET('Hygiene Data'!$H$9,0,10*ROW('Hygiene Data'!H19))),'Data Summary'!EC25="Yes"),OFFSET('Hygiene Data'!$H$9,0,10*ROW('Hygiene Data'!H19)),NA())</f>
        <v>#N/A</v>
      </c>
      <c r="BO25" s="508" t="e">
        <f ca="1">+IF(AND(ISNUMBER(OFFSET('Hygiene Data'!$I$5,0,10*ROW('Hygiene Data'!I19))),'Data Summary'!ED25="Yes"),OFFSET('Hygiene Data'!$I$5,0,10*ROW('Hygiene Data'!I19)),NA())</f>
        <v>#N/A</v>
      </c>
      <c r="BP25" s="508" t="e">
        <f ca="1">+IF(AND(ISNUMBER(OFFSET('Hygiene Data'!$I$7,0,10*ROW('Hygiene Data'!I19))),'Data Summary'!EE25="Yes"),OFFSET('Hygiene Data'!$I$7,0,10*ROW('Hygiene Data'!I19)),NA())</f>
        <v>#N/A</v>
      </c>
      <c r="BQ25" s="508" t="e">
        <f ca="1">+IF(AND(ISNUMBER(OFFSET('Hygiene Data'!$I$9,0,10*ROW('Hygiene Data'!I19))),'Data Summary'!EF25="Yes"),OFFSET('Hygiene Data'!$I$9,0,10*ROW('Hygiene Data'!I19)),NA())</f>
        <v>#N/A</v>
      </c>
    </row>
    <row r="26" spans="1:69" x14ac:dyDescent="0.25">
      <c r="A26" s="504" t="e">
        <f ca="1">+RIGHT('Data Summary'!A26,LEN('Data Summary'!A26)-9)</f>
        <v>#VALUE!</v>
      </c>
      <c r="B26" s="478" t="str">
        <f ca="1">+IF(ISTEXT('Data Summary'!B26),'Data Summary'!B26,"")</f>
        <v/>
      </c>
      <c r="C26" s="505" t="e">
        <f ca="1">+VALUE('Data Summary'!C26)</f>
        <v>#VALUE!</v>
      </c>
      <c r="D26" s="506" t="e">
        <f ca="1">+IF(AND(ISNUMBER(OFFSET('Water Data'!$D$4,0,10*ROW('Water Data'!D20))),'Data Summary'!BS26="Yes"),100-OFFSET('Water Data'!$D$4,0,10*ROW('Water Data'!D20)),NA())</f>
        <v>#N/A</v>
      </c>
      <c r="E26" s="506" t="e">
        <f ca="1">+IF(AND(ISNUMBER(OFFSET('Water Data'!$D$6,0,10*ROW('Water Data'!D20))),'Data Summary'!BT26="Yes"),OFFSET('Water Data'!$D$6,0,10*ROW('Water Data'!D20)),NA())</f>
        <v>#N/A</v>
      </c>
      <c r="F26" s="506" t="e">
        <f ca="1">+IF(AND(ISNUMBER(OFFSET('Water Data'!$D$9,0,10*ROW('Water Data'!D20))),'Data Summary'!BU26="Yes"),OFFSET('Water Data'!$D$9,0,10*ROW('Water Data'!D20)),NA())</f>
        <v>#N/A</v>
      </c>
      <c r="G26" s="506" t="e">
        <f ca="1">+IF(AND(ISNUMBER(OFFSET('Water Data'!$E$4,0,10*ROW('Water Data'!E20))),'Data Summary'!BV26="Yes"),100-OFFSET('Water Data'!$E$4,0,10*ROW('Water Data'!E20)),NA())</f>
        <v>#N/A</v>
      </c>
      <c r="H26" s="506" t="e">
        <f ca="1">+IF(AND(ISNUMBER(OFFSET('Water Data'!$E$6,0,10*ROW('Water Data'!E20))),'Data Summary'!BW26="Yes"),OFFSET('Water Data'!$E$6,0,10*ROW('Water Data'!E20)),NA())</f>
        <v>#N/A</v>
      </c>
      <c r="I26" s="506" t="e">
        <f ca="1">+IF(AND(ISNUMBER(OFFSET('Water Data'!$E$9,0,10*ROW('Water Data'!E20))),'Data Summary'!BX26="Yes"),OFFSET('Water Data'!$E$9,0,10*ROW('Water Data'!E20)),NA())</f>
        <v>#N/A</v>
      </c>
      <c r="J26" s="506" t="e">
        <f ca="1">+IF(AND(ISNUMBER(OFFSET('Water Data'!$F$4,0,10*ROW('Water Data'!F20))),'Data Summary'!BY26="Yes"),100-OFFSET('Water Data'!$F$4,0,10*ROW('Water Data'!F20)),NA())</f>
        <v>#N/A</v>
      </c>
      <c r="K26" s="506" t="e">
        <f ca="1">+IF(AND(ISNUMBER(OFFSET('Water Data'!$F$6,0,10*ROW('Water Data'!F20))),'Data Summary'!BZ26="Yes"),OFFSET('Water Data'!$F$6,0,10*ROW('Water Data'!F20)),NA())</f>
        <v>#N/A</v>
      </c>
      <c r="L26" s="506" t="e">
        <f ca="1">+IF(AND(ISNUMBER(OFFSET('Water Data'!$F$9,0,10*ROW('Water Data'!F20))),'Data Summary'!CA26="Yes"),OFFSET('Water Data'!$F$9,0,10*ROW('Water Data'!F20)),NA())</f>
        <v>#N/A</v>
      </c>
      <c r="M26" s="506" t="e">
        <f ca="1">+IF(AND(ISNUMBER(OFFSET('Water Data'!$G$4,0,10*ROW('Water Data'!G20))),'Data Summary'!CB26="Yes"),100-OFFSET('Water Data'!$G$4,0,10*ROW('Water Data'!G20)),NA())</f>
        <v>#N/A</v>
      </c>
      <c r="N26" s="506" t="e">
        <f ca="1">+IF(AND(ISNUMBER(OFFSET('Water Data'!$G$6,0,10*ROW('Water Data'!G20))),'Data Summary'!CC26="Yes"),OFFSET('Water Data'!$G$6,0,10*ROW('Water Data'!G20)),NA())</f>
        <v>#N/A</v>
      </c>
      <c r="O26" s="506" t="e">
        <f ca="1">+IF(AND(ISNUMBER(OFFSET('Water Data'!$G$9,0,10*ROW('Water Data'!G20))),'Data Summary'!CD26="Yes"),OFFSET('Water Data'!$G$9,0,10*ROW('Water Data'!G20)),NA())</f>
        <v>#N/A</v>
      </c>
      <c r="P26" s="506" t="e">
        <f ca="1">+IF(AND(ISNUMBER(OFFSET('Water Data'!$H$4,0,10*ROW('Water Data'!H20))),'Data Summary'!CE26="Yes"),100-OFFSET('Water Data'!$H$4,0,10*ROW('Water Data'!H20)),NA())</f>
        <v>#N/A</v>
      </c>
      <c r="Q26" s="506" t="e">
        <f ca="1">+IF(AND(ISNUMBER(OFFSET('Water Data'!$H$6,0,10*ROW('Water Data'!H20))),'Data Summary'!CF26="Yes"),OFFSET('Water Data'!$H$6,0,10*ROW('Water Data'!H20)),NA())</f>
        <v>#N/A</v>
      </c>
      <c r="R26" s="506" t="e">
        <f ca="1">+IF(AND(ISNUMBER(OFFSET('Water Data'!$H$9,0,10*ROW('Water Data'!H20))),'Data Summary'!CG26="Yes"),OFFSET('Water Data'!$H$9,0,10*ROW('Water Data'!H20)),NA())</f>
        <v>#N/A</v>
      </c>
      <c r="S26" s="506" t="e">
        <f ca="1">+IF(AND(ISNUMBER(OFFSET('Water Data'!$I$4,0,10*ROW('Water Data'!I20))),'Data Summary'!CH26="Yes"),100-OFFSET('Water Data'!$I$4,0,10*ROW('Water Data'!I20)),NA())</f>
        <v>#N/A</v>
      </c>
      <c r="T26" s="506" t="e">
        <f ca="1">+IF(AND(ISNUMBER(OFFSET('Water Data'!$I$6,0,10*ROW('Water Data'!I20))),'Data Summary'!CI26="Yes"),OFFSET('Water Data'!$I$6,0,10*ROW('Water Data'!I20)),NA())</f>
        <v>#N/A</v>
      </c>
      <c r="U26" s="506" t="e">
        <f ca="1">+IF(AND(ISNUMBER(OFFSET('Water Data'!$I$9,0,10*ROW('Water Data'!I20))),'Data Summary'!CJ26="Yes"),OFFSET('Water Data'!$I$9,0,10*ROW('Water Data'!I20)),NA())</f>
        <v>#N/A</v>
      </c>
      <c r="V26" s="507" t="e">
        <f ca="1">+IF(AND(ISNUMBER(OFFSET('Sanitation Data'!$D$4,0,10*ROW('Sanitation Data'!D20))),'Data Summary'!CK26="Yes"),100-OFFSET('Sanitation Data'!$D$4,0,10*ROW('Sanitation Data'!D20)),NA())</f>
        <v>#N/A</v>
      </c>
      <c r="W26" s="507" t="e">
        <f ca="1">+IF(AND(ISNUMBER(OFFSET('Sanitation Data'!$D$6,0,10*ROW('Sanitation Data'!D20))),'Data Summary'!CL26="Yes"),OFFSET('Sanitation Data'!$D$6,0,10*ROW('Sanitation Data'!D20)),NA())</f>
        <v>#N/A</v>
      </c>
      <c r="X26" s="507" t="e">
        <f ca="1">+IF(AND(ISNUMBER(OFFSET('Sanitation Data'!$D$10,0,10*ROW('Sanitation Data'!D20))),'Data Summary'!CM26="Yes"),OFFSET('Sanitation Data'!$D$10,0,10*ROW('Sanitation Data'!D20)),NA())</f>
        <v>#N/A</v>
      </c>
      <c r="Y26" s="507" t="e">
        <f ca="1">+IF(AND(ISNUMBER(OFFSET('Sanitation Data'!$D$11,0,10*ROW('Sanitation Data'!D20))),'Data Summary'!CN26="Yes"),OFFSET('Sanitation Data'!$D$11,0,10*ROW('Sanitation Data'!D20)),NA())</f>
        <v>#N/A</v>
      </c>
      <c r="Z26" s="507" t="e">
        <f ca="1">+IF(AND(ISNUMBER(OFFSET('Sanitation Data'!$D$12,0,10*ROW('Sanitation Data'!D20))),'Data Summary'!CO26="Yes"),OFFSET('Sanitation Data'!$D$12,0,10*ROW('Sanitation Data'!D20)),NA())</f>
        <v>#N/A</v>
      </c>
      <c r="AA26" s="507" t="e">
        <f ca="1">+IF(AND(ISNUMBER(OFFSET('Sanitation Data'!$E$4,0,10*ROW('Sanitation Data'!E20))),'Data Summary'!CP26="Yes"),100-OFFSET('Sanitation Data'!$E$4,0,10*ROW('Sanitation Data'!E20)),NA())</f>
        <v>#N/A</v>
      </c>
      <c r="AB26" s="507" t="e">
        <f ca="1">+IF(AND(ISNUMBER(OFFSET('Sanitation Data'!$E$6,0,10*ROW('Sanitation Data'!E20))),'Data Summary'!CQ26="Yes"),OFFSET('Sanitation Data'!$E$6,0,10*ROW('Sanitation Data'!E20)),NA())</f>
        <v>#N/A</v>
      </c>
      <c r="AC26" s="507" t="e">
        <f ca="1">+IF(AND(ISNUMBER(OFFSET('Sanitation Data'!$E$10,0,10*ROW('Sanitation Data'!E20))),'Data Summary'!CR26="Yes"),OFFSET('Sanitation Data'!$E$10,0,10*ROW('Sanitation Data'!E20)),NA())</f>
        <v>#N/A</v>
      </c>
      <c r="AD26" s="507" t="e">
        <f ca="1">+IF(AND(ISNUMBER(OFFSET('Sanitation Data'!$E$11,0,10*ROW('Sanitation Data'!E20))),'Data Summary'!CS26="Yes"),OFFSET('Sanitation Data'!$E$11,0,10*ROW('Sanitation Data'!E20)),NA())</f>
        <v>#N/A</v>
      </c>
      <c r="AE26" s="507" t="e">
        <f ca="1">+IF(AND(ISNUMBER(OFFSET('Sanitation Data'!$E$12,0,10*ROW('Sanitation Data'!E20))),'Data Summary'!CT26="Yes"),OFFSET('Sanitation Data'!$E$12,0,10*ROW('Sanitation Data'!E20)),NA())</f>
        <v>#N/A</v>
      </c>
      <c r="AF26" s="507" t="e">
        <f ca="1">+IF(AND(ISNUMBER(OFFSET('Sanitation Data'!$F$4,0,10*ROW('Sanitation Data'!F20))),'Data Summary'!CU26="Yes"),100-OFFSET('Sanitation Data'!$F$4,0,10*ROW('Sanitation Data'!F20)),NA())</f>
        <v>#N/A</v>
      </c>
      <c r="AG26" s="507" t="e">
        <f ca="1">+IF(AND(ISNUMBER(OFFSET('Sanitation Data'!$F$6,0,10*ROW('Sanitation Data'!F20))),'Data Summary'!CV26="Yes"),OFFSET('Sanitation Data'!$F$6,0,10*ROW('Sanitation Data'!F20)),NA())</f>
        <v>#N/A</v>
      </c>
      <c r="AH26" s="507" t="e">
        <f ca="1">+IF(AND(ISNUMBER(OFFSET('Sanitation Data'!$F$10,0,10*ROW('Sanitation Data'!F20))),'Data Summary'!CW26="Yes"),OFFSET('Sanitation Data'!$F$10,0,10*ROW('Sanitation Data'!F20)),NA())</f>
        <v>#N/A</v>
      </c>
      <c r="AI26" s="507" t="e">
        <f ca="1">+IF(AND(ISNUMBER(OFFSET('Sanitation Data'!$F$11,0,10*ROW('Sanitation Data'!F20))),'Data Summary'!CX26="Yes"),OFFSET('Sanitation Data'!$F$11,0,10*ROW('Sanitation Data'!F20)),NA())</f>
        <v>#N/A</v>
      </c>
      <c r="AJ26" s="507" t="e">
        <f ca="1">+IF(AND(ISNUMBER(OFFSET('Sanitation Data'!$F$12,0,10*ROW('Sanitation Data'!F20))),'Data Summary'!CY26="Yes"),OFFSET('Sanitation Data'!$F$12,0,10*ROW('Sanitation Data'!F20)),NA())</f>
        <v>#N/A</v>
      </c>
      <c r="AK26" s="507" t="e">
        <f ca="1">+IF(AND(ISNUMBER(OFFSET('Sanitation Data'!$G$4,0,10*ROW('Sanitation Data'!G20))),'Data Summary'!CZ26="Yes"),100-OFFSET('Sanitation Data'!$G$4,0,10*ROW('Sanitation Data'!G20)),NA())</f>
        <v>#N/A</v>
      </c>
      <c r="AL26" s="507" t="e">
        <f ca="1">+IF(AND(ISNUMBER(OFFSET('Sanitation Data'!$G$6,0,10*ROW('Sanitation Data'!G20))),'Data Summary'!DA26="Yes"),OFFSET('Sanitation Data'!$G$6,0,10*ROW('Sanitation Data'!G20)),NA())</f>
        <v>#N/A</v>
      </c>
      <c r="AM26" s="507" t="e">
        <f ca="1">+IF(AND(ISNUMBER(OFFSET('Sanitation Data'!$G$10,0,10*ROW('Sanitation Data'!G20))),'Data Summary'!DB26="Yes"),OFFSET('Sanitation Data'!$G$10,0,10*ROW('Sanitation Data'!G20)),NA())</f>
        <v>#N/A</v>
      </c>
      <c r="AN26" s="507" t="e">
        <f ca="1">+IF(AND(ISNUMBER(OFFSET('Sanitation Data'!$G$11,0,10*ROW('Sanitation Data'!G20))),'Data Summary'!DC26="Yes"),OFFSET('Sanitation Data'!$G$11,0,10*ROW('Sanitation Data'!G20)),NA())</f>
        <v>#N/A</v>
      </c>
      <c r="AO26" s="507" t="e">
        <f ca="1">+IF(AND(ISNUMBER(OFFSET('Sanitation Data'!$G$12,0,10*ROW('Sanitation Data'!G20))),'Data Summary'!DD26="Yes"),OFFSET('Sanitation Data'!$G$12,0,10*ROW('Sanitation Data'!G20)),NA())</f>
        <v>#N/A</v>
      </c>
      <c r="AP26" s="507" t="e">
        <f ca="1">+IF(AND(ISNUMBER(OFFSET('Sanitation Data'!$H$4,0,10*ROW('Sanitation Data'!H20))),'Data Summary'!DE26="Yes"),100-OFFSET('Sanitation Data'!$H$4,0,10*ROW('Sanitation Data'!H20)),NA())</f>
        <v>#N/A</v>
      </c>
      <c r="AQ26" s="507" t="e">
        <f ca="1">+IF(AND(ISNUMBER(OFFSET('Sanitation Data'!$H$6,0,10*ROW('Sanitation Data'!H20))),'Data Summary'!DF26="Yes"),OFFSET('Sanitation Data'!$H$6,0,10*ROW('Sanitation Data'!H20)),NA())</f>
        <v>#N/A</v>
      </c>
      <c r="AR26" s="507" t="e">
        <f ca="1">+IF(AND(ISNUMBER(OFFSET('Sanitation Data'!$H$10,0,10*ROW('Sanitation Data'!H20))),'Data Summary'!DG26="Yes"),OFFSET('Sanitation Data'!$H$10,0,10*ROW('Sanitation Data'!H20)),NA())</f>
        <v>#N/A</v>
      </c>
      <c r="AS26" s="507" t="e">
        <f ca="1">+IF(AND(ISNUMBER(OFFSET('Sanitation Data'!$H$11,0,10*ROW('Sanitation Data'!H20))),'Data Summary'!DH26="Yes"),OFFSET('Sanitation Data'!$H$11,0,10*ROW('Sanitation Data'!H20)),NA())</f>
        <v>#N/A</v>
      </c>
      <c r="AT26" s="507" t="e">
        <f ca="1">+IF(AND(ISNUMBER(OFFSET('Sanitation Data'!$H$12,0,10*ROW('Sanitation Data'!H20))),'Data Summary'!DI26="Yes"),OFFSET('Sanitation Data'!$H$12,0,10*ROW('Sanitation Data'!H20)),NA())</f>
        <v>#N/A</v>
      </c>
      <c r="AU26" s="507" t="e">
        <f ca="1">+IF(AND(ISNUMBER(OFFSET('Sanitation Data'!$I$4,0,10*ROW('Sanitation Data'!I20))),'Data Summary'!DJ26="Yes"),100-OFFSET('Sanitation Data'!$I$4,0,10*ROW('Sanitation Data'!I20)),NA())</f>
        <v>#N/A</v>
      </c>
      <c r="AV26" s="507" t="e">
        <f ca="1">+IF(AND(ISNUMBER(OFFSET('Sanitation Data'!$I$6,0,10*ROW('Sanitation Data'!I20))),'Data Summary'!DK26="Yes"),OFFSET('Sanitation Data'!$I$6,0,10*ROW('Sanitation Data'!I20)),NA())</f>
        <v>#N/A</v>
      </c>
      <c r="AW26" s="507" t="e">
        <f ca="1">+IF(AND(ISNUMBER(OFFSET('Sanitation Data'!$I$10,0,10*ROW('Sanitation Data'!I20))),'Data Summary'!DL26="Yes"),OFFSET('Sanitation Data'!$I$10,0,10*ROW('Sanitation Data'!I20)),NA())</f>
        <v>#N/A</v>
      </c>
      <c r="AX26" s="507" t="e">
        <f ca="1">+IF(AND(ISNUMBER(OFFSET('Sanitation Data'!$I$11,0,10*ROW('Sanitation Data'!I20))),'Data Summary'!DM26="Yes"),OFFSET('Sanitation Data'!$I$11,0,10*ROW('Sanitation Data'!I20)),NA())</f>
        <v>#N/A</v>
      </c>
      <c r="AY26" s="507" t="e">
        <f ca="1">+IF(AND(ISNUMBER(OFFSET('Sanitation Data'!$I$12,0,10*ROW('Sanitation Data'!I20))),'Data Summary'!DN26="Yes"),OFFSET('Sanitation Data'!$I$12,0,10*ROW('Sanitation Data'!I20)),NA())</f>
        <v>#N/A</v>
      </c>
      <c r="AZ26" s="508" t="e">
        <f ca="1">+IF(AND(ISNUMBER(OFFSET('Hygiene Data'!$D$5,0,10*ROW('Hygiene Data'!D20))),'Data Summary'!DO26="Yes"),OFFSET('Hygiene Data'!$D$5,0,10*ROW('Hygiene Data'!D20)),NA())</f>
        <v>#N/A</v>
      </c>
      <c r="BA26" s="508" t="e">
        <f ca="1">+IF(AND(ISNUMBER(OFFSET('Hygiene Data'!$D$7,0,10*ROW('Hygiene Data'!D20))),'Data Summary'!DP26="Yes"),OFFSET('Hygiene Data'!$D$7,0,10*ROW('Hygiene Data'!D20)),NA())</f>
        <v>#N/A</v>
      </c>
      <c r="BB26" s="508" t="e">
        <f ca="1">+IF(AND(ISNUMBER(OFFSET('Hygiene Data'!$D$9,0,10*ROW('Hygiene Data'!D20))),'Data Summary'!DQ26="Yes"),OFFSET('Hygiene Data'!$D$9,0,10*ROW('Hygiene Data'!D20)),NA())</f>
        <v>#N/A</v>
      </c>
      <c r="BC26" s="508" t="e">
        <f ca="1">+IF(AND(ISNUMBER(OFFSET('Hygiene Data'!$E$5,0,10*ROW('Hygiene Data'!E20))),'Data Summary'!DR26="Yes"),OFFSET('Hygiene Data'!$E$5,0,10*ROW('Hygiene Data'!E20)),NA())</f>
        <v>#N/A</v>
      </c>
      <c r="BD26" s="508" t="e">
        <f ca="1">+IF(AND(ISNUMBER(OFFSET('Hygiene Data'!$E$7,0,10*ROW('Hygiene Data'!E20))),'Data Summary'!DS26="Yes"),OFFSET('Hygiene Data'!$E$7,0,10*ROW('Hygiene Data'!E20)),NA())</f>
        <v>#N/A</v>
      </c>
      <c r="BE26" s="508" t="e">
        <f ca="1">+IF(AND(ISNUMBER(OFFSET('Hygiene Data'!$E$9,0,10*ROW('Hygiene Data'!E20))),'Data Summary'!DT26="Yes"),OFFSET('Hygiene Data'!$E$9,0,10*ROW('Hygiene Data'!E20)),NA())</f>
        <v>#N/A</v>
      </c>
      <c r="BF26" s="508" t="e">
        <f ca="1">+IF(AND(ISNUMBER(OFFSET('Hygiene Data'!$F$5,0,10*ROW('Hygiene Data'!F20))),'Data Summary'!DU26="Yes"),OFFSET('Hygiene Data'!$F$5,0,10*ROW('Hygiene Data'!F20)),NA())</f>
        <v>#N/A</v>
      </c>
      <c r="BG26" s="508" t="e">
        <f ca="1">+IF(AND(ISNUMBER(OFFSET('Hygiene Data'!$F$7,0,10*ROW('Hygiene Data'!F20))),'Data Summary'!DV26="Yes"),OFFSET('Hygiene Data'!$F$7,0,10*ROW('Hygiene Data'!F20)),NA())</f>
        <v>#N/A</v>
      </c>
      <c r="BH26" s="508" t="e">
        <f ca="1">+IF(AND(ISNUMBER(OFFSET('Hygiene Data'!$F$9,0,10*ROW('Hygiene Data'!F20))),'Data Summary'!DW26="Yes"),OFFSET('Hygiene Data'!$F$9,0,10*ROW('Hygiene Data'!F20)),NA())</f>
        <v>#N/A</v>
      </c>
      <c r="BI26" s="508" t="e">
        <f ca="1">+IF(AND(ISNUMBER(OFFSET('Hygiene Data'!$G$5,0,10*ROW('Hygiene Data'!G20))),'Data Summary'!DX26="Yes"),OFFSET('Hygiene Data'!$G$5,0,10*ROW('Hygiene Data'!G20)),NA())</f>
        <v>#N/A</v>
      </c>
      <c r="BJ26" s="508" t="e">
        <f ca="1">+IF(AND(ISNUMBER(OFFSET('Hygiene Data'!$G$7,0,10*ROW('Hygiene Data'!G20))),'Data Summary'!DY26="Yes"),OFFSET('Hygiene Data'!$G$7,0,10*ROW('Hygiene Data'!G20)),NA())</f>
        <v>#N/A</v>
      </c>
      <c r="BK26" s="508" t="e">
        <f ca="1">+IF(AND(ISNUMBER(OFFSET('Hygiene Data'!$G$9,0,10*ROW('Hygiene Data'!G20))),'Data Summary'!DZ26="Yes"),OFFSET('Hygiene Data'!$G$9,0,10*ROW('Hygiene Data'!G20)),NA())</f>
        <v>#N/A</v>
      </c>
      <c r="BL26" s="508" t="e">
        <f ca="1">+IF(AND(ISNUMBER(OFFSET('Hygiene Data'!$H$5,0,10*ROW('Hygiene Data'!H20))),'Data Summary'!EA26="Yes"),OFFSET('Hygiene Data'!$H$5,0,10*ROW('Hygiene Data'!H20)),NA())</f>
        <v>#N/A</v>
      </c>
      <c r="BM26" s="508" t="e">
        <f ca="1">+IF(AND(ISNUMBER(OFFSET('Hygiene Data'!$H$7,0,10*ROW('Hygiene Data'!H20))),'Data Summary'!EB26="Yes"),OFFSET('Hygiene Data'!$H$7,0,10*ROW('Hygiene Data'!H20)),NA())</f>
        <v>#N/A</v>
      </c>
      <c r="BN26" s="508" t="e">
        <f ca="1">+IF(AND(ISNUMBER(OFFSET('Hygiene Data'!$H$9,0,10*ROW('Hygiene Data'!H20))),'Data Summary'!EC26="Yes"),OFFSET('Hygiene Data'!$H$9,0,10*ROW('Hygiene Data'!H20)),NA())</f>
        <v>#N/A</v>
      </c>
      <c r="BO26" s="508" t="e">
        <f ca="1">+IF(AND(ISNUMBER(OFFSET('Hygiene Data'!$I$5,0,10*ROW('Hygiene Data'!I20))),'Data Summary'!ED26="Yes"),OFFSET('Hygiene Data'!$I$5,0,10*ROW('Hygiene Data'!I20)),NA())</f>
        <v>#N/A</v>
      </c>
      <c r="BP26" s="508" t="e">
        <f ca="1">+IF(AND(ISNUMBER(OFFSET('Hygiene Data'!$I$7,0,10*ROW('Hygiene Data'!I20))),'Data Summary'!EE26="Yes"),OFFSET('Hygiene Data'!$I$7,0,10*ROW('Hygiene Data'!I20)),NA())</f>
        <v>#N/A</v>
      </c>
      <c r="BQ26" s="508" t="e">
        <f ca="1">+IF(AND(ISNUMBER(OFFSET('Hygiene Data'!$I$9,0,10*ROW('Hygiene Data'!I20))),'Data Summary'!EF26="Yes"),OFFSET('Hygiene Data'!$I$9,0,10*ROW('Hygiene Data'!I20)),NA())</f>
        <v>#N/A</v>
      </c>
    </row>
    <row r="27" spans="1:69" x14ac:dyDescent="0.25">
      <c r="A27" s="504" t="e">
        <f ca="1">+RIGHT('Data Summary'!A27,LEN('Data Summary'!A27)-9)</f>
        <v>#VALUE!</v>
      </c>
      <c r="B27" s="478" t="str">
        <f ca="1">+IF(ISTEXT('Data Summary'!B27),'Data Summary'!B27,"")</f>
        <v/>
      </c>
      <c r="C27" s="505" t="e">
        <f ca="1">+VALUE('Data Summary'!C27)</f>
        <v>#VALUE!</v>
      </c>
      <c r="D27" s="506" t="e">
        <f ca="1">+IF(AND(ISNUMBER(OFFSET('Water Data'!$D$4,0,10*ROW('Water Data'!D21))),'Data Summary'!BS27="Yes"),100-OFFSET('Water Data'!$D$4,0,10*ROW('Water Data'!D21)),NA())</f>
        <v>#N/A</v>
      </c>
      <c r="E27" s="506" t="e">
        <f ca="1">+IF(AND(ISNUMBER(OFFSET('Water Data'!$D$6,0,10*ROW('Water Data'!D21))),'Data Summary'!BT27="Yes"),OFFSET('Water Data'!$D$6,0,10*ROW('Water Data'!D21)),NA())</f>
        <v>#N/A</v>
      </c>
      <c r="F27" s="506" t="e">
        <f ca="1">+IF(AND(ISNUMBER(OFFSET('Water Data'!$D$9,0,10*ROW('Water Data'!D21))),'Data Summary'!BU27="Yes"),OFFSET('Water Data'!$D$9,0,10*ROW('Water Data'!D21)),NA())</f>
        <v>#N/A</v>
      </c>
      <c r="G27" s="506" t="e">
        <f ca="1">+IF(AND(ISNUMBER(OFFSET('Water Data'!$E$4,0,10*ROW('Water Data'!E21))),'Data Summary'!BV27="Yes"),100-OFFSET('Water Data'!$E$4,0,10*ROW('Water Data'!E21)),NA())</f>
        <v>#N/A</v>
      </c>
      <c r="H27" s="506" t="e">
        <f ca="1">+IF(AND(ISNUMBER(OFFSET('Water Data'!$E$6,0,10*ROW('Water Data'!E21))),'Data Summary'!BW27="Yes"),OFFSET('Water Data'!$E$6,0,10*ROW('Water Data'!E21)),NA())</f>
        <v>#N/A</v>
      </c>
      <c r="I27" s="506" t="e">
        <f ca="1">+IF(AND(ISNUMBER(OFFSET('Water Data'!$E$9,0,10*ROW('Water Data'!E21))),'Data Summary'!BX27="Yes"),OFFSET('Water Data'!$E$9,0,10*ROW('Water Data'!E21)),NA())</f>
        <v>#N/A</v>
      </c>
      <c r="J27" s="506" t="e">
        <f ca="1">+IF(AND(ISNUMBER(OFFSET('Water Data'!$F$4,0,10*ROW('Water Data'!F21))),'Data Summary'!BY27="Yes"),100-OFFSET('Water Data'!$F$4,0,10*ROW('Water Data'!F21)),NA())</f>
        <v>#N/A</v>
      </c>
      <c r="K27" s="506" t="e">
        <f ca="1">+IF(AND(ISNUMBER(OFFSET('Water Data'!$F$6,0,10*ROW('Water Data'!F21))),'Data Summary'!BZ27="Yes"),OFFSET('Water Data'!$F$6,0,10*ROW('Water Data'!F21)),NA())</f>
        <v>#N/A</v>
      </c>
      <c r="L27" s="506" t="e">
        <f ca="1">+IF(AND(ISNUMBER(OFFSET('Water Data'!$F$9,0,10*ROW('Water Data'!F21))),'Data Summary'!CA27="Yes"),OFFSET('Water Data'!$F$9,0,10*ROW('Water Data'!F21)),NA())</f>
        <v>#N/A</v>
      </c>
      <c r="M27" s="506" t="e">
        <f ca="1">+IF(AND(ISNUMBER(OFFSET('Water Data'!$G$4,0,10*ROW('Water Data'!G21))),'Data Summary'!CB27="Yes"),100-OFFSET('Water Data'!$G$4,0,10*ROW('Water Data'!G21)),NA())</f>
        <v>#N/A</v>
      </c>
      <c r="N27" s="506" t="e">
        <f ca="1">+IF(AND(ISNUMBER(OFFSET('Water Data'!$G$6,0,10*ROW('Water Data'!G21))),'Data Summary'!CC27="Yes"),OFFSET('Water Data'!$G$6,0,10*ROW('Water Data'!G21)),NA())</f>
        <v>#N/A</v>
      </c>
      <c r="O27" s="506" t="e">
        <f ca="1">+IF(AND(ISNUMBER(OFFSET('Water Data'!$G$9,0,10*ROW('Water Data'!G21))),'Data Summary'!CD27="Yes"),OFFSET('Water Data'!$G$9,0,10*ROW('Water Data'!G21)),NA())</f>
        <v>#N/A</v>
      </c>
      <c r="P27" s="506" t="e">
        <f ca="1">+IF(AND(ISNUMBER(OFFSET('Water Data'!$H$4,0,10*ROW('Water Data'!H21))),'Data Summary'!CE27="Yes"),100-OFFSET('Water Data'!$H$4,0,10*ROW('Water Data'!H21)),NA())</f>
        <v>#N/A</v>
      </c>
      <c r="Q27" s="506" t="e">
        <f ca="1">+IF(AND(ISNUMBER(OFFSET('Water Data'!$H$6,0,10*ROW('Water Data'!H21))),'Data Summary'!CF27="Yes"),OFFSET('Water Data'!$H$6,0,10*ROW('Water Data'!H21)),NA())</f>
        <v>#N/A</v>
      </c>
      <c r="R27" s="506" t="e">
        <f ca="1">+IF(AND(ISNUMBER(OFFSET('Water Data'!$H$9,0,10*ROW('Water Data'!H21))),'Data Summary'!CG27="Yes"),OFFSET('Water Data'!$H$9,0,10*ROW('Water Data'!H21)),NA())</f>
        <v>#N/A</v>
      </c>
      <c r="S27" s="506" t="e">
        <f ca="1">+IF(AND(ISNUMBER(OFFSET('Water Data'!$I$4,0,10*ROW('Water Data'!I21))),'Data Summary'!CH27="Yes"),100-OFFSET('Water Data'!$I$4,0,10*ROW('Water Data'!I21)),NA())</f>
        <v>#N/A</v>
      </c>
      <c r="T27" s="506" t="e">
        <f ca="1">+IF(AND(ISNUMBER(OFFSET('Water Data'!$I$6,0,10*ROW('Water Data'!I21))),'Data Summary'!CI27="Yes"),OFFSET('Water Data'!$I$6,0,10*ROW('Water Data'!I21)),NA())</f>
        <v>#N/A</v>
      </c>
      <c r="U27" s="506" t="e">
        <f ca="1">+IF(AND(ISNUMBER(OFFSET('Water Data'!$I$9,0,10*ROW('Water Data'!I21))),'Data Summary'!CJ27="Yes"),OFFSET('Water Data'!$I$9,0,10*ROW('Water Data'!I21)),NA())</f>
        <v>#N/A</v>
      </c>
      <c r="V27" s="507" t="e">
        <f ca="1">+IF(AND(ISNUMBER(OFFSET('Sanitation Data'!$D$4,0,10*ROW('Sanitation Data'!D21))),'Data Summary'!CK27="Yes"),100-OFFSET('Sanitation Data'!$D$4,0,10*ROW('Sanitation Data'!D21)),NA())</f>
        <v>#N/A</v>
      </c>
      <c r="W27" s="507" t="e">
        <f ca="1">+IF(AND(ISNUMBER(OFFSET('Sanitation Data'!$D$6,0,10*ROW('Sanitation Data'!D21))),'Data Summary'!CL27="Yes"),OFFSET('Sanitation Data'!$D$6,0,10*ROW('Sanitation Data'!D21)),NA())</f>
        <v>#N/A</v>
      </c>
      <c r="X27" s="507" t="e">
        <f ca="1">+IF(AND(ISNUMBER(OFFSET('Sanitation Data'!$D$10,0,10*ROW('Sanitation Data'!D21))),'Data Summary'!CM27="Yes"),OFFSET('Sanitation Data'!$D$10,0,10*ROW('Sanitation Data'!D21)),NA())</f>
        <v>#N/A</v>
      </c>
      <c r="Y27" s="507" t="e">
        <f ca="1">+IF(AND(ISNUMBER(OFFSET('Sanitation Data'!$D$11,0,10*ROW('Sanitation Data'!D21))),'Data Summary'!CN27="Yes"),OFFSET('Sanitation Data'!$D$11,0,10*ROW('Sanitation Data'!D21)),NA())</f>
        <v>#N/A</v>
      </c>
      <c r="Z27" s="507" t="e">
        <f ca="1">+IF(AND(ISNUMBER(OFFSET('Sanitation Data'!$D$12,0,10*ROW('Sanitation Data'!D21))),'Data Summary'!CO27="Yes"),OFFSET('Sanitation Data'!$D$12,0,10*ROW('Sanitation Data'!D21)),NA())</f>
        <v>#N/A</v>
      </c>
      <c r="AA27" s="507" t="e">
        <f ca="1">+IF(AND(ISNUMBER(OFFSET('Sanitation Data'!$E$4,0,10*ROW('Sanitation Data'!E21))),'Data Summary'!CP27="Yes"),100-OFFSET('Sanitation Data'!$E$4,0,10*ROW('Sanitation Data'!E21)),NA())</f>
        <v>#N/A</v>
      </c>
      <c r="AB27" s="507" t="e">
        <f ca="1">+IF(AND(ISNUMBER(OFFSET('Sanitation Data'!$E$6,0,10*ROW('Sanitation Data'!E21))),'Data Summary'!CQ27="Yes"),OFFSET('Sanitation Data'!$E$6,0,10*ROW('Sanitation Data'!E21)),NA())</f>
        <v>#N/A</v>
      </c>
      <c r="AC27" s="507" t="e">
        <f ca="1">+IF(AND(ISNUMBER(OFFSET('Sanitation Data'!$E$10,0,10*ROW('Sanitation Data'!E21))),'Data Summary'!CR27="Yes"),OFFSET('Sanitation Data'!$E$10,0,10*ROW('Sanitation Data'!E21)),NA())</f>
        <v>#N/A</v>
      </c>
      <c r="AD27" s="507" t="e">
        <f ca="1">+IF(AND(ISNUMBER(OFFSET('Sanitation Data'!$E$11,0,10*ROW('Sanitation Data'!E21))),'Data Summary'!CS27="Yes"),OFFSET('Sanitation Data'!$E$11,0,10*ROW('Sanitation Data'!E21)),NA())</f>
        <v>#N/A</v>
      </c>
      <c r="AE27" s="507" t="e">
        <f ca="1">+IF(AND(ISNUMBER(OFFSET('Sanitation Data'!$E$12,0,10*ROW('Sanitation Data'!E21))),'Data Summary'!CT27="Yes"),OFFSET('Sanitation Data'!$E$12,0,10*ROW('Sanitation Data'!E21)),NA())</f>
        <v>#N/A</v>
      </c>
      <c r="AF27" s="507" t="e">
        <f ca="1">+IF(AND(ISNUMBER(OFFSET('Sanitation Data'!$F$4,0,10*ROW('Sanitation Data'!F21))),'Data Summary'!CU27="Yes"),100-OFFSET('Sanitation Data'!$F$4,0,10*ROW('Sanitation Data'!F21)),NA())</f>
        <v>#N/A</v>
      </c>
      <c r="AG27" s="507" t="e">
        <f ca="1">+IF(AND(ISNUMBER(OFFSET('Sanitation Data'!$F$6,0,10*ROW('Sanitation Data'!F21))),'Data Summary'!CV27="Yes"),OFFSET('Sanitation Data'!$F$6,0,10*ROW('Sanitation Data'!F21)),NA())</f>
        <v>#N/A</v>
      </c>
      <c r="AH27" s="507" t="e">
        <f ca="1">+IF(AND(ISNUMBER(OFFSET('Sanitation Data'!$F$10,0,10*ROW('Sanitation Data'!F21))),'Data Summary'!CW27="Yes"),OFFSET('Sanitation Data'!$F$10,0,10*ROW('Sanitation Data'!F21)),NA())</f>
        <v>#N/A</v>
      </c>
      <c r="AI27" s="507" t="e">
        <f ca="1">+IF(AND(ISNUMBER(OFFSET('Sanitation Data'!$F$11,0,10*ROW('Sanitation Data'!F21))),'Data Summary'!CX27="Yes"),OFFSET('Sanitation Data'!$F$11,0,10*ROW('Sanitation Data'!F21)),NA())</f>
        <v>#N/A</v>
      </c>
      <c r="AJ27" s="507" t="e">
        <f ca="1">+IF(AND(ISNUMBER(OFFSET('Sanitation Data'!$F$12,0,10*ROW('Sanitation Data'!F21))),'Data Summary'!CY27="Yes"),OFFSET('Sanitation Data'!$F$12,0,10*ROW('Sanitation Data'!F21)),NA())</f>
        <v>#N/A</v>
      </c>
      <c r="AK27" s="507" t="e">
        <f ca="1">+IF(AND(ISNUMBER(OFFSET('Sanitation Data'!$G$4,0,10*ROW('Sanitation Data'!G21))),'Data Summary'!CZ27="Yes"),100-OFFSET('Sanitation Data'!$G$4,0,10*ROW('Sanitation Data'!G21)),NA())</f>
        <v>#N/A</v>
      </c>
      <c r="AL27" s="507" t="e">
        <f ca="1">+IF(AND(ISNUMBER(OFFSET('Sanitation Data'!$G$6,0,10*ROW('Sanitation Data'!G21))),'Data Summary'!DA27="Yes"),OFFSET('Sanitation Data'!$G$6,0,10*ROW('Sanitation Data'!G21)),NA())</f>
        <v>#N/A</v>
      </c>
      <c r="AM27" s="507" t="e">
        <f ca="1">+IF(AND(ISNUMBER(OFFSET('Sanitation Data'!$G$10,0,10*ROW('Sanitation Data'!G21))),'Data Summary'!DB27="Yes"),OFFSET('Sanitation Data'!$G$10,0,10*ROW('Sanitation Data'!G21)),NA())</f>
        <v>#N/A</v>
      </c>
      <c r="AN27" s="507" t="e">
        <f ca="1">+IF(AND(ISNUMBER(OFFSET('Sanitation Data'!$G$11,0,10*ROW('Sanitation Data'!G21))),'Data Summary'!DC27="Yes"),OFFSET('Sanitation Data'!$G$11,0,10*ROW('Sanitation Data'!G21)),NA())</f>
        <v>#N/A</v>
      </c>
      <c r="AO27" s="507" t="e">
        <f ca="1">+IF(AND(ISNUMBER(OFFSET('Sanitation Data'!$G$12,0,10*ROW('Sanitation Data'!G21))),'Data Summary'!DD27="Yes"),OFFSET('Sanitation Data'!$G$12,0,10*ROW('Sanitation Data'!G21)),NA())</f>
        <v>#N/A</v>
      </c>
      <c r="AP27" s="507" t="e">
        <f ca="1">+IF(AND(ISNUMBER(OFFSET('Sanitation Data'!$H$4,0,10*ROW('Sanitation Data'!H21))),'Data Summary'!DE27="Yes"),100-OFFSET('Sanitation Data'!$H$4,0,10*ROW('Sanitation Data'!H21)),NA())</f>
        <v>#N/A</v>
      </c>
      <c r="AQ27" s="507" t="e">
        <f ca="1">+IF(AND(ISNUMBER(OFFSET('Sanitation Data'!$H$6,0,10*ROW('Sanitation Data'!H21))),'Data Summary'!DF27="Yes"),OFFSET('Sanitation Data'!$H$6,0,10*ROW('Sanitation Data'!H21)),NA())</f>
        <v>#N/A</v>
      </c>
      <c r="AR27" s="507" t="e">
        <f ca="1">+IF(AND(ISNUMBER(OFFSET('Sanitation Data'!$H$10,0,10*ROW('Sanitation Data'!H21))),'Data Summary'!DG27="Yes"),OFFSET('Sanitation Data'!$H$10,0,10*ROW('Sanitation Data'!H21)),NA())</f>
        <v>#N/A</v>
      </c>
      <c r="AS27" s="507" t="e">
        <f ca="1">+IF(AND(ISNUMBER(OFFSET('Sanitation Data'!$H$11,0,10*ROW('Sanitation Data'!H21))),'Data Summary'!DH27="Yes"),OFFSET('Sanitation Data'!$H$11,0,10*ROW('Sanitation Data'!H21)),NA())</f>
        <v>#N/A</v>
      </c>
      <c r="AT27" s="507" t="e">
        <f ca="1">+IF(AND(ISNUMBER(OFFSET('Sanitation Data'!$H$12,0,10*ROW('Sanitation Data'!H21))),'Data Summary'!DI27="Yes"),OFFSET('Sanitation Data'!$H$12,0,10*ROW('Sanitation Data'!H21)),NA())</f>
        <v>#N/A</v>
      </c>
      <c r="AU27" s="507" t="e">
        <f ca="1">+IF(AND(ISNUMBER(OFFSET('Sanitation Data'!$I$4,0,10*ROW('Sanitation Data'!I21))),'Data Summary'!DJ27="Yes"),100-OFFSET('Sanitation Data'!$I$4,0,10*ROW('Sanitation Data'!I21)),NA())</f>
        <v>#N/A</v>
      </c>
      <c r="AV27" s="507" t="e">
        <f ca="1">+IF(AND(ISNUMBER(OFFSET('Sanitation Data'!$I$6,0,10*ROW('Sanitation Data'!I21))),'Data Summary'!DK27="Yes"),OFFSET('Sanitation Data'!$I$6,0,10*ROW('Sanitation Data'!I21)),NA())</f>
        <v>#N/A</v>
      </c>
      <c r="AW27" s="507" t="e">
        <f ca="1">+IF(AND(ISNUMBER(OFFSET('Sanitation Data'!$I$10,0,10*ROW('Sanitation Data'!I21))),'Data Summary'!DL27="Yes"),OFFSET('Sanitation Data'!$I$10,0,10*ROW('Sanitation Data'!I21)),NA())</f>
        <v>#N/A</v>
      </c>
      <c r="AX27" s="507" t="e">
        <f ca="1">+IF(AND(ISNUMBER(OFFSET('Sanitation Data'!$I$11,0,10*ROW('Sanitation Data'!I21))),'Data Summary'!DM27="Yes"),OFFSET('Sanitation Data'!$I$11,0,10*ROW('Sanitation Data'!I21)),NA())</f>
        <v>#N/A</v>
      </c>
      <c r="AY27" s="507" t="e">
        <f ca="1">+IF(AND(ISNUMBER(OFFSET('Sanitation Data'!$I$12,0,10*ROW('Sanitation Data'!I21))),'Data Summary'!DN27="Yes"),OFFSET('Sanitation Data'!$I$12,0,10*ROW('Sanitation Data'!I21)),NA())</f>
        <v>#N/A</v>
      </c>
      <c r="AZ27" s="508" t="e">
        <f ca="1">+IF(AND(ISNUMBER(OFFSET('Hygiene Data'!$D$5,0,10*ROW('Hygiene Data'!D21))),'Data Summary'!DO27="Yes"),OFFSET('Hygiene Data'!$D$5,0,10*ROW('Hygiene Data'!D21)),NA())</f>
        <v>#N/A</v>
      </c>
      <c r="BA27" s="508" t="e">
        <f ca="1">+IF(AND(ISNUMBER(OFFSET('Hygiene Data'!$D$7,0,10*ROW('Hygiene Data'!D21))),'Data Summary'!DP27="Yes"),OFFSET('Hygiene Data'!$D$7,0,10*ROW('Hygiene Data'!D21)),NA())</f>
        <v>#N/A</v>
      </c>
      <c r="BB27" s="508" t="e">
        <f ca="1">+IF(AND(ISNUMBER(OFFSET('Hygiene Data'!$D$9,0,10*ROW('Hygiene Data'!D21))),'Data Summary'!DQ27="Yes"),OFFSET('Hygiene Data'!$D$9,0,10*ROW('Hygiene Data'!D21)),NA())</f>
        <v>#N/A</v>
      </c>
      <c r="BC27" s="508" t="e">
        <f ca="1">+IF(AND(ISNUMBER(OFFSET('Hygiene Data'!$E$5,0,10*ROW('Hygiene Data'!E21))),'Data Summary'!DR27="Yes"),OFFSET('Hygiene Data'!$E$5,0,10*ROW('Hygiene Data'!E21)),NA())</f>
        <v>#N/A</v>
      </c>
      <c r="BD27" s="508" t="e">
        <f ca="1">+IF(AND(ISNUMBER(OFFSET('Hygiene Data'!$E$7,0,10*ROW('Hygiene Data'!E21))),'Data Summary'!DS27="Yes"),OFFSET('Hygiene Data'!$E$7,0,10*ROW('Hygiene Data'!E21)),NA())</f>
        <v>#N/A</v>
      </c>
      <c r="BE27" s="508" t="e">
        <f ca="1">+IF(AND(ISNUMBER(OFFSET('Hygiene Data'!$E$9,0,10*ROW('Hygiene Data'!E21))),'Data Summary'!DT27="Yes"),OFFSET('Hygiene Data'!$E$9,0,10*ROW('Hygiene Data'!E21)),NA())</f>
        <v>#N/A</v>
      </c>
      <c r="BF27" s="508" t="e">
        <f ca="1">+IF(AND(ISNUMBER(OFFSET('Hygiene Data'!$F$5,0,10*ROW('Hygiene Data'!F21))),'Data Summary'!DU27="Yes"),OFFSET('Hygiene Data'!$F$5,0,10*ROW('Hygiene Data'!F21)),NA())</f>
        <v>#N/A</v>
      </c>
      <c r="BG27" s="508" t="e">
        <f ca="1">+IF(AND(ISNUMBER(OFFSET('Hygiene Data'!$F$7,0,10*ROW('Hygiene Data'!F21))),'Data Summary'!DV27="Yes"),OFFSET('Hygiene Data'!$F$7,0,10*ROW('Hygiene Data'!F21)),NA())</f>
        <v>#N/A</v>
      </c>
      <c r="BH27" s="508" t="e">
        <f ca="1">+IF(AND(ISNUMBER(OFFSET('Hygiene Data'!$F$9,0,10*ROW('Hygiene Data'!F21))),'Data Summary'!DW27="Yes"),OFFSET('Hygiene Data'!$F$9,0,10*ROW('Hygiene Data'!F21)),NA())</f>
        <v>#N/A</v>
      </c>
      <c r="BI27" s="508" t="e">
        <f ca="1">+IF(AND(ISNUMBER(OFFSET('Hygiene Data'!$G$5,0,10*ROW('Hygiene Data'!G21))),'Data Summary'!DX27="Yes"),OFFSET('Hygiene Data'!$G$5,0,10*ROW('Hygiene Data'!G21)),NA())</f>
        <v>#N/A</v>
      </c>
      <c r="BJ27" s="508" t="e">
        <f ca="1">+IF(AND(ISNUMBER(OFFSET('Hygiene Data'!$G$7,0,10*ROW('Hygiene Data'!G21))),'Data Summary'!DY27="Yes"),OFFSET('Hygiene Data'!$G$7,0,10*ROW('Hygiene Data'!G21)),NA())</f>
        <v>#N/A</v>
      </c>
      <c r="BK27" s="508" t="e">
        <f ca="1">+IF(AND(ISNUMBER(OFFSET('Hygiene Data'!$G$9,0,10*ROW('Hygiene Data'!G21))),'Data Summary'!DZ27="Yes"),OFFSET('Hygiene Data'!$G$9,0,10*ROW('Hygiene Data'!G21)),NA())</f>
        <v>#N/A</v>
      </c>
      <c r="BL27" s="508" t="e">
        <f ca="1">+IF(AND(ISNUMBER(OFFSET('Hygiene Data'!$H$5,0,10*ROW('Hygiene Data'!H21))),'Data Summary'!EA27="Yes"),OFFSET('Hygiene Data'!$H$5,0,10*ROW('Hygiene Data'!H21)),NA())</f>
        <v>#N/A</v>
      </c>
      <c r="BM27" s="508" t="e">
        <f ca="1">+IF(AND(ISNUMBER(OFFSET('Hygiene Data'!$H$7,0,10*ROW('Hygiene Data'!H21))),'Data Summary'!EB27="Yes"),OFFSET('Hygiene Data'!$H$7,0,10*ROW('Hygiene Data'!H21)),NA())</f>
        <v>#N/A</v>
      </c>
      <c r="BN27" s="508" t="e">
        <f ca="1">+IF(AND(ISNUMBER(OFFSET('Hygiene Data'!$H$9,0,10*ROW('Hygiene Data'!H21))),'Data Summary'!EC27="Yes"),OFFSET('Hygiene Data'!$H$9,0,10*ROW('Hygiene Data'!H21)),NA())</f>
        <v>#N/A</v>
      </c>
      <c r="BO27" s="508" t="e">
        <f ca="1">+IF(AND(ISNUMBER(OFFSET('Hygiene Data'!$I$5,0,10*ROW('Hygiene Data'!I21))),'Data Summary'!ED27="Yes"),OFFSET('Hygiene Data'!$I$5,0,10*ROW('Hygiene Data'!I21)),NA())</f>
        <v>#N/A</v>
      </c>
      <c r="BP27" s="508" t="e">
        <f ca="1">+IF(AND(ISNUMBER(OFFSET('Hygiene Data'!$I$7,0,10*ROW('Hygiene Data'!I21))),'Data Summary'!EE27="Yes"),OFFSET('Hygiene Data'!$I$7,0,10*ROW('Hygiene Data'!I21)),NA())</f>
        <v>#N/A</v>
      </c>
      <c r="BQ27" s="508" t="e">
        <f ca="1">+IF(AND(ISNUMBER(OFFSET('Hygiene Data'!$I$9,0,10*ROW('Hygiene Data'!I21))),'Data Summary'!EF27="Yes"),OFFSET('Hygiene Data'!$I$9,0,10*ROW('Hygiene Data'!I21)),NA())</f>
        <v>#N/A</v>
      </c>
    </row>
    <row r="28" spans="1:69" x14ac:dyDescent="0.25">
      <c r="A28" s="504" t="e">
        <f ca="1">+RIGHT('Data Summary'!A28,LEN('Data Summary'!A28)-9)</f>
        <v>#VALUE!</v>
      </c>
      <c r="B28" s="478" t="str">
        <f ca="1">+IF(ISTEXT('Data Summary'!B28),'Data Summary'!B28,"")</f>
        <v/>
      </c>
      <c r="C28" s="505" t="e">
        <f ca="1">+VALUE('Data Summary'!C28)</f>
        <v>#VALUE!</v>
      </c>
      <c r="D28" s="506" t="e">
        <f ca="1">+IF(AND(ISNUMBER(OFFSET('Water Data'!$D$4,0,10*ROW('Water Data'!D22))),'Data Summary'!BS28="Yes"),100-OFFSET('Water Data'!$D$4,0,10*ROW('Water Data'!D22)),NA())</f>
        <v>#N/A</v>
      </c>
      <c r="E28" s="506" t="e">
        <f ca="1">+IF(AND(ISNUMBER(OFFSET('Water Data'!$D$6,0,10*ROW('Water Data'!D22))),'Data Summary'!BT28="Yes"),OFFSET('Water Data'!$D$6,0,10*ROW('Water Data'!D22)),NA())</f>
        <v>#N/A</v>
      </c>
      <c r="F28" s="506" t="e">
        <f ca="1">+IF(AND(ISNUMBER(OFFSET('Water Data'!$D$9,0,10*ROW('Water Data'!D22))),'Data Summary'!BU28="Yes"),OFFSET('Water Data'!$D$9,0,10*ROW('Water Data'!D22)),NA())</f>
        <v>#N/A</v>
      </c>
      <c r="G28" s="506" t="e">
        <f ca="1">+IF(AND(ISNUMBER(OFFSET('Water Data'!$E$4,0,10*ROW('Water Data'!E22))),'Data Summary'!BV28="Yes"),100-OFFSET('Water Data'!$E$4,0,10*ROW('Water Data'!E22)),NA())</f>
        <v>#N/A</v>
      </c>
      <c r="H28" s="506" t="e">
        <f ca="1">+IF(AND(ISNUMBER(OFFSET('Water Data'!$E$6,0,10*ROW('Water Data'!E22))),'Data Summary'!BW28="Yes"),OFFSET('Water Data'!$E$6,0,10*ROW('Water Data'!E22)),NA())</f>
        <v>#N/A</v>
      </c>
      <c r="I28" s="506" t="e">
        <f ca="1">+IF(AND(ISNUMBER(OFFSET('Water Data'!$E$9,0,10*ROW('Water Data'!E22))),'Data Summary'!BX28="Yes"),OFFSET('Water Data'!$E$9,0,10*ROW('Water Data'!E22)),NA())</f>
        <v>#N/A</v>
      </c>
      <c r="J28" s="506" t="e">
        <f ca="1">+IF(AND(ISNUMBER(OFFSET('Water Data'!$F$4,0,10*ROW('Water Data'!F22))),'Data Summary'!BY28="Yes"),100-OFFSET('Water Data'!$F$4,0,10*ROW('Water Data'!F22)),NA())</f>
        <v>#N/A</v>
      </c>
      <c r="K28" s="506" t="e">
        <f ca="1">+IF(AND(ISNUMBER(OFFSET('Water Data'!$F$6,0,10*ROW('Water Data'!F22))),'Data Summary'!BZ28="Yes"),OFFSET('Water Data'!$F$6,0,10*ROW('Water Data'!F22)),NA())</f>
        <v>#N/A</v>
      </c>
      <c r="L28" s="506" t="e">
        <f ca="1">+IF(AND(ISNUMBER(OFFSET('Water Data'!$F$9,0,10*ROW('Water Data'!F22))),'Data Summary'!CA28="Yes"),OFFSET('Water Data'!$F$9,0,10*ROW('Water Data'!F22)),NA())</f>
        <v>#N/A</v>
      </c>
      <c r="M28" s="506" t="e">
        <f ca="1">+IF(AND(ISNUMBER(OFFSET('Water Data'!$G$4,0,10*ROW('Water Data'!G22))),'Data Summary'!CB28="Yes"),100-OFFSET('Water Data'!$G$4,0,10*ROW('Water Data'!G22)),NA())</f>
        <v>#N/A</v>
      </c>
      <c r="N28" s="506" t="e">
        <f ca="1">+IF(AND(ISNUMBER(OFFSET('Water Data'!$G$6,0,10*ROW('Water Data'!G22))),'Data Summary'!CC28="Yes"),OFFSET('Water Data'!$G$6,0,10*ROW('Water Data'!G22)),NA())</f>
        <v>#N/A</v>
      </c>
      <c r="O28" s="506" t="e">
        <f ca="1">+IF(AND(ISNUMBER(OFFSET('Water Data'!$G$9,0,10*ROW('Water Data'!G22))),'Data Summary'!CD28="Yes"),OFFSET('Water Data'!$G$9,0,10*ROW('Water Data'!G22)),NA())</f>
        <v>#N/A</v>
      </c>
      <c r="P28" s="506" t="e">
        <f ca="1">+IF(AND(ISNUMBER(OFFSET('Water Data'!$H$4,0,10*ROW('Water Data'!H22))),'Data Summary'!CE28="Yes"),100-OFFSET('Water Data'!$H$4,0,10*ROW('Water Data'!H22)),NA())</f>
        <v>#N/A</v>
      </c>
      <c r="Q28" s="506" t="e">
        <f ca="1">+IF(AND(ISNUMBER(OFFSET('Water Data'!$H$6,0,10*ROW('Water Data'!H22))),'Data Summary'!CF28="Yes"),OFFSET('Water Data'!$H$6,0,10*ROW('Water Data'!H22)),NA())</f>
        <v>#N/A</v>
      </c>
      <c r="R28" s="506" t="e">
        <f ca="1">+IF(AND(ISNUMBER(OFFSET('Water Data'!$H$9,0,10*ROW('Water Data'!H22))),'Data Summary'!CG28="Yes"),OFFSET('Water Data'!$H$9,0,10*ROW('Water Data'!H22)),NA())</f>
        <v>#N/A</v>
      </c>
      <c r="S28" s="506" t="e">
        <f ca="1">+IF(AND(ISNUMBER(OFFSET('Water Data'!$I$4,0,10*ROW('Water Data'!I22))),'Data Summary'!CH28="Yes"),100-OFFSET('Water Data'!$I$4,0,10*ROW('Water Data'!I22)),NA())</f>
        <v>#N/A</v>
      </c>
      <c r="T28" s="506" t="e">
        <f ca="1">+IF(AND(ISNUMBER(OFFSET('Water Data'!$I$6,0,10*ROW('Water Data'!I22))),'Data Summary'!CI28="Yes"),OFFSET('Water Data'!$I$6,0,10*ROW('Water Data'!I22)),NA())</f>
        <v>#N/A</v>
      </c>
      <c r="U28" s="506" t="e">
        <f ca="1">+IF(AND(ISNUMBER(OFFSET('Water Data'!$I$9,0,10*ROW('Water Data'!I22))),'Data Summary'!CJ28="Yes"),OFFSET('Water Data'!$I$9,0,10*ROW('Water Data'!I22)),NA())</f>
        <v>#N/A</v>
      </c>
      <c r="V28" s="507" t="e">
        <f ca="1">+IF(AND(ISNUMBER(OFFSET('Sanitation Data'!$D$4,0,10*ROW('Sanitation Data'!D22))),'Data Summary'!CK28="Yes"),100-OFFSET('Sanitation Data'!$D$4,0,10*ROW('Sanitation Data'!D22)),NA())</f>
        <v>#N/A</v>
      </c>
      <c r="W28" s="507" t="e">
        <f ca="1">+IF(AND(ISNUMBER(OFFSET('Sanitation Data'!$D$6,0,10*ROW('Sanitation Data'!D22))),'Data Summary'!CL28="Yes"),OFFSET('Sanitation Data'!$D$6,0,10*ROW('Sanitation Data'!D22)),NA())</f>
        <v>#N/A</v>
      </c>
      <c r="X28" s="507" t="e">
        <f ca="1">+IF(AND(ISNUMBER(OFFSET('Sanitation Data'!$D$10,0,10*ROW('Sanitation Data'!D22))),'Data Summary'!CM28="Yes"),OFFSET('Sanitation Data'!$D$10,0,10*ROW('Sanitation Data'!D22)),NA())</f>
        <v>#N/A</v>
      </c>
      <c r="Y28" s="507" t="e">
        <f ca="1">+IF(AND(ISNUMBER(OFFSET('Sanitation Data'!$D$11,0,10*ROW('Sanitation Data'!D22))),'Data Summary'!CN28="Yes"),OFFSET('Sanitation Data'!$D$11,0,10*ROW('Sanitation Data'!D22)),NA())</f>
        <v>#N/A</v>
      </c>
      <c r="Z28" s="507" t="e">
        <f ca="1">+IF(AND(ISNUMBER(OFFSET('Sanitation Data'!$D$12,0,10*ROW('Sanitation Data'!D22))),'Data Summary'!CO28="Yes"),OFFSET('Sanitation Data'!$D$12,0,10*ROW('Sanitation Data'!D22)),NA())</f>
        <v>#N/A</v>
      </c>
      <c r="AA28" s="507" t="e">
        <f ca="1">+IF(AND(ISNUMBER(OFFSET('Sanitation Data'!$E$4,0,10*ROW('Sanitation Data'!E22))),'Data Summary'!CP28="Yes"),100-OFFSET('Sanitation Data'!$E$4,0,10*ROW('Sanitation Data'!E22)),NA())</f>
        <v>#N/A</v>
      </c>
      <c r="AB28" s="507" t="e">
        <f ca="1">+IF(AND(ISNUMBER(OFFSET('Sanitation Data'!$E$6,0,10*ROW('Sanitation Data'!E22))),'Data Summary'!CQ28="Yes"),OFFSET('Sanitation Data'!$E$6,0,10*ROW('Sanitation Data'!E22)),NA())</f>
        <v>#N/A</v>
      </c>
      <c r="AC28" s="507" t="e">
        <f ca="1">+IF(AND(ISNUMBER(OFFSET('Sanitation Data'!$E$10,0,10*ROW('Sanitation Data'!E22))),'Data Summary'!CR28="Yes"),OFFSET('Sanitation Data'!$E$10,0,10*ROW('Sanitation Data'!E22)),NA())</f>
        <v>#N/A</v>
      </c>
      <c r="AD28" s="507" t="e">
        <f ca="1">+IF(AND(ISNUMBER(OFFSET('Sanitation Data'!$E$11,0,10*ROW('Sanitation Data'!E22))),'Data Summary'!CS28="Yes"),OFFSET('Sanitation Data'!$E$11,0,10*ROW('Sanitation Data'!E22)),NA())</f>
        <v>#N/A</v>
      </c>
      <c r="AE28" s="507" t="e">
        <f ca="1">+IF(AND(ISNUMBER(OFFSET('Sanitation Data'!$E$12,0,10*ROW('Sanitation Data'!E22))),'Data Summary'!CT28="Yes"),OFFSET('Sanitation Data'!$E$12,0,10*ROW('Sanitation Data'!E22)),NA())</f>
        <v>#N/A</v>
      </c>
      <c r="AF28" s="507" t="e">
        <f ca="1">+IF(AND(ISNUMBER(OFFSET('Sanitation Data'!$F$4,0,10*ROW('Sanitation Data'!F22))),'Data Summary'!CU28="Yes"),100-OFFSET('Sanitation Data'!$F$4,0,10*ROW('Sanitation Data'!F22)),NA())</f>
        <v>#N/A</v>
      </c>
      <c r="AG28" s="507" t="e">
        <f ca="1">+IF(AND(ISNUMBER(OFFSET('Sanitation Data'!$F$6,0,10*ROW('Sanitation Data'!F22))),'Data Summary'!CV28="Yes"),OFFSET('Sanitation Data'!$F$6,0,10*ROW('Sanitation Data'!F22)),NA())</f>
        <v>#N/A</v>
      </c>
      <c r="AH28" s="507" t="e">
        <f ca="1">+IF(AND(ISNUMBER(OFFSET('Sanitation Data'!$F$10,0,10*ROW('Sanitation Data'!F22))),'Data Summary'!CW28="Yes"),OFFSET('Sanitation Data'!$F$10,0,10*ROW('Sanitation Data'!F22)),NA())</f>
        <v>#N/A</v>
      </c>
      <c r="AI28" s="507" t="e">
        <f ca="1">+IF(AND(ISNUMBER(OFFSET('Sanitation Data'!$F$11,0,10*ROW('Sanitation Data'!F22))),'Data Summary'!CX28="Yes"),OFFSET('Sanitation Data'!$F$11,0,10*ROW('Sanitation Data'!F22)),NA())</f>
        <v>#N/A</v>
      </c>
      <c r="AJ28" s="507" t="e">
        <f ca="1">+IF(AND(ISNUMBER(OFFSET('Sanitation Data'!$F$12,0,10*ROW('Sanitation Data'!F22))),'Data Summary'!CY28="Yes"),OFFSET('Sanitation Data'!$F$12,0,10*ROW('Sanitation Data'!F22)),NA())</f>
        <v>#N/A</v>
      </c>
      <c r="AK28" s="507" t="e">
        <f ca="1">+IF(AND(ISNUMBER(OFFSET('Sanitation Data'!$G$4,0,10*ROW('Sanitation Data'!G22))),'Data Summary'!CZ28="Yes"),100-OFFSET('Sanitation Data'!$G$4,0,10*ROW('Sanitation Data'!G22)),NA())</f>
        <v>#N/A</v>
      </c>
      <c r="AL28" s="507" t="e">
        <f ca="1">+IF(AND(ISNUMBER(OFFSET('Sanitation Data'!$G$6,0,10*ROW('Sanitation Data'!G22))),'Data Summary'!DA28="Yes"),OFFSET('Sanitation Data'!$G$6,0,10*ROW('Sanitation Data'!G22)),NA())</f>
        <v>#N/A</v>
      </c>
      <c r="AM28" s="507" t="e">
        <f ca="1">+IF(AND(ISNUMBER(OFFSET('Sanitation Data'!$G$10,0,10*ROW('Sanitation Data'!G22))),'Data Summary'!DB28="Yes"),OFFSET('Sanitation Data'!$G$10,0,10*ROW('Sanitation Data'!G22)),NA())</f>
        <v>#N/A</v>
      </c>
      <c r="AN28" s="507" t="e">
        <f ca="1">+IF(AND(ISNUMBER(OFFSET('Sanitation Data'!$G$11,0,10*ROW('Sanitation Data'!G22))),'Data Summary'!DC28="Yes"),OFFSET('Sanitation Data'!$G$11,0,10*ROW('Sanitation Data'!G22)),NA())</f>
        <v>#N/A</v>
      </c>
      <c r="AO28" s="507" t="e">
        <f ca="1">+IF(AND(ISNUMBER(OFFSET('Sanitation Data'!$G$12,0,10*ROW('Sanitation Data'!G22))),'Data Summary'!DD28="Yes"),OFFSET('Sanitation Data'!$G$12,0,10*ROW('Sanitation Data'!G22)),NA())</f>
        <v>#N/A</v>
      </c>
      <c r="AP28" s="507" t="e">
        <f ca="1">+IF(AND(ISNUMBER(OFFSET('Sanitation Data'!$H$4,0,10*ROW('Sanitation Data'!H22))),'Data Summary'!DE28="Yes"),100-OFFSET('Sanitation Data'!$H$4,0,10*ROW('Sanitation Data'!H22)),NA())</f>
        <v>#N/A</v>
      </c>
      <c r="AQ28" s="507" t="e">
        <f ca="1">+IF(AND(ISNUMBER(OFFSET('Sanitation Data'!$H$6,0,10*ROW('Sanitation Data'!H22))),'Data Summary'!DF28="Yes"),OFFSET('Sanitation Data'!$H$6,0,10*ROW('Sanitation Data'!H22)),NA())</f>
        <v>#N/A</v>
      </c>
      <c r="AR28" s="507" t="e">
        <f ca="1">+IF(AND(ISNUMBER(OFFSET('Sanitation Data'!$H$10,0,10*ROW('Sanitation Data'!H22))),'Data Summary'!DG28="Yes"),OFFSET('Sanitation Data'!$H$10,0,10*ROW('Sanitation Data'!H22)),NA())</f>
        <v>#N/A</v>
      </c>
      <c r="AS28" s="507" t="e">
        <f ca="1">+IF(AND(ISNUMBER(OFFSET('Sanitation Data'!$H$11,0,10*ROW('Sanitation Data'!H22))),'Data Summary'!DH28="Yes"),OFFSET('Sanitation Data'!$H$11,0,10*ROW('Sanitation Data'!H22)),NA())</f>
        <v>#N/A</v>
      </c>
      <c r="AT28" s="507" t="e">
        <f ca="1">+IF(AND(ISNUMBER(OFFSET('Sanitation Data'!$H$12,0,10*ROW('Sanitation Data'!H22))),'Data Summary'!DI28="Yes"),OFFSET('Sanitation Data'!$H$12,0,10*ROW('Sanitation Data'!H22)),NA())</f>
        <v>#N/A</v>
      </c>
      <c r="AU28" s="507" t="e">
        <f ca="1">+IF(AND(ISNUMBER(OFFSET('Sanitation Data'!$I$4,0,10*ROW('Sanitation Data'!I22))),'Data Summary'!DJ28="Yes"),100-OFFSET('Sanitation Data'!$I$4,0,10*ROW('Sanitation Data'!I22)),NA())</f>
        <v>#N/A</v>
      </c>
      <c r="AV28" s="507" t="e">
        <f ca="1">+IF(AND(ISNUMBER(OFFSET('Sanitation Data'!$I$6,0,10*ROW('Sanitation Data'!I22))),'Data Summary'!DK28="Yes"),OFFSET('Sanitation Data'!$I$6,0,10*ROW('Sanitation Data'!I22)),NA())</f>
        <v>#N/A</v>
      </c>
      <c r="AW28" s="507" t="e">
        <f ca="1">+IF(AND(ISNUMBER(OFFSET('Sanitation Data'!$I$10,0,10*ROW('Sanitation Data'!I22))),'Data Summary'!DL28="Yes"),OFFSET('Sanitation Data'!$I$10,0,10*ROW('Sanitation Data'!I22)),NA())</f>
        <v>#N/A</v>
      </c>
      <c r="AX28" s="507" t="e">
        <f ca="1">+IF(AND(ISNUMBER(OFFSET('Sanitation Data'!$I$11,0,10*ROW('Sanitation Data'!I22))),'Data Summary'!DM28="Yes"),OFFSET('Sanitation Data'!$I$11,0,10*ROW('Sanitation Data'!I22)),NA())</f>
        <v>#N/A</v>
      </c>
      <c r="AY28" s="507" t="e">
        <f ca="1">+IF(AND(ISNUMBER(OFFSET('Sanitation Data'!$I$12,0,10*ROW('Sanitation Data'!I22))),'Data Summary'!DN28="Yes"),OFFSET('Sanitation Data'!$I$12,0,10*ROW('Sanitation Data'!I22)),NA())</f>
        <v>#N/A</v>
      </c>
      <c r="AZ28" s="508" t="e">
        <f ca="1">+IF(AND(ISNUMBER(OFFSET('Hygiene Data'!$D$5,0,10*ROW('Hygiene Data'!D22))),'Data Summary'!DO28="Yes"),OFFSET('Hygiene Data'!$D$5,0,10*ROW('Hygiene Data'!D22)),NA())</f>
        <v>#N/A</v>
      </c>
      <c r="BA28" s="508" t="e">
        <f ca="1">+IF(AND(ISNUMBER(OFFSET('Hygiene Data'!$D$7,0,10*ROW('Hygiene Data'!D22))),'Data Summary'!DP28="Yes"),OFFSET('Hygiene Data'!$D$7,0,10*ROW('Hygiene Data'!D22)),NA())</f>
        <v>#N/A</v>
      </c>
      <c r="BB28" s="508" t="e">
        <f ca="1">+IF(AND(ISNUMBER(OFFSET('Hygiene Data'!$D$9,0,10*ROW('Hygiene Data'!D22))),'Data Summary'!DQ28="Yes"),OFFSET('Hygiene Data'!$D$9,0,10*ROW('Hygiene Data'!D22)),NA())</f>
        <v>#N/A</v>
      </c>
      <c r="BC28" s="508" t="e">
        <f ca="1">+IF(AND(ISNUMBER(OFFSET('Hygiene Data'!$E$5,0,10*ROW('Hygiene Data'!E22))),'Data Summary'!DR28="Yes"),OFFSET('Hygiene Data'!$E$5,0,10*ROW('Hygiene Data'!E22)),NA())</f>
        <v>#N/A</v>
      </c>
      <c r="BD28" s="508" t="e">
        <f ca="1">+IF(AND(ISNUMBER(OFFSET('Hygiene Data'!$E$7,0,10*ROW('Hygiene Data'!E22))),'Data Summary'!DS28="Yes"),OFFSET('Hygiene Data'!$E$7,0,10*ROW('Hygiene Data'!E22)),NA())</f>
        <v>#N/A</v>
      </c>
      <c r="BE28" s="508" t="e">
        <f ca="1">+IF(AND(ISNUMBER(OFFSET('Hygiene Data'!$E$9,0,10*ROW('Hygiene Data'!E22))),'Data Summary'!DT28="Yes"),OFFSET('Hygiene Data'!$E$9,0,10*ROW('Hygiene Data'!E22)),NA())</f>
        <v>#N/A</v>
      </c>
      <c r="BF28" s="508" t="e">
        <f ca="1">+IF(AND(ISNUMBER(OFFSET('Hygiene Data'!$F$5,0,10*ROW('Hygiene Data'!F22))),'Data Summary'!DU28="Yes"),OFFSET('Hygiene Data'!$F$5,0,10*ROW('Hygiene Data'!F22)),NA())</f>
        <v>#N/A</v>
      </c>
      <c r="BG28" s="508" t="e">
        <f ca="1">+IF(AND(ISNUMBER(OFFSET('Hygiene Data'!$F$7,0,10*ROW('Hygiene Data'!F22))),'Data Summary'!DV28="Yes"),OFFSET('Hygiene Data'!$F$7,0,10*ROW('Hygiene Data'!F22)),NA())</f>
        <v>#N/A</v>
      </c>
      <c r="BH28" s="508" t="e">
        <f ca="1">+IF(AND(ISNUMBER(OFFSET('Hygiene Data'!$F$9,0,10*ROW('Hygiene Data'!F22))),'Data Summary'!DW28="Yes"),OFFSET('Hygiene Data'!$F$9,0,10*ROW('Hygiene Data'!F22)),NA())</f>
        <v>#N/A</v>
      </c>
      <c r="BI28" s="508" t="e">
        <f ca="1">+IF(AND(ISNUMBER(OFFSET('Hygiene Data'!$G$5,0,10*ROW('Hygiene Data'!G22))),'Data Summary'!DX28="Yes"),OFFSET('Hygiene Data'!$G$5,0,10*ROW('Hygiene Data'!G22)),NA())</f>
        <v>#N/A</v>
      </c>
      <c r="BJ28" s="508" t="e">
        <f ca="1">+IF(AND(ISNUMBER(OFFSET('Hygiene Data'!$G$7,0,10*ROW('Hygiene Data'!G22))),'Data Summary'!DY28="Yes"),OFFSET('Hygiene Data'!$G$7,0,10*ROW('Hygiene Data'!G22)),NA())</f>
        <v>#N/A</v>
      </c>
      <c r="BK28" s="508" t="e">
        <f ca="1">+IF(AND(ISNUMBER(OFFSET('Hygiene Data'!$G$9,0,10*ROW('Hygiene Data'!G22))),'Data Summary'!DZ28="Yes"),OFFSET('Hygiene Data'!$G$9,0,10*ROW('Hygiene Data'!G22)),NA())</f>
        <v>#N/A</v>
      </c>
      <c r="BL28" s="508" t="e">
        <f ca="1">+IF(AND(ISNUMBER(OFFSET('Hygiene Data'!$H$5,0,10*ROW('Hygiene Data'!H22))),'Data Summary'!EA28="Yes"),OFFSET('Hygiene Data'!$H$5,0,10*ROW('Hygiene Data'!H22)),NA())</f>
        <v>#N/A</v>
      </c>
      <c r="BM28" s="508" t="e">
        <f ca="1">+IF(AND(ISNUMBER(OFFSET('Hygiene Data'!$H$7,0,10*ROW('Hygiene Data'!H22))),'Data Summary'!EB28="Yes"),OFFSET('Hygiene Data'!$H$7,0,10*ROW('Hygiene Data'!H22)),NA())</f>
        <v>#N/A</v>
      </c>
      <c r="BN28" s="508" t="e">
        <f ca="1">+IF(AND(ISNUMBER(OFFSET('Hygiene Data'!$H$9,0,10*ROW('Hygiene Data'!H22))),'Data Summary'!EC28="Yes"),OFFSET('Hygiene Data'!$H$9,0,10*ROW('Hygiene Data'!H22)),NA())</f>
        <v>#N/A</v>
      </c>
      <c r="BO28" s="508" t="e">
        <f ca="1">+IF(AND(ISNUMBER(OFFSET('Hygiene Data'!$I$5,0,10*ROW('Hygiene Data'!I22))),'Data Summary'!ED28="Yes"),OFFSET('Hygiene Data'!$I$5,0,10*ROW('Hygiene Data'!I22)),NA())</f>
        <v>#N/A</v>
      </c>
      <c r="BP28" s="508" t="e">
        <f ca="1">+IF(AND(ISNUMBER(OFFSET('Hygiene Data'!$I$7,0,10*ROW('Hygiene Data'!I22))),'Data Summary'!EE28="Yes"),OFFSET('Hygiene Data'!$I$7,0,10*ROW('Hygiene Data'!I22)),NA())</f>
        <v>#N/A</v>
      </c>
      <c r="BQ28" s="508" t="e">
        <f ca="1">+IF(AND(ISNUMBER(OFFSET('Hygiene Data'!$I$9,0,10*ROW('Hygiene Data'!I22))),'Data Summary'!EF28="Yes"),OFFSET('Hygiene Data'!$I$9,0,10*ROW('Hygiene Data'!I22)),NA())</f>
        <v>#N/A</v>
      </c>
    </row>
    <row r="29" spans="1:69" x14ac:dyDescent="0.25">
      <c r="A29" s="504" t="e">
        <f ca="1">+RIGHT('Data Summary'!A29,LEN('Data Summary'!A29)-9)</f>
        <v>#VALUE!</v>
      </c>
      <c r="B29" s="478" t="str">
        <f ca="1">+IF(ISTEXT('Data Summary'!B29),'Data Summary'!B29,"")</f>
        <v/>
      </c>
      <c r="C29" s="505" t="e">
        <f ca="1">+VALUE('Data Summary'!C29)</f>
        <v>#VALUE!</v>
      </c>
      <c r="D29" s="506" t="e">
        <f ca="1">+IF(AND(ISNUMBER(OFFSET('Water Data'!$D$4,0,10*ROW('Water Data'!D23))),'Data Summary'!BS29="Yes"),100-OFFSET('Water Data'!$D$4,0,10*ROW('Water Data'!D23)),NA())</f>
        <v>#N/A</v>
      </c>
      <c r="E29" s="506" t="e">
        <f ca="1">+IF(AND(ISNUMBER(OFFSET('Water Data'!$D$6,0,10*ROW('Water Data'!D23))),'Data Summary'!BT29="Yes"),OFFSET('Water Data'!$D$6,0,10*ROW('Water Data'!D23)),NA())</f>
        <v>#N/A</v>
      </c>
      <c r="F29" s="506" t="e">
        <f ca="1">+IF(AND(ISNUMBER(OFFSET('Water Data'!$D$9,0,10*ROW('Water Data'!D23))),'Data Summary'!BU29="Yes"),OFFSET('Water Data'!$D$9,0,10*ROW('Water Data'!D23)),NA())</f>
        <v>#N/A</v>
      </c>
      <c r="G29" s="506" t="e">
        <f ca="1">+IF(AND(ISNUMBER(OFFSET('Water Data'!$E$4,0,10*ROW('Water Data'!E23))),'Data Summary'!BV29="Yes"),100-OFFSET('Water Data'!$E$4,0,10*ROW('Water Data'!E23)),NA())</f>
        <v>#N/A</v>
      </c>
      <c r="H29" s="506" t="e">
        <f ca="1">+IF(AND(ISNUMBER(OFFSET('Water Data'!$E$6,0,10*ROW('Water Data'!E23))),'Data Summary'!BW29="Yes"),OFFSET('Water Data'!$E$6,0,10*ROW('Water Data'!E23)),NA())</f>
        <v>#N/A</v>
      </c>
      <c r="I29" s="506" t="e">
        <f ca="1">+IF(AND(ISNUMBER(OFFSET('Water Data'!$E$9,0,10*ROW('Water Data'!E23))),'Data Summary'!BX29="Yes"),OFFSET('Water Data'!$E$9,0,10*ROW('Water Data'!E23)),NA())</f>
        <v>#N/A</v>
      </c>
      <c r="J29" s="506" t="e">
        <f ca="1">+IF(AND(ISNUMBER(OFFSET('Water Data'!$F$4,0,10*ROW('Water Data'!F23))),'Data Summary'!BY29="Yes"),100-OFFSET('Water Data'!$F$4,0,10*ROW('Water Data'!F23)),NA())</f>
        <v>#N/A</v>
      </c>
      <c r="K29" s="506" t="e">
        <f ca="1">+IF(AND(ISNUMBER(OFFSET('Water Data'!$F$6,0,10*ROW('Water Data'!F23))),'Data Summary'!BZ29="Yes"),OFFSET('Water Data'!$F$6,0,10*ROW('Water Data'!F23)),NA())</f>
        <v>#N/A</v>
      </c>
      <c r="L29" s="506" t="e">
        <f ca="1">+IF(AND(ISNUMBER(OFFSET('Water Data'!$F$9,0,10*ROW('Water Data'!F23))),'Data Summary'!CA29="Yes"),OFFSET('Water Data'!$F$9,0,10*ROW('Water Data'!F23)),NA())</f>
        <v>#N/A</v>
      </c>
      <c r="M29" s="506" t="e">
        <f ca="1">+IF(AND(ISNUMBER(OFFSET('Water Data'!$G$4,0,10*ROW('Water Data'!G23))),'Data Summary'!CB29="Yes"),100-OFFSET('Water Data'!$G$4,0,10*ROW('Water Data'!G23)),NA())</f>
        <v>#N/A</v>
      </c>
      <c r="N29" s="506" t="e">
        <f ca="1">+IF(AND(ISNUMBER(OFFSET('Water Data'!$G$6,0,10*ROW('Water Data'!G23))),'Data Summary'!CC29="Yes"),OFFSET('Water Data'!$G$6,0,10*ROW('Water Data'!G23)),NA())</f>
        <v>#N/A</v>
      </c>
      <c r="O29" s="506" t="e">
        <f ca="1">+IF(AND(ISNUMBER(OFFSET('Water Data'!$G$9,0,10*ROW('Water Data'!G23))),'Data Summary'!CD29="Yes"),OFFSET('Water Data'!$G$9,0,10*ROW('Water Data'!G23)),NA())</f>
        <v>#N/A</v>
      </c>
      <c r="P29" s="506" t="e">
        <f ca="1">+IF(AND(ISNUMBER(OFFSET('Water Data'!$H$4,0,10*ROW('Water Data'!H23))),'Data Summary'!CE29="Yes"),100-OFFSET('Water Data'!$H$4,0,10*ROW('Water Data'!H23)),NA())</f>
        <v>#N/A</v>
      </c>
      <c r="Q29" s="506" t="e">
        <f ca="1">+IF(AND(ISNUMBER(OFFSET('Water Data'!$H$6,0,10*ROW('Water Data'!H23))),'Data Summary'!CF29="Yes"),OFFSET('Water Data'!$H$6,0,10*ROW('Water Data'!H23)),NA())</f>
        <v>#N/A</v>
      </c>
      <c r="R29" s="506" t="e">
        <f ca="1">+IF(AND(ISNUMBER(OFFSET('Water Data'!$H$9,0,10*ROW('Water Data'!H23))),'Data Summary'!CG29="Yes"),OFFSET('Water Data'!$H$9,0,10*ROW('Water Data'!H23)),NA())</f>
        <v>#N/A</v>
      </c>
      <c r="S29" s="506" t="e">
        <f ca="1">+IF(AND(ISNUMBER(OFFSET('Water Data'!$I$4,0,10*ROW('Water Data'!I23))),'Data Summary'!CH29="Yes"),100-OFFSET('Water Data'!$I$4,0,10*ROW('Water Data'!I23)),NA())</f>
        <v>#N/A</v>
      </c>
      <c r="T29" s="506" t="e">
        <f ca="1">+IF(AND(ISNUMBER(OFFSET('Water Data'!$I$6,0,10*ROW('Water Data'!I23))),'Data Summary'!CI29="Yes"),OFFSET('Water Data'!$I$6,0,10*ROW('Water Data'!I23)),NA())</f>
        <v>#N/A</v>
      </c>
      <c r="U29" s="506" t="e">
        <f ca="1">+IF(AND(ISNUMBER(OFFSET('Water Data'!$I$9,0,10*ROW('Water Data'!I23))),'Data Summary'!CJ29="Yes"),OFFSET('Water Data'!$I$9,0,10*ROW('Water Data'!I23)),NA())</f>
        <v>#N/A</v>
      </c>
      <c r="V29" s="507" t="e">
        <f ca="1">+IF(AND(ISNUMBER(OFFSET('Sanitation Data'!$D$4,0,10*ROW('Sanitation Data'!D23))),'Data Summary'!CK29="Yes"),100-OFFSET('Sanitation Data'!$D$4,0,10*ROW('Sanitation Data'!D23)),NA())</f>
        <v>#N/A</v>
      </c>
      <c r="W29" s="507" t="e">
        <f ca="1">+IF(AND(ISNUMBER(OFFSET('Sanitation Data'!$D$6,0,10*ROW('Sanitation Data'!D23))),'Data Summary'!CL29="Yes"),OFFSET('Sanitation Data'!$D$6,0,10*ROW('Sanitation Data'!D23)),NA())</f>
        <v>#N/A</v>
      </c>
      <c r="X29" s="507" t="e">
        <f ca="1">+IF(AND(ISNUMBER(OFFSET('Sanitation Data'!$D$10,0,10*ROW('Sanitation Data'!D23))),'Data Summary'!CM29="Yes"),OFFSET('Sanitation Data'!$D$10,0,10*ROW('Sanitation Data'!D23)),NA())</f>
        <v>#N/A</v>
      </c>
      <c r="Y29" s="507" t="e">
        <f ca="1">+IF(AND(ISNUMBER(OFFSET('Sanitation Data'!$D$11,0,10*ROW('Sanitation Data'!D23))),'Data Summary'!CN29="Yes"),OFFSET('Sanitation Data'!$D$11,0,10*ROW('Sanitation Data'!D23)),NA())</f>
        <v>#N/A</v>
      </c>
      <c r="Z29" s="507" t="e">
        <f ca="1">+IF(AND(ISNUMBER(OFFSET('Sanitation Data'!$D$12,0,10*ROW('Sanitation Data'!D23))),'Data Summary'!CO29="Yes"),OFFSET('Sanitation Data'!$D$12,0,10*ROW('Sanitation Data'!D23)),NA())</f>
        <v>#N/A</v>
      </c>
      <c r="AA29" s="507" t="e">
        <f ca="1">+IF(AND(ISNUMBER(OFFSET('Sanitation Data'!$E$4,0,10*ROW('Sanitation Data'!E23))),'Data Summary'!CP29="Yes"),100-OFFSET('Sanitation Data'!$E$4,0,10*ROW('Sanitation Data'!E23)),NA())</f>
        <v>#N/A</v>
      </c>
      <c r="AB29" s="507" t="e">
        <f ca="1">+IF(AND(ISNUMBER(OFFSET('Sanitation Data'!$E$6,0,10*ROW('Sanitation Data'!E23))),'Data Summary'!CQ29="Yes"),OFFSET('Sanitation Data'!$E$6,0,10*ROW('Sanitation Data'!E23)),NA())</f>
        <v>#N/A</v>
      </c>
      <c r="AC29" s="507" t="e">
        <f ca="1">+IF(AND(ISNUMBER(OFFSET('Sanitation Data'!$E$10,0,10*ROW('Sanitation Data'!E23))),'Data Summary'!CR29="Yes"),OFFSET('Sanitation Data'!$E$10,0,10*ROW('Sanitation Data'!E23)),NA())</f>
        <v>#N/A</v>
      </c>
      <c r="AD29" s="507" t="e">
        <f ca="1">+IF(AND(ISNUMBER(OFFSET('Sanitation Data'!$E$11,0,10*ROW('Sanitation Data'!E23))),'Data Summary'!CS29="Yes"),OFFSET('Sanitation Data'!$E$11,0,10*ROW('Sanitation Data'!E23)),NA())</f>
        <v>#N/A</v>
      </c>
      <c r="AE29" s="507" t="e">
        <f ca="1">+IF(AND(ISNUMBER(OFFSET('Sanitation Data'!$E$12,0,10*ROW('Sanitation Data'!E23))),'Data Summary'!CT29="Yes"),OFFSET('Sanitation Data'!$E$12,0,10*ROW('Sanitation Data'!E23)),NA())</f>
        <v>#N/A</v>
      </c>
      <c r="AF29" s="507" t="e">
        <f ca="1">+IF(AND(ISNUMBER(OFFSET('Sanitation Data'!$F$4,0,10*ROW('Sanitation Data'!F23))),'Data Summary'!CU29="Yes"),100-OFFSET('Sanitation Data'!$F$4,0,10*ROW('Sanitation Data'!F23)),NA())</f>
        <v>#N/A</v>
      </c>
      <c r="AG29" s="507" t="e">
        <f ca="1">+IF(AND(ISNUMBER(OFFSET('Sanitation Data'!$F$6,0,10*ROW('Sanitation Data'!F23))),'Data Summary'!CV29="Yes"),OFFSET('Sanitation Data'!$F$6,0,10*ROW('Sanitation Data'!F23)),NA())</f>
        <v>#N/A</v>
      </c>
      <c r="AH29" s="507" t="e">
        <f ca="1">+IF(AND(ISNUMBER(OFFSET('Sanitation Data'!$F$10,0,10*ROW('Sanitation Data'!F23))),'Data Summary'!CW29="Yes"),OFFSET('Sanitation Data'!$F$10,0,10*ROW('Sanitation Data'!F23)),NA())</f>
        <v>#N/A</v>
      </c>
      <c r="AI29" s="507" t="e">
        <f ca="1">+IF(AND(ISNUMBER(OFFSET('Sanitation Data'!$F$11,0,10*ROW('Sanitation Data'!F23))),'Data Summary'!CX29="Yes"),OFFSET('Sanitation Data'!$F$11,0,10*ROW('Sanitation Data'!F23)),NA())</f>
        <v>#N/A</v>
      </c>
      <c r="AJ29" s="507" t="e">
        <f ca="1">+IF(AND(ISNUMBER(OFFSET('Sanitation Data'!$F$12,0,10*ROW('Sanitation Data'!F23))),'Data Summary'!CY29="Yes"),OFFSET('Sanitation Data'!$F$12,0,10*ROW('Sanitation Data'!F23)),NA())</f>
        <v>#N/A</v>
      </c>
      <c r="AK29" s="507" t="e">
        <f ca="1">+IF(AND(ISNUMBER(OFFSET('Sanitation Data'!$G$4,0,10*ROW('Sanitation Data'!G23))),'Data Summary'!CZ29="Yes"),100-OFFSET('Sanitation Data'!$G$4,0,10*ROW('Sanitation Data'!G23)),NA())</f>
        <v>#N/A</v>
      </c>
      <c r="AL29" s="507" t="e">
        <f ca="1">+IF(AND(ISNUMBER(OFFSET('Sanitation Data'!$G$6,0,10*ROW('Sanitation Data'!G23))),'Data Summary'!DA29="Yes"),OFFSET('Sanitation Data'!$G$6,0,10*ROW('Sanitation Data'!G23)),NA())</f>
        <v>#N/A</v>
      </c>
      <c r="AM29" s="507" t="e">
        <f ca="1">+IF(AND(ISNUMBER(OFFSET('Sanitation Data'!$G$10,0,10*ROW('Sanitation Data'!G23))),'Data Summary'!DB29="Yes"),OFFSET('Sanitation Data'!$G$10,0,10*ROW('Sanitation Data'!G23)),NA())</f>
        <v>#N/A</v>
      </c>
      <c r="AN29" s="507" t="e">
        <f ca="1">+IF(AND(ISNUMBER(OFFSET('Sanitation Data'!$G$11,0,10*ROW('Sanitation Data'!G23))),'Data Summary'!DC29="Yes"),OFFSET('Sanitation Data'!$G$11,0,10*ROW('Sanitation Data'!G23)),NA())</f>
        <v>#N/A</v>
      </c>
      <c r="AO29" s="507" t="e">
        <f ca="1">+IF(AND(ISNUMBER(OFFSET('Sanitation Data'!$G$12,0,10*ROW('Sanitation Data'!G23))),'Data Summary'!DD29="Yes"),OFFSET('Sanitation Data'!$G$12,0,10*ROW('Sanitation Data'!G23)),NA())</f>
        <v>#N/A</v>
      </c>
      <c r="AP29" s="507" t="e">
        <f ca="1">+IF(AND(ISNUMBER(OFFSET('Sanitation Data'!$H$4,0,10*ROW('Sanitation Data'!H23))),'Data Summary'!DE29="Yes"),100-OFFSET('Sanitation Data'!$H$4,0,10*ROW('Sanitation Data'!H23)),NA())</f>
        <v>#N/A</v>
      </c>
      <c r="AQ29" s="507" t="e">
        <f ca="1">+IF(AND(ISNUMBER(OFFSET('Sanitation Data'!$H$6,0,10*ROW('Sanitation Data'!H23))),'Data Summary'!DF29="Yes"),OFFSET('Sanitation Data'!$H$6,0,10*ROW('Sanitation Data'!H23)),NA())</f>
        <v>#N/A</v>
      </c>
      <c r="AR29" s="507" t="e">
        <f ca="1">+IF(AND(ISNUMBER(OFFSET('Sanitation Data'!$H$10,0,10*ROW('Sanitation Data'!H23))),'Data Summary'!DG29="Yes"),OFFSET('Sanitation Data'!$H$10,0,10*ROW('Sanitation Data'!H23)),NA())</f>
        <v>#N/A</v>
      </c>
      <c r="AS29" s="507" t="e">
        <f ca="1">+IF(AND(ISNUMBER(OFFSET('Sanitation Data'!$H$11,0,10*ROW('Sanitation Data'!H23))),'Data Summary'!DH29="Yes"),OFFSET('Sanitation Data'!$H$11,0,10*ROW('Sanitation Data'!H23)),NA())</f>
        <v>#N/A</v>
      </c>
      <c r="AT29" s="507" t="e">
        <f ca="1">+IF(AND(ISNUMBER(OFFSET('Sanitation Data'!$H$12,0,10*ROW('Sanitation Data'!H23))),'Data Summary'!DI29="Yes"),OFFSET('Sanitation Data'!$H$12,0,10*ROW('Sanitation Data'!H23)),NA())</f>
        <v>#N/A</v>
      </c>
      <c r="AU29" s="507" t="e">
        <f ca="1">+IF(AND(ISNUMBER(OFFSET('Sanitation Data'!$I$4,0,10*ROW('Sanitation Data'!I23))),'Data Summary'!DJ29="Yes"),100-OFFSET('Sanitation Data'!$I$4,0,10*ROW('Sanitation Data'!I23)),NA())</f>
        <v>#N/A</v>
      </c>
      <c r="AV29" s="507" t="e">
        <f ca="1">+IF(AND(ISNUMBER(OFFSET('Sanitation Data'!$I$6,0,10*ROW('Sanitation Data'!I23))),'Data Summary'!DK29="Yes"),OFFSET('Sanitation Data'!$I$6,0,10*ROW('Sanitation Data'!I23)),NA())</f>
        <v>#N/A</v>
      </c>
      <c r="AW29" s="507" t="e">
        <f ca="1">+IF(AND(ISNUMBER(OFFSET('Sanitation Data'!$I$10,0,10*ROW('Sanitation Data'!I23))),'Data Summary'!DL29="Yes"),OFFSET('Sanitation Data'!$I$10,0,10*ROW('Sanitation Data'!I23)),NA())</f>
        <v>#N/A</v>
      </c>
      <c r="AX29" s="507" t="e">
        <f ca="1">+IF(AND(ISNUMBER(OFFSET('Sanitation Data'!$I$11,0,10*ROW('Sanitation Data'!I23))),'Data Summary'!DM29="Yes"),OFFSET('Sanitation Data'!$I$11,0,10*ROW('Sanitation Data'!I23)),NA())</f>
        <v>#N/A</v>
      </c>
      <c r="AY29" s="507" t="e">
        <f ca="1">+IF(AND(ISNUMBER(OFFSET('Sanitation Data'!$I$12,0,10*ROW('Sanitation Data'!I23))),'Data Summary'!DN29="Yes"),OFFSET('Sanitation Data'!$I$12,0,10*ROW('Sanitation Data'!I23)),NA())</f>
        <v>#N/A</v>
      </c>
      <c r="AZ29" s="508" t="e">
        <f ca="1">+IF(AND(ISNUMBER(OFFSET('Hygiene Data'!$D$5,0,10*ROW('Hygiene Data'!D23))),'Data Summary'!DO29="Yes"),OFFSET('Hygiene Data'!$D$5,0,10*ROW('Hygiene Data'!D23)),NA())</f>
        <v>#N/A</v>
      </c>
      <c r="BA29" s="508" t="e">
        <f ca="1">+IF(AND(ISNUMBER(OFFSET('Hygiene Data'!$D$7,0,10*ROW('Hygiene Data'!D23))),'Data Summary'!DP29="Yes"),OFFSET('Hygiene Data'!$D$7,0,10*ROW('Hygiene Data'!D23)),NA())</f>
        <v>#N/A</v>
      </c>
      <c r="BB29" s="508" t="e">
        <f ca="1">+IF(AND(ISNUMBER(OFFSET('Hygiene Data'!$D$9,0,10*ROW('Hygiene Data'!D23))),'Data Summary'!DQ29="Yes"),OFFSET('Hygiene Data'!$D$9,0,10*ROW('Hygiene Data'!D23)),NA())</f>
        <v>#N/A</v>
      </c>
      <c r="BC29" s="508" t="e">
        <f ca="1">+IF(AND(ISNUMBER(OFFSET('Hygiene Data'!$E$5,0,10*ROW('Hygiene Data'!E23))),'Data Summary'!DR29="Yes"),OFFSET('Hygiene Data'!$E$5,0,10*ROW('Hygiene Data'!E23)),NA())</f>
        <v>#N/A</v>
      </c>
      <c r="BD29" s="508" t="e">
        <f ca="1">+IF(AND(ISNUMBER(OFFSET('Hygiene Data'!$E$7,0,10*ROW('Hygiene Data'!E23))),'Data Summary'!DS29="Yes"),OFFSET('Hygiene Data'!$E$7,0,10*ROW('Hygiene Data'!E23)),NA())</f>
        <v>#N/A</v>
      </c>
      <c r="BE29" s="508" t="e">
        <f ca="1">+IF(AND(ISNUMBER(OFFSET('Hygiene Data'!$E$9,0,10*ROW('Hygiene Data'!E23))),'Data Summary'!DT29="Yes"),OFFSET('Hygiene Data'!$E$9,0,10*ROW('Hygiene Data'!E23)),NA())</f>
        <v>#N/A</v>
      </c>
      <c r="BF29" s="508" t="e">
        <f ca="1">+IF(AND(ISNUMBER(OFFSET('Hygiene Data'!$F$5,0,10*ROW('Hygiene Data'!F23))),'Data Summary'!DU29="Yes"),OFFSET('Hygiene Data'!$F$5,0,10*ROW('Hygiene Data'!F23)),NA())</f>
        <v>#N/A</v>
      </c>
      <c r="BG29" s="508" t="e">
        <f ca="1">+IF(AND(ISNUMBER(OFFSET('Hygiene Data'!$F$7,0,10*ROW('Hygiene Data'!F23))),'Data Summary'!DV29="Yes"),OFFSET('Hygiene Data'!$F$7,0,10*ROW('Hygiene Data'!F23)),NA())</f>
        <v>#N/A</v>
      </c>
      <c r="BH29" s="508" t="e">
        <f ca="1">+IF(AND(ISNUMBER(OFFSET('Hygiene Data'!$F$9,0,10*ROW('Hygiene Data'!F23))),'Data Summary'!DW29="Yes"),OFFSET('Hygiene Data'!$F$9,0,10*ROW('Hygiene Data'!F23)),NA())</f>
        <v>#N/A</v>
      </c>
      <c r="BI29" s="508" t="e">
        <f ca="1">+IF(AND(ISNUMBER(OFFSET('Hygiene Data'!$G$5,0,10*ROW('Hygiene Data'!G23))),'Data Summary'!DX29="Yes"),OFFSET('Hygiene Data'!$G$5,0,10*ROW('Hygiene Data'!G23)),NA())</f>
        <v>#N/A</v>
      </c>
      <c r="BJ29" s="508" t="e">
        <f ca="1">+IF(AND(ISNUMBER(OFFSET('Hygiene Data'!$G$7,0,10*ROW('Hygiene Data'!G23))),'Data Summary'!DY29="Yes"),OFFSET('Hygiene Data'!$G$7,0,10*ROW('Hygiene Data'!G23)),NA())</f>
        <v>#N/A</v>
      </c>
      <c r="BK29" s="508" t="e">
        <f ca="1">+IF(AND(ISNUMBER(OFFSET('Hygiene Data'!$G$9,0,10*ROW('Hygiene Data'!G23))),'Data Summary'!DZ29="Yes"),OFFSET('Hygiene Data'!$G$9,0,10*ROW('Hygiene Data'!G23)),NA())</f>
        <v>#N/A</v>
      </c>
      <c r="BL29" s="508" t="e">
        <f ca="1">+IF(AND(ISNUMBER(OFFSET('Hygiene Data'!$H$5,0,10*ROW('Hygiene Data'!H23))),'Data Summary'!EA29="Yes"),OFFSET('Hygiene Data'!$H$5,0,10*ROW('Hygiene Data'!H23)),NA())</f>
        <v>#N/A</v>
      </c>
      <c r="BM29" s="508" t="e">
        <f ca="1">+IF(AND(ISNUMBER(OFFSET('Hygiene Data'!$H$7,0,10*ROW('Hygiene Data'!H23))),'Data Summary'!EB29="Yes"),OFFSET('Hygiene Data'!$H$7,0,10*ROW('Hygiene Data'!H23)),NA())</f>
        <v>#N/A</v>
      </c>
      <c r="BN29" s="508" t="e">
        <f ca="1">+IF(AND(ISNUMBER(OFFSET('Hygiene Data'!$H$9,0,10*ROW('Hygiene Data'!H23))),'Data Summary'!EC29="Yes"),OFFSET('Hygiene Data'!$H$9,0,10*ROW('Hygiene Data'!H23)),NA())</f>
        <v>#N/A</v>
      </c>
      <c r="BO29" s="508" t="e">
        <f ca="1">+IF(AND(ISNUMBER(OFFSET('Hygiene Data'!$I$5,0,10*ROW('Hygiene Data'!I23))),'Data Summary'!ED29="Yes"),OFFSET('Hygiene Data'!$I$5,0,10*ROW('Hygiene Data'!I23)),NA())</f>
        <v>#N/A</v>
      </c>
      <c r="BP29" s="508" t="e">
        <f ca="1">+IF(AND(ISNUMBER(OFFSET('Hygiene Data'!$I$7,0,10*ROW('Hygiene Data'!I23))),'Data Summary'!EE29="Yes"),OFFSET('Hygiene Data'!$I$7,0,10*ROW('Hygiene Data'!I23)),NA())</f>
        <v>#N/A</v>
      </c>
      <c r="BQ29" s="508" t="e">
        <f ca="1">+IF(AND(ISNUMBER(OFFSET('Hygiene Data'!$I$9,0,10*ROW('Hygiene Data'!I23))),'Data Summary'!EF29="Yes"),OFFSET('Hygiene Data'!$I$9,0,10*ROW('Hygiene Data'!I23)),NA())</f>
        <v>#N/A</v>
      </c>
    </row>
    <row r="30" spans="1:69" x14ac:dyDescent="0.25">
      <c r="A30" s="504" t="e">
        <f ca="1">+RIGHT('Data Summary'!A30,LEN('Data Summary'!A30)-9)</f>
        <v>#VALUE!</v>
      </c>
      <c r="B30" s="478" t="str">
        <f ca="1">+IF(ISTEXT('Data Summary'!B30),'Data Summary'!B30,"")</f>
        <v/>
      </c>
      <c r="C30" s="505" t="e">
        <f ca="1">+VALUE('Data Summary'!C30)</f>
        <v>#VALUE!</v>
      </c>
      <c r="D30" s="506" t="e">
        <f ca="1">+IF(AND(ISNUMBER(OFFSET('Water Data'!$D$4,0,10*ROW('Water Data'!D24))),'Data Summary'!BS30="Yes"),100-OFFSET('Water Data'!$D$4,0,10*ROW('Water Data'!D24)),NA())</f>
        <v>#N/A</v>
      </c>
      <c r="E30" s="506" t="e">
        <f ca="1">+IF(AND(ISNUMBER(OFFSET('Water Data'!$D$6,0,10*ROW('Water Data'!D24))),'Data Summary'!BT30="Yes"),OFFSET('Water Data'!$D$6,0,10*ROW('Water Data'!D24)),NA())</f>
        <v>#N/A</v>
      </c>
      <c r="F30" s="506" t="e">
        <f ca="1">+IF(AND(ISNUMBER(OFFSET('Water Data'!$D$9,0,10*ROW('Water Data'!D24))),'Data Summary'!BU30="Yes"),OFFSET('Water Data'!$D$9,0,10*ROW('Water Data'!D24)),NA())</f>
        <v>#N/A</v>
      </c>
      <c r="G30" s="506" t="e">
        <f ca="1">+IF(AND(ISNUMBER(OFFSET('Water Data'!$E$4,0,10*ROW('Water Data'!E24))),'Data Summary'!BV30="Yes"),100-OFFSET('Water Data'!$E$4,0,10*ROW('Water Data'!E24)),NA())</f>
        <v>#N/A</v>
      </c>
      <c r="H30" s="506" t="e">
        <f ca="1">+IF(AND(ISNUMBER(OFFSET('Water Data'!$E$6,0,10*ROW('Water Data'!E24))),'Data Summary'!BW30="Yes"),OFFSET('Water Data'!$E$6,0,10*ROW('Water Data'!E24)),NA())</f>
        <v>#N/A</v>
      </c>
      <c r="I30" s="506" t="e">
        <f ca="1">+IF(AND(ISNUMBER(OFFSET('Water Data'!$E$9,0,10*ROW('Water Data'!E24))),'Data Summary'!BX30="Yes"),OFFSET('Water Data'!$E$9,0,10*ROW('Water Data'!E24)),NA())</f>
        <v>#N/A</v>
      </c>
      <c r="J30" s="506" t="e">
        <f ca="1">+IF(AND(ISNUMBER(OFFSET('Water Data'!$F$4,0,10*ROW('Water Data'!F24))),'Data Summary'!BY30="Yes"),100-OFFSET('Water Data'!$F$4,0,10*ROW('Water Data'!F24)),NA())</f>
        <v>#N/A</v>
      </c>
      <c r="K30" s="506" t="e">
        <f ca="1">+IF(AND(ISNUMBER(OFFSET('Water Data'!$F$6,0,10*ROW('Water Data'!F24))),'Data Summary'!BZ30="Yes"),OFFSET('Water Data'!$F$6,0,10*ROW('Water Data'!F24)),NA())</f>
        <v>#N/A</v>
      </c>
      <c r="L30" s="506" t="e">
        <f ca="1">+IF(AND(ISNUMBER(OFFSET('Water Data'!$F$9,0,10*ROW('Water Data'!F24))),'Data Summary'!CA30="Yes"),OFFSET('Water Data'!$F$9,0,10*ROW('Water Data'!F24)),NA())</f>
        <v>#N/A</v>
      </c>
      <c r="M30" s="506" t="e">
        <f ca="1">+IF(AND(ISNUMBER(OFFSET('Water Data'!$G$4,0,10*ROW('Water Data'!G24))),'Data Summary'!CB30="Yes"),100-OFFSET('Water Data'!$G$4,0,10*ROW('Water Data'!G24)),NA())</f>
        <v>#N/A</v>
      </c>
      <c r="N30" s="506" t="e">
        <f ca="1">+IF(AND(ISNUMBER(OFFSET('Water Data'!$G$6,0,10*ROW('Water Data'!G24))),'Data Summary'!CC30="Yes"),OFFSET('Water Data'!$G$6,0,10*ROW('Water Data'!G24)),NA())</f>
        <v>#N/A</v>
      </c>
      <c r="O30" s="506" t="e">
        <f ca="1">+IF(AND(ISNUMBER(OFFSET('Water Data'!$G$9,0,10*ROW('Water Data'!G24))),'Data Summary'!CD30="Yes"),OFFSET('Water Data'!$G$9,0,10*ROW('Water Data'!G24)),NA())</f>
        <v>#N/A</v>
      </c>
      <c r="P30" s="506" t="e">
        <f ca="1">+IF(AND(ISNUMBER(OFFSET('Water Data'!$H$4,0,10*ROW('Water Data'!H24))),'Data Summary'!CE30="Yes"),100-OFFSET('Water Data'!$H$4,0,10*ROW('Water Data'!H24)),NA())</f>
        <v>#N/A</v>
      </c>
      <c r="Q30" s="506" t="e">
        <f ca="1">+IF(AND(ISNUMBER(OFFSET('Water Data'!$H$6,0,10*ROW('Water Data'!H24))),'Data Summary'!CF30="Yes"),OFFSET('Water Data'!$H$6,0,10*ROW('Water Data'!H24)),NA())</f>
        <v>#N/A</v>
      </c>
      <c r="R30" s="506" t="e">
        <f ca="1">+IF(AND(ISNUMBER(OFFSET('Water Data'!$H$9,0,10*ROW('Water Data'!H24))),'Data Summary'!CG30="Yes"),OFFSET('Water Data'!$H$9,0,10*ROW('Water Data'!H24)),NA())</f>
        <v>#N/A</v>
      </c>
      <c r="S30" s="506" t="e">
        <f ca="1">+IF(AND(ISNUMBER(OFFSET('Water Data'!$I$4,0,10*ROW('Water Data'!I24))),'Data Summary'!CH30="Yes"),100-OFFSET('Water Data'!$I$4,0,10*ROW('Water Data'!I24)),NA())</f>
        <v>#N/A</v>
      </c>
      <c r="T30" s="506" t="e">
        <f ca="1">+IF(AND(ISNUMBER(OFFSET('Water Data'!$I$6,0,10*ROW('Water Data'!I24))),'Data Summary'!CI30="Yes"),OFFSET('Water Data'!$I$6,0,10*ROW('Water Data'!I24)),NA())</f>
        <v>#N/A</v>
      </c>
      <c r="U30" s="506" t="e">
        <f ca="1">+IF(AND(ISNUMBER(OFFSET('Water Data'!$I$9,0,10*ROW('Water Data'!I24))),'Data Summary'!CJ30="Yes"),OFFSET('Water Data'!$I$9,0,10*ROW('Water Data'!I24)),NA())</f>
        <v>#N/A</v>
      </c>
      <c r="V30" s="507" t="e">
        <f ca="1">+IF(AND(ISNUMBER(OFFSET('Sanitation Data'!$D$4,0,10*ROW('Sanitation Data'!D24))),'Data Summary'!CK30="Yes"),100-OFFSET('Sanitation Data'!$D$4,0,10*ROW('Sanitation Data'!D24)),NA())</f>
        <v>#N/A</v>
      </c>
      <c r="W30" s="507" t="e">
        <f ca="1">+IF(AND(ISNUMBER(OFFSET('Sanitation Data'!$D$6,0,10*ROW('Sanitation Data'!D24))),'Data Summary'!CL30="Yes"),OFFSET('Sanitation Data'!$D$6,0,10*ROW('Sanitation Data'!D24)),NA())</f>
        <v>#N/A</v>
      </c>
      <c r="X30" s="507" t="e">
        <f ca="1">+IF(AND(ISNUMBER(OFFSET('Sanitation Data'!$D$10,0,10*ROW('Sanitation Data'!D24))),'Data Summary'!CM30="Yes"),OFFSET('Sanitation Data'!$D$10,0,10*ROW('Sanitation Data'!D24)),NA())</f>
        <v>#N/A</v>
      </c>
      <c r="Y30" s="507" t="e">
        <f ca="1">+IF(AND(ISNUMBER(OFFSET('Sanitation Data'!$D$11,0,10*ROW('Sanitation Data'!D24))),'Data Summary'!CN30="Yes"),OFFSET('Sanitation Data'!$D$11,0,10*ROW('Sanitation Data'!D24)),NA())</f>
        <v>#N/A</v>
      </c>
      <c r="Z30" s="507" t="e">
        <f ca="1">+IF(AND(ISNUMBER(OFFSET('Sanitation Data'!$D$12,0,10*ROW('Sanitation Data'!D24))),'Data Summary'!CO30="Yes"),OFFSET('Sanitation Data'!$D$12,0,10*ROW('Sanitation Data'!D24)),NA())</f>
        <v>#N/A</v>
      </c>
      <c r="AA30" s="507" t="e">
        <f ca="1">+IF(AND(ISNUMBER(OFFSET('Sanitation Data'!$E$4,0,10*ROW('Sanitation Data'!E24))),'Data Summary'!CP30="Yes"),100-OFFSET('Sanitation Data'!$E$4,0,10*ROW('Sanitation Data'!E24)),NA())</f>
        <v>#N/A</v>
      </c>
      <c r="AB30" s="507" t="e">
        <f ca="1">+IF(AND(ISNUMBER(OFFSET('Sanitation Data'!$E$6,0,10*ROW('Sanitation Data'!E24))),'Data Summary'!CQ30="Yes"),OFFSET('Sanitation Data'!$E$6,0,10*ROW('Sanitation Data'!E24)),NA())</f>
        <v>#N/A</v>
      </c>
      <c r="AC30" s="507" t="e">
        <f ca="1">+IF(AND(ISNUMBER(OFFSET('Sanitation Data'!$E$10,0,10*ROW('Sanitation Data'!E24))),'Data Summary'!CR30="Yes"),OFFSET('Sanitation Data'!$E$10,0,10*ROW('Sanitation Data'!E24)),NA())</f>
        <v>#N/A</v>
      </c>
      <c r="AD30" s="507" t="e">
        <f ca="1">+IF(AND(ISNUMBER(OFFSET('Sanitation Data'!$E$11,0,10*ROW('Sanitation Data'!E24))),'Data Summary'!CS30="Yes"),OFFSET('Sanitation Data'!$E$11,0,10*ROW('Sanitation Data'!E24)),NA())</f>
        <v>#N/A</v>
      </c>
      <c r="AE30" s="507" t="e">
        <f ca="1">+IF(AND(ISNUMBER(OFFSET('Sanitation Data'!$E$12,0,10*ROW('Sanitation Data'!E24))),'Data Summary'!CT30="Yes"),OFFSET('Sanitation Data'!$E$12,0,10*ROW('Sanitation Data'!E24)),NA())</f>
        <v>#N/A</v>
      </c>
      <c r="AF30" s="507" t="e">
        <f ca="1">+IF(AND(ISNUMBER(OFFSET('Sanitation Data'!$F$4,0,10*ROW('Sanitation Data'!F24))),'Data Summary'!CU30="Yes"),100-OFFSET('Sanitation Data'!$F$4,0,10*ROW('Sanitation Data'!F24)),NA())</f>
        <v>#N/A</v>
      </c>
      <c r="AG30" s="507" t="e">
        <f ca="1">+IF(AND(ISNUMBER(OFFSET('Sanitation Data'!$F$6,0,10*ROW('Sanitation Data'!F24))),'Data Summary'!CV30="Yes"),OFFSET('Sanitation Data'!$F$6,0,10*ROW('Sanitation Data'!F24)),NA())</f>
        <v>#N/A</v>
      </c>
      <c r="AH30" s="507" t="e">
        <f ca="1">+IF(AND(ISNUMBER(OFFSET('Sanitation Data'!$F$10,0,10*ROW('Sanitation Data'!F24))),'Data Summary'!CW30="Yes"),OFFSET('Sanitation Data'!$F$10,0,10*ROW('Sanitation Data'!F24)),NA())</f>
        <v>#N/A</v>
      </c>
      <c r="AI30" s="507" t="e">
        <f ca="1">+IF(AND(ISNUMBER(OFFSET('Sanitation Data'!$F$11,0,10*ROW('Sanitation Data'!F24))),'Data Summary'!CX30="Yes"),OFFSET('Sanitation Data'!$F$11,0,10*ROW('Sanitation Data'!F24)),NA())</f>
        <v>#N/A</v>
      </c>
      <c r="AJ30" s="507" t="e">
        <f ca="1">+IF(AND(ISNUMBER(OFFSET('Sanitation Data'!$F$12,0,10*ROW('Sanitation Data'!F24))),'Data Summary'!CY30="Yes"),OFFSET('Sanitation Data'!$F$12,0,10*ROW('Sanitation Data'!F24)),NA())</f>
        <v>#N/A</v>
      </c>
      <c r="AK30" s="507" t="e">
        <f ca="1">+IF(AND(ISNUMBER(OFFSET('Sanitation Data'!$G$4,0,10*ROW('Sanitation Data'!G24))),'Data Summary'!CZ30="Yes"),100-OFFSET('Sanitation Data'!$G$4,0,10*ROW('Sanitation Data'!G24)),NA())</f>
        <v>#N/A</v>
      </c>
      <c r="AL30" s="507" t="e">
        <f ca="1">+IF(AND(ISNUMBER(OFFSET('Sanitation Data'!$G$6,0,10*ROW('Sanitation Data'!G24))),'Data Summary'!DA30="Yes"),OFFSET('Sanitation Data'!$G$6,0,10*ROW('Sanitation Data'!G24)),NA())</f>
        <v>#N/A</v>
      </c>
      <c r="AM30" s="507" t="e">
        <f ca="1">+IF(AND(ISNUMBER(OFFSET('Sanitation Data'!$G$10,0,10*ROW('Sanitation Data'!G24))),'Data Summary'!DB30="Yes"),OFFSET('Sanitation Data'!$G$10,0,10*ROW('Sanitation Data'!G24)),NA())</f>
        <v>#N/A</v>
      </c>
      <c r="AN30" s="507" t="e">
        <f ca="1">+IF(AND(ISNUMBER(OFFSET('Sanitation Data'!$G$11,0,10*ROW('Sanitation Data'!G24))),'Data Summary'!DC30="Yes"),OFFSET('Sanitation Data'!$G$11,0,10*ROW('Sanitation Data'!G24)),NA())</f>
        <v>#N/A</v>
      </c>
      <c r="AO30" s="507" t="e">
        <f ca="1">+IF(AND(ISNUMBER(OFFSET('Sanitation Data'!$G$12,0,10*ROW('Sanitation Data'!G24))),'Data Summary'!DD30="Yes"),OFFSET('Sanitation Data'!$G$12,0,10*ROW('Sanitation Data'!G24)),NA())</f>
        <v>#N/A</v>
      </c>
      <c r="AP30" s="507" t="e">
        <f ca="1">+IF(AND(ISNUMBER(OFFSET('Sanitation Data'!$H$4,0,10*ROW('Sanitation Data'!H24))),'Data Summary'!DE30="Yes"),100-OFFSET('Sanitation Data'!$H$4,0,10*ROW('Sanitation Data'!H24)),NA())</f>
        <v>#N/A</v>
      </c>
      <c r="AQ30" s="507" t="e">
        <f ca="1">+IF(AND(ISNUMBER(OFFSET('Sanitation Data'!$H$6,0,10*ROW('Sanitation Data'!H24))),'Data Summary'!DF30="Yes"),OFFSET('Sanitation Data'!$H$6,0,10*ROW('Sanitation Data'!H24)),NA())</f>
        <v>#N/A</v>
      </c>
      <c r="AR30" s="507" t="e">
        <f ca="1">+IF(AND(ISNUMBER(OFFSET('Sanitation Data'!$H$10,0,10*ROW('Sanitation Data'!H24))),'Data Summary'!DG30="Yes"),OFFSET('Sanitation Data'!$H$10,0,10*ROW('Sanitation Data'!H24)),NA())</f>
        <v>#N/A</v>
      </c>
      <c r="AS30" s="507" t="e">
        <f ca="1">+IF(AND(ISNUMBER(OFFSET('Sanitation Data'!$H$11,0,10*ROW('Sanitation Data'!H24))),'Data Summary'!DH30="Yes"),OFFSET('Sanitation Data'!$H$11,0,10*ROW('Sanitation Data'!H24)),NA())</f>
        <v>#N/A</v>
      </c>
      <c r="AT30" s="507" t="e">
        <f ca="1">+IF(AND(ISNUMBER(OFFSET('Sanitation Data'!$H$12,0,10*ROW('Sanitation Data'!H24))),'Data Summary'!DI30="Yes"),OFFSET('Sanitation Data'!$H$12,0,10*ROW('Sanitation Data'!H24)),NA())</f>
        <v>#N/A</v>
      </c>
      <c r="AU30" s="507" t="e">
        <f ca="1">+IF(AND(ISNUMBER(OFFSET('Sanitation Data'!$I$4,0,10*ROW('Sanitation Data'!I24))),'Data Summary'!DJ30="Yes"),100-OFFSET('Sanitation Data'!$I$4,0,10*ROW('Sanitation Data'!I24)),NA())</f>
        <v>#N/A</v>
      </c>
      <c r="AV30" s="507" t="e">
        <f ca="1">+IF(AND(ISNUMBER(OFFSET('Sanitation Data'!$I$6,0,10*ROW('Sanitation Data'!I24))),'Data Summary'!DK30="Yes"),OFFSET('Sanitation Data'!$I$6,0,10*ROW('Sanitation Data'!I24)),NA())</f>
        <v>#N/A</v>
      </c>
      <c r="AW30" s="507" t="e">
        <f ca="1">+IF(AND(ISNUMBER(OFFSET('Sanitation Data'!$I$10,0,10*ROW('Sanitation Data'!I24))),'Data Summary'!DL30="Yes"),OFFSET('Sanitation Data'!$I$10,0,10*ROW('Sanitation Data'!I24)),NA())</f>
        <v>#N/A</v>
      </c>
      <c r="AX30" s="507" t="e">
        <f ca="1">+IF(AND(ISNUMBER(OFFSET('Sanitation Data'!$I$11,0,10*ROW('Sanitation Data'!I24))),'Data Summary'!DM30="Yes"),OFFSET('Sanitation Data'!$I$11,0,10*ROW('Sanitation Data'!I24)),NA())</f>
        <v>#N/A</v>
      </c>
      <c r="AY30" s="507" t="e">
        <f ca="1">+IF(AND(ISNUMBER(OFFSET('Sanitation Data'!$I$12,0,10*ROW('Sanitation Data'!I24))),'Data Summary'!DN30="Yes"),OFFSET('Sanitation Data'!$I$12,0,10*ROW('Sanitation Data'!I24)),NA())</f>
        <v>#N/A</v>
      </c>
      <c r="AZ30" s="508" t="e">
        <f ca="1">+IF(AND(ISNUMBER(OFFSET('Hygiene Data'!$D$5,0,10*ROW('Hygiene Data'!D24))),'Data Summary'!DO30="Yes"),OFFSET('Hygiene Data'!$D$5,0,10*ROW('Hygiene Data'!D24)),NA())</f>
        <v>#N/A</v>
      </c>
      <c r="BA30" s="508" t="e">
        <f ca="1">+IF(AND(ISNUMBER(OFFSET('Hygiene Data'!$D$7,0,10*ROW('Hygiene Data'!D24))),'Data Summary'!DP30="Yes"),OFFSET('Hygiene Data'!$D$7,0,10*ROW('Hygiene Data'!D24)),NA())</f>
        <v>#N/A</v>
      </c>
      <c r="BB30" s="508" t="e">
        <f ca="1">+IF(AND(ISNUMBER(OFFSET('Hygiene Data'!$D$9,0,10*ROW('Hygiene Data'!D24))),'Data Summary'!DQ30="Yes"),OFFSET('Hygiene Data'!$D$9,0,10*ROW('Hygiene Data'!D24)),NA())</f>
        <v>#N/A</v>
      </c>
      <c r="BC30" s="508" t="e">
        <f ca="1">+IF(AND(ISNUMBER(OFFSET('Hygiene Data'!$E$5,0,10*ROW('Hygiene Data'!E24))),'Data Summary'!DR30="Yes"),OFFSET('Hygiene Data'!$E$5,0,10*ROW('Hygiene Data'!E24)),NA())</f>
        <v>#N/A</v>
      </c>
      <c r="BD30" s="508" t="e">
        <f ca="1">+IF(AND(ISNUMBER(OFFSET('Hygiene Data'!$E$7,0,10*ROW('Hygiene Data'!E24))),'Data Summary'!DS30="Yes"),OFFSET('Hygiene Data'!$E$7,0,10*ROW('Hygiene Data'!E24)),NA())</f>
        <v>#N/A</v>
      </c>
      <c r="BE30" s="508" t="e">
        <f ca="1">+IF(AND(ISNUMBER(OFFSET('Hygiene Data'!$E$9,0,10*ROW('Hygiene Data'!E24))),'Data Summary'!DT30="Yes"),OFFSET('Hygiene Data'!$E$9,0,10*ROW('Hygiene Data'!E24)),NA())</f>
        <v>#N/A</v>
      </c>
      <c r="BF30" s="508" t="e">
        <f ca="1">+IF(AND(ISNUMBER(OFFSET('Hygiene Data'!$F$5,0,10*ROW('Hygiene Data'!F24))),'Data Summary'!DU30="Yes"),OFFSET('Hygiene Data'!$F$5,0,10*ROW('Hygiene Data'!F24)),NA())</f>
        <v>#N/A</v>
      </c>
      <c r="BG30" s="508" t="e">
        <f ca="1">+IF(AND(ISNUMBER(OFFSET('Hygiene Data'!$F$7,0,10*ROW('Hygiene Data'!F24))),'Data Summary'!DV30="Yes"),OFFSET('Hygiene Data'!$F$7,0,10*ROW('Hygiene Data'!F24)),NA())</f>
        <v>#N/A</v>
      </c>
      <c r="BH30" s="508" t="e">
        <f ca="1">+IF(AND(ISNUMBER(OFFSET('Hygiene Data'!$F$9,0,10*ROW('Hygiene Data'!F24))),'Data Summary'!DW30="Yes"),OFFSET('Hygiene Data'!$F$9,0,10*ROW('Hygiene Data'!F24)),NA())</f>
        <v>#N/A</v>
      </c>
      <c r="BI30" s="508" t="e">
        <f ca="1">+IF(AND(ISNUMBER(OFFSET('Hygiene Data'!$G$5,0,10*ROW('Hygiene Data'!G24))),'Data Summary'!DX30="Yes"),OFFSET('Hygiene Data'!$G$5,0,10*ROW('Hygiene Data'!G24)),NA())</f>
        <v>#N/A</v>
      </c>
      <c r="BJ30" s="508" t="e">
        <f ca="1">+IF(AND(ISNUMBER(OFFSET('Hygiene Data'!$G$7,0,10*ROW('Hygiene Data'!G24))),'Data Summary'!DY30="Yes"),OFFSET('Hygiene Data'!$G$7,0,10*ROW('Hygiene Data'!G24)),NA())</f>
        <v>#N/A</v>
      </c>
      <c r="BK30" s="508" t="e">
        <f ca="1">+IF(AND(ISNUMBER(OFFSET('Hygiene Data'!$G$9,0,10*ROW('Hygiene Data'!G24))),'Data Summary'!DZ30="Yes"),OFFSET('Hygiene Data'!$G$9,0,10*ROW('Hygiene Data'!G24)),NA())</f>
        <v>#N/A</v>
      </c>
      <c r="BL30" s="508" t="e">
        <f ca="1">+IF(AND(ISNUMBER(OFFSET('Hygiene Data'!$H$5,0,10*ROW('Hygiene Data'!H24))),'Data Summary'!EA30="Yes"),OFFSET('Hygiene Data'!$H$5,0,10*ROW('Hygiene Data'!H24)),NA())</f>
        <v>#N/A</v>
      </c>
      <c r="BM30" s="508" t="e">
        <f ca="1">+IF(AND(ISNUMBER(OFFSET('Hygiene Data'!$H$7,0,10*ROW('Hygiene Data'!H24))),'Data Summary'!EB30="Yes"),OFFSET('Hygiene Data'!$H$7,0,10*ROW('Hygiene Data'!H24)),NA())</f>
        <v>#N/A</v>
      </c>
      <c r="BN30" s="508" t="e">
        <f ca="1">+IF(AND(ISNUMBER(OFFSET('Hygiene Data'!$H$9,0,10*ROW('Hygiene Data'!H24))),'Data Summary'!EC30="Yes"),OFFSET('Hygiene Data'!$H$9,0,10*ROW('Hygiene Data'!H24)),NA())</f>
        <v>#N/A</v>
      </c>
      <c r="BO30" s="508" t="e">
        <f ca="1">+IF(AND(ISNUMBER(OFFSET('Hygiene Data'!$I$5,0,10*ROW('Hygiene Data'!I24))),'Data Summary'!ED30="Yes"),OFFSET('Hygiene Data'!$I$5,0,10*ROW('Hygiene Data'!I24)),NA())</f>
        <v>#N/A</v>
      </c>
      <c r="BP30" s="508" t="e">
        <f ca="1">+IF(AND(ISNUMBER(OFFSET('Hygiene Data'!$I$7,0,10*ROW('Hygiene Data'!I24))),'Data Summary'!EE30="Yes"),OFFSET('Hygiene Data'!$I$7,0,10*ROW('Hygiene Data'!I24)),NA())</f>
        <v>#N/A</v>
      </c>
      <c r="BQ30" s="508" t="e">
        <f ca="1">+IF(AND(ISNUMBER(OFFSET('Hygiene Data'!$I$9,0,10*ROW('Hygiene Data'!I24))),'Data Summary'!EF30="Yes"),OFFSET('Hygiene Data'!$I$9,0,10*ROW('Hygiene Data'!I24)),NA())</f>
        <v>#N/A</v>
      </c>
    </row>
    <row r="31" spans="1:69" x14ac:dyDescent="0.25">
      <c r="A31" s="504" t="e">
        <f ca="1">+RIGHT('Data Summary'!A31,LEN('Data Summary'!A31)-9)</f>
        <v>#VALUE!</v>
      </c>
      <c r="B31" s="478" t="str">
        <f ca="1">+IF(ISTEXT('Data Summary'!B31),'Data Summary'!B31,"")</f>
        <v/>
      </c>
      <c r="C31" s="505" t="e">
        <f ca="1">+VALUE('Data Summary'!C31)</f>
        <v>#VALUE!</v>
      </c>
      <c r="D31" s="506" t="e">
        <f ca="1">+IF(AND(ISNUMBER(OFFSET('Water Data'!$D$4,0,10*ROW('Water Data'!D25))),'Data Summary'!BS31="Yes"),100-OFFSET('Water Data'!$D$4,0,10*ROW('Water Data'!D25)),NA())</f>
        <v>#N/A</v>
      </c>
      <c r="E31" s="506" t="e">
        <f ca="1">+IF(AND(ISNUMBER(OFFSET('Water Data'!$D$6,0,10*ROW('Water Data'!D25))),'Data Summary'!BT31="Yes"),OFFSET('Water Data'!$D$6,0,10*ROW('Water Data'!D25)),NA())</f>
        <v>#N/A</v>
      </c>
      <c r="F31" s="506" t="e">
        <f ca="1">+IF(AND(ISNUMBER(OFFSET('Water Data'!$D$9,0,10*ROW('Water Data'!D25))),'Data Summary'!BU31="Yes"),OFFSET('Water Data'!$D$9,0,10*ROW('Water Data'!D25)),NA())</f>
        <v>#N/A</v>
      </c>
      <c r="G31" s="506" t="e">
        <f ca="1">+IF(AND(ISNUMBER(OFFSET('Water Data'!$E$4,0,10*ROW('Water Data'!E25))),'Data Summary'!BV31="Yes"),100-OFFSET('Water Data'!$E$4,0,10*ROW('Water Data'!E25)),NA())</f>
        <v>#N/A</v>
      </c>
      <c r="H31" s="506" t="e">
        <f ca="1">+IF(AND(ISNUMBER(OFFSET('Water Data'!$E$6,0,10*ROW('Water Data'!E25))),'Data Summary'!BW31="Yes"),OFFSET('Water Data'!$E$6,0,10*ROW('Water Data'!E25)),NA())</f>
        <v>#N/A</v>
      </c>
      <c r="I31" s="506" t="e">
        <f ca="1">+IF(AND(ISNUMBER(OFFSET('Water Data'!$E$9,0,10*ROW('Water Data'!E25))),'Data Summary'!BX31="Yes"),OFFSET('Water Data'!$E$9,0,10*ROW('Water Data'!E25)),NA())</f>
        <v>#N/A</v>
      </c>
      <c r="J31" s="506" t="e">
        <f ca="1">+IF(AND(ISNUMBER(OFFSET('Water Data'!$F$4,0,10*ROW('Water Data'!F25))),'Data Summary'!BY31="Yes"),100-OFFSET('Water Data'!$F$4,0,10*ROW('Water Data'!F25)),NA())</f>
        <v>#N/A</v>
      </c>
      <c r="K31" s="506" t="e">
        <f ca="1">+IF(AND(ISNUMBER(OFFSET('Water Data'!$F$6,0,10*ROW('Water Data'!F25))),'Data Summary'!BZ31="Yes"),OFFSET('Water Data'!$F$6,0,10*ROW('Water Data'!F25)),NA())</f>
        <v>#N/A</v>
      </c>
      <c r="L31" s="506" t="e">
        <f ca="1">+IF(AND(ISNUMBER(OFFSET('Water Data'!$F$9,0,10*ROW('Water Data'!F25))),'Data Summary'!CA31="Yes"),OFFSET('Water Data'!$F$9,0,10*ROW('Water Data'!F25)),NA())</f>
        <v>#N/A</v>
      </c>
      <c r="M31" s="506" t="e">
        <f ca="1">+IF(AND(ISNUMBER(OFFSET('Water Data'!$G$4,0,10*ROW('Water Data'!G25))),'Data Summary'!CB31="Yes"),100-OFFSET('Water Data'!$G$4,0,10*ROW('Water Data'!G25)),NA())</f>
        <v>#N/A</v>
      </c>
      <c r="N31" s="506" t="e">
        <f ca="1">+IF(AND(ISNUMBER(OFFSET('Water Data'!$G$6,0,10*ROW('Water Data'!G25))),'Data Summary'!CC31="Yes"),OFFSET('Water Data'!$G$6,0,10*ROW('Water Data'!G25)),NA())</f>
        <v>#N/A</v>
      </c>
      <c r="O31" s="506" t="e">
        <f ca="1">+IF(AND(ISNUMBER(OFFSET('Water Data'!$G$9,0,10*ROW('Water Data'!G25))),'Data Summary'!CD31="Yes"),OFFSET('Water Data'!$G$9,0,10*ROW('Water Data'!G25)),NA())</f>
        <v>#N/A</v>
      </c>
      <c r="P31" s="506" t="e">
        <f ca="1">+IF(AND(ISNUMBER(OFFSET('Water Data'!$H$4,0,10*ROW('Water Data'!H25))),'Data Summary'!CE31="Yes"),100-OFFSET('Water Data'!$H$4,0,10*ROW('Water Data'!H25)),NA())</f>
        <v>#N/A</v>
      </c>
      <c r="Q31" s="506" t="e">
        <f ca="1">+IF(AND(ISNUMBER(OFFSET('Water Data'!$H$6,0,10*ROW('Water Data'!H25))),'Data Summary'!CF31="Yes"),OFFSET('Water Data'!$H$6,0,10*ROW('Water Data'!H25)),NA())</f>
        <v>#N/A</v>
      </c>
      <c r="R31" s="506" t="e">
        <f ca="1">+IF(AND(ISNUMBER(OFFSET('Water Data'!$H$9,0,10*ROW('Water Data'!H25))),'Data Summary'!CG31="Yes"),OFFSET('Water Data'!$H$9,0,10*ROW('Water Data'!H25)),NA())</f>
        <v>#N/A</v>
      </c>
      <c r="S31" s="506" t="e">
        <f ca="1">+IF(AND(ISNUMBER(OFFSET('Water Data'!$I$4,0,10*ROW('Water Data'!I25))),'Data Summary'!CH31="Yes"),100-OFFSET('Water Data'!$I$4,0,10*ROW('Water Data'!I25)),NA())</f>
        <v>#N/A</v>
      </c>
      <c r="T31" s="506" t="e">
        <f ca="1">+IF(AND(ISNUMBER(OFFSET('Water Data'!$I$6,0,10*ROW('Water Data'!I25))),'Data Summary'!CI31="Yes"),OFFSET('Water Data'!$I$6,0,10*ROW('Water Data'!I25)),NA())</f>
        <v>#N/A</v>
      </c>
      <c r="U31" s="506" t="e">
        <f ca="1">+IF(AND(ISNUMBER(OFFSET('Water Data'!$I$9,0,10*ROW('Water Data'!I25))),'Data Summary'!CJ31="Yes"),OFFSET('Water Data'!$I$9,0,10*ROW('Water Data'!I25)),NA())</f>
        <v>#N/A</v>
      </c>
      <c r="V31" s="507" t="e">
        <f ca="1">+IF(AND(ISNUMBER(OFFSET('Sanitation Data'!$D$4,0,10*ROW('Sanitation Data'!D25))),'Data Summary'!CK31="Yes"),100-OFFSET('Sanitation Data'!$D$4,0,10*ROW('Sanitation Data'!D25)),NA())</f>
        <v>#N/A</v>
      </c>
      <c r="W31" s="507" t="e">
        <f ca="1">+IF(AND(ISNUMBER(OFFSET('Sanitation Data'!$D$6,0,10*ROW('Sanitation Data'!D25))),'Data Summary'!CL31="Yes"),OFFSET('Sanitation Data'!$D$6,0,10*ROW('Sanitation Data'!D25)),NA())</f>
        <v>#N/A</v>
      </c>
      <c r="X31" s="507" t="e">
        <f ca="1">+IF(AND(ISNUMBER(OFFSET('Sanitation Data'!$D$10,0,10*ROW('Sanitation Data'!D25))),'Data Summary'!CM31="Yes"),OFFSET('Sanitation Data'!$D$10,0,10*ROW('Sanitation Data'!D25)),NA())</f>
        <v>#N/A</v>
      </c>
      <c r="Y31" s="507" t="e">
        <f ca="1">+IF(AND(ISNUMBER(OFFSET('Sanitation Data'!$D$11,0,10*ROW('Sanitation Data'!D25))),'Data Summary'!CN31="Yes"),OFFSET('Sanitation Data'!$D$11,0,10*ROW('Sanitation Data'!D25)),NA())</f>
        <v>#N/A</v>
      </c>
      <c r="Z31" s="507" t="e">
        <f ca="1">+IF(AND(ISNUMBER(OFFSET('Sanitation Data'!$D$12,0,10*ROW('Sanitation Data'!D25))),'Data Summary'!CO31="Yes"),OFFSET('Sanitation Data'!$D$12,0,10*ROW('Sanitation Data'!D25)),NA())</f>
        <v>#N/A</v>
      </c>
      <c r="AA31" s="507" t="e">
        <f ca="1">+IF(AND(ISNUMBER(OFFSET('Sanitation Data'!$E$4,0,10*ROW('Sanitation Data'!E25))),'Data Summary'!CP31="Yes"),100-OFFSET('Sanitation Data'!$E$4,0,10*ROW('Sanitation Data'!E25)),NA())</f>
        <v>#N/A</v>
      </c>
      <c r="AB31" s="507" t="e">
        <f ca="1">+IF(AND(ISNUMBER(OFFSET('Sanitation Data'!$E$6,0,10*ROW('Sanitation Data'!E25))),'Data Summary'!CQ31="Yes"),OFFSET('Sanitation Data'!$E$6,0,10*ROW('Sanitation Data'!E25)),NA())</f>
        <v>#N/A</v>
      </c>
      <c r="AC31" s="507" t="e">
        <f ca="1">+IF(AND(ISNUMBER(OFFSET('Sanitation Data'!$E$10,0,10*ROW('Sanitation Data'!E25))),'Data Summary'!CR31="Yes"),OFFSET('Sanitation Data'!$E$10,0,10*ROW('Sanitation Data'!E25)),NA())</f>
        <v>#N/A</v>
      </c>
      <c r="AD31" s="507" t="e">
        <f ca="1">+IF(AND(ISNUMBER(OFFSET('Sanitation Data'!$E$11,0,10*ROW('Sanitation Data'!E25))),'Data Summary'!CS31="Yes"),OFFSET('Sanitation Data'!$E$11,0,10*ROW('Sanitation Data'!E25)),NA())</f>
        <v>#N/A</v>
      </c>
      <c r="AE31" s="507" t="e">
        <f ca="1">+IF(AND(ISNUMBER(OFFSET('Sanitation Data'!$E$12,0,10*ROW('Sanitation Data'!E25))),'Data Summary'!CT31="Yes"),OFFSET('Sanitation Data'!$E$12,0,10*ROW('Sanitation Data'!E25)),NA())</f>
        <v>#N/A</v>
      </c>
      <c r="AF31" s="507" t="e">
        <f ca="1">+IF(AND(ISNUMBER(OFFSET('Sanitation Data'!$F$4,0,10*ROW('Sanitation Data'!F25))),'Data Summary'!CU31="Yes"),100-OFFSET('Sanitation Data'!$F$4,0,10*ROW('Sanitation Data'!F25)),NA())</f>
        <v>#N/A</v>
      </c>
      <c r="AG31" s="507" t="e">
        <f ca="1">+IF(AND(ISNUMBER(OFFSET('Sanitation Data'!$F$6,0,10*ROW('Sanitation Data'!F25))),'Data Summary'!CV31="Yes"),OFFSET('Sanitation Data'!$F$6,0,10*ROW('Sanitation Data'!F25)),NA())</f>
        <v>#N/A</v>
      </c>
      <c r="AH31" s="507" t="e">
        <f ca="1">+IF(AND(ISNUMBER(OFFSET('Sanitation Data'!$F$10,0,10*ROW('Sanitation Data'!F25))),'Data Summary'!CW31="Yes"),OFFSET('Sanitation Data'!$F$10,0,10*ROW('Sanitation Data'!F25)),NA())</f>
        <v>#N/A</v>
      </c>
      <c r="AI31" s="507" t="e">
        <f ca="1">+IF(AND(ISNUMBER(OFFSET('Sanitation Data'!$F$11,0,10*ROW('Sanitation Data'!F25))),'Data Summary'!CX31="Yes"),OFFSET('Sanitation Data'!$F$11,0,10*ROW('Sanitation Data'!F25)),NA())</f>
        <v>#N/A</v>
      </c>
      <c r="AJ31" s="507" t="e">
        <f ca="1">+IF(AND(ISNUMBER(OFFSET('Sanitation Data'!$F$12,0,10*ROW('Sanitation Data'!F25))),'Data Summary'!CY31="Yes"),OFFSET('Sanitation Data'!$F$12,0,10*ROW('Sanitation Data'!F25)),NA())</f>
        <v>#N/A</v>
      </c>
      <c r="AK31" s="507" t="e">
        <f ca="1">+IF(AND(ISNUMBER(OFFSET('Sanitation Data'!$G$4,0,10*ROW('Sanitation Data'!G25))),'Data Summary'!CZ31="Yes"),100-OFFSET('Sanitation Data'!$G$4,0,10*ROW('Sanitation Data'!G25)),NA())</f>
        <v>#N/A</v>
      </c>
      <c r="AL31" s="507" t="e">
        <f ca="1">+IF(AND(ISNUMBER(OFFSET('Sanitation Data'!$G$6,0,10*ROW('Sanitation Data'!G25))),'Data Summary'!DA31="Yes"),OFFSET('Sanitation Data'!$G$6,0,10*ROW('Sanitation Data'!G25)),NA())</f>
        <v>#N/A</v>
      </c>
      <c r="AM31" s="507" t="e">
        <f ca="1">+IF(AND(ISNUMBER(OFFSET('Sanitation Data'!$G$10,0,10*ROW('Sanitation Data'!G25))),'Data Summary'!DB31="Yes"),OFFSET('Sanitation Data'!$G$10,0,10*ROW('Sanitation Data'!G25)),NA())</f>
        <v>#N/A</v>
      </c>
      <c r="AN31" s="507" t="e">
        <f ca="1">+IF(AND(ISNUMBER(OFFSET('Sanitation Data'!$G$11,0,10*ROW('Sanitation Data'!G25))),'Data Summary'!DC31="Yes"),OFFSET('Sanitation Data'!$G$11,0,10*ROW('Sanitation Data'!G25)),NA())</f>
        <v>#N/A</v>
      </c>
      <c r="AO31" s="507" t="e">
        <f ca="1">+IF(AND(ISNUMBER(OFFSET('Sanitation Data'!$G$12,0,10*ROW('Sanitation Data'!G25))),'Data Summary'!DD31="Yes"),OFFSET('Sanitation Data'!$G$12,0,10*ROW('Sanitation Data'!G25)),NA())</f>
        <v>#N/A</v>
      </c>
      <c r="AP31" s="507" t="e">
        <f ca="1">+IF(AND(ISNUMBER(OFFSET('Sanitation Data'!$H$4,0,10*ROW('Sanitation Data'!H25))),'Data Summary'!DE31="Yes"),100-OFFSET('Sanitation Data'!$H$4,0,10*ROW('Sanitation Data'!H25)),NA())</f>
        <v>#N/A</v>
      </c>
      <c r="AQ31" s="507" t="e">
        <f ca="1">+IF(AND(ISNUMBER(OFFSET('Sanitation Data'!$H$6,0,10*ROW('Sanitation Data'!H25))),'Data Summary'!DF31="Yes"),OFFSET('Sanitation Data'!$H$6,0,10*ROW('Sanitation Data'!H25)),NA())</f>
        <v>#N/A</v>
      </c>
      <c r="AR31" s="507" t="e">
        <f ca="1">+IF(AND(ISNUMBER(OFFSET('Sanitation Data'!$H$10,0,10*ROW('Sanitation Data'!H25))),'Data Summary'!DG31="Yes"),OFFSET('Sanitation Data'!$H$10,0,10*ROW('Sanitation Data'!H25)),NA())</f>
        <v>#N/A</v>
      </c>
      <c r="AS31" s="507" t="e">
        <f ca="1">+IF(AND(ISNUMBER(OFFSET('Sanitation Data'!$H$11,0,10*ROW('Sanitation Data'!H25))),'Data Summary'!DH31="Yes"),OFFSET('Sanitation Data'!$H$11,0,10*ROW('Sanitation Data'!H25)),NA())</f>
        <v>#N/A</v>
      </c>
      <c r="AT31" s="507" t="e">
        <f ca="1">+IF(AND(ISNUMBER(OFFSET('Sanitation Data'!$H$12,0,10*ROW('Sanitation Data'!H25))),'Data Summary'!DI31="Yes"),OFFSET('Sanitation Data'!$H$12,0,10*ROW('Sanitation Data'!H25)),NA())</f>
        <v>#N/A</v>
      </c>
      <c r="AU31" s="507" t="e">
        <f ca="1">+IF(AND(ISNUMBER(OFFSET('Sanitation Data'!$I$4,0,10*ROW('Sanitation Data'!I25))),'Data Summary'!DJ31="Yes"),100-OFFSET('Sanitation Data'!$I$4,0,10*ROW('Sanitation Data'!I25)),NA())</f>
        <v>#N/A</v>
      </c>
      <c r="AV31" s="507" t="e">
        <f ca="1">+IF(AND(ISNUMBER(OFFSET('Sanitation Data'!$I$6,0,10*ROW('Sanitation Data'!I25))),'Data Summary'!DK31="Yes"),OFFSET('Sanitation Data'!$I$6,0,10*ROW('Sanitation Data'!I25)),NA())</f>
        <v>#N/A</v>
      </c>
      <c r="AW31" s="507" t="e">
        <f ca="1">+IF(AND(ISNUMBER(OFFSET('Sanitation Data'!$I$10,0,10*ROW('Sanitation Data'!I25))),'Data Summary'!DL31="Yes"),OFFSET('Sanitation Data'!$I$10,0,10*ROW('Sanitation Data'!I25)),NA())</f>
        <v>#N/A</v>
      </c>
      <c r="AX31" s="507" t="e">
        <f ca="1">+IF(AND(ISNUMBER(OFFSET('Sanitation Data'!$I$11,0,10*ROW('Sanitation Data'!I25))),'Data Summary'!DM31="Yes"),OFFSET('Sanitation Data'!$I$11,0,10*ROW('Sanitation Data'!I25)),NA())</f>
        <v>#N/A</v>
      </c>
      <c r="AY31" s="507" t="e">
        <f ca="1">+IF(AND(ISNUMBER(OFFSET('Sanitation Data'!$I$12,0,10*ROW('Sanitation Data'!I25))),'Data Summary'!DN31="Yes"),OFFSET('Sanitation Data'!$I$12,0,10*ROW('Sanitation Data'!I25)),NA())</f>
        <v>#N/A</v>
      </c>
      <c r="AZ31" s="508" t="e">
        <f ca="1">+IF(AND(ISNUMBER(OFFSET('Hygiene Data'!$D$5,0,10*ROW('Hygiene Data'!D25))),'Data Summary'!DO31="Yes"),OFFSET('Hygiene Data'!$D$5,0,10*ROW('Hygiene Data'!D25)),NA())</f>
        <v>#N/A</v>
      </c>
      <c r="BA31" s="508" t="e">
        <f ca="1">+IF(AND(ISNUMBER(OFFSET('Hygiene Data'!$D$7,0,10*ROW('Hygiene Data'!D25))),'Data Summary'!DP31="Yes"),OFFSET('Hygiene Data'!$D$7,0,10*ROW('Hygiene Data'!D25)),NA())</f>
        <v>#N/A</v>
      </c>
      <c r="BB31" s="508" t="e">
        <f ca="1">+IF(AND(ISNUMBER(OFFSET('Hygiene Data'!$D$9,0,10*ROW('Hygiene Data'!D25))),'Data Summary'!DQ31="Yes"),OFFSET('Hygiene Data'!$D$9,0,10*ROW('Hygiene Data'!D25)),NA())</f>
        <v>#N/A</v>
      </c>
      <c r="BC31" s="508" t="e">
        <f ca="1">+IF(AND(ISNUMBER(OFFSET('Hygiene Data'!$E$5,0,10*ROW('Hygiene Data'!E25))),'Data Summary'!DR31="Yes"),OFFSET('Hygiene Data'!$E$5,0,10*ROW('Hygiene Data'!E25)),NA())</f>
        <v>#N/A</v>
      </c>
      <c r="BD31" s="508" t="e">
        <f ca="1">+IF(AND(ISNUMBER(OFFSET('Hygiene Data'!$E$7,0,10*ROW('Hygiene Data'!E25))),'Data Summary'!DS31="Yes"),OFFSET('Hygiene Data'!$E$7,0,10*ROW('Hygiene Data'!E25)),NA())</f>
        <v>#N/A</v>
      </c>
      <c r="BE31" s="508" t="e">
        <f ca="1">+IF(AND(ISNUMBER(OFFSET('Hygiene Data'!$E$9,0,10*ROW('Hygiene Data'!E25))),'Data Summary'!DT31="Yes"),OFFSET('Hygiene Data'!$E$9,0,10*ROW('Hygiene Data'!E25)),NA())</f>
        <v>#N/A</v>
      </c>
      <c r="BF31" s="508" t="e">
        <f ca="1">+IF(AND(ISNUMBER(OFFSET('Hygiene Data'!$F$5,0,10*ROW('Hygiene Data'!F25))),'Data Summary'!DU31="Yes"),OFFSET('Hygiene Data'!$F$5,0,10*ROW('Hygiene Data'!F25)),NA())</f>
        <v>#N/A</v>
      </c>
      <c r="BG31" s="508" t="e">
        <f ca="1">+IF(AND(ISNUMBER(OFFSET('Hygiene Data'!$F$7,0,10*ROW('Hygiene Data'!F25))),'Data Summary'!DV31="Yes"),OFFSET('Hygiene Data'!$F$7,0,10*ROW('Hygiene Data'!F25)),NA())</f>
        <v>#N/A</v>
      </c>
      <c r="BH31" s="508" t="e">
        <f ca="1">+IF(AND(ISNUMBER(OFFSET('Hygiene Data'!$F$9,0,10*ROW('Hygiene Data'!F25))),'Data Summary'!DW31="Yes"),OFFSET('Hygiene Data'!$F$9,0,10*ROW('Hygiene Data'!F25)),NA())</f>
        <v>#N/A</v>
      </c>
      <c r="BI31" s="508" t="e">
        <f ca="1">+IF(AND(ISNUMBER(OFFSET('Hygiene Data'!$G$5,0,10*ROW('Hygiene Data'!G25))),'Data Summary'!DX31="Yes"),OFFSET('Hygiene Data'!$G$5,0,10*ROW('Hygiene Data'!G25)),NA())</f>
        <v>#N/A</v>
      </c>
      <c r="BJ31" s="508" t="e">
        <f ca="1">+IF(AND(ISNUMBER(OFFSET('Hygiene Data'!$G$7,0,10*ROW('Hygiene Data'!G25))),'Data Summary'!DY31="Yes"),OFFSET('Hygiene Data'!$G$7,0,10*ROW('Hygiene Data'!G25)),NA())</f>
        <v>#N/A</v>
      </c>
      <c r="BK31" s="508" t="e">
        <f ca="1">+IF(AND(ISNUMBER(OFFSET('Hygiene Data'!$G$9,0,10*ROW('Hygiene Data'!G25))),'Data Summary'!DZ31="Yes"),OFFSET('Hygiene Data'!$G$9,0,10*ROW('Hygiene Data'!G25)),NA())</f>
        <v>#N/A</v>
      </c>
      <c r="BL31" s="508" t="e">
        <f ca="1">+IF(AND(ISNUMBER(OFFSET('Hygiene Data'!$H$5,0,10*ROW('Hygiene Data'!H25))),'Data Summary'!EA31="Yes"),OFFSET('Hygiene Data'!$H$5,0,10*ROW('Hygiene Data'!H25)),NA())</f>
        <v>#N/A</v>
      </c>
      <c r="BM31" s="508" t="e">
        <f ca="1">+IF(AND(ISNUMBER(OFFSET('Hygiene Data'!$H$7,0,10*ROW('Hygiene Data'!H25))),'Data Summary'!EB31="Yes"),OFFSET('Hygiene Data'!$H$7,0,10*ROW('Hygiene Data'!H25)),NA())</f>
        <v>#N/A</v>
      </c>
      <c r="BN31" s="508" t="e">
        <f ca="1">+IF(AND(ISNUMBER(OFFSET('Hygiene Data'!$H$9,0,10*ROW('Hygiene Data'!H25))),'Data Summary'!EC31="Yes"),OFFSET('Hygiene Data'!$H$9,0,10*ROW('Hygiene Data'!H25)),NA())</f>
        <v>#N/A</v>
      </c>
      <c r="BO31" s="508" t="e">
        <f ca="1">+IF(AND(ISNUMBER(OFFSET('Hygiene Data'!$I$5,0,10*ROW('Hygiene Data'!I25))),'Data Summary'!ED31="Yes"),OFFSET('Hygiene Data'!$I$5,0,10*ROW('Hygiene Data'!I25)),NA())</f>
        <v>#N/A</v>
      </c>
      <c r="BP31" s="508" t="e">
        <f ca="1">+IF(AND(ISNUMBER(OFFSET('Hygiene Data'!$I$7,0,10*ROW('Hygiene Data'!I25))),'Data Summary'!EE31="Yes"),OFFSET('Hygiene Data'!$I$7,0,10*ROW('Hygiene Data'!I25)),NA())</f>
        <v>#N/A</v>
      </c>
      <c r="BQ31" s="508" t="e">
        <f ca="1">+IF(AND(ISNUMBER(OFFSET('Hygiene Data'!$I$9,0,10*ROW('Hygiene Data'!I25))),'Data Summary'!EF31="Yes"),OFFSET('Hygiene Data'!$I$9,0,10*ROW('Hygiene Data'!I25)),NA())</f>
        <v>#N/A</v>
      </c>
    </row>
    <row r="32" spans="1:69" x14ac:dyDescent="0.25">
      <c r="A32" s="504" t="e">
        <f ca="1">+RIGHT('Data Summary'!A32,LEN('Data Summary'!A32)-9)</f>
        <v>#VALUE!</v>
      </c>
      <c r="B32" s="478" t="str">
        <f ca="1">+IF(ISTEXT('Data Summary'!B32),'Data Summary'!B32,"")</f>
        <v/>
      </c>
      <c r="C32" s="505" t="e">
        <f ca="1">+VALUE('Data Summary'!C32)</f>
        <v>#VALUE!</v>
      </c>
      <c r="D32" s="506" t="e">
        <f ca="1">+IF(AND(ISNUMBER(OFFSET('Water Data'!$D$4,0,10*ROW('Water Data'!D26))),'Data Summary'!BS32="Yes"),100-OFFSET('Water Data'!$D$4,0,10*ROW('Water Data'!D26)),NA())</f>
        <v>#N/A</v>
      </c>
      <c r="E32" s="506" t="e">
        <f ca="1">+IF(AND(ISNUMBER(OFFSET('Water Data'!$D$6,0,10*ROW('Water Data'!D26))),'Data Summary'!BT32="Yes"),OFFSET('Water Data'!$D$6,0,10*ROW('Water Data'!D26)),NA())</f>
        <v>#N/A</v>
      </c>
      <c r="F32" s="506" t="e">
        <f ca="1">+IF(AND(ISNUMBER(OFFSET('Water Data'!$D$9,0,10*ROW('Water Data'!D26))),'Data Summary'!BU32="Yes"),OFFSET('Water Data'!$D$9,0,10*ROW('Water Data'!D26)),NA())</f>
        <v>#N/A</v>
      </c>
      <c r="G32" s="506" t="e">
        <f ca="1">+IF(AND(ISNUMBER(OFFSET('Water Data'!$E$4,0,10*ROW('Water Data'!E26))),'Data Summary'!BV32="Yes"),100-OFFSET('Water Data'!$E$4,0,10*ROW('Water Data'!E26)),NA())</f>
        <v>#N/A</v>
      </c>
      <c r="H32" s="506" t="e">
        <f ca="1">+IF(AND(ISNUMBER(OFFSET('Water Data'!$E$6,0,10*ROW('Water Data'!E26))),'Data Summary'!BW32="Yes"),OFFSET('Water Data'!$E$6,0,10*ROW('Water Data'!E26)),NA())</f>
        <v>#N/A</v>
      </c>
      <c r="I32" s="506" t="e">
        <f ca="1">+IF(AND(ISNUMBER(OFFSET('Water Data'!$E$9,0,10*ROW('Water Data'!E26))),'Data Summary'!BX32="Yes"),OFFSET('Water Data'!$E$9,0,10*ROW('Water Data'!E26)),NA())</f>
        <v>#N/A</v>
      </c>
      <c r="J32" s="506" t="e">
        <f ca="1">+IF(AND(ISNUMBER(OFFSET('Water Data'!$F$4,0,10*ROW('Water Data'!F26))),'Data Summary'!BY32="Yes"),100-OFFSET('Water Data'!$F$4,0,10*ROW('Water Data'!F26)),NA())</f>
        <v>#N/A</v>
      </c>
      <c r="K32" s="506" t="e">
        <f ca="1">+IF(AND(ISNUMBER(OFFSET('Water Data'!$F$6,0,10*ROW('Water Data'!F26))),'Data Summary'!BZ32="Yes"),OFFSET('Water Data'!$F$6,0,10*ROW('Water Data'!F26)),NA())</f>
        <v>#N/A</v>
      </c>
      <c r="L32" s="506" t="e">
        <f ca="1">+IF(AND(ISNUMBER(OFFSET('Water Data'!$F$9,0,10*ROW('Water Data'!F26))),'Data Summary'!CA32="Yes"),OFFSET('Water Data'!$F$9,0,10*ROW('Water Data'!F26)),NA())</f>
        <v>#N/A</v>
      </c>
      <c r="M32" s="506" t="e">
        <f ca="1">+IF(AND(ISNUMBER(OFFSET('Water Data'!$G$4,0,10*ROW('Water Data'!G26))),'Data Summary'!CB32="Yes"),100-OFFSET('Water Data'!$G$4,0,10*ROW('Water Data'!G26)),NA())</f>
        <v>#N/A</v>
      </c>
      <c r="N32" s="506" t="e">
        <f ca="1">+IF(AND(ISNUMBER(OFFSET('Water Data'!$G$6,0,10*ROW('Water Data'!G26))),'Data Summary'!CC32="Yes"),OFFSET('Water Data'!$G$6,0,10*ROW('Water Data'!G26)),NA())</f>
        <v>#N/A</v>
      </c>
      <c r="O32" s="506" t="e">
        <f ca="1">+IF(AND(ISNUMBER(OFFSET('Water Data'!$G$9,0,10*ROW('Water Data'!G26))),'Data Summary'!CD32="Yes"),OFFSET('Water Data'!$G$9,0,10*ROW('Water Data'!G26)),NA())</f>
        <v>#N/A</v>
      </c>
      <c r="P32" s="506" t="e">
        <f ca="1">+IF(AND(ISNUMBER(OFFSET('Water Data'!$H$4,0,10*ROW('Water Data'!H26))),'Data Summary'!CE32="Yes"),100-OFFSET('Water Data'!$H$4,0,10*ROW('Water Data'!H26)),NA())</f>
        <v>#N/A</v>
      </c>
      <c r="Q32" s="506" t="e">
        <f ca="1">+IF(AND(ISNUMBER(OFFSET('Water Data'!$H$6,0,10*ROW('Water Data'!H26))),'Data Summary'!CF32="Yes"),OFFSET('Water Data'!$H$6,0,10*ROW('Water Data'!H26)),NA())</f>
        <v>#N/A</v>
      </c>
      <c r="R32" s="506" t="e">
        <f ca="1">+IF(AND(ISNUMBER(OFFSET('Water Data'!$H$9,0,10*ROW('Water Data'!H26))),'Data Summary'!CG32="Yes"),OFFSET('Water Data'!$H$9,0,10*ROW('Water Data'!H26)),NA())</f>
        <v>#N/A</v>
      </c>
      <c r="S32" s="506" t="e">
        <f ca="1">+IF(AND(ISNUMBER(OFFSET('Water Data'!$I$4,0,10*ROW('Water Data'!I26))),'Data Summary'!CH32="Yes"),100-OFFSET('Water Data'!$I$4,0,10*ROW('Water Data'!I26)),NA())</f>
        <v>#N/A</v>
      </c>
      <c r="T32" s="506" t="e">
        <f ca="1">+IF(AND(ISNUMBER(OFFSET('Water Data'!$I$6,0,10*ROW('Water Data'!I26))),'Data Summary'!CI32="Yes"),OFFSET('Water Data'!$I$6,0,10*ROW('Water Data'!I26)),NA())</f>
        <v>#N/A</v>
      </c>
      <c r="U32" s="506" t="e">
        <f ca="1">+IF(AND(ISNUMBER(OFFSET('Water Data'!$I$9,0,10*ROW('Water Data'!I26))),'Data Summary'!CJ32="Yes"),OFFSET('Water Data'!$I$9,0,10*ROW('Water Data'!I26)),NA())</f>
        <v>#N/A</v>
      </c>
      <c r="V32" s="507" t="e">
        <f ca="1">+IF(AND(ISNUMBER(OFFSET('Sanitation Data'!$D$4,0,10*ROW('Sanitation Data'!D26))),'Data Summary'!CK32="Yes"),100-OFFSET('Sanitation Data'!$D$4,0,10*ROW('Sanitation Data'!D26)),NA())</f>
        <v>#N/A</v>
      </c>
      <c r="W32" s="507" t="e">
        <f ca="1">+IF(AND(ISNUMBER(OFFSET('Sanitation Data'!$D$6,0,10*ROW('Sanitation Data'!D26))),'Data Summary'!CL32="Yes"),OFFSET('Sanitation Data'!$D$6,0,10*ROW('Sanitation Data'!D26)),NA())</f>
        <v>#N/A</v>
      </c>
      <c r="X32" s="507" t="e">
        <f ca="1">+IF(AND(ISNUMBER(OFFSET('Sanitation Data'!$D$10,0,10*ROW('Sanitation Data'!D26))),'Data Summary'!CM32="Yes"),OFFSET('Sanitation Data'!$D$10,0,10*ROW('Sanitation Data'!D26)),NA())</f>
        <v>#N/A</v>
      </c>
      <c r="Y32" s="507" t="e">
        <f ca="1">+IF(AND(ISNUMBER(OFFSET('Sanitation Data'!$D$11,0,10*ROW('Sanitation Data'!D26))),'Data Summary'!CN32="Yes"),OFFSET('Sanitation Data'!$D$11,0,10*ROW('Sanitation Data'!D26)),NA())</f>
        <v>#N/A</v>
      </c>
      <c r="Z32" s="507" t="e">
        <f ca="1">+IF(AND(ISNUMBER(OFFSET('Sanitation Data'!$D$12,0,10*ROW('Sanitation Data'!D26))),'Data Summary'!CO32="Yes"),OFFSET('Sanitation Data'!$D$12,0,10*ROW('Sanitation Data'!D26)),NA())</f>
        <v>#N/A</v>
      </c>
      <c r="AA32" s="507" t="e">
        <f ca="1">+IF(AND(ISNUMBER(OFFSET('Sanitation Data'!$E$4,0,10*ROW('Sanitation Data'!E26))),'Data Summary'!CP32="Yes"),100-OFFSET('Sanitation Data'!$E$4,0,10*ROW('Sanitation Data'!E26)),NA())</f>
        <v>#N/A</v>
      </c>
      <c r="AB32" s="507" t="e">
        <f ca="1">+IF(AND(ISNUMBER(OFFSET('Sanitation Data'!$E$6,0,10*ROW('Sanitation Data'!E26))),'Data Summary'!CQ32="Yes"),OFFSET('Sanitation Data'!$E$6,0,10*ROW('Sanitation Data'!E26)),NA())</f>
        <v>#N/A</v>
      </c>
      <c r="AC32" s="507" t="e">
        <f ca="1">+IF(AND(ISNUMBER(OFFSET('Sanitation Data'!$E$10,0,10*ROW('Sanitation Data'!E26))),'Data Summary'!CR32="Yes"),OFFSET('Sanitation Data'!$E$10,0,10*ROW('Sanitation Data'!E26)),NA())</f>
        <v>#N/A</v>
      </c>
      <c r="AD32" s="507" t="e">
        <f ca="1">+IF(AND(ISNUMBER(OFFSET('Sanitation Data'!$E$11,0,10*ROW('Sanitation Data'!E26))),'Data Summary'!CS32="Yes"),OFFSET('Sanitation Data'!$E$11,0,10*ROW('Sanitation Data'!E26)),NA())</f>
        <v>#N/A</v>
      </c>
      <c r="AE32" s="507" t="e">
        <f ca="1">+IF(AND(ISNUMBER(OFFSET('Sanitation Data'!$E$12,0,10*ROW('Sanitation Data'!E26))),'Data Summary'!CT32="Yes"),OFFSET('Sanitation Data'!$E$12,0,10*ROW('Sanitation Data'!E26)),NA())</f>
        <v>#N/A</v>
      </c>
      <c r="AF32" s="507" t="e">
        <f ca="1">+IF(AND(ISNUMBER(OFFSET('Sanitation Data'!$F$4,0,10*ROW('Sanitation Data'!F26))),'Data Summary'!CU32="Yes"),100-OFFSET('Sanitation Data'!$F$4,0,10*ROW('Sanitation Data'!F26)),NA())</f>
        <v>#N/A</v>
      </c>
      <c r="AG32" s="507" t="e">
        <f ca="1">+IF(AND(ISNUMBER(OFFSET('Sanitation Data'!$F$6,0,10*ROW('Sanitation Data'!F26))),'Data Summary'!CV32="Yes"),OFFSET('Sanitation Data'!$F$6,0,10*ROW('Sanitation Data'!F26)),NA())</f>
        <v>#N/A</v>
      </c>
      <c r="AH32" s="507" t="e">
        <f ca="1">+IF(AND(ISNUMBER(OFFSET('Sanitation Data'!$F$10,0,10*ROW('Sanitation Data'!F26))),'Data Summary'!CW32="Yes"),OFFSET('Sanitation Data'!$F$10,0,10*ROW('Sanitation Data'!F26)),NA())</f>
        <v>#N/A</v>
      </c>
      <c r="AI32" s="507" t="e">
        <f ca="1">+IF(AND(ISNUMBER(OFFSET('Sanitation Data'!$F$11,0,10*ROW('Sanitation Data'!F26))),'Data Summary'!CX32="Yes"),OFFSET('Sanitation Data'!$F$11,0,10*ROW('Sanitation Data'!F26)),NA())</f>
        <v>#N/A</v>
      </c>
      <c r="AJ32" s="507" t="e">
        <f ca="1">+IF(AND(ISNUMBER(OFFSET('Sanitation Data'!$F$12,0,10*ROW('Sanitation Data'!F26))),'Data Summary'!CY32="Yes"),OFFSET('Sanitation Data'!$F$12,0,10*ROW('Sanitation Data'!F26)),NA())</f>
        <v>#N/A</v>
      </c>
      <c r="AK32" s="507" t="e">
        <f ca="1">+IF(AND(ISNUMBER(OFFSET('Sanitation Data'!$G$4,0,10*ROW('Sanitation Data'!G26))),'Data Summary'!CZ32="Yes"),100-OFFSET('Sanitation Data'!$G$4,0,10*ROW('Sanitation Data'!G26)),NA())</f>
        <v>#N/A</v>
      </c>
      <c r="AL32" s="507" t="e">
        <f ca="1">+IF(AND(ISNUMBER(OFFSET('Sanitation Data'!$G$6,0,10*ROW('Sanitation Data'!G26))),'Data Summary'!DA32="Yes"),OFFSET('Sanitation Data'!$G$6,0,10*ROW('Sanitation Data'!G26)),NA())</f>
        <v>#N/A</v>
      </c>
      <c r="AM32" s="507" t="e">
        <f ca="1">+IF(AND(ISNUMBER(OFFSET('Sanitation Data'!$G$10,0,10*ROW('Sanitation Data'!G26))),'Data Summary'!DB32="Yes"),OFFSET('Sanitation Data'!$G$10,0,10*ROW('Sanitation Data'!G26)),NA())</f>
        <v>#N/A</v>
      </c>
      <c r="AN32" s="507" t="e">
        <f ca="1">+IF(AND(ISNUMBER(OFFSET('Sanitation Data'!$G$11,0,10*ROW('Sanitation Data'!G26))),'Data Summary'!DC32="Yes"),OFFSET('Sanitation Data'!$G$11,0,10*ROW('Sanitation Data'!G26)),NA())</f>
        <v>#N/A</v>
      </c>
      <c r="AO32" s="507" t="e">
        <f ca="1">+IF(AND(ISNUMBER(OFFSET('Sanitation Data'!$G$12,0,10*ROW('Sanitation Data'!G26))),'Data Summary'!DD32="Yes"),OFFSET('Sanitation Data'!$G$12,0,10*ROW('Sanitation Data'!G26)),NA())</f>
        <v>#N/A</v>
      </c>
      <c r="AP32" s="507" t="e">
        <f ca="1">+IF(AND(ISNUMBER(OFFSET('Sanitation Data'!$H$4,0,10*ROW('Sanitation Data'!H26))),'Data Summary'!DE32="Yes"),100-OFFSET('Sanitation Data'!$H$4,0,10*ROW('Sanitation Data'!H26)),NA())</f>
        <v>#N/A</v>
      </c>
      <c r="AQ32" s="507" t="e">
        <f ca="1">+IF(AND(ISNUMBER(OFFSET('Sanitation Data'!$H$6,0,10*ROW('Sanitation Data'!H26))),'Data Summary'!DF32="Yes"),OFFSET('Sanitation Data'!$H$6,0,10*ROW('Sanitation Data'!H26)),NA())</f>
        <v>#N/A</v>
      </c>
      <c r="AR32" s="507" t="e">
        <f ca="1">+IF(AND(ISNUMBER(OFFSET('Sanitation Data'!$H$10,0,10*ROW('Sanitation Data'!H26))),'Data Summary'!DG32="Yes"),OFFSET('Sanitation Data'!$H$10,0,10*ROW('Sanitation Data'!H26)),NA())</f>
        <v>#N/A</v>
      </c>
      <c r="AS32" s="507" t="e">
        <f ca="1">+IF(AND(ISNUMBER(OFFSET('Sanitation Data'!$H$11,0,10*ROW('Sanitation Data'!H26))),'Data Summary'!DH32="Yes"),OFFSET('Sanitation Data'!$H$11,0,10*ROW('Sanitation Data'!H26)),NA())</f>
        <v>#N/A</v>
      </c>
      <c r="AT32" s="507" t="e">
        <f ca="1">+IF(AND(ISNUMBER(OFFSET('Sanitation Data'!$H$12,0,10*ROW('Sanitation Data'!H26))),'Data Summary'!DI32="Yes"),OFFSET('Sanitation Data'!$H$12,0,10*ROW('Sanitation Data'!H26)),NA())</f>
        <v>#N/A</v>
      </c>
      <c r="AU32" s="507" t="e">
        <f ca="1">+IF(AND(ISNUMBER(OFFSET('Sanitation Data'!$I$4,0,10*ROW('Sanitation Data'!I26))),'Data Summary'!DJ32="Yes"),100-OFFSET('Sanitation Data'!$I$4,0,10*ROW('Sanitation Data'!I26)),NA())</f>
        <v>#N/A</v>
      </c>
      <c r="AV32" s="507" t="e">
        <f ca="1">+IF(AND(ISNUMBER(OFFSET('Sanitation Data'!$I$6,0,10*ROW('Sanitation Data'!I26))),'Data Summary'!DK32="Yes"),OFFSET('Sanitation Data'!$I$6,0,10*ROW('Sanitation Data'!I26)),NA())</f>
        <v>#N/A</v>
      </c>
      <c r="AW32" s="507" t="e">
        <f ca="1">+IF(AND(ISNUMBER(OFFSET('Sanitation Data'!$I$10,0,10*ROW('Sanitation Data'!I26))),'Data Summary'!DL32="Yes"),OFFSET('Sanitation Data'!$I$10,0,10*ROW('Sanitation Data'!I26)),NA())</f>
        <v>#N/A</v>
      </c>
      <c r="AX32" s="507" t="e">
        <f ca="1">+IF(AND(ISNUMBER(OFFSET('Sanitation Data'!$I$11,0,10*ROW('Sanitation Data'!I26))),'Data Summary'!DM32="Yes"),OFFSET('Sanitation Data'!$I$11,0,10*ROW('Sanitation Data'!I26)),NA())</f>
        <v>#N/A</v>
      </c>
      <c r="AY32" s="507" t="e">
        <f ca="1">+IF(AND(ISNUMBER(OFFSET('Sanitation Data'!$I$12,0,10*ROW('Sanitation Data'!I26))),'Data Summary'!DN32="Yes"),OFFSET('Sanitation Data'!$I$12,0,10*ROW('Sanitation Data'!I26)),NA())</f>
        <v>#N/A</v>
      </c>
      <c r="AZ32" s="508" t="e">
        <f ca="1">+IF(AND(ISNUMBER(OFFSET('Hygiene Data'!$D$5,0,10*ROW('Hygiene Data'!D26))),'Data Summary'!DO32="Yes"),OFFSET('Hygiene Data'!$D$5,0,10*ROW('Hygiene Data'!D26)),NA())</f>
        <v>#N/A</v>
      </c>
      <c r="BA32" s="508" t="e">
        <f ca="1">+IF(AND(ISNUMBER(OFFSET('Hygiene Data'!$D$7,0,10*ROW('Hygiene Data'!D26))),'Data Summary'!DP32="Yes"),OFFSET('Hygiene Data'!$D$7,0,10*ROW('Hygiene Data'!D26)),NA())</f>
        <v>#N/A</v>
      </c>
      <c r="BB32" s="508" t="e">
        <f ca="1">+IF(AND(ISNUMBER(OFFSET('Hygiene Data'!$D$9,0,10*ROW('Hygiene Data'!D26))),'Data Summary'!DQ32="Yes"),OFFSET('Hygiene Data'!$D$9,0,10*ROW('Hygiene Data'!D26)),NA())</f>
        <v>#N/A</v>
      </c>
      <c r="BC32" s="508" t="e">
        <f ca="1">+IF(AND(ISNUMBER(OFFSET('Hygiene Data'!$E$5,0,10*ROW('Hygiene Data'!E26))),'Data Summary'!DR32="Yes"),OFFSET('Hygiene Data'!$E$5,0,10*ROW('Hygiene Data'!E26)),NA())</f>
        <v>#N/A</v>
      </c>
      <c r="BD32" s="508" t="e">
        <f ca="1">+IF(AND(ISNUMBER(OFFSET('Hygiene Data'!$E$7,0,10*ROW('Hygiene Data'!E26))),'Data Summary'!DS32="Yes"),OFFSET('Hygiene Data'!$E$7,0,10*ROW('Hygiene Data'!E26)),NA())</f>
        <v>#N/A</v>
      </c>
      <c r="BE32" s="508" t="e">
        <f ca="1">+IF(AND(ISNUMBER(OFFSET('Hygiene Data'!$E$9,0,10*ROW('Hygiene Data'!E26))),'Data Summary'!DT32="Yes"),OFFSET('Hygiene Data'!$E$9,0,10*ROW('Hygiene Data'!E26)),NA())</f>
        <v>#N/A</v>
      </c>
      <c r="BF32" s="508" t="e">
        <f ca="1">+IF(AND(ISNUMBER(OFFSET('Hygiene Data'!$F$5,0,10*ROW('Hygiene Data'!F26))),'Data Summary'!DU32="Yes"),OFFSET('Hygiene Data'!$F$5,0,10*ROW('Hygiene Data'!F26)),NA())</f>
        <v>#N/A</v>
      </c>
      <c r="BG32" s="508" t="e">
        <f ca="1">+IF(AND(ISNUMBER(OFFSET('Hygiene Data'!$F$7,0,10*ROW('Hygiene Data'!F26))),'Data Summary'!DV32="Yes"),OFFSET('Hygiene Data'!$F$7,0,10*ROW('Hygiene Data'!F26)),NA())</f>
        <v>#N/A</v>
      </c>
      <c r="BH32" s="508" t="e">
        <f ca="1">+IF(AND(ISNUMBER(OFFSET('Hygiene Data'!$F$9,0,10*ROW('Hygiene Data'!F26))),'Data Summary'!DW32="Yes"),OFFSET('Hygiene Data'!$F$9,0,10*ROW('Hygiene Data'!F26)),NA())</f>
        <v>#N/A</v>
      </c>
      <c r="BI32" s="508" t="e">
        <f ca="1">+IF(AND(ISNUMBER(OFFSET('Hygiene Data'!$G$5,0,10*ROW('Hygiene Data'!G26))),'Data Summary'!DX32="Yes"),OFFSET('Hygiene Data'!$G$5,0,10*ROW('Hygiene Data'!G26)),NA())</f>
        <v>#N/A</v>
      </c>
      <c r="BJ32" s="508" t="e">
        <f ca="1">+IF(AND(ISNUMBER(OFFSET('Hygiene Data'!$G$7,0,10*ROW('Hygiene Data'!G26))),'Data Summary'!DY32="Yes"),OFFSET('Hygiene Data'!$G$7,0,10*ROW('Hygiene Data'!G26)),NA())</f>
        <v>#N/A</v>
      </c>
      <c r="BK32" s="508" t="e">
        <f ca="1">+IF(AND(ISNUMBER(OFFSET('Hygiene Data'!$G$9,0,10*ROW('Hygiene Data'!G26))),'Data Summary'!DZ32="Yes"),OFFSET('Hygiene Data'!$G$9,0,10*ROW('Hygiene Data'!G26)),NA())</f>
        <v>#N/A</v>
      </c>
      <c r="BL32" s="508" t="e">
        <f ca="1">+IF(AND(ISNUMBER(OFFSET('Hygiene Data'!$H$5,0,10*ROW('Hygiene Data'!H26))),'Data Summary'!EA32="Yes"),OFFSET('Hygiene Data'!$H$5,0,10*ROW('Hygiene Data'!H26)),NA())</f>
        <v>#N/A</v>
      </c>
      <c r="BM32" s="508" t="e">
        <f ca="1">+IF(AND(ISNUMBER(OFFSET('Hygiene Data'!$H$7,0,10*ROW('Hygiene Data'!H26))),'Data Summary'!EB32="Yes"),OFFSET('Hygiene Data'!$H$7,0,10*ROW('Hygiene Data'!H26)),NA())</f>
        <v>#N/A</v>
      </c>
      <c r="BN32" s="508" t="e">
        <f ca="1">+IF(AND(ISNUMBER(OFFSET('Hygiene Data'!$H$9,0,10*ROW('Hygiene Data'!H26))),'Data Summary'!EC32="Yes"),OFFSET('Hygiene Data'!$H$9,0,10*ROW('Hygiene Data'!H26)),NA())</f>
        <v>#N/A</v>
      </c>
      <c r="BO32" s="508" t="e">
        <f ca="1">+IF(AND(ISNUMBER(OFFSET('Hygiene Data'!$I$5,0,10*ROW('Hygiene Data'!I26))),'Data Summary'!ED32="Yes"),OFFSET('Hygiene Data'!$I$5,0,10*ROW('Hygiene Data'!I26)),NA())</f>
        <v>#N/A</v>
      </c>
      <c r="BP32" s="508" t="e">
        <f ca="1">+IF(AND(ISNUMBER(OFFSET('Hygiene Data'!$I$7,0,10*ROW('Hygiene Data'!I26))),'Data Summary'!EE32="Yes"),OFFSET('Hygiene Data'!$I$7,0,10*ROW('Hygiene Data'!I26)),NA())</f>
        <v>#N/A</v>
      </c>
      <c r="BQ32" s="508" t="e">
        <f ca="1">+IF(AND(ISNUMBER(OFFSET('Hygiene Data'!$I$9,0,10*ROW('Hygiene Data'!I26))),'Data Summary'!EF32="Yes"),OFFSET('Hygiene Data'!$I$9,0,10*ROW('Hygiene Data'!I26)),NA())</f>
        <v>#N/A</v>
      </c>
    </row>
    <row r="33" spans="1:69" x14ac:dyDescent="0.25">
      <c r="A33" s="504" t="e">
        <f ca="1">+RIGHT('Data Summary'!A33,LEN('Data Summary'!A33)-9)</f>
        <v>#VALUE!</v>
      </c>
      <c r="B33" s="478" t="str">
        <f ca="1">+IF(ISTEXT('Data Summary'!B33),'Data Summary'!B33,"")</f>
        <v/>
      </c>
      <c r="C33" s="505" t="e">
        <f ca="1">+VALUE('Data Summary'!C33)</f>
        <v>#VALUE!</v>
      </c>
      <c r="D33" s="506" t="e">
        <f ca="1">+IF(AND(ISNUMBER(OFFSET('Water Data'!$D$4,0,10*ROW('Water Data'!D27))),'Data Summary'!BS33="Yes"),100-OFFSET('Water Data'!$D$4,0,10*ROW('Water Data'!D27)),NA())</f>
        <v>#N/A</v>
      </c>
      <c r="E33" s="506" t="e">
        <f ca="1">+IF(AND(ISNUMBER(OFFSET('Water Data'!$D$6,0,10*ROW('Water Data'!D27))),'Data Summary'!BT33="Yes"),OFFSET('Water Data'!$D$6,0,10*ROW('Water Data'!D27)),NA())</f>
        <v>#N/A</v>
      </c>
      <c r="F33" s="506" t="e">
        <f ca="1">+IF(AND(ISNUMBER(OFFSET('Water Data'!$D$9,0,10*ROW('Water Data'!D27))),'Data Summary'!BU33="Yes"),OFFSET('Water Data'!$D$9,0,10*ROW('Water Data'!D27)),NA())</f>
        <v>#N/A</v>
      </c>
      <c r="G33" s="506" t="e">
        <f ca="1">+IF(AND(ISNUMBER(OFFSET('Water Data'!$E$4,0,10*ROW('Water Data'!E27))),'Data Summary'!BV33="Yes"),100-OFFSET('Water Data'!$E$4,0,10*ROW('Water Data'!E27)),NA())</f>
        <v>#N/A</v>
      </c>
      <c r="H33" s="506" t="e">
        <f ca="1">+IF(AND(ISNUMBER(OFFSET('Water Data'!$E$6,0,10*ROW('Water Data'!E27))),'Data Summary'!BW33="Yes"),OFFSET('Water Data'!$E$6,0,10*ROW('Water Data'!E27)),NA())</f>
        <v>#N/A</v>
      </c>
      <c r="I33" s="506" t="e">
        <f ca="1">+IF(AND(ISNUMBER(OFFSET('Water Data'!$E$9,0,10*ROW('Water Data'!E27))),'Data Summary'!BX33="Yes"),OFFSET('Water Data'!$E$9,0,10*ROW('Water Data'!E27)),NA())</f>
        <v>#N/A</v>
      </c>
      <c r="J33" s="506" t="e">
        <f ca="1">+IF(AND(ISNUMBER(OFFSET('Water Data'!$F$4,0,10*ROW('Water Data'!F27))),'Data Summary'!BY33="Yes"),100-OFFSET('Water Data'!$F$4,0,10*ROW('Water Data'!F27)),NA())</f>
        <v>#N/A</v>
      </c>
      <c r="K33" s="506" t="e">
        <f ca="1">+IF(AND(ISNUMBER(OFFSET('Water Data'!$F$6,0,10*ROW('Water Data'!F27))),'Data Summary'!BZ33="Yes"),OFFSET('Water Data'!$F$6,0,10*ROW('Water Data'!F27)),NA())</f>
        <v>#N/A</v>
      </c>
      <c r="L33" s="506" t="e">
        <f ca="1">+IF(AND(ISNUMBER(OFFSET('Water Data'!$F$9,0,10*ROW('Water Data'!F27))),'Data Summary'!CA33="Yes"),OFFSET('Water Data'!$F$9,0,10*ROW('Water Data'!F27)),NA())</f>
        <v>#N/A</v>
      </c>
      <c r="M33" s="506" t="e">
        <f ca="1">+IF(AND(ISNUMBER(OFFSET('Water Data'!$G$4,0,10*ROW('Water Data'!G27))),'Data Summary'!CB33="Yes"),100-OFFSET('Water Data'!$G$4,0,10*ROW('Water Data'!G27)),NA())</f>
        <v>#N/A</v>
      </c>
      <c r="N33" s="506" t="e">
        <f ca="1">+IF(AND(ISNUMBER(OFFSET('Water Data'!$G$6,0,10*ROW('Water Data'!G27))),'Data Summary'!CC33="Yes"),OFFSET('Water Data'!$G$6,0,10*ROW('Water Data'!G27)),NA())</f>
        <v>#N/A</v>
      </c>
      <c r="O33" s="506" t="e">
        <f ca="1">+IF(AND(ISNUMBER(OFFSET('Water Data'!$G$9,0,10*ROW('Water Data'!G27))),'Data Summary'!CD33="Yes"),OFFSET('Water Data'!$G$9,0,10*ROW('Water Data'!G27)),NA())</f>
        <v>#N/A</v>
      </c>
      <c r="P33" s="506" t="e">
        <f ca="1">+IF(AND(ISNUMBER(OFFSET('Water Data'!$H$4,0,10*ROW('Water Data'!H27))),'Data Summary'!CE33="Yes"),100-OFFSET('Water Data'!$H$4,0,10*ROW('Water Data'!H27)),NA())</f>
        <v>#N/A</v>
      </c>
      <c r="Q33" s="506" t="e">
        <f ca="1">+IF(AND(ISNUMBER(OFFSET('Water Data'!$H$6,0,10*ROW('Water Data'!H27))),'Data Summary'!CF33="Yes"),OFFSET('Water Data'!$H$6,0,10*ROW('Water Data'!H27)),NA())</f>
        <v>#N/A</v>
      </c>
      <c r="R33" s="506" t="e">
        <f ca="1">+IF(AND(ISNUMBER(OFFSET('Water Data'!$H$9,0,10*ROW('Water Data'!H27))),'Data Summary'!CG33="Yes"),OFFSET('Water Data'!$H$9,0,10*ROW('Water Data'!H27)),NA())</f>
        <v>#N/A</v>
      </c>
      <c r="S33" s="506" t="e">
        <f ca="1">+IF(AND(ISNUMBER(OFFSET('Water Data'!$I$4,0,10*ROW('Water Data'!I27))),'Data Summary'!CH33="Yes"),100-OFFSET('Water Data'!$I$4,0,10*ROW('Water Data'!I27)),NA())</f>
        <v>#N/A</v>
      </c>
      <c r="T33" s="506" t="e">
        <f ca="1">+IF(AND(ISNUMBER(OFFSET('Water Data'!$I$6,0,10*ROW('Water Data'!I27))),'Data Summary'!CI33="Yes"),OFFSET('Water Data'!$I$6,0,10*ROW('Water Data'!I27)),NA())</f>
        <v>#N/A</v>
      </c>
      <c r="U33" s="506" t="e">
        <f ca="1">+IF(AND(ISNUMBER(OFFSET('Water Data'!$I$9,0,10*ROW('Water Data'!I27))),'Data Summary'!CJ33="Yes"),OFFSET('Water Data'!$I$9,0,10*ROW('Water Data'!I27)),NA())</f>
        <v>#N/A</v>
      </c>
      <c r="V33" s="507" t="e">
        <f ca="1">+IF(AND(ISNUMBER(OFFSET('Sanitation Data'!$D$4,0,10*ROW('Sanitation Data'!D27))),'Data Summary'!CK33="Yes"),100-OFFSET('Sanitation Data'!$D$4,0,10*ROW('Sanitation Data'!D27)),NA())</f>
        <v>#N/A</v>
      </c>
      <c r="W33" s="507" t="e">
        <f ca="1">+IF(AND(ISNUMBER(OFFSET('Sanitation Data'!$D$6,0,10*ROW('Sanitation Data'!D27))),'Data Summary'!CL33="Yes"),OFFSET('Sanitation Data'!$D$6,0,10*ROW('Sanitation Data'!D27)),NA())</f>
        <v>#N/A</v>
      </c>
      <c r="X33" s="507" t="e">
        <f ca="1">+IF(AND(ISNUMBER(OFFSET('Sanitation Data'!$D$10,0,10*ROW('Sanitation Data'!D27))),'Data Summary'!CM33="Yes"),OFFSET('Sanitation Data'!$D$10,0,10*ROW('Sanitation Data'!D27)),NA())</f>
        <v>#N/A</v>
      </c>
      <c r="Y33" s="507" t="e">
        <f ca="1">+IF(AND(ISNUMBER(OFFSET('Sanitation Data'!$D$11,0,10*ROW('Sanitation Data'!D27))),'Data Summary'!CN33="Yes"),OFFSET('Sanitation Data'!$D$11,0,10*ROW('Sanitation Data'!D27)),NA())</f>
        <v>#N/A</v>
      </c>
      <c r="Z33" s="507" t="e">
        <f ca="1">+IF(AND(ISNUMBER(OFFSET('Sanitation Data'!$D$12,0,10*ROW('Sanitation Data'!D27))),'Data Summary'!CO33="Yes"),OFFSET('Sanitation Data'!$D$12,0,10*ROW('Sanitation Data'!D27)),NA())</f>
        <v>#N/A</v>
      </c>
      <c r="AA33" s="507" t="e">
        <f ca="1">+IF(AND(ISNUMBER(OFFSET('Sanitation Data'!$E$4,0,10*ROW('Sanitation Data'!E27))),'Data Summary'!CP33="Yes"),100-OFFSET('Sanitation Data'!$E$4,0,10*ROW('Sanitation Data'!E27)),NA())</f>
        <v>#N/A</v>
      </c>
      <c r="AB33" s="507" t="e">
        <f ca="1">+IF(AND(ISNUMBER(OFFSET('Sanitation Data'!$E$6,0,10*ROW('Sanitation Data'!E27))),'Data Summary'!CQ33="Yes"),OFFSET('Sanitation Data'!$E$6,0,10*ROW('Sanitation Data'!E27)),NA())</f>
        <v>#N/A</v>
      </c>
      <c r="AC33" s="507" t="e">
        <f ca="1">+IF(AND(ISNUMBER(OFFSET('Sanitation Data'!$E$10,0,10*ROW('Sanitation Data'!E27))),'Data Summary'!CR33="Yes"),OFFSET('Sanitation Data'!$E$10,0,10*ROW('Sanitation Data'!E27)),NA())</f>
        <v>#N/A</v>
      </c>
      <c r="AD33" s="507" t="e">
        <f ca="1">+IF(AND(ISNUMBER(OFFSET('Sanitation Data'!$E$11,0,10*ROW('Sanitation Data'!E27))),'Data Summary'!CS33="Yes"),OFFSET('Sanitation Data'!$E$11,0,10*ROW('Sanitation Data'!E27)),NA())</f>
        <v>#N/A</v>
      </c>
      <c r="AE33" s="507" t="e">
        <f ca="1">+IF(AND(ISNUMBER(OFFSET('Sanitation Data'!$E$12,0,10*ROW('Sanitation Data'!E27))),'Data Summary'!CT33="Yes"),OFFSET('Sanitation Data'!$E$12,0,10*ROW('Sanitation Data'!E27)),NA())</f>
        <v>#N/A</v>
      </c>
      <c r="AF33" s="507" t="e">
        <f ca="1">+IF(AND(ISNUMBER(OFFSET('Sanitation Data'!$F$4,0,10*ROW('Sanitation Data'!F27))),'Data Summary'!CU33="Yes"),100-OFFSET('Sanitation Data'!$F$4,0,10*ROW('Sanitation Data'!F27)),NA())</f>
        <v>#N/A</v>
      </c>
      <c r="AG33" s="507" t="e">
        <f ca="1">+IF(AND(ISNUMBER(OFFSET('Sanitation Data'!$F$6,0,10*ROW('Sanitation Data'!F27))),'Data Summary'!CV33="Yes"),OFFSET('Sanitation Data'!$F$6,0,10*ROW('Sanitation Data'!F27)),NA())</f>
        <v>#N/A</v>
      </c>
      <c r="AH33" s="507" t="e">
        <f ca="1">+IF(AND(ISNUMBER(OFFSET('Sanitation Data'!$F$10,0,10*ROW('Sanitation Data'!F27))),'Data Summary'!CW33="Yes"),OFFSET('Sanitation Data'!$F$10,0,10*ROW('Sanitation Data'!F27)),NA())</f>
        <v>#N/A</v>
      </c>
      <c r="AI33" s="507" t="e">
        <f ca="1">+IF(AND(ISNUMBER(OFFSET('Sanitation Data'!$F$11,0,10*ROW('Sanitation Data'!F27))),'Data Summary'!CX33="Yes"),OFFSET('Sanitation Data'!$F$11,0,10*ROW('Sanitation Data'!F27)),NA())</f>
        <v>#N/A</v>
      </c>
      <c r="AJ33" s="507" t="e">
        <f ca="1">+IF(AND(ISNUMBER(OFFSET('Sanitation Data'!$F$12,0,10*ROW('Sanitation Data'!F27))),'Data Summary'!CY33="Yes"),OFFSET('Sanitation Data'!$F$12,0,10*ROW('Sanitation Data'!F27)),NA())</f>
        <v>#N/A</v>
      </c>
      <c r="AK33" s="507" t="e">
        <f ca="1">+IF(AND(ISNUMBER(OFFSET('Sanitation Data'!$G$4,0,10*ROW('Sanitation Data'!G27))),'Data Summary'!CZ33="Yes"),100-OFFSET('Sanitation Data'!$G$4,0,10*ROW('Sanitation Data'!G27)),NA())</f>
        <v>#N/A</v>
      </c>
      <c r="AL33" s="507" t="e">
        <f ca="1">+IF(AND(ISNUMBER(OFFSET('Sanitation Data'!$G$6,0,10*ROW('Sanitation Data'!G27))),'Data Summary'!DA33="Yes"),OFFSET('Sanitation Data'!$G$6,0,10*ROW('Sanitation Data'!G27)),NA())</f>
        <v>#N/A</v>
      </c>
      <c r="AM33" s="507" t="e">
        <f ca="1">+IF(AND(ISNUMBER(OFFSET('Sanitation Data'!$G$10,0,10*ROW('Sanitation Data'!G27))),'Data Summary'!DB33="Yes"),OFFSET('Sanitation Data'!$G$10,0,10*ROW('Sanitation Data'!G27)),NA())</f>
        <v>#N/A</v>
      </c>
      <c r="AN33" s="507" t="e">
        <f ca="1">+IF(AND(ISNUMBER(OFFSET('Sanitation Data'!$G$11,0,10*ROW('Sanitation Data'!G27))),'Data Summary'!DC33="Yes"),OFFSET('Sanitation Data'!$G$11,0,10*ROW('Sanitation Data'!G27)),NA())</f>
        <v>#N/A</v>
      </c>
      <c r="AO33" s="507" t="e">
        <f ca="1">+IF(AND(ISNUMBER(OFFSET('Sanitation Data'!$G$12,0,10*ROW('Sanitation Data'!G27))),'Data Summary'!DD33="Yes"),OFFSET('Sanitation Data'!$G$12,0,10*ROW('Sanitation Data'!G27)),NA())</f>
        <v>#N/A</v>
      </c>
      <c r="AP33" s="507" t="e">
        <f ca="1">+IF(AND(ISNUMBER(OFFSET('Sanitation Data'!$H$4,0,10*ROW('Sanitation Data'!H27))),'Data Summary'!DE33="Yes"),100-OFFSET('Sanitation Data'!$H$4,0,10*ROW('Sanitation Data'!H27)),NA())</f>
        <v>#N/A</v>
      </c>
      <c r="AQ33" s="507" t="e">
        <f ca="1">+IF(AND(ISNUMBER(OFFSET('Sanitation Data'!$H$6,0,10*ROW('Sanitation Data'!H27))),'Data Summary'!DF33="Yes"),OFFSET('Sanitation Data'!$H$6,0,10*ROW('Sanitation Data'!H27)),NA())</f>
        <v>#N/A</v>
      </c>
      <c r="AR33" s="507" t="e">
        <f ca="1">+IF(AND(ISNUMBER(OFFSET('Sanitation Data'!$H$10,0,10*ROW('Sanitation Data'!H27))),'Data Summary'!DG33="Yes"),OFFSET('Sanitation Data'!$H$10,0,10*ROW('Sanitation Data'!H27)),NA())</f>
        <v>#N/A</v>
      </c>
      <c r="AS33" s="507" t="e">
        <f ca="1">+IF(AND(ISNUMBER(OFFSET('Sanitation Data'!$H$11,0,10*ROW('Sanitation Data'!H27))),'Data Summary'!DH33="Yes"),OFFSET('Sanitation Data'!$H$11,0,10*ROW('Sanitation Data'!H27)),NA())</f>
        <v>#N/A</v>
      </c>
      <c r="AT33" s="507" t="e">
        <f ca="1">+IF(AND(ISNUMBER(OFFSET('Sanitation Data'!$H$12,0,10*ROW('Sanitation Data'!H27))),'Data Summary'!DI33="Yes"),OFFSET('Sanitation Data'!$H$12,0,10*ROW('Sanitation Data'!H27)),NA())</f>
        <v>#N/A</v>
      </c>
      <c r="AU33" s="507" t="e">
        <f ca="1">+IF(AND(ISNUMBER(OFFSET('Sanitation Data'!$I$4,0,10*ROW('Sanitation Data'!I27))),'Data Summary'!DJ33="Yes"),100-OFFSET('Sanitation Data'!$I$4,0,10*ROW('Sanitation Data'!I27)),NA())</f>
        <v>#N/A</v>
      </c>
      <c r="AV33" s="507" t="e">
        <f ca="1">+IF(AND(ISNUMBER(OFFSET('Sanitation Data'!$I$6,0,10*ROW('Sanitation Data'!I27))),'Data Summary'!DK33="Yes"),OFFSET('Sanitation Data'!$I$6,0,10*ROW('Sanitation Data'!I27)),NA())</f>
        <v>#N/A</v>
      </c>
      <c r="AW33" s="507" t="e">
        <f ca="1">+IF(AND(ISNUMBER(OFFSET('Sanitation Data'!$I$10,0,10*ROW('Sanitation Data'!I27))),'Data Summary'!DL33="Yes"),OFFSET('Sanitation Data'!$I$10,0,10*ROW('Sanitation Data'!I27)),NA())</f>
        <v>#N/A</v>
      </c>
      <c r="AX33" s="507" t="e">
        <f ca="1">+IF(AND(ISNUMBER(OFFSET('Sanitation Data'!$I$11,0,10*ROW('Sanitation Data'!I27))),'Data Summary'!DM33="Yes"),OFFSET('Sanitation Data'!$I$11,0,10*ROW('Sanitation Data'!I27)),NA())</f>
        <v>#N/A</v>
      </c>
      <c r="AY33" s="507" t="e">
        <f ca="1">+IF(AND(ISNUMBER(OFFSET('Sanitation Data'!$I$12,0,10*ROW('Sanitation Data'!I27))),'Data Summary'!DN33="Yes"),OFFSET('Sanitation Data'!$I$12,0,10*ROW('Sanitation Data'!I27)),NA())</f>
        <v>#N/A</v>
      </c>
      <c r="AZ33" s="508" t="e">
        <f ca="1">+IF(AND(ISNUMBER(OFFSET('Hygiene Data'!$D$5,0,10*ROW('Hygiene Data'!D27))),'Data Summary'!DO33="Yes"),OFFSET('Hygiene Data'!$D$5,0,10*ROW('Hygiene Data'!D27)),NA())</f>
        <v>#N/A</v>
      </c>
      <c r="BA33" s="508" t="e">
        <f ca="1">+IF(AND(ISNUMBER(OFFSET('Hygiene Data'!$D$7,0,10*ROW('Hygiene Data'!D27))),'Data Summary'!DP33="Yes"),OFFSET('Hygiene Data'!$D$7,0,10*ROW('Hygiene Data'!D27)),NA())</f>
        <v>#N/A</v>
      </c>
      <c r="BB33" s="508" t="e">
        <f ca="1">+IF(AND(ISNUMBER(OFFSET('Hygiene Data'!$D$9,0,10*ROW('Hygiene Data'!D27))),'Data Summary'!DQ33="Yes"),OFFSET('Hygiene Data'!$D$9,0,10*ROW('Hygiene Data'!D27)),NA())</f>
        <v>#N/A</v>
      </c>
      <c r="BC33" s="508" t="e">
        <f ca="1">+IF(AND(ISNUMBER(OFFSET('Hygiene Data'!$E$5,0,10*ROW('Hygiene Data'!E27))),'Data Summary'!DR33="Yes"),OFFSET('Hygiene Data'!$E$5,0,10*ROW('Hygiene Data'!E27)),NA())</f>
        <v>#N/A</v>
      </c>
      <c r="BD33" s="508" t="e">
        <f ca="1">+IF(AND(ISNUMBER(OFFSET('Hygiene Data'!$E$7,0,10*ROW('Hygiene Data'!E27))),'Data Summary'!DS33="Yes"),OFFSET('Hygiene Data'!$E$7,0,10*ROW('Hygiene Data'!E27)),NA())</f>
        <v>#N/A</v>
      </c>
      <c r="BE33" s="508" t="e">
        <f ca="1">+IF(AND(ISNUMBER(OFFSET('Hygiene Data'!$E$9,0,10*ROW('Hygiene Data'!E27))),'Data Summary'!DT33="Yes"),OFFSET('Hygiene Data'!$E$9,0,10*ROW('Hygiene Data'!E27)),NA())</f>
        <v>#N/A</v>
      </c>
      <c r="BF33" s="508" t="e">
        <f ca="1">+IF(AND(ISNUMBER(OFFSET('Hygiene Data'!$F$5,0,10*ROW('Hygiene Data'!F27))),'Data Summary'!DU33="Yes"),OFFSET('Hygiene Data'!$F$5,0,10*ROW('Hygiene Data'!F27)),NA())</f>
        <v>#N/A</v>
      </c>
      <c r="BG33" s="508" t="e">
        <f ca="1">+IF(AND(ISNUMBER(OFFSET('Hygiene Data'!$F$7,0,10*ROW('Hygiene Data'!F27))),'Data Summary'!DV33="Yes"),OFFSET('Hygiene Data'!$F$7,0,10*ROW('Hygiene Data'!F27)),NA())</f>
        <v>#N/A</v>
      </c>
      <c r="BH33" s="508" t="e">
        <f ca="1">+IF(AND(ISNUMBER(OFFSET('Hygiene Data'!$F$9,0,10*ROW('Hygiene Data'!F27))),'Data Summary'!DW33="Yes"),OFFSET('Hygiene Data'!$F$9,0,10*ROW('Hygiene Data'!F27)),NA())</f>
        <v>#N/A</v>
      </c>
      <c r="BI33" s="508" t="e">
        <f ca="1">+IF(AND(ISNUMBER(OFFSET('Hygiene Data'!$G$5,0,10*ROW('Hygiene Data'!G27))),'Data Summary'!DX33="Yes"),OFFSET('Hygiene Data'!$G$5,0,10*ROW('Hygiene Data'!G27)),NA())</f>
        <v>#N/A</v>
      </c>
      <c r="BJ33" s="508" t="e">
        <f ca="1">+IF(AND(ISNUMBER(OFFSET('Hygiene Data'!$G$7,0,10*ROW('Hygiene Data'!G27))),'Data Summary'!DY33="Yes"),OFFSET('Hygiene Data'!$G$7,0,10*ROW('Hygiene Data'!G27)),NA())</f>
        <v>#N/A</v>
      </c>
      <c r="BK33" s="508" t="e">
        <f ca="1">+IF(AND(ISNUMBER(OFFSET('Hygiene Data'!$G$9,0,10*ROW('Hygiene Data'!G27))),'Data Summary'!DZ33="Yes"),OFFSET('Hygiene Data'!$G$9,0,10*ROW('Hygiene Data'!G27)),NA())</f>
        <v>#N/A</v>
      </c>
      <c r="BL33" s="508" t="e">
        <f ca="1">+IF(AND(ISNUMBER(OFFSET('Hygiene Data'!$H$5,0,10*ROW('Hygiene Data'!H27))),'Data Summary'!EA33="Yes"),OFFSET('Hygiene Data'!$H$5,0,10*ROW('Hygiene Data'!H27)),NA())</f>
        <v>#N/A</v>
      </c>
      <c r="BM33" s="508" t="e">
        <f ca="1">+IF(AND(ISNUMBER(OFFSET('Hygiene Data'!$H$7,0,10*ROW('Hygiene Data'!H27))),'Data Summary'!EB33="Yes"),OFFSET('Hygiene Data'!$H$7,0,10*ROW('Hygiene Data'!H27)),NA())</f>
        <v>#N/A</v>
      </c>
      <c r="BN33" s="508" t="e">
        <f ca="1">+IF(AND(ISNUMBER(OFFSET('Hygiene Data'!$H$9,0,10*ROW('Hygiene Data'!H27))),'Data Summary'!EC33="Yes"),OFFSET('Hygiene Data'!$H$9,0,10*ROW('Hygiene Data'!H27)),NA())</f>
        <v>#N/A</v>
      </c>
      <c r="BO33" s="508" t="e">
        <f ca="1">+IF(AND(ISNUMBER(OFFSET('Hygiene Data'!$I$5,0,10*ROW('Hygiene Data'!I27))),'Data Summary'!ED33="Yes"),OFFSET('Hygiene Data'!$I$5,0,10*ROW('Hygiene Data'!I27)),NA())</f>
        <v>#N/A</v>
      </c>
      <c r="BP33" s="508" t="e">
        <f ca="1">+IF(AND(ISNUMBER(OFFSET('Hygiene Data'!$I$7,0,10*ROW('Hygiene Data'!I27))),'Data Summary'!EE33="Yes"),OFFSET('Hygiene Data'!$I$7,0,10*ROW('Hygiene Data'!I27)),NA())</f>
        <v>#N/A</v>
      </c>
      <c r="BQ33" s="508" t="e">
        <f ca="1">+IF(AND(ISNUMBER(OFFSET('Hygiene Data'!$I$9,0,10*ROW('Hygiene Data'!I27))),'Data Summary'!EF33="Yes"),OFFSET('Hygiene Data'!$I$9,0,10*ROW('Hygiene Data'!I27)),NA())</f>
        <v>#N/A</v>
      </c>
    </row>
    <row r="34" spans="1:69" x14ac:dyDescent="0.25">
      <c r="A34" s="504" t="e">
        <f ca="1">+RIGHT('Data Summary'!A34,LEN('Data Summary'!A34)-9)</f>
        <v>#VALUE!</v>
      </c>
      <c r="B34" s="478" t="str">
        <f ca="1">+IF(ISTEXT('Data Summary'!B34),'Data Summary'!B34,"")</f>
        <v/>
      </c>
      <c r="C34" s="505" t="e">
        <f ca="1">+VALUE('Data Summary'!C34)</f>
        <v>#VALUE!</v>
      </c>
      <c r="D34" s="506" t="e">
        <f ca="1">+IF(AND(ISNUMBER(OFFSET('Water Data'!$D$4,0,10*ROW('Water Data'!D28))),'Data Summary'!BS34="Yes"),100-OFFSET('Water Data'!$D$4,0,10*ROW('Water Data'!D28)),NA())</f>
        <v>#N/A</v>
      </c>
      <c r="E34" s="506" t="e">
        <f ca="1">+IF(AND(ISNUMBER(OFFSET('Water Data'!$D$6,0,10*ROW('Water Data'!D28))),'Data Summary'!BT34="Yes"),OFFSET('Water Data'!$D$6,0,10*ROW('Water Data'!D28)),NA())</f>
        <v>#N/A</v>
      </c>
      <c r="F34" s="506" t="e">
        <f ca="1">+IF(AND(ISNUMBER(OFFSET('Water Data'!$D$9,0,10*ROW('Water Data'!D28))),'Data Summary'!BU34="Yes"),OFFSET('Water Data'!$D$9,0,10*ROW('Water Data'!D28)),NA())</f>
        <v>#N/A</v>
      </c>
      <c r="G34" s="506" t="e">
        <f ca="1">+IF(AND(ISNUMBER(OFFSET('Water Data'!$E$4,0,10*ROW('Water Data'!E28))),'Data Summary'!BV34="Yes"),100-OFFSET('Water Data'!$E$4,0,10*ROW('Water Data'!E28)),NA())</f>
        <v>#N/A</v>
      </c>
      <c r="H34" s="506" t="e">
        <f ca="1">+IF(AND(ISNUMBER(OFFSET('Water Data'!$E$6,0,10*ROW('Water Data'!E28))),'Data Summary'!BW34="Yes"),OFFSET('Water Data'!$E$6,0,10*ROW('Water Data'!E28)),NA())</f>
        <v>#N/A</v>
      </c>
      <c r="I34" s="506" t="e">
        <f ca="1">+IF(AND(ISNUMBER(OFFSET('Water Data'!$E$9,0,10*ROW('Water Data'!E28))),'Data Summary'!BX34="Yes"),OFFSET('Water Data'!$E$9,0,10*ROW('Water Data'!E28)),NA())</f>
        <v>#N/A</v>
      </c>
      <c r="J34" s="506" t="e">
        <f ca="1">+IF(AND(ISNUMBER(OFFSET('Water Data'!$F$4,0,10*ROW('Water Data'!F28))),'Data Summary'!BY34="Yes"),100-OFFSET('Water Data'!$F$4,0,10*ROW('Water Data'!F28)),NA())</f>
        <v>#N/A</v>
      </c>
      <c r="K34" s="506" t="e">
        <f ca="1">+IF(AND(ISNUMBER(OFFSET('Water Data'!$F$6,0,10*ROW('Water Data'!F28))),'Data Summary'!BZ34="Yes"),OFFSET('Water Data'!$F$6,0,10*ROW('Water Data'!F28)),NA())</f>
        <v>#N/A</v>
      </c>
      <c r="L34" s="506" t="e">
        <f ca="1">+IF(AND(ISNUMBER(OFFSET('Water Data'!$F$9,0,10*ROW('Water Data'!F28))),'Data Summary'!CA34="Yes"),OFFSET('Water Data'!$F$9,0,10*ROW('Water Data'!F28)),NA())</f>
        <v>#N/A</v>
      </c>
      <c r="M34" s="506" t="e">
        <f ca="1">+IF(AND(ISNUMBER(OFFSET('Water Data'!$G$4,0,10*ROW('Water Data'!G28))),'Data Summary'!CB34="Yes"),100-OFFSET('Water Data'!$G$4,0,10*ROW('Water Data'!G28)),NA())</f>
        <v>#N/A</v>
      </c>
      <c r="N34" s="506" t="e">
        <f ca="1">+IF(AND(ISNUMBER(OFFSET('Water Data'!$G$6,0,10*ROW('Water Data'!G28))),'Data Summary'!CC34="Yes"),OFFSET('Water Data'!$G$6,0,10*ROW('Water Data'!G28)),NA())</f>
        <v>#N/A</v>
      </c>
      <c r="O34" s="506" t="e">
        <f ca="1">+IF(AND(ISNUMBER(OFFSET('Water Data'!$G$9,0,10*ROW('Water Data'!G28))),'Data Summary'!CD34="Yes"),OFFSET('Water Data'!$G$9,0,10*ROW('Water Data'!G28)),NA())</f>
        <v>#N/A</v>
      </c>
      <c r="P34" s="506" t="e">
        <f ca="1">+IF(AND(ISNUMBER(OFFSET('Water Data'!$H$4,0,10*ROW('Water Data'!H28))),'Data Summary'!CE34="Yes"),100-OFFSET('Water Data'!$H$4,0,10*ROW('Water Data'!H28)),NA())</f>
        <v>#N/A</v>
      </c>
      <c r="Q34" s="506" t="e">
        <f ca="1">+IF(AND(ISNUMBER(OFFSET('Water Data'!$H$6,0,10*ROW('Water Data'!H28))),'Data Summary'!CF34="Yes"),OFFSET('Water Data'!$H$6,0,10*ROW('Water Data'!H28)),NA())</f>
        <v>#N/A</v>
      </c>
      <c r="R34" s="506" t="e">
        <f ca="1">+IF(AND(ISNUMBER(OFFSET('Water Data'!$H$9,0,10*ROW('Water Data'!H28))),'Data Summary'!CG34="Yes"),OFFSET('Water Data'!$H$9,0,10*ROW('Water Data'!H28)),NA())</f>
        <v>#N/A</v>
      </c>
      <c r="S34" s="506" t="e">
        <f ca="1">+IF(AND(ISNUMBER(OFFSET('Water Data'!$I$4,0,10*ROW('Water Data'!I28))),'Data Summary'!CH34="Yes"),100-OFFSET('Water Data'!$I$4,0,10*ROW('Water Data'!I28)),NA())</f>
        <v>#N/A</v>
      </c>
      <c r="T34" s="506" t="e">
        <f ca="1">+IF(AND(ISNUMBER(OFFSET('Water Data'!$I$6,0,10*ROW('Water Data'!I28))),'Data Summary'!CI34="Yes"),OFFSET('Water Data'!$I$6,0,10*ROW('Water Data'!I28)),NA())</f>
        <v>#N/A</v>
      </c>
      <c r="U34" s="506" t="e">
        <f ca="1">+IF(AND(ISNUMBER(OFFSET('Water Data'!$I$9,0,10*ROW('Water Data'!I28))),'Data Summary'!CJ34="Yes"),OFFSET('Water Data'!$I$9,0,10*ROW('Water Data'!I28)),NA())</f>
        <v>#N/A</v>
      </c>
      <c r="V34" s="507" t="e">
        <f ca="1">+IF(AND(ISNUMBER(OFFSET('Sanitation Data'!$D$4,0,10*ROW('Sanitation Data'!D28))),'Data Summary'!CK34="Yes"),100-OFFSET('Sanitation Data'!$D$4,0,10*ROW('Sanitation Data'!D28)),NA())</f>
        <v>#N/A</v>
      </c>
      <c r="W34" s="507" t="e">
        <f ca="1">+IF(AND(ISNUMBER(OFFSET('Sanitation Data'!$D$6,0,10*ROW('Sanitation Data'!D28))),'Data Summary'!CL34="Yes"),OFFSET('Sanitation Data'!$D$6,0,10*ROW('Sanitation Data'!D28)),NA())</f>
        <v>#N/A</v>
      </c>
      <c r="X34" s="507" t="e">
        <f ca="1">+IF(AND(ISNUMBER(OFFSET('Sanitation Data'!$D$10,0,10*ROW('Sanitation Data'!D28))),'Data Summary'!CM34="Yes"),OFFSET('Sanitation Data'!$D$10,0,10*ROW('Sanitation Data'!D28)),NA())</f>
        <v>#N/A</v>
      </c>
      <c r="Y34" s="507" t="e">
        <f ca="1">+IF(AND(ISNUMBER(OFFSET('Sanitation Data'!$D$11,0,10*ROW('Sanitation Data'!D28))),'Data Summary'!CN34="Yes"),OFFSET('Sanitation Data'!$D$11,0,10*ROW('Sanitation Data'!D28)),NA())</f>
        <v>#N/A</v>
      </c>
      <c r="Z34" s="507" t="e">
        <f ca="1">+IF(AND(ISNUMBER(OFFSET('Sanitation Data'!$D$12,0,10*ROW('Sanitation Data'!D28))),'Data Summary'!CO34="Yes"),OFFSET('Sanitation Data'!$D$12,0,10*ROW('Sanitation Data'!D28)),NA())</f>
        <v>#N/A</v>
      </c>
      <c r="AA34" s="507" t="e">
        <f ca="1">+IF(AND(ISNUMBER(OFFSET('Sanitation Data'!$E$4,0,10*ROW('Sanitation Data'!E28))),'Data Summary'!CP34="Yes"),100-OFFSET('Sanitation Data'!$E$4,0,10*ROW('Sanitation Data'!E28)),NA())</f>
        <v>#N/A</v>
      </c>
      <c r="AB34" s="507" t="e">
        <f ca="1">+IF(AND(ISNUMBER(OFFSET('Sanitation Data'!$E$6,0,10*ROW('Sanitation Data'!E28))),'Data Summary'!CQ34="Yes"),OFFSET('Sanitation Data'!$E$6,0,10*ROW('Sanitation Data'!E28)),NA())</f>
        <v>#N/A</v>
      </c>
      <c r="AC34" s="507" t="e">
        <f ca="1">+IF(AND(ISNUMBER(OFFSET('Sanitation Data'!$E$10,0,10*ROW('Sanitation Data'!E28))),'Data Summary'!CR34="Yes"),OFFSET('Sanitation Data'!$E$10,0,10*ROW('Sanitation Data'!E28)),NA())</f>
        <v>#N/A</v>
      </c>
      <c r="AD34" s="507" t="e">
        <f ca="1">+IF(AND(ISNUMBER(OFFSET('Sanitation Data'!$E$11,0,10*ROW('Sanitation Data'!E28))),'Data Summary'!CS34="Yes"),OFFSET('Sanitation Data'!$E$11,0,10*ROW('Sanitation Data'!E28)),NA())</f>
        <v>#N/A</v>
      </c>
      <c r="AE34" s="507" t="e">
        <f ca="1">+IF(AND(ISNUMBER(OFFSET('Sanitation Data'!$E$12,0,10*ROW('Sanitation Data'!E28))),'Data Summary'!CT34="Yes"),OFFSET('Sanitation Data'!$E$12,0,10*ROW('Sanitation Data'!E28)),NA())</f>
        <v>#N/A</v>
      </c>
      <c r="AF34" s="507" t="e">
        <f ca="1">+IF(AND(ISNUMBER(OFFSET('Sanitation Data'!$F$4,0,10*ROW('Sanitation Data'!F28))),'Data Summary'!CU34="Yes"),100-OFFSET('Sanitation Data'!$F$4,0,10*ROW('Sanitation Data'!F28)),NA())</f>
        <v>#N/A</v>
      </c>
      <c r="AG34" s="507" t="e">
        <f ca="1">+IF(AND(ISNUMBER(OFFSET('Sanitation Data'!$F$6,0,10*ROW('Sanitation Data'!F28))),'Data Summary'!CV34="Yes"),OFFSET('Sanitation Data'!$F$6,0,10*ROW('Sanitation Data'!F28)),NA())</f>
        <v>#N/A</v>
      </c>
      <c r="AH34" s="507" t="e">
        <f ca="1">+IF(AND(ISNUMBER(OFFSET('Sanitation Data'!$F$10,0,10*ROW('Sanitation Data'!F28))),'Data Summary'!CW34="Yes"),OFFSET('Sanitation Data'!$F$10,0,10*ROW('Sanitation Data'!F28)),NA())</f>
        <v>#N/A</v>
      </c>
      <c r="AI34" s="507" t="e">
        <f ca="1">+IF(AND(ISNUMBER(OFFSET('Sanitation Data'!$F$11,0,10*ROW('Sanitation Data'!F28))),'Data Summary'!CX34="Yes"),OFFSET('Sanitation Data'!$F$11,0,10*ROW('Sanitation Data'!F28)),NA())</f>
        <v>#N/A</v>
      </c>
      <c r="AJ34" s="507" t="e">
        <f ca="1">+IF(AND(ISNUMBER(OFFSET('Sanitation Data'!$F$12,0,10*ROW('Sanitation Data'!F28))),'Data Summary'!CY34="Yes"),OFFSET('Sanitation Data'!$F$12,0,10*ROW('Sanitation Data'!F28)),NA())</f>
        <v>#N/A</v>
      </c>
      <c r="AK34" s="507" t="e">
        <f ca="1">+IF(AND(ISNUMBER(OFFSET('Sanitation Data'!$G$4,0,10*ROW('Sanitation Data'!G28))),'Data Summary'!CZ34="Yes"),100-OFFSET('Sanitation Data'!$G$4,0,10*ROW('Sanitation Data'!G28)),NA())</f>
        <v>#N/A</v>
      </c>
      <c r="AL34" s="507" t="e">
        <f ca="1">+IF(AND(ISNUMBER(OFFSET('Sanitation Data'!$G$6,0,10*ROW('Sanitation Data'!G28))),'Data Summary'!DA34="Yes"),OFFSET('Sanitation Data'!$G$6,0,10*ROW('Sanitation Data'!G28)),NA())</f>
        <v>#N/A</v>
      </c>
      <c r="AM34" s="507" t="e">
        <f ca="1">+IF(AND(ISNUMBER(OFFSET('Sanitation Data'!$G$10,0,10*ROW('Sanitation Data'!G28))),'Data Summary'!DB34="Yes"),OFFSET('Sanitation Data'!$G$10,0,10*ROW('Sanitation Data'!G28)),NA())</f>
        <v>#N/A</v>
      </c>
      <c r="AN34" s="507" t="e">
        <f ca="1">+IF(AND(ISNUMBER(OFFSET('Sanitation Data'!$G$11,0,10*ROW('Sanitation Data'!G28))),'Data Summary'!DC34="Yes"),OFFSET('Sanitation Data'!$G$11,0,10*ROW('Sanitation Data'!G28)),NA())</f>
        <v>#N/A</v>
      </c>
      <c r="AO34" s="507" t="e">
        <f ca="1">+IF(AND(ISNUMBER(OFFSET('Sanitation Data'!$G$12,0,10*ROW('Sanitation Data'!G28))),'Data Summary'!DD34="Yes"),OFFSET('Sanitation Data'!$G$12,0,10*ROW('Sanitation Data'!G28)),NA())</f>
        <v>#N/A</v>
      </c>
      <c r="AP34" s="507" t="e">
        <f ca="1">+IF(AND(ISNUMBER(OFFSET('Sanitation Data'!$H$4,0,10*ROW('Sanitation Data'!H28))),'Data Summary'!DE34="Yes"),100-OFFSET('Sanitation Data'!$H$4,0,10*ROW('Sanitation Data'!H28)),NA())</f>
        <v>#N/A</v>
      </c>
      <c r="AQ34" s="507" t="e">
        <f ca="1">+IF(AND(ISNUMBER(OFFSET('Sanitation Data'!$H$6,0,10*ROW('Sanitation Data'!H28))),'Data Summary'!DF34="Yes"),OFFSET('Sanitation Data'!$H$6,0,10*ROW('Sanitation Data'!H28)),NA())</f>
        <v>#N/A</v>
      </c>
      <c r="AR34" s="507" t="e">
        <f ca="1">+IF(AND(ISNUMBER(OFFSET('Sanitation Data'!$H$10,0,10*ROW('Sanitation Data'!H28))),'Data Summary'!DG34="Yes"),OFFSET('Sanitation Data'!$H$10,0,10*ROW('Sanitation Data'!H28)),NA())</f>
        <v>#N/A</v>
      </c>
      <c r="AS34" s="507" t="e">
        <f ca="1">+IF(AND(ISNUMBER(OFFSET('Sanitation Data'!$H$11,0,10*ROW('Sanitation Data'!H28))),'Data Summary'!DH34="Yes"),OFFSET('Sanitation Data'!$H$11,0,10*ROW('Sanitation Data'!H28)),NA())</f>
        <v>#N/A</v>
      </c>
      <c r="AT34" s="507" t="e">
        <f ca="1">+IF(AND(ISNUMBER(OFFSET('Sanitation Data'!$H$12,0,10*ROW('Sanitation Data'!H28))),'Data Summary'!DI34="Yes"),OFFSET('Sanitation Data'!$H$12,0,10*ROW('Sanitation Data'!H28)),NA())</f>
        <v>#N/A</v>
      </c>
      <c r="AU34" s="507" t="e">
        <f ca="1">+IF(AND(ISNUMBER(OFFSET('Sanitation Data'!$I$4,0,10*ROW('Sanitation Data'!I28))),'Data Summary'!DJ34="Yes"),100-OFFSET('Sanitation Data'!$I$4,0,10*ROW('Sanitation Data'!I28)),NA())</f>
        <v>#N/A</v>
      </c>
      <c r="AV34" s="507" t="e">
        <f ca="1">+IF(AND(ISNUMBER(OFFSET('Sanitation Data'!$I$6,0,10*ROW('Sanitation Data'!I28))),'Data Summary'!DK34="Yes"),OFFSET('Sanitation Data'!$I$6,0,10*ROW('Sanitation Data'!I28)),NA())</f>
        <v>#N/A</v>
      </c>
      <c r="AW34" s="507" t="e">
        <f ca="1">+IF(AND(ISNUMBER(OFFSET('Sanitation Data'!$I$10,0,10*ROW('Sanitation Data'!I28))),'Data Summary'!DL34="Yes"),OFFSET('Sanitation Data'!$I$10,0,10*ROW('Sanitation Data'!I28)),NA())</f>
        <v>#N/A</v>
      </c>
      <c r="AX34" s="507" t="e">
        <f ca="1">+IF(AND(ISNUMBER(OFFSET('Sanitation Data'!$I$11,0,10*ROW('Sanitation Data'!I28))),'Data Summary'!DM34="Yes"),OFFSET('Sanitation Data'!$I$11,0,10*ROW('Sanitation Data'!I28)),NA())</f>
        <v>#N/A</v>
      </c>
      <c r="AY34" s="507" t="e">
        <f ca="1">+IF(AND(ISNUMBER(OFFSET('Sanitation Data'!$I$12,0,10*ROW('Sanitation Data'!I28))),'Data Summary'!DN34="Yes"),OFFSET('Sanitation Data'!$I$12,0,10*ROW('Sanitation Data'!I28)),NA())</f>
        <v>#N/A</v>
      </c>
      <c r="AZ34" s="508" t="e">
        <f ca="1">+IF(AND(ISNUMBER(OFFSET('Hygiene Data'!$D$5,0,10*ROW('Hygiene Data'!D28))),'Data Summary'!DO34="Yes"),OFFSET('Hygiene Data'!$D$5,0,10*ROW('Hygiene Data'!D28)),NA())</f>
        <v>#N/A</v>
      </c>
      <c r="BA34" s="508" t="e">
        <f ca="1">+IF(AND(ISNUMBER(OFFSET('Hygiene Data'!$D$7,0,10*ROW('Hygiene Data'!D28))),'Data Summary'!DP34="Yes"),OFFSET('Hygiene Data'!$D$7,0,10*ROW('Hygiene Data'!D28)),NA())</f>
        <v>#N/A</v>
      </c>
      <c r="BB34" s="508" t="e">
        <f ca="1">+IF(AND(ISNUMBER(OFFSET('Hygiene Data'!$D$9,0,10*ROW('Hygiene Data'!D28))),'Data Summary'!DQ34="Yes"),OFFSET('Hygiene Data'!$D$9,0,10*ROW('Hygiene Data'!D28)),NA())</f>
        <v>#N/A</v>
      </c>
      <c r="BC34" s="508" t="e">
        <f ca="1">+IF(AND(ISNUMBER(OFFSET('Hygiene Data'!$E$5,0,10*ROW('Hygiene Data'!E28))),'Data Summary'!DR34="Yes"),OFFSET('Hygiene Data'!$E$5,0,10*ROW('Hygiene Data'!E28)),NA())</f>
        <v>#N/A</v>
      </c>
      <c r="BD34" s="508" t="e">
        <f ca="1">+IF(AND(ISNUMBER(OFFSET('Hygiene Data'!$E$7,0,10*ROW('Hygiene Data'!E28))),'Data Summary'!DS34="Yes"),OFFSET('Hygiene Data'!$E$7,0,10*ROW('Hygiene Data'!E28)),NA())</f>
        <v>#N/A</v>
      </c>
      <c r="BE34" s="508" t="e">
        <f ca="1">+IF(AND(ISNUMBER(OFFSET('Hygiene Data'!$E$9,0,10*ROW('Hygiene Data'!E28))),'Data Summary'!DT34="Yes"),OFFSET('Hygiene Data'!$E$9,0,10*ROW('Hygiene Data'!E28)),NA())</f>
        <v>#N/A</v>
      </c>
      <c r="BF34" s="508" t="e">
        <f ca="1">+IF(AND(ISNUMBER(OFFSET('Hygiene Data'!$F$5,0,10*ROW('Hygiene Data'!F28))),'Data Summary'!DU34="Yes"),OFFSET('Hygiene Data'!$F$5,0,10*ROW('Hygiene Data'!F28)),NA())</f>
        <v>#N/A</v>
      </c>
      <c r="BG34" s="508" t="e">
        <f ca="1">+IF(AND(ISNUMBER(OFFSET('Hygiene Data'!$F$7,0,10*ROW('Hygiene Data'!F28))),'Data Summary'!DV34="Yes"),OFFSET('Hygiene Data'!$F$7,0,10*ROW('Hygiene Data'!F28)),NA())</f>
        <v>#N/A</v>
      </c>
      <c r="BH34" s="508" t="e">
        <f ca="1">+IF(AND(ISNUMBER(OFFSET('Hygiene Data'!$F$9,0,10*ROW('Hygiene Data'!F28))),'Data Summary'!DW34="Yes"),OFFSET('Hygiene Data'!$F$9,0,10*ROW('Hygiene Data'!F28)),NA())</f>
        <v>#N/A</v>
      </c>
      <c r="BI34" s="508" t="e">
        <f ca="1">+IF(AND(ISNUMBER(OFFSET('Hygiene Data'!$G$5,0,10*ROW('Hygiene Data'!G28))),'Data Summary'!DX34="Yes"),OFFSET('Hygiene Data'!$G$5,0,10*ROW('Hygiene Data'!G28)),NA())</f>
        <v>#N/A</v>
      </c>
      <c r="BJ34" s="508" t="e">
        <f ca="1">+IF(AND(ISNUMBER(OFFSET('Hygiene Data'!$G$7,0,10*ROW('Hygiene Data'!G28))),'Data Summary'!DY34="Yes"),OFFSET('Hygiene Data'!$G$7,0,10*ROW('Hygiene Data'!G28)),NA())</f>
        <v>#N/A</v>
      </c>
      <c r="BK34" s="508" t="e">
        <f ca="1">+IF(AND(ISNUMBER(OFFSET('Hygiene Data'!$G$9,0,10*ROW('Hygiene Data'!G28))),'Data Summary'!DZ34="Yes"),OFFSET('Hygiene Data'!$G$9,0,10*ROW('Hygiene Data'!G28)),NA())</f>
        <v>#N/A</v>
      </c>
      <c r="BL34" s="508" t="e">
        <f ca="1">+IF(AND(ISNUMBER(OFFSET('Hygiene Data'!$H$5,0,10*ROW('Hygiene Data'!H28))),'Data Summary'!EA34="Yes"),OFFSET('Hygiene Data'!$H$5,0,10*ROW('Hygiene Data'!H28)),NA())</f>
        <v>#N/A</v>
      </c>
      <c r="BM34" s="508" t="e">
        <f ca="1">+IF(AND(ISNUMBER(OFFSET('Hygiene Data'!$H$7,0,10*ROW('Hygiene Data'!H28))),'Data Summary'!EB34="Yes"),OFFSET('Hygiene Data'!$H$7,0,10*ROW('Hygiene Data'!H28)),NA())</f>
        <v>#N/A</v>
      </c>
      <c r="BN34" s="508" t="e">
        <f ca="1">+IF(AND(ISNUMBER(OFFSET('Hygiene Data'!$H$9,0,10*ROW('Hygiene Data'!H28))),'Data Summary'!EC34="Yes"),OFFSET('Hygiene Data'!$H$9,0,10*ROW('Hygiene Data'!H28)),NA())</f>
        <v>#N/A</v>
      </c>
      <c r="BO34" s="508" t="e">
        <f ca="1">+IF(AND(ISNUMBER(OFFSET('Hygiene Data'!$I$5,0,10*ROW('Hygiene Data'!I28))),'Data Summary'!ED34="Yes"),OFFSET('Hygiene Data'!$I$5,0,10*ROW('Hygiene Data'!I28)),NA())</f>
        <v>#N/A</v>
      </c>
      <c r="BP34" s="508" t="e">
        <f ca="1">+IF(AND(ISNUMBER(OFFSET('Hygiene Data'!$I$7,0,10*ROW('Hygiene Data'!I28))),'Data Summary'!EE34="Yes"),OFFSET('Hygiene Data'!$I$7,0,10*ROW('Hygiene Data'!I28)),NA())</f>
        <v>#N/A</v>
      </c>
      <c r="BQ34" s="508" t="e">
        <f ca="1">+IF(AND(ISNUMBER(OFFSET('Hygiene Data'!$I$9,0,10*ROW('Hygiene Data'!I28))),'Data Summary'!EF34="Yes"),OFFSET('Hygiene Data'!$I$9,0,10*ROW('Hygiene Data'!I28)),NA())</f>
        <v>#N/A</v>
      </c>
    </row>
    <row r="35" spans="1:69" x14ac:dyDescent="0.25">
      <c r="A35" s="504" t="e">
        <f ca="1">+RIGHT('Data Summary'!A35,LEN('Data Summary'!A35)-9)</f>
        <v>#VALUE!</v>
      </c>
      <c r="B35" s="478" t="str">
        <f ca="1">+IF(ISTEXT('Data Summary'!B35),'Data Summary'!B35,"")</f>
        <v/>
      </c>
      <c r="C35" s="505" t="e">
        <f ca="1">+VALUE('Data Summary'!C35)</f>
        <v>#VALUE!</v>
      </c>
      <c r="D35" s="506" t="e">
        <f ca="1">+IF(AND(ISNUMBER(OFFSET('Water Data'!$D$4,0,10*ROW('Water Data'!D29))),'Data Summary'!BS35="Yes"),100-OFFSET('Water Data'!$D$4,0,10*ROW('Water Data'!D29)),NA())</f>
        <v>#N/A</v>
      </c>
      <c r="E35" s="506" t="e">
        <f ca="1">+IF(AND(ISNUMBER(OFFSET('Water Data'!$D$6,0,10*ROW('Water Data'!D29))),'Data Summary'!BT35="Yes"),OFFSET('Water Data'!$D$6,0,10*ROW('Water Data'!D29)),NA())</f>
        <v>#N/A</v>
      </c>
      <c r="F35" s="506" t="e">
        <f ca="1">+IF(AND(ISNUMBER(OFFSET('Water Data'!$D$9,0,10*ROW('Water Data'!D29))),'Data Summary'!BU35="Yes"),OFFSET('Water Data'!$D$9,0,10*ROW('Water Data'!D29)),NA())</f>
        <v>#N/A</v>
      </c>
      <c r="G35" s="506" t="e">
        <f ca="1">+IF(AND(ISNUMBER(OFFSET('Water Data'!$E$4,0,10*ROW('Water Data'!E29))),'Data Summary'!BV35="Yes"),100-OFFSET('Water Data'!$E$4,0,10*ROW('Water Data'!E29)),NA())</f>
        <v>#N/A</v>
      </c>
      <c r="H35" s="506" t="e">
        <f ca="1">+IF(AND(ISNUMBER(OFFSET('Water Data'!$E$6,0,10*ROW('Water Data'!E29))),'Data Summary'!BW35="Yes"),OFFSET('Water Data'!$E$6,0,10*ROW('Water Data'!E29)),NA())</f>
        <v>#N/A</v>
      </c>
      <c r="I35" s="506" t="e">
        <f ca="1">+IF(AND(ISNUMBER(OFFSET('Water Data'!$E$9,0,10*ROW('Water Data'!E29))),'Data Summary'!BX35="Yes"),OFFSET('Water Data'!$E$9,0,10*ROW('Water Data'!E29)),NA())</f>
        <v>#N/A</v>
      </c>
      <c r="J35" s="506" t="e">
        <f ca="1">+IF(AND(ISNUMBER(OFFSET('Water Data'!$F$4,0,10*ROW('Water Data'!F29))),'Data Summary'!BY35="Yes"),100-OFFSET('Water Data'!$F$4,0,10*ROW('Water Data'!F29)),NA())</f>
        <v>#N/A</v>
      </c>
      <c r="K35" s="506" t="e">
        <f ca="1">+IF(AND(ISNUMBER(OFFSET('Water Data'!$F$6,0,10*ROW('Water Data'!F29))),'Data Summary'!BZ35="Yes"),OFFSET('Water Data'!$F$6,0,10*ROW('Water Data'!F29)),NA())</f>
        <v>#N/A</v>
      </c>
      <c r="L35" s="506" t="e">
        <f ca="1">+IF(AND(ISNUMBER(OFFSET('Water Data'!$F$9,0,10*ROW('Water Data'!F29))),'Data Summary'!CA35="Yes"),OFFSET('Water Data'!$F$9,0,10*ROW('Water Data'!F29)),NA())</f>
        <v>#N/A</v>
      </c>
      <c r="M35" s="506" t="e">
        <f ca="1">+IF(AND(ISNUMBER(OFFSET('Water Data'!$G$4,0,10*ROW('Water Data'!G29))),'Data Summary'!CB35="Yes"),100-OFFSET('Water Data'!$G$4,0,10*ROW('Water Data'!G29)),NA())</f>
        <v>#N/A</v>
      </c>
      <c r="N35" s="506" t="e">
        <f ca="1">+IF(AND(ISNUMBER(OFFSET('Water Data'!$G$6,0,10*ROW('Water Data'!G29))),'Data Summary'!CC35="Yes"),OFFSET('Water Data'!$G$6,0,10*ROW('Water Data'!G29)),NA())</f>
        <v>#N/A</v>
      </c>
      <c r="O35" s="506" t="e">
        <f ca="1">+IF(AND(ISNUMBER(OFFSET('Water Data'!$G$9,0,10*ROW('Water Data'!G29))),'Data Summary'!CD35="Yes"),OFFSET('Water Data'!$G$9,0,10*ROW('Water Data'!G29)),NA())</f>
        <v>#N/A</v>
      </c>
      <c r="P35" s="506" t="e">
        <f ca="1">+IF(AND(ISNUMBER(OFFSET('Water Data'!$H$4,0,10*ROW('Water Data'!H29))),'Data Summary'!CE35="Yes"),100-OFFSET('Water Data'!$H$4,0,10*ROW('Water Data'!H29)),NA())</f>
        <v>#N/A</v>
      </c>
      <c r="Q35" s="506" t="e">
        <f ca="1">+IF(AND(ISNUMBER(OFFSET('Water Data'!$H$6,0,10*ROW('Water Data'!H29))),'Data Summary'!CF35="Yes"),OFFSET('Water Data'!$H$6,0,10*ROW('Water Data'!H29)),NA())</f>
        <v>#N/A</v>
      </c>
      <c r="R35" s="506" t="e">
        <f ca="1">+IF(AND(ISNUMBER(OFFSET('Water Data'!$H$9,0,10*ROW('Water Data'!H29))),'Data Summary'!CG35="Yes"),OFFSET('Water Data'!$H$9,0,10*ROW('Water Data'!H29)),NA())</f>
        <v>#N/A</v>
      </c>
      <c r="S35" s="506" t="e">
        <f ca="1">+IF(AND(ISNUMBER(OFFSET('Water Data'!$I$4,0,10*ROW('Water Data'!I29))),'Data Summary'!CH35="Yes"),100-OFFSET('Water Data'!$I$4,0,10*ROW('Water Data'!I29)),NA())</f>
        <v>#N/A</v>
      </c>
      <c r="T35" s="506" t="e">
        <f ca="1">+IF(AND(ISNUMBER(OFFSET('Water Data'!$I$6,0,10*ROW('Water Data'!I29))),'Data Summary'!CI35="Yes"),OFFSET('Water Data'!$I$6,0,10*ROW('Water Data'!I29)),NA())</f>
        <v>#N/A</v>
      </c>
      <c r="U35" s="506" t="e">
        <f ca="1">+IF(AND(ISNUMBER(OFFSET('Water Data'!$I$9,0,10*ROW('Water Data'!I29))),'Data Summary'!CJ35="Yes"),OFFSET('Water Data'!$I$9,0,10*ROW('Water Data'!I29)),NA())</f>
        <v>#N/A</v>
      </c>
      <c r="V35" s="507" t="e">
        <f ca="1">+IF(AND(ISNUMBER(OFFSET('Sanitation Data'!$D$4,0,10*ROW('Sanitation Data'!D29))),'Data Summary'!CK35="Yes"),100-OFFSET('Sanitation Data'!$D$4,0,10*ROW('Sanitation Data'!D29)),NA())</f>
        <v>#N/A</v>
      </c>
      <c r="W35" s="507" t="e">
        <f ca="1">+IF(AND(ISNUMBER(OFFSET('Sanitation Data'!$D$6,0,10*ROW('Sanitation Data'!D29))),'Data Summary'!CL35="Yes"),OFFSET('Sanitation Data'!$D$6,0,10*ROW('Sanitation Data'!D29)),NA())</f>
        <v>#N/A</v>
      </c>
      <c r="X35" s="507" t="e">
        <f ca="1">+IF(AND(ISNUMBER(OFFSET('Sanitation Data'!$D$10,0,10*ROW('Sanitation Data'!D29))),'Data Summary'!CM35="Yes"),OFFSET('Sanitation Data'!$D$10,0,10*ROW('Sanitation Data'!D29)),NA())</f>
        <v>#N/A</v>
      </c>
      <c r="Y35" s="507" t="e">
        <f ca="1">+IF(AND(ISNUMBER(OFFSET('Sanitation Data'!$D$11,0,10*ROW('Sanitation Data'!D29))),'Data Summary'!CN35="Yes"),OFFSET('Sanitation Data'!$D$11,0,10*ROW('Sanitation Data'!D29)),NA())</f>
        <v>#N/A</v>
      </c>
      <c r="Z35" s="507" t="e">
        <f ca="1">+IF(AND(ISNUMBER(OFFSET('Sanitation Data'!$D$12,0,10*ROW('Sanitation Data'!D29))),'Data Summary'!CO35="Yes"),OFFSET('Sanitation Data'!$D$12,0,10*ROW('Sanitation Data'!D29)),NA())</f>
        <v>#N/A</v>
      </c>
      <c r="AA35" s="507" t="e">
        <f ca="1">+IF(AND(ISNUMBER(OFFSET('Sanitation Data'!$E$4,0,10*ROW('Sanitation Data'!E29))),'Data Summary'!CP35="Yes"),100-OFFSET('Sanitation Data'!$E$4,0,10*ROW('Sanitation Data'!E29)),NA())</f>
        <v>#N/A</v>
      </c>
      <c r="AB35" s="507" t="e">
        <f ca="1">+IF(AND(ISNUMBER(OFFSET('Sanitation Data'!$E$6,0,10*ROW('Sanitation Data'!E29))),'Data Summary'!CQ35="Yes"),OFFSET('Sanitation Data'!$E$6,0,10*ROW('Sanitation Data'!E29)),NA())</f>
        <v>#N/A</v>
      </c>
      <c r="AC35" s="507" t="e">
        <f ca="1">+IF(AND(ISNUMBER(OFFSET('Sanitation Data'!$E$10,0,10*ROW('Sanitation Data'!E29))),'Data Summary'!CR35="Yes"),OFFSET('Sanitation Data'!$E$10,0,10*ROW('Sanitation Data'!E29)),NA())</f>
        <v>#N/A</v>
      </c>
      <c r="AD35" s="507" t="e">
        <f ca="1">+IF(AND(ISNUMBER(OFFSET('Sanitation Data'!$E$11,0,10*ROW('Sanitation Data'!E29))),'Data Summary'!CS35="Yes"),OFFSET('Sanitation Data'!$E$11,0,10*ROW('Sanitation Data'!E29)),NA())</f>
        <v>#N/A</v>
      </c>
      <c r="AE35" s="507" t="e">
        <f ca="1">+IF(AND(ISNUMBER(OFFSET('Sanitation Data'!$E$12,0,10*ROW('Sanitation Data'!E29))),'Data Summary'!CT35="Yes"),OFFSET('Sanitation Data'!$E$12,0,10*ROW('Sanitation Data'!E29)),NA())</f>
        <v>#N/A</v>
      </c>
      <c r="AF35" s="507" t="e">
        <f ca="1">+IF(AND(ISNUMBER(OFFSET('Sanitation Data'!$F$4,0,10*ROW('Sanitation Data'!F29))),'Data Summary'!CU35="Yes"),100-OFFSET('Sanitation Data'!$F$4,0,10*ROW('Sanitation Data'!F29)),NA())</f>
        <v>#N/A</v>
      </c>
      <c r="AG35" s="507" t="e">
        <f ca="1">+IF(AND(ISNUMBER(OFFSET('Sanitation Data'!$F$6,0,10*ROW('Sanitation Data'!F29))),'Data Summary'!CV35="Yes"),OFFSET('Sanitation Data'!$F$6,0,10*ROW('Sanitation Data'!F29)),NA())</f>
        <v>#N/A</v>
      </c>
      <c r="AH35" s="507" t="e">
        <f ca="1">+IF(AND(ISNUMBER(OFFSET('Sanitation Data'!$F$10,0,10*ROW('Sanitation Data'!F29))),'Data Summary'!CW35="Yes"),OFFSET('Sanitation Data'!$F$10,0,10*ROW('Sanitation Data'!F29)),NA())</f>
        <v>#N/A</v>
      </c>
      <c r="AI35" s="507" t="e">
        <f ca="1">+IF(AND(ISNUMBER(OFFSET('Sanitation Data'!$F$11,0,10*ROW('Sanitation Data'!F29))),'Data Summary'!CX35="Yes"),OFFSET('Sanitation Data'!$F$11,0,10*ROW('Sanitation Data'!F29)),NA())</f>
        <v>#N/A</v>
      </c>
      <c r="AJ35" s="507" t="e">
        <f ca="1">+IF(AND(ISNUMBER(OFFSET('Sanitation Data'!$F$12,0,10*ROW('Sanitation Data'!F29))),'Data Summary'!CY35="Yes"),OFFSET('Sanitation Data'!$F$12,0,10*ROW('Sanitation Data'!F29)),NA())</f>
        <v>#N/A</v>
      </c>
      <c r="AK35" s="507" t="e">
        <f ca="1">+IF(AND(ISNUMBER(OFFSET('Sanitation Data'!$G$4,0,10*ROW('Sanitation Data'!G29))),'Data Summary'!CZ35="Yes"),100-OFFSET('Sanitation Data'!$G$4,0,10*ROW('Sanitation Data'!G29)),NA())</f>
        <v>#N/A</v>
      </c>
      <c r="AL35" s="507" t="e">
        <f ca="1">+IF(AND(ISNUMBER(OFFSET('Sanitation Data'!$G$6,0,10*ROW('Sanitation Data'!G29))),'Data Summary'!DA35="Yes"),OFFSET('Sanitation Data'!$G$6,0,10*ROW('Sanitation Data'!G29)),NA())</f>
        <v>#N/A</v>
      </c>
      <c r="AM35" s="507" t="e">
        <f ca="1">+IF(AND(ISNUMBER(OFFSET('Sanitation Data'!$G$10,0,10*ROW('Sanitation Data'!G29))),'Data Summary'!DB35="Yes"),OFFSET('Sanitation Data'!$G$10,0,10*ROW('Sanitation Data'!G29)),NA())</f>
        <v>#N/A</v>
      </c>
      <c r="AN35" s="507" t="e">
        <f ca="1">+IF(AND(ISNUMBER(OFFSET('Sanitation Data'!$G$11,0,10*ROW('Sanitation Data'!G29))),'Data Summary'!DC35="Yes"),OFFSET('Sanitation Data'!$G$11,0,10*ROW('Sanitation Data'!G29)),NA())</f>
        <v>#N/A</v>
      </c>
      <c r="AO35" s="507" t="e">
        <f ca="1">+IF(AND(ISNUMBER(OFFSET('Sanitation Data'!$G$12,0,10*ROW('Sanitation Data'!G29))),'Data Summary'!DD35="Yes"),OFFSET('Sanitation Data'!$G$12,0,10*ROW('Sanitation Data'!G29)),NA())</f>
        <v>#N/A</v>
      </c>
      <c r="AP35" s="507" t="e">
        <f ca="1">+IF(AND(ISNUMBER(OFFSET('Sanitation Data'!$H$4,0,10*ROW('Sanitation Data'!H29))),'Data Summary'!DE35="Yes"),100-OFFSET('Sanitation Data'!$H$4,0,10*ROW('Sanitation Data'!H29)),NA())</f>
        <v>#N/A</v>
      </c>
      <c r="AQ35" s="507" t="e">
        <f ca="1">+IF(AND(ISNUMBER(OFFSET('Sanitation Data'!$H$6,0,10*ROW('Sanitation Data'!H29))),'Data Summary'!DF35="Yes"),OFFSET('Sanitation Data'!$H$6,0,10*ROW('Sanitation Data'!H29)),NA())</f>
        <v>#N/A</v>
      </c>
      <c r="AR35" s="507" t="e">
        <f ca="1">+IF(AND(ISNUMBER(OFFSET('Sanitation Data'!$H$10,0,10*ROW('Sanitation Data'!H29))),'Data Summary'!DG35="Yes"),OFFSET('Sanitation Data'!$H$10,0,10*ROW('Sanitation Data'!H29)),NA())</f>
        <v>#N/A</v>
      </c>
      <c r="AS35" s="507" t="e">
        <f ca="1">+IF(AND(ISNUMBER(OFFSET('Sanitation Data'!$H$11,0,10*ROW('Sanitation Data'!H29))),'Data Summary'!DH35="Yes"),OFFSET('Sanitation Data'!$H$11,0,10*ROW('Sanitation Data'!H29)),NA())</f>
        <v>#N/A</v>
      </c>
      <c r="AT35" s="507" t="e">
        <f ca="1">+IF(AND(ISNUMBER(OFFSET('Sanitation Data'!$H$12,0,10*ROW('Sanitation Data'!H29))),'Data Summary'!DI35="Yes"),OFFSET('Sanitation Data'!$H$12,0,10*ROW('Sanitation Data'!H29)),NA())</f>
        <v>#N/A</v>
      </c>
      <c r="AU35" s="507" t="e">
        <f ca="1">+IF(AND(ISNUMBER(OFFSET('Sanitation Data'!$I$4,0,10*ROW('Sanitation Data'!I29))),'Data Summary'!DJ35="Yes"),100-OFFSET('Sanitation Data'!$I$4,0,10*ROW('Sanitation Data'!I29)),NA())</f>
        <v>#N/A</v>
      </c>
      <c r="AV35" s="507" t="e">
        <f ca="1">+IF(AND(ISNUMBER(OFFSET('Sanitation Data'!$I$6,0,10*ROW('Sanitation Data'!I29))),'Data Summary'!DK35="Yes"),OFFSET('Sanitation Data'!$I$6,0,10*ROW('Sanitation Data'!I29)),NA())</f>
        <v>#N/A</v>
      </c>
      <c r="AW35" s="507" t="e">
        <f ca="1">+IF(AND(ISNUMBER(OFFSET('Sanitation Data'!$I$10,0,10*ROW('Sanitation Data'!I29))),'Data Summary'!DL35="Yes"),OFFSET('Sanitation Data'!$I$10,0,10*ROW('Sanitation Data'!I29)),NA())</f>
        <v>#N/A</v>
      </c>
      <c r="AX35" s="507" t="e">
        <f ca="1">+IF(AND(ISNUMBER(OFFSET('Sanitation Data'!$I$11,0,10*ROW('Sanitation Data'!I29))),'Data Summary'!DM35="Yes"),OFFSET('Sanitation Data'!$I$11,0,10*ROW('Sanitation Data'!I29)),NA())</f>
        <v>#N/A</v>
      </c>
      <c r="AY35" s="507" t="e">
        <f ca="1">+IF(AND(ISNUMBER(OFFSET('Sanitation Data'!$I$12,0,10*ROW('Sanitation Data'!I29))),'Data Summary'!DN35="Yes"),OFFSET('Sanitation Data'!$I$12,0,10*ROW('Sanitation Data'!I29)),NA())</f>
        <v>#N/A</v>
      </c>
      <c r="AZ35" s="508" t="e">
        <f ca="1">+IF(AND(ISNUMBER(OFFSET('Hygiene Data'!$D$5,0,10*ROW('Hygiene Data'!D29))),'Data Summary'!DO35="Yes"),OFFSET('Hygiene Data'!$D$5,0,10*ROW('Hygiene Data'!D29)),NA())</f>
        <v>#N/A</v>
      </c>
      <c r="BA35" s="508" t="e">
        <f ca="1">+IF(AND(ISNUMBER(OFFSET('Hygiene Data'!$D$7,0,10*ROW('Hygiene Data'!D29))),'Data Summary'!DP35="Yes"),OFFSET('Hygiene Data'!$D$7,0,10*ROW('Hygiene Data'!D29)),NA())</f>
        <v>#N/A</v>
      </c>
      <c r="BB35" s="508" t="e">
        <f ca="1">+IF(AND(ISNUMBER(OFFSET('Hygiene Data'!$D$9,0,10*ROW('Hygiene Data'!D29))),'Data Summary'!DQ35="Yes"),OFFSET('Hygiene Data'!$D$9,0,10*ROW('Hygiene Data'!D29)),NA())</f>
        <v>#N/A</v>
      </c>
      <c r="BC35" s="508" t="e">
        <f ca="1">+IF(AND(ISNUMBER(OFFSET('Hygiene Data'!$E$5,0,10*ROW('Hygiene Data'!E29))),'Data Summary'!DR35="Yes"),OFFSET('Hygiene Data'!$E$5,0,10*ROW('Hygiene Data'!E29)),NA())</f>
        <v>#N/A</v>
      </c>
      <c r="BD35" s="508" t="e">
        <f ca="1">+IF(AND(ISNUMBER(OFFSET('Hygiene Data'!$E$7,0,10*ROW('Hygiene Data'!E29))),'Data Summary'!DS35="Yes"),OFFSET('Hygiene Data'!$E$7,0,10*ROW('Hygiene Data'!E29)),NA())</f>
        <v>#N/A</v>
      </c>
      <c r="BE35" s="508" t="e">
        <f ca="1">+IF(AND(ISNUMBER(OFFSET('Hygiene Data'!$E$9,0,10*ROW('Hygiene Data'!E29))),'Data Summary'!DT35="Yes"),OFFSET('Hygiene Data'!$E$9,0,10*ROW('Hygiene Data'!E29)),NA())</f>
        <v>#N/A</v>
      </c>
      <c r="BF35" s="508" t="e">
        <f ca="1">+IF(AND(ISNUMBER(OFFSET('Hygiene Data'!$F$5,0,10*ROW('Hygiene Data'!F29))),'Data Summary'!DU35="Yes"),OFFSET('Hygiene Data'!$F$5,0,10*ROW('Hygiene Data'!F29)),NA())</f>
        <v>#N/A</v>
      </c>
      <c r="BG35" s="508" t="e">
        <f ca="1">+IF(AND(ISNUMBER(OFFSET('Hygiene Data'!$F$7,0,10*ROW('Hygiene Data'!F29))),'Data Summary'!DV35="Yes"),OFFSET('Hygiene Data'!$F$7,0,10*ROW('Hygiene Data'!F29)),NA())</f>
        <v>#N/A</v>
      </c>
      <c r="BH35" s="508" t="e">
        <f ca="1">+IF(AND(ISNUMBER(OFFSET('Hygiene Data'!$F$9,0,10*ROW('Hygiene Data'!F29))),'Data Summary'!DW35="Yes"),OFFSET('Hygiene Data'!$F$9,0,10*ROW('Hygiene Data'!F29)),NA())</f>
        <v>#N/A</v>
      </c>
      <c r="BI35" s="508" t="e">
        <f ca="1">+IF(AND(ISNUMBER(OFFSET('Hygiene Data'!$G$5,0,10*ROW('Hygiene Data'!G29))),'Data Summary'!DX35="Yes"),OFFSET('Hygiene Data'!$G$5,0,10*ROW('Hygiene Data'!G29)),NA())</f>
        <v>#N/A</v>
      </c>
      <c r="BJ35" s="508" t="e">
        <f ca="1">+IF(AND(ISNUMBER(OFFSET('Hygiene Data'!$G$7,0,10*ROW('Hygiene Data'!G29))),'Data Summary'!DY35="Yes"),OFFSET('Hygiene Data'!$G$7,0,10*ROW('Hygiene Data'!G29)),NA())</f>
        <v>#N/A</v>
      </c>
      <c r="BK35" s="508" t="e">
        <f ca="1">+IF(AND(ISNUMBER(OFFSET('Hygiene Data'!$G$9,0,10*ROW('Hygiene Data'!G29))),'Data Summary'!DZ35="Yes"),OFFSET('Hygiene Data'!$G$9,0,10*ROW('Hygiene Data'!G29)),NA())</f>
        <v>#N/A</v>
      </c>
      <c r="BL35" s="508" t="e">
        <f ca="1">+IF(AND(ISNUMBER(OFFSET('Hygiene Data'!$H$5,0,10*ROW('Hygiene Data'!H29))),'Data Summary'!EA35="Yes"),OFFSET('Hygiene Data'!$H$5,0,10*ROW('Hygiene Data'!H29)),NA())</f>
        <v>#N/A</v>
      </c>
      <c r="BM35" s="508" t="e">
        <f ca="1">+IF(AND(ISNUMBER(OFFSET('Hygiene Data'!$H$7,0,10*ROW('Hygiene Data'!H29))),'Data Summary'!EB35="Yes"),OFFSET('Hygiene Data'!$H$7,0,10*ROW('Hygiene Data'!H29)),NA())</f>
        <v>#N/A</v>
      </c>
      <c r="BN35" s="508" t="e">
        <f ca="1">+IF(AND(ISNUMBER(OFFSET('Hygiene Data'!$H$9,0,10*ROW('Hygiene Data'!H29))),'Data Summary'!EC35="Yes"),OFFSET('Hygiene Data'!$H$9,0,10*ROW('Hygiene Data'!H29)),NA())</f>
        <v>#N/A</v>
      </c>
      <c r="BO35" s="508" t="e">
        <f ca="1">+IF(AND(ISNUMBER(OFFSET('Hygiene Data'!$I$5,0,10*ROW('Hygiene Data'!I29))),'Data Summary'!ED35="Yes"),OFFSET('Hygiene Data'!$I$5,0,10*ROW('Hygiene Data'!I29)),NA())</f>
        <v>#N/A</v>
      </c>
      <c r="BP35" s="508" t="e">
        <f ca="1">+IF(AND(ISNUMBER(OFFSET('Hygiene Data'!$I$7,0,10*ROW('Hygiene Data'!I29))),'Data Summary'!EE35="Yes"),OFFSET('Hygiene Data'!$I$7,0,10*ROW('Hygiene Data'!I29)),NA())</f>
        <v>#N/A</v>
      </c>
      <c r="BQ35" s="508" t="e">
        <f ca="1">+IF(AND(ISNUMBER(OFFSET('Hygiene Data'!$I$9,0,10*ROW('Hygiene Data'!I29))),'Data Summary'!EF35="Yes"),OFFSET('Hygiene Data'!$I$9,0,10*ROW('Hygiene Data'!I29)),NA())</f>
        <v>#N/A</v>
      </c>
    </row>
    <row r="36" spans="1:69" x14ac:dyDescent="0.25">
      <c r="A36" s="504" t="e">
        <f ca="1">+RIGHT('Data Summary'!A36,LEN('Data Summary'!A36)-9)</f>
        <v>#VALUE!</v>
      </c>
      <c r="B36" s="478" t="str">
        <f ca="1">+IF(ISTEXT('Data Summary'!B36),'Data Summary'!B36,"")</f>
        <v/>
      </c>
      <c r="C36" s="505" t="e">
        <f ca="1">+VALUE('Data Summary'!C36)</f>
        <v>#VALUE!</v>
      </c>
      <c r="D36" s="506" t="e">
        <f ca="1">+IF(AND(ISNUMBER(OFFSET('Water Data'!$D$4,0,10*ROW('Water Data'!D30))),'Data Summary'!BS36="Yes"),100-OFFSET('Water Data'!$D$4,0,10*ROW('Water Data'!D30)),NA())</f>
        <v>#N/A</v>
      </c>
      <c r="E36" s="506" t="e">
        <f ca="1">+IF(AND(ISNUMBER(OFFSET('Water Data'!$D$6,0,10*ROW('Water Data'!D30))),'Data Summary'!BT36="Yes"),OFFSET('Water Data'!$D$6,0,10*ROW('Water Data'!D30)),NA())</f>
        <v>#N/A</v>
      </c>
      <c r="F36" s="506" t="e">
        <f ca="1">+IF(AND(ISNUMBER(OFFSET('Water Data'!$D$9,0,10*ROW('Water Data'!D30))),'Data Summary'!BU36="Yes"),OFFSET('Water Data'!$D$9,0,10*ROW('Water Data'!D30)),NA())</f>
        <v>#N/A</v>
      </c>
      <c r="G36" s="506" t="e">
        <f ca="1">+IF(AND(ISNUMBER(OFFSET('Water Data'!$E$4,0,10*ROW('Water Data'!E30))),'Data Summary'!BV36="Yes"),100-OFFSET('Water Data'!$E$4,0,10*ROW('Water Data'!E30)),NA())</f>
        <v>#N/A</v>
      </c>
      <c r="H36" s="506" t="e">
        <f ca="1">+IF(AND(ISNUMBER(OFFSET('Water Data'!$E$6,0,10*ROW('Water Data'!E30))),'Data Summary'!BW36="Yes"),OFFSET('Water Data'!$E$6,0,10*ROW('Water Data'!E30)),NA())</f>
        <v>#N/A</v>
      </c>
      <c r="I36" s="506" t="e">
        <f ca="1">+IF(AND(ISNUMBER(OFFSET('Water Data'!$E$9,0,10*ROW('Water Data'!E30))),'Data Summary'!BX36="Yes"),OFFSET('Water Data'!$E$9,0,10*ROW('Water Data'!E30)),NA())</f>
        <v>#N/A</v>
      </c>
      <c r="J36" s="506" t="e">
        <f ca="1">+IF(AND(ISNUMBER(OFFSET('Water Data'!$F$4,0,10*ROW('Water Data'!F30))),'Data Summary'!BY36="Yes"),100-OFFSET('Water Data'!$F$4,0,10*ROW('Water Data'!F30)),NA())</f>
        <v>#N/A</v>
      </c>
      <c r="K36" s="506" t="e">
        <f ca="1">+IF(AND(ISNUMBER(OFFSET('Water Data'!$F$6,0,10*ROW('Water Data'!F30))),'Data Summary'!BZ36="Yes"),OFFSET('Water Data'!$F$6,0,10*ROW('Water Data'!F30)),NA())</f>
        <v>#N/A</v>
      </c>
      <c r="L36" s="506" t="e">
        <f ca="1">+IF(AND(ISNUMBER(OFFSET('Water Data'!$F$9,0,10*ROW('Water Data'!F30))),'Data Summary'!CA36="Yes"),OFFSET('Water Data'!$F$9,0,10*ROW('Water Data'!F30)),NA())</f>
        <v>#N/A</v>
      </c>
      <c r="M36" s="506" t="e">
        <f ca="1">+IF(AND(ISNUMBER(OFFSET('Water Data'!$G$4,0,10*ROW('Water Data'!G30))),'Data Summary'!CB36="Yes"),100-OFFSET('Water Data'!$G$4,0,10*ROW('Water Data'!G30)),NA())</f>
        <v>#N/A</v>
      </c>
      <c r="N36" s="506" t="e">
        <f ca="1">+IF(AND(ISNUMBER(OFFSET('Water Data'!$G$6,0,10*ROW('Water Data'!G30))),'Data Summary'!CC36="Yes"),OFFSET('Water Data'!$G$6,0,10*ROW('Water Data'!G30)),NA())</f>
        <v>#N/A</v>
      </c>
      <c r="O36" s="506" t="e">
        <f ca="1">+IF(AND(ISNUMBER(OFFSET('Water Data'!$G$9,0,10*ROW('Water Data'!G30))),'Data Summary'!CD36="Yes"),OFFSET('Water Data'!$G$9,0,10*ROW('Water Data'!G30)),NA())</f>
        <v>#N/A</v>
      </c>
      <c r="P36" s="506" t="e">
        <f ca="1">+IF(AND(ISNUMBER(OFFSET('Water Data'!$H$4,0,10*ROW('Water Data'!H30))),'Data Summary'!CE36="Yes"),100-OFFSET('Water Data'!$H$4,0,10*ROW('Water Data'!H30)),NA())</f>
        <v>#N/A</v>
      </c>
      <c r="Q36" s="506" t="e">
        <f ca="1">+IF(AND(ISNUMBER(OFFSET('Water Data'!$H$6,0,10*ROW('Water Data'!H30))),'Data Summary'!CF36="Yes"),OFFSET('Water Data'!$H$6,0,10*ROW('Water Data'!H30)),NA())</f>
        <v>#N/A</v>
      </c>
      <c r="R36" s="506" t="e">
        <f ca="1">+IF(AND(ISNUMBER(OFFSET('Water Data'!$H$9,0,10*ROW('Water Data'!H30))),'Data Summary'!CG36="Yes"),OFFSET('Water Data'!$H$9,0,10*ROW('Water Data'!H30)),NA())</f>
        <v>#N/A</v>
      </c>
      <c r="S36" s="506" t="e">
        <f ca="1">+IF(AND(ISNUMBER(OFFSET('Water Data'!$I$4,0,10*ROW('Water Data'!I30))),'Data Summary'!CH36="Yes"),100-OFFSET('Water Data'!$I$4,0,10*ROW('Water Data'!I30)),NA())</f>
        <v>#N/A</v>
      </c>
      <c r="T36" s="506" t="e">
        <f ca="1">+IF(AND(ISNUMBER(OFFSET('Water Data'!$I$6,0,10*ROW('Water Data'!I30))),'Data Summary'!CI36="Yes"),OFFSET('Water Data'!$I$6,0,10*ROW('Water Data'!I30)),NA())</f>
        <v>#N/A</v>
      </c>
      <c r="U36" s="506" t="e">
        <f ca="1">+IF(AND(ISNUMBER(OFFSET('Water Data'!$I$9,0,10*ROW('Water Data'!I30))),'Data Summary'!CJ36="Yes"),OFFSET('Water Data'!$I$9,0,10*ROW('Water Data'!I30)),NA())</f>
        <v>#N/A</v>
      </c>
      <c r="V36" s="507" t="e">
        <f ca="1">+IF(AND(ISNUMBER(OFFSET('Sanitation Data'!$D$4,0,10*ROW('Sanitation Data'!D30))),'Data Summary'!CK36="Yes"),100-OFFSET('Sanitation Data'!$D$4,0,10*ROW('Sanitation Data'!D30)),NA())</f>
        <v>#N/A</v>
      </c>
      <c r="W36" s="507" t="e">
        <f ca="1">+IF(AND(ISNUMBER(OFFSET('Sanitation Data'!$D$6,0,10*ROW('Sanitation Data'!D30))),'Data Summary'!CL36="Yes"),OFFSET('Sanitation Data'!$D$6,0,10*ROW('Sanitation Data'!D30)),NA())</f>
        <v>#N/A</v>
      </c>
      <c r="X36" s="507" t="e">
        <f ca="1">+IF(AND(ISNUMBER(OFFSET('Sanitation Data'!$D$10,0,10*ROW('Sanitation Data'!D30))),'Data Summary'!CM36="Yes"),OFFSET('Sanitation Data'!$D$10,0,10*ROW('Sanitation Data'!D30)),NA())</f>
        <v>#N/A</v>
      </c>
      <c r="Y36" s="507" t="e">
        <f ca="1">+IF(AND(ISNUMBER(OFFSET('Sanitation Data'!$D$11,0,10*ROW('Sanitation Data'!D30))),'Data Summary'!CN36="Yes"),OFFSET('Sanitation Data'!$D$11,0,10*ROW('Sanitation Data'!D30)),NA())</f>
        <v>#N/A</v>
      </c>
      <c r="Z36" s="507" t="e">
        <f ca="1">+IF(AND(ISNUMBER(OFFSET('Sanitation Data'!$D$12,0,10*ROW('Sanitation Data'!D30))),'Data Summary'!CO36="Yes"),OFFSET('Sanitation Data'!$D$12,0,10*ROW('Sanitation Data'!D30)),NA())</f>
        <v>#N/A</v>
      </c>
      <c r="AA36" s="507" t="e">
        <f ca="1">+IF(AND(ISNUMBER(OFFSET('Sanitation Data'!$E$4,0,10*ROW('Sanitation Data'!E30))),'Data Summary'!CP36="Yes"),100-OFFSET('Sanitation Data'!$E$4,0,10*ROW('Sanitation Data'!E30)),NA())</f>
        <v>#N/A</v>
      </c>
      <c r="AB36" s="507" t="e">
        <f ca="1">+IF(AND(ISNUMBER(OFFSET('Sanitation Data'!$E$6,0,10*ROW('Sanitation Data'!E30))),'Data Summary'!CQ36="Yes"),OFFSET('Sanitation Data'!$E$6,0,10*ROW('Sanitation Data'!E30)),NA())</f>
        <v>#N/A</v>
      </c>
      <c r="AC36" s="507" t="e">
        <f ca="1">+IF(AND(ISNUMBER(OFFSET('Sanitation Data'!$E$10,0,10*ROW('Sanitation Data'!E30))),'Data Summary'!CR36="Yes"),OFFSET('Sanitation Data'!$E$10,0,10*ROW('Sanitation Data'!E30)),NA())</f>
        <v>#N/A</v>
      </c>
      <c r="AD36" s="507" t="e">
        <f ca="1">+IF(AND(ISNUMBER(OFFSET('Sanitation Data'!$E$11,0,10*ROW('Sanitation Data'!E30))),'Data Summary'!CS36="Yes"),OFFSET('Sanitation Data'!$E$11,0,10*ROW('Sanitation Data'!E30)),NA())</f>
        <v>#N/A</v>
      </c>
      <c r="AE36" s="507" t="e">
        <f ca="1">+IF(AND(ISNUMBER(OFFSET('Sanitation Data'!$E$12,0,10*ROW('Sanitation Data'!E30))),'Data Summary'!CT36="Yes"),OFFSET('Sanitation Data'!$E$12,0,10*ROW('Sanitation Data'!E30)),NA())</f>
        <v>#N/A</v>
      </c>
      <c r="AF36" s="507" t="e">
        <f ca="1">+IF(AND(ISNUMBER(OFFSET('Sanitation Data'!$F$4,0,10*ROW('Sanitation Data'!F30))),'Data Summary'!CU36="Yes"),100-OFFSET('Sanitation Data'!$F$4,0,10*ROW('Sanitation Data'!F30)),NA())</f>
        <v>#N/A</v>
      </c>
      <c r="AG36" s="507" t="e">
        <f ca="1">+IF(AND(ISNUMBER(OFFSET('Sanitation Data'!$F$6,0,10*ROW('Sanitation Data'!F30))),'Data Summary'!CV36="Yes"),OFFSET('Sanitation Data'!$F$6,0,10*ROW('Sanitation Data'!F30)),NA())</f>
        <v>#N/A</v>
      </c>
      <c r="AH36" s="507" t="e">
        <f ca="1">+IF(AND(ISNUMBER(OFFSET('Sanitation Data'!$F$10,0,10*ROW('Sanitation Data'!F30))),'Data Summary'!CW36="Yes"),OFFSET('Sanitation Data'!$F$10,0,10*ROW('Sanitation Data'!F30)),NA())</f>
        <v>#N/A</v>
      </c>
      <c r="AI36" s="507" t="e">
        <f ca="1">+IF(AND(ISNUMBER(OFFSET('Sanitation Data'!$F$11,0,10*ROW('Sanitation Data'!F30))),'Data Summary'!CX36="Yes"),OFFSET('Sanitation Data'!$F$11,0,10*ROW('Sanitation Data'!F30)),NA())</f>
        <v>#N/A</v>
      </c>
      <c r="AJ36" s="507" t="e">
        <f ca="1">+IF(AND(ISNUMBER(OFFSET('Sanitation Data'!$F$12,0,10*ROW('Sanitation Data'!F30))),'Data Summary'!CY36="Yes"),OFFSET('Sanitation Data'!$F$12,0,10*ROW('Sanitation Data'!F30)),NA())</f>
        <v>#N/A</v>
      </c>
      <c r="AK36" s="507" t="e">
        <f ca="1">+IF(AND(ISNUMBER(OFFSET('Sanitation Data'!$G$4,0,10*ROW('Sanitation Data'!G30))),'Data Summary'!CZ36="Yes"),100-OFFSET('Sanitation Data'!$G$4,0,10*ROW('Sanitation Data'!G30)),NA())</f>
        <v>#N/A</v>
      </c>
      <c r="AL36" s="507" t="e">
        <f ca="1">+IF(AND(ISNUMBER(OFFSET('Sanitation Data'!$G$6,0,10*ROW('Sanitation Data'!G30))),'Data Summary'!DA36="Yes"),OFFSET('Sanitation Data'!$G$6,0,10*ROW('Sanitation Data'!G30)),NA())</f>
        <v>#N/A</v>
      </c>
      <c r="AM36" s="507" t="e">
        <f ca="1">+IF(AND(ISNUMBER(OFFSET('Sanitation Data'!$G$10,0,10*ROW('Sanitation Data'!G30))),'Data Summary'!DB36="Yes"),OFFSET('Sanitation Data'!$G$10,0,10*ROW('Sanitation Data'!G30)),NA())</f>
        <v>#N/A</v>
      </c>
      <c r="AN36" s="507" t="e">
        <f ca="1">+IF(AND(ISNUMBER(OFFSET('Sanitation Data'!$G$11,0,10*ROW('Sanitation Data'!G30))),'Data Summary'!DC36="Yes"),OFFSET('Sanitation Data'!$G$11,0,10*ROW('Sanitation Data'!G30)),NA())</f>
        <v>#N/A</v>
      </c>
      <c r="AO36" s="507" t="e">
        <f ca="1">+IF(AND(ISNUMBER(OFFSET('Sanitation Data'!$G$12,0,10*ROW('Sanitation Data'!G30))),'Data Summary'!DD36="Yes"),OFFSET('Sanitation Data'!$G$12,0,10*ROW('Sanitation Data'!G30)),NA())</f>
        <v>#N/A</v>
      </c>
      <c r="AP36" s="507" t="e">
        <f ca="1">+IF(AND(ISNUMBER(OFFSET('Sanitation Data'!$H$4,0,10*ROW('Sanitation Data'!H30))),'Data Summary'!DE36="Yes"),100-OFFSET('Sanitation Data'!$H$4,0,10*ROW('Sanitation Data'!H30)),NA())</f>
        <v>#N/A</v>
      </c>
      <c r="AQ36" s="507" t="e">
        <f ca="1">+IF(AND(ISNUMBER(OFFSET('Sanitation Data'!$H$6,0,10*ROW('Sanitation Data'!H30))),'Data Summary'!DF36="Yes"),OFFSET('Sanitation Data'!$H$6,0,10*ROW('Sanitation Data'!H30)),NA())</f>
        <v>#N/A</v>
      </c>
      <c r="AR36" s="507" t="e">
        <f ca="1">+IF(AND(ISNUMBER(OFFSET('Sanitation Data'!$H$10,0,10*ROW('Sanitation Data'!H30))),'Data Summary'!DG36="Yes"),OFFSET('Sanitation Data'!$H$10,0,10*ROW('Sanitation Data'!H30)),NA())</f>
        <v>#N/A</v>
      </c>
      <c r="AS36" s="507" t="e">
        <f ca="1">+IF(AND(ISNUMBER(OFFSET('Sanitation Data'!$H$11,0,10*ROW('Sanitation Data'!H30))),'Data Summary'!DH36="Yes"),OFFSET('Sanitation Data'!$H$11,0,10*ROW('Sanitation Data'!H30)),NA())</f>
        <v>#N/A</v>
      </c>
      <c r="AT36" s="507" t="e">
        <f ca="1">+IF(AND(ISNUMBER(OFFSET('Sanitation Data'!$H$12,0,10*ROW('Sanitation Data'!H30))),'Data Summary'!DI36="Yes"),OFFSET('Sanitation Data'!$H$12,0,10*ROW('Sanitation Data'!H30)),NA())</f>
        <v>#N/A</v>
      </c>
      <c r="AU36" s="507" t="e">
        <f ca="1">+IF(AND(ISNUMBER(OFFSET('Sanitation Data'!$I$4,0,10*ROW('Sanitation Data'!I30))),'Data Summary'!DJ36="Yes"),100-OFFSET('Sanitation Data'!$I$4,0,10*ROW('Sanitation Data'!I30)),NA())</f>
        <v>#N/A</v>
      </c>
      <c r="AV36" s="507" t="e">
        <f ca="1">+IF(AND(ISNUMBER(OFFSET('Sanitation Data'!$I$6,0,10*ROW('Sanitation Data'!I30))),'Data Summary'!DK36="Yes"),OFFSET('Sanitation Data'!$I$6,0,10*ROW('Sanitation Data'!I30)),NA())</f>
        <v>#N/A</v>
      </c>
      <c r="AW36" s="507" t="e">
        <f ca="1">+IF(AND(ISNUMBER(OFFSET('Sanitation Data'!$I$10,0,10*ROW('Sanitation Data'!I30))),'Data Summary'!DL36="Yes"),OFFSET('Sanitation Data'!$I$10,0,10*ROW('Sanitation Data'!I30)),NA())</f>
        <v>#N/A</v>
      </c>
      <c r="AX36" s="507" t="e">
        <f ca="1">+IF(AND(ISNUMBER(OFFSET('Sanitation Data'!$I$11,0,10*ROW('Sanitation Data'!I30))),'Data Summary'!DM36="Yes"),OFFSET('Sanitation Data'!$I$11,0,10*ROW('Sanitation Data'!I30)),NA())</f>
        <v>#N/A</v>
      </c>
      <c r="AY36" s="507" t="e">
        <f ca="1">+IF(AND(ISNUMBER(OFFSET('Sanitation Data'!$I$12,0,10*ROW('Sanitation Data'!I30))),'Data Summary'!DN36="Yes"),OFFSET('Sanitation Data'!$I$12,0,10*ROW('Sanitation Data'!I30)),NA())</f>
        <v>#N/A</v>
      </c>
      <c r="AZ36" s="508" t="e">
        <f ca="1">+IF(AND(ISNUMBER(OFFSET('Hygiene Data'!$D$5,0,10*ROW('Hygiene Data'!D30))),'Data Summary'!DO36="Yes"),OFFSET('Hygiene Data'!$D$5,0,10*ROW('Hygiene Data'!D30)),NA())</f>
        <v>#N/A</v>
      </c>
      <c r="BA36" s="508" t="e">
        <f ca="1">+IF(AND(ISNUMBER(OFFSET('Hygiene Data'!$D$7,0,10*ROW('Hygiene Data'!D30))),'Data Summary'!DP36="Yes"),OFFSET('Hygiene Data'!$D$7,0,10*ROW('Hygiene Data'!D30)),NA())</f>
        <v>#N/A</v>
      </c>
      <c r="BB36" s="508" t="e">
        <f ca="1">+IF(AND(ISNUMBER(OFFSET('Hygiene Data'!$D$9,0,10*ROW('Hygiene Data'!D30))),'Data Summary'!DQ36="Yes"),OFFSET('Hygiene Data'!$D$9,0,10*ROW('Hygiene Data'!D30)),NA())</f>
        <v>#N/A</v>
      </c>
      <c r="BC36" s="508" t="e">
        <f ca="1">+IF(AND(ISNUMBER(OFFSET('Hygiene Data'!$E$5,0,10*ROW('Hygiene Data'!E30))),'Data Summary'!DR36="Yes"),OFFSET('Hygiene Data'!$E$5,0,10*ROW('Hygiene Data'!E30)),NA())</f>
        <v>#N/A</v>
      </c>
      <c r="BD36" s="508" t="e">
        <f ca="1">+IF(AND(ISNUMBER(OFFSET('Hygiene Data'!$E$7,0,10*ROW('Hygiene Data'!E30))),'Data Summary'!DS36="Yes"),OFFSET('Hygiene Data'!$E$7,0,10*ROW('Hygiene Data'!E30)),NA())</f>
        <v>#N/A</v>
      </c>
      <c r="BE36" s="508" t="e">
        <f ca="1">+IF(AND(ISNUMBER(OFFSET('Hygiene Data'!$E$9,0,10*ROW('Hygiene Data'!E30))),'Data Summary'!DT36="Yes"),OFFSET('Hygiene Data'!$E$9,0,10*ROW('Hygiene Data'!E30)),NA())</f>
        <v>#N/A</v>
      </c>
      <c r="BF36" s="508" t="e">
        <f ca="1">+IF(AND(ISNUMBER(OFFSET('Hygiene Data'!$F$5,0,10*ROW('Hygiene Data'!F30))),'Data Summary'!DU36="Yes"),OFFSET('Hygiene Data'!$F$5,0,10*ROW('Hygiene Data'!F30)),NA())</f>
        <v>#N/A</v>
      </c>
      <c r="BG36" s="508" t="e">
        <f ca="1">+IF(AND(ISNUMBER(OFFSET('Hygiene Data'!$F$7,0,10*ROW('Hygiene Data'!F30))),'Data Summary'!DV36="Yes"),OFFSET('Hygiene Data'!$F$7,0,10*ROW('Hygiene Data'!F30)),NA())</f>
        <v>#N/A</v>
      </c>
      <c r="BH36" s="508" t="e">
        <f ca="1">+IF(AND(ISNUMBER(OFFSET('Hygiene Data'!$F$9,0,10*ROW('Hygiene Data'!F30))),'Data Summary'!DW36="Yes"),OFFSET('Hygiene Data'!$F$9,0,10*ROW('Hygiene Data'!F30)),NA())</f>
        <v>#N/A</v>
      </c>
      <c r="BI36" s="508" t="e">
        <f ca="1">+IF(AND(ISNUMBER(OFFSET('Hygiene Data'!$G$5,0,10*ROW('Hygiene Data'!G30))),'Data Summary'!DX36="Yes"),OFFSET('Hygiene Data'!$G$5,0,10*ROW('Hygiene Data'!G30)),NA())</f>
        <v>#N/A</v>
      </c>
      <c r="BJ36" s="508" t="e">
        <f ca="1">+IF(AND(ISNUMBER(OFFSET('Hygiene Data'!$G$7,0,10*ROW('Hygiene Data'!G30))),'Data Summary'!DY36="Yes"),OFFSET('Hygiene Data'!$G$7,0,10*ROW('Hygiene Data'!G30)),NA())</f>
        <v>#N/A</v>
      </c>
      <c r="BK36" s="508" t="e">
        <f ca="1">+IF(AND(ISNUMBER(OFFSET('Hygiene Data'!$G$9,0,10*ROW('Hygiene Data'!G30))),'Data Summary'!DZ36="Yes"),OFFSET('Hygiene Data'!$G$9,0,10*ROW('Hygiene Data'!G30)),NA())</f>
        <v>#N/A</v>
      </c>
      <c r="BL36" s="508" t="e">
        <f ca="1">+IF(AND(ISNUMBER(OFFSET('Hygiene Data'!$H$5,0,10*ROW('Hygiene Data'!H30))),'Data Summary'!EA36="Yes"),OFFSET('Hygiene Data'!$H$5,0,10*ROW('Hygiene Data'!H30)),NA())</f>
        <v>#N/A</v>
      </c>
      <c r="BM36" s="508" t="e">
        <f ca="1">+IF(AND(ISNUMBER(OFFSET('Hygiene Data'!$H$7,0,10*ROW('Hygiene Data'!H30))),'Data Summary'!EB36="Yes"),OFFSET('Hygiene Data'!$H$7,0,10*ROW('Hygiene Data'!H30)),NA())</f>
        <v>#N/A</v>
      </c>
      <c r="BN36" s="508" t="e">
        <f ca="1">+IF(AND(ISNUMBER(OFFSET('Hygiene Data'!$H$9,0,10*ROW('Hygiene Data'!H30))),'Data Summary'!EC36="Yes"),OFFSET('Hygiene Data'!$H$9,0,10*ROW('Hygiene Data'!H30)),NA())</f>
        <v>#N/A</v>
      </c>
      <c r="BO36" s="508" t="e">
        <f ca="1">+IF(AND(ISNUMBER(OFFSET('Hygiene Data'!$I$5,0,10*ROW('Hygiene Data'!I30))),'Data Summary'!ED36="Yes"),OFFSET('Hygiene Data'!$I$5,0,10*ROW('Hygiene Data'!I30)),NA())</f>
        <v>#N/A</v>
      </c>
      <c r="BP36" s="508" t="e">
        <f ca="1">+IF(AND(ISNUMBER(OFFSET('Hygiene Data'!$I$7,0,10*ROW('Hygiene Data'!I30))),'Data Summary'!EE36="Yes"),OFFSET('Hygiene Data'!$I$7,0,10*ROW('Hygiene Data'!I30)),NA())</f>
        <v>#N/A</v>
      </c>
      <c r="BQ36" s="508" t="e">
        <f ca="1">+IF(AND(ISNUMBER(OFFSET('Hygiene Data'!$I$9,0,10*ROW('Hygiene Data'!I30))),'Data Summary'!EF36="Yes"),OFFSET('Hygiene Data'!$I$9,0,10*ROW('Hygiene Data'!I30)),NA())</f>
        <v>#N/A</v>
      </c>
    </row>
    <row r="37" spans="1:69" x14ac:dyDescent="0.25">
      <c r="A37" s="504" t="e">
        <f ca="1">+RIGHT('Data Summary'!A37,LEN('Data Summary'!A37)-9)</f>
        <v>#VALUE!</v>
      </c>
      <c r="B37" s="478" t="str">
        <f ca="1">+IF(ISTEXT('Data Summary'!B37),'Data Summary'!B37,"")</f>
        <v/>
      </c>
      <c r="C37" s="505" t="e">
        <f ca="1">+VALUE('Data Summary'!C37)</f>
        <v>#VALUE!</v>
      </c>
      <c r="D37" s="506" t="e">
        <f ca="1">+IF(AND(ISNUMBER(OFFSET('Water Data'!$D$4,0,10*ROW('Water Data'!D31))),'Data Summary'!BS37="Yes"),100-OFFSET('Water Data'!$D$4,0,10*ROW('Water Data'!D31)),NA())</f>
        <v>#N/A</v>
      </c>
      <c r="E37" s="506" t="e">
        <f ca="1">+IF(AND(ISNUMBER(OFFSET('Water Data'!$D$6,0,10*ROW('Water Data'!D31))),'Data Summary'!BT37="Yes"),OFFSET('Water Data'!$D$6,0,10*ROW('Water Data'!D31)),NA())</f>
        <v>#N/A</v>
      </c>
      <c r="F37" s="506" t="e">
        <f ca="1">+IF(AND(ISNUMBER(OFFSET('Water Data'!$D$9,0,10*ROW('Water Data'!D31))),'Data Summary'!BU37="Yes"),OFFSET('Water Data'!$D$9,0,10*ROW('Water Data'!D31)),NA())</f>
        <v>#N/A</v>
      </c>
      <c r="G37" s="506" t="e">
        <f ca="1">+IF(AND(ISNUMBER(OFFSET('Water Data'!$E$4,0,10*ROW('Water Data'!E31))),'Data Summary'!BV37="Yes"),100-OFFSET('Water Data'!$E$4,0,10*ROW('Water Data'!E31)),NA())</f>
        <v>#N/A</v>
      </c>
      <c r="H37" s="506" t="e">
        <f ca="1">+IF(AND(ISNUMBER(OFFSET('Water Data'!$E$6,0,10*ROW('Water Data'!E31))),'Data Summary'!BW37="Yes"),OFFSET('Water Data'!$E$6,0,10*ROW('Water Data'!E31)),NA())</f>
        <v>#N/A</v>
      </c>
      <c r="I37" s="506" t="e">
        <f ca="1">+IF(AND(ISNUMBER(OFFSET('Water Data'!$E$9,0,10*ROW('Water Data'!E31))),'Data Summary'!BX37="Yes"),OFFSET('Water Data'!$E$9,0,10*ROW('Water Data'!E31)),NA())</f>
        <v>#N/A</v>
      </c>
      <c r="J37" s="506" t="e">
        <f ca="1">+IF(AND(ISNUMBER(OFFSET('Water Data'!$F$4,0,10*ROW('Water Data'!F31))),'Data Summary'!BY37="Yes"),100-OFFSET('Water Data'!$F$4,0,10*ROW('Water Data'!F31)),NA())</f>
        <v>#N/A</v>
      </c>
      <c r="K37" s="506" t="e">
        <f ca="1">+IF(AND(ISNUMBER(OFFSET('Water Data'!$F$6,0,10*ROW('Water Data'!F31))),'Data Summary'!BZ37="Yes"),OFFSET('Water Data'!$F$6,0,10*ROW('Water Data'!F31)),NA())</f>
        <v>#N/A</v>
      </c>
      <c r="L37" s="506" t="e">
        <f ca="1">+IF(AND(ISNUMBER(OFFSET('Water Data'!$F$9,0,10*ROW('Water Data'!F31))),'Data Summary'!CA37="Yes"),OFFSET('Water Data'!$F$9,0,10*ROW('Water Data'!F31)),NA())</f>
        <v>#N/A</v>
      </c>
      <c r="M37" s="506" t="e">
        <f ca="1">+IF(AND(ISNUMBER(OFFSET('Water Data'!$G$4,0,10*ROW('Water Data'!G31))),'Data Summary'!CB37="Yes"),100-OFFSET('Water Data'!$G$4,0,10*ROW('Water Data'!G31)),NA())</f>
        <v>#N/A</v>
      </c>
      <c r="N37" s="506" t="e">
        <f ca="1">+IF(AND(ISNUMBER(OFFSET('Water Data'!$G$6,0,10*ROW('Water Data'!G31))),'Data Summary'!CC37="Yes"),OFFSET('Water Data'!$G$6,0,10*ROW('Water Data'!G31)),NA())</f>
        <v>#N/A</v>
      </c>
      <c r="O37" s="506" t="e">
        <f ca="1">+IF(AND(ISNUMBER(OFFSET('Water Data'!$G$9,0,10*ROW('Water Data'!G31))),'Data Summary'!CD37="Yes"),OFFSET('Water Data'!$G$9,0,10*ROW('Water Data'!G31)),NA())</f>
        <v>#N/A</v>
      </c>
      <c r="P37" s="506" t="e">
        <f ca="1">+IF(AND(ISNUMBER(OFFSET('Water Data'!$H$4,0,10*ROW('Water Data'!H31))),'Data Summary'!CE37="Yes"),100-OFFSET('Water Data'!$H$4,0,10*ROW('Water Data'!H31)),NA())</f>
        <v>#N/A</v>
      </c>
      <c r="Q37" s="506" t="e">
        <f ca="1">+IF(AND(ISNUMBER(OFFSET('Water Data'!$H$6,0,10*ROW('Water Data'!H31))),'Data Summary'!CF37="Yes"),OFFSET('Water Data'!$H$6,0,10*ROW('Water Data'!H31)),NA())</f>
        <v>#N/A</v>
      </c>
      <c r="R37" s="506" t="e">
        <f ca="1">+IF(AND(ISNUMBER(OFFSET('Water Data'!$H$9,0,10*ROW('Water Data'!H31))),'Data Summary'!CG37="Yes"),OFFSET('Water Data'!$H$9,0,10*ROW('Water Data'!H31)),NA())</f>
        <v>#N/A</v>
      </c>
      <c r="S37" s="506" t="e">
        <f ca="1">+IF(AND(ISNUMBER(OFFSET('Water Data'!$I$4,0,10*ROW('Water Data'!I31))),'Data Summary'!CH37="Yes"),100-OFFSET('Water Data'!$I$4,0,10*ROW('Water Data'!I31)),NA())</f>
        <v>#N/A</v>
      </c>
      <c r="T37" s="506" t="e">
        <f ca="1">+IF(AND(ISNUMBER(OFFSET('Water Data'!$I$6,0,10*ROW('Water Data'!I31))),'Data Summary'!CI37="Yes"),OFFSET('Water Data'!$I$6,0,10*ROW('Water Data'!I31)),NA())</f>
        <v>#N/A</v>
      </c>
      <c r="U37" s="506" t="e">
        <f ca="1">+IF(AND(ISNUMBER(OFFSET('Water Data'!$I$9,0,10*ROW('Water Data'!I31))),'Data Summary'!CJ37="Yes"),OFFSET('Water Data'!$I$9,0,10*ROW('Water Data'!I31)),NA())</f>
        <v>#N/A</v>
      </c>
      <c r="V37" s="507" t="e">
        <f ca="1">+IF(AND(ISNUMBER(OFFSET('Sanitation Data'!$D$4,0,10*ROW('Sanitation Data'!D31))),'Data Summary'!CK37="Yes"),100-OFFSET('Sanitation Data'!$D$4,0,10*ROW('Sanitation Data'!D31)),NA())</f>
        <v>#N/A</v>
      </c>
      <c r="W37" s="507" t="e">
        <f ca="1">+IF(AND(ISNUMBER(OFFSET('Sanitation Data'!$D$6,0,10*ROW('Sanitation Data'!D31))),'Data Summary'!CL37="Yes"),OFFSET('Sanitation Data'!$D$6,0,10*ROW('Sanitation Data'!D31)),NA())</f>
        <v>#N/A</v>
      </c>
      <c r="X37" s="507" t="e">
        <f ca="1">+IF(AND(ISNUMBER(OFFSET('Sanitation Data'!$D$10,0,10*ROW('Sanitation Data'!D31))),'Data Summary'!CM37="Yes"),OFFSET('Sanitation Data'!$D$10,0,10*ROW('Sanitation Data'!D31)),NA())</f>
        <v>#N/A</v>
      </c>
      <c r="Y37" s="507" t="e">
        <f ca="1">+IF(AND(ISNUMBER(OFFSET('Sanitation Data'!$D$11,0,10*ROW('Sanitation Data'!D31))),'Data Summary'!CN37="Yes"),OFFSET('Sanitation Data'!$D$11,0,10*ROW('Sanitation Data'!D31)),NA())</f>
        <v>#N/A</v>
      </c>
      <c r="Z37" s="507" t="e">
        <f ca="1">+IF(AND(ISNUMBER(OFFSET('Sanitation Data'!$D$12,0,10*ROW('Sanitation Data'!D31))),'Data Summary'!CO37="Yes"),OFFSET('Sanitation Data'!$D$12,0,10*ROW('Sanitation Data'!D31)),NA())</f>
        <v>#N/A</v>
      </c>
      <c r="AA37" s="507" t="e">
        <f ca="1">+IF(AND(ISNUMBER(OFFSET('Sanitation Data'!$E$4,0,10*ROW('Sanitation Data'!E31))),'Data Summary'!CP37="Yes"),100-OFFSET('Sanitation Data'!$E$4,0,10*ROW('Sanitation Data'!E31)),NA())</f>
        <v>#N/A</v>
      </c>
      <c r="AB37" s="507" t="e">
        <f ca="1">+IF(AND(ISNUMBER(OFFSET('Sanitation Data'!$E$6,0,10*ROW('Sanitation Data'!E31))),'Data Summary'!CQ37="Yes"),OFFSET('Sanitation Data'!$E$6,0,10*ROW('Sanitation Data'!E31)),NA())</f>
        <v>#N/A</v>
      </c>
      <c r="AC37" s="507" t="e">
        <f ca="1">+IF(AND(ISNUMBER(OFFSET('Sanitation Data'!$E$10,0,10*ROW('Sanitation Data'!E31))),'Data Summary'!CR37="Yes"),OFFSET('Sanitation Data'!$E$10,0,10*ROW('Sanitation Data'!E31)),NA())</f>
        <v>#N/A</v>
      </c>
      <c r="AD37" s="507" t="e">
        <f ca="1">+IF(AND(ISNUMBER(OFFSET('Sanitation Data'!$E$11,0,10*ROW('Sanitation Data'!E31))),'Data Summary'!CS37="Yes"),OFFSET('Sanitation Data'!$E$11,0,10*ROW('Sanitation Data'!E31)),NA())</f>
        <v>#N/A</v>
      </c>
      <c r="AE37" s="507" t="e">
        <f ca="1">+IF(AND(ISNUMBER(OFFSET('Sanitation Data'!$E$12,0,10*ROW('Sanitation Data'!E31))),'Data Summary'!CT37="Yes"),OFFSET('Sanitation Data'!$E$12,0,10*ROW('Sanitation Data'!E31)),NA())</f>
        <v>#N/A</v>
      </c>
      <c r="AF37" s="507" t="e">
        <f ca="1">+IF(AND(ISNUMBER(OFFSET('Sanitation Data'!$F$4,0,10*ROW('Sanitation Data'!F31))),'Data Summary'!CU37="Yes"),100-OFFSET('Sanitation Data'!$F$4,0,10*ROW('Sanitation Data'!F31)),NA())</f>
        <v>#N/A</v>
      </c>
      <c r="AG37" s="507" t="e">
        <f ca="1">+IF(AND(ISNUMBER(OFFSET('Sanitation Data'!$F$6,0,10*ROW('Sanitation Data'!F31))),'Data Summary'!CV37="Yes"),OFFSET('Sanitation Data'!$F$6,0,10*ROW('Sanitation Data'!F31)),NA())</f>
        <v>#N/A</v>
      </c>
      <c r="AH37" s="507" t="e">
        <f ca="1">+IF(AND(ISNUMBER(OFFSET('Sanitation Data'!$F$10,0,10*ROW('Sanitation Data'!F31))),'Data Summary'!CW37="Yes"),OFFSET('Sanitation Data'!$F$10,0,10*ROW('Sanitation Data'!F31)),NA())</f>
        <v>#N/A</v>
      </c>
      <c r="AI37" s="507" t="e">
        <f ca="1">+IF(AND(ISNUMBER(OFFSET('Sanitation Data'!$F$11,0,10*ROW('Sanitation Data'!F31))),'Data Summary'!CX37="Yes"),OFFSET('Sanitation Data'!$F$11,0,10*ROW('Sanitation Data'!F31)),NA())</f>
        <v>#N/A</v>
      </c>
      <c r="AJ37" s="507" t="e">
        <f ca="1">+IF(AND(ISNUMBER(OFFSET('Sanitation Data'!$F$12,0,10*ROW('Sanitation Data'!F31))),'Data Summary'!CY37="Yes"),OFFSET('Sanitation Data'!$F$12,0,10*ROW('Sanitation Data'!F31)),NA())</f>
        <v>#N/A</v>
      </c>
      <c r="AK37" s="507" t="e">
        <f ca="1">+IF(AND(ISNUMBER(OFFSET('Sanitation Data'!$G$4,0,10*ROW('Sanitation Data'!G31))),'Data Summary'!CZ37="Yes"),100-OFFSET('Sanitation Data'!$G$4,0,10*ROW('Sanitation Data'!G31)),NA())</f>
        <v>#N/A</v>
      </c>
      <c r="AL37" s="507" t="e">
        <f ca="1">+IF(AND(ISNUMBER(OFFSET('Sanitation Data'!$G$6,0,10*ROW('Sanitation Data'!G31))),'Data Summary'!DA37="Yes"),OFFSET('Sanitation Data'!$G$6,0,10*ROW('Sanitation Data'!G31)),NA())</f>
        <v>#N/A</v>
      </c>
      <c r="AM37" s="507" t="e">
        <f ca="1">+IF(AND(ISNUMBER(OFFSET('Sanitation Data'!$G$10,0,10*ROW('Sanitation Data'!G31))),'Data Summary'!DB37="Yes"),OFFSET('Sanitation Data'!$G$10,0,10*ROW('Sanitation Data'!G31)),NA())</f>
        <v>#N/A</v>
      </c>
      <c r="AN37" s="507" t="e">
        <f ca="1">+IF(AND(ISNUMBER(OFFSET('Sanitation Data'!$G$11,0,10*ROW('Sanitation Data'!G31))),'Data Summary'!DC37="Yes"),OFFSET('Sanitation Data'!$G$11,0,10*ROW('Sanitation Data'!G31)),NA())</f>
        <v>#N/A</v>
      </c>
      <c r="AO37" s="507" t="e">
        <f ca="1">+IF(AND(ISNUMBER(OFFSET('Sanitation Data'!$G$12,0,10*ROW('Sanitation Data'!G31))),'Data Summary'!DD37="Yes"),OFFSET('Sanitation Data'!$G$12,0,10*ROW('Sanitation Data'!G31)),NA())</f>
        <v>#N/A</v>
      </c>
      <c r="AP37" s="507" t="e">
        <f ca="1">+IF(AND(ISNUMBER(OFFSET('Sanitation Data'!$H$4,0,10*ROW('Sanitation Data'!H31))),'Data Summary'!DE37="Yes"),100-OFFSET('Sanitation Data'!$H$4,0,10*ROW('Sanitation Data'!H31)),NA())</f>
        <v>#N/A</v>
      </c>
      <c r="AQ37" s="507" t="e">
        <f ca="1">+IF(AND(ISNUMBER(OFFSET('Sanitation Data'!$H$6,0,10*ROW('Sanitation Data'!H31))),'Data Summary'!DF37="Yes"),OFFSET('Sanitation Data'!$H$6,0,10*ROW('Sanitation Data'!H31)),NA())</f>
        <v>#N/A</v>
      </c>
      <c r="AR37" s="507" t="e">
        <f ca="1">+IF(AND(ISNUMBER(OFFSET('Sanitation Data'!$H$10,0,10*ROW('Sanitation Data'!H31))),'Data Summary'!DG37="Yes"),OFFSET('Sanitation Data'!$H$10,0,10*ROW('Sanitation Data'!H31)),NA())</f>
        <v>#N/A</v>
      </c>
      <c r="AS37" s="507" t="e">
        <f ca="1">+IF(AND(ISNUMBER(OFFSET('Sanitation Data'!$H$11,0,10*ROW('Sanitation Data'!H31))),'Data Summary'!DH37="Yes"),OFFSET('Sanitation Data'!$H$11,0,10*ROW('Sanitation Data'!H31)),NA())</f>
        <v>#N/A</v>
      </c>
      <c r="AT37" s="507" t="e">
        <f ca="1">+IF(AND(ISNUMBER(OFFSET('Sanitation Data'!$H$12,0,10*ROW('Sanitation Data'!H31))),'Data Summary'!DI37="Yes"),OFFSET('Sanitation Data'!$H$12,0,10*ROW('Sanitation Data'!H31)),NA())</f>
        <v>#N/A</v>
      </c>
      <c r="AU37" s="507" t="e">
        <f ca="1">+IF(AND(ISNUMBER(OFFSET('Sanitation Data'!$I$4,0,10*ROW('Sanitation Data'!I31))),'Data Summary'!DJ37="Yes"),100-OFFSET('Sanitation Data'!$I$4,0,10*ROW('Sanitation Data'!I31)),NA())</f>
        <v>#N/A</v>
      </c>
      <c r="AV37" s="507" t="e">
        <f ca="1">+IF(AND(ISNUMBER(OFFSET('Sanitation Data'!$I$6,0,10*ROW('Sanitation Data'!I31))),'Data Summary'!DK37="Yes"),OFFSET('Sanitation Data'!$I$6,0,10*ROW('Sanitation Data'!I31)),NA())</f>
        <v>#N/A</v>
      </c>
      <c r="AW37" s="507" t="e">
        <f ca="1">+IF(AND(ISNUMBER(OFFSET('Sanitation Data'!$I$10,0,10*ROW('Sanitation Data'!I31))),'Data Summary'!DL37="Yes"),OFFSET('Sanitation Data'!$I$10,0,10*ROW('Sanitation Data'!I31)),NA())</f>
        <v>#N/A</v>
      </c>
      <c r="AX37" s="507" t="e">
        <f ca="1">+IF(AND(ISNUMBER(OFFSET('Sanitation Data'!$I$11,0,10*ROW('Sanitation Data'!I31))),'Data Summary'!DM37="Yes"),OFFSET('Sanitation Data'!$I$11,0,10*ROW('Sanitation Data'!I31)),NA())</f>
        <v>#N/A</v>
      </c>
      <c r="AY37" s="507" t="e">
        <f ca="1">+IF(AND(ISNUMBER(OFFSET('Sanitation Data'!$I$12,0,10*ROW('Sanitation Data'!I31))),'Data Summary'!DN37="Yes"),OFFSET('Sanitation Data'!$I$12,0,10*ROW('Sanitation Data'!I31)),NA())</f>
        <v>#N/A</v>
      </c>
      <c r="AZ37" s="508" t="e">
        <f ca="1">+IF(AND(ISNUMBER(OFFSET('Hygiene Data'!$D$5,0,10*ROW('Hygiene Data'!D31))),'Data Summary'!DO37="Yes"),OFFSET('Hygiene Data'!$D$5,0,10*ROW('Hygiene Data'!D31)),NA())</f>
        <v>#N/A</v>
      </c>
      <c r="BA37" s="508" t="e">
        <f ca="1">+IF(AND(ISNUMBER(OFFSET('Hygiene Data'!$D$7,0,10*ROW('Hygiene Data'!D31))),'Data Summary'!DP37="Yes"),OFFSET('Hygiene Data'!$D$7,0,10*ROW('Hygiene Data'!D31)),NA())</f>
        <v>#N/A</v>
      </c>
      <c r="BB37" s="508" t="e">
        <f ca="1">+IF(AND(ISNUMBER(OFFSET('Hygiene Data'!$D$9,0,10*ROW('Hygiene Data'!D31))),'Data Summary'!DQ37="Yes"),OFFSET('Hygiene Data'!$D$9,0,10*ROW('Hygiene Data'!D31)),NA())</f>
        <v>#N/A</v>
      </c>
      <c r="BC37" s="508" t="e">
        <f ca="1">+IF(AND(ISNUMBER(OFFSET('Hygiene Data'!$E$5,0,10*ROW('Hygiene Data'!E31))),'Data Summary'!DR37="Yes"),OFFSET('Hygiene Data'!$E$5,0,10*ROW('Hygiene Data'!E31)),NA())</f>
        <v>#N/A</v>
      </c>
      <c r="BD37" s="508" t="e">
        <f ca="1">+IF(AND(ISNUMBER(OFFSET('Hygiene Data'!$E$7,0,10*ROW('Hygiene Data'!E31))),'Data Summary'!DS37="Yes"),OFFSET('Hygiene Data'!$E$7,0,10*ROW('Hygiene Data'!E31)),NA())</f>
        <v>#N/A</v>
      </c>
      <c r="BE37" s="508" t="e">
        <f ca="1">+IF(AND(ISNUMBER(OFFSET('Hygiene Data'!$E$9,0,10*ROW('Hygiene Data'!E31))),'Data Summary'!DT37="Yes"),OFFSET('Hygiene Data'!$E$9,0,10*ROW('Hygiene Data'!E31)),NA())</f>
        <v>#N/A</v>
      </c>
      <c r="BF37" s="508" t="e">
        <f ca="1">+IF(AND(ISNUMBER(OFFSET('Hygiene Data'!$F$5,0,10*ROW('Hygiene Data'!F31))),'Data Summary'!DU37="Yes"),OFFSET('Hygiene Data'!$F$5,0,10*ROW('Hygiene Data'!F31)),NA())</f>
        <v>#N/A</v>
      </c>
      <c r="BG37" s="508" t="e">
        <f ca="1">+IF(AND(ISNUMBER(OFFSET('Hygiene Data'!$F$7,0,10*ROW('Hygiene Data'!F31))),'Data Summary'!DV37="Yes"),OFFSET('Hygiene Data'!$F$7,0,10*ROW('Hygiene Data'!F31)),NA())</f>
        <v>#N/A</v>
      </c>
      <c r="BH37" s="508" t="e">
        <f ca="1">+IF(AND(ISNUMBER(OFFSET('Hygiene Data'!$F$9,0,10*ROW('Hygiene Data'!F31))),'Data Summary'!DW37="Yes"),OFFSET('Hygiene Data'!$F$9,0,10*ROW('Hygiene Data'!F31)),NA())</f>
        <v>#N/A</v>
      </c>
      <c r="BI37" s="508" t="e">
        <f ca="1">+IF(AND(ISNUMBER(OFFSET('Hygiene Data'!$G$5,0,10*ROW('Hygiene Data'!G31))),'Data Summary'!DX37="Yes"),OFFSET('Hygiene Data'!$G$5,0,10*ROW('Hygiene Data'!G31)),NA())</f>
        <v>#N/A</v>
      </c>
      <c r="BJ37" s="508" t="e">
        <f ca="1">+IF(AND(ISNUMBER(OFFSET('Hygiene Data'!$G$7,0,10*ROW('Hygiene Data'!G31))),'Data Summary'!DY37="Yes"),OFFSET('Hygiene Data'!$G$7,0,10*ROW('Hygiene Data'!G31)),NA())</f>
        <v>#N/A</v>
      </c>
      <c r="BK37" s="508" t="e">
        <f ca="1">+IF(AND(ISNUMBER(OFFSET('Hygiene Data'!$G$9,0,10*ROW('Hygiene Data'!G31))),'Data Summary'!DZ37="Yes"),OFFSET('Hygiene Data'!$G$9,0,10*ROW('Hygiene Data'!G31)),NA())</f>
        <v>#N/A</v>
      </c>
      <c r="BL37" s="508" t="e">
        <f ca="1">+IF(AND(ISNUMBER(OFFSET('Hygiene Data'!$H$5,0,10*ROW('Hygiene Data'!H31))),'Data Summary'!EA37="Yes"),OFFSET('Hygiene Data'!$H$5,0,10*ROW('Hygiene Data'!H31)),NA())</f>
        <v>#N/A</v>
      </c>
      <c r="BM37" s="508" t="e">
        <f ca="1">+IF(AND(ISNUMBER(OFFSET('Hygiene Data'!$H$7,0,10*ROW('Hygiene Data'!H31))),'Data Summary'!EB37="Yes"),OFFSET('Hygiene Data'!$H$7,0,10*ROW('Hygiene Data'!H31)),NA())</f>
        <v>#N/A</v>
      </c>
      <c r="BN37" s="508" t="e">
        <f ca="1">+IF(AND(ISNUMBER(OFFSET('Hygiene Data'!$H$9,0,10*ROW('Hygiene Data'!H31))),'Data Summary'!EC37="Yes"),OFFSET('Hygiene Data'!$H$9,0,10*ROW('Hygiene Data'!H31)),NA())</f>
        <v>#N/A</v>
      </c>
      <c r="BO37" s="508" t="e">
        <f ca="1">+IF(AND(ISNUMBER(OFFSET('Hygiene Data'!$I$5,0,10*ROW('Hygiene Data'!I31))),'Data Summary'!ED37="Yes"),OFFSET('Hygiene Data'!$I$5,0,10*ROW('Hygiene Data'!I31)),NA())</f>
        <v>#N/A</v>
      </c>
      <c r="BP37" s="508" t="e">
        <f ca="1">+IF(AND(ISNUMBER(OFFSET('Hygiene Data'!$I$7,0,10*ROW('Hygiene Data'!I31))),'Data Summary'!EE37="Yes"),OFFSET('Hygiene Data'!$I$7,0,10*ROW('Hygiene Data'!I31)),NA())</f>
        <v>#N/A</v>
      </c>
      <c r="BQ37" s="508" t="e">
        <f ca="1">+IF(AND(ISNUMBER(OFFSET('Hygiene Data'!$I$9,0,10*ROW('Hygiene Data'!I31))),'Data Summary'!EF37="Yes"),OFFSET('Hygiene Data'!$I$9,0,10*ROW('Hygiene Data'!I31)),NA())</f>
        <v>#N/A</v>
      </c>
    </row>
    <row r="38" spans="1:69" x14ac:dyDescent="0.25">
      <c r="A38" s="504" t="e">
        <f ca="1">+RIGHT('Data Summary'!A38,LEN('Data Summary'!A38)-9)</f>
        <v>#VALUE!</v>
      </c>
      <c r="B38" s="478" t="str">
        <f ca="1">+IF(ISTEXT('Data Summary'!B38),'Data Summary'!B38,"")</f>
        <v/>
      </c>
      <c r="C38" s="505" t="e">
        <f ca="1">+VALUE('Data Summary'!C38)</f>
        <v>#VALUE!</v>
      </c>
      <c r="D38" s="506" t="e">
        <f ca="1">+IF(AND(ISNUMBER(OFFSET('Water Data'!$D$4,0,10*ROW('Water Data'!D32))),'Data Summary'!BS38="Yes"),100-OFFSET('Water Data'!$D$4,0,10*ROW('Water Data'!D32)),NA())</f>
        <v>#N/A</v>
      </c>
      <c r="E38" s="506" t="e">
        <f ca="1">+IF(AND(ISNUMBER(OFFSET('Water Data'!$D$6,0,10*ROW('Water Data'!D32))),'Data Summary'!BT38="Yes"),OFFSET('Water Data'!$D$6,0,10*ROW('Water Data'!D32)),NA())</f>
        <v>#N/A</v>
      </c>
      <c r="F38" s="506" t="e">
        <f ca="1">+IF(AND(ISNUMBER(OFFSET('Water Data'!$D$9,0,10*ROW('Water Data'!D32))),'Data Summary'!BU38="Yes"),OFFSET('Water Data'!$D$9,0,10*ROW('Water Data'!D32)),NA())</f>
        <v>#N/A</v>
      </c>
      <c r="G38" s="506" t="e">
        <f ca="1">+IF(AND(ISNUMBER(OFFSET('Water Data'!$E$4,0,10*ROW('Water Data'!E32))),'Data Summary'!BV38="Yes"),100-OFFSET('Water Data'!$E$4,0,10*ROW('Water Data'!E32)),NA())</f>
        <v>#N/A</v>
      </c>
      <c r="H38" s="506" t="e">
        <f ca="1">+IF(AND(ISNUMBER(OFFSET('Water Data'!$E$6,0,10*ROW('Water Data'!E32))),'Data Summary'!BW38="Yes"),OFFSET('Water Data'!$E$6,0,10*ROW('Water Data'!E32)),NA())</f>
        <v>#N/A</v>
      </c>
      <c r="I38" s="506" t="e">
        <f ca="1">+IF(AND(ISNUMBER(OFFSET('Water Data'!$E$9,0,10*ROW('Water Data'!E32))),'Data Summary'!BX38="Yes"),OFFSET('Water Data'!$E$9,0,10*ROW('Water Data'!E32)),NA())</f>
        <v>#N/A</v>
      </c>
      <c r="J38" s="506" t="e">
        <f ca="1">+IF(AND(ISNUMBER(OFFSET('Water Data'!$F$4,0,10*ROW('Water Data'!F32))),'Data Summary'!BY38="Yes"),100-OFFSET('Water Data'!$F$4,0,10*ROW('Water Data'!F32)),NA())</f>
        <v>#N/A</v>
      </c>
      <c r="K38" s="506" t="e">
        <f ca="1">+IF(AND(ISNUMBER(OFFSET('Water Data'!$F$6,0,10*ROW('Water Data'!F32))),'Data Summary'!BZ38="Yes"),OFFSET('Water Data'!$F$6,0,10*ROW('Water Data'!F32)),NA())</f>
        <v>#N/A</v>
      </c>
      <c r="L38" s="506" t="e">
        <f ca="1">+IF(AND(ISNUMBER(OFFSET('Water Data'!$F$9,0,10*ROW('Water Data'!F32))),'Data Summary'!CA38="Yes"),OFFSET('Water Data'!$F$9,0,10*ROW('Water Data'!F32)),NA())</f>
        <v>#N/A</v>
      </c>
      <c r="M38" s="506" t="e">
        <f ca="1">+IF(AND(ISNUMBER(OFFSET('Water Data'!$G$4,0,10*ROW('Water Data'!G32))),'Data Summary'!CB38="Yes"),100-OFFSET('Water Data'!$G$4,0,10*ROW('Water Data'!G32)),NA())</f>
        <v>#N/A</v>
      </c>
      <c r="N38" s="506" t="e">
        <f ca="1">+IF(AND(ISNUMBER(OFFSET('Water Data'!$G$6,0,10*ROW('Water Data'!G32))),'Data Summary'!CC38="Yes"),OFFSET('Water Data'!$G$6,0,10*ROW('Water Data'!G32)),NA())</f>
        <v>#N/A</v>
      </c>
      <c r="O38" s="506" t="e">
        <f ca="1">+IF(AND(ISNUMBER(OFFSET('Water Data'!$G$9,0,10*ROW('Water Data'!G32))),'Data Summary'!CD38="Yes"),OFFSET('Water Data'!$G$9,0,10*ROW('Water Data'!G32)),NA())</f>
        <v>#N/A</v>
      </c>
      <c r="P38" s="506" t="e">
        <f ca="1">+IF(AND(ISNUMBER(OFFSET('Water Data'!$H$4,0,10*ROW('Water Data'!H32))),'Data Summary'!CE38="Yes"),100-OFFSET('Water Data'!$H$4,0,10*ROW('Water Data'!H32)),NA())</f>
        <v>#N/A</v>
      </c>
      <c r="Q38" s="506" t="e">
        <f ca="1">+IF(AND(ISNUMBER(OFFSET('Water Data'!$H$6,0,10*ROW('Water Data'!H32))),'Data Summary'!CF38="Yes"),OFFSET('Water Data'!$H$6,0,10*ROW('Water Data'!H32)),NA())</f>
        <v>#N/A</v>
      </c>
      <c r="R38" s="506" t="e">
        <f ca="1">+IF(AND(ISNUMBER(OFFSET('Water Data'!$H$9,0,10*ROW('Water Data'!H32))),'Data Summary'!CG38="Yes"),OFFSET('Water Data'!$H$9,0,10*ROW('Water Data'!H32)),NA())</f>
        <v>#N/A</v>
      </c>
      <c r="S38" s="506" t="e">
        <f ca="1">+IF(AND(ISNUMBER(OFFSET('Water Data'!$I$4,0,10*ROW('Water Data'!I32))),'Data Summary'!CH38="Yes"),100-OFFSET('Water Data'!$I$4,0,10*ROW('Water Data'!I32)),NA())</f>
        <v>#N/A</v>
      </c>
      <c r="T38" s="506" t="e">
        <f ca="1">+IF(AND(ISNUMBER(OFFSET('Water Data'!$I$6,0,10*ROW('Water Data'!I32))),'Data Summary'!CI38="Yes"),OFFSET('Water Data'!$I$6,0,10*ROW('Water Data'!I32)),NA())</f>
        <v>#N/A</v>
      </c>
      <c r="U38" s="506" t="e">
        <f ca="1">+IF(AND(ISNUMBER(OFFSET('Water Data'!$I$9,0,10*ROW('Water Data'!I32))),'Data Summary'!CJ38="Yes"),OFFSET('Water Data'!$I$9,0,10*ROW('Water Data'!I32)),NA())</f>
        <v>#N/A</v>
      </c>
      <c r="V38" s="507" t="e">
        <f ca="1">+IF(AND(ISNUMBER(OFFSET('Sanitation Data'!$D$4,0,10*ROW('Sanitation Data'!D32))),'Data Summary'!CK38="Yes"),100-OFFSET('Sanitation Data'!$D$4,0,10*ROW('Sanitation Data'!D32)),NA())</f>
        <v>#N/A</v>
      </c>
      <c r="W38" s="507" t="e">
        <f ca="1">+IF(AND(ISNUMBER(OFFSET('Sanitation Data'!$D$6,0,10*ROW('Sanitation Data'!D32))),'Data Summary'!CL38="Yes"),OFFSET('Sanitation Data'!$D$6,0,10*ROW('Sanitation Data'!D32)),NA())</f>
        <v>#N/A</v>
      </c>
      <c r="X38" s="507" t="e">
        <f ca="1">+IF(AND(ISNUMBER(OFFSET('Sanitation Data'!$D$10,0,10*ROW('Sanitation Data'!D32))),'Data Summary'!CM38="Yes"),OFFSET('Sanitation Data'!$D$10,0,10*ROW('Sanitation Data'!D32)),NA())</f>
        <v>#N/A</v>
      </c>
      <c r="Y38" s="507" t="e">
        <f ca="1">+IF(AND(ISNUMBER(OFFSET('Sanitation Data'!$D$11,0,10*ROW('Sanitation Data'!D32))),'Data Summary'!CN38="Yes"),OFFSET('Sanitation Data'!$D$11,0,10*ROW('Sanitation Data'!D32)),NA())</f>
        <v>#N/A</v>
      </c>
      <c r="Z38" s="507" t="e">
        <f ca="1">+IF(AND(ISNUMBER(OFFSET('Sanitation Data'!$D$12,0,10*ROW('Sanitation Data'!D32))),'Data Summary'!CO38="Yes"),OFFSET('Sanitation Data'!$D$12,0,10*ROW('Sanitation Data'!D32)),NA())</f>
        <v>#N/A</v>
      </c>
      <c r="AA38" s="507" t="e">
        <f ca="1">+IF(AND(ISNUMBER(OFFSET('Sanitation Data'!$E$4,0,10*ROW('Sanitation Data'!E32))),'Data Summary'!CP38="Yes"),100-OFFSET('Sanitation Data'!$E$4,0,10*ROW('Sanitation Data'!E32)),NA())</f>
        <v>#N/A</v>
      </c>
      <c r="AB38" s="507" t="e">
        <f ca="1">+IF(AND(ISNUMBER(OFFSET('Sanitation Data'!$E$6,0,10*ROW('Sanitation Data'!E32))),'Data Summary'!CQ38="Yes"),OFFSET('Sanitation Data'!$E$6,0,10*ROW('Sanitation Data'!E32)),NA())</f>
        <v>#N/A</v>
      </c>
      <c r="AC38" s="507" t="e">
        <f ca="1">+IF(AND(ISNUMBER(OFFSET('Sanitation Data'!$E$10,0,10*ROW('Sanitation Data'!E32))),'Data Summary'!CR38="Yes"),OFFSET('Sanitation Data'!$E$10,0,10*ROW('Sanitation Data'!E32)),NA())</f>
        <v>#N/A</v>
      </c>
      <c r="AD38" s="507" t="e">
        <f ca="1">+IF(AND(ISNUMBER(OFFSET('Sanitation Data'!$E$11,0,10*ROW('Sanitation Data'!E32))),'Data Summary'!CS38="Yes"),OFFSET('Sanitation Data'!$E$11,0,10*ROW('Sanitation Data'!E32)),NA())</f>
        <v>#N/A</v>
      </c>
      <c r="AE38" s="507" t="e">
        <f ca="1">+IF(AND(ISNUMBER(OFFSET('Sanitation Data'!$E$12,0,10*ROW('Sanitation Data'!E32))),'Data Summary'!CT38="Yes"),OFFSET('Sanitation Data'!$E$12,0,10*ROW('Sanitation Data'!E32)),NA())</f>
        <v>#N/A</v>
      </c>
      <c r="AF38" s="507" t="e">
        <f ca="1">+IF(AND(ISNUMBER(OFFSET('Sanitation Data'!$F$4,0,10*ROW('Sanitation Data'!F32))),'Data Summary'!CU38="Yes"),100-OFFSET('Sanitation Data'!$F$4,0,10*ROW('Sanitation Data'!F32)),NA())</f>
        <v>#N/A</v>
      </c>
      <c r="AG38" s="507" t="e">
        <f ca="1">+IF(AND(ISNUMBER(OFFSET('Sanitation Data'!$F$6,0,10*ROW('Sanitation Data'!F32))),'Data Summary'!CV38="Yes"),OFFSET('Sanitation Data'!$F$6,0,10*ROW('Sanitation Data'!F32)),NA())</f>
        <v>#N/A</v>
      </c>
      <c r="AH38" s="507" t="e">
        <f ca="1">+IF(AND(ISNUMBER(OFFSET('Sanitation Data'!$F$10,0,10*ROW('Sanitation Data'!F32))),'Data Summary'!CW38="Yes"),OFFSET('Sanitation Data'!$F$10,0,10*ROW('Sanitation Data'!F32)),NA())</f>
        <v>#N/A</v>
      </c>
      <c r="AI38" s="507" t="e">
        <f ca="1">+IF(AND(ISNUMBER(OFFSET('Sanitation Data'!$F$11,0,10*ROW('Sanitation Data'!F32))),'Data Summary'!CX38="Yes"),OFFSET('Sanitation Data'!$F$11,0,10*ROW('Sanitation Data'!F32)),NA())</f>
        <v>#N/A</v>
      </c>
      <c r="AJ38" s="507" t="e">
        <f ca="1">+IF(AND(ISNUMBER(OFFSET('Sanitation Data'!$F$12,0,10*ROW('Sanitation Data'!F32))),'Data Summary'!CY38="Yes"),OFFSET('Sanitation Data'!$F$12,0,10*ROW('Sanitation Data'!F32)),NA())</f>
        <v>#N/A</v>
      </c>
      <c r="AK38" s="507" t="e">
        <f ca="1">+IF(AND(ISNUMBER(OFFSET('Sanitation Data'!$G$4,0,10*ROW('Sanitation Data'!G32))),'Data Summary'!CZ38="Yes"),100-OFFSET('Sanitation Data'!$G$4,0,10*ROW('Sanitation Data'!G32)),NA())</f>
        <v>#N/A</v>
      </c>
      <c r="AL38" s="507" t="e">
        <f ca="1">+IF(AND(ISNUMBER(OFFSET('Sanitation Data'!$G$6,0,10*ROW('Sanitation Data'!G32))),'Data Summary'!DA38="Yes"),OFFSET('Sanitation Data'!$G$6,0,10*ROW('Sanitation Data'!G32)),NA())</f>
        <v>#N/A</v>
      </c>
      <c r="AM38" s="507" t="e">
        <f ca="1">+IF(AND(ISNUMBER(OFFSET('Sanitation Data'!$G$10,0,10*ROW('Sanitation Data'!G32))),'Data Summary'!DB38="Yes"),OFFSET('Sanitation Data'!$G$10,0,10*ROW('Sanitation Data'!G32)),NA())</f>
        <v>#N/A</v>
      </c>
      <c r="AN38" s="507" t="e">
        <f ca="1">+IF(AND(ISNUMBER(OFFSET('Sanitation Data'!$G$11,0,10*ROW('Sanitation Data'!G32))),'Data Summary'!DC38="Yes"),OFFSET('Sanitation Data'!$G$11,0,10*ROW('Sanitation Data'!G32)),NA())</f>
        <v>#N/A</v>
      </c>
      <c r="AO38" s="507" t="e">
        <f ca="1">+IF(AND(ISNUMBER(OFFSET('Sanitation Data'!$G$12,0,10*ROW('Sanitation Data'!G32))),'Data Summary'!DD38="Yes"),OFFSET('Sanitation Data'!$G$12,0,10*ROW('Sanitation Data'!G32)),NA())</f>
        <v>#N/A</v>
      </c>
      <c r="AP38" s="507" t="e">
        <f ca="1">+IF(AND(ISNUMBER(OFFSET('Sanitation Data'!$H$4,0,10*ROW('Sanitation Data'!H32))),'Data Summary'!DE38="Yes"),100-OFFSET('Sanitation Data'!$H$4,0,10*ROW('Sanitation Data'!H32)),NA())</f>
        <v>#N/A</v>
      </c>
      <c r="AQ38" s="507" t="e">
        <f ca="1">+IF(AND(ISNUMBER(OFFSET('Sanitation Data'!$H$6,0,10*ROW('Sanitation Data'!H32))),'Data Summary'!DF38="Yes"),OFFSET('Sanitation Data'!$H$6,0,10*ROW('Sanitation Data'!H32)),NA())</f>
        <v>#N/A</v>
      </c>
      <c r="AR38" s="507" t="e">
        <f ca="1">+IF(AND(ISNUMBER(OFFSET('Sanitation Data'!$H$10,0,10*ROW('Sanitation Data'!H32))),'Data Summary'!DG38="Yes"),OFFSET('Sanitation Data'!$H$10,0,10*ROW('Sanitation Data'!H32)),NA())</f>
        <v>#N/A</v>
      </c>
      <c r="AS38" s="507" t="e">
        <f ca="1">+IF(AND(ISNUMBER(OFFSET('Sanitation Data'!$H$11,0,10*ROW('Sanitation Data'!H32))),'Data Summary'!DH38="Yes"),OFFSET('Sanitation Data'!$H$11,0,10*ROW('Sanitation Data'!H32)),NA())</f>
        <v>#N/A</v>
      </c>
      <c r="AT38" s="507" t="e">
        <f ca="1">+IF(AND(ISNUMBER(OFFSET('Sanitation Data'!$H$12,0,10*ROW('Sanitation Data'!H32))),'Data Summary'!DI38="Yes"),OFFSET('Sanitation Data'!$H$12,0,10*ROW('Sanitation Data'!H32)),NA())</f>
        <v>#N/A</v>
      </c>
      <c r="AU38" s="507" t="e">
        <f ca="1">+IF(AND(ISNUMBER(OFFSET('Sanitation Data'!$I$4,0,10*ROW('Sanitation Data'!I32))),'Data Summary'!DJ38="Yes"),100-OFFSET('Sanitation Data'!$I$4,0,10*ROW('Sanitation Data'!I32)),NA())</f>
        <v>#N/A</v>
      </c>
      <c r="AV38" s="507" t="e">
        <f ca="1">+IF(AND(ISNUMBER(OFFSET('Sanitation Data'!$I$6,0,10*ROW('Sanitation Data'!I32))),'Data Summary'!DK38="Yes"),OFFSET('Sanitation Data'!$I$6,0,10*ROW('Sanitation Data'!I32)),NA())</f>
        <v>#N/A</v>
      </c>
      <c r="AW38" s="507" t="e">
        <f ca="1">+IF(AND(ISNUMBER(OFFSET('Sanitation Data'!$I$10,0,10*ROW('Sanitation Data'!I32))),'Data Summary'!DL38="Yes"),OFFSET('Sanitation Data'!$I$10,0,10*ROW('Sanitation Data'!I32)),NA())</f>
        <v>#N/A</v>
      </c>
      <c r="AX38" s="507" t="e">
        <f ca="1">+IF(AND(ISNUMBER(OFFSET('Sanitation Data'!$I$11,0,10*ROW('Sanitation Data'!I32))),'Data Summary'!DM38="Yes"),OFFSET('Sanitation Data'!$I$11,0,10*ROW('Sanitation Data'!I32)),NA())</f>
        <v>#N/A</v>
      </c>
      <c r="AY38" s="507" t="e">
        <f ca="1">+IF(AND(ISNUMBER(OFFSET('Sanitation Data'!$I$12,0,10*ROW('Sanitation Data'!I32))),'Data Summary'!DN38="Yes"),OFFSET('Sanitation Data'!$I$12,0,10*ROW('Sanitation Data'!I32)),NA())</f>
        <v>#N/A</v>
      </c>
      <c r="AZ38" s="508" t="e">
        <f ca="1">+IF(AND(ISNUMBER(OFFSET('Hygiene Data'!$D$5,0,10*ROW('Hygiene Data'!D32))),'Data Summary'!DO38="Yes"),OFFSET('Hygiene Data'!$D$5,0,10*ROW('Hygiene Data'!D32)),NA())</f>
        <v>#N/A</v>
      </c>
      <c r="BA38" s="508" t="e">
        <f ca="1">+IF(AND(ISNUMBER(OFFSET('Hygiene Data'!$D$7,0,10*ROW('Hygiene Data'!D32))),'Data Summary'!DP38="Yes"),OFFSET('Hygiene Data'!$D$7,0,10*ROW('Hygiene Data'!D32)),NA())</f>
        <v>#N/A</v>
      </c>
      <c r="BB38" s="508" t="e">
        <f ca="1">+IF(AND(ISNUMBER(OFFSET('Hygiene Data'!$D$9,0,10*ROW('Hygiene Data'!D32))),'Data Summary'!DQ38="Yes"),OFFSET('Hygiene Data'!$D$9,0,10*ROW('Hygiene Data'!D32)),NA())</f>
        <v>#N/A</v>
      </c>
      <c r="BC38" s="508" t="e">
        <f ca="1">+IF(AND(ISNUMBER(OFFSET('Hygiene Data'!$E$5,0,10*ROW('Hygiene Data'!E32))),'Data Summary'!DR38="Yes"),OFFSET('Hygiene Data'!$E$5,0,10*ROW('Hygiene Data'!E32)),NA())</f>
        <v>#N/A</v>
      </c>
      <c r="BD38" s="508" t="e">
        <f ca="1">+IF(AND(ISNUMBER(OFFSET('Hygiene Data'!$E$7,0,10*ROW('Hygiene Data'!E32))),'Data Summary'!DS38="Yes"),OFFSET('Hygiene Data'!$E$7,0,10*ROW('Hygiene Data'!E32)),NA())</f>
        <v>#N/A</v>
      </c>
      <c r="BE38" s="508" t="e">
        <f ca="1">+IF(AND(ISNUMBER(OFFSET('Hygiene Data'!$E$9,0,10*ROW('Hygiene Data'!E32))),'Data Summary'!DT38="Yes"),OFFSET('Hygiene Data'!$E$9,0,10*ROW('Hygiene Data'!E32)),NA())</f>
        <v>#N/A</v>
      </c>
      <c r="BF38" s="508" t="e">
        <f ca="1">+IF(AND(ISNUMBER(OFFSET('Hygiene Data'!$F$5,0,10*ROW('Hygiene Data'!F32))),'Data Summary'!DU38="Yes"),OFFSET('Hygiene Data'!$F$5,0,10*ROW('Hygiene Data'!F32)),NA())</f>
        <v>#N/A</v>
      </c>
      <c r="BG38" s="508" t="e">
        <f ca="1">+IF(AND(ISNUMBER(OFFSET('Hygiene Data'!$F$7,0,10*ROW('Hygiene Data'!F32))),'Data Summary'!DV38="Yes"),OFFSET('Hygiene Data'!$F$7,0,10*ROW('Hygiene Data'!F32)),NA())</f>
        <v>#N/A</v>
      </c>
      <c r="BH38" s="508" t="e">
        <f ca="1">+IF(AND(ISNUMBER(OFFSET('Hygiene Data'!$F$9,0,10*ROW('Hygiene Data'!F32))),'Data Summary'!DW38="Yes"),OFFSET('Hygiene Data'!$F$9,0,10*ROW('Hygiene Data'!F32)),NA())</f>
        <v>#N/A</v>
      </c>
      <c r="BI38" s="508" t="e">
        <f ca="1">+IF(AND(ISNUMBER(OFFSET('Hygiene Data'!$G$5,0,10*ROW('Hygiene Data'!G32))),'Data Summary'!DX38="Yes"),OFFSET('Hygiene Data'!$G$5,0,10*ROW('Hygiene Data'!G32)),NA())</f>
        <v>#N/A</v>
      </c>
      <c r="BJ38" s="508" t="e">
        <f ca="1">+IF(AND(ISNUMBER(OFFSET('Hygiene Data'!$G$7,0,10*ROW('Hygiene Data'!G32))),'Data Summary'!DY38="Yes"),OFFSET('Hygiene Data'!$G$7,0,10*ROW('Hygiene Data'!G32)),NA())</f>
        <v>#N/A</v>
      </c>
      <c r="BK38" s="508" t="e">
        <f ca="1">+IF(AND(ISNUMBER(OFFSET('Hygiene Data'!$G$9,0,10*ROW('Hygiene Data'!G32))),'Data Summary'!DZ38="Yes"),OFFSET('Hygiene Data'!$G$9,0,10*ROW('Hygiene Data'!G32)),NA())</f>
        <v>#N/A</v>
      </c>
      <c r="BL38" s="508" t="e">
        <f ca="1">+IF(AND(ISNUMBER(OFFSET('Hygiene Data'!$H$5,0,10*ROW('Hygiene Data'!H32))),'Data Summary'!EA38="Yes"),OFFSET('Hygiene Data'!$H$5,0,10*ROW('Hygiene Data'!H32)),NA())</f>
        <v>#N/A</v>
      </c>
      <c r="BM38" s="508" t="e">
        <f ca="1">+IF(AND(ISNUMBER(OFFSET('Hygiene Data'!$H$7,0,10*ROW('Hygiene Data'!H32))),'Data Summary'!EB38="Yes"),OFFSET('Hygiene Data'!$H$7,0,10*ROW('Hygiene Data'!H32)),NA())</f>
        <v>#N/A</v>
      </c>
      <c r="BN38" s="508" t="e">
        <f ca="1">+IF(AND(ISNUMBER(OFFSET('Hygiene Data'!$H$9,0,10*ROW('Hygiene Data'!H32))),'Data Summary'!EC38="Yes"),OFFSET('Hygiene Data'!$H$9,0,10*ROW('Hygiene Data'!H32)),NA())</f>
        <v>#N/A</v>
      </c>
      <c r="BO38" s="508" t="e">
        <f ca="1">+IF(AND(ISNUMBER(OFFSET('Hygiene Data'!$I$5,0,10*ROW('Hygiene Data'!I32))),'Data Summary'!ED38="Yes"),OFFSET('Hygiene Data'!$I$5,0,10*ROW('Hygiene Data'!I32)),NA())</f>
        <v>#N/A</v>
      </c>
      <c r="BP38" s="508" t="e">
        <f ca="1">+IF(AND(ISNUMBER(OFFSET('Hygiene Data'!$I$7,0,10*ROW('Hygiene Data'!I32))),'Data Summary'!EE38="Yes"),OFFSET('Hygiene Data'!$I$7,0,10*ROW('Hygiene Data'!I32)),NA())</f>
        <v>#N/A</v>
      </c>
      <c r="BQ38" s="508" t="e">
        <f ca="1">+IF(AND(ISNUMBER(OFFSET('Hygiene Data'!$I$9,0,10*ROW('Hygiene Data'!I32))),'Data Summary'!EF38="Yes"),OFFSET('Hygiene Data'!$I$9,0,10*ROW('Hygiene Data'!I32)),NA())</f>
        <v>#N/A</v>
      </c>
    </row>
    <row r="39" spans="1:69" x14ac:dyDescent="0.25">
      <c r="A39" s="504" t="e">
        <f ca="1">+RIGHT('Data Summary'!A39,LEN('Data Summary'!A39)-9)</f>
        <v>#VALUE!</v>
      </c>
      <c r="B39" s="478" t="str">
        <f ca="1">+IF(ISTEXT('Data Summary'!B39),'Data Summary'!B39,"")</f>
        <v/>
      </c>
      <c r="C39" s="505" t="e">
        <f ca="1">+VALUE('Data Summary'!C39)</f>
        <v>#VALUE!</v>
      </c>
      <c r="D39" s="506" t="e">
        <f ca="1">+IF(AND(ISNUMBER(OFFSET('Water Data'!$D$4,0,10*ROW('Water Data'!D33))),'Data Summary'!BS39="Yes"),100-OFFSET('Water Data'!$D$4,0,10*ROW('Water Data'!D33)),NA())</f>
        <v>#N/A</v>
      </c>
      <c r="E39" s="506" t="e">
        <f ca="1">+IF(AND(ISNUMBER(OFFSET('Water Data'!$D$6,0,10*ROW('Water Data'!D33))),'Data Summary'!BT39="Yes"),OFFSET('Water Data'!$D$6,0,10*ROW('Water Data'!D33)),NA())</f>
        <v>#N/A</v>
      </c>
      <c r="F39" s="506" t="e">
        <f ca="1">+IF(AND(ISNUMBER(OFFSET('Water Data'!$D$9,0,10*ROW('Water Data'!D33))),'Data Summary'!BU39="Yes"),OFFSET('Water Data'!$D$9,0,10*ROW('Water Data'!D33)),NA())</f>
        <v>#N/A</v>
      </c>
      <c r="G39" s="506" t="e">
        <f ca="1">+IF(AND(ISNUMBER(OFFSET('Water Data'!$E$4,0,10*ROW('Water Data'!E33))),'Data Summary'!BV39="Yes"),100-OFFSET('Water Data'!$E$4,0,10*ROW('Water Data'!E33)),NA())</f>
        <v>#N/A</v>
      </c>
      <c r="H39" s="506" t="e">
        <f ca="1">+IF(AND(ISNUMBER(OFFSET('Water Data'!$E$6,0,10*ROW('Water Data'!E33))),'Data Summary'!BW39="Yes"),OFFSET('Water Data'!$E$6,0,10*ROW('Water Data'!E33)),NA())</f>
        <v>#N/A</v>
      </c>
      <c r="I39" s="506" t="e">
        <f ca="1">+IF(AND(ISNUMBER(OFFSET('Water Data'!$E$9,0,10*ROW('Water Data'!E33))),'Data Summary'!BX39="Yes"),OFFSET('Water Data'!$E$9,0,10*ROW('Water Data'!E33)),NA())</f>
        <v>#N/A</v>
      </c>
      <c r="J39" s="506" t="e">
        <f ca="1">+IF(AND(ISNUMBER(OFFSET('Water Data'!$F$4,0,10*ROW('Water Data'!F33))),'Data Summary'!BY39="Yes"),100-OFFSET('Water Data'!$F$4,0,10*ROW('Water Data'!F33)),NA())</f>
        <v>#N/A</v>
      </c>
      <c r="K39" s="506" t="e">
        <f ca="1">+IF(AND(ISNUMBER(OFFSET('Water Data'!$F$6,0,10*ROW('Water Data'!F33))),'Data Summary'!BZ39="Yes"),OFFSET('Water Data'!$F$6,0,10*ROW('Water Data'!F33)),NA())</f>
        <v>#N/A</v>
      </c>
      <c r="L39" s="506" t="e">
        <f ca="1">+IF(AND(ISNUMBER(OFFSET('Water Data'!$F$9,0,10*ROW('Water Data'!F33))),'Data Summary'!CA39="Yes"),OFFSET('Water Data'!$F$9,0,10*ROW('Water Data'!F33)),NA())</f>
        <v>#N/A</v>
      </c>
      <c r="M39" s="506" t="e">
        <f ca="1">+IF(AND(ISNUMBER(OFFSET('Water Data'!$G$4,0,10*ROW('Water Data'!G33))),'Data Summary'!CB39="Yes"),100-OFFSET('Water Data'!$G$4,0,10*ROW('Water Data'!G33)),NA())</f>
        <v>#N/A</v>
      </c>
      <c r="N39" s="506" t="e">
        <f ca="1">+IF(AND(ISNUMBER(OFFSET('Water Data'!$G$6,0,10*ROW('Water Data'!G33))),'Data Summary'!CC39="Yes"),OFFSET('Water Data'!$G$6,0,10*ROW('Water Data'!G33)),NA())</f>
        <v>#N/A</v>
      </c>
      <c r="O39" s="506" t="e">
        <f ca="1">+IF(AND(ISNUMBER(OFFSET('Water Data'!$G$9,0,10*ROW('Water Data'!G33))),'Data Summary'!CD39="Yes"),OFFSET('Water Data'!$G$9,0,10*ROW('Water Data'!G33)),NA())</f>
        <v>#N/A</v>
      </c>
      <c r="P39" s="506" t="e">
        <f ca="1">+IF(AND(ISNUMBER(OFFSET('Water Data'!$H$4,0,10*ROW('Water Data'!H33))),'Data Summary'!CE39="Yes"),100-OFFSET('Water Data'!$H$4,0,10*ROW('Water Data'!H33)),NA())</f>
        <v>#N/A</v>
      </c>
      <c r="Q39" s="506" t="e">
        <f ca="1">+IF(AND(ISNUMBER(OFFSET('Water Data'!$H$6,0,10*ROW('Water Data'!H33))),'Data Summary'!CF39="Yes"),OFFSET('Water Data'!$H$6,0,10*ROW('Water Data'!H33)),NA())</f>
        <v>#N/A</v>
      </c>
      <c r="R39" s="506" t="e">
        <f ca="1">+IF(AND(ISNUMBER(OFFSET('Water Data'!$H$9,0,10*ROW('Water Data'!H33))),'Data Summary'!CG39="Yes"),OFFSET('Water Data'!$H$9,0,10*ROW('Water Data'!H33)),NA())</f>
        <v>#N/A</v>
      </c>
      <c r="S39" s="506" t="e">
        <f ca="1">+IF(AND(ISNUMBER(OFFSET('Water Data'!$I$4,0,10*ROW('Water Data'!I33))),'Data Summary'!CH39="Yes"),100-OFFSET('Water Data'!$I$4,0,10*ROW('Water Data'!I33)),NA())</f>
        <v>#N/A</v>
      </c>
      <c r="T39" s="506" t="e">
        <f ca="1">+IF(AND(ISNUMBER(OFFSET('Water Data'!$I$6,0,10*ROW('Water Data'!I33))),'Data Summary'!CI39="Yes"),OFFSET('Water Data'!$I$6,0,10*ROW('Water Data'!I33)),NA())</f>
        <v>#N/A</v>
      </c>
      <c r="U39" s="506" t="e">
        <f ca="1">+IF(AND(ISNUMBER(OFFSET('Water Data'!$I$9,0,10*ROW('Water Data'!I33))),'Data Summary'!CJ39="Yes"),OFFSET('Water Data'!$I$9,0,10*ROW('Water Data'!I33)),NA())</f>
        <v>#N/A</v>
      </c>
      <c r="V39" s="507" t="e">
        <f ca="1">+IF(AND(ISNUMBER(OFFSET('Sanitation Data'!$D$4,0,10*ROW('Sanitation Data'!D33))),'Data Summary'!CK39="Yes"),100-OFFSET('Sanitation Data'!$D$4,0,10*ROW('Sanitation Data'!D33)),NA())</f>
        <v>#N/A</v>
      </c>
      <c r="W39" s="507" t="e">
        <f ca="1">+IF(AND(ISNUMBER(OFFSET('Sanitation Data'!$D$6,0,10*ROW('Sanitation Data'!D33))),'Data Summary'!CL39="Yes"),OFFSET('Sanitation Data'!$D$6,0,10*ROW('Sanitation Data'!D33)),NA())</f>
        <v>#N/A</v>
      </c>
      <c r="X39" s="507" t="e">
        <f ca="1">+IF(AND(ISNUMBER(OFFSET('Sanitation Data'!$D$10,0,10*ROW('Sanitation Data'!D33))),'Data Summary'!CM39="Yes"),OFFSET('Sanitation Data'!$D$10,0,10*ROW('Sanitation Data'!D33)),NA())</f>
        <v>#N/A</v>
      </c>
      <c r="Y39" s="507" t="e">
        <f ca="1">+IF(AND(ISNUMBER(OFFSET('Sanitation Data'!$D$11,0,10*ROW('Sanitation Data'!D33))),'Data Summary'!CN39="Yes"),OFFSET('Sanitation Data'!$D$11,0,10*ROW('Sanitation Data'!D33)),NA())</f>
        <v>#N/A</v>
      </c>
      <c r="Z39" s="507" t="e">
        <f ca="1">+IF(AND(ISNUMBER(OFFSET('Sanitation Data'!$D$12,0,10*ROW('Sanitation Data'!D33))),'Data Summary'!CO39="Yes"),OFFSET('Sanitation Data'!$D$12,0,10*ROW('Sanitation Data'!D33)),NA())</f>
        <v>#N/A</v>
      </c>
      <c r="AA39" s="507" t="e">
        <f ca="1">+IF(AND(ISNUMBER(OFFSET('Sanitation Data'!$E$4,0,10*ROW('Sanitation Data'!E33))),'Data Summary'!CP39="Yes"),100-OFFSET('Sanitation Data'!$E$4,0,10*ROW('Sanitation Data'!E33)),NA())</f>
        <v>#N/A</v>
      </c>
      <c r="AB39" s="507" t="e">
        <f ca="1">+IF(AND(ISNUMBER(OFFSET('Sanitation Data'!$E$6,0,10*ROW('Sanitation Data'!E33))),'Data Summary'!CQ39="Yes"),OFFSET('Sanitation Data'!$E$6,0,10*ROW('Sanitation Data'!E33)),NA())</f>
        <v>#N/A</v>
      </c>
      <c r="AC39" s="507" t="e">
        <f ca="1">+IF(AND(ISNUMBER(OFFSET('Sanitation Data'!$E$10,0,10*ROW('Sanitation Data'!E33))),'Data Summary'!CR39="Yes"),OFFSET('Sanitation Data'!$E$10,0,10*ROW('Sanitation Data'!E33)),NA())</f>
        <v>#N/A</v>
      </c>
      <c r="AD39" s="507" t="e">
        <f ca="1">+IF(AND(ISNUMBER(OFFSET('Sanitation Data'!$E$11,0,10*ROW('Sanitation Data'!E33))),'Data Summary'!CS39="Yes"),OFFSET('Sanitation Data'!$E$11,0,10*ROW('Sanitation Data'!E33)),NA())</f>
        <v>#N/A</v>
      </c>
      <c r="AE39" s="507" t="e">
        <f ca="1">+IF(AND(ISNUMBER(OFFSET('Sanitation Data'!$E$12,0,10*ROW('Sanitation Data'!E33))),'Data Summary'!CT39="Yes"),OFFSET('Sanitation Data'!$E$12,0,10*ROW('Sanitation Data'!E33)),NA())</f>
        <v>#N/A</v>
      </c>
      <c r="AF39" s="507" t="e">
        <f ca="1">+IF(AND(ISNUMBER(OFFSET('Sanitation Data'!$F$4,0,10*ROW('Sanitation Data'!F33))),'Data Summary'!CU39="Yes"),100-OFFSET('Sanitation Data'!$F$4,0,10*ROW('Sanitation Data'!F33)),NA())</f>
        <v>#N/A</v>
      </c>
      <c r="AG39" s="507" t="e">
        <f ca="1">+IF(AND(ISNUMBER(OFFSET('Sanitation Data'!$F$6,0,10*ROW('Sanitation Data'!F33))),'Data Summary'!CV39="Yes"),OFFSET('Sanitation Data'!$F$6,0,10*ROW('Sanitation Data'!F33)),NA())</f>
        <v>#N/A</v>
      </c>
      <c r="AH39" s="507" t="e">
        <f ca="1">+IF(AND(ISNUMBER(OFFSET('Sanitation Data'!$F$10,0,10*ROW('Sanitation Data'!F33))),'Data Summary'!CW39="Yes"),OFFSET('Sanitation Data'!$F$10,0,10*ROW('Sanitation Data'!F33)),NA())</f>
        <v>#N/A</v>
      </c>
      <c r="AI39" s="507" t="e">
        <f ca="1">+IF(AND(ISNUMBER(OFFSET('Sanitation Data'!$F$11,0,10*ROW('Sanitation Data'!F33))),'Data Summary'!CX39="Yes"),OFFSET('Sanitation Data'!$F$11,0,10*ROW('Sanitation Data'!F33)),NA())</f>
        <v>#N/A</v>
      </c>
      <c r="AJ39" s="507" t="e">
        <f ca="1">+IF(AND(ISNUMBER(OFFSET('Sanitation Data'!$F$12,0,10*ROW('Sanitation Data'!F33))),'Data Summary'!CY39="Yes"),OFFSET('Sanitation Data'!$F$12,0,10*ROW('Sanitation Data'!F33)),NA())</f>
        <v>#N/A</v>
      </c>
      <c r="AK39" s="507" t="e">
        <f ca="1">+IF(AND(ISNUMBER(OFFSET('Sanitation Data'!$G$4,0,10*ROW('Sanitation Data'!G33))),'Data Summary'!CZ39="Yes"),100-OFFSET('Sanitation Data'!$G$4,0,10*ROW('Sanitation Data'!G33)),NA())</f>
        <v>#N/A</v>
      </c>
      <c r="AL39" s="507" t="e">
        <f ca="1">+IF(AND(ISNUMBER(OFFSET('Sanitation Data'!$G$6,0,10*ROW('Sanitation Data'!G33))),'Data Summary'!DA39="Yes"),OFFSET('Sanitation Data'!$G$6,0,10*ROW('Sanitation Data'!G33)),NA())</f>
        <v>#N/A</v>
      </c>
      <c r="AM39" s="507" t="e">
        <f ca="1">+IF(AND(ISNUMBER(OFFSET('Sanitation Data'!$G$10,0,10*ROW('Sanitation Data'!G33))),'Data Summary'!DB39="Yes"),OFFSET('Sanitation Data'!$G$10,0,10*ROW('Sanitation Data'!G33)),NA())</f>
        <v>#N/A</v>
      </c>
      <c r="AN39" s="507" t="e">
        <f ca="1">+IF(AND(ISNUMBER(OFFSET('Sanitation Data'!$G$11,0,10*ROW('Sanitation Data'!G33))),'Data Summary'!DC39="Yes"),OFFSET('Sanitation Data'!$G$11,0,10*ROW('Sanitation Data'!G33)),NA())</f>
        <v>#N/A</v>
      </c>
      <c r="AO39" s="507" t="e">
        <f ca="1">+IF(AND(ISNUMBER(OFFSET('Sanitation Data'!$G$12,0,10*ROW('Sanitation Data'!G33))),'Data Summary'!DD39="Yes"),OFFSET('Sanitation Data'!$G$12,0,10*ROW('Sanitation Data'!G33)),NA())</f>
        <v>#N/A</v>
      </c>
      <c r="AP39" s="507" t="e">
        <f ca="1">+IF(AND(ISNUMBER(OFFSET('Sanitation Data'!$H$4,0,10*ROW('Sanitation Data'!H33))),'Data Summary'!DE39="Yes"),100-OFFSET('Sanitation Data'!$H$4,0,10*ROW('Sanitation Data'!H33)),NA())</f>
        <v>#N/A</v>
      </c>
      <c r="AQ39" s="507" t="e">
        <f ca="1">+IF(AND(ISNUMBER(OFFSET('Sanitation Data'!$H$6,0,10*ROW('Sanitation Data'!H33))),'Data Summary'!DF39="Yes"),OFFSET('Sanitation Data'!$H$6,0,10*ROW('Sanitation Data'!H33)),NA())</f>
        <v>#N/A</v>
      </c>
      <c r="AR39" s="507" t="e">
        <f ca="1">+IF(AND(ISNUMBER(OFFSET('Sanitation Data'!$H$10,0,10*ROW('Sanitation Data'!H33))),'Data Summary'!DG39="Yes"),OFFSET('Sanitation Data'!$H$10,0,10*ROW('Sanitation Data'!H33)),NA())</f>
        <v>#N/A</v>
      </c>
      <c r="AS39" s="507" t="e">
        <f ca="1">+IF(AND(ISNUMBER(OFFSET('Sanitation Data'!$H$11,0,10*ROW('Sanitation Data'!H33))),'Data Summary'!DH39="Yes"),OFFSET('Sanitation Data'!$H$11,0,10*ROW('Sanitation Data'!H33)),NA())</f>
        <v>#N/A</v>
      </c>
      <c r="AT39" s="507" t="e">
        <f ca="1">+IF(AND(ISNUMBER(OFFSET('Sanitation Data'!$H$12,0,10*ROW('Sanitation Data'!H33))),'Data Summary'!DI39="Yes"),OFFSET('Sanitation Data'!$H$12,0,10*ROW('Sanitation Data'!H33)),NA())</f>
        <v>#N/A</v>
      </c>
      <c r="AU39" s="507" t="e">
        <f ca="1">+IF(AND(ISNUMBER(OFFSET('Sanitation Data'!$I$4,0,10*ROW('Sanitation Data'!I33))),'Data Summary'!DJ39="Yes"),100-OFFSET('Sanitation Data'!$I$4,0,10*ROW('Sanitation Data'!I33)),NA())</f>
        <v>#N/A</v>
      </c>
      <c r="AV39" s="507" t="e">
        <f ca="1">+IF(AND(ISNUMBER(OFFSET('Sanitation Data'!$I$6,0,10*ROW('Sanitation Data'!I33))),'Data Summary'!DK39="Yes"),OFFSET('Sanitation Data'!$I$6,0,10*ROW('Sanitation Data'!I33)),NA())</f>
        <v>#N/A</v>
      </c>
      <c r="AW39" s="507" t="e">
        <f ca="1">+IF(AND(ISNUMBER(OFFSET('Sanitation Data'!$I$10,0,10*ROW('Sanitation Data'!I33))),'Data Summary'!DL39="Yes"),OFFSET('Sanitation Data'!$I$10,0,10*ROW('Sanitation Data'!I33)),NA())</f>
        <v>#N/A</v>
      </c>
      <c r="AX39" s="507" t="e">
        <f ca="1">+IF(AND(ISNUMBER(OFFSET('Sanitation Data'!$I$11,0,10*ROW('Sanitation Data'!I33))),'Data Summary'!DM39="Yes"),OFFSET('Sanitation Data'!$I$11,0,10*ROW('Sanitation Data'!I33)),NA())</f>
        <v>#N/A</v>
      </c>
      <c r="AY39" s="507" t="e">
        <f ca="1">+IF(AND(ISNUMBER(OFFSET('Sanitation Data'!$I$12,0,10*ROW('Sanitation Data'!I33))),'Data Summary'!DN39="Yes"),OFFSET('Sanitation Data'!$I$12,0,10*ROW('Sanitation Data'!I33)),NA())</f>
        <v>#N/A</v>
      </c>
      <c r="AZ39" s="508" t="e">
        <f ca="1">+IF(AND(ISNUMBER(OFFSET('Hygiene Data'!$D$5,0,10*ROW('Hygiene Data'!D33))),'Data Summary'!DO39="Yes"),OFFSET('Hygiene Data'!$D$5,0,10*ROW('Hygiene Data'!D33)),NA())</f>
        <v>#N/A</v>
      </c>
      <c r="BA39" s="508" t="e">
        <f ca="1">+IF(AND(ISNUMBER(OFFSET('Hygiene Data'!$D$7,0,10*ROW('Hygiene Data'!D33))),'Data Summary'!DP39="Yes"),OFFSET('Hygiene Data'!$D$7,0,10*ROW('Hygiene Data'!D33)),NA())</f>
        <v>#N/A</v>
      </c>
      <c r="BB39" s="508" t="e">
        <f ca="1">+IF(AND(ISNUMBER(OFFSET('Hygiene Data'!$D$9,0,10*ROW('Hygiene Data'!D33))),'Data Summary'!DQ39="Yes"),OFFSET('Hygiene Data'!$D$9,0,10*ROW('Hygiene Data'!D33)),NA())</f>
        <v>#N/A</v>
      </c>
      <c r="BC39" s="508" t="e">
        <f ca="1">+IF(AND(ISNUMBER(OFFSET('Hygiene Data'!$E$5,0,10*ROW('Hygiene Data'!E33))),'Data Summary'!DR39="Yes"),OFFSET('Hygiene Data'!$E$5,0,10*ROW('Hygiene Data'!E33)),NA())</f>
        <v>#N/A</v>
      </c>
      <c r="BD39" s="508" t="e">
        <f ca="1">+IF(AND(ISNUMBER(OFFSET('Hygiene Data'!$E$7,0,10*ROW('Hygiene Data'!E33))),'Data Summary'!DS39="Yes"),OFFSET('Hygiene Data'!$E$7,0,10*ROW('Hygiene Data'!E33)),NA())</f>
        <v>#N/A</v>
      </c>
      <c r="BE39" s="508" t="e">
        <f ca="1">+IF(AND(ISNUMBER(OFFSET('Hygiene Data'!$E$9,0,10*ROW('Hygiene Data'!E33))),'Data Summary'!DT39="Yes"),OFFSET('Hygiene Data'!$E$9,0,10*ROW('Hygiene Data'!E33)),NA())</f>
        <v>#N/A</v>
      </c>
      <c r="BF39" s="508" t="e">
        <f ca="1">+IF(AND(ISNUMBER(OFFSET('Hygiene Data'!$F$5,0,10*ROW('Hygiene Data'!F33))),'Data Summary'!DU39="Yes"),OFFSET('Hygiene Data'!$F$5,0,10*ROW('Hygiene Data'!F33)),NA())</f>
        <v>#N/A</v>
      </c>
      <c r="BG39" s="508" t="e">
        <f ca="1">+IF(AND(ISNUMBER(OFFSET('Hygiene Data'!$F$7,0,10*ROW('Hygiene Data'!F33))),'Data Summary'!DV39="Yes"),OFFSET('Hygiene Data'!$F$7,0,10*ROW('Hygiene Data'!F33)),NA())</f>
        <v>#N/A</v>
      </c>
      <c r="BH39" s="508" t="e">
        <f ca="1">+IF(AND(ISNUMBER(OFFSET('Hygiene Data'!$F$9,0,10*ROW('Hygiene Data'!F33))),'Data Summary'!DW39="Yes"),OFFSET('Hygiene Data'!$F$9,0,10*ROW('Hygiene Data'!F33)),NA())</f>
        <v>#N/A</v>
      </c>
      <c r="BI39" s="508" t="e">
        <f ca="1">+IF(AND(ISNUMBER(OFFSET('Hygiene Data'!$G$5,0,10*ROW('Hygiene Data'!G33))),'Data Summary'!DX39="Yes"),OFFSET('Hygiene Data'!$G$5,0,10*ROW('Hygiene Data'!G33)),NA())</f>
        <v>#N/A</v>
      </c>
      <c r="BJ39" s="508" t="e">
        <f ca="1">+IF(AND(ISNUMBER(OFFSET('Hygiene Data'!$G$7,0,10*ROW('Hygiene Data'!G33))),'Data Summary'!DY39="Yes"),OFFSET('Hygiene Data'!$G$7,0,10*ROW('Hygiene Data'!G33)),NA())</f>
        <v>#N/A</v>
      </c>
      <c r="BK39" s="508" t="e">
        <f ca="1">+IF(AND(ISNUMBER(OFFSET('Hygiene Data'!$G$9,0,10*ROW('Hygiene Data'!G33))),'Data Summary'!DZ39="Yes"),OFFSET('Hygiene Data'!$G$9,0,10*ROW('Hygiene Data'!G33)),NA())</f>
        <v>#N/A</v>
      </c>
      <c r="BL39" s="508" t="e">
        <f ca="1">+IF(AND(ISNUMBER(OFFSET('Hygiene Data'!$H$5,0,10*ROW('Hygiene Data'!H33))),'Data Summary'!EA39="Yes"),OFFSET('Hygiene Data'!$H$5,0,10*ROW('Hygiene Data'!H33)),NA())</f>
        <v>#N/A</v>
      </c>
      <c r="BM39" s="508" t="e">
        <f ca="1">+IF(AND(ISNUMBER(OFFSET('Hygiene Data'!$H$7,0,10*ROW('Hygiene Data'!H33))),'Data Summary'!EB39="Yes"),OFFSET('Hygiene Data'!$H$7,0,10*ROW('Hygiene Data'!H33)),NA())</f>
        <v>#N/A</v>
      </c>
      <c r="BN39" s="508" t="e">
        <f ca="1">+IF(AND(ISNUMBER(OFFSET('Hygiene Data'!$H$9,0,10*ROW('Hygiene Data'!H33))),'Data Summary'!EC39="Yes"),OFFSET('Hygiene Data'!$H$9,0,10*ROW('Hygiene Data'!H33)),NA())</f>
        <v>#N/A</v>
      </c>
      <c r="BO39" s="508" t="e">
        <f ca="1">+IF(AND(ISNUMBER(OFFSET('Hygiene Data'!$I$5,0,10*ROW('Hygiene Data'!I33))),'Data Summary'!ED39="Yes"),OFFSET('Hygiene Data'!$I$5,0,10*ROW('Hygiene Data'!I33)),NA())</f>
        <v>#N/A</v>
      </c>
      <c r="BP39" s="508" t="e">
        <f ca="1">+IF(AND(ISNUMBER(OFFSET('Hygiene Data'!$I$7,0,10*ROW('Hygiene Data'!I33))),'Data Summary'!EE39="Yes"),OFFSET('Hygiene Data'!$I$7,0,10*ROW('Hygiene Data'!I33)),NA())</f>
        <v>#N/A</v>
      </c>
      <c r="BQ39" s="508" t="e">
        <f ca="1">+IF(AND(ISNUMBER(OFFSET('Hygiene Data'!$I$9,0,10*ROW('Hygiene Data'!I33))),'Data Summary'!EF39="Yes"),OFFSET('Hygiene Data'!$I$9,0,10*ROW('Hygiene Data'!I33)),NA())</f>
        <v>#N/A</v>
      </c>
    </row>
    <row r="40" spans="1:69" x14ac:dyDescent="0.25">
      <c r="A40" s="504" t="e">
        <f ca="1">+RIGHT('Data Summary'!A40,LEN('Data Summary'!A40)-9)</f>
        <v>#VALUE!</v>
      </c>
      <c r="B40" s="478" t="str">
        <f ca="1">+IF(ISTEXT('Data Summary'!B40),'Data Summary'!B40,"")</f>
        <v/>
      </c>
      <c r="C40" s="505" t="e">
        <f ca="1">+VALUE('Data Summary'!C40)</f>
        <v>#VALUE!</v>
      </c>
      <c r="D40" s="506" t="e">
        <f ca="1">+IF(AND(ISNUMBER(OFFSET('Water Data'!$D$4,0,10*ROW('Water Data'!D34))),'Data Summary'!BS40="Yes"),100-OFFSET('Water Data'!$D$4,0,10*ROW('Water Data'!D34)),NA())</f>
        <v>#N/A</v>
      </c>
      <c r="E40" s="506" t="e">
        <f ca="1">+IF(AND(ISNUMBER(OFFSET('Water Data'!$D$6,0,10*ROW('Water Data'!D34))),'Data Summary'!BT40="Yes"),OFFSET('Water Data'!$D$6,0,10*ROW('Water Data'!D34)),NA())</f>
        <v>#N/A</v>
      </c>
      <c r="F40" s="506" t="e">
        <f ca="1">+IF(AND(ISNUMBER(OFFSET('Water Data'!$D$9,0,10*ROW('Water Data'!D34))),'Data Summary'!BU40="Yes"),OFFSET('Water Data'!$D$9,0,10*ROW('Water Data'!D34)),NA())</f>
        <v>#N/A</v>
      </c>
      <c r="G40" s="506" t="e">
        <f ca="1">+IF(AND(ISNUMBER(OFFSET('Water Data'!$E$4,0,10*ROW('Water Data'!E34))),'Data Summary'!BV40="Yes"),100-OFFSET('Water Data'!$E$4,0,10*ROW('Water Data'!E34)),NA())</f>
        <v>#N/A</v>
      </c>
      <c r="H40" s="506" t="e">
        <f ca="1">+IF(AND(ISNUMBER(OFFSET('Water Data'!$E$6,0,10*ROW('Water Data'!E34))),'Data Summary'!BW40="Yes"),OFFSET('Water Data'!$E$6,0,10*ROW('Water Data'!E34)),NA())</f>
        <v>#N/A</v>
      </c>
      <c r="I40" s="506" t="e">
        <f ca="1">+IF(AND(ISNUMBER(OFFSET('Water Data'!$E$9,0,10*ROW('Water Data'!E34))),'Data Summary'!BX40="Yes"),OFFSET('Water Data'!$E$9,0,10*ROW('Water Data'!E34)),NA())</f>
        <v>#N/A</v>
      </c>
      <c r="J40" s="506" t="e">
        <f ca="1">+IF(AND(ISNUMBER(OFFSET('Water Data'!$F$4,0,10*ROW('Water Data'!F34))),'Data Summary'!BY40="Yes"),100-OFFSET('Water Data'!$F$4,0,10*ROW('Water Data'!F34)),NA())</f>
        <v>#N/A</v>
      </c>
      <c r="K40" s="506" t="e">
        <f ca="1">+IF(AND(ISNUMBER(OFFSET('Water Data'!$F$6,0,10*ROW('Water Data'!F34))),'Data Summary'!BZ40="Yes"),OFFSET('Water Data'!$F$6,0,10*ROW('Water Data'!F34)),NA())</f>
        <v>#N/A</v>
      </c>
      <c r="L40" s="506" t="e">
        <f ca="1">+IF(AND(ISNUMBER(OFFSET('Water Data'!$F$9,0,10*ROW('Water Data'!F34))),'Data Summary'!CA40="Yes"),OFFSET('Water Data'!$F$9,0,10*ROW('Water Data'!F34)),NA())</f>
        <v>#N/A</v>
      </c>
      <c r="M40" s="506" t="e">
        <f ca="1">+IF(AND(ISNUMBER(OFFSET('Water Data'!$G$4,0,10*ROW('Water Data'!G34))),'Data Summary'!CB40="Yes"),100-OFFSET('Water Data'!$G$4,0,10*ROW('Water Data'!G34)),NA())</f>
        <v>#N/A</v>
      </c>
      <c r="N40" s="506" t="e">
        <f ca="1">+IF(AND(ISNUMBER(OFFSET('Water Data'!$G$6,0,10*ROW('Water Data'!G34))),'Data Summary'!CC40="Yes"),OFFSET('Water Data'!$G$6,0,10*ROW('Water Data'!G34)),NA())</f>
        <v>#N/A</v>
      </c>
      <c r="O40" s="506" t="e">
        <f ca="1">+IF(AND(ISNUMBER(OFFSET('Water Data'!$G$9,0,10*ROW('Water Data'!G34))),'Data Summary'!CD40="Yes"),OFFSET('Water Data'!$G$9,0,10*ROW('Water Data'!G34)),NA())</f>
        <v>#N/A</v>
      </c>
      <c r="P40" s="506" t="e">
        <f ca="1">+IF(AND(ISNUMBER(OFFSET('Water Data'!$H$4,0,10*ROW('Water Data'!H34))),'Data Summary'!CE40="Yes"),100-OFFSET('Water Data'!$H$4,0,10*ROW('Water Data'!H34)),NA())</f>
        <v>#N/A</v>
      </c>
      <c r="Q40" s="506" t="e">
        <f ca="1">+IF(AND(ISNUMBER(OFFSET('Water Data'!$H$6,0,10*ROW('Water Data'!H34))),'Data Summary'!CF40="Yes"),OFFSET('Water Data'!$H$6,0,10*ROW('Water Data'!H34)),NA())</f>
        <v>#N/A</v>
      </c>
      <c r="R40" s="506" t="e">
        <f ca="1">+IF(AND(ISNUMBER(OFFSET('Water Data'!$H$9,0,10*ROW('Water Data'!H34))),'Data Summary'!CG40="Yes"),OFFSET('Water Data'!$H$9,0,10*ROW('Water Data'!H34)),NA())</f>
        <v>#N/A</v>
      </c>
      <c r="S40" s="506" t="e">
        <f ca="1">+IF(AND(ISNUMBER(OFFSET('Water Data'!$I$4,0,10*ROW('Water Data'!I34))),'Data Summary'!CH40="Yes"),100-OFFSET('Water Data'!$I$4,0,10*ROW('Water Data'!I34)),NA())</f>
        <v>#N/A</v>
      </c>
      <c r="T40" s="506" t="e">
        <f ca="1">+IF(AND(ISNUMBER(OFFSET('Water Data'!$I$6,0,10*ROW('Water Data'!I34))),'Data Summary'!CI40="Yes"),OFFSET('Water Data'!$I$6,0,10*ROW('Water Data'!I34)),NA())</f>
        <v>#N/A</v>
      </c>
      <c r="U40" s="506" t="e">
        <f ca="1">+IF(AND(ISNUMBER(OFFSET('Water Data'!$I$9,0,10*ROW('Water Data'!I34))),'Data Summary'!CJ40="Yes"),OFFSET('Water Data'!$I$9,0,10*ROW('Water Data'!I34)),NA())</f>
        <v>#N/A</v>
      </c>
      <c r="V40" s="507" t="e">
        <f ca="1">+IF(AND(ISNUMBER(OFFSET('Sanitation Data'!$D$4,0,10*ROW('Sanitation Data'!D34))),'Data Summary'!CK40="Yes"),100-OFFSET('Sanitation Data'!$D$4,0,10*ROW('Sanitation Data'!D34)),NA())</f>
        <v>#N/A</v>
      </c>
      <c r="W40" s="507" t="e">
        <f ca="1">+IF(AND(ISNUMBER(OFFSET('Sanitation Data'!$D$6,0,10*ROW('Sanitation Data'!D34))),'Data Summary'!CL40="Yes"),OFFSET('Sanitation Data'!$D$6,0,10*ROW('Sanitation Data'!D34)),NA())</f>
        <v>#N/A</v>
      </c>
      <c r="X40" s="507" t="e">
        <f ca="1">+IF(AND(ISNUMBER(OFFSET('Sanitation Data'!$D$10,0,10*ROW('Sanitation Data'!D34))),'Data Summary'!CM40="Yes"),OFFSET('Sanitation Data'!$D$10,0,10*ROW('Sanitation Data'!D34)),NA())</f>
        <v>#N/A</v>
      </c>
      <c r="Y40" s="507" t="e">
        <f ca="1">+IF(AND(ISNUMBER(OFFSET('Sanitation Data'!$D$11,0,10*ROW('Sanitation Data'!D34))),'Data Summary'!CN40="Yes"),OFFSET('Sanitation Data'!$D$11,0,10*ROW('Sanitation Data'!D34)),NA())</f>
        <v>#N/A</v>
      </c>
      <c r="Z40" s="507" t="e">
        <f ca="1">+IF(AND(ISNUMBER(OFFSET('Sanitation Data'!$D$12,0,10*ROW('Sanitation Data'!D34))),'Data Summary'!CO40="Yes"),OFFSET('Sanitation Data'!$D$12,0,10*ROW('Sanitation Data'!D34)),NA())</f>
        <v>#N/A</v>
      </c>
      <c r="AA40" s="507" t="e">
        <f ca="1">+IF(AND(ISNUMBER(OFFSET('Sanitation Data'!$E$4,0,10*ROW('Sanitation Data'!E34))),'Data Summary'!CP40="Yes"),100-OFFSET('Sanitation Data'!$E$4,0,10*ROW('Sanitation Data'!E34)),NA())</f>
        <v>#N/A</v>
      </c>
      <c r="AB40" s="507" t="e">
        <f ca="1">+IF(AND(ISNUMBER(OFFSET('Sanitation Data'!$E$6,0,10*ROW('Sanitation Data'!E34))),'Data Summary'!CQ40="Yes"),OFFSET('Sanitation Data'!$E$6,0,10*ROW('Sanitation Data'!E34)),NA())</f>
        <v>#N/A</v>
      </c>
      <c r="AC40" s="507" t="e">
        <f ca="1">+IF(AND(ISNUMBER(OFFSET('Sanitation Data'!$E$10,0,10*ROW('Sanitation Data'!E34))),'Data Summary'!CR40="Yes"),OFFSET('Sanitation Data'!$E$10,0,10*ROW('Sanitation Data'!E34)),NA())</f>
        <v>#N/A</v>
      </c>
      <c r="AD40" s="507" t="e">
        <f ca="1">+IF(AND(ISNUMBER(OFFSET('Sanitation Data'!$E$11,0,10*ROW('Sanitation Data'!E34))),'Data Summary'!CS40="Yes"),OFFSET('Sanitation Data'!$E$11,0,10*ROW('Sanitation Data'!E34)),NA())</f>
        <v>#N/A</v>
      </c>
      <c r="AE40" s="507" t="e">
        <f ca="1">+IF(AND(ISNUMBER(OFFSET('Sanitation Data'!$E$12,0,10*ROW('Sanitation Data'!E34))),'Data Summary'!CT40="Yes"),OFFSET('Sanitation Data'!$E$12,0,10*ROW('Sanitation Data'!E34)),NA())</f>
        <v>#N/A</v>
      </c>
      <c r="AF40" s="507" t="e">
        <f ca="1">+IF(AND(ISNUMBER(OFFSET('Sanitation Data'!$F$4,0,10*ROW('Sanitation Data'!F34))),'Data Summary'!CU40="Yes"),100-OFFSET('Sanitation Data'!$F$4,0,10*ROW('Sanitation Data'!F34)),NA())</f>
        <v>#N/A</v>
      </c>
      <c r="AG40" s="507" t="e">
        <f ca="1">+IF(AND(ISNUMBER(OFFSET('Sanitation Data'!$F$6,0,10*ROW('Sanitation Data'!F34))),'Data Summary'!CV40="Yes"),OFFSET('Sanitation Data'!$F$6,0,10*ROW('Sanitation Data'!F34)),NA())</f>
        <v>#N/A</v>
      </c>
      <c r="AH40" s="507" t="e">
        <f ca="1">+IF(AND(ISNUMBER(OFFSET('Sanitation Data'!$F$10,0,10*ROW('Sanitation Data'!F34))),'Data Summary'!CW40="Yes"),OFFSET('Sanitation Data'!$F$10,0,10*ROW('Sanitation Data'!F34)),NA())</f>
        <v>#N/A</v>
      </c>
      <c r="AI40" s="507" t="e">
        <f ca="1">+IF(AND(ISNUMBER(OFFSET('Sanitation Data'!$F$11,0,10*ROW('Sanitation Data'!F34))),'Data Summary'!CX40="Yes"),OFFSET('Sanitation Data'!$F$11,0,10*ROW('Sanitation Data'!F34)),NA())</f>
        <v>#N/A</v>
      </c>
      <c r="AJ40" s="507" t="e">
        <f ca="1">+IF(AND(ISNUMBER(OFFSET('Sanitation Data'!$F$12,0,10*ROW('Sanitation Data'!F34))),'Data Summary'!CY40="Yes"),OFFSET('Sanitation Data'!$F$12,0,10*ROW('Sanitation Data'!F34)),NA())</f>
        <v>#N/A</v>
      </c>
      <c r="AK40" s="507" t="e">
        <f ca="1">+IF(AND(ISNUMBER(OFFSET('Sanitation Data'!$G$4,0,10*ROW('Sanitation Data'!G34))),'Data Summary'!CZ40="Yes"),100-OFFSET('Sanitation Data'!$G$4,0,10*ROW('Sanitation Data'!G34)),NA())</f>
        <v>#N/A</v>
      </c>
      <c r="AL40" s="507" t="e">
        <f ca="1">+IF(AND(ISNUMBER(OFFSET('Sanitation Data'!$G$6,0,10*ROW('Sanitation Data'!G34))),'Data Summary'!DA40="Yes"),OFFSET('Sanitation Data'!$G$6,0,10*ROW('Sanitation Data'!G34)),NA())</f>
        <v>#N/A</v>
      </c>
      <c r="AM40" s="507" t="e">
        <f ca="1">+IF(AND(ISNUMBER(OFFSET('Sanitation Data'!$G$10,0,10*ROW('Sanitation Data'!G34))),'Data Summary'!DB40="Yes"),OFFSET('Sanitation Data'!$G$10,0,10*ROW('Sanitation Data'!G34)),NA())</f>
        <v>#N/A</v>
      </c>
      <c r="AN40" s="507" t="e">
        <f ca="1">+IF(AND(ISNUMBER(OFFSET('Sanitation Data'!$G$11,0,10*ROW('Sanitation Data'!G34))),'Data Summary'!DC40="Yes"),OFFSET('Sanitation Data'!$G$11,0,10*ROW('Sanitation Data'!G34)),NA())</f>
        <v>#N/A</v>
      </c>
      <c r="AO40" s="507" t="e">
        <f ca="1">+IF(AND(ISNUMBER(OFFSET('Sanitation Data'!$G$12,0,10*ROW('Sanitation Data'!G34))),'Data Summary'!DD40="Yes"),OFFSET('Sanitation Data'!$G$12,0,10*ROW('Sanitation Data'!G34)),NA())</f>
        <v>#N/A</v>
      </c>
      <c r="AP40" s="507" t="e">
        <f ca="1">+IF(AND(ISNUMBER(OFFSET('Sanitation Data'!$H$4,0,10*ROW('Sanitation Data'!H34))),'Data Summary'!DE40="Yes"),100-OFFSET('Sanitation Data'!$H$4,0,10*ROW('Sanitation Data'!H34)),NA())</f>
        <v>#N/A</v>
      </c>
      <c r="AQ40" s="507" t="e">
        <f ca="1">+IF(AND(ISNUMBER(OFFSET('Sanitation Data'!$H$6,0,10*ROW('Sanitation Data'!H34))),'Data Summary'!DF40="Yes"),OFFSET('Sanitation Data'!$H$6,0,10*ROW('Sanitation Data'!H34)),NA())</f>
        <v>#N/A</v>
      </c>
      <c r="AR40" s="507" t="e">
        <f ca="1">+IF(AND(ISNUMBER(OFFSET('Sanitation Data'!$H$10,0,10*ROW('Sanitation Data'!H34))),'Data Summary'!DG40="Yes"),OFFSET('Sanitation Data'!$H$10,0,10*ROW('Sanitation Data'!H34)),NA())</f>
        <v>#N/A</v>
      </c>
      <c r="AS40" s="507" t="e">
        <f ca="1">+IF(AND(ISNUMBER(OFFSET('Sanitation Data'!$H$11,0,10*ROW('Sanitation Data'!H34))),'Data Summary'!DH40="Yes"),OFFSET('Sanitation Data'!$H$11,0,10*ROW('Sanitation Data'!H34)),NA())</f>
        <v>#N/A</v>
      </c>
      <c r="AT40" s="507" t="e">
        <f ca="1">+IF(AND(ISNUMBER(OFFSET('Sanitation Data'!$H$12,0,10*ROW('Sanitation Data'!H34))),'Data Summary'!DI40="Yes"),OFFSET('Sanitation Data'!$H$12,0,10*ROW('Sanitation Data'!H34)),NA())</f>
        <v>#N/A</v>
      </c>
      <c r="AU40" s="507" t="e">
        <f ca="1">+IF(AND(ISNUMBER(OFFSET('Sanitation Data'!$I$4,0,10*ROW('Sanitation Data'!I34))),'Data Summary'!DJ40="Yes"),100-OFFSET('Sanitation Data'!$I$4,0,10*ROW('Sanitation Data'!I34)),NA())</f>
        <v>#N/A</v>
      </c>
      <c r="AV40" s="507" t="e">
        <f ca="1">+IF(AND(ISNUMBER(OFFSET('Sanitation Data'!$I$6,0,10*ROW('Sanitation Data'!I34))),'Data Summary'!DK40="Yes"),OFFSET('Sanitation Data'!$I$6,0,10*ROW('Sanitation Data'!I34)),NA())</f>
        <v>#N/A</v>
      </c>
      <c r="AW40" s="507" t="e">
        <f ca="1">+IF(AND(ISNUMBER(OFFSET('Sanitation Data'!$I$10,0,10*ROW('Sanitation Data'!I34))),'Data Summary'!DL40="Yes"),OFFSET('Sanitation Data'!$I$10,0,10*ROW('Sanitation Data'!I34)),NA())</f>
        <v>#N/A</v>
      </c>
      <c r="AX40" s="507" t="e">
        <f ca="1">+IF(AND(ISNUMBER(OFFSET('Sanitation Data'!$I$11,0,10*ROW('Sanitation Data'!I34))),'Data Summary'!DM40="Yes"),OFFSET('Sanitation Data'!$I$11,0,10*ROW('Sanitation Data'!I34)),NA())</f>
        <v>#N/A</v>
      </c>
      <c r="AY40" s="507" t="e">
        <f ca="1">+IF(AND(ISNUMBER(OFFSET('Sanitation Data'!$I$12,0,10*ROW('Sanitation Data'!I34))),'Data Summary'!DN40="Yes"),OFFSET('Sanitation Data'!$I$12,0,10*ROW('Sanitation Data'!I34)),NA())</f>
        <v>#N/A</v>
      </c>
      <c r="AZ40" s="508" t="e">
        <f ca="1">+IF(AND(ISNUMBER(OFFSET('Hygiene Data'!$D$5,0,10*ROW('Hygiene Data'!D34))),'Data Summary'!DO40="Yes"),OFFSET('Hygiene Data'!$D$5,0,10*ROW('Hygiene Data'!D34)),NA())</f>
        <v>#N/A</v>
      </c>
      <c r="BA40" s="508" t="e">
        <f ca="1">+IF(AND(ISNUMBER(OFFSET('Hygiene Data'!$D$7,0,10*ROW('Hygiene Data'!D34))),'Data Summary'!DP40="Yes"),OFFSET('Hygiene Data'!$D$7,0,10*ROW('Hygiene Data'!D34)),NA())</f>
        <v>#N/A</v>
      </c>
      <c r="BB40" s="508" t="e">
        <f ca="1">+IF(AND(ISNUMBER(OFFSET('Hygiene Data'!$D$9,0,10*ROW('Hygiene Data'!D34))),'Data Summary'!DQ40="Yes"),OFFSET('Hygiene Data'!$D$9,0,10*ROW('Hygiene Data'!D34)),NA())</f>
        <v>#N/A</v>
      </c>
      <c r="BC40" s="508" t="e">
        <f ca="1">+IF(AND(ISNUMBER(OFFSET('Hygiene Data'!$E$5,0,10*ROW('Hygiene Data'!E34))),'Data Summary'!DR40="Yes"),OFFSET('Hygiene Data'!$E$5,0,10*ROW('Hygiene Data'!E34)),NA())</f>
        <v>#N/A</v>
      </c>
      <c r="BD40" s="508" t="e">
        <f ca="1">+IF(AND(ISNUMBER(OFFSET('Hygiene Data'!$E$7,0,10*ROW('Hygiene Data'!E34))),'Data Summary'!DS40="Yes"),OFFSET('Hygiene Data'!$E$7,0,10*ROW('Hygiene Data'!E34)),NA())</f>
        <v>#N/A</v>
      </c>
      <c r="BE40" s="508" t="e">
        <f ca="1">+IF(AND(ISNUMBER(OFFSET('Hygiene Data'!$E$9,0,10*ROW('Hygiene Data'!E34))),'Data Summary'!DT40="Yes"),OFFSET('Hygiene Data'!$E$9,0,10*ROW('Hygiene Data'!E34)),NA())</f>
        <v>#N/A</v>
      </c>
      <c r="BF40" s="508" t="e">
        <f ca="1">+IF(AND(ISNUMBER(OFFSET('Hygiene Data'!$F$5,0,10*ROW('Hygiene Data'!F34))),'Data Summary'!DU40="Yes"),OFFSET('Hygiene Data'!$F$5,0,10*ROW('Hygiene Data'!F34)),NA())</f>
        <v>#N/A</v>
      </c>
      <c r="BG40" s="508" t="e">
        <f ca="1">+IF(AND(ISNUMBER(OFFSET('Hygiene Data'!$F$7,0,10*ROW('Hygiene Data'!F34))),'Data Summary'!DV40="Yes"),OFFSET('Hygiene Data'!$F$7,0,10*ROW('Hygiene Data'!F34)),NA())</f>
        <v>#N/A</v>
      </c>
      <c r="BH40" s="508" t="e">
        <f ca="1">+IF(AND(ISNUMBER(OFFSET('Hygiene Data'!$F$9,0,10*ROW('Hygiene Data'!F34))),'Data Summary'!DW40="Yes"),OFFSET('Hygiene Data'!$F$9,0,10*ROW('Hygiene Data'!F34)),NA())</f>
        <v>#N/A</v>
      </c>
      <c r="BI40" s="508" t="e">
        <f ca="1">+IF(AND(ISNUMBER(OFFSET('Hygiene Data'!$G$5,0,10*ROW('Hygiene Data'!G34))),'Data Summary'!DX40="Yes"),OFFSET('Hygiene Data'!$G$5,0,10*ROW('Hygiene Data'!G34)),NA())</f>
        <v>#N/A</v>
      </c>
      <c r="BJ40" s="508" t="e">
        <f ca="1">+IF(AND(ISNUMBER(OFFSET('Hygiene Data'!$G$7,0,10*ROW('Hygiene Data'!G34))),'Data Summary'!DY40="Yes"),OFFSET('Hygiene Data'!$G$7,0,10*ROW('Hygiene Data'!G34)),NA())</f>
        <v>#N/A</v>
      </c>
      <c r="BK40" s="508" t="e">
        <f ca="1">+IF(AND(ISNUMBER(OFFSET('Hygiene Data'!$G$9,0,10*ROW('Hygiene Data'!G34))),'Data Summary'!DZ40="Yes"),OFFSET('Hygiene Data'!$G$9,0,10*ROW('Hygiene Data'!G34)),NA())</f>
        <v>#N/A</v>
      </c>
      <c r="BL40" s="508" t="e">
        <f ca="1">+IF(AND(ISNUMBER(OFFSET('Hygiene Data'!$H$5,0,10*ROW('Hygiene Data'!H34))),'Data Summary'!EA40="Yes"),OFFSET('Hygiene Data'!$H$5,0,10*ROW('Hygiene Data'!H34)),NA())</f>
        <v>#N/A</v>
      </c>
      <c r="BM40" s="508" t="e">
        <f ca="1">+IF(AND(ISNUMBER(OFFSET('Hygiene Data'!$H$7,0,10*ROW('Hygiene Data'!H34))),'Data Summary'!EB40="Yes"),OFFSET('Hygiene Data'!$H$7,0,10*ROW('Hygiene Data'!H34)),NA())</f>
        <v>#N/A</v>
      </c>
      <c r="BN40" s="508" t="e">
        <f ca="1">+IF(AND(ISNUMBER(OFFSET('Hygiene Data'!$H$9,0,10*ROW('Hygiene Data'!H34))),'Data Summary'!EC40="Yes"),OFFSET('Hygiene Data'!$H$9,0,10*ROW('Hygiene Data'!H34)),NA())</f>
        <v>#N/A</v>
      </c>
      <c r="BO40" s="508" t="e">
        <f ca="1">+IF(AND(ISNUMBER(OFFSET('Hygiene Data'!$I$5,0,10*ROW('Hygiene Data'!I34))),'Data Summary'!ED40="Yes"),OFFSET('Hygiene Data'!$I$5,0,10*ROW('Hygiene Data'!I34)),NA())</f>
        <v>#N/A</v>
      </c>
      <c r="BP40" s="508" t="e">
        <f ca="1">+IF(AND(ISNUMBER(OFFSET('Hygiene Data'!$I$7,0,10*ROW('Hygiene Data'!I34))),'Data Summary'!EE40="Yes"),OFFSET('Hygiene Data'!$I$7,0,10*ROW('Hygiene Data'!I34)),NA())</f>
        <v>#N/A</v>
      </c>
      <c r="BQ40" s="508" t="e">
        <f ca="1">+IF(AND(ISNUMBER(OFFSET('Hygiene Data'!$I$9,0,10*ROW('Hygiene Data'!I34))),'Data Summary'!EF40="Yes"),OFFSET('Hygiene Data'!$I$9,0,10*ROW('Hygiene Data'!I34)),NA())</f>
        <v>#N/A</v>
      </c>
    </row>
    <row r="41" spans="1:69" x14ac:dyDescent="0.25">
      <c r="A41" s="504" t="e">
        <f ca="1">+RIGHT('Data Summary'!A41,LEN('Data Summary'!A41)-9)</f>
        <v>#VALUE!</v>
      </c>
      <c r="B41" s="478" t="str">
        <f ca="1">+IF(ISTEXT('Data Summary'!B41),'Data Summary'!B41,"")</f>
        <v/>
      </c>
      <c r="C41" s="505" t="e">
        <f ca="1">+VALUE('Data Summary'!C41)</f>
        <v>#VALUE!</v>
      </c>
      <c r="D41" s="506" t="e">
        <f ca="1">+IF(AND(ISNUMBER(OFFSET('Water Data'!$D$4,0,10*ROW('Water Data'!D35))),'Data Summary'!BS41="Yes"),100-OFFSET('Water Data'!$D$4,0,10*ROW('Water Data'!D35)),NA())</f>
        <v>#N/A</v>
      </c>
      <c r="E41" s="506" t="e">
        <f ca="1">+IF(AND(ISNUMBER(OFFSET('Water Data'!$D$6,0,10*ROW('Water Data'!D35))),'Data Summary'!BT41="Yes"),OFFSET('Water Data'!$D$6,0,10*ROW('Water Data'!D35)),NA())</f>
        <v>#N/A</v>
      </c>
      <c r="F41" s="506" t="e">
        <f ca="1">+IF(AND(ISNUMBER(OFFSET('Water Data'!$D$9,0,10*ROW('Water Data'!D35))),'Data Summary'!BU41="Yes"),OFFSET('Water Data'!$D$9,0,10*ROW('Water Data'!D35)),NA())</f>
        <v>#N/A</v>
      </c>
      <c r="G41" s="506" t="e">
        <f ca="1">+IF(AND(ISNUMBER(OFFSET('Water Data'!$E$4,0,10*ROW('Water Data'!E35))),'Data Summary'!BV41="Yes"),100-OFFSET('Water Data'!$E$4,0,10*ROW('Water Data'!E35)),NA())</f>
        <v>#N/A</v>
      </c>
      <c r="H41" s="506" t="e">
        <f ca="1">+IF(AND(ISNUMBER(OFFSET('Water Data'!$E$6,0,10*ROW('Water Data'!E35))),'Data Summary'!BW41="Yes"),OFFSET('Water Data'!$E$6,0,10*ROW('Water Data'!E35)),NA())</f>
        <v>#N/A</v>
      </c>
      <c r="I41" s="506" t="e">
        <f ca="1">+IF(AND(ISNUMBER(OFFSET('Water Data'!$E$9,0,10*ROW('Water Data'!E35))),'Data Summary'!BX41="Yes"),OFFSET('Water Data'!$E$9,0,10*ROW('Water Data'!E35)),NA())</f>
        <v>#N/A</v>
      </c>
      <c r="J41" s="506" t="e">
        <f ca="1">+IF(AND(ISNUMBER(OFFSET('Water Data'!$F$4,0,10*ROW('Water Data'!F35))),'Data Summary'!BY41="Yes"),100-OFFSET('Water Data'!$F$4,0,10*ROW('Water Data'!F35)),NA())</f>
        <v>#N/A</v>
      </c>
      <c r="K41" s="506" t="e">
        <f ca="1">+IF(AND(ISNUMBER(OFFSET('Water Data'!$F$6,0,10*ROW('Water Data'!F35))),'Data Summary'!BZ41="Yes"),OFFSET('Water Data'!$F$6,0,10*ROW('Water Data'!F35)),NA())</f>
        <v>#N/A</v>
      </c>
      <c r="L41" s="506" t="e">
        <f ca="1">+IF(AND(ISNUMBER(OFFSET('Water Data'!$F$9,0,10*ROW('Water Data'!F35))),'Data Summary'!CA41="Yes"),OFFSET('Water Data'!$F$9,0,10*ROW('Water Data'!F35)),NA())</f>
        <v>#N/A</v>
      </c>
      <c r="M41" s="506" t="e">
        <f ca="1">+IF(AND(ISNUMBER(OFFSET('Water Data'!$G$4,0,10*ROW('Water Data'!G35))),'Data Summary'!CB41="Yes"),100-OFFSET('Water Data'!$G$4,0,10*ROW('Water Data'!G35)),NA())</f>
        <v>#N/A</v>
      </c>
      <c r="N41" s="506" t="e">
        <f ca="1">+IF(AND(ISNUMBER(OFFSET('Water Data'!$G$6,0,10*ROW('Water Data'!G35))),'Data Summary'!CC41="Yes"),OFFSET('Water Data'!$G$6,0,10*ROW('Water Data'!G35)),NA())</f>
        <v>#N/A</v>
      </c>
      <c r="O41" s="506" t="e">
        <f ca="1">+IF(AND(ISNUMBER(OFFSET('Water Data'!$G$9,0,10*ROW('Water Data'!G35))),'Data Summary'!CD41="Yes"),OFFSET('Water Data'!$G$9,0,10*ROW('Water Data'!G35)),NA())</f>
        <v>#N/A</v>
      </c>
      <c r="P41" s="506" t="e">
        <f ca="1">+IF(AND(ISNUMBER(OFFSET('Water Data'!$H$4,0,10*ROW('Water Data'!H35))),'Data Summary'!CE41="Yes"),100-OFFSET('Water Data'!$H$4,0,10*ROW('Water Data'!H35)),NA())</f>
        <v>#N/A</v>
      </c>
      <c r="Q41" s="506" t="e">
        <f ca="1">+IF(AND(ISNUMBER(OFFSET('Water Data'!$H$6,0,10*ROW('Water Data'!H35))),'Data Summary'!CF41="Yes"),OFFSET('Water Data'!$H$6,0,10*ROW('Water Data'!H35)),NA())</f>
        <v>#N/A</v>
      </c>
      <c r="R41" s="506" t="e">
        <f ca="1">+IF(AND(ISNUMBER(OFFSET('Water Data'!$H$9,0,10*ROW('Water Data'!H35))),'Data Summary'!CG41="Yes"),OFFSET('Water Data'!$H$9,0,10*ROW('Water Data'!H35)),NA())</f>
        <v>#N/A</v>
      </c>
      <c r="S41" s="506" t="e">
        <f ca="1">+IF(AND(ISNUMBER(OFFSET('Water Data'!$I$4,0,10*ROW('Water Data'!I35))),'Data Summary'!CH41="Yes"),100-OFFSET('Water Data'!$I$4,0,10*ROW('Water Data'!I35)),NA())</f>
        <v>#N/A</v>
      </c>
      <c r="T41" s="506" t="e">
        <f ca="1">+IF(AND(ISNUMBER(OFFSET('Water Data'!$I$6,0,10*ROW('Water Data'!I35))),'Data Summary'!CI41="Yes"),OFFSET('Water Data'!$I$6,0,10*ROW('Water Data'!I35)),NA())</f>
        <v>#N/A</v>
      </c>
      <c r="U41" s="506" t="e">
        <f ca="1">+IF(AND(ISNUMBER(OFFSET('Water Data'!$I$9,0,10*ROW('Water Data'!I35))),'Data Summary'!CJ41="Yes"),OFFSET('Water Data'!$I$9,0,10*ROW('Water Data'!I35)),NA())</f>
        <v>#N/A</v>
      </c>
      <c r="V41" s="507" t="e">
        <f ca="1">+IF(AND(ISNUMBER(OFFSET('Sanitation Data'!$D$4,0,10*ROW('Sanitation Data'!D35))),'Data Summary'!CK41="Yes"),100-OFFSET('Sanitation Data'!$D$4,0,10*ROW('Sanitation Data'!D35)),NA())</f>
        <v>#N/A</v>
      </c>
      <c r="W41" s="507" t="e">
        <f ca="1">+IF(AND(ISNUMBER(OFFSET('Sanitation Data'!$D$6,0,10*ROW('Sanitation Data'!D35))),'Data Summary'!CL41="Yes"),OFFSET('Sanitation Data'!$D$6,0,10*ROW('Sanitation Data'!D35)),NA())</f>
        <v>#N/A</v>
      </c>
      <c r="X41" s="507" t="e">
        <f ca="1">+IF(AND(ISNUMBER(OFFSET('Sanitation Data'!$D$10,0,10*ROW('Sanitation Data'!D35))),'Data Summary'!CM41="Yes"),OFFSET('Sanitation Data'!$D$10,0,10*ROW('Sanitation Data'!D35)),NA())</f>
        <v>#N/A</v>
      </c>
      <c r="Y41" s="507" t="e">
        <f ca="1">+IF(AND(ISNUMBER(OFFSET('Sanitation Data'!$D$11,0,10*ROW('Sanitation Data'!D35))),'Data Summary'!CN41="Yes"),OFFSET('Sanitation Data'!$D$11,0,10*ROW('Sanitation Data'!D35)),NA())</f>
        <v>#N/A</v>
      </c>
      <c r="Z41" s="507" t="e">
        <f ca="1">+IF(AND(ISNUMBER(OFFSET('Sanitation Data'!$D$12,0,10*ROW('Sanitation Data'!D35))),'Data Summary'!CO41="Yes"),OFFSET('Sanitation Data'!$D$12,0,10*ROW('Sanitation Data'!D35)),NA())</f>
        <v>#N/A</v>
      </c>
      <c r="AA41" s="507" t="e">
        <f ca="1">+IF(AND(ISNUMBER(OFFSET('Sanitation Data'!$E$4,0,10*ROW('Sanitation Data'!E35))),'Data Summary'!CP41="Yes"),100-OFFSET('Sanitation Data'!$E$4,0,10*ROW('Sanitation Data'!E35)),NA())</f>
        <v>#N/A</v>
      </c>
      <c r="AB41" s="507" t="e">
        <f ca="1">+IF(AND(ISNUMBER(OFFSET('Sanitation Data'!$E$6,0,10*ROW('Sanitation Data'!E35))),'Data Summary'!CQ41="Yes"),OFFSET('Sanitation Data'!$E$6,0,10*ROW('Sanitation Data'!E35)),NA())</f>
        <v>#N/A</v>
      </c>
      <c r="AC41" s="507" t="e">
        <f ca="1">+IF(AND(ISNUMBER(OFFSET('Sanitation Data'!$E$10,0,10*ROW('Sanitation Data'!E35))),'Data Summary'!CR41="Yes"),OFFSET('Sanitation Data'!$E$10,0,10*ROW('Sanitation Data'!E35)),NA())</f>
        <v>#N/A</v>
      </c>
      <c r="AD41" s="507" t="e">
        <f ca="1">+IF(AND(ISNUMBER(OFFSET('Sanitation Data'!$E$11,0,10*ROW('Sanitation Data'!E35))),'Data Summary'!CS41="Yes"),OFFSET('Sanitation Data'!$E$11,0,10*ROW('Sanitation Data'!E35)),NA())</f>
        <v>#N/A</v>
      </c>
      <c r="AE41" s="507" t="e">
        <f ca="1">+IF(AND(ISNUMBER(OFFSET('Sanitation Data'!$E$12,0,10*ROW('Sanitation Data'!E35))),'Data Summary'!CT41="Yes"),OFFSET('Sanitation Data'!$E$12,0,10*ROW('Sanitation Data'!E35)),NA())</f>
        <v>#N/A</v>
      </c>
      <c r="AF41" s="507" t="e">
        <f ca="1">+IF(AND(ISNUMBER(OFFSET('Sanitation Data'!$F$4,0,10*ROW('Sanitation Data'!F35))),'Data Summary'!CU41="Yes"),100-OFFSET('Sanitation Data'!$F$4,0,10*ROW('Sanitation Data'!F35)),NA())</f>
        <v>#N/A</v>
      </c>
      <c r="AG41" s="507" t="e">
        <f ca="1">+IF(AND(ISNUMBER(OFFSET('Sanitation Data'!$F$6,0,10*ROW('Sanitation Data'!F35))),'Data Summary'!CV41="Yes"),OFFSET('Sanitation Data'!$F$6,0,10*ROW('Sanitation Data'!F35)),NA())</f>
        <v>#N/A</v>
      </c>
      <c r="AH41" s="507" t="e">
        <f ca="1">+IF(AND(ISNUMBER(OFFSET('Sanitation Data'!$F$10,0,10*ROW('Sanitation Data'!F35))),'Data Summary'!CW41="Yes"),OFFSET('Sanitation Data'!$F$10,0,10*ROW('Sanitation Data'!F35)),NA())</f>
        <v>#N/A</v>
      </c>
      <c r="AI41" s="507" t="e">
        <f ca="1">+IF(AND(ISNUMBER(OFFSET('Sanitation Data'!$F$11,0,10*ROW('Sanitation Data'!F35))),'Data Summary'!CX41="Yes"),OFFSET('Sanitation Data'!$F$11,0,10*ROW('Sanitation Data'!F35)),NA())</f>
        <v>#N/A</v>
      </c>
      <c r="AJ41" s="507" t="e">
        <f ca="1">+IF(AND(ISNUMBER(OFFSET('Sanitation Data'!$F$12,0,10*ROW('Sanitation Data'!F35))),'Data Summary'!CY41="Yes"),OFFSET('Sanitation Data'!$F$12,0,10*ROW('Sanitation Data'!F35)),NA())</f>
        <v>#N/A</v>
      </c>
      <c r="AK41" s="507" t="e">
        <f ca="1">+IF(AND(ISNUMBER(OFFSET('Sanitation Data'!$G$4,0,10*ROW('Sanitation Data'!G35))),'Data Summary'!CZ41="Yes"),100-OFFSET('Sanitation Data'!$G$4,0,10*ROW('Sanitation Data'!G35)),NA())</f>
        <v>#N/A</v>
      </c>
      <c r="AL41" s="507" t="e">
        <f ca="1">+IF(AND(ISNUMBER(OFFSET('Sanitation Data'!$G$6,0,10*ROW('Sanitation Data'!G35))),'Data Summary'!DA41="Yes"),OFFSET('Sanitation Data'!$G$6,0,10*ROW('Sanitation Data'!G35)),NA())</f>
        <v>#N/A</v>
      </c>
      <c r="AM41" s="507" t="e">
        <f ca="1">+IF(AND(ISNUMBER(OFFSET('Sanitation Data'!$G$10,0,10*ROW('Sanitation Data'!G35))),'Data Summary'!DB41="Yes"),OFFSET('Sanitation Data'!$G$10,0,10*ROW('Sanitation Data'!G35)),NA())</f>
        <v>#N/A</v>
      </c>
      <c r="AN41" s="507" t="e">
        <f ca="1">+IF(AND(ISNUMBER(OFFSET('Sanitation Data'!$G$11,0,10*ROW('Sanitation Data'!G35))),'Data Summary'!DC41="Yes"),OFFSET('Sanitation Data'!$G$11,0,10*ROW('Sanitation Data'!G35)),NA())</f>
        <v>#N/A</v>
      </c>
      <c r="AO41" s="507" t="e">
        <f ca="1">+IF(AND(ISNUMBER(OFFSET('Sanitation Data'!$G$12,0,10*ROW('Sanitation Data'!G35))),'Data Summary'!DD41="Yes"),OFFSET('Sanitation Data'!$G$12,0,10*ROW('Sanitation Data'!G35)),NA())</f>
        <v>#N/A</v>
      </c>
      <c r="AP41" s="507" t="e">
        <f ca="1">+IF(AND(ISNUMBER(OFFSET('Sanitation Data'!$H$4,0,10*ROW('Sanitation Data'!H35))),'Data Summary'!DE41="Yes"),100-OFFSET('Sanitation Data'!$H$4,0,10*ROW('Sanitation Data'!H35)),NA())</f>
        <v>#N/A</v>
      </c>
      <c r="AQ41" s="507" t="e">
        <f ca="1">+IF(AND(ISNUMBER(OFFSET('Sanitation Data'!$H$6,0,10*ROW('Sanitation Data'!H35))),'Data Summary'!DF41="Yes"),OFFSET('Sanitation Data'!$H$6,0,10*ROW('Sanitation Data'!H35)),NA())</f>
        <v>#N/A</v>
      </c>
      <c r="AR41" s="507" t="e">
        <f ca="1">+IF(AND(ISNUMBER(OFFSET('Sanitation Data'!$H$10,0,10*ROW('Sanitation Data'!H35))),'Data Summary'!DG41="Yes"),OFFSET('Sanitation Data'!$H$10,0,10*ROW('Sanitation Data'!H35)),NA())</f>
        <v>#N/A</v>
      </c>
      <c r="AS41" s="507" t="e">
        <f ca="1">+IF(AND(ISNUMBER(OFFSET('Sanitation Data'!$H$11,0,10*ROW('Sanitation Data'!H35))),'Data Summary'!DH41="Yes"),OFFSET('Sanitation Data'!$H$11,0,10*ROW('Sanitation Data'!H35)),NA())</f>
        <v>#N/A</v>
      </c>
      <c r="AT41" s="507" t="e">
        <f ca="1">+IF(AND(ISNUMBER(OFFSET('Sanitation Data'!$H$12,0,10*ROW('Sanitation Data'!H35))),'Data Summary'!DI41="Yes"),OFFSET('Sanitation Data'!$H$12,0,10*ROW('Sanitation Data'!H35)),NA())</f>
        <v>#N/A</v>
      </c>
      <c r="AU41" s="507" t="e">
        <f ca="1">+IF(AND(ISNUMBER(OFFSET('Sanitation Data'!$I$4,0,10*ROW('Sanitation Data'!I35))),'Data Summary'!DJ41="Yes"),100-OFFSET('Sanitation Data'!$I$4,0,10*ROW('Sanitation Data'!I35)),NA())</f>
        <v>#N/A</v>
      </c>
      <c r="AV41" s="507" t="e">
        <f ca="1">+IF(AND(ISNUMBER(OFFSET('Sanitation Data'!$I$6,0,10*ROW('Sanitation Data'!I35))),'Data Summary'!DK41="Yes"),OFFSET('Sanitation Data'!$I$6,0,10*ROW('Sanitation Data'!I35)),NA())</f>
        <v>#N/A</v>
      </c>
      <c r="AW41" s="507" t="e">
        <f ca="1">+IF(AND(ISNUMBER(OFFSET('Sanitation Data'!$I$10,0,10*ROW('Sanitation Data'!I35))),'Data Summary'!DL41="Yes"),OFFSET('Sanitation Data'!$I$10,0,10*ROW('Sanitation Data'!I35)),NA())</f>
        <v>#N/A</v>
      </c>
      <c r="AX41" s="507" t="e">
        <f ca="1">+IF(AND(ISNUMBER(OFFSET('Sanitation Data'!$I$11,0,10*ROW('Sanitation Data'!I35))),'Data Summary'!DM41="Yes"),OFFSET('Sanitation Data'!$I$11,0,10*ROW('Sanitation Data'!I35)),NA())</f>
        <v>#N/A</v>
      </c>
      <c r="AY41" s="507" t="e">
        <f ca="1">+IF(AND(ISNUMBER(OFFSET('Sanitation Data'!$I$12,0,10*ROW('Sanitation Data'!I35))),'Data Summary'!DN41="Yes"),OFFSET('Sanitation Data'!$I$12,0,10*ROW('Sanitation Data'!I35)),NA())</f>
        <v>#N/A</v>
      </c>
      <c r="AZ41" s="508" t="e">
        <f ca="1">+IF(AND(ISNUMBER(OFFSET('Hygiene Data'!$D$5,0,10*ROW('Hygiene Data'!D35))),'Data Summary'!DO41="Yes"),OFFSET('Hygiene Data'!$D$5,0,10*ROW('Hygiene Data'!D35)),NA())</f>
        <v>#N/A</v>
      </c>
      <c r="BA41" s="508" t="e">
        <f ca="1">+IF(AND(ISNUMBER(OFFSET('Hygiene Data'!$D$7,0,10*ROW('Hygiene Data'!D35))),'Data Summary'!DP41="Yes"),OFFSET('Hygiene Data'!$D$7,0,10*ROW('Hygiene Data'!D35)),NA())</f>
        <v>#N/A</v>
      </c>
      <c r="BB41" s="508" t="e">
        <f ca="1">+IF(AND(ISNUMBER(OFFSET('Hygiene Data'!$D$9,0,10*ROW('Hygiene Data'!D35))),'Data Summary'!DQ41="Yes"),OFFSET('Hygiene Data'!$D$9,0,10*ROW('Hygiene Data'!D35)),NA())</f>
        <v>#N/A</v>
      </c>
      <c r="BC41" s="508" t="e">
        <f ca="1">+IF(AND(ISNUMBER(OFFSET('Hygiene Data'!$E$5,0,10*ROW('Hygiene Data'!E35))),'Data Summary'!DR41="Yes"),OFFSET('Hygiene Data'!$E$5,0,10*ROW('Hygiene Data'!E35)),NA())</f>
        <v>#N/A</v>
      </c>
      <c r="BD41" s="508" t="e">
        <f ca="1">+IF(AND(ISNUMBER(OFFSET('Hygiene Data'!$E$7,0,10*ROW('Hygiene Data'!E35))),'Data Summary'!DS41="Yes"),OFFSET('Hygiene Data'!$E$7,0,10*ROW('Hygiene Data'!E35)),NA())</f>
        <v>#N/A</v>
      </c>
      <c r="BE41" s="508" t="e">
        <f ca="1">+IF(AND(ISNUMBER(OFFSET('Hygiene Data'!$E$9,0,10*ROW('Hygiene Data'!E35))),'Data Summary'!DT41="Yes"),OFFSET('Hygiene Data'!$E$9,0,10*ROW('Hygiene Data'!E35)),NA())</f>
        <v>#N/A</v>
      </c>
      <c r="BF41" s="508" t="e">
        <f ca="1">+IF(AND(ISNUMBER(OFFSET('Hygiene Data'!$F$5,0,10*ROW('Hygiene Data'!F35))),'Data Summary'!DU41="Yes"),OFFSET('Hygiene Data'!$F$5,0,10*ROW('Hygiene Data'!F35)),NA())</f>
        <v>#N/A</v>
      </c>
      <c r="BG41" s="508" t="e">
        <f ca="1">+IF(AND(ISNUMBER(OFFSET('Hygiene Data'!$F$7,0,10*ROW('Hygiene Data'!F35))),'Data Summary'!DV41="Yes"),OFFSET('Hygiene Data'!$F$7,0,10*ROW('Hygiene Data'!F35)),NA())</f>
        <v>#N/A</v>
      </c>
      <c r="BH41" s="508" t="e">
        <f ca="1">+IF(AND(ISNUMBER(OFFSET('Hygiene Data'!$F$9,0,10*ROW('Hygiene Data'!F35))),'Data Summary'!DW41="Yes"),OFFSET('Hygiene Data'!$F$9,0,10*ROW('Hygiene Data'!F35)),NA())</f>
        <v>#N/A</v>
      </c>
      <c r="BI41" s="508" t="e">
        <f ca="1">+IF(AND(ISNUMBER(OFFSET('Hygiene Data'!$G$5,0,10*ROW('Hygiene Data'!G35))),'Data Summary'!DX41="Yes"),OFFSET('Hygiene Data'!$G$5,0,10*ROW('Hygiene Data'!G35)),NA())</f>
        <v>#N/A</v>
      </c>
      <c r="BJ41" s="508" t="e">
        <f ca="1">+IF(AND(ISNUMBER(OFFSET('Hygiene Data'!$G$7,0,10*ROW('Hygiene Data'!G35))),'Data Summary'!DY41="Yes"),OFFSET('Hygiene Data'!$G$7,0,10*ROW('Hygiene Data'!G35)),NA())</f>
        <v>#N/A</v>
      </c>
      <c r="BK41" s="508" t="e">
        <f ca="1">+IF(AND(ISNUMBER(OFFSET('Hygiene Data'!$G$9,0,10*ROW('Hygiene Data'!G35))),'Data Summary'!DZ41="Yes"),OFFSET('Hygiene Data'!$G$9,0,10*ROW('Hygiene Data'!G35)),NA())</f>
        <v>#N/A</v>
      </c>
      <c r="BL41" s="508" t="e">
        <f ca="1">+IF(AND(ISNUMBER(OFFSET('Hygiene Data'!$H$5,0,10*ROW('Hygiene Data'!H35))),'Data Summary'!EA41="Yes"),OFFSET('Hygiene Data'!$H$5,0,10*ROW('Hygiene Data'!H35)),NA())</f>
        <v>#N/A</v>
      </c>
      <c r="BM41" s="508" t="e">
        <f ca="1">+IF(AND(ISNUMBER(OFFSET('Hygiene Data'!$H$7,0,10*ROW('Hygiene Data'!H35))),'Data Summary'!EB41="Yes"),OFFSET('Hygiene Data'!$H$7,0,10*ROW('Hygiene Data'!H35)),NA())</f>
        <v>#N/A</v>
      </c>
      <c r="BN41" s="508" t="e">
        <f ca="1">+IF(AND(ISNUMBER(OFFSET('Hygiene Data'!$H$9,0,10*ROW('Hygiene Data'!H35))),'Data Summary'!EC41="Yes"),OFFSET('Hygiene Data'!$H$9,0,10*ROW('Hygiene Data'!H35)),NA())</f>
        <v>#N/A</v>
      </c>
      <c r="BO41" s="508" t="e">
        <f ca="1">+IF(AND(ISNUMBER(OFFSET('Hygiene Data'!$I$5,0,10*ROW('Hygiene Data'!I35))),'Data Summary'!ED41="Yes"),OFFSET('Hygiene Data'!$I$5,0,10*ROW('Hygiene Data'!I35)),NA())</f>
        <v>#N/A</v>
      </c>
      <c r="BP41" s="508" t="e">
        <f ca="1">+IF(AND(ISNUMBER(OFFSET('Hygiene Data'!$I$7,0,10*ROW('Hygiene Data'!I35))),'Data Summary'!EE41="Yes"),OFFSET('Hygiene Data'!$I$7,0,10*ROW('Hygiene Data'!I35)),NA())</f>
        <v>#N/A</v>
      </c>
      <c r="BQ41" s="508" t="e">
        <f ca="1">+IF(AND(ISNUMBER(OFFSET('Hygiene Data'!$I$9,0,10*ROW('Hygiene Data'!I35))),'Data Summary'!EF41="Yes"),OFFSET('Hygiene Data'!$I$9,0,10*ROW('Hygiene Data'!I35)),NA())</f>
        <v>#N/A</v>
      </c>
    </row>
    <row r="42" spans="1:69" x14ac:dyDescent="0.25">
      <c r="A42" s="504" t="e">
        <f ca="1">+RIGHT('Data Summary'!A42,LEN('Data Summary'!A42)-9)</f>
        <v>#VALUE!</v>
      </c>
      <c r="B42" s="478" t="str">
        <f ca="1">+IF(ISTEXT('Data Summary'!B42),'Data Summary'!B42,"")</f>
        <v/>
      </c>
      <c r="C42" s="505" t="e">
        <f ca="1">+VALUE('Data Summary'!C42)</f>
        <v>#VALUE!</v>
      </c>
      <c r="D42" s="506" t="e">
        <f ca="1">+IF(AND(ISNUMBER(OFFSET('Water Data'!$D$4,0,10*ROW('Water Data'!D36))),'Data Summary'!BS42="Yes"),100-OFFSET('Water Data'!$D$4,0,10*ROW('Water Data'!D36)),NA())</f>
        <v>#N/A</v>
      </c>
      <c r="E42" s="506" t="e">
        <f ca="1">+IF(AND(ISNUMBER(OFFSET('Water Data'!$D$6,0,10*ROW('Water Data'!D36))),'Data Summary'!BT42="Yes"),OFFSET('Water Data'!$D$6,0,10*ROW('Water Data'!D36)),NA())</f>
        <v>#N/A</v>
      </c>
      <c r="F42" s="506" t="e">
        <f ca="1">+IF(AND(ISNUMBER(OFFSET('Water Data'!$D$9,0,10*ROW('Water Data'!D36))),'Data Summary'!BU42="Yes"),OFFSET('Water Data'!$D$9,0,10*ROW('Water Data'!D36)),NA())</f>
        <v>#N/A</v>
      </c>
      <c r="G42" s="506" t="e">
        <f ca="1">+IF(AND(ISNUMBER(OFFSET('Water Data'!$E$4,0,10*ROW('Water Data'!E36))),'Data Summary'!BV42="Yes"),100-OFFSET('Water Data'!$E$4,0,10*ROW('Water Data'!E36)),NA())</f>
        <v>#N/A</v>
      </c>
      <c r="H42" s="506" t="e">
        <f ca="1">+IF(AND(ISNUMBER(OFFSET('Water Data'!$E$6,0,10*ROW('Water Data'!E36))),'Data Summary'!BW42="Yes"),OFFSET('Water Data'!$E$6,0,10*ROW('Water Data'!E36)),NA())</f>
        <v>#N/A</v>
      </c>
      <c r="I42" s="506" t="e">
        <f ca="1">+IF(AND(ISNUMBER(OFFSET('Water Data'!$E$9,0,10*ROW('Water Data'!E36))),'Data Summary'!BX42="Yes"),OFFSET('Water Data'!$E$9,0,10*ROW('Water Data'!E36)),NA())</f>
        <v>#N/A</v>
      </c>
      <c r="J42" s="506" t="e">
        <f ca="1">+IF(AND(ISNUMBER(OFFSET('Water Data'!$F$4,0,10*ROW('Water Data'!F36))),'Data Summary'!BY42="Yes"),100-OFFSET('Water Data'!$F$4,0,10*ROW('Water Data'!F36)),NA())</f>
        <v>#N/A</v>
      </c>
      <c r="K42" s="506" t="e">
        <f ca="1">+IF(AND(ISNUMBER(OFFSET('Water Data'!$F$6,0,10*ROW('Water Data'!F36))),'Data Summary'!BZ42="Yes"),OFFSET('Water Data'!$F$6,0,10*ROW('Water Data'!F36)),NA())</f>
        <v>#N/A</v>
      </c>
      <c r="L42" s="506" t="e">
        <f ca="1">+IF(AND(ISNUMBER(OFFSET('Water Data'!$F$9,0,10*ROW('Water Data'!F36))),'Data Summary'!CA42="Yes"),OFFSET('Water Data'!$F$9,0,10*ROW('Water Data'!F36)),NA())</f>
        <v>#N/A</v>
      </c>
      <c r="M42" s="506" t="e">
        <f ca="1">+IF(AND(ISNUMBER(OFFSET('Water Data'!$G$4,0,10*ROW('Water Data'!G36))),'Data Summary'!CB42="Yes"),100-OFFSET('Water Data'!$G$4,0,10*ROW('Water Data'!G36)),NA())</f>
        <v>#N/A</v>
      </c>
      <c r="N42" s="506" t="e">
        <f ca="1">+IF(AND(ISNUMBER(OFFSET('Water Data'!$G$6,0,10*ROW('Water Data'!G36))),'Data Summary'!CC42="Yes"),OFFSET('Water Data'!$G$6,0,10*ROW('Water Data'!G36)),NA())</f>
        <v>#N/A</v>
      </c>
      <c r="O42" s="506" t="e">
        <f ca="1">+IF(AND(ISNUMBER(OFFSET('Water Data'!$G$9,0,10*ROW('Water Data'!G36))),'Data Summary'!CD42="Yes"),OFFSET('Water Data'!$G$9,0,10*ROW('Water Data'!G36)),NA())</f>
        <v>#N/A</v>
      </c>
      <c r="P42" s="506" t="e">
        <f ca="1">+IF(AND(ISNUMBER(OFFSET('Water Data'!$H$4,0,10*ROW('Water Data'!H36))),'Data Summary'!CE42="Yes"),100-OFFSET('Water Data'!$H$4,0,10*ROW('Water Data'!H36)),NA())</f>
        <v>#N/A</v>
      </c>
      <c r="Q42" s="506" t="e">
        <f ca="1">+IF(AND(ISNUMBER(OFFSET('Water Data'!$H$6,0,10*ROW('Water Data'!H36))),'Data Summary'!CF42="Yes"),OFFSET('Water Data'!$H$6,0,10*ROW('Water Data'!H36)),NA())</f>
        <v>#N/A</v>
      </c>
      <c r="R42" s="506" t="e">
        <f ca="1">+IF(AND(ISNUMBER(OFFSET('Water Data'!$H$9,0,10*ROW('Water Data'!H36))),'Data Summary'!CG42="Yes"),OFFSET('Water Data'!$H$9,0,10*ROW('Water Data'!H36)),NA())</f>
        <v>#N/A</v>
      </c>
      <c r="S42" s="506" t="e">
        <f ca="1">+IF(AND(ISNUMBER(OFFSET('Water Data'!$I$4,0,10*ROW('Water Data'!I36))),'Data Summary'!CH42="Yes"),100-OFFSET('Water Data'!$I$4,0,10*ROW('Water Data'!I36)),NA())</f>
        <v>#N/A</v>
      </c>
      <c r="T42" s="506" t="e">
        <f ca="1">+IF(AND(ISNUMBER(OFFSET('Water Data'!$I$6,0,10*ROW('Water Data'!I36))),'Data Summary'!CI42="Yes"),OFFSET('Water Data'!$I$6,0,10*ROW('Water Data'!I36)),NA())</f>
        <v>#N/A</v>
      </c>
      <c r="U42" s="506" t="e">
        <f ca="1">+IF(AND(ISNUMBER(OFFSET('Water Data'!$I$9,0,10*ROW('Water Data'!I36))),'Data Summary'!CJ42="Yes"),OFFSET('Water Data'!$I$9,0,10*ROW('Water Data'!I36)),NA())</f>
        <v>#N/A</v>
      </c>
      <c r="V42" s="507" t="e">
        <f ca="1">+IF(AND(ISNUMBER(OFFSET('Sanitation Data'!$D$4,0,10*ROW('Sanitation Data'!D36))),'Data Summary'!CK42="Yes"),100-OFFSET('Sanitation Data'!$D$4,0,10*ROW('Sanitation Data'!D36)),NA())</f>
        <v>#N/A</v>
      </c>
      <c r="W42" s="507" t="e">
        <f ca="1">+IF(AND(ISNUMBER(OFFSET('Sanitation Data'!$D$6,0,10*ROW('Sanitation Data'!D36))),'Data Summary'!CL42="Yes"),OFFSET('Sanitation Data'!$D$6,0,10*ROW('Sanitation Data'!D36)),NA())</f>
        <v>#N/A</v>
      </c>
      <c r="X42" s="507" t="e">
        <f ca="1">+IF(AND(ISNUMBER(OFFSET('Sanitation Data'!$D$10,0,10*ROW('Sanitation Data'!D36))),'Data Summary'!CM42="Yes"),OFFSET('Sanitation Data'!$D$10,0,10*ROW('Sanitation Data'!D36)),NA())</f>
        <v>#N/A</v>
      </c>
      <c r="Y42" s="507" t="e">
        <f ca="1">+IF(AND(ISNUMBER(OFFSET('Sanitation Data'!$D$11,0,10*ROW('Sanitation Data'!D36))),'Data Summary'!CN42="Yes"),OFFSET('Sanitation Data'!$D$11,0,10*ROW('Sanitation Data'!D36)),NA())</f>
        <v>#N/A</v>
      </c>
      <c r="Z42" s="507" t="e">
        <f ca="1">+IF(AND(ISNUMBER(OFFSET('Sanitation Data'!$D$12,0,10*ROW('Sanitation Data'!D36))),'Data Summary'!CO42="Yes"),OFFSET('Sanitation Data'!$D$12,0,10*ROW('Sanitation Data'!D36)),NA())</f>
        <v>#N/A</v>
      </c>
      <c r="AA42" s="507" t="e">
        <f ca="1">+IF(AND(ISNUMBER(OFFSET('Sanitation Data'!$E$4,0,10*ROW('Sanitation Data'!E36))),'Data Summary'!CP42="Yes"),100-OFFSET('Sanitation Data'!$E$4,0,10*ROW('Sanitation Data'!E36)),NA())</f>
        <v>#N/A</v>
      </c>
      <c r="AB42" s="507" t="e">
        <f ca="1">+IF(AND(ISNUMBER(OFFSET('Sanitation Data'!$E$6,0,10*ROW('Sanitation Data'!E36))),'Data Summary'!CQ42="Yes"),OFFSET('Sanitation Data'!$E$6,0,10*ROW('Sanitation Data'!E36)),NA())</f>
        <v>#N/A</v>
      </c>
      <c r="AC42" s="507" t="e">
        <f ca="1">+IF(AND(ISNUMBER(OFFSET('Sanitation Data'!$E$10,0,10*ROW('Sanitation Data'!E36))),'Data Summary'!CR42="Yes"),OFFSET('Sanitation Data'!$E$10,0,10*ROW('Sanitation Data'!E36)),NA())</f>
        <v>#N/A</v>
      </c>
      <c r="AD42" s="507" t="e">
        <f ca="1">+IF(AND(ISNUMBER(OFFSET('Sanitation Data'!$E$11,0,10*ROW('Sanitation Data'!E36))),'Data Summary'!CS42="Yes"),OFFSET('Sanitation Data'!$E$11,0,10*ROW('Sanitation Data'!E36)),NA())</f>
        <v>#N/A</v>
      </c>
      <c r="AE42" s="507" t="e">
        <f ca="1">+IF(AND(ISNUMBER(OFFSET('Sanitation Data'!$E$12,0,10*ROW('Sanitation Data'!E36))),'Data Summary'!CT42="Yes"),OFFSET('Sanitation Data'!$E$12,0,10*ROW('Sanitation Data'!E36)),NA())</f>
        <v>#N/A</v>
      </c>
      <c r="AF42" s="507" t="e">
        <f ca="1">+IF(AND(ISNUMBER(OFFSET('Sanitation Data'!$F$4,0,10*ROW('Sanitation Data'!F36))),'Data Summary'!CU42="Yes"),100-OFFSET('Sanitation Data'!$F$4,0,10*ROW('Sanitation Data'!F36)),NA())</f>
        <v>#N/A</v>
      </c>
      <c r="AG42" s="507" t="e">
        <f ca="1">+IF(AND(ISNUMBER(OFFSET('Sanitation Data'!$F$6,0,10*ROW('Sanitation Data'!F36))),'Data Summary'!CV42="Yes"),OFFSET('Sanitation Data'!$F$6,0,10*ROW('Sanitation Data'!F36)),NA())</f>
        <v>#N/A</v>
      </c>
      <c r="AH42" s="507" t="e">
        <f ca="1">+IF(AND(ISNUMBER(OFFSET('Sanitation Data'!$F$10,0,10*ROW('Sanitation Data'!F36))),'Data Summary'!CW42="Yes"),OFFSET('Sanitation Data'!$F$10,0,10*ROW('Sanitation Data'!F36)),NA())</f>
        <v>#N/A</v>
      </c>
      <c r="AI42" s="507" t="e">
        <f ca="1">+IF(AND(ISNUMBER(OFFSET('Sanitation Data'!$F$11,0,10*ROW('Sanitation Data'!F36))),'Data Summary'!CX42="Yes"),OFFSET('Sanitation Data'!$F$11,0,10*ROW('Sanitation Data'!F36)),NA())</f>
        <v>#N/A</v>
      </c>
      <c r="AJ42" s="507" t="e">
        <f ca="1">+IF(AND(ISNUMBER(OFFSET('Sanitation Data'!$F$12,0,10*ROW('Sanitation Data'!F36))),'Data Summary'!CY42="Yes"),OFFSET('Sanitation Data'!$F$12,0,10*ROW('Sanitation Data'!F36)),NA())</f>
        <v>#N/A</v>
      </c>
      <c r="AK42" s="507" t="e">
        <f ca="1">+IF(AND(ISNUMBER(OFFSET('Sanitation Data'!$G$4,0,10*ROW('Sanitation Data'!G36))),'Data Summary'!CZ42="Yes"),100-OFFSET('Sanitation Data'!$G$4,0,10*ROW('Sanitation Data'!G36)),NA())</f>
        <v>#N/A</v>
      </c>
      <c r="AL42" s="507" t="e">
        <f ca="1">+IF(AND(ISNUMBER(OFFSET('Sanitation Data'!$G$6,0,10*ROW('Sanitation Data'!G36))),'Data Summary'!DA42="Yes"),OFFSET('Sanitation Data'!$G$6,0,10*ROW('Sanitation Data'!G36)),NA())</f>
        <v>#N/A</v>
      </c>
      <c r="AM42" s="507" t="e">
        <f ca="1">+IF(AND(ISNUMBER(OFFSET('Sanitation Data'!$G$10,0,10*ROW('Sanitation Data'!G36))),'Data Summary'!DB42="Yes"),OFFSET('Sanitation Data'!$G$10,0,10*ROW('Sanitation Data'!G36)),NA())</f>
        <v>#N/A</v>
      </c>
      <c r="AN42" s="507" t="e">
        <f ca="1">+IF(AND(ISNUMBER(OFFSET('Sanitation Data'!$G$11,0,10*ROW('Sanitation Data'!G36))),'Data Summary'!DC42="Yes"),OFFSET('Sanitation Data'!$G$11,0,10*ROW('Sanitation Data'!G36)),NA())</f>
        <v>#N/A</v>
      </c>
      <c r="AO42" s="507" t="e">
        <f ca="1">+IF(AND(ISNUMBER(OFFSET('Sanitation Data'!$G$12,0,10*ROW('Sanitation Data'!G36))),'Data Summary'!DD42="Yes"),OFFSET('Sanitation Data'!$G$12,0,10*ROW('Sanitation Data'!G36)),NA())</f>
        <v>#N/A</v>
      </c>
      <c r="AP42" s="507" t="e">
        <f ca="1">+IF(AND(ISNUMBER(OFFSET('Sanitation Data'!$H$4,0,10*ROW('Sanitation Data'!H36))),'Data Summary'!DE42="Yes"),100-OFFSET('Sanitation Data'!$H$4,0,10*ROW('Sanitation Data'!H36)),NA())</f>
        <v>#N/A</v>
      </c>
      <c r="AQ42" s="507" t="e">
        <f ca="1">+IF(AND(ISNUMBER(OFFSET('Sanitation Data'!$H$6,0,10*ROW('Sanitation Data'!H36))),'Data Summary'!DF42="Yes"),OFFSET('Sanitation Data'!$H$6,0,10*ROW('Sanitation Data'!H36)),NA())</f>
        <v>#N/A</v>
      </c>
      <c r="AR42" s="507" t="e">
        <f ca="1">+IF(AND(ISNUMBER(OFFSET('Sanitation Data'!$H$10,0,10*ROW('Sanitation Data'!H36))),'Data Summary'!DG42="Yes"),OFFSET('Sanitation Data'!$H$10,0,10*ROW('Sanitation Data'!H36)),NA())</f>
        <v>#N/A</v>
      </c>
      <c r="AS42" s="507" t="e">
        <f ca="1">+IF(AND(ISNUMBER(OFFSET('Sanitation Data'!$H$11,0,10*ROW('Sanitation Data'!H36))),'Data Summary'!DH42="Yes"),OFFSET('Sanitation Data'!$H$11,0,10*ROW('Sanitation Data'!H36)),NA())</f>
        <v>#N/A</v>
      </c>
      <c r="AT42" s="507" t="e">
        <f ca="1">+IF(AND(ISNUMBER(OFFSET('Sanitation Data'!$H$12,0,10*ROW('Sanitation Data'!H36))),'Data Summary'!DI42="Yes"),OFFSET('Sanitation Data'!$H$12,0,10*ROW('Sanitation Data'!H36)),NA())</f>
        <v>#N/A</v>
      </c>
      <c r="AU42" s="507" t="e">
        <f ca="1">+IF(AND(ISNUMBER(OFFSET('Sanitation Data'!$I$4,0,10*ROW('Sanitation Data'!I36))),'Data Summary'!DJ42="Yes"),100-OFFSET('Sanitation Data'!$I$4,0,10*ROW('Sanitation Data'!I36)),NA())</f>
        <v>#N/A</v>
      </c>
      <c r="AV42" s="507" t="e">
        <f ca="1">+IF(AND(ISNUMBER(OFFSET('Sanitation Data'!$I$6,0,10*ROW('Sanitation Data'!I36))),'Data Summary'!DK42="Yes"),OFFSET('Sanitation Data'!$I$6,0,10*ROW('Sanitation Data'!I36)),NA())</f>
        <v>#N/A</v>
      </c>
      <c r="AW42" s="507" t="e">
        <f ca="1">+IF(AND(ISNUMBER(OFFSET('Sanitation Data'!$I$10,0,10*ROW('Sanitation Data'!I36))),'Data Summary'!DL42="Yes"),OFFSET('Sanitation Data'!$I$10,0,10*ROW('Sanitation Data'!I36)),NA())</f>
        <v>#N/A</v>
      </c>
      <c r="AX42" s="507" t="e">
        <f ca="1">+IF(AND(ISNUMBER(OFFSET('Sanitation Data'!$I$11,0,10*ROW('Sanitation Data'!I36))),'Data Summary'!DM42="Yes"),OFFSET('Sanitation Data'!$I$11,0,10*ROW('Sanitation Data'!I36)),NA())</f>
        <v>#N/A</v>
      </c>
      <c r="AY42" s="507" t="e">
        <f ca="1">+IF(AND(ISNUMBER(OFFSET('Sanitation Data'!$I$12,0,10*ROW('Sanitation Data'!I36))),'Data Summary'!DN42="Yes"),OFFSET('Sanitation Data'!$I$12,0,10*ROW('Sanitation Data'!I36)),NA())</f>
        <v>#N/A</v>
      </c>
      <c r="AZ42" s="508" t="e">
        <f ca="1">+IF(AND(ISNUMBER(OFFSET('Hygiene Data'!$D$5,0,10*ROW('Hygiene Data'!D36))),'Data Summary'!DO42="Yes"),OFFSET('Hygiene Data'!$D$5,0,10*ROW('Hygiene Data'!D36)),NA())</f>
        <v>#N/A</v>
      </c>
      <c r="BA42" s="508" t="e">
        <f ca="1">+IF(AND(ISNUMBER(OFFSET('Hygiene Data'!$D$7,0,10*ROW('Hygiene Data'!D36))),'Data Summary'!DP42="Yes"),OFFSET('Hygiene Data'!$D$7,0,10*ROW('Hygiene Data'!D36)),NA())</f>
        <v>#N/A</v>
      </c>
      <c r="BB42" s="508" t="e">
        <f ca="1">+IF(AND(ISNUMBER(OFFSET('Hygiene Data'!$D$9,0,10*ROW('Hygiene Data'!D36))),'Data Summary'!DQ42="Yes"),OFFSET('Hygiene Data'!$D$9,0,10*ROW('Hygiene Data'!D36)),NA())</f>
        <v>#N/A</v>
      </c>
      <c r="BC42" s="508" t="e">
        <f ca="1">+IF(AND(ISNUMBER(OFFSET('Hygiene Data'!$E$5,0,10*ROW('Hygiene Data'!E36))),'Data Summary'!DR42="Yes"),OFFSET('Hygiene Data'!$E$5,0,10*ROW('Hygiene Data'!E36)),NA())</f>
        <v>#N/A</v>
      </c>
      <c r="BD42" s="508" t="e">
        <f ca="1">+IF(AND(ISNUMBER(OFFSET('Hygiene Data'!$E$7,0,10*ROW('Hygiene Data'!E36))),'Data Summary'!DS42="Yes"),OFFSET('Hygiene Data'!$E$7,0,10*ROW('Hygiene Data'!E36)),NA())</f>
        <v>#N/A</v>
      </c>
      <c r="BE42" s="508" t="e">
        <f ca="1">+IF(AND(ISNUMBER(OFFSET('Hygiene Data'!$E$9,0,10*ROW('Hygiene Data'!E36))),'Data Summary'!DT42="Yes"),OFFSET('Hygiene Data'!$E$9,0,10*ROW('Hygiene Data'!E36)),NA())</f>
        <v>#N/A</v>
      </c>
      <c r="BF42" s="508" t="e">
        <f ca="1">+IF(AND(ISNUMBER(OFFSET('Hygiene Data'!$F$5,0,10*ROW('Hygiene Data'!F36))),'Data Summary'!DU42="Yes"),OFFSET('Hygiene Data'!$F$5,0,10*ROW('Hygiene Data'!F36)),NA())</f>
        <v>#N/A</v>
      </c>
      <c r="BG42" s="508" t="e">
        <f ca="1">+IF(AND(ISNUMBER(OFFSET('Hygiene Data'!$F$7,0,10*ROW('Hygiene Data'!F36))),'Data Summary'!DV42="Yes"),OFFSET('Hygiene Data'!$F$7,0,10*ROW('Hygiene Data'!F36)),NA())</f>
        <v>#N/A</v>
      </c>
      <c r="BH42" s="508" t="e">
        <f ca="1">+IF(AND(ISNUMBER(OFFSET('Hygiene Data'!$F$9,0,10*ROW('Hygiene Data'!F36))),'Data Summary'!DW42="Yes"),OFFSET('Hygiene Data'!$F$9,0,10*ROW('Hygiene Data'!F36)),NA())</f>
        <v>#N/A</v>
      </c>
      <c r="BI42" s="508" t="e">
        <f ca="1">+IF(AND(ISNUMBER(OFFSET('Hygiene Data'!$G$5,0,10*ROW('Hygiene Data'!G36))),'Data Summary'!DX42="Yes"),OFFSET('Hygiene Data'!$G$5,0,10*ROW('Hygiene Data'!G36)),NA())</f>
        <v>#N/A</v>
      </c>
      <c r="BJ42" s="508" t="e">
        <f ca="1">+IF(AND(ISNUMBER(OFFSET('Hygiene Data'!$G$7,0,10*ROW('Hygiene Data'!G36))),'Data Summary'!DY42="Yes"),OFFSET('Hygiene Data'!$G$7,0,10*ROW('Hygiene Data'!G36)),NA())</f>
        <v>#N/A</v>
      </c>
      <c r="BK42" s="508" t="e">
        <f ca="1">+IF(AND(ISNUMBER(OFFSET('Hygiene Data'!$G$9,0,10*ROW('Hygiene Data'!G36))),'Data Summary'!DZ42="Yes"),OFFSET('Hygiene Data'!$G$9,0,10*ROW('Hygiene Data'!G36)),NA())</f>
        <v>#N/A</v>
      </c>
      <c r="BL42" s="508" t="e">
        <f ca="1">+IF(AND(ISNUMBER(OFFSET('Hygiene Data'!$H$5,0,10*ROW('Hygiene Data'!H36))),'Data Summary'!EA42="Yes"),OFFSET('Hygiene Data'!$H$5,0,10*ROW('Hygiene Data'!H36)),NA())</f>
        <v>#N/A</v>
      </c>
      <c r="BM42" s="508" t="e">
        <f ca="1">+IF(AND(ISNUMBER(OFFSET('Hygiene Data'!$H$7,0,10*ROW('Hygiene Data'!H36))),'Data Summary'!EB42="Yes"),OFFSET('Hygiene Data'!$H$7,0,10*ROW('Hygiene Data'!H36)),NA())</f>
        <v>#N/A</v>
      </c>
      <c r="BN42" s="508" t="e">
        <f ca="1">+IF(AND(ISNUMBER(OFFSET('Hygiene Data'!$H$9,0,10*ROW('Hygiene Data'!H36))),'Data Summary'!EC42="Yes"),OFFSET('Hygiene Data'!$H$9,0,10*ROW('Hygiene Data'!H36)),NA())</f>
        <v>#N/A</v>
      </c>
      <c r="BO42" s="508" t="e">
        <f ca="1">+IF(AND(ISNUMBER(OFFSET('Hygiene Data'!$I$5,0,10*ROW('Hygiene Data'!I36))),'Data Summary'!ED42="Yes"),OFFSET('Hygiene Data'!$I$5,0,10*ROW('Hygiene Data'!I36)),NA())</f>
        <v>#N/A</v>
      </c>
      <c r="BP42" s="508" t="e">
        <f ca="1">+IF(AND(ISNUMBER(OFFSET('Hygiene Data'!$I$7,0,10*ROW('Hygiene Data'!I36))),'Data Summary'!EE42="Yes"),OFFSET('Hygiene Data'!$I$7,0,10*ROW('Hygiene Data'!I36)),NA())</f>
        <v>#N/A</v>
      </c>
      <c r="BQ42" s="508" t="e">
        <f ca="1">+IF(AND(ISNUMBER(OFFSET('Hygiene Data'!$I$9,0,10*ROW('Hygiene Data'!I36))),'Data Summary'!EF42="Yes"),OFFSET('Hygiene Data'!$I$9,0,10*ROW('Hygiene Data'!I36)),NA())</f>
        <v>#N/A</v>
      </c>
    </row>
    <row r="43" spans="1:69" x14ac:dyDescent="0.25">
      <c r="A43" s="504" t="e">
        <f ca="1">+RIGHT('Data Summary'!A43,LEN('Data Summary'!A43)-9)</f>
        <v>#VALUE!</v>
      </c>
      <c r="B43" s="478" t="str">
        <f ca="1">+IF(ISTEXT('Data Summary'!B43),'Data Summary'!B43,"")</f>
        <v/>
      </c>
      <c r="C43" s="505" t="e">
        <f ca="1">+VALUE('Data Summary'!C43)</f>
        <v>#VALUE!</v>
      </c>
      <c r="D43" s="506" t="e">
        <f ca="1">+IF(AND(ISNUMBER(OFFSET('Water Data'!$D$4,0,10*ROW('Water Data'!D37))),'Data Summary'!BS43="Yes"),100-OFFSET('Water Data'!$D$4,0,10*ROW('Water Data'!D37)),NA())</f>
        <v>#N/A</v>
      </c>
      <c r="E43" s="506" t="e">
        <f ca="1">+IF(AND(ISNUMBER(OFFSET('Water Data'!$D$6,0,10*ROW('Water Data'!D37))),'Data Summary'!BT43="Yes"),OFFSET('Water Data'!$D$6,0,10*ROW('Water Data'!D37)),NA())</f>
        <v>#N/A</v>
      </c>
      <c r="F43" s="506" t="e">
        <f ca="1">+IF(AND(ISNUMBER(OFFSET('Water Data'!$D$9,0,10*ROW('Water Data'!D37))),'Data Summary'!BU43="Yes"),OFFSET('Water Data'!$D$9,0,10*ROW('Water Data'!D37)),NA())</f>
        <v>#N/A</v>
      </c>
      <c r="G43" s="506" t="e">
        <f ca="1">+IF(AND(ISNUMBER(OFFSET('Water Data'!$E$4,0,10*ROW('Water Data'!E37))),'Data Summary'!BV43="Yes"),100-OFFSET('Water Data'!$E$4,0,10*ROW('Water Data'!E37)),NA())</f>
        <v>#N/A</v>
      </c>
      <c r="H43" s="506" t="e">
        <f ca="1">+IF(AND(ISNUMBER(OFFSET('Water Data'!$E$6,0,10*ROW('Water Data'!E37))),'Data Summary'!BW43="Yes"),OFFSET('Water Data'!$E$6,0,10*ROW('Water Data'!E37)),NA())</f>
        <v>#N/A</v>
      </c>
      <c r="I43" s="506" t="e">
        <f ca="1">+IF(AND(ISNUMBER(OFFSET('Water Data'!$E$9,0,10*ROW('Water Data'!E37))),'Data Summary'!BX43="Yes"),OFFSET('Water Data'!$E$9,0,10*ROW('Water Data'!E37)),NA())</f>
        <v>#N/A</v>
      </c>
      <c r="J43" s="506" t="e">
        <f ca="1">+IF(AND(ISNUMBER(OFFSET('Water Data'!$F$4,0,10*ROW('Water Data'!F37))),'Data Summary'!BY43="Yes"),100-OFFSET('Water Data'!$F$4,0,10*ROW('Water Data'!F37)),NA())</f>
        <v>#N/A</v>
      </c>
      <c r="K43" s="506" t="e">
        <f ca="1">+IF(AND(ISNUMBER(OFFSET('Water Data'!$F$6,0,10*ROW('Water Data'!F37))),'Data Summary'!BZ43="Yes"),OFFSET('Water Data'!$F$6,0,10*ROW('Water Data'!F37)),NA())</f>
        <v>#N/A</v>
      </c>
      <c r="L43" s="506" t="e">
        <f ca="1">+IF(AND(ISNUMBER(OFFSET('Water Data'!$F$9,0,10*ROW('Water Data'!F37))),'Data Summary'!CA43="Yes"),OFFSET('Water Data'!$F$9,0,10*ROW('Water Data'!F37)),NA())</f>
        <v>#N/A</v>
      </c>
      <c r="M43" s="506" t="e">
        <f ca="1">+IF(AND(ISNUMBER(OFFSET('Water Data'!$G$4,0,10*ROW('Water Data'!G37))),'Data Summary'!CB43="Yes"),100-OFFSET('Water Data'!$G$4,0,10*ROW('Water Data'!G37)),NA())</f>
        <v>#N/A</v>
      </c>
      <c r="N43" s="506" t="e">
        <f ca="1">+IF(AND(ISNUMBER(OFFSET('Water Data'!$G$6,0,10*ROW('Water Data'!G37))),'Data Summary'!CC43="Yes"),OFFSET('Water Data'!$G$6,0,10*ROW('Water Data'!G37)),NA())</f>
        <v>#N/A</v>
      </c>
      <c r="O43" s="506" t="e">
        <f ca="1">+IF(AND(ISNUMBER(OFFSET('Water Data'!$G$9,0,10*ROW('Water Data'!G37))),'Data Summary'!CD43="Yes"),OFFSET('Water Data'!$G$9,0,10*ROW('Water Data'!G37)),NA())</f>
        <v>#N/A</v>
      </c>
      <c r="P43" s="506" t="e">
        <f ca="1">+IF(AND(ISNUMBER(OFFSET('Water Data'!$H$4,0,10*ROW('Water Data'!H37))),'Data Summary'!CE43="Yes"),100-OFFSET('Water Data'!$H$4,0,10*ROW('Water Data'!H37)),NA())</f>
        <v>#N/A</v>
      </c>
      <c r="Q43" s="506" t="e">
        <f ca="1">+IF(AND(ISNUMBER(OFFSET('Water Data'!$H$6,0,10*ROW('Water Data'!H37))),'Data Summary'!CF43="Yes"),OFFSET('Water Data'!$H$6,0,10*ROW('Water Data'!H37)),NA())</f>
        <v>#N/A</v>
      </c>
      <c r="R43" s="506" t="e">
        <f ca="1">+IF(AND(ISNUMBER(OFFSET('Water Data'!$H$9,0,10*ROW('Water Data'!H37))),'Data Summary'!CG43="Yes"),OFFSET('Water Data'!$H$9,0,10*ROW('Water Data'!H37)),NA())</f>
        <v>#N/A</v>
      </c>
      <c r="S43" s="506" t="e">
        <f ca="1">+IF(AND(ISNUMBER(OFFSET('Water Data'!$I$4,0,10*ROW('Water Data'!I37))),'Data Summary'!CH43="Yes"),100-OFFSET('Water Data'!$I$4,0,10*ROW('Water Data'!I37)),NA())</f>
        <v>#N/A</v>
      </c>
      <c r="T43" s="506" t="e">
        <f ca="1">+IF(AND(ISNUMBER(OFFSET('Water Data'!$I$6,0,10*ROW('Water Data'!I37))),'Data Summary'!CI43="Yes"),OFFSET('Water Data'!$I$6,0,10*ROW('Water Data'!I37)),NA())</f>
        <v>#N/A</v>
      </c>
      <c r="U43" s="506" t="e">
        <f ca="1">+IF(AND(ISNUMBER(OFFSET('Water Data'!$I$9,0,10*ROW('Water Data'!I37))),'Data Summary'!CJ43="Yes"),OFFSET('Water Data'!$I$9,0,10*ROW('Water Data'!I37)),NA())</f>
        <v>#N/A</v>
      </c>
      <c r="V43" s="507" t="e">
        <f ca="1">+IF(AND(ISNUMBER(OFFSET('Sanitation Data'!$D$4,0,10*ROW('Sanitation Data'!D37))),'Data Summary'!CK43="Yes"),100-OFFSET('Sanitation Data'!$D$4,0,10*ROW('Sanitation Data'!D37)),NA())</f>
        <v>#N/A</v>
      </c>
      <c r="W43" s="507" t="e">
        <f ca="1">+IF(AND(ISNUMBER(OFFSET('Sanitation Data'!$D$6,0,10*ROW('Sanitation Data'!D37))),'Data Summary'!CL43="Yes"),OFFSET('Sanitation Data'!$D$6,0,10*ROW('Sanitation Data'!D37)),NA())</f>
        <v>#N/A</v>
      </c>
      <c r="X43" s="507" t="e">
        <f ca="1">+IF(AND(ISNUMBER(OFFSET('Sanitation Data'!$D$10,0,10*ROW('Sanitation Data'!D37))),'Data Summary'!CM43="Yes"),OFFSET('Sanitation Data'!$D$10,0,10*ROW('Sanitation Data'!D37)),NA())</f>
        <v>#N/A</v>
      </c>
      <c r="Y43" s="507" t="e">
        <f ca="1">+IF(AND(ISNUMBER(OFFSET('Sanitation Data'!$D$11,0,10*ROW('Sanitation Data'!D37))),'Data Summary'!CN43="Yes"),OFFSET('Sanitation Data'!$D$11,0,10*ROW('Sanitation Data'!D37)),NA())</f>
        <v>#N/A</v>
      </c>
      <c r="Z43" s="507" t="e">
        <f ca="1">+IF(AND(ISNUMBER(OFFSET('Sanitation Data'!$D$12,0,10*ROW('Sanitation Data'!D37))),'Data Summary'!CO43="Yes"),OFFSET('Sanitation Data'!$D$12,0,10*ROW('Sanitation Data'!D37)),NA())</f>
        <v>#N/A</v>
      </c>
      <c r="AA43" s="507" t="e">
        <f ca="1">+IF(AND(ISNUMBER(OFFSET('Sanitation Data'!$E$4,0,10*ROW('Sanitation Data'!E37))),'Data Summary'!CP43="Yes"),100-OFFSET('Sanitation Data'!$E$4,0,10*ROW('Sanitation Data'!E37)),NA())</f>
        <v>#N/A</v>
      </c>
      <c r="AB43" s="507" t="e">
        <f ca="1">+IF(AND(ISNUMBER(OFFSET('Sanitation Data'!$E$6,0,10*ROW('Sanitation Data'!E37))),'Data Summary'!CQ43="Yes"),OFFSET('Sanitation Data'!$E$6,0,10*ROW('Sanitation Data'!E37)),NA())</f>
        <v>#N/A</v>
      </c>
      <c r="AC43" s="507" t="e">
        <f ca="1">+IF(AND(ISNUMBER(OFFSET('Sanitation Data'!$E$10,0,10*ROW('Sanitation Data'!E37))),'Data Summary'!CR43="Yes"),OFFSET('Sanitation Data'!$E$10,0,10*ROW('Sanitation Data'!E37)),NA())</f>
        <v>#N/A</v>
      </c>
      <c r="AD43" s="507" t="e">
        <f ca="1">+IF(AND(ISNUMBER(OFFSET('Sanitation Data'!$E$11,0,10*ROW('Sanitation Data'!E37))),'Data Summary'!CS43="Yes"),OFFSET('Sanitation Data'!$E$11,0,10*ROW('Sanitation Data'!E37)),NA())</f>
        <v>#N/A</v>
      </c>
      <c r="AE43" s="507" t="e">
        <f ca="1">+IF(AND(ISNUMBER(OFFSET('Sanitation Data'!$E$12,0,10*ROW('Sanitation Data'!E37))),'Data Summary'!CT43="Yes"),OFFSET('Sanitation Data'!$E$12,0,10*ROW('Sanitation Data'!E37)),NA())</f>
        <v>#N/A</v>
      </c>
      <c r="AF43" s="507" t="e">
        <f ca="1">+IF(AND(ISNUMBER(OFFSET('Sanitation Data'!$F$4,0,10*ROW('Sanitation Data'!F37))),'Data Summary'!CU43="Yes"),100-OFFSET('Sanitation Data'!$F$4,0,10*ROW('Sanitation Data'!F37)),NA())</f>
        <v>#N/A</v>
      </c>
      <c r="AG43" s="507" t="e">
        <f ca="1">+IF(AND(ISNUMBER(OFFSET('Sanitation Data'!$F$6,0,10*ROW('Sanitation Data'!F37))),'Data Summary'!CV43="Yes"),OFFSET('Sanitation Data'!$F$6,0,10*ROW('Sanitation Data'!F37)),NA())</f>
        <v>#N/A</v>
      </c>
      <c r="AH43" s="507" t="e">
        <f ca="1">+IF(AND(ISNUMBER(OFFSET('Sanitation Data'!$F$10,0,10*ROW('Sanitation Data'!F37))),'Data Summary'!CW43="Yes"),OFFSET('Sanitation Data'!$F$10,0,10*ROW('Sanitation Data'!F37)),NA())</f>
        <v>#N/A</v>
      </c>
      <c r="AI43" s="507" t="e">
        <f ca="1">+IF(AND(ISNUMBER(OFFSET('Sanitation Data'!$F$11,0,10*ROW('Sanitation Data'!F37))),'Data Summary'!CX43="Yes"),OFFSET('Sanitation Data'!$F$11,0,10*ROW('Sanitation Data'!F37)),NA())</f>
        <v>#N/A</v>
      </c>
      <c r="AJ43" s="507" t="e">
        <f ca="1">+IF(AND(ISNUMBER(OFFSET('Sanitation Data'!$F$12,0,10*ROW('Sanitation Data'!F37))),'Data Summary'!CY43="Yes"),OFFSET('Sanitation Data'!$F$12,0,10*ROW('Sanitation Data'!F37)),NA())</f>
        <v>#N/A</v>
      </c>
      <c r="AK43" s="507" t="e">
        <f ca="1">+IF(AND(ISNUMBER(OFFSET('Sanitation Data'!$G$4,0,10*ROW('Sanitation Data'!G37))),'Data Summary'!CZ43="Yes"),100-OFFSET('Sanitation Data'!$G$4,0,10*ROW('Sanitation Data'!G37)),NA())</f>
        <v>#N/A</v>
      </c>
      <c r="AL43" s="507" t="e">
        <f ca="1">+IF(AND(ISNUMBER(OFFSET('Sanitation Data'!$G$6,0,10*ROW('Sanitation Data'!G37))),'Data Summary'!DA43="Yes"),OFFSET('Sanitation Data'!$G$6,0,10*ROW('Sanitation Data'!G37)),NA())</f>
        <v>#N/A</v>
      </c>
      <c r="AM43" s="507" t="e">
        <f ca="1">+IF(AND(ISNUMBER(OFFSET('Sanitation Data'!$G$10,0,10*ROW('Sanitation Data'!G37))),'Data Summary'!DB43="Yes"),OFFSET('Sanitation Data'!$G$10,0,10*ROW('Sanitation Data'!G37)),NA())</f>
        <v>#N/A</v>
      </c>
      <c r="AN43" s="507" t="e">
        <f ca="1">+IF(AND(ISNUMBER(OFFSET('Sanitation Data'!$G$11,0,10*ROW('Sanitation Data'!G37))),'Data Summary'!DC43="Yes"),OFFSET('Sanitation Data'!$G$11,0,10*ROW('Sanitation Data'!G37)),NA())</f>
        <v>#N/A</v>
      </c>
      <c r="AO43" s="507" t="e">
        <f ca="1">+IF(AND(ISNUMBER(OFFSET('Sanitation Data'!$G$12,0,10*ROW('Sanitation Data'!G37))),'Data Summary'!DD43="Yes"),OFFSET('Sanitation Data'!$G$12,0,10*ROW('Sanitation Data'!G37)),NA())</f>
        <v>#N/A</v>
      </c>
      <c r="AP43" s="507" t="e">
        <f ca="1">+IF(AND(ISNUMBER(OFFSET('Sanitation Data'!$H$4,0,10*ROW('Sanitation Data'!H37))),'Data Summary'!DE43="Yes"),100-OFFSET('Sanitation Data'!$H$4,0,10*ROW('Sanitation Data'!H37)),NA())</f>
        <v>#N/A</v>
      </c>
      <c r="AQ43" s="507" t="e">
        <f ca="1">+IF(AND(ISNUMBER(OFFSET('Sanitation Data'!$H$6,0,10*ROW('Sanitation Data'!H37))),'Data Summary'!DF43="Yes"),OFFSET('Sanitation Data'!$H$6,0,10*ROW('Sanitation Data'!H37)),NA())</f>
        <v>#N/A</v>
      </c>
      <c r="AR43" s="507" t="e">
        <f ca="1">+IF(AND(ISNUMBER(OFFSET('Sanitation Data'!$H$10,0,10*ROW('Sanitation Data'!H37))),'Data Summary'!DG43="Yes"),OFFSET('Sanitation Data'!$H$10,0,10*ROW('Sanitation Data'!H37)),NA())</f>
        <v>#N/A</v>
      </c>
      <c r="AS43" s="507" t="e">
        <f ca="1">+IF(AND(ISNUMBER(OFFSET('Sanitation Data'!$H$11,0,10*ROW('Sanitation Data'!H37))),'Data Summary'!DH43="Yes"),OFFSET('Sanitation Data'!$H$11,0,10*ROW('Sanitation Data'!H37)),NA())</f>
        <v>#N/A</v>
      </c>
      <c r="AT43" s="507" t="e">
        <f ca="1">+IF(AND(ISNUMBER(OFFSET('Sanitation Data'!$H$12,0,10*ROW('Sanitation Data'!H37))),'Data Summary'!DI43="Yes"),OFFSET('Sanitation Data'!$H$12,0,10*ROW('Sanitation Data'!H37)),NA())</f>
        <v>#N/A</v>
      </c>
      <c r="AU43" s="507" t="e">
        <f ca="1">+IF(AND(ISNUMBER(OFFSET('Sanitation Data'!$I$4,0,10*ROW('Sanitation Data'!I37))),'Data Summary'!DJ43="Yes"),100-OFFSET('Sanitation Data'!$I$4,0,10*ROW('Sanitation Data'!I37)),NA())</f>
        <v>#N/A</v>
      </c>
      <c r="AV43" s="507" t="e">
        <f ca="1">+IF(AND(ISNUMBER(OFFSET('Sanitation Data'!$I$6,0,10*ROW('Sanitation Data'!I37))),'Data Summary'!DK43="Yes"),OFFSET('Sanitation Data'!$I$6,0,10*ROW('Sanitation Data'!I37)),NA())</f>
        <v>#N/A</v>
      </c>
      <c r="AW43" s="507" t="e">
        <f ca="1">+IF(AND(ISNUMBER(OFFSET('Sanitation Data'!$I$10,0,10*ROW('Sanitation Data'!I37))),'Data Summary'!DL43="Yes"),OFFSET('Sanitation Data'!$I$10,0,10*ROW('Sanitation Data'!I37)),NA())</f>
        <v>#N/A</v>
      </c>
      <c r="AX43" s="507" t="e">
        <f ca="1">+IF(AND(ISNUMBER(OFFSET('Sanitation Data'!$I$11,0,10*ROW('Sanitation Data'!I37))),'Data Summary'!DM43="Yes"),OFFSET('Sanitation Data'!$I$11,0,10*ROW('Sanitation Data'!I37)),NA())</f>
        <v>#N/A</v>
      </c>
      <c r="AY43" s="507" t="e">
        <f ca="1">+IF(AND(ISNUMBER(OFFSET('Sanitation Data'!$I$12,0,10*ROW('Sanitation Data'!I37))),'Data Summary'!DN43="Yes"),OFFSET('Sanitation Data'!$I$12,0,10*ROW('Sanitation Data'!I37)),NA())</f>
        <v>#N/A</v>
      </c>
      <c r="AZ43" s="508" t="e">
        <f ca="1">+IF(AND(ISNUMBER(OFFSET('Hygiene Data'!$D$5,0,10*ROW('Hygiene Data'!D37))),'Data Summary'!DO43="Yes"),OFFSET('Hygiene Data'!$D$5,0,10*ROW('Hygiene Data'!D37)),NA())</f>
        <v>#N/A</v>
      </c>
      <c r="BA43" s="508" t="e">
        <f ca="1">+IF(AND(ISNUMBER(OFFSET('Hygiene Data'!$D$7,0,10*ROW('Hygiene Data'!D37))),'Data Summary'!DP43="Yes"),OFFSET('Hygiene Data'!$D$7,0,10*ROW('Hygiene Data'!D37)),NA())</f>
        <v>#N/A</v>
      </c>
      <c r="BB43" s="508" t="e">
        <f ca="1">+IF(AND(ISNUMBER(OFFSET('Hygiene Data'!$D$9,0,10*ROW('Hygiene Data'!D37))),'Data Summary'!DQ43="Yes"),OFFSET('Hygiene Data'!$D$9,0,10*ROW('Hygiene Data'!D37)),NA())</f>
        <v>#N/A</v>
      </c>
      <c r="BC43" s="508" t="e">
        <f ca="1">+IF(AND(ISNUMBER(OFFSET('Hygiene Data'!$E$5,0,10*ROW('Hygiene Data'!E37))),'Data Summary'!DR43="Yes"),OFFSET('Hygiene Data'!$E$5,0,10*ROW('Hygiene Data'!E37)),NA())</f>
        <v>#N/A</v>
      </c>
      <c r="BD43" s="508" t="e">
        <f ca="1">+IF(AND(ISNUMBER(OFFSET('Hygiene Data'!$E$7,0,10*ROW('Hygiene Data'!E37))),'Data Summary'!DS43="Yes"),OFFSET('Hygiene Data'!$E$7,0,10*ROW('Hygiene Data'!E37)),NA())</f>
        <v>#N/A</v>
      </c>
      <c r="BE43" s="508" t="e">
        <f ca="1">+IF(AND(ISNUMBER(OFFSET('Hygiene Data'!$E$9,0,10*ROW('Hygiene Data'!E37))),'Data Summary'!DT43="Yes"),OFFSET('Hygiene Data'!$E$9,0,10*ROW('Hygiene Data'!E37)),NA())</f>
        <v>#N/A</v>
      </c>
      <c r="BF43" s="508" t="e">
        <f ca="1">+IF(AND(ISNUMBER(OFFSET('Hygiene Data'!$F$5,0,10*ROW('Hygiene Data'!F37))),'Data Summary'!DU43="Yes"),OFFSET('Hygiene Data'!$F$5,0,10*ROW('Hygiene Data'!F37)),NA())</f>
        <v>#N/A</v>
      </c>
      <c r="BG43" s="508" t="e">
        <f ca="1">+IF(AND(ISNUMBER(OFFSET('Hygiene Data'!$F$7,0,10*ROW('Hygiene Data'!F37))),'Data Summary'!DV43="Yes"),OFFSET('Hygiene Data'!$F$7,0,10*ROW('Hygiene Data'!F37)),NA())</f>
        <v>#N/A</v>
      </c>
      <c r="BH43" s="508" t="e">
        <f ca="1">+IF(AND(ISNUMBER(OFFSET('Hygiene Data'!$F$9,0,10*ROW('Hygiene Data'!F37))),'Data Summary'!DW43="Yes"),OFFSET('Hygiene Data'!$F$9,0,10*ROW('Hygiene Data'!F37)),NA())</f>
        <v>#N/A</v>
      </c>
      <c r="BI43" s="508" t="e">
        <f ca="1">+IF(AND(ISNUMBER(OFFSET('Hygiene Data'!$G$5,0,10*ROW('Hygiene Data'!G37))),'Data Summary'!DX43="Yes"),OFFSET('Hygiene Data'!$G$5,0,10*ROW('Hygiene Data'!G37)),NA())</f>
        <v>#N/A</v>
      </c>
      <c r="BJ43" s="508" t="e">
        <f ca="1">+IF(AND(ISNUMBER(OFFSET('Hygiene Data'!$G$7,0,10*ROW('Hygiene Data'!G37))),'Data Summary'!DY43="Yes"),OFFSET('Hygiene Data'!$G$7,0,10*ROW('Hygiene Data'!G37)),NA())</f>
        <v>#N/A</v>
      </c>
      <c r="BK43" s="508" t="e">
        <f ca="1">+IF(AND(ISNUMBER(OFFSET('Hygiene Data'!$G$9,0,10*ROW('Hygiene Data'!G37))),'Data Summary'!DZ43="Yes"),OFFSET('Hygiene Data'!$G$9,0,10*ROW('Hygiene Data'!G37)),NA())</f>
        <v>#N/A</v>
      </c>
      <c r="BL43" s="508" t="e">
        <f ca="1">+IF(AND(ISNUMBER(OFFSET('Hygiene Data'!$H$5,0,10*ROW('Hygiene Data'!H37))),'Data Summary'!EA43="Yes"),OFFSET('Hygiene Data'!$H$5,0,10*ROW('Hygiene Data'!H37)),NA())</f>
        <v>#N/A</v>
      </c>
      <c r="BM43" s="508" t="e">
        <f ca="1">+IF(AND(ISNUMBER(OFFSET('Hygiene Data'!$H$7,0,10*ROW('Hygiene Data'!H37))),'Data Summary'!EB43="Yes"),OFFSET('Hygiene Data'!$H$7,0,10*ROW('Hygiene Data'!H37)),NA())</f>
        <v>#N/A</v>
      </c>
      <c r="BN43" s="508" t="e">
        <f ca="1">+IF(AND(ISNUMBER(OFFSET('Hygiene Data'!$H$9,0,10*ROW('Hygiene Data'!H37))),'Data Summary'!EC43="Yes"),OFFSET('Hygiene Data'!$H$9,0,10*ROW('Hygiene Data'!H37)),NA())</f>
        <v>#N/A</v>
      </c>
      <c r="BO43" s="508" t="e">
        <f ca="1">+IF(AND(ISNUMBER(OFFSET('Hygiene Data'!$I$5,0,10*ROW('Hygiene Data'!I37))),'Data Summary'!ED43="Yes"),OFFSET('Hygiene Data'!$I$5,0,10*ROW('Hygiene Data'!I37)),NA())</f>
        <v>#N/A</v>
      </c>
      <c r="BP43" s="508" t="e">
        <f ca="1">+IF(AND(ISNUMBER(OFFSET('Hygiene Data'!$I$7,0,10*ROW('Hygiene Data'!I37))),'Data Summary'!EE43="Yes"),OFFSET('Hygiene Data'!$I$7,0,10*ROW('Hygiene Data'!I37)),NA())</f>
        <v>#N/A</v>
      </c>
      <c r="BQ43" s="508" t="e">
        <f ca="1">+IF(AND(ISNUMBER(OFFSET('Hygiene Data'!$I$9,0,10*ROW('Hygiene Data'!I37))),'Data Summary'!EF43="Yes"),OFFSET('Hygiene Data'!$I$9,0,10*ROW('Hygiene Data'!I37)),NA())</f>
        <v>#N/A</v>
      </c>
    </row>
    <row r="44" spans="1:69" x14ac:dyDescent="0.25">
      <c r="A44" s="504" t="e">
        <f ca="1">+RIGHT('Data Summary'!A44,LEN('Data Summary'!A44)-9)</f>
        <v>#VALUE!</v>
      </c>
      <c r="B44" s="478" t="str">
        <f ca="1">+IF(ISTEXT('Data Summary'!B44),'Data Summary'!B44,"")</f>
        <v/>
      </c>
      <c r="C44" s="505" t="e">
        <f ca="1">+VALUE('Data Summary'!C44)</f>
        <v>#VALUE!</v>
      </c>
      <c r="D44" s="506" t="e">
        <f ca="1">+IF(AND(ISNUMBER(OFFSET('Water Data'!$D$4,0,10*ROW('Water Data'!D38))),'Data Summary'!BS44="Yes"),100-OFFSET('Water Data'!$D$4,0,10*ROW('Water Data'!D38)),NA())</f>
        <v>#N/A</v>
      </c>
      <c r="E44" s="506" t="e">
        <f ca="1">+IF(AND(ISNUMBER(OFFSET('Water Data'!$D$6,0,10*ROW('Water Data'!D38))),'Data Summary'!BT44="Yes"),OFFSET('Water Data'!$D$6,0,10*ROW('Water Data'!D38)),NA())</f>
        <v>#N/A</v>
      </c>
      <c r="F44" s="506" t="e">
        <f ca="1">+IF(AND(ISNUMBER(OFFSET('Water Data'!$D$9,0,10*ROW('Water Data'!D38))),'Data Summary'!BU44="Yes"),OFFSET('Water Data'!$D$9,0,10*ROW('Water Data'!D38)),NA())</f>
        <v>#N/A</v>
      </c>
      <c r="G44" s="506" t="e">
        <f ca="1">+IF(AND(ISNUMBER(OFFSET('Water Data'!$E$4,0,10*ROW('Water Data'!E38))),'Data Summary'!BV44="Yes"),100-OFFSET('Water Data'!$E$4,0,10*ROW('Water Data'!E38)),NA())</f>
        <v>#N/A</v>
      </c>
      <c r="H44" s="506" t="e">
        <f ca="1">+IF(AND(ISNUMBER(OFFSET('Water Data'!$E$6,0,10*ROW('Water Data'!E38))),'Data Summary'!BW44="Yes"),OFFSET('Water Data'!$E$6,0,10*ROW('Water Data'!E38)),NA())</f>
        <v>#N/A</v>
      </c>
      <c r="I44" s="506" t="e">
        <f ca="1">+IF(AND(ISNUMBER(OFFSET('Water Data'!$E$9,0,10*ROW('Water Data'!E38))),'Data Summary'!BX44="Yes"),OFFSET('Water Data'!$E$9,0,10*ROW('Water Data'!E38)),NA())</f>
        <v>#N/A</v>
      </c>
      <c r="J44" s="506" t="e">
        <f ca="1">+IF(AND(ISNUMBER(OFFSET('Water Data'!$F$4,0,10*ROW('Water Data'!F38))),'Data Summary'!BY44="Yes"),100-OFFSET('Water Data'!$F$4,0,10*ROW('Water Data'!F38)),NA())</f>
        <v>#N/A</v>
      </c>
      <c r="K44" s="506" t="e">
        <f ca="1">+IF(AND(ISNUMBER(OFFSET('Water Data'!$F$6,0,10*ROW('Water Data'!F38))),'Data Summary'!BZ44="Yes"),OFFSET('Water Data'!$F$6,0,10*ROW('Water Data'!F38)),NA())</f>
        <v>#N/A</v>
      </c>
      <c r="L44" s="506" t="e">
        <f ca="1">+IF(AND(ISNUMBER(OFFSET('Water Data'!$F$9,0,10*ROW('Water Data'!F38))),'Data Summary'!CA44="Yes"),OFFSET('Water Data'!$F$9,0,10*ROW('Water Data'!F38)),NA())</f>
        <v>#N/A</v>
      </c>
      <c r="M44" s="506" t="e">
        <f ca="1">+IF(AND(ISNUMBER(OFFSET('Water Data'!$G$4,0,10*ROW('Water Data'!G38))),'Data Summary'!CB44="Yes"),100-OFFSET('Water Data'!$G$4,0,10*ROW('Water Data'!G38)),NA())</f>
        <v>#N/A</v>
      </c>
      <c r="N44" s="506" t="e">
        <f ca="1">+IF(AND(ISNUMBER(OFFSET('Water Data'!$G$6,0,10*ROW('Water Data'!G38))),'Data Summary'!CC44="Yes"),OFFSET('Water Data'!$G$6,0,10*ROW('Water Data'!G38)),NA())</f>
        <v>#N/A</v>
      </c>
      <c r="O44" s="506" t="e">
        <f ca="1">+IF(AND(ISNUMBER(OFFSET('Water Data'!$G$9,0,10*ROW('Water Data'!G38))),'Data Summary'!CD44="Yes"),OFFSET('Water Data'!$G$9,0,10*ROW('Water Data'!G38)),NA())</f>
        <v>#N/A</v>
      </c>
      <c r="P44" s="506" t="e">
        <f ca="1">+IF(AND(ISNUMBER(OFFSET('Water Data'!$H$4,0,10*ROW('Water Data'!H38))),'Data Summary'!CE44="Yes"),100-OFFSET('Water Data'!$H$4,0,10*ROW('Water Data'!H38)),NA())</f>
        <v>#N/A</v>
      </c>
      <c r="Q44" s="506" t="e">
        <f ca="1">+IF(AND(ISNUMBER(OFFSET('Water Data'!$H$6,0,10*ROW('Water Data'!H38))),'Data Summary'!CF44="Yes"),OFFSET('Water Data'!$H$6,0,10*ROW('Water Data'!H38)),NA())</f>
        <v>#N/A</v>
      </c>
      <c r="R44" s="506" t="e">
        <f ca="1">+IF(AND(ISNUMBER(OFFSET('Water Data'!$H$9,0,10*ROW('Water Data'!H38))),'Data Summary'!CG44="Yes"),OFFSET('Water Data'!$H$9,0,10*ROW('Water Data'!H38)),NA())</f>
        <v>#N/A</v>
      </c>
      <c r="S44" s="506" t="e">
        <f ca="1">+IF(AND(ISNUMBER(OFFSET('Water Data'!$I$4,0,10*ROW('Water Data'!I38))),'Data Summary'!CH44="Yes"),100-OFFSET('Water Data'!$I$4,0,10*ROW('Water Data'!I38)),NA())</f>
        <v>#N/A</v>
      </c>
      <c r="T44" s="506" t="e">
        <f ca="1">+IF(AND(ISNUMBER(OFFSET('Water Data'!$I$6,0,10*ROW('Water Data'!I38))),'Data Summary'!CI44="Yes"),OFFSET('Water Data'!$I$6,0,10*ROW('Water Data'!I38)),NA())</f>
        <v>#N/A</v>
      </c>
      <c r="U44" s="506" t="e">
        <f ca="1">+IF(AND(ISNUMBER(OFFSET('Water Data'!$I$9,0,10*ROW('Water Data'!I38))),'Data Summary'!CJ44="Yes"),OFFSET('Water Data'!$I$9,0,10*ROW('Water Data'!I38)),NA())</f>
        <v>#N/A</v>
      </c>
      <c r="V44" s="507" t="e">
        <f ca="1">+IF(AND(ISNUMBER(OFFSET('Sanitation Data'!$D$4,0,10*ROW('Sanitation Data'!D38))),'Data Summary'!CK44="Yes"),100-OFFSET('Sanitation Data'!$D$4,0,10*ROW('Sanitation Data'!D38)),NA())</f>
        <v>#N/A</v>
      </c>
      <c r="W44" s="507" t="e">
        <f ca="1">+IF(AND(ISNUMBER(OFFSET('Sanitation Data'!$D$6,0,10*ROW('Sanitation Data'!D38))),'Data Summary'!CL44="Yes"),OFFSET('Sanitation Data'!$D$6,0,10*ROW('Sanitation Data'!D38)),NA())</f>
        <v>#N/A</v>
      </c>
      <c r="X44" s="507" t="e">
        <f ca="1">+IF(AND(ISNUMBER(OFFSET('Sanitation Data'!$D$10,0,10*ROW('Sanitation Data'!D38))),'Data Summary'!CM44="Yes"),OFFSET('Sanitation Data'!$D$10,0,10*ROW('Sanitation Data'!D38)),NA())</f>
        <v>#N/A</v>
      </c>
      <c r="Y44" s="507" t="e">
        <f ca="1">+IF(AND(ISNUMBER(OFFSET('Sanitation Data'!$D$11,0,10*ROW('Sanitation Data'!D38))),'Data Summary'!CN44="Yes"),OFFSET('Sanitation Data'!$D$11,0,10*ROW('Sanitation Data'!D38)),NA())</f>
        <v>#N/A</v>
      </c>
      <c r="Z44" s="507" t="e">
        <f ca="1">+IF(AND(ISNUMBER(OFFSET('Sanitation Data'!$D$12,0,10*ROW('Sanitation Data'!D38))),'Data Summary'!CO44="Yes"),OFFSET('Sanitation Data'!$D$12,0,10*ROW('Sanitation Data'!D38)),NA())</f>
        <v>#N/A</v>
      </c>
      <c r="AA44" s="507" t="e">
        <f ca="1">+IF(AND(ISNUMBER(OFFSET('Sanitation Data'!$E$4,0,10*ROW('Sanitation Data'!E38))),'Data Summary'!CP44="Yes"),100-OFFSET('Sanitation Data'!$E$4,0,10*ROW('Sanitation Data'!E38)),NA())</f>
        <v>#N/A</v>
      </c>
      <c r="AB44" s="507" t="e">
        <f ca="1">+IF(AND(ISNUMBER(OFFSET('Sanitation Data'!$E$6,0,10*ROW('Sanitation Data'!E38))),'Data Summary'!CQ44="Yes"),OFFSET('Sanitation Data'!$E$6,0,10*ROW('Sanitation Data'!E38)),NA())</f>
        <v>#N/A</v>
      </c>
      <c r="AC44" s="507" t="e">
        <f ca="1">+IF(AND(ISNUMBER(OFFSET('Sanitation Data'!$E$10,0,10*ROW('Sanitation Data'!E38))),'Data Summary'!CR44="Yes"),OFFSET('Sanitation Data'!$E$10,0,10*ROW('Sanitation Data'!E38)),NA())</f>
        <v>#N/A</v>
      </c>
      <c r="AD44" s="507" t="e">
        <f ca="1">+IF(AND(ISNUMBER(OFFSET('Sanitation Data'!$E$11,0,10*ROW('Sanitation Data'!E38))),'Data Summary'!CS44="Yes"),OFFSET('Sanitation Data'!$E$11,0,10*ROW('Sanitation Data'!E38)),NA())</f>
        <v>#N/A</v>
      </c>
      <c r="AE44" s="507" t="e">
        <f ca="1">+IF(AND(ISNUMBER(OFFSET('Sanitation Data'!$E$12,0,10*ROW('Sanitation Data'!E38))),'Data Summary'!CT44="Yes"),OFFSET('Sanitation Data'!$E$12,0,10*ROW('Sanitation Data'!E38)),NA())</f>
        <v>#N/A</v>
      </c>
      <c r="AF44" s="507" t="e">
        <f ca="1">+IF(AND(ISNUMBER(OFFSET('Sanitation Data'!$F$4,0,10*ROW('Sanitation Data'!F38))),'Data Summary'!CU44="Yes"),100-OFFSET('Sanitation Data'!$F$4,0,10*ROW('Sanitation Data'!F38)),NA())</f>
        <v>#N/A</v>
      </c>
      <c r="AG44" s="507" t="e">
        <f ca="1">+IF(AND(ISNUMBER(OFFSET('Sanitation Data'!$F$6,0,10*ROW('Sanitation Data'!F38))),'Data Summary'!CV44="Yes"),OFFSET('Sanitation Data'!$F$6,0,10*ROW('Sanitation Data'!F38)),NA())</f>
        <v>#N/A</v>
      </c>
      <c r="AH44" s="507" t="e">
        <f ca="1">+IF(AND(ISNUMBER(OFFSET('Sanitation Data'!$F$10,0,10*ROW('Sanitation Data'!F38))),'Data Summary'!CW44="Yes"),OFFSET('Sanitation Data'!$F$10,0,10*ROW('Sanitation Data'!F38)),NA())</f>
        <v>#N/A</v>
      </c>
      <c r="AI44" s="507" t="e">
        <f ca="1">+IF(AND(ISNUMBER(OFFSET('Sanitation Data'!$F$11,0,10*ROW('Sanitation Data'!F38))),'Data Summary'!CX44="Yes"),OFFSET('Sanitation Data'!$F$11,0,10*ROW('Sanitation Data'!F38)),NA())</f>
        <v>#N/A</v>
      </c>
      <c r="AJ44" s="507" t="e">
        <f ca="1">+IF(AND(ISNUMBER(OFFSET('Sanitation Data'!$F$12,0,10*ROW('Sanitation Data'!F38))),'Data Summary'!CY44="Yes"),OFFSET('Sanitation Data'!$F$12,0,10*ROW('Sanitation Data'!F38)),NA())</f>
        <v>#N/A</v>
      </c>
      <c r="AK44" s="507" t="e">
        <f ca="1">+IF(AND(ISNUMBER(OFFSET('Sanitation Data'!$G$4,0,10*ROW('Sanitation Data'!G38))),'Data Summary'!CZ44="Yes"),100-OFFSET('Sanitation Data'!$G$4,0,10*ROW('Sanitation Data'!G38)),NA())</f>
        <v>#N/A</v>
      </c>
      <c r="AL44" s="507" t="e">
        <f ca="1">+IF(AND(ISNUMBER(OFFSET('Sanitation Data'!$G$6,0,10*ROW('Sanitation Data'!G38))),'Data Summary'!DA44="Yes"),OFFSET('Sanitation Data'!$G$6,0,10*ROW('Sanitation Data'!G38)),NA())</f>
        <v>#N/A</v>
      </c>
      <c r="AM44" s="507" t="e">
        <f ca="1">+IF(AND(ISNUMBER(OFFSET('Sanitation Data'!$G$10,0,10*ROW('Sanitation Data'!G38))),'Data Summary'!DB44="Yes"),OFFSET('Sanitation Data'!$G$10,0,10*ROW('Sanitation Data'!G38)),NA())</f>
        <v>#N/A</v>
      </c>
      <c r="AN44" s="507" t="e">
        <f ca="1">+IF(AND(ISNUMBER(OFFSET('Sanitation Data'!$G$11,0,10*ROW('Sanitation Data'!G38))),'Data Summary'!DC44="Yes"),OFFSET('Sanitation Data'!$G$11,0,10*ROW('Sanitation Data'!G38)),NA())</f>
        <v>#N/A</v>
      </c>
      <c r="AO44" s="507" t="e">
        <f ca="1">+IF(AND(ISNUMBER(OFFSET('Sanitation Data'!$G$12,0,10*ROW('Sanitation Data'!G38))),'Data Summary'!DD44="Yes"),OFFSET('Sanitation Data'!$G$12,0,10*ROW('Sanitation Data'!G38)),NA())</f>
        <v>#N/A</v>
      </c>
      <c r="AP44" s="507" t="e">
        <f ca="1">+IF(AND(ISNUMBER(OFFSET('Sanitation Data'!$H$4,0,10*ROW('Sanitation Data'!H38))),'Data Summary'!DE44="Yes"),100-OFFSET('Sanitation Data'!$H$4,0,10*ROW('Sanitation Data'!H38)),NA())</f>
        <v>#N/A</v>
      </c>
      <c r="AQ44" s="507" t="e">
        <f ca="1">+IF(AND(ISNUMBER(OFFSET('Sanitation Data'!$H$6,0,10*ROW('Sanitation Data'!H38))),'Data Summary'!DF44="Yes"),OFFSET('Sanitation Data'!$H$6,0,10*ROW('Sanitation Data'!H38)),NA())</f>
        <v>#N/A</v>
      </c>
      <c r="AR44" s="507" t="e">
        <f ca="1">+IF(AND(ISNUMBER(OFFSET('Sanitation Data'!$H$10,0,10*ROW('Sanitation Data'!H38))),'Data Summary'!DG44="Yes"),OFFSET('Sanitation Data'!$H$10,0,10*ROW('Sanitation Data'!H38)),NA())</f>
        <v>#N/A</v>
      </c>
      <c r="AS44" s="507" t="e">
        <f ca="1">+IF(AND(ISNUMBER(OFFSET('Sanitation Data'!$H$11,0,10*ROW('Sanitation Data'!H38))),'Data Summary'!DH44="Yes"),OFFSET('Sanitation Data'!$H$11,0,10*ROW('Sanitation Data'!H38)),NA())</f>
        <v>#N/A</v>
      </c>
      <c r="AT44" s="507" t="e">
        <f ca="1">+IF(AND(ISNUMBER(OFFSET('Sanitation Data'!$H$12,0,10*ROW('Sanitation Data'!H38))),'Data Summary'!DI44="Yes"),OFFSET('Sanitation Data'!$H$12,0,10*ROW('Sanitation Data'!H38)),NA())</f>
        <v>#N/A</v>
      </c>
      <c r="AU44" s="507" t="e">
        <f ca="1">+IF(AND(ISNUMBER(OFFSET('Sanitation Data'!$I$4,0,10*ROW('Sanitation Data'!I38))),'Data Summary'!DJ44="Yes"),100-OFFSET('Sanitation Data'!$I$4,0,10*ROW('Sanitation Data'!I38)),NA())</f>
        <v>#N/A</v>
      </c>
      <c r="AV44" s="507" t="e">
        <f ca="1">+IF(AND(ISNUMBER(OFFSET('Sanitation Data'!$I$6,0,10*ROW('Sanitation Data'!I38))),'Data Summary'!DK44="Yes"),OFFSET('Sanitation Data'!$I$6,0,10*ROW('Sanitation Data'!I38)),NA())</f>
        <v>#N/A</v>
      </c>
      <c r="AW44" s="507" t="e">
        <f ca="1">+IF(AND(ISNUMBER(OFFSET('Sanitation Data'!$I$10,0,10*ROW('Sanitation Data'!I38))),'Data Summary'!DL44="Yes"),OFFSET('Sanitation Data'!$I$10,0,10*ROW('Sanitation Data'!I38)),NA())</f>
        <v>#N/A</v>
      </c>
      <c r="AX44" s="507" t="e">
        <f ca="1">+IF(AND(ISNUMBER(OFFSET('Sanitation Data'!$I$11,0,10*ROW('Sanitation Data'!I38))),'Data Summary'!DM44="Yes"),OFFSET('Sanitation Data'!$I$11,0,10*ROW('Sanitation Data'!I38)),NA())</f>
        <v>#N/A</v>
      </c>
      <c r="AY44" s="507" t="e">
        <f ca="1">+IF(AND(ISNUMBER(OFFSET('Sanitation Data'!$I$12,0,10*ROW('Sanitation Data'!I38))),'Data Summary'!DN44="Yes"),OFFSET('Sanitation Data'!$I$12,0,10*ROW('Sanitation Data'!I38)),NA())</f>
        <v>#N/A</v>
      </c>
      <c r="AZ44" s="508" t="e">
        <f ca="1">+IF(AND(ISNUMBER(OFFSET('Hygiene Data'!$D$5,0,10*ROW('Hygiene Data'!D38))),'Data Summary'!DO44="Yes"),OFFSET('Hygiene Data'!$D$5,0,10*ROW('Hygiene Data'!D38)),NA())</f>
        <v>#N/A</v>
      </c>
      <c r="BA44" s="508" t="e">
        <f ca="1">+IF(AND(ISNUMBER(OFFSET('Hygiene Data'!$D$7,0,10*ROW('Hygiene Data'!D38))),'Data Summary'!DP44="Yes"),OFFSET('Hygiene Data'!$D$7,0,10*ROW('Hygiene Data'!D38)),NA())</f>
        <v>#N/A</v>
      </c>
      <c r="BB44" s="508" t="e">
        <f ca="1">+IF(AND(ISNUMBER(OFFSET('Hygiene Data'!$D$9,0,10*ROW('Hygiene Data'!D38))),'Data Summary'!DQ44="Yes"),OFFSET('Hygiene Data'!$D$9,0,10*ROW('Hygiene Data'!D38)),NA())</f>
        <v>#N/A</v>
      </c>
      <c r="BC44" s="508" t="e">
        <f ca="1">+IF(AND(ISNUMBER(OFFSET('Hygiene Data'!$E$5,0,10*ROW('Hygiene Data'!E38))),'Data Summary'!DR44="Yes"),OFFSET('Hygiene Data'!$E$5,0,10*ROW('Hygiene Data'!E38)),NA())</f>
        <v>#N/A</v>
      </c>
      <c r="BD44" s="508" t="e">
        <f ca="1">+IF(AND(ISNUMBER(OFFSET('Hygiene Data'!$E$7,0,10*ROW('Hygiene Data'!E38))),'Data Summary'!DS44="Yes"),OFFSET('Hygiene Data'!$E$7,0,10*ROW('Hygiene Data'!E38)),NA())</f>
        <v>#N/A</v>
      </c>
      <c r="BE44" s="508" t="e">
        <f ca="1">+IF(AND(ISNUMBER(OFFSET('Hygiene Data'!$E$9,0,10*ROW('Hygiene Data'!E38))),'Data Summary'!DT44="Yes"),OFFSET('Hygiene Data'!$E$9,0,10*ROW('Hygiene Data'!E38)),NA())</f>
        <v>#N/A</v>
      </c>
      <c r="BF44" s="508" t="e">
        <f ca="1">+IF(AND(ISNUMBER(OFFSET('Hygiene Data'!$F$5,0,10*ROW('Hygiene Data'!F38))),'Data Summary'!DU44="Yes"),OFFSET('Hygiene Data'!$F$5,0,10*ROW('Hygiene Data'!F38)),NA())</f>
        <v>#N/A</v>
      </c>
      <c r="BG44" s="508" t="e">
        <f ca="1">+IF(AND(ISNUMBER(OFFSET('Hygiene Data'!$F$7,0,10*ROW('Hygiene Data'!F38))),'Data Summary'!DV44="Yes"),OFFSET('Hygiene Data'!$F$7,0,10*ROW('Hygiene Data'!F38)),NA())</f>
        <v>#N/A</v>
      </c>
      <c r="BH44" s="508" t="e">
        <f ca="1">+IF(AND(ISNUMBER(OFFSET('Hygiene Data'!$F$9,0,10*ROW('Hygiene Data'!F38))),'Data Summary'!DW44="Yes"),OFFSET('Hygiene Data'!$F$9,0,10*ROW('Hygiene Data'!F38)),NA())</f>
        <v>#N/A</v>
      </c>
      <c r="BI44" s="508" t="e">
        <f ca="1">+IF(AND(ISNUMBER(OFFSET('Hygiene Data'!$G$5,0,10*ROW('Hygiene Data'!G38))),'Data Summary'!DX44="Yes"),OFFSET('Hygiene Data'!$G$5,0,10*ROW('Hygiene Data'!G38)),NA())</f>
        <v>#N/A</v>
      </c>
      <c r="BJ44" s="508" t="e">
        <f ca="1">+IF(AND(ISNUMBER(OFFSET('Hygiene Data'!$G$7,0,10*ROW('Hygiene Data'!G38))),'Data Summary'!DY44="Yes"),OFFSET('Hygiene Data'!$G$7,0,10*ROW('Hygiene Data'!G38)),NA())</f>
        <v>#N/A</v>
      </c>
      <c r="BK44" s="508" t="e">
        <f ca="1">+IF(AND(ISNUMBER(OFFSET('Hygiene Data'!$G$9,0,10*ROW('Hygiene Data'!G38))),'Data Summary'!DZ44="Yes"),OFFSET('Hygiene Data'!$G$9,0,10*ROW('Hygiene Data'!G38)),NA())</f>
        <v>#N/A</v>
      </c>
      <c r="BL44" s="508" t="e">
        <f ca="1">+IF(AND(ISNUMBER(OFFSET('Hygiene Data'!$H$5,0,10*ROW('Hygiene Data'!H38))),'Data Summary'!EA44="Yes"),OFFSET('Hygiene Data'!$H$5,0,10*ROW('Hygiene Data'!H38)),NA())</f>
        <v>#N/A</v>
      </c>
      <c r="BM44" s="508" t="e">
        <f ca="1">+IF(AND(ISNUMBER(OFFSET('Hygiene Data'!$H$7,0,10*ROW('Hygiene Data'!H38))),'Data Summary'!EB44="Yes"),OFFSET('Hygiene Data'!$H$7,0,10*ROW('Hygiene Data'!H38)),NA())</f>
        <v>#N/A</v>
      </c>
      <c r="BN44" s="508" t="e">
        <f ca="1">+IF(AND(ISNUMBER(OFFSET('Hygiene Data'!$H$9,0,10*ROW('Hygiene Data'!H38))),'Data Summary'!EC44="Yes"),OFFSET('Hygiene Data'!$H$9,0,10*ROW('Hygiene Data'!H38)),NA())</f>
        <v>#N/A</v>
      </c>
      <c r="BO44" s="508" t="e">
        <f ca="1">+IF(AND(ISNUMBER(OFFSET('Hygiene Data'!$I$5,0,10*ROW('Hygiene Data'!I38))),'Data Summary'!ED44="Yes"),OFFSET('Hygiene Data'!$I$5,0,10*ROW('Hygiene Data'!I38)),NA())</f>
        <v>#N/A</v>
      </c>
      <c r="BP44" s="508" t="e">
        <f ca="1">+IF(AND(ISNUMBER(OFFSET('Hygiene Data'!$I$7,0,10*ROW('Hygiene Data'!I38))),'Data Summary'!EE44="Yes"),OFFSET('Hygiene Data'!$I$7,0,10*ROW('Hygiene Data'!I38)),NA())</f>
        <v>#N/A</v>
      </c>
      <c r="BQ44" s="508" t="e">
        <f ca="1">+IF(AND(ISNUMBER(OFFSET('Hygiene Data'!$I$9,0,10*ROW('Hygiene Data'!I38))),'Data Summary'!EF44="Yes"),OFFSET('Hygiene Data'!$I$9,0,10*ROW('Hygiene Data'!I38)),NA())</f>
        <v>#N/A</v>
      </c>
    </row>
    <row r="45" spans="1:69" x14ac:dyDescent="0.25">
      <c r="A45" s="504" t="e">
        <f ca="1">+RIGHT('Data Summary'!A45,LEN('Data Summary'!A45)-9)</f>
        <v>#VALUE!</v>
      </c>
      <c r="B45" s="478" t="str">
        <f ca="1">+IF(ISTEXT('Data Summary'!B45),'Data Summary'!B45,"")</f>
        <v/>
      </c>
      <c r="C45" s="505" t="e">
        <f ca="1">+VALUE('Data Summary'!C45)</f>
        <v>#VALUE!</v>
      </c>
      <c r="D45" s="506" t="e">
        <f ca="1">+IF(AND(ISNUMBER(OFFSET('Water Data'!$D$4,0,10*ROW('Water Data'!D39))),'Data Summary'!BS45="Yes"),100-OFFSET('Water Data'!$D$4,0,10*ROW('Water Data'!D39)),NA())</f>
        <v>#N/A</v>
      </c>
      <c r="E45" s="506" t="e">
        <f ca="1">+IF(AND(ISNUMBER(OFFSET('Water Data'!$D$6,0,10*ROW('Water Data'!D39))),'Data Summary'!BT45="Yes"),OFFSET('Water Data'!$D$6,0,10*ROW('Water Data'!D39)),NA())</f>
        <v>#N/A</v>
      </c>
      <c r="F45" s="506" t="e">
        <f ca="1">+IF(AND(ISNUMBER(OFFSET('Water Data'!$D$9,0,10*ROW('Water Data'!D39))),'Data Summary'!BU45="Yes"),OFFSET('Water Data'!$D$9,0,10*ROW('Water Data'!D39)),NA())</f>
        <v>#N/A</v>
      </c>
      <c r="G45" s="506" t="e">
        <f ca="1">+IF(AND(ISNUMBER(OFFSET('Water Data'!$E$4,0,10*ROW('Water Data'!E39))),'Data Summary'!BV45="Yes"),100-OFFSET('Water Data'!$E$4,0,10*ROW('Water Data'!E39)),NA())</f>
        <v>#N/A</v>
      </c>
      <c r="H45" s="506" t="e">
        <f ca="1">+IF(AND(ISNUMBER(OFFSET('Water Data'!$E$6,0,10*ROW('Water Data'!E39))),'Data Summary'!BW45="Yes"),OFFSET('Water Data'!$E$6,0,10*ROW('Water Data'!E39)),NA())</f>
        <v>#N/A</v>
      </c>
      <c r="I45" s="506" t="e">
        <f ca="1">+IF(AND(ISNUMBER(OFFSET('Water Data'!$E$9,0,10*ROW('Water Data'!E39))),'Data Summary'!BX45="Yes"),OFFSET('Water Data'!$E$9,0,10*ROW('Water Data'!E39)),NA())</f>
        <v>#N/A</v>
      </c>
      <c r="J45" s="506" t="e">
        <f ca="1">+IF(AND(ISNUMBER(OFFSET('Water Data'!$F$4,0,10*ROW('Water Data'!F39))),'Data Summary'!BY45="Yes"),100-OFFSET('Water Data'!$F$4,0,10*ROW('Water Data'!F39)),NA())</f>
        <v>#N/A</v>
      </c>
      <c r="K45" s="506" t="e">
        <f ca="1">+IF(AND(ISNUMBER(OFFSET('Water Data'!$F$6,0,10*ROW('Water Data'!F39))),'Data Summary'!BZ45="Yes"),OFFSET('Water Data'!$F$6,0,10*ROW('Water Data'!F39)),NA())</f>
        <v>#N/A</v>
      </c>
      <c r="L45" s="506" t="e">
        <f ca="1">+IF(AND(ISNUMBER(OFFSET('Water Data'!$F$9,0,10*ROW('Water Data'!F39))),'Data Summary'!CA45="Yes"),OFFSET('Water Data'!$F$9,0,10*ROW('Water Data'!F39)),NA())</f>
        <v>#N/A</v>
      </c>
      <c r="M45" s="506" t="e">
        <f ca="1">+IF(AND(ISNUMBER(OFFSET('Water Data'!$G$4,0,10*ROW('Water Data'!G39))),'Data Summary'!CB45="Yes"),100-OFFSET('Water Data'!$G$4,0,10*ROW('Water Data'!G39)),NA())</f>
        <v>#N/A</v>
      </c>
      <c r="N45" s="506" t="e">
        <f ca="1">+IF(AND(ISNUMBER(OFFSET('Water Data'!$G$6,0,10*ROW('Water Data'!G39))),'Data Summary'!CC45="Yes"),OFFSET('Water Data'!$G$6,0,10*ROW('Water Data'!G39)),NA())</f>
        <v>#N/A</v>
      </c>
      <c r="O45" s="506" t="e">
        <f ca="1">+IF(AND(ISNUMBER(OFFSET('Water Data'!$G$9,0,10*ROW('Water Data'!G39))),'Data Summary'!CD45="Yes"),OFFSET('Water Data'!$G$9,0,10*ROW('Water Data'!G39)),NA())</f>
        <v>#N/A</v>
      </c>
      <c r="P45" s="506" t="e">
        <f ca="1">+IF(AND(ISNUMBER(OFFSET('Water Data'!$H$4,0,10*ROW('Water Data'!H39))),'Data Summary'!CE45="Yes"),100-OFFSET('Water Data'!$H$4,0,10*ROW('Water Data'!H39)),NA())</f>
        <v>#N/A</v>
      </c>
      <c r="Q45" s="506" t="e">
        <f ca="1">+IF(AND(ISNUMBER(OFFSET('Water Data'!$H$6,0,10*ROW('Water Data'!H39))),'Data Summary'!CF45="Yes"),OFFSET('Water Data'!$H$6,0,10*ROW('Water Data'!H39)),NA())</f>
        <v>#N/A</v>
      </c>
      <c r="R45" s="506" t="e">
        <f ca="1">+IF(AND(ISNUMBER(OFFSET('Water Data'!$H$9,0,10*ROW('Water Data'!H39))),'Data Summary'!CG45="Yes"),OFFSET('Water Data'!$H$9,0,10*ROW('Water Data'!H39)),NA())</f>
        <v>#N/A</v>
      </c>
      <c r="S45" s="506" t="e">
        <f ca="1">+IF(AND(ISNUMBER(OFFSET('Water Data'!$I$4,0,10*ROW('Water Data'!I39))),'Data Summary'!CH45="Yes"),100-OFFSET('Water Data'!$I$4,0,10*ROW('Water Data'!I39)),NA())</f>
        <v>#N/A</v>
      </c>
      <c r="T45" s="506" t="e">
        <f ca="1">+IF(AND(ISNUMBER(OFFSET('Water Data'!$I$6,0,10*ROW('Water Data'!I39))),'Data Summary'!CI45="Yes"),OFFSET('Water Data'!$I$6,0,10*ROW('Water Data'!I39)),NA())</f>
        <v>#N/A</v>
      </c>
      <c r="U45" s="506" t="e">
        <f ca="1">+IF(AND(ISNUMBER(OFFSET('Water Data'!$I$9,0,10*ROW('Water Data'!I39))),'Data Summary'!CJ45="Yes"),OFFSET('Water Data'!$I$9,0,10*ROW('Water Data'!I39)),NA())</f>
        <v>#N/A</v>
      </c>
      <c r="V45" s="507" t="e">
        <f ca="1">+IF(AND(ISNUMBER(OFFSET('Sanitation Data'!$D$4,0,10*ROW('Sanitation Data'!D39))),'Data Summary'!CK45="Yes"),100-OFFSET('Sanitation Data'!$D$4,0,10*ROW('Sanitation Data'!D39)),NA())</f>
        <v>#N/A</v>
      </c>
      <c r="W45" s="507" t="e">
        <f ca="1">+IF(AND(ISNUMBER(OFFSET('Sanitation Data'!$D$6,0,10*ROW('Sanitation Data'!D39))),'Data Summary'!CL45="Yes"),OFFSET('Sanitation Data'!$D$6,0,10*ROW('Sanitation Data'!D39)),NA())</f>
        <v>#N/A</v>
      </c>
      <c r="X45" s="507" t="e">
        <f ca="1">+IF(AND(ISNUMBER(OFFSET('Sanitation Data'!$D$10,0,10*ROW('Sanitation Data'!D39))),'Data Summary'!CM45="Yes"),OFFSET('Sanitation Data'!$D$10,0,10*ROW('Sanitation Data'!D39)),NA())</f>
        <v>#N/A</v>
      </c>
      <c r="Y45" s="507" t="e">
        <f ca="1">+IF(AND(ISNUMBER(OFFSET('Sanitation Data'!$D$11,0,10*ROW('Sanitation Data'!D39))),'Data Summary'!CN45="Yes"),OFFSET('Sanitation Data'!$D$11,0,10*ROW('Sanitation Data'!D39)),NA())</f>
        <v>#N/A</v>
      </c>
      <c r="Z45" s="507" t="e">
        <f ca="1">+IF(AND(ISNUMBER(OFFSET('Sanitation Data'!$D$12,0,10*ROW('Sanitation Data'!D39))),'Data Summary'!CO45="Yes"),OFFSET('Sanitation Data'!$D$12,0,10*ROW('Sanitation Data'!D39)),NA())</f>
        <v>#N/A</v>
      </c>
      <c r="AA45" s="507" t="e">
        <f ca="1">+IF(AND(ISNUMBER(OFFSET('Sanitation Data'!$E$4,0,10*ROW('Sanitation Data'!E39))),'Data Summary'!CP45="Yes"),100-OFFSET('Sanitation Data'!$E$4,0,10*ROW('Sanitation Data'!E39)),NA())</f>
        <v>#N/A</v>
      </c>
      <c r="AB45" s="507" t="e">
        <f ca="1">+IF(AND(ISNUMBER(OFFSET('Sanitation Data'!$E$6,0,10*ROW('Sanitation Data'!E39))),'Data Summary'!CQ45="Yes"),OFFSET('Sanitation Data'!$E$6,0,10*ROW('Sanitation Data'!E39)),NA())</f>
        <v>#N/A</v>
      </c>
      <c r="AC45" s="507" t="e">
        <f ca="1">+IF(AND(ISNUMBER(OFFSET('Sanitation Data'!$E$10,0,10*ROW('Sanitation Data'!E39))),'Data Summary'!CR45="Yes"),OFFSET('Sanitation Data'!$E$10,0,10*ROW('Sanitation Data'!E39)),NA())</f>
        <v>#N/A</v>
      </c>
      <c r="AD45" s="507" t="e">
        <f ca="1">+IF(AND(ISNUMBER(OFFSET('Sanitation Data'!$E$11,0,10*ROW('Sanitation Data'!E39))),'Data Summary'!CS45="Yes"),OFFSET('Sanitation Data'!$E$11,0,10*ROW('Sanitation Data'!E39)),NA())</f>
        <v>#N/A</v>
      </c>
      <c r="AE45" s="507" t="e">
        <f ca="1">+IF(AND(ISNUMBER(OFFSET('Sanitation Data'!$E$12,0,10*ROW('Sanitation Data'!E39))),'Data Summary'!CT45="Yes"),OFFSET('Sanitation Data'!$E$12,0,10*ROW('Sanitation Data'!E39)),NA())</f>
        <v>#N/A</v>
      </c>
      <c r="AF45" s="507" t="e">
        <f ca="1">+IF(AND(ISNUMBER(OFFSET('Sanitation Data'!$F$4,0,10*ROW('Sanitation Data'!F39))),'Data Summary'!CU45="Yes"),100-OFFSET('Sanitation Data'!$F$4,0,10*ROW('Sanitation Data'!F39)),NA())</f>
        <v>#N/A</v>
      </c>
      <c r="AG45" s="507" t="e">
        <f ca="1">+IF(AND(ISNUMBER(OFFSET('Sanitation Data'!$F$6,0,10*ROW('Sanitation Data'!F39))),'Data Summary'!CV45="Yes"),OFFSET('Sanitation Data'!$F$6,0,10*ROW('Sanitation Data'!F39)),NA())</f>
        <v>#N/A</v>
      </c>
      <c r="AH45" s="507" t="e">
        <f ca="1">+IF(AND(ISNUMBER(OFFSET('Sanitation Data'!$F$10,0,10*ROW('Sanitation Data'!F39))),'Data Summary'!CW45="Yes"),OFFSET('Sanitation Data'!$F$10,0,10*ROW('Sanitation Data'!F39)),NA())</f>
        <v>#N/A</v>
      </c>
      <c r="AI45" s="507" t="e">
        <f ca="1">+IF(AND(ISNUMBER(OFFSET('Sanitation Data'!$F$11,0,10*ROW('Sanitation Data'!F39))),'Data Summary'!CX45="Yes"),OFFSET('Sanitation Data'!$F$11,0,10*ROW('Sanitation Data'!F39)),NA())</f>
        <v>#N/A</v>
      </c>
      <c r="AJ45" s="507" t="e">
        <f ca="1">+IF(AND(ISNUMBER(OFFSET('Sanitation Data'!$F$12,0,10*ROW('Sanitation Data'!F39))),'Data Summary'!CY45="Yes"),OFFSET('Sanitation Data'!$F$12,0,10*ROW('Sanitation Data'!F39)),NA())</f>
        <v>#N/A</v>
      </c>
      <c r="AK45" s="507" t="e">
        <f ca="1">+IF(AND(ISNUMBER(OFFSET('Sanitation Data'!$G$4,0,10*ROW('Sanitation Data'!G39))),'Data Summary'!CZ45="Yes"),100-OFFSET('Sanitation Data'!$G$4,0,10*ROW('Sanitation Data'!G39)),NA())</f>
        <v>#N/A</v>
      </c>
      <c r="AL45" s="507" t="e">
        <f ca="1">+IF(AND(ISNUMBER(OFFSET('Sanitation Data'!$G$6,0,10*ROW('Sanitation Data'!G39))),'Data Summary'!DA45="Yes"),OFFSET('Sanitation Data'!$G$6,0,10*ROW('Sanitation Data'!G39)),NA())</f>
        <v>#N/A</v>
      </c>
      <c r="AM45" s="507" t="e">
        <f ca="1">+IF(AND(ISNUMBER(OFFSET('Sanitation Data'!$G$10,0,10*ROW('Sanitation Data'!G39))),'Data Summary'!DB45="Yes"),OFFSET('Sanitation Data'!$G$10,0,10*ROW('Sanitation Data'!G39)),NA())</f>
        <v>#N/A</v>
      </c>
      <c r="AN45" s="507" t="e">
        <f ca="1">+IF(AND(ISNUMBER(OFFSET('Sanitation Data'!$G$11,0,10*ROW('Sanitation Data'!G39))),'Data Summary'!DC45="Yes"),OFFSET('Sanitation Data'!$G$11,0,10*ROW('Sanitation Data'!G39)),NA())</f>
        <v>#N/A</v>
      </c>
      <c r="AO45" s="507" t="e">
        <f ca="1">+IF(AND(ISNUMBER(OFFSET('Sanitation Data'!$G$12,0,10*ROW('Sanitation Data'!G39))),'Data Summary'!DD45="Yes"),OFFSET('Sanitation Data'!$G$12,0,10*ROW('Sanitation Data'!G39)),NA())</f>
        <v>#N/A</v>
      </c>
      <c r="AP45" s="507" t="e">
        <f ca="1">+IF(AND(ISNUMBER(OFFSET('Sanitation Data'!$H$4,0,10*ROW('Sanitation Data'!H39))),'Data Summary'!DE45="Yes"),100-OFFSET('Sanitation Data'!$H$4,0,10*ROW('Sanitation Data'!H39)),NA())</f>
        <v>#N/A</v>
      </c>
      <c r="AQ45" s="507" t="e">
        <f ca="1">+IF(AND(ISNUMBER(OFFSET('Sanitation Data'!$H$6,0,10*ROW('Sanitation Data'!H39))),'Data Summary'!DF45="Yes"),OFFSET('Sanitation Data'!$H$6,0,10*ROW('Sanitation Data'!H39)),NA())</f>
        <v>#N/A</v>
      </c>
      <c r="AR45" s="507" t="e">
        <f ca="1">+IF(AND(ISNUMBER(OFFSET('Sanitation Data'!$H$10,0,10*ROW('Sanitation Data'!H39))),'Data Summary'!DG45="Yes"),OFFSET('Sanitation Data'!$H$10,0,10*ROW('Sanitation Data'!H39)),NA())</f>
        <v>#N/A</v>
      </c>
      <c r="AS45" s="507" t="e">
        <f ca="1">+IF(AND(ISNUMBER(OFFSET('Sanitation Data'!$H$11,0,10*ROW('Sanitation Data'!H39))),'Data Summary'!DH45="Yes"),OFFSET('Sanitation Data'!$H$11,0,10*ROW('Sanitation Data'!H39)),NA())</f>
        <v>#N/A</v>
      </c>
      <c r="AT45" s="507" t="e">
        <f ca="1">+IF(AND(ISNUMBER(OFFSET('Sanitation Data'!$H$12,0,10*ROW('Sanitation Data'!H39))),'Data Summary'!DI45="Yes"),OFFSET('Sanitation Data'!$H$12,0,10*ROW('Sanitation Data'!H39)),NA())</f>
        <v>#N/A</v>
      </c>
      <c r="AU45" s="507" t="e">
        <f ca="1">+IF(AND(ISNUMBER(OFFSET('Sanitation Data'!$I$4,0,10*ROW('Sanitation Data'!I39))),'Data Summary'!DJ45="Yes"),100-OFFSET('Sanitation Data'!$I$4,0,10*ROW('Sanitation Data'!I39)),NA())</f>
        <v>#N/A</v>
      </c>
      <c r="AV45" s="507" t="e">
        <f ca="1">+IF(AND(ISNUMBER(OFFSET('Sanitation Data'!$I$6,0,10*ROW('Sanitation Data'!I39))),'Data Summary'!DK45="Yes"),OFFSET('Sanitation Data'!$I$6,0,10*ROW('Sanitation Data'!I39)),NA())</f>
        <v>#N/A</v>
      </c>
      <c r="AW45" s="507" t="e">
        <f ca="1">+IF(AND(ISNUMBER(OFFSET('Sanitation Data'!$I$10,0,10*ROW('Sanitation Data'!I39))),'Data Summary'!DL45="Yes"),OFFSET('Sanitation Data'!$I$10,0,10*ROW('Sanitation Data'!I39)),NA())</f>
        <v>#N/A</v>
      </c>
      <c r="AX45" s="507" t="e">
        <f ca="1">+IF(AND(ISNUMBER(OFFSET('Sanitation Data'!$I$11,0,10*ROW('Sanitation Data'!I39))),'Data Summary'!DM45="Yes"),OFFSET('Sanitation Data'!$I$11,0,10*ROW('Sanitation Data'!I39)),NA())</f>
        <v>#N/A</v>
      </c>
      <c r="AY45" s="507" t="e">
        <f ca="1">+IF(AND(ISNUMBER(OFFSET('Sanitation Data'!$I$12,0,10*ROW('Sanitation Data'!I39))),'Data Summary'!DN45="Yes"),OFFSET('Sanitation Data'!$I$12,0,10*ROW('Sanitation Data'!I39)),NA())</f>
        <v>#N/A</v>
      </c>
      <c r="AZ45" s="508" t="e">
        <f ca="1">+IF(AND(ISNUMBER(OFFSET('Hygiene Data'!$D$5,0,10*ROW('Hygiene Data'!D39))),'Data Summary'!DO45="Yes"),OFFSET('Hygiene Data'!$D$5,0,10*ROW('Hygiene Data'!D39)),NA())</f>
        <v>#N/A</v>
      </c>
      <c r="BA45" s="508" t="e">
        <f ca="1">+IF(AND(ISNUMBER(OFFSET('Hygiene Data'!$D$7,0,10*ROW('Hygiene Data'!D39))),'Data Summary'!DP45="Yes"),OFFSET('Hygiene Data'!$D$7,0,10*ROW('Hygiene Data'!D39)),NA())</f>
        <v>#N/A</v>
      </c>
      <c r="BB45" s="508" t="e">
        <f ca="1">+IF(AND(ISNUMBER(OFFSET('Hygiene Data'!$D$9,0,10*ROW('Hygiene Data'!D39))),'Data Summary'!DQ45="Yes"),OFFSET('Hygiene Data'!$D$9,0,10*ROW('Hygiene Data'!D39)),NA())</f>
        <v>#N/A</v>
      </c>
      <c r="BC45" s="508" t="e">
        <f ca="1">+IF(AND(ISNUMBER(OFFSET('Hygiene Data'!$E$5,0,10*ROW('Hygiene Data'!E39))),'Data Summary'!DR45="Yes"),OFFSET('Hygiene Data'!$E$5,0,10*ROW('Hygiene Data'!E39)),NA())</f>
        <v>#N/A</v>
      </c>
      <c r="BD45" s="508" t="e">
        <f ca="1">+IF(AND(ISNUMBER(OFFSET('Hygiene Data'!$E$7,0,10*ROW('Hygiene Data'!E39))),'Data Summary'!DS45="Yes"),OFFSET('Hygiene Data'!$E$7,0,10*ROW('Hygiene Data'!E39)),NA())</f>
        <v>#N/A</v>
      </c>
      <c r="BE45" s="508" t="e">
        <f ca="1">+IF(AND(ISNUMBER(OFFSET('Hygiene Data'!$E$9,0,10*ROW('Hygiene Data'!E39))),'Data Summary'!DT45="Yes"),OFFSET('Hygiene Data'!$E$9,0,10*ROW('Hygiene Data'!E39)),NA())</f>
        <v>#N/A</v>
      </c>
      <c r="BF45" s="508" t="e">
        <f ca="1">+IF(AND(ISNUMBER(OFFSET('Hygiene Data'!$F$5,0,10*ROW('Hygiene Data'!F39))),'Data Summary'!DU45="Yes"),OFFSET('Hygiene Data'!$F$5,0,10*ROW('Hygiene Data'!F39)),NA())</f>
        <v>#N/A</v>
      </c>
      <c r="BG45" s="508" t="e">
        <f ca="1">+IF(AND(ISNUMBER(OFFSET('Hygiene Data'!$F$7,0,10*ROW('Hygiene Data'!F39))),'Data Summary'!DV45="Yes"),OFFSET('Hygiene Data'!$F$7,0,10*ROW('Hygiene Data'!F39)),NA())</f>
        <v>#N/A</v>
      </c>
      <c r="BH45" s="508" t="e">
        <f ca="1">+IF(AND(ISNUMBER(OFFSET('Hygiene Data'!$F$9,0,10*ROW('Hygiene Data'!F39))),'Data Summary'!DW45="Yes"),OFFSET('Hygiene Data'!$F$9,0,10*ROW('Hygiene Data'!F39)),NA())</f>
        <v>#N/A</v>
      </c>
      <c r="BI45" s="508" t="e">
        <f ca="1">+IF(AND(ISNUMBER(OFFSET('Hygiene Data'!$G$5,0,10*ROW('Hygiene Data'!G39))),'Data Summary'!DX45="Yes"),OFFSET('Hygiene Data'!$G$5,0,10*ROW('Hygiene Data'!G39)),NA())</f>
        <v>#N/A</v>
      </c>
      <c r="BJ45" s="508" t="e">
        <f ca="1">+IF(AND(ISNUMBER(OFFSET('Hygiene Data'!$G$7,0,10*ROW('Hygiene Data'!G39))),'Data Summary'!DY45="Yes"),OFFSET('Hygiene Data'!$G$7,0,10*ROW('Hygiene Data'!G39)),NA())</f>
        <v>#N/A</v>
      </c>
      <c r="BK45" s="508" t="e">
        <f ca="1">+IF(AND(ISNUMBER(OFFSET('Hygiene Data'!$G$9,0,10*ROW('Hygiene Data'!G39))),'Data Summary'!DZ45="Yes"),OFFSET('Hygiene Data'!$G$9,0,10*ROW('Hygiene Data'!G39)),NA())</f>
        <v>#N/A</v>
      </c>
      <c r="BL45" s="508" t="e">
        <f ca="1">+IF(AND(ISNUMBER(OFFSET('Hygiene Data'!$H$5,0,10*ROW('Hygiene Data'!H39))),'Data Summary'!EA45="Yes"),OFFSET('Hygiene Data'!$H$5,0,10*ROW('Hygiene Data'!H39)),NA())</f>
        <v>#N/A</v>
      </c>
      <c r="BM45" s="508" t="e">
        <f ca="1">+IF(AND(ISNUMBER(OFFSET('Hygiene Data'!$H$7,0,10*ROW('Hygiene Data'!H39))),'Data Summary'!EB45="Yes"),OFFSET('Hygiene Data'!$H$7,0,10*ROW('Hygiene Data'!H39)),NA())</f>
        <v>#N/A</v>
      </c>
      <c r="BN45" s="508" t="e">
        <f ca="1">+IF(AND(ISNUMBER(OFFSET('Hygiene Data'!$H$9,0,10*ROW('Hygiene Data'!H39))),'Data Summary'!EC45="Yes"),OFFSET('Hygiene Data'!$H$9,0,10*ROW('Hygiene Data'!H39)),NA())</f>
        <v>#N/A</v>
      </c>
      <c r="BO45" s="508" t="e">
        <f ca="1">+IF(AND(ISNUMBER(OFFSET('Hygiene Data'!$I$5,0,10*ROW('Hygiene Data'!I39))),'Data Summary'!ED45="Yes"),OFFSET('Hygiene Data'!$I$5,0,10*ROW('Hygiene Data'!I39)),NA())</f>
        <v>#N/A</v>
      </c>
      <c r="BP45" s="508" t="e">
        <f ca="1">+IF(AND(ISNUMBER(OFFSET('Hygiene Data'!$I$7,0,10*ROW('Hygiene Data'!I39))),'Data Summary'!EE45="Yes"),OFFSET('Hygiene Data'!$I$7,0,10*ROW('Hygiene Data'!I39)),NA())</f>
        <v>#N/A</v>
      </c>
      <c r="BQ45" s="508" t="e">
        <f ca="1">+IF(AND(ISNUMBER(OFFSET('Hygiene Data'!$I$9,0,10*ROW('Hygiene Data'!I39))),'Data Summary'!EF45="Yes"),OFFSET('Hygiene Data'!$I$9,0,10*ROW('Hygiene Data'!I39)),NA())</f>
        <v>#N/A</v>
      </c>
    </row>
    <row r="46" spans="1:69" x14ac:dyDescent="0.25">
      <c r="A46" s="504" t="e">
        <f ca="1">+RIGHT('Data Summary'!A46,LEN('Data Summary'!A46)-9)</f>
        <v>#VALUE!</v>
      </c>
      <c r="B46" s="478" t="str">
        <f ca="1">+IF(ISTEXT('Data Summary'!B46),'Data Summary'!B46,"")</f>
        <v/>
      </c>
      <c r="C46" s="505" t="e">
        <f ca="1">+VALUE('Data Summary'!C46)</f>
        <v>#VALUE!</v>
      </c>
      <c r="D46" s="506" t="e">
        <f ca="1">+IF(AND(ISNUMBER(OFFSET('Water Data'!$D$4,0,10*ROW('Water Data'!D40))),'Data Summary'!BS46="Yes"),100-OFFSET('Water Data'!$D$4,0,10*ROW('Water Data'!D40)),NA())</f>
        <v>#N/A</v>
      </c>
      <c r="E46" s="506" t="e">
        <f ca="1">+IF(AND(ISNUMBER(OFFSET('Water Data'!$D$6,0,10*ROW('Water Data'!D40))),'Data Summary'!BT46="Yes"),OFFSET('Water Data'!$D$6,0,10*ROW('Water Data'!D40)),NA())</f>
        <v>#N/A</v>
      </c>
      <c r="F46" s="506" t="e">
        <f ca="1">+IF(AND(ISNUMBER(OFFSET('Water Data'!$D$9,0,10*ROW('Water Data'!D40))),'Data Summary'!BU46="Yes"),OFFSET('Water Data'!$D$9,0,10*ROW('Water Data'!D40)),NA())</f>
        <v>#N/A</v>
      </c>
      <c r="G46" s="506" t="e">
        <f ca="1">+IF(AND(ISNUMBER(OFFSET('Water Data'!$E$4,0,10*ROW('Water Data'!E40))),'Data Summary'!BV46="Yes"),100-OFFSET('Water Data'!$E$4,0,10*ROW('Water Data'!E40)),NA())</f>
        <v>#N/A</v>
      </c>
      <c r="H46" s="506" t="e">
        <f ca="1">+IF(AND(ISNUMBER(OFFSET('Water Data'!$E$6,0,10*ROW('Water Data'!E40))),'Data Summary'!BW46="Yes"),OFFSET('Water Data'!$E$6,0,10*ROW('Water Data'!E40)),NA())</f>
        <v>#N/A</v>
      </c>
      <c r="I46" s="506" t="e">
        <f ca="1">+IF(AND(ISNUMBER(OFFSET('Water Data'!$E$9,0,10*ROW('Water Data'!E40))),'Data Summary'!BX46="Yes"),OFFSET('Water Data'!$E$9,0,10*ROW('Water Data'!E40)),NA())</f>
        <v>#N/A</v>
      </c>
      <c r="J46" s="506" t="e">
        <f ca="1">+IF(AND(ISNUMBER(OFFSET('Water Data'!$F$4,0,10*ROW('Water Data'!F40))),'Data Summary'!BY46="Yes"),100-OFFSET('Water Data'!$F$4,0,10*ROW('Water Data'!F40)),NA())</f>
        <v>#N/A</v>
      </c>
      <c r="K46" s="506" t="e">
        <f ca="1">+IF(AND(ISNUMBER(OFFSET('Water Data'!$F$6,0,10*ROW('Water Data'!F40))),'Data Summary'!BZ46="Yes"),OFFSET('Water Data'!$F$6,0,10*ROW('Water Data'!F40)),NA())</f>
        <v>#N/A</v>
      </c>
      <c r="L46" s="506" t="e">
        <f ca="1">+IF(AND(ISNUMBER(OFFSET('Water Data'!$F$9,0,10*ROW('Water Data'!F40))),'Data Summary'!CA46="Yes"),OFFSET('Water Data'!$F$9,0,10*ROW('Water Data'!F40)),NA())</f>
        <v>#N/A</v>
      </c>
      <c r="M46" s="506" t="e">
        <f ca="1">+IF(AND(ISNUMBER(OFFSET('Water Data'!$G$4,0,10*ROW('Water Data'!G40))),'Data Summary'!CB46="Yes"),100-OFFSET('Water Data'!$G$4,0,10*ROW('Water Data'!G40)),NA())</f>
        <v>#N/A</v>
      </c>
      <c r="N46" s="506" t="e">
        <f ca="1">+IF(AND(ISNUMBER(OFFSET('Water Data'!$G$6,0,10*ROW('Water Data'!G40))),'Data Summary'!CC46="Yes"),OFFSET('Water Data'!$G$6,0,10*ROW('Water Data'!G40)),NA())</f>
        <v>#N/A</v>
      </c>
      <c r="O46" s="506" t="e">
        <f ca="1">+IF(AND(ISNUMBER(OFFSET('Water Data'!$G$9,0,10*ROW('Water Data'!G40))),'Data Summary'!CD46="Yes"),OFFSET('Water Data'!$G$9,0,10*ROW('Water Data'!G40)),NA())</f>
        <v>#N/A</v>
      </c>
      <c r="P46" s="506" t="e">
        <f ca="1">+IF(AND(ISNUMBER(OFFSET('Water Data'!$H$4,0,10*ROW('Water Data'!H40))),'Data Summary'!CE46="Yes"),100-OFFSET('Water Data'!$H$4,0,10*ROW('Water Data'!H40)),NA())</f>
        <v>#N/A</v>
      </c>
      <c r="Q46" s="506" t="e">
        <f ca="1">+IF(AND(ISNUMBER(OFFSET('Water Data'!$H$6,0,10*ROW('Water Data'!H40))),'Data Summary'!CF46="Yes"),OFFSET('Water Data'!$H$6,0,10*ROW('Water Data'!H40)),NA())</f>
        <v>#N/A</v>
      </c>
      <c r="R46" s="506" t="e">
        <f ca="1">+IF(AND(ISNUMBER(OFFSET('Water Data'!$H$9,0,10*ROW('Water Data'!H40))),'Data Summary'!CG46="Yes"),OFFSET('Water Data'!$H$9,0,10*ROW('Water Data'!H40)),NA())</f>
        <v>#N/A</v>
      </c>
      <c r="S46" s="506" t="e">
        <f ca="1">+IF(AND(ISNUMBER(OFFSET('Water Data'!$I$4,0,10*ROW('Water Data'!I40))),'Data Summary'!CH46="Yes"),100-OFFSET('Water Data'!$I$4,0,10*ROW('Water Data'!I40)),NA())</f>
        <v>#N/A</v>
      </c>
      <c r="T46" s="506" t="e">
        <f ca="1">+IF(AND(ISNUMBER(OFFSET('Water Data'!$I$6,0,10*ROW('Water Data'!I40))),'Data Summary'!CI46="Yes"),OFFSET('Water Data'!$I$6,0,10*ROW('Water Data'!I40)),NA())</f>
        <v>#N/A</v>
      </c>
      <c r="U46" s="506" t="e">
        <f ca="1">+IF(AND(ISNUMBER(OFFSET('Water Data'!$I$9,0,10*ROW('Water Data'!I40))),'Data Summary'!CJ46="Yes"),OFFSET('Water Data'!$I$9,0,10*ROW('Water Data'!I40)),NA())</f>
        <v>#N/A</v>
      </c>
      <c r="V46" s="507" t="e">
        <f ca="1">+IF(AND(ISNUMBER(OFFSET('Sanitation Data'!$D$4,0,10*ROW('Sanitation Data'!D40))),'Data Summary'!CK46="Yes"),100-OFFSET('Sanitation Data'!$D$4,0,10*ROW('Sanitation Data'!D40)),NA())</f>
        <v>#N/A</v>
      </c>
      <c r="W46" s="507" t="e">
        <f ca="1">+IF(AND(ISNUMBER(OFFSET('Sanitation Data'!$D$6,0,10*ROW('Sanitation Data'!D40))),'Data Summary'!CL46="Yes"),OFFSET('Sanitation Data'!$D$6,0,10*ROW('Sanitation Data'!D40)),NA())</f>
        <v>#N/A</v>
      </c>
      <c r="X46" s="507" t="e">
        <f ca="1">+IF(AND(ISNUMBER(OFFSET('Sanitation Data'!$D$10,0,10*ROW('Sanitation Data'!D40))),'Data Summary'!CM46="Yes"),OFFSET('Sanitation Data'!$D$10,0,10*ROW('Sanitation Data'!D40)),NA())</f>
        <v>#N/A</v>
      </c>
      <c r="Y46" s="507" t="e">
        <f ca="1">+IF(AND(ISNUMBER(OFFSET('Sanitation Data'!$D$11,0,10*ROW('Sanitation Data'!D40))),'Data Summary'!CN46="Yes"),OFFSET('Sanitation Data'!$D$11,0,10*ROW('Sanitation Data'!D40)),NA())</f>
        <v>#N/A</v>
      </c>
      <c r="Z46" s="507" t="e">
        <f ca="1">+IF(AND(ISNUMBER(OFFSET('Sanitation Data'!$D$12,0,10*ROW('Sanitation Data'!D40))),'Data Summary'!CO46="Yes"),OFFSET('Sanitation Data'!$D$12,0,10*ROW('Sanitation Data'!D40)),NA())</f>
        <v>#N/A</v>
      </c>
      <c r="AA46" s="507" t="e">
        <f ca="1">+IF(AND(ISNUMBER(OFFSET('Sanitation Data'!$E$4,0,10*ROW('Sanitation Data'!E40))),'Data Summary'!CP46="Yes"),100-OFFSET('Sanitation Data'!$E$4,0,10*ROW('Sanitation Data'!E40)),NA())</f>
        <v>#N/A</v>
      </c>
      <c r="AB46" s="507" t="e">
        <f ca="1">+IF(AND(ISNUMBER(OFFSET('Sanitation Data'!$E$6,0,10*ROW('Sanitation Data'!E40))),'Data Summary'!CQ46="Yes"),OFFSET('Sanitation Data'!$E$6,0,10*ROW('Sanitation Data'!E40)),NA())</f>
        <v>#N/A</v>
      </c>
      <c r="AC46" s="507" t="e">
        <f ca="1">+IF(AND(ISNUMBER(OFFSET('Sanitation Data'!$E$10,0,10*ROW('Sanitation Data'!E40))),'Data Summary'!CR46="Yes"),OFFSET('Sanitation Data'!$E$10,0,10*ROW('Sanitation Data'!E40)),NA())</f>
        <v>#N/A</v>
      </c>
      <c r="AD46" s="507" t="e">
        <f ca="1">+IF(AND(ISNUMBER(OFFSET('Sanitation Data'!$E$11,0,10*ROW('Sanitation Data'!E40))),'Data Summary'!CS46="Yes"),OFFSET('Sanitation Data'!$E$11,0,10*ROW('Sanitation Data'!E40)),NA())</f>
        <v>#N/A</v>
      </c>
      <c r="AE46" s="507" t="e">
        <f ca="1">+IF(AND(ISNUMBER(OFFSET('Sanitation Data'!$E$12,0,10*ROW('Sanitation Data'!E40))),'Data Summary'!CT46="Yes"),OFFSET('Sanitation Data'!$E$12,0,10*ROW('Sanitation Data'!E40)),NA())</f>
        <v>#N/A</v>
      </c>
      <c r="AF46" s="507" t="e">
        <f ca="1">+IF(AND(ISNUMBER(OFFSET('Sanitation Data'!$F$4,0,10*ROW('Sanitation Data'!F40))),'Data Summary'!CU46="Yes"),100-OFFSET('Sanitation Data'!$F$4,0,10*ROW('Sanitation Data'!F40)),NA())</f>
        <v>#N/A</v>
      </c>
      <c r="AG46" s="507" t="e">
        <f ca="1">+IF(AND(ISNUMBER(OFFSET('Sanitation Data'!$F$6,0,10*ROW('Sanitation Data'!F40))),'Data Summary'!CV46="Yes"),OFFSET('Sanitation Data'!$F$6,0,10*ROW('Sanitation Data'!F40)),NA())</f>
        <v>#N/A</v>
      </c>
      <c r="AH46" s="507" t="e">
        <f ca="1">+IF(AND(ISNUMBER(OFFSET('Sanitation Data'!$F$10,0,10*ROW('Sanitation Data'!F40))),'Data Summary'!CW46="Yes"),OFFSET('Sanitation Data'!$F$10,0,10*ROW('Sanitation Data'!F40)),NA())</f>
        <v>#N/A</v>
      </c>
      <c r="AI46" s="507" t="e">
        <f ca="1">+IF(AND(ISNUMBER(OFFSET('Sanitation Data'!$F$11,0,10*ROW('Sanitation Data'!F40))),'Data Summary'!CX46="Yes"),OFFSET('Sanitation Data'!$F$11,0,10*ROW('Sanitation Data'!F40)),NA())</f>
        <v>#N/A</v>
      </c>
      <c r="AJ46" s="507" t="e">
        <f ca="1">+IF(AND(ISNUMBER(OFFSET('Sanitation Data'!$F$12,0,10*ROW('Sanitation Data'!F40))),'Data Summary'!CY46="Yes"),OFFSET('Sanitation Data'!$F$12,0,10*ROW('Sanitation Data'!F40)),NA())</f>
        <v>#N/A</v>
      </c>
      <c r="AK46" s="507" t="e">
        <f ca="1">+IF(AND(ISNUMBER(OFFSET('Sanitation Data'!$G$4,0,10*ROW('Sanitation Data'!G40))),'Data Summary'!CZ46="Yes"),100-OFFSET('Sanitation Data'!$G$4,0,10*ROW('Sanitation Data'!G40)),NA())</f>
        <v>#N/A</v>
      </c>
      <c r="AL46" s="507" t="e">
        <f ca="1">+IF(AND(ISNUMBER(OFFSET('Sanitation Data'!$G$6,0,10*ROW('Sanitation Data'!G40))),'Data Summary'!DA46="Yes"),OFFSET('Sanitation Data'!$G$6,0,10*ROW('Sanitation Data'!G40)),NA())</f>
        <v>#N/A</v>
      </c>
      <c r="AM46" s="507" t="e">
        <f ca="1">+IF(AND(ISNUMBER(OFFSET('Sanitation Data'!$G$10,0,10*ROW('Sanitation Data'!G40))),'Data Summary'!DB46="Yes"),OFFSET('Sanitation Data'!$G$10,0,10*ROW('Sanitation Data'!G40)),NA())</f>
        <v>#N/A</v>
      </c>
      <c r="AN46" s="507" t="e">
        <f ca="1">+IF(AND(ISNUMBER(OFFSET('Sanitation Data'!$G$11,0,10*ROW('Sanitation Data'!G40))),'Data Summary'!DC46="Yes"),OFFSET('Sanitation Data'!$G$11,0,10*ROW('Sanitation Data'!G40)),NA())</f>
        <v>#N/A</v>
      </c>
      <c r="AO46" s="507" t="e">
        <f ca="1">+IF(AND(ISNUMBER(OFFSET('Sanitation Data'!$G$12,0,10*ROW('Sanitation Data'!G40))),'Data Summary'!DD46="Yes"),OFFSET('Sanitation Data'!$G$12,0,10*ROW('Sanitation Data'!G40)),NA())</f>
        <v>#N/A</v>
      </c>
      <c r="AP46" s="507" t="e">
        <f ca="1">+IF(AND(ISNUMBER(OFFSET('Sanitation Data'!$H$4,0,10*ROW('Sanitation Data'!H40))),'Data Summary'!DE46="Yes"),100-OFFSET('Sanitation Data'!$H$4,0,10*ROW('Sanitation Data'!H40)),NA())</f>
        <v>#N/A</v>
      </c>
      <c r="AQ46" s="507" t="e">
        <f ca="1">+IF(AND(ISNUMBER(OFFSET('Sanitation Data'!$H$6,0,10*ROW('Sanitation Data'!H40))),'Data Summary'!DF46="Yes"),OFFSET('Sanitation Data'!$H$6,0,10*ROW('Sanitation Data'!H40)),NA())</f>
        <v>#N/A</v>
      </c>
      <c r="AR46" s="507" t="e">
        <f ca="1">+IF(AND(ISNUMBER(OFFSET('Sanitation Data'!$H$10,0,10*ROW('Sanitation Data'!H40))),'Data Summary'!DG46="Yes"),OFFSET('Sanitation Data'!$H$10,0,10*ROW('Sanitation Data'!H40)),NA())</f>
        <v>#N/A</v>
      </c>
      <c r="AS46" s="507" t="e">
        <f ca="1">+IF(AND(ISNUMBER(OFFSET('Sanitation Data'!$H$11,0,10*ROW('Sanitation Data'!H40))),'Data Summary'!DH46="Yes"),OFFSET('Sanitation Data'!$H$11,0,10*ROW('Sanitation Data'!H40)),NA())</f>
        <v>#N/A</v>
      </c>
      <c r="AT46" s="507" t="e">
        <f ca="1">+IF(AND(ISNUMBER(OFFSET('Sanitation Data'!$H$12,0,10*ROW('Sanitation Data'!H40))),'Data Summary'!DI46="Yes"),OFFSET('Sanitation Data'!$H$12,0,10*ROW('Sanitation Data'!H40)),NA())</f>
        <v>#N/A</v>
      </c>
      <c r="AU46" s="507" t="e">
        <f ca="1">+IF(AND(ISNUMBER(OFFSET('Sanitation Data'!$I$4,0,10*ROW('Sanitation Data'!I40))),'Data Summary'!DJ46="Yes"),100-OFFSET('Sanitation Data'!$I$4,0,10*ROW('Sanitation Data'!I40)),NA())</f>
        <v>#N/A</v>
      </c>
      <c r="AV46" s="507" t="e">
        <f ca="1">+IF(AND(ISNUMBER(OFFSET('Sanitation Data'!$I$6,0,10*ROW('Sanitation Data'!I40))),'Data Summary'!DK46="Yes"),OFFSET('Sanitation Data'!$I$6,0,10*ROW('Sanitation Data'!I40)),NA())</f>
        <v>#N/A</v>
      </c>
      <c r="AW46" s="507" t="e">
        <f ca="1">+IF(AND(ISNUMBER(OFFSET('Sanitation Data'!$I$10,0,10*ROW('Sanitation Data'!I40))),'Data Summary'!DL46="Yes"),OFFSET('Sanitation Data'!$I$10,0,10*ROW('Sanitation Data'!I40)),NA())</f>
        <v>#N/A</v>
      </c>
      <c r="AX46" s="507" t="e">
        <f ca="1">+IF(AND(ISNUMBER(OFFSET('Sanitation Data'!$I$11,0,10*ROW('Sanitation Data'!I40))),'Data Summary'!DM46="Yes"),OFFSET('Sanitation Data'!$I$11,0,10*ROW('Sanitation Data'!I40)),NA())</f>
        <v>#N/A</v>
      </c>
      <c r="AY46" s="507" t="e">
        <f ca="1">+IF(AND(ISNUMBER(OFFSET('Sanitation Data'!$I$12,0,10*ROW('Sanitation Data'!I40))),'Data Summary'!DN46="Yes"),OFFSET('Sanitation Data'!$I$12,0,10*ROW('Sanitation Data'!I40)),NA())</f>
        <v>#N/A</v>
      </c>
      <c r="AZ46" s="508" t="e">
        <f ca="1">+IF(AND(ISNUMBER(OFFSET('Hygiene Data'!$D$5,0,10*ROW('Hygiene Data'!D40))),'Data Summary'!DO46="Yes"),OFFSET('Hygiene Data'!$D$5,0,10*ROW('Hygiene Data'!D40)),NA())</f>
        <v>#N/A</v>
      </c>
      <c r="BA46" s="508" t="e">
        <f ca="1">+IF(AND(ISNUMBER(OFFSET('Hygiene Data'!$D$7,0,10*ROW('Hygiene Data'!D40))),'Data Summary'!DP46="Yes"),OFFSET('Hygiene Data'!$D$7,0,10*ROW('Hygiene Data'!D40)),NA())</f>
        <v>#N/A</v>
      </c>
      <c r="BB46" s="508" t="e">
        <f ca="1">+IF(AND(ISNUMBER(OFFSET('Hygiene Data'!$D$9,0,10*ROW('Hygiene Data'!D40))),'Data Summary'!DQ46="Yes"),OFFSET('Hygiene Data'!$D$9,0,10*ROW('Hygiene Data'!D40)),NA())</f>
        <v>#N/A</v>
      </c>
      <c r="BC46" s="508" t="e">
        <f ca="1">+IF(AND(ISNUMBER(OFFSET('Hygiene Data'!$E$5,0,10*ROW('Hygiene Data'!E40))),'Data Summary'!DR46="Yes"),OFFSET('Hygiene Data'!$E$5,0,10*ROW('Hygiene Data'!E40)),NA())</f>
        <v>#N/A</v>
      </c>
      <c r="BD46" s="508" t="e">
        <f ca="1">+IF(AND(ISNUMBER(OFFSET('Hygiene Data'!$E$7,0,10*ROW('Hygiene Data'!E40))),'Data Summary'!DS46="Yes"),OFFSET('Hygiene Data'!$E$7,0,10*ROW('Hygiene Data'!E40)),NA())</f>
        <v>#N/A</v>
      </c>
      <c r="BE46" s="508" t="e">
        <f ca="1">+IF(AND(ISNUMBER(OFFSET('Hygiene Data'!$E$9,0,10*ROW('Hygiene Data'!E40))),'Data Summary'!DT46="Yes"),OFFSET('Hygiene Data'!$E$9,0,10*ROW('Hygiene Data'!E40)),NA())</f>
        <v>#N/A</v>
      </c>
      <c r="BF46" s="508" t="e">
        <f ca="1">+IF(AND(ISNUMBER(OFFSET('Hygiene Data'!$F$5,0,10*ROW('Hygiene Data'!F40))),'Data Summary'!DU46="Yes"),OFFSET('Hygiene Data'!$F$5,0,10*ROW('Hygiene Data'!F40)),NA())</f>
        <v>#N/A</v>
      </c>
      <c r="BG46" s="508" t="e">
        <f ca="1">+IF(AND(ISNUMBER(OFFSET('Hygiene Data'!$F$7,0,10*ROW('Hygiene Data'!F40))),'Data Summary'!DV46="Yes"),OFFSET('Hygiene Data'!$F$7,0,10*ROW('Hygiene Data'!F40)),NA())</f>
        <v>#N/A</v>
      </c>
      <c r="BH46" s="508" t="e">
        <f ca="1">+IF(AND(ISNUMBER(OFFSET('Hygiene Data'!$F$9,0,10*ROW('Hygiene Data'!F40))),'Data Summary'!DW46="Yes"),OFFSET('Hygiene Data'!$F$9,0,10*ROW('Hygiene Data'!F40)),NA())</f>
        <v>#N/A</v>
      </c>
      <c r="BI46" s="508" t="e">
        <f ca="1">+IF(AND(ISNUMBER(OFFSET('Hygiene Data'!$G$5,0,10*ROW('Hygiene Data'!G40))),'Data Summary'!DX46="Yes"),OFFSET('Hygiene Data'!$G$5,0,10*ROW('Hygiene Data'!G40)),NA())</f>
        <v>#N/A</v>
      </c>
      <c r="BJ46" s="508" t="e">
        <f ca="1">+IF(AND(ISNUMBER(OFFSET('Hygiene Data'!$G$7,0,10*ROW('Hygiene Data'!G40))),'Data Summary'!DY46="Yes"),OFFSET('Hygiene Data'!$G$7,0,10*ROW('Hygiene Data'!G40)),NA())</f>
        <v>#N/A</v>
      </c>
      <c r="BK46" s="508" t="e">
        <f ca="1">+IF(AND(ISNUMBER(OFFSET('Hygiene Data'!$G$9,0,10*ROW('Hygiene Data'!G40))),'Data Summary'!DZ46="Yes"),OFFSET('Hygiene Data'!$G$9,0,10*ROW('Hygiene Data'!G40)),NA())</f>
        <v>#N/A</v>
      </c>
      <c r="BL46" s="508" t="e">
        <f ca="1">+IF(AND(ISNUMBER(OFFSET('Hygiene Data'!$H$5,0,10*ROW('Hygiene Data'!H40))),'Data Summary'!EA46="Yes"),OFFSET('Hygiene Data'!$H$5,0,10*ROW('Hygiene Data'!H40)),NA())</f>
        <v>#N/A</v>
      </c>
      <c r="BM46" s="508" t="e">
        <f ca="1">+IF(AND(ISNUMBER(OFFSET('Hygiene Data'!$H$7,0,10*ROW('Hygiene Data'!H40))),'Data Summary'!EB46="Yes"),OFFSET('Hygiene Data'!$H$7,0,10*ROW('Hygiene Data'!H40)),NA())</f>
        <v>#N/A</v>
      </c>
      <c r="BN46" s="508" t="e">
        <f ca="1">+IF(AND(ISNUMBER(OFFSET('Hygiene Data'!$H$9,0,10*ROW('Hygiene Data'!H40))),'Data Summary'!EC46="Yes"),OFFSET('Hygiene Data'!$H$9,0,10*ROW('Hygiene Data'!H40)),NA())</f>
        <v>#N/A</v>
      </c>
      <c r="BO46" s="508" t="e">
        <f ca="1">+IF(AND(ISNUMBER(OFFSET('Hygiene Data'!$I$5,0,10*ROW('Hygiene Data'!I40))),'Data Summary'!ED46="Yes"),OFFSET('Hygiene Data'!$I$5,0,10*ROW('Hygiene Data'!I40)),NA())</f>
        <v>#N/A</v>
      </c>
      <c r="BP46" s="508" t="e">
        <f ca="1">+IF(AND(ISNUMBER(OFFSET('Hygiene Data'!$I$7,0,10*ROW('Hygiene Data'!I40))),'Data Summary'!EE46="Yes"),OFFSET('Hygiene Data'!$I$7,0,10*ROW('Hygiene Data'!I40)),NA())</f>
        <v>#N/A</v>
      </c>
      <c r="BQ46" s="508" t="e">
        <f ca="1">+IF(AND(ISNUMBER(OFFSET('Hygiene Data'!$I$9,0,10*ROW('Hygiene Data'!I40))),'Data Summary'!EF46="Yes"),OFFSET('Hygiene Data'!$I$9,0,10*ROW('Hygiene Data'!I40)),NA())</f>
        <v>#N/A</v>
      </c>
    </row>
    <row r="47" spans="1:69" x14ac:dyDescent="0.25">
      <c r="A47" s="504" t="e">
        <f ca="1">+RIGHT('Data Summary'!A47,LEN('Data Summary'!A47)-9)</f>
        <v>#VALUE!</v>
      </c>
      <c r="B47" s="478" t="str">
        <f ca="1">+IF(ISTEXT('Data Summary'!B47),'Data Summary'!B47,"")</f>
        <v/>
      </c>
      <c r="C47" s="505" t="e">
        <f ca="1">+VALUE('Data Summary'!C47)</f>
        <v>#VALUE!</v>
      </c>
      <c r="D47" s="506" t="e">
        <f ca="1">+IF(AND(ISNUMBER(OFFSET('Water Data'!$D$4,0,10*ROW('Water Data'!D41))),'Data Summary'!BS47="Yes"),100-OFFSET('Water Data'!$D$4,0,10*ROW('Water Data'!D41)),NA())</f>
        <v>#N/A</v>
      </c>
      <c r="E47" s="506" t="e">
        <f ca="1">+IF(AND(ISNUMBER(OFFSET('Water Data'!$D$6,0,10*ROW('Water Data'!D41))),'Data Summary'!BT47="Yes"),OFFSET('Water Data'!$D$6,0,10*ROW('Water Data'!D41)),NA())</f>
        <v>#N/A</v>
      </c>
      <c r="F47" s="506" t="e">
        <f ca="1">+IF(AND(ISNUMBER(OFFSET('Water Data'!$D$9,0,10*ROW('Water Data'!D41))),'Data Summary'!BU47="Yes"),OFFSET('Water Data'!$D$9,0,10*ROW('Water Data'!D41)),NA())</f>
        <v>#N/A</v>
      </c>
      <c r="G47" s="506" t="e">
        <f ca="1">+IF(AND(ISNUMBER(OFFSET('Water Data'!$E$4,0,10*ROW('Water Data'!E41))),'Data Summary'!BV47="Yes"),100-OFFSET('Water Data'!$E$4,0,10*ROW('Water Data'!E41)),NA())</f>
        <v>#N/A</v>
      </c>
      <c r="H47" s="506" t="e">
        <f ca="1">+IF(AND(ISNUMBER(OFFSET('Water Data'!$E$6,0,10*ROW('Water Data'!E41))),'Data Summary'!BW47="Yes"),OFFSET('Water Data'!$E$6,0,10*ROW('Water Data'!E41)),NA())</f>
        <v>#N/A</v>
      </c>
      <c r="I47" s="506" t="e">
        <f ca="1">+IF(AND(ISNUMBER(OFFSET('Water Data'!$E$9,0,10*ROW('Water Data'!E41))),'Data Summary'!BX47="Yes"),OFFSET('Water Data'!$E$9,0,10*ROW('Water Data'!E41)),NA())</f>
        <v>#N/A</v>
      </c>
      <c r="J47" s="506" t="e">
        <f ca="1">+IF(AND(ISNUMBER(OFFSET('Water Data'!$F$4,0,10*ROW('Water Data'!F41))),'Data Summary'!BY47="Yes"),100-OFFSET('Water Data'!$F$4,0,10*ROW('Water Data'!F41)),NA())</f>
        <v>#N/A</v>
      </c>
      <c r="K47" s="506" t="e">
        <f ca="1">+IF(AND(ISNUMBER(OFFSET('Water Data'!$F$6,0,10*ROW('Water Data'!F41))),'Data Summary'!BZ47="Yes"),OFFSET('Water Data'!$F$6,0,10*ROW('Water Data'!F41)),NA())</f>
        <v>#N/A</v>
      </c>
      <c r="L47" s="506" t="e">
        <f ca="1">+IF(AND(ISNUMBER(OFFSET('Water Data'!$F$9,0,10*ROW('Water Data'!F41))),'Data Summary'!CA47="Yes"),OFFSET('Water Data'!$F$9,0,10*ROW('Water Data'!F41)),NA())</f>
        <v>#N/A</v>
      </c>
      <c r="M47" s="506" t="e">
        <f ca="1">+IF(AND(ISNUMBER(OFFSET('Water Data'!$G$4,0,10*ROW('Water Data'!G41))),'Data Summary'!CB47="Yes"),100-OFFSET('Water Data'!$G$4,0,10*ROW('Water Data'!G41)),NA())</f>
        <v>#N/A</v>
      </c>
      <c r="N47" s="506" t="e">
        <f ca="1">+IF(AND(ISNUMBER(OFFSET('Water Data'!$G$6,0,10*ROW('Water Data'!G41))),'Data Summary'!CC47="Yes"),OFFSET('Water Data'!$G$6,0,10*ROW('Water Data'!G41)),NA())</f>
        <v>#N/A</v>
      </c>
      <c r="O47" s="506" t="e">
        <f ca="1">+IF(AND(ISNUMBER(OFFSET('Water Data'!$G$9,0,10*ROW('Water Data'!G41))),'Data Summary'!CD47="Yes"),OFFSET('Water Data'!$G$9,0,10*ROW('Water Data'!G41)),NA())</f>
        <v>#N/A</v>
      </c>
      <c r="P47" s="506" t="e">
        <f ca="1">+IF(AND(ISNUMBER(OFFSET('Water Data'!$H$4,0,10*ROW('Water Data'!H41))),'Data Summary'!CE47="Yes"),100-OFFSET('Water Data'!$H$4,0,10*ROW('Water Data'!H41)),NA())</f>
        <v>#N/A</v>
      </c>
      <c r="Q47" s="506" t="e">
        <f ca="1">+IF(AND(ISNUMBER(OFFSET('Water Data'!$H$6,0,10*ROW('Water Data'!H41))),'Data Summary'!CF47="Yes"),OFFSET('Water Data'!$H$6,0,10*ROW('Water Data'!H41)),NA())</f>
        <v>#N/A</v>
      </c>
      <c r="R47" s="506" t="e">
        <f ca="1">+IF(AND(ISNUMBER(OFFSET('Water Data'!$H$9,0,10*ROW('Water Data'!H41))),'Data Summary'!CG47="Yes"),OFFSET('Water Data'!$H$9,0,10*ROW('Water Data'!H41)),NA())</f>
        <v>#N/A</v>
      </c>
      <c r="S47" s="506" t="e">
        <f ca="1">+IF(AND(ISNUMBER(OFFSET('Water Data'!$I$4,0,10*ROW('Water Data'!I41))),'Data Summary'!CH47="Yes"),100-OFFSET('Water Data'!$I$4,0,10*ROW('Water Data'!I41)),NA())</f>
        <v>#N/A</v>
      </c>
      <c r="T47" s="506" t="e">
        <f ca="1">+IF(AND(ISNUMBER(OFFSET('Water Data'!$I$6,0,10*ROW('Water Data'!I41))),'Data Summary'!CI47="Yes"),OFFSET('Water Data'!$I$6,0,10*ROW('Water Data'!I41)),NA())</f>
        <v>#N/A</v>
      </c>
      <c r="U47" s="506" t="e">
        <f ca="1">+IF(AND(ISNUMBER(OFFSET('Water Data'!$I$9,0,10*ROW('Water Data'!I41))),'Data Summary'!CJ47="Yes"),OFFSET('Water Data'!$I$9,0,10*ROW('Water Data'!I41)),NA())</f>
        <v>#N/A</v>
      </c>
      <c r="V47" s="507" t="e">
        <f ca="1">+IF(AND(ISNUMBER(OFFSET('Sanitation Data'!$D$4,0,10*ROW('Sanitation Data'!D41))),'Data Summary'!CK47="Yes"),100-OFFSET('Sanitation Data'!$D$4,0,10*ROW('Sanitation Data'!D41)),NA())</f>
        <v>#N/A</v>
      </c>
      <c r="W47" s="507" t="e">
        <f ca="1">+IF(AND(ISNUMBER(OFFSET('Sanitation Data'!$D$6,0,10*ROW('Sanitation Data'!D41))),'Data Summary'!CL47="Yes"),OFFSET('Sanitation Data'!$D$6,0,10*ROW('Sanitation Data'!D41)),NA())</f>
        <v>#N/A</v>
      </c>
      <c r="X47" s="507" t="e">
        <f ca="1">+IF(AND(ISNUMBER(OFFSET('Sanitation Data'!$D$10,0,10*ROW('Sanitation Data'!D41))),'Data Summary'!CM47="Yes"),OFFSET('Sanitation Data'!$D$10,0,10*ROW('Sanitation Data'!D41)),NA())</f>
        <v>#N/A</v>
      </c>
      <c r="Y47" s="507" t="e">
        <f ca="1">+IF(AND(ISNUMBER(OFFSET('Sanitation Data'!$D$11,0,10*ROW('Sanitation Data'!D41))),'Data Summary'!CN47="Yes"),OFFSET('Sanitation Data'!$D$11,0,10*ROW('Sanitation Data'!D41)),NA())</f>
        <v>#N/A</v>
      </c>
      <c r="Z47" s="507" t="e">
        <f ca="1">+IF(AND(ISNUMBER(OFFSET('Sanitation Data'!$D$12,0,10*ROW('Sanitation Data'!D41))),'Data Summary'!CO47="Yes"),OFFSET('Sanitation Data'!$D$12,0,10*ROW('Sanitation Data'!D41)),NA())</f>
        <v>#N/A</v>
      </c>
      <c r="AA47" s="507" t="e">
        <f ca="1">+IF(AND(ISNUMBER(OFFSET('Sanitation Data'!$E$4,0,10*ROW('Sanitation Data'!E41))),'Data Summary'!CP47="Yes"),100-OFFSET('Sanitation Data'!$E$4,0,10*ROW('Sanitation Data'!E41)),NA())</f>
        <v>#N/A</v>
      </c>
      <c r="AB47" s="507" t="e">
        <f ca="1">+IF(AND(ISNUMBER(OFFSET('Sanitation Data'!$E$6,0,10*ROW('Sanitation Data'!E41))),'Data Summary'!CQ47="Yes"),OFFSET('Sanitation Data'!$E$6,0,10*ROW('Sanitation Data'!E41)),NA())</f>
        <v>#N/A</v>
      </c>
      <c r="AC47" s="507" t="e">
        <f ca="1">+IF(AND(ISNUMBER(OFFSET('Sanitation Data'!$E$10,0,10*ROW('Sanitation Data'!E41))),'Data Summary'!CR47="Yes"),OFFSET('Sanitation Data'!$E$10,0,10*ROW('Sanitation Data'!E41)),NA())</f>
        <v>#N/A</v>
      </c>
      <c r="AD47" s="507" t="e">
        <f ca="1">+IF(AND(ISNUMBER(OFFSET('Sanitation Data'!$E$11,0,10*ROW('Sanitation Data'!E41))),'Data Summary'!CS47="Yes"),OFFSET('Sanitation Data'!$E$11,0,10*ROW('Sanitation Data'!E41)),NA())</f>
        <v>#N/A</v>
      </c>
      <c r="AE47" s="507" t="e">
        <f ca="1">+IF(AND(ISNUMBER(OFFSET('Sanitation Data'!$E$12,0,10*ROW('Sanitation Data'!E41))),'Data Summary'!CT47="Yes"),OFFSET('Sanitation Data'!$E$12,0,10*ROW('Sanitation Data'!E41)),NA())</f>
        <v>#N/A</v>
      </c>
      <c r="AF47" s="507" t="e">
        <f ca="1">+IF(AND(ISNUMBER(OFFSET('Sanitation Data'!$F$4,0,10*ROW('Sanitation Data'!F41))),'Data Summary'!CU47="Yes"),100-OFFSET('Sanitation Data'!$F$4,0,10*ROW('Sanitation Data'!F41)),NA())</f>
        <v>#N/A</v>
      </c>
      <c r="AG47" s="507" t="e">
        <f ca="1">+IF(AND(ISNUMBER(OFFSET('Sanitation Data'!$F$6,0,10*ROW('Sanitation Data'!F41))),'Data Summary'!CV47="Yes"),OFFSET('Sanitation Data'!$F$6,0,10*ROW('Sanitation Data'!F41)),NA())</f>
        <v>#N/A</v>
      </c>
      <c r="AH47" s="507" t="e">
        <f ca="1">+IF(AND(ISNUMBER(OFFSET('Sanitation Data'!$F$10,0,10*ROW('Sanitation Data'!F41))),'Data Summary'!CW47="Yes"),OFFSET('Sanitation Data'!$F$10,0,10*ROW('Sanitation Data'!F41)),NA())</f>
        <v>#N/A</v>
      </c>
      <c r="AI47" s="507" t="e">
        <f ca="1">+IF(AND(ISNUMBER(OFFSET('Sanitation Data'!$F$11,0,10*ROW('Sanitation Data'!F41))),'Data Summary'!CX47="Yes"),OFFSET('Sanitation Data'!$F$11,0,10*ROW('Sanitation Data'!F41)),NA())</f>
        <v>#N/A</v>
      </c>
      <c r="AJ47" s="507" t="e">
        <f ca="1">+IF(AND(ISNUMBER(OFFSET('Sanitation Data'!$F$12,0,10*ROW('Sanitation Data'!F41))),'Data Summary'!CY47="Yes"),OFFSET('Sanitation Data'!$F$12,0,10*ROW('Sanitation Data'!F41)),NA())</f>
        <v>#N/A</v>
      </c>
      <c r="AK47" s="507" t="e">
        <f ca="1">+IF(AND(ISNUMBER(OFFSET('Sanitation Data'!$G$4,0,10*ROW('Sanitation Data'!G41))),'Data Summary'!CZ47="Yes"),100-OFFSET('Sanitation Data'!$G$4,0,10*ROW('Sanitation Data'!G41)),NA())</f>
        <v>#N/A</v>
      </c>
      <c r="AL47" s="507" t="e">
        <f ca="1">+IF(AND(ISNUMBER(OFFSET('Sanitation Data'!$G$6,0,10*ROW('Sanitation Data'!G41))),'Data Summary'!DA47="Yes"),OFFSET('Sanitation Data'!$G$6,0,10*ROW('Sanitation Data'!G41)),NA())</f>
        <v>#N/A</v>
      </c>
      <c r="AM47" s="507" t="e">
        <f ca="1">+IF(AND(ISNUMBER(OFFSET('Sanitation Data'!$G$10,0,10*ROW('Sanitation Data'!G41))),'Data Summary'!DB47="Yes"),OFFSET('Sanitation Data'!$G$10,0,10*ROW('Sanitation Data'!G41)),NA())</f>
        <v>#N/A</v>
      </c>
      <c r="AN47" s="507" t="e">
        <f ca="1">+IF(AND(ISNUMBER(OFFSET('Sanitation Data'!$G$11,0,10*ROW('Sanitation Data'!G41))),'Data Summary'!DC47="Yes"),OFFSET('Sanitation Data'!$G$11,0,10*ROW('Sanitation Data'!G41)),NA())</f>
        <v>#N/A</v>
      </c>
      <c r="AO47" s="507" t="e">
        <f ca="1">+IF(AND(ISNUMBER(OFFSET('Sanitation Data'!$G$12,0,10*ROW('Sanitation Data'!G41))),'Data Summary'!DD47="Yes"),OFFSET('Sanitation Data'!$G$12,0,10*ROW('Sanitation Data'!G41)),NA())</f>
        <v>#N/A</v>
      </c>
      <c r="AP47" s="507" t="e">
        <f ca="1">+IF(AND(ISNUMBER(OFFSET('Sanitation Data'!$H$4,0,10*ROW('Sanitation Data'!H41))),'Data Summary'!DE47="Yes"),100-OFFSET('Sanitation Data'!$H$4,0,10*ROW('Sanitation Data'!H41)),NA())</f>
        <v>#N/A</v>
      </c>
      <c r="AQ47" s="507" t="e">
        <f ca="1">+IF(AND(ISNUMBER(OFFSET('Sanitation Data'!$H$6,0,10*ROW('Sanitation Data'!H41))),'Data Summary'!DF47="Yes"),OFFSET('Sanitation Data'!$H$6,0,10*ROW('Sanitation Data'!H41)),NA())</f>
        <v>#N/A</v>
      </c>
      <c r="AR47" s="507" t="e">
        <f ca="1">+IF(AND(ISNUMBER(OFFSET('Sanitation Data'!$H$10,0,10*ROW('Sanitation Data'!H41))),'Data Summary'!DG47="Yes"),OFFSET('Sanitation Data'!$H$10,0,10*ROW('Sanitation Data'!H41)),NA())</f>
        <v>#N/A</v>
      </c>
      <c r="AS47" s="507" t="e">
        <f ca="1">+IF(AND(ISNUMBER(OFFSET('Sanitation Data'!$H$11,0,10*ROW('Sanitation Data'!H41))),'Data Summary'!DH47="Yes"),OFFSET('Sanitation Data'!$H$11,0,10*ROW('Sanitation Data'!H41)),NA())</f>
        <v>#N/A</v>
      </c>
      <c r="AT47" s="507" t="e">
        <f ca="1">+IF(AND(ISNUMBER(OFFSET('Sanitation Data'!$H$12,0,10*ROW('Sanitation Data'!H41))),'Data Summary'!DI47="Yes"),OFFSET('Sanitation Data'!$H$12,0,10*ROW('Sanitation Data'!H41)),NA())</f>
        <v>#N/A</v>
      </c>
      <c r="AU47" s="507" t="e">
        <f ca="1">+IF(AND(ISNUMBER(OFFSET('Sanitation Data'!$I$4,0,10*ROW('Sanitation Data'!I41))),'Data Summary'!DJ47="Yes"),100-OFFSET('Sanitation Data'!$I$4,0,10*ROW('Sanitation Data'!I41)),NA())</f>
        <v>#N/A</v>
      </c>
      <c r="AV47" s="507" t="e">
        <f ca="1">+IF(AND(ISNUMBER(OFFSET('Sanitation Data'!$I$6,0,10*ROW('Sanitation Data'!I41))),'Data Summary'!DK47="Yes"),OFFSET('Sanitation Data'!$I$6,0,10*ROW('Sanitation Data'!I41)),NA())</f>
        <v>#N/A</v>
      </c>
      <c r="AW47" s="507" t="e">
        <f ca="1">+IF(AND(ISNUMBER(OFFSET('Sanitation Data'!$I$10,0,10*ROW('Sanitation Data'!I41))),'Data Summary'!DL47="Yes"),OFFSET('Sanitation Data'!$I$10,0,10*ROW('Sanitation Data'!I41)),NA())</f>
        <v>#N/A</v>
      </c>
      <c r="AX47" s="507" t="e">
        <f ca="1">+IF(AND(ISNUMBER(OFFSET('Sanitation Data'!$I$11,0,10*ROW('Sanitation Data'!I41))),'Data Summary'!DM47="Yes"),OFFSET('Sanitation Data'!$I$11,0,10*ROW('Sanitation Data'!I41)),NA())</f>
        <v>#N/A</v>
      </c>
      <c r="AY47" s="507" t="e">
        <f ca="1">+IF(AND(ISNUMBER(OFFSET('Sanitation Data'!$I$12,0,10*ROW('Sanitation Data'!I41))),'Data Summary'!DN47="Yes"),OFFSET('Sanitation Data'!$I$12,0,10*ROW('Sanitation Data'!I41)),NA())</f>
        <v>#N/A</v>
      </c>
      <c r="AZ47" s="508" t="e">
        <f ca="1">+IF(AND(ISNUMBER(OFFSET('Hygiene Data'!$D$5,0,10*ROW('Hygiene Data'!D41))),'Data Summary'!DO47="Yes"),OFFSET('Hygiene Data'!$D$5,0,10*ROW('Hygiene Data'!D41)),NA())</f>
        <v>#N/A</v>
      </c>
      <c r="BA47" s="508" t="e">
        <f ca="1">+IF(AND(ISNUMBER(OFFSET('Hygiene Data'!$D$7,0,10*ROW('Hygiene Data'!D41))),'Data Summary'!DP47="Yes"),OFFSET('Hygiene Data'!$D$7,0,10*ROW('Hygiene Data'!D41)),NA())</f>
        <v>#N/A</v>
      </c>
      <c r="BB47" s="508" t="e">
        <f ca="1">+IF(AND(ISNUMBER(OFFSET('Hygiene Data'!$D$9,0,10*ROW('Hygiene Data'!D41))),'Data Summary'!DQ47="Yes"),OFFSET('Hygiene Data'!$D$9,0,10*ROW('Hygiene Data'!D41)),NA())</f>
        <v>#N/A</v>
      </c>
      <c r="BC47" s="508" t="e">
        <f ca="1">+IF(AND(ISNUMBER(OFFSET('Hygiene Data'!$E$5,0,10*ROW('Hygiene Data'!E41))),'Data Summary'!DR47="Yes"),OFFSET('Hygiene Data'!$E$5,0,10*ROW('Hygiene Data'!E41)),NA())</f>
        <v>#N/A</v>
      </c>
      <c r="BD47" s="508" t="e">
        <f ca="1">+IF(AND(ISNUMBER(OFFSET('Hygiene Data'!$E$7,0,10*ROW('Hygiene Data'!E41))),'Data Summary'!DS47="Yes"),OFFSET('Hygiene Data'!$E$7,0,10*ROW('Hygiene Data'!E41)),NA())</f>
        <v>#N/A</v>
      </c>
      <c r="BE47" s="508" t="e">
        <f ca="1">+IF(AND(ISNUMBER(OFFSET('Hygiene Data'!$E$9,0,10*ROW('Hygiene Data'!E41))),'Data Summary'!DT47="Yes"),OFFSET('Hygiene Data'!$E$9,0,10*ROW('Hygiene Data'!E41)),NA())</f>
        <v>#N/A</v>
      </c>
      <c r="BF47" s="508" t="e">
        <f ca="1">+IF(AND(ISNUMBER(OFFSET('Hygiene Data'!$F$5,0,10*ROW('Hygiene Data'!F41))),'Data Summary'!DU47="Yes"),OFFSET('Hygiene Data'!$F$5,0,10*ROW('Hygiene Data'!F41)),NA())</f>
        <v>#N/A</v>
      </c>
      <c r="BG47" s="508" t="e">
        <f ca="1">+IF(AND(ISNUMBER(OFFSET('Hygiene Data'!$F$7,0,10*ROW('Hygiene Data'!F41))),'Data Summary'!DV47="Yes"),OFFSET('Hygiene Data'!$F$7,0,10*ROW('Hygiene Data'!F41)),NA())</f>
        <v>#N/A</v>
      </c>
      <c r="BH47" s="508" t="e">
        <f ca="1">+IF(AND(ISNUMBER(OFFSET('Hygiene Data'!$F$9,0,10*ROW('Hygiene Data'!F41))),'Data Summary'!DW47="Yes"),OFFSET('Hygiene Data'!$F$9,0,10*ROW('Hygiene Data'!F41)),NA())</f>
        <v>#N/A</v>
      </c>
      <c r="BI47" s="508" t="e">
        <f ca="1">+IF(AND(ISNUMBER(OFFSET('Hygiene Data'!$G$5,0,10*ROW('Hygiene Data'!G41))),'Data Summary'!DX47="Yes"),OFFSET('Hygiene Data'!$G$5,0,10*ROW('Hygiene Data'!G41)),NA())</f>
        <v>#N/A</v>
      </c>
      <c r="BJ47" s="508" t="e">
        <f ca="1">+IF(AND(ISNUMBER(OFFSET('Hygiene Data'!$G$7,0,10*ROW('Hygiene Data'!G41))),'Data Summary'!DY47="Yes"),OFFSET('Hygiene Data'!$G$7,0,10*ROW('Hygiene Data'!G41)),NA())</f>
        <v>#N/A</v>
      </c>
      <c r="BK47" s="508" t="e">
        <f ca="1">+IF(AND(ISNUMBER(OFFSET('Hygiene Data'!$G$9,0,10*ROW('Hygiene Data'!G41))),'Data Summary'!DZ47="Yes"),OFFSET('Hygiene Data'!$G$9,0,10*ROW('Hygiene Data'!G41)),NA())</f>
        <v>#N/A</v>
      </c>
      <c r="BL47" s="508" t="e">
        <f ca="1">+IF(AND(ISNUMBER(OFFSET('Hygiene Data'!$H$5,0,10*ROW('Hygiene Data'!H41))),'Data Summary'!EA47="Yes"),OFFSET('Hygiene Data'!$H$5,0,10*ROW('Hygiene Data'!H41)),NA())</f>
        <v>#N/A</v>
      </c>
      <c r="BM47" s="508" t="e">
        <f ca="1">+IF(AND(ISNUMBER(OFFSET('Hygiene Data'!$H$7,0,10*ROW('Hygiene Data'!H41))),'Data Summary'!EB47="Yes"),OFFSET('Hygiene Data'!$H$7,0,10*ROW('Hygiene Data'!H41)),NA())</f>
        <v>#N/A</v>
      </c>
      <c r="BN47" s="508" t="e">
        <f ca="1">+IF(AND(ISNUMBER(OFFSET('Hygiene Data'!$H$9,0,10*ROW('Hygiene Data'!H41))),'Data Summary'!EC47="Yes"),OFFSET('Hygiene Data'!$H$9,0,10*ROW('Hygiene Data'!H41)),NA())</f>
        <v>#N/A</v>
      </c>
      <c r="BO47" s="508" t="e">
        <f ca="1">+IF(AND(ISNUMBER(OFFSET('Hygiene Data'!$I$5,0,10*ROW('Hygiene Data'!I41))),'Data Summary'!ED47="Yes"),OFFSET('Hygiene Data'!$I$5,0,10*ROW('Hygiene Data'!I41)),NA())</f>
        <v>#N/A</v>
      </c>
      <c r="BP47" s="508" t="e">
        <f ca="1">+IF(AND(ISNUMBER(OFFSET('Hygiene Data'!$I$7,0,10*ROW('Hygiene Data'!I41))),'Data Summary'!EE47="Yes"),OFFSET('Hygiene Data'!$I$7,0,10*ROW('Hygiene Data'!I41)),NA())</f>
        <v>#N/A</v>
      </c>
      <c r="BQ47" s="508" t="e">
        <f ca="1">+IF(AND(ISNUMBER(OFFSET('Hygiene Data'!$I$9,0,10*ROW('Hygiene Data'!I41))),'Data Summary'!EF47="Yes"),OFFSET('Hygiene Data'!$I$9,0,10*ROW('Hygiene Data'!I41)),NA())</f>
        <v>#N/A</v>
      </c>
    </row>
    <row r="48" spans="1:69" x14ac:dyDescent="0.25">
      <c r="A48" s="504" t="e">
        <f ca="1">+RIGHT('Data Summary'!A48,LEN('Data Summary'!A48)-9)</f>
        <v>#VALUE!</v>
      </c>
      <c r="B48" s="478" t="str">
        <f ca="1">+IF(ISTEXT('Data Summary'!B48),'Data Summary'!B48,"")</f>
        <v/>
      </c>
      <c r="C48" s="505" t="e">
        <f ca="1">+VALUE('Data Summary'!C48)</f>
        <v>#VALUE!</v>
      </c>
      <c r="D48" s="506" t="e">
        <f ca="1">+IF(AND(ISNUMBER(OFFSET('Water Data'!$D$4,0,10*ROW('Water Data'!D42))),'Data Summary'!BS48="Yes"),100-OFFSET('Water Data'!$D$4,0,10*ROW('Water Data'!D42)),NA())</f>
        <v>#N/A</v>
      </c>
      <c r="E48" s="506" t="e">
        <f ca="1">+IF(AND(ISNUMBER(OFFSET('Water Data'!$D$6,0,10*ROW('Water Data'!D42))),'Data Summary'!BT48="Yes"),OFFSET('Water Data'!$D$6,0,10*ROW('Water Data'!D42)),NA())</f>
        <v>#N/A</v>
      </c>
      <c r="F48" s="506" t="e">
        <f ca="1">+IF(AND(ISNUMBER(OFFSET('Water Data'!$D$9,0,10*ROW('Water Data'!D42))),'Data Summary'!BU48="Yes"),OFFSET('Water Data'!$D$9,0,10*ROW('Water Data'!D42)),NA())</f>
        <v>#N/A</v>
      </c>
      <c r="G48" s="506" t="e">
        <f ca="1">+IF(AND(ISNUMBER(OFFSET('Water Data'!$E$4,0,10*ROW('Water Data'!E42))),'Data Summary'!BV48="Yes"),100-OFFSET('Water Data'!$E$4,0,10*ROW('Water Data'!E42)),NA())</f>
        <v>#N/A</v>
      </c>
      <c r="H48" s="506" t="e">
        <f ca="1">+IF(AND(ISNUMBER(OFFSET('Water Data'!$E$6,0,10*ROW('Water Data'!E42))),'Data Summary'!BW48="Yes"),OFFSET('Water Data'!$E$6,0,10*ROW('Water Data'!E42)),NA())</f>
        <v>#N/A</v>
      </c>
      <c r="I48" s="506" t="e">
        <f ca="1">+IF(AND(ISNUMBER(OFFSET('Water Data'!$E$9,0,10*ROW('Water Data'!E42))),'Data Summary'!BX48="Yes"),OFFSET('Water Data'!$E$9,0,10*ROW('Water Data'!E42)),NA())</f>
        <v>#N/A</v>
      </c>
      <c r="J48" s="506" t="e">
        <f ca="1">+IF(AND(ISNUMBER(OFFSET('Water Data'!$F$4,0,10*ROW('Water Data'!F42))),'Data Summary'!BY48="Yes"),100-OFFSET('Water Data'!$F$4,0,10*ROW('Water Data'!F42)),NA())</f>
        <v>#N/A</v>
      </c>
      <c r="K48" s="506" t="e">
        <f ca="1">+IF(AND(ISNUMBER(OFFSET('Water Data'!$F$6,0,10*ROW('Water Data'!F42))),'Data Summary'!BZ48="Yes"),OFFSET('Water Data'!$F$6,0,10*ROW('Water Data'!F42)),NA())</f>
        <v>#N/A</v>
      </c>
      <c r="L48" s="506" t="e">
        <f ca="1">+IF(AND(ISNUMBER(OFFSET('Water Data'!$F$9,0,10*ROW('Water Data'!F42))),'Data Summary'!CA48="Yes"),OFFSET('Water Data'!$F$9,0,10*ROW('Water Data'!F42)),NA())</f>
        <v>#N/A</v>
      </c>
      <c r="M48" s="506" t="e">
        <f ca="1">+IF(AND(ISNUMBER(OFFSET('Water Data'!$G$4,0,10*ROW('Water Data'!G42))),'Data Summary'!CB48="Yes"),100-OFFSET('Water Data'!$G$4,0,10*ROW('Water Data'!G42)),NA())</f>
        <v>#N/A</v>
      </c>
      <c r="N48" s="506" t="e">
        <f ca="1">+IF(AND(ISNUMBER(OFFSET('Water Data'!$G$6,0,10*ROW('Water Data'!G42))),'Data Summary'!CC48="Yes"),OFFSET('Water Data'!$G$6,0,10*ROW('Water Data'!G42)),NA())</f>
        <v>#N/A</v>
      </c>
      <c r="O48" s="506" t="e">
        <f ca="1">+IF(AND(ISNUMBER(OFFSET('Water Data'!$G$9,0,10*ROW('Water Data'!G42))),'Data Summary'!CD48="Yes"),OFFSET('Water Data'!$G$9,0,10*ROW('Water Data'!G42)),NA())</f>
        <v>#N/A</v>
      </c>
      <c r="P48" s="506" t="e">
        <f ca="1">+IF(AND(ISNUMBER(OFFSET('Water Data'!$H$4,0,10*ROW('Water Data'!H42))),'Data Summary'!CE48="Yes"),100-OFFSET('Water Data'!$H$4,0,10*ROW('Water Data'!H42)),NA())</f>
        <v>#N/A</v>
      </c>
      <c r="Q48" s="506" t="e">
        <f ca="1">+IF(AND(ISNUMBER(OFFSET('Water Data'!$H$6,0,10*ROW('Water Data'!H42))),'Data Summary'!CF48="Yes"),OFFSET('Water Data'!$H$6,0,10*ROW('Water Data'!H42)),NA())</f>
        <v>#N/A</v>
      </c>
      <c r="R48" s="506" t="e">
        <f ca="1">+IF(AND(ISNUMBER(OFFSET('Water Data'!$H$9,0,10*ROW('Water Data'!H42))),'Data Summary'!CG48="Yes"),OFFSET('Water Data'!$H$9,0,10*ROW('Water Data'!H42)),NA())</f>
        <v>#N/A</v>
      </c>
      <c r="S48" s="506" t="e">
        <f ca="1">+IF(AND(ISNUMBER(OFFSET('Water Data'!$I$4,0,10*ROW('Water Data'!I42))),'Data Summary'!CH48="Yes"),100-OFFSET('Water Data'!$I$4,0,10*ROW('Water Data'!I42)),NA())</f>
        <v>#N/A</v>
      </c>
      <c r="T48" s="506" t="e">
        <f ca="1">+IF(AND(ISNUMBER(OFFSET('Water Data'!$I$6,0,10*ROW('Water Data'!I42))),'Data Summary'!CI48="Yes"),OFFSET('Water Data'!$I$6,0,10*ROW('Water Data'!I42)),NA())</f>
        <v>#N/A</v>
      </c>
      <c r="U48" s="506" t="e">
        <f ca="1">+IF(AND(ISNUMBER(OFFSET('Water Data'!$I$9,0,10*ROW('Water Data'!I42))),'Data Summary'!CJ48="Yes"),OFFSET('Water Data'!$I$9,0,10*ROW('Water Data'!I42)),NA())</f>
        <v>#N/A</v>
      </c>
      <c r="V48" s="507" t="e">
        <f ca="1">+IF(AND(ISNUMBER(OFFSET('Sanitation Data'!$D$4,0,10*ROW('Sanitation Data'!D42))),'Data Summary'!CK48="Yes"),100-OFFSET('Sanitation Data'!$D$4,0,10*ROW('Sanitation Data'!D42)),NA())</f>
        <v>#N/A</v>
      </c>
      <c r="W48" s="507" t="e">
        <f ca="1">+IF(AND(ISNUMBER(OFFSET('Sanitation Data'!$D$6,0,10*ROW('Sanitation Data'!D42))),'Data Summary'!CL48="Yes"),OFFSET('Sanitation Data'!$D$6,0,10*ROW('Sanitation Data'!D42)),NA())</f>
        <v>#N/A</v>
      </c>
      <c r="X48" s="507" t="e">
        <f ca="1">+IF(AND(ISNUMBER(OFFSET('Sanitation Data'!$D$10,0,10*ROW('Sanitation Data'!D42))),'Data Summary'!CM48="Yes"),OFFSET('Sanitation Data'!$D$10,0,10*ROW('Sanitation Data'!D42)),NA())</f>
        <v>#N/A</v>
      </c>
      <c r="Y48" s="507" t="e">
        <f ca="1">+IF(AND(ISNUMBER(OFFSET('Sanitation Data'!$D$11,0,10*ROW('Sanitation Data'!D42))),'Data Summary'!CN48="Yes"),OFFSET('Sanitation Data'!$D$11,0,10*ROW('Sanitation Data'!D42)),NA())</f>
        <v>#N/A</v>
      </c>
      <c r="Z48" s="507" t="e">
        <f ca="1">+IF(AND(ISNUMBER(OFFSET('Sanitation Data'!$D$12,0,10*ROW('Sanitation Data'!D42))),'Data Summary'!CO48="Yes"),OFFSET('Sanitation Data'!$D$12,0,10*ROW('Sanitation Data'!D42)),NA())</f>
        <v>#N/A</v>
      </c>
      <c r="AA48" s="507" t="e">
        <f ca="1">+IF(AND(ISNUMBER(OFFSET('Sanitation Data'!$E$4,0,10*ROW('Sanitation Data'!E42))),'Data Summary'!CP48="Yes"),100-OFFSET('Sanitation Data'!$E$4,0,10*ROW('Sanitation Data'!E42)),NA())</f>
        <v>#N/A</v>
      </c>
      <c r="AB48" s="507" t="e">
        <f ca="1">+IF(AND(ISNUMBER(OFFSET('Sanitation Data'!$E$6,0,10*ROW('Sanitation Data'!E42))),'Data Summary'!CQ48="Yes"),OFFSET('Sanitation Data'!$E$6,0,10*ROW('Sanitation Data'!E42)),NA())</f>
        <v>#N/A</v>
      </c>
      <c r="AC48" s="507" t="e">
        <f ca="1">+IF(AND(ISNUMBER(OFFSET('Sanitation Data'!$E$10,0,10*ROW('Sanitation Data'!E42))),'Data Summary'!CR48="Yes"),OFFSET('Sanitation Data'!$E$10,0,10*ROW('Sanitation Data'!E42)),NA())</f>
        <v>#N/A</v>
      </c>
      <c r="AD48" s="507" t="e">
        <f ca="1">+IF(AND(ISNUMBER(OFFSET('Sanitation Data'!$E$11,0,10*ROW('Sanitation Data'!E42))),'Data Summary'!CS48="Yes"),OFFSET('Sanitation Data'!$E$11,0,10*ROW('Sanitation Data'!E42)),NA())</f>
        <v>#N/A</v>
      </c>
      <c r="AE48" s="507" t="e">
        <f ca="1">+IF(AND(ISNUMBER(OFFSET('Sanitation Data'!$E$12,0,10*ROW('Sanitation Data'!E42))),'Data Summary'!CT48="Yes"),OFFSET('Sanitation Data'!$E$12,0,10*ROW('Sanitation Data'!E42)),NA())</f>
        <v>#N/A</v>
      </c>
      <c r="AF48" s="507" t="e">
        <f ca="1">+IF(AND(ISNUMBER(OFFSET('Sanitation Data'!$F$4,0,10*ROW('Sanitation Data'!F42))),'Data Summary'!CU48="Yes"),100-OFFSET('Sanitation Data'!$F$4,0,10*ROW('Sanitation Data'!F42)),NA())</f>
        <v>#N/A</v>
      </c>
      <c r="AG48" s="507" t="e">
        <f ca="1">+IF(AND(ISNUMBER(OFFSET('Sanitation Data'!$F$6,0,10*ROW('Sanitation Data'!F42))),'Data Summary'!CV48="Yes"),OFFSET('Sanitation Data'!$F$6,0,10*ROW('Sanitation Data'!F42)),NA())</f>
        <v>#N/A</v>
      </c>
      <c r="AH48" s="507" t="e">
        <f ca="1">+IF(AND(ISNUMBER(OFFSET('Sanitation Data'!$F$10,0,10*ROW('Sanitation Data'!F42))),'Data Summary'!CW48="Yes"),OFFSET('Sanitation Data'!$F$10,0,10*ROW('Sanitation Data'!F42)),NA())</f>
        <v>#N/A</v>
      </c>
      <c r="AI48" s="507" t="e">
        <f ca="1">+IF(AND(ISNUMBER(OFFSET('Sanitation Data'!$F$11,0,10*ROW('Sanitation Data'!F42))),'Data Summary'!CX48="Yes"),OFFSET('Sanitation Data'!$F$11,0,10*ROW('Sanitation Data'!F42)),NA())</f>
        <v>#N/A</v>
      </c>
      <c r="AJ48" s="507" t="e">
        <f ca="1">+IF(AND(ISNUMBER(OFFSET('Sanitation Data'!$F$12,0,10*ROW('Sanitation Data'!F42))),'Data Summary'!CY48="Yes"),OFFSET('Sanitation Data'!$F$12,0,10*ROW('Sanitation Data'!F42)),NA())</f>
        <v>#N/A</v>
      </c>
      <c r="AK48" s="507" t="e">
        <f ca="1">+IF(AND(ISNUMBER(OFFSET('Sanitation Data'!$G$4,0,10*ROW('Sanitation Data'!G42))),'Data Summary'!CZ48="Yes"),100-OFFSET('Sanitation Data'!$G$4,0,10*ROW('Sanitation Data'!G42)),NA())</f>
        <v>#N/A</v>
      </c>
      <c r="AL48" s="507" t="e">
        <f ca="1">+IF(AND(ISNUMBER(OFFSET('Sanitation Data'!$G$6,0,10*ROW('Sanitation Data'!G42))),'Data Summary'!DA48="Yes"),OFFSET('Sanitation Data'!$G$6,0,10*ROW('Sanitation Data'!G42)),NA())</f>
        <v>#N/A</v>
      </c>
      <c r="AM48" s="507" t="e">
        <f ca="1">+IF(AND(ISNUMBER(OFFSET('Sanitation Data'!$G$10,0,10*ROW('Sanitation Data'!G42))),'Data Summary'!DB48="Yes"),OFFSET('Sanitation Data'!$G$10,0,10*ROW('Sanitation Data'!G42)),NA())</f>
        <v>#N/A</v>
      </c>
      <c r="AN48" s="507" t="e">
        <f ca="1">+IF(AND(ISNUMBER(OFFSET('Sanitation Data'!$G$11,0,10*ROW('Sanitation Data'!G42))),'Data Summary'!DC48="Yes"),OFFSET('Sanitation Data'!$G$11,0,10*ROW('Sanitation Data'!G42)),NA())</f>
        <v>#N/A</v>
      </c>
      <c r="AO48" s="507" t="e">
        <f ca="1">+IF(AND(ISNUMBER(OFFSET('Sanitation Data'!$G$12,0,10*ROW('Sanitation Data'!G42))),'Data Summary'!DD48="Yes"),OFFSET('Sanitation Data'!$G$12,0,10*ROW('Sanitation Data'!G42)),NA())</f>
        <v>#N/A</v>
      </c>
      <c r="AP48" s="507" t="e">
        <f ca="1">+IF(AND(ISNUMBER(OFFSET('Sanitation Data'!$H$4,0,10*ROW('Sanitation Data'!H42))),'Data Summary'!DE48="Yes"),100-OFFSET('Sanitation Data'!$H$4,0,10*ROW('Sanitation Data'!H42)),NA())</f>
        <v>#N/A</v>
      </c>
      <c r="AQ48" s="507" t="e">
        <f ca="1">+IF(AND(ISNUMBER(OFFSET('Sanitation Data'!$H$6,0,10*ROW('Sanitation Data'!H42))),'Data Summary'!DF48="Yes"),OFFSET('Sanitation Data'!$H$6,0,10*ROW('Sanitation Data'!H42)),NA())</f>
        <v>#N/A</v>
      </c>
      <c r="AR48" s="507" t="e">
        <f ca="1">+IF(AND(ISNUMBER(OFFSET('Sanitation Data'!$H$10,0,10*ROW('Sanitation Data'!H42))),'Data Summary'!DG48="Yes"),OFFSET('Sanitation Data'!$H$10,0,10*ROW('Sanitation Data'!H42)),NA())</f>
        <v>#N/A</v>
      </c>
      <c r="AS48" s="507" t="e">
        <f ca="1">+IF(AND(ISNUMBER(OFFSET('Sanitation Data'!$H$11,0,10*ROW('Sanitation Data'!H42))),'Data Summary'!DH48="Yes"),OFFSET('Sanitation Data'!$H$11,0,10*ROW('Sanitation Data'!H42)),NA())</f>
        <v>#N/A</v>
      </c>
      <c r="AT48" s="507" t="e">
        <f ca="1">+IF(AND(ISNUMBER(OFFSET('Sanitation Data'!$H$12,0,10*ROW('Sanitation Data'!H42))),'Data Summary'!DI48="Yes"),OFFSET('Sanitation Data'!$H$12,0,10*ROW('Sanitation Data'!H42)),NA())</f>
        <v>#N/A</v>
      </c>
      <c r="AU48" s="507" t="e">
        <f ca="1">+IF(AND(ISNUMBER(OFFSET('Sanitation Data'!$I$4,0,10*ROW('Sanitation Data'!I42))),'Data Summary'!DJ48="Yes"),100-OFFSET('Sanitation Data'!$I$4,0,10*ROW('Sanitation Data'!I42)),NA())</f>
        <v>#N/A</v>
      </c>
      <c r="AV48" s="507" t="e">
        <f ca="1">+IF(AND(ISNUMBER(OFFSET('Sanitation Data'!$I$6,0,10*ROW('Sanitation Data'!I42))),'Data Summary'!DK48="Yes"),OFFSET('Sanitation Data'!$I$6,0,10*ROW('Sanitation Data'!I42)),NA())</f>
        <v>#N/A</v>
      </c>
      <c r="AW48" s="507" t="e">
        <f ca="1">+IF(AND(ISNUMBER(OFFSET('Sanitation Data'!$I$10,0,10*ROW('Sanitation Data'!I42))),'Data Summary'!DL48="Yes"),OFFSET('Sanitation Data'!$I$10,0,10*ROW('Sanitation Data'!I42)),NA())</f>
        <v>#N/A</v>
      </c>
      <c r="AX48" s="507" t="e">
        <f ca="1">+IF(AND(ISNUMBER(OFFSET('Sanitation Data'!$I$11,0,10*ROW('Sanitation Data'!I42))),'Data Summary'!DM48="Yes"),OFFSET('Sanitation Data'!$I$11,0,10*ROW('Sanitation Data'!I42)),NA())</f>
        <v>#N/A</v>
      </c>
      <c r="AY48" s="507" t="e">
        <f ca="1">+IF(AND(ISNUMBER(OFFSET('Sanitation Data'!$I$12,0,10*ROW('Sanitation Data'!I42))),'Data Summary'!DN48="Yes"),OFFSET('Sanitation Data'!$I$12,0,10*ROW('Sanitation Data'!I42)),NA())</f>
        <v>#N/A</v>
      </c>
      <c r="AZ48" s="508" t="e">
        <f ca="1">+IF(AND(ISNUMBER(OFFSET('Hygiene Data'!$D$5,0,10*ROW('Hygiene Data'!D42))),'Data Summary'!DO48="Yes"),OFFSET('Hygiene Data'!$D$5,0,10*ROW('Hygiene Data'!D42)),NA())</f>
        <v>#N/A</v>
      </c>
      <c r="BA48" s="508" t="e">
        <f ca="1">+IF(AND(ISNUMBER(OFFSET('Hygiene Data'!$D$7,0,10*ROW('Hygiene Data'!D42))),'Data Summary'!DP48="Yes"),OFFSET('Hygiene Data'!$D$7,0,10*ROW('Hygiene Data'!D42)),NA())</f>
        <v>#N/A</v>
      </c>
      <c r="BB48" s="508" t="e">
        <f ca="1">+IF(AND(ISNUMBER(OFFSET('Hygiene Data'!$D$9,0,10*ROW('Hygiene Data'!D42))),'Data Summary'!DQ48="Yes"),OFFSET('Hygiene Data'!$D$9,0,10*ROW('Hygiene Data'!D42)),NA())</f>
        <v>#N/A</v>
      </c>
      <c r="BC48" s="508" t="e">
        <f ca="1">+IF(AND(ISNUMBER(OFFSET('Hygiene Data'!$E$5,0,10*ROW('Hygiene Data'!E42))),'Data Summary'!DR48="Yes"),OFFSET('Hygiene Data'!$E$5,0,10*ROW('Hygiene Data'!E42)),NA())</f>
        <v>#N/A</v>
      </c>
      <c r="BD48" s="508" t="e">
        <f ca="1">+IF(AND(ISNUMBER(OFFSET('Hygiene Data'!$E$7,0,10*ROW('Hygiene Data'!E42))),'Data Summary'!DS48="Yes"),OFFSET('Hygiene Data'!$E$7,0,10*ROW('Hygiene Data'!E42)),NA())</f>
        <v>#N/A</v>
      </c>
      <c r="BE48" s="508" t="e">
        <f ca="1">+IF(AND(ISNUMBER(OFFSET('Hygiene Data'!$E$9,0,10*ROW('Hygiene Data'!E42))),'Data Summary'!DT48="Yes"),OFFSET('Hygiene Data'!$E$9,0,10*ROW('Hygiene Data'!E42)),NA())</f>
        <v>#N/A</v>
      </c>
      <c r="BF48" s="508" t="e">
        <f ca="1">+IF(AND(ISNUMBER(OFFSET('Hygiene Data'!$F$5,0,10*ROW('Hygiene Data'!F42))),'Data Summary'!DU48="Yes"),OFFSET('Hygiene Data'!$F$5,0,10*ROW('Hygiene Data'!F42)),NA())</f>
        <v>#N/A</v>
      </c>
      <c r="BG48" s="508" t="e">
        <f ca="1">+IF(AND(ISNUMBER(OFFSET('Hygiene Data'!$F$7,0,10*ROW('Hygiene Data'!F42))),'Data Summary'!DV48="Yes"),OFFSET('Hygiene Data'!$F$7,0,10*ROW('Hygiene Data'!F42)),NA())</f>
        <v>#N/A</v>
      </c>
      <c r="BH48" s="508" t="e">
        <f ca="1">+IF(AND(ISNUMBER(OFFSET('Hygiene Data'!$F$9,0,10*ROW('Hygiene Data'!F42))),'Data Summary'!DW48="Yes"),OFFSET('Hygiene Data'!$F$9,0,10*ROW('Hygiene Data'!F42)),NA())</f>
        <v>#N/A</v>
      </c>
      <c r="BI48" s="508" t="e">
        <f ca="1">+IF(AND(ISNUMBER(OFFSET('Hygiene Data'!$G$5,0,10*ROW('Hygiene Data'!G42))),'Data Summary'!DX48="Yes"),OFFSET('Hygiene Data'!$G$5,0,10*ROW('Hygiene Data'!G42)),NA())</f>
        <v>#N/A</v>
      </c>
      <c r="BJ48" s="508" t="e">
        <f ca="1">+IF(AND(ISNUMBER(OFFSET('Hygiene Data'!$G$7,0,10*ROW('Hygiene Data'!G42))),'Data Summary'!DY48="Yes"),OFFSET('Hygiene Data'!$G$7,0,10*ROW('Hygiene Data'!G42)),NA())</f>
        <v>#N/A</v>
      </c>
      <c r="BK48" s="508" t="e">
        <f ca="1">+IF(AND(ISNUMBER(OFFSET('Hygiene Data'!$G$9,0,10*ROW('Hygiene Data'!G42))),'Data Summary'!DZ48="Yes"),OFFSET('Hygiene Data'!$G$9,0,10*ROW('Hygiene Data'!G42)),NA())</f>
        <v>#N/A</v>
      </c>
      <c r="BL48" s="508" t="e">
        <f ca="1">+IF(AND(ISNUMBER(OFFSET('Hygiene Data'!$H$5,0,10*ROW('Hygiene Data'!H42))),'Data Summary'!EA48="Yes"),OFFSET('Hygiene Data'!$H$5,0,10*ROW('Hygiene Data'!H42)),NA())</f>
        <v>#N/A</v>
      </c>
      <c r="BM48" s="508" t="e">
        <f ca="1">+IF(AND(ISNUMBER(OFFSET('Hygiene Data'!$H$7,0,10*ROW('Hygiene Data'!H42))),'Data Summary'!EB48="Yes"),OFFSET('Hygiene Data'!$H$7,0,10*ROW('Hygiene Data'!H42)),NA())</f>
        <v>#N/A</v>
      </c>
      <c r="BN48" s="508" t="e">
        <f ca="1">+IF(AND(ISNUMBER(OFFSET('Hygiene Data'!$H$9,0,10*ROW('Hygiene Data'!H42))),'Data Summary'!EC48="Yes"),OFFSET('Hygiene Data'!$H$9,0,10*ROW('Hygiene Data'!H42)),NA())</f>
        <v>#N/A</v>
      </c>
      <c r="BO48" s="508" t="e">
        <f ca="1">+IF(AND(ISNUMBER(OFFSET('Hygiene Data'!$I$5,0,10*ROW('Hygiene Data'!I42))),'Data Summary'!ED48="Yes"),OFFSET('Hygiene Data'!$I$5,0,10*ROW('Hygiene Data'!I42)),NA())</f>
        <v>#N/A</v>
      </c>
      <c r="BP48" s="508" t="e">
        <f ca="1">+IF(AND(ISNUMBER(OFFSET('Hygiene Data'!$I$7,0,10*ROW('Hygiene Data'!I42))),'Data Summary'!EE48="Yes"),OFFSET('Hygiene Data'!$I$7,0,10*ROW('Hygiene Data'!I42)),NA())</f>
        <v>#N/A</v>
      </c>
      <c r="BQ48" s="508" t="e">
        <f ca="1">+IF(AND(ISNUMBER(OFFSET('Hygiene Data'!$I$9,0,10*ROW('Hygiene Data'!I42))),'Data Summary'!EF48="Yes"),OFFSET('Hygiene Data'!$I$9,0,10*ROW('Hygiene Data'!I42)),NA())</f>
        <v>#N/A</v>
      </c>
    </row>
    <row r="49" spans="1:69" x14ac:dyDescent="0.25">
      <c r="A49" s="504" t="e">
        <f ca="1">+RIGHT('Data Summary'!A49,LEN('Data Summary'!A49)-9)</f>
        <v>#VALUE!</v>
      </c>
      <c r="B49" s="478" t="str">
        <f ca="1">+IF(ISTEXT('Data Summary'!B49),'Data Summary'!B49,"")</f>
        <v/>
      </c>
      <c r="C49" s="505" t="e">
        <f ca="1">+VALUE('Data Summary'!C49)</f>
        <v>#VALUE!</v>
      </c>
      <c r="D49" s="506" t="e">
        <f ca="1">+IF(AND(ISNUMBER(OFFSET('Water Data'!$D$4,0,10*ROW('Water Data'!D43))),'Data Summary'!BS49="Yes"),100-OFFSET('Water Data'!$D$4,0,10*ROW('Water Data'!D43)),NA())</f>
        <v>#N/A</v>
      </c>
      <c r="E49" s="506" t="e">
        <f ca="1">+IF(AND(ISNUMBER(OFFSET('Water Data'!$D$6,0,10*ROW('Water Data'!D43))),'Data Summary'!BT49="Yes"),OFFSET('Water Data'!$D$6,0,10*ROW('Water Data'!D43)),NA())</f>
        <v>#N/A</v>
      </c>
      <c r="F49" s="506" t="e">
        <f ca="1">+IF(AND(ISNUMBER(OFFSET('Water Data'!$D$9,0,10*ROW('Water Data'!D43))),'Data Summary'!BU49="Yes"),OFFSET('Water Data'!$D$9,0,10*ROW('Water Data'!D43)),NA())</f>
        <v>#N/A</v>
      </c>
      <c r="G49" s="506" t="e">
        <f ca="1">+IF(AND(ISNUMBER(OFFSET('Water Data'!$E$4,0,10*ROW('Water Data'!E43))),'Data Summary'!BV49="Yes"),100-OFFSET('Water Data'!$E$4,0,10*ROW('Water Data'!E43)),NA())</f>
        <v>#N/A</v>
      </c>
      <c r="H49" s="506" t="e">
        <f ca="1">+IF(AND(ISNUMBER(OFFSET('Water Data'!$E$6,0,10*ROW('Water Data'!E43))),'Data Summary'!BW49="Yes"),OFFSET('Water Data'!$E$6,0,10*ROW('Water Data'!E43)),NA())</f>
        <v>#N/A</v>
      </c>
      <c r="I49" s="506" t="e">
        <f ca="1">+IF(AND(ISNUMBER(OFFSET('Water Data'!$E$9,0,10*ROW('Water Data'!E43))),'Data Summary'!BX49="Yes"),OFFSET('Water Data'!$E$9,0,10*ROW('Water Data'!E43)),NA())</f>
        <v>#N/A</v>
      </c>
      <c r="J49" s="506" t="e">
        <f ca="1">+IF(AND(ISNUMBER(OFFSET('Water Data'!$F$4,0,10*ROW('Water Data'!F43))),'Data Summary'!BY49="Yes"),100-OFFSET('Water Data'!$F$4,0,10*ROW('Water Data'!F43)),NA())</f>
        <v>#N/A</v>
      </c>
      <c r="K49" s="506" t="e">
        <f ca="1">+IF(AND(ISNUMBER(OFFSET('Water Data'!$F$6,0,10*ROW('Water Data'!F43))),'Data Summary'!BZ49="Yes"),OFFSET('Water Data'!$F$6,0,10*ROW('Water Data'!F43)),NA())</f>
        <v>#N/A</v>
      </c>
      <c r="L49" s="506" t="e">
        <f ca="1">+IF(AND(ISNUMBER(OFFSET('Water Data'!$F$9,0,10*ROW('Water Data'!F43))),'Data Summary'!CA49="Yes"),OFFSET('Water Data'!$F$9,0,10*ROW('Water Data'!F43)),NA())</f>
        <v>#N/A</v>
      </c>
      <c r="M49" s="506" t="e">
        <f ca="1">+IF(AND(ISNUMBER(OFFSET('Water Data'!$G$4,0,10*ROW('Water Data'!G43))),'Data Summary'!CB49="Yes"),100-OFFSET('Water Data'!$G$4,0,10*ROW('Water Data'!G43)),NA())</f>
        <v>#N/A</v>
      </c>
      <c r="N49" s="506" t="e">
        <f ca="1">+IF(AND(ISNUMBER(OFFSET('Water Data'!$G$6,0,10*ROW('Water Data'!G43))),'Data Summary'!CC49="Yes"),OFFSET('Water Data'!$G$6,0,10*ROW('Water Data'!G43)),NA())</f>
        <v>#N/A</v>
      </c>
      <c r="O49" s="506" t="e">
        <f ca="1">+IF(AND(ISNUMBER(OFFSET('Water Data'!$G$9,0,10*ROW('Water Data'!G43))),'Data Summary'!CD49="Yes"),OFFSET('Water Data'!$G$9,0,10*ROW('Water Data'!G43)),NA())</f>
        <v>#N/A</v>
      </c>
      <c r="P49" s="506" t="e">
        <f ca="1">+IF(AND(ISNUMBER(OFFSET('Water Data'!$H$4,0,10*ROW('Water Data'!H43))),'Data Summary'!CE49="Yes"),100-OFFSET('Water Data'!$H$4,0,10*ROW('Water Data'!H43)),NA())</f>
        <v>#N/A</v>
      </c>
      <c r="Q49" s="506" t="e">
        <f ca="1">+IF(AND(ISNUMBER(OFFSET('Water Data'!$H$6,0,10*ROW('Water Data'!H43))),'Data Summary'!CF49="Yes"),OFFSET('Water Data'!$H$6,0,10*ROW('Water Data'!H43)),NA())</f>
        <v>#N/A</v>
      </c>
      <c r="R49" s="506" t="e">
        <f ca="1">+IF(AND(ISNUMBER(OFFSET('Water Data'!$H$9,0,10*ROW('Water Data'!H43))),'Data Summary'!CG49="Yes"),OFFSET('Water Data'!$H$9,0,10*ROW('Water Data'!H43)),NA())</f>
        <v>#N/A</v>
      </c>
      <c r="S49" s="506" t="e">
        <f ca="1">+IF(AND(ISNUMBER(OFFSET('Water Data'!$I$4,0,10*ROW('Water Data'!I43))),'Data Summary'!CH49="Yes"),100-OFFSET('Water Data'!$I$4,0,10*ROW('Water Data'!I43)),NA())</f>
        <v>#N/A</v>
      </c>
      <c r="T49" s="506" t="e">
        <f ca="1">+IF(AND(ISNUMBER(OFFSET('Water Data'!$I$6,0,10*ROW('Water Data'!I43))),'Data Summary'!CI49="Yes"),OFFSET('Water Data'!$I$6,0,10*ROW('Water Data'!I43)),NA())</f>
        <v>#N/A</v>
      </c>
      <c r="U49" s="506" t="e">
        <f ca="1">+IF(AND(ISNUMBER(OFFSET('Water Data'!$I$9,0,10*ROW('Water Data'!I43))),'Data Summary'!CJ49="Yes"),OFFSET('Water Data'!$I$9,0,10*ROW('Water Data'!I43)),NA())</f>
        <v>#N/A</v>
      </c>
      <c r="V49" s="507" t="e">
        <f ca="1">+IF(AND(ISNUMBER(OFFSET('Sanitation Data'!$D$4,0,10*ROW('Sanitation Data'!D43))),'Data Summary'!CK49="Yes"),100-OFFSET('Sanitation Data'!$D$4,0,10*ROW('Sanitation Data'!D43)),NA())</f>
        <v>#N/A</v>
      </c>
      <c r="W49" s="507" t="e">
        <f ca="1">+IF(AND(ISNUMBER(OFFSET('Sanitation Data'!$D$6,0,10*ROW('Sanitation Data'!D43))),'Data Summary'!CL49="Yes"),OFFSET('Sanitation Data'!$D$6,0,10*ROW('Sanitation Data'!D43)),NA())</f>
        <v>#N/A</v>
      </c>
      <c r="X49" s="507" t="e">
        <f ca="1">+IF(AND(ISNUMBER(OFFSET('Sanitation Data'!$D$10,0,10*ROW('Sanitation Data'!D43))),'Data Summary'!CM49="Yes"),OFFSET('Sanitation Data'!$D$10,0,10*ROW('Sanitation Data'!D43)),NA())</f>
        <v>#N/A</v>
      </c>
      <c r="Y49" s="507" t="e">
        <f ca="1">+IF(AND(ISNUMBER(OFFSET('Sanitation Data'!$D$11,0,10*ROW('Sanitation Data'!D43))),'Data Summary'!CN49="Yes"),OFFSET('Sanitation Data'!$D$11,0,10*ROW('Sanitation Data'!D43)),NA())</f>
        <v>#N/A</v>
      </c>
      <c r="Z49" s="507" t="e">
        <f ca="1">+IF(AND(ISNUMBER(OFFSET('Sanitation Data'!$D$12,0,10*ROW('Sanitation Data'!D43))),'Data Summary'!CO49="Yes"),OFFSET('Sanitation Data'!$D$12,0,10*ROW('Sanitation Data'!D43)),NA())</f>
        <v>#N/A</v>
      </c>
      <c r="AA49" s="507" t="e">
        <f ca="1">+IF(AND(ISNUMBER(OFFSET('Sanitation Data'!$E$4,0,10*ROW('Sanitation Data'!E43))),'Data Summary'!CP49="Yes"),100-OFFSET('Sanitation Data'!$E$4,0,10*ROW('Sanitation Data'!E43)),NA())</f>
        <v>#N/A</v>
      </c>
      <c r="AB49" s="507" t="e">
        <f ca="1">+IF(AND(ISNUMBER(OFFSET('Sanitation Data'!$E$6,0,10*ROW('Sanitation Data'!E43))),'Data Summary'!CQ49="Yes"),OFFSET('Sanitation Data'!$E$6,0,10*ROW('Sanitation Data'!E43)),NA())</f>
        <v>#N/A</v>
      </c>
      <c r="AC49" s="507" t="e">
        <f ca="1">+IF(AND(ISNUMBER(OFFSET('Sanitation Data'!$E$10,0,10*ROW('Sanitation Data'!E43))),'Data Summary'!CR49="Yes"),OFFSET('Sanitation Data'!$E$10,0,10*ROW('Sanitation Data'!E43)),NA())</f>
        <v>#N/A</v>
      </c>
      <c r="AD49" s="507" t="e">
        <f ca="1">+IF(AND(ISNUMBER(OFFSET('Sanitation Data'!$E$11,0,10*ROW('Sanitation Data'!E43))),'Data Summary'!CS49="Yes"),OFFSET('Sanitation Data'!$E$11,0,10*ROW('Sanitation Data'!E43)),NA())</f>
        <v>#N/A</v>
      </c>
      <c r="AE49" s="507" t="e">
        <f ca="1">+IF(AND(ISNUMBER(OFFSET('Sanitation Data'!$E$12,0,10*ROW('Sanitation Data'!E43))),'Data Summary'!CT49="Yes"),OFFSET('Sanitation Data'!$E$12,0,10*ROW('Sanitation Data'!E43)),NA())</f>
        <v>#N/A</v>
      </c>
      <c r="AF49" s="507" t="e">
        <f ca="1">+IF(AND(ISNUMBER(OFFSET('Sanitation Data'!$F$4,0,10*ROW('Sanitation Data'!F43))),'Data Summary'!CU49="Yes"),100-OFFSET('Sanitation Data'!$F$4,0,10*ROW('Sanitation Data'!F43)),NA())</f>
        <v>#N/A</v>
      </c>
      <c r="AG49" s="507" t="e">
        <f ca="1">+IF(AND(ISNUMBER(OFFSET('Sanitation Data'!$F$6,0,10*ROW('Sanitation Data'!F43))),'Data Summary'!CV49="Yes"),OFFSET('Sanitation Data'!$F$6,0,10*ROW('Sanitation Data'!F43)),NA())</f>
        <v>#N/A</v>
      </c>
      <c r="AH49" s="507" t="e">
        <f ca="1">+IF(AND(ISNUMBER(OFFSET('Sanitation Data'!$F$10,0,10*ROW('Sanitation Data'!F43))),'Data Summary'!CW49="Yes"),OFFSET('Sanitation Data'!$F$10,0,10*ROW('Sanitation Data'!F43)),NA())</f>
        <v>#N/A</v>
      </c>
      <c r="AI49" s="507" t="e">
        <f ca="1">+IF(AND(ISNUMBER(OFFSET('Sanitation Data'!$F$11,0,10*ROW('Sanitation Data'!F43))),'Data Summary'!CX49="Yes"),OFFSET('Sanitation Data'!$F$11,0,10*ROW('Sanitation Data'!F43)),NA())</f>
        <v>#N/A</v>
      </c>
      <c r="AJ49" s="507" t="e">
        <f ca="1">+IF(AND(ISNUMBER(OFFSET('Sanitation Data'!$F$12,0,10*ROW('Sanitation Data'!F43))),'Data Summary'!CY49="Yes"),OFFSET('Sanitation Data'!$F$12,0,10*ROW('Sanitation Data'!F43)),NA())</f>
        <v>#N/A</v>
      </c>
      <c r="AK49" s="507" t="e">
        <f ca="1">+IF(AND(ISNUMBER(OFFSET('Sanitation Data'!$G$4,0,10*ROW('Sanitation Data'!G43))),'Data Summary'!CZ49="Yes"),100-OFFSET('Sanitation Data'!$G$4,0,10*ROW('Sanitation Data'!G43)),NA())</f>
        <v>#N/A</v>
      </c>
      <c r="AL49" s="507" t="e">
        <f ca="1">+IF(AND(ISNUMBER(OFFSET('Sanitation Data'!$G$6,0,10*ROW('Sanitation Data'!G43))),'Data Summary'!DA49="Yes"),OFFSET('Sanitation Data'!$G$6,0,10*ROW('Sanitation Data'!G43)),NA())</f>
        <v>#N/A</v>
      </c>
      <c r="AM49" s="507" t="e">
        <f ca="1">+IF(AND(ISNUMBER(OFFSET('Sanitation Data'!$G$10,0,10*ROW('Sanitation Data'!G43))),'Data Summary'!DB49="Yes"),OFFSET('Sanitation Data'!$G$10,0,10*ROW('Sanitation Data'!G43)),NA())</f>
        <v>#N/A</v>
      </c>
      <c r="AN49" s="507" t="e">
        <f ca="1">+IF(AND(ISNUMBER(OFFSET('Sanitation Data'!$G$11,0,10*ROW('Sanitation Data'!G43))),'Data Summary'!DC49="Yes"),OFFSET('Sanitation Data'!$G$11,0,10*ROW('Sanitation Data'!G43)),NA())</f>
        <v>#N/A</v>
      </c>
      <c r="AO49" s="507" t="e">
        <f ca="1">+IF(AND(ISNUMBER(OFFSET('Sanitation Data'!$G$12,0,10*ROW('Sanitation Data'!G43))),'Data Summary'!DD49="Yes"),OFFSET('Sanitation Data'!$G$12,0,10*ROW('Sanitation Data'!G43)),NA())</f>
        <v>#N/A</v>
      </c>
      <c r="AP49" s="507" t="e">
        <f ca="1">+IF(AND(ISNUMBER(OFFSET('Sanitation Data'!$H$4,0,10*ROW('Sanitation Data'!H43))),'Data Summary'!DE49="Yes"),100-OFFSET('Sanitation Data'!$H$4,0,10*ROW('Sanitation Data'!H43)),NA())</f>
        <v>#N/A</v>
      </c>
      <c r="AQ49" s="507" t="e">
        <f ca="1">+IF(AND(ISNUMBER(OFFSET('Sanitation Data'!$H$6,0,10*ROW('Sanitation Data'!H43))),'Data Summary'!DF49="Yes"),OFFSET('Sanitation Data'!$H$6,0,10*ROW('Sanitation Data'!H43)),NA())</f>
        <v>#N/A</v>
      </c>
      <c r="AR49" s="507" t="e">
        <f ca="1">+IF(AND(ISNUMBER(OFFSET('Sanitation Data'!$H$10,0,10*ROW('Sanitation Data'!H43))),'Data Summary'!DG49="Yes"),OFFSET('Sanitation Data'!$H$10,0,10*ROW('Sanitation Data'!H43)),NA())</f>
        <v>#N/A</v>
      </c>
      <c r="AS49" s="507" t="e">
        <f ca="1">+IF(AND(ISNUMBER(OFFSET('Sanitation Data'!$H$11,0,10*ROW('Sanitation Data'!H43))),'Data Summary'!DH49="Yes"),OFFSET('Sanitation Data'!$H$11,0,10*ROW('Sanitation Data'!H43)),NA())</f>
        <v>#N/A</v>
      </c>
      <c r="AT49" s="507" t="e">
        <f ca="1">+IF(AND(ISNUMBER(OFFSET('Sanitation Data'!$H$12,0,10*ROW('Sanitation Data'!H43))),'Data Summary'!DI49="Yes"),OFFSET('Sanitation Data'!$H$12,0,10*ROW('Sanitation Data'!H43)),NA())</f>
        <v>#N/A</v>
      </c>
      <c r="AU49" s="507" t="e">
        <f ca="1">+IF(AND(ISNUMBER(OFFSET('Sanitation Data'!$I$4,0,10*ROW('Sanitation Data'!I43))),'Data Summary'!DJ49="Yes"),100-OFFSET('Sanitation Data'!$I$4,0,10*ROW('Sanitation Data'!I43)),NA())</f>
        <v>#N/A</v>
      </c>
      <c r="AV49" s="507" t="e">
        <f ca="1">+IF(AND(ISNUMBER(OFFSET('Sanitation Data'!$I$6,0,10*ROW('Sanitation Data'!I43))),'Data Summary'!DK49="Yes"),OFFSET('Sanitation Data'!$I$6,0,10*ROW('Sanitation Data'!I43)),NA())</f>
        <v>#N/A</v>
      </c>
      <c r="AW49" s="507" t="e">
        <f ca="1">+IF(AND(ISNUMBER(OFFSET('Sanitation Data'!$I$10,0,10*ROW('Sanitation Data'!I43))),'Data Summary'!DL49="Yes"),OFFSET('Sanitation Data'!$I$10,0,10*ROW('Sanitation Data'!I43)),NA())</f>
        <v>#N/A</v>
      </c>
      <c r="AX49" s="507" t="e">
        <f ca="1">+IF(AND(ISNUMBER(OFFSET('Sanitation Data'!$I$11,0,10*ROW('Sanitation Data'!I43))),'Data Summary'!DM49="Yes"),OFFSET('Sanitation Data'!$I$11,0,10*ROW('Sanitation Data'!I43)),NA())</f>
        <v>#N/A</v>
      </c>
      <c r="AY49" s="507" t="e">
        <f ca="1">+IF(AND(ISNUMBER(OFFSET('Sanitation Data'!$I$12,0,10*ROW('Sanitation Data'!I43))),'Data Summary'!DN49="Yes"),OFFSET('Sanitation Data'!$I$12,0,10*ROW('Sanitation Data'!I43)),NA())</f>
        <v>#N/A</v>
      </c>
      <c r="AZ49" s="508" t="e">
        <f ca="1">+IF(AND(ISNUMBER(OFFSET('Hygiene Data'!$D$5,0,10*ROW('Hygiene Data'!D43))),'Data Summary'!DO49="Yes"),OFFSET('Hygiene Data'!$D$5,0,10*ROW('Hygiene Data'!D43)),NA())</f>
        <v>#N/A</v>
      </c>
      <c r="BA49" s="508" t="e">
        <f ca="1">+IF(AND(ISNUMBER(OFFSET('Hygiene Data'!$D$7,0,10*ROW('Hygiene Data'!D43))),'Data Summary'!DP49="Yes"),OFFSET('Hygiene Data'!$D$7,0,10*ROW('Hygiene Data'!D43)),NA())</f>
        <v>#N/A</v>
      </c>
      <c r="BB49" s="508" t="e">
        <f ca="1">+IF(AND(ISNUMBER(OFFSET('Hygiene Data'!$D$9,0,10*ROW('Hygiene Data'!D43))),'Data Summary'!DQ49="Yes"),OFFSET('Hygiene Data'!$D$9,0,10*ROW('Hygiene Data'!D43)),NA())</f>
        <v>#N/A</v>
      </c>
      <c r="BC49" s="508" t="e">
        <f ca="1">+IF(AND(ISNUMBER(OFFSET('Hygiene Data'!$E$5,0,10*ROW('Hygiene Data'!E43))),'Data Summary'!DR49="Yes"),OFFSET('Hygiene Data'!$E$5,0,10*ROW('Hygiene Data'!E43)),NA())</f>
        <v>#N/A</v>
      </c>
      <c r="BD49" s="508" t="e">
        <f ca="1">+IF(AND(ISNUMBER(OFFSET('Hygiene Data'!$E$7,0,10*ROW('Hygiene Data'!E43))),'Data Summary'!DS49="Yes"),OFFSET('Hygiene Data'!$E$7,0,10*ROW('Hygiene Data'!E43)),NA())</f>
        <v>#N/A</v>
      </c>
      <c r="BE49" s="508" t="e">
        <f ca="1">+IF(AND(ISNUMBER(OFFSET('Hygiene Data'!$E$9,0,10*ROW('Hygiene Data'!E43))),'Data Summary'!DT49="Yes"),OFFSET('Hygiene Data'!$E$9,0,10*ROW('Hygiene Data'!E43)),NA())</f>
        <v>#N/A</v>
      </c>
      <c r="BF49" s="508" t="e">
        <f ca="1">+IF(AND(ISNUMBER(OFFSET('Hygiene Data'!$F$5,0,10*ROW('Hygiene Data'!F43))),'Data Summary'!DU49="Yes"),OFFSET('Hygiene Data'!$F$5,0,10*ROW('Hygiene Data'!F43)),NA())</f>
        <v>#N/A</v>
      </c>
      <c r="BG49" s="508" t="e">
        <f ca="1">+IF(AND(ISNUMBER(OFFSET('Hygiene Data'!$F$7,0,10*ROW('Hygiene Data'!F43))),'Data Summary'!DV49="Yes"),OFFSET('Hygiene Data'!$F$7,0,10*ROW('Hygiene Data'!F43)),NA())</f>
        <v>#N/A</v>
      </c>
      <c r="BH49" s="508" t="e">
        <f ca="1">+IF(AND(ISNUMBER(OFFSET('Hygiene Data'!$F$9,0,10*ROW('Hygiene Data'!F43))),'Data Summary'!DW49="Yes"),OFFSET('Hygiene Data'!$F$9,0,10*ROW('Hygiene Data'!F43)),NA())</f>
        <v>#N/A</v>
      </c>
      <c r="BI49" s="508" t="e">
        <f ca="1">+IF(AND(ISNUMBER(OFFSET('Hygiene Data'!$G$5,0,10*ROW('Hygiene Data'!G43))),'Data Summary'!DX49="Yes"),OFFSET('Hygiene Data'!$G$5,0,10*ROW('Hygiene Data'!G43)),NA())</f>
        <v>#N/A</v>
      </c>
      <c r="BJ49" s="508" t="e">
        <f ca="1">+IF(AND(ISNUMBER(OFFSET('Hygiene Data'!$G$7,0,10*ROW('Hygiene Data'!G43))),'Data Summary'!DY49="Yes"),OFFSET('Hygiene Data'!$G$7,0,10*ROW('Hygiene Data'!G43)),NA())</f>
        <v>#N/A</v>
      </c>
      <c r="BK49" s="508" t="e">
        <f ca="1">+IF(AND(ISNUMBER(OFFSET('Hygiene Data'!$G$9,0,10*ROW('Hygiene Data'!G43))),'Data Summary'!DZ49="Yes"),OFFSET('Hygiene Data'!$G$9,0,10*ROW('Hygiene Data'!G43)),NA())</f>
        <v>#N/A</v>
      </c>
      <c r="BL49" s="508" t="e">
        <f ca="1">+IF(AND(ISNUMBER(OFFSET('Hygiene Data'!$H$5,0,10*ROW('Hygiene Data'!H43))),'Data Summary'!EA49="Yes"),OFFSET('Hygiene Data'!$H$5,0,10*ROW('Hygiene Data'!H43)),NA())</f>
        <v>#N/A</v>
      </c>
      <c r="BM49" s="508" t="e">
        <f ca="1">+IF(AND(ISNUMBER(OFFSET('Hygiene Data'!$H$7,0,10*ROW('Hygiene Data'!H43))),'Data Summary'!EB49="Yes"),OFFSET('Hygiene Data'!$H$7,0,10*ROW('Hygiene Data'!H43)),NA())</f>
        <v>#N/A</v>
      </c>
      <c r="BN49" s="508" t="e">
        <f ca="1">+IF(AND(ISNUMBER(OFFSET('Hygiene Data'!$H$9,0,10*ROW('Hygiene Data'!H43))),'Data Summary'!EC49="Yes"),OFFSET('Hygiene Data'!$H$9,0,10*ROW('Hygiene Data'!H43)),NA())</f>
        <v>#N/A</v>
      </c>
      <c r="BO49" s="508" t="e">
        <f ca="1">+IF(AND(ISNUMBER(OFFSET('Hygiene Data'!$I$5,0,10*ROW('Hygiene Data'!I43))),'Data Summary'!ED49="Yes"),OFFSET('Hygiene Data'!$I$5,0,10*ROW('Hygiene Data'!I43)),NA())</f>
        <v>#N/A</v>
      </c>
      <c r="BP49" s="508" t="e">
        <f ca="1">+IF(AND(ISNUMBER(OFFSET('Hygiene Data'!$I$7,0,10*ROW('Hygiene Data'!I43))),'Data Summary'!EE49="Yes"),OFFSET('Hygiene Data'!$I$7,0,10*ROW('Hygiene Data'!I43)),NA())</f>
        <v>#N/A</v>
      </c>
      <c r="BQ49" s="508" t="e">
        <f ca="1">+IF(AND(ISNUMBER(OFFSET('Hygiene Data'!$I$9,0,10*ROW('Hygiene Data'!I43))),'Data Summary'!EF49="Yes"),OFFSET('Hygiene Data'!$I$9,0,10*ROW('Hygiene Data'!I43)),NA())</f>
        <v>#N/A</v>
      </c>
    </row>
    <row r="50" spans="1:69" x14ac:dyDescent="0.25">
      <c r="A50" s="504" t="e">
        <f ca="1">+RIGHT('Data Summary'!A50,LEN('Data Summary'!A50)-9)</f>
        <v>#VALUE!</v>
      </c>
      <c r="B50" s="478" t="str">
        <f ca="1">+IF(ISTEXT('Data Summary'!B50),'Data Summary'!B50,"")</f>
        <v/>
      </c>
      <c r="C50" s="505" t="e">
        <f ca="1">+VALUE('Data Summary'!C50)</f>
        <v>#VALUE!</v>
      </c>
      <c r="D50" s="506" t="e">
        <f ca="1">+IF(AND(ISNUMBER(OFFSET('Water Data'!$D$4,0,10*ROW('Water Data'!D44))),'Data Summary'!BS50="Yes"),100-OFFSET('Water Data'!$D$4,0,10*ROW('Water Data'!D44)),NA())</f>
        <v>#N/A</v>
      </c>
      <c r="E50" s="506" t="e">
        <f ca="1">+IF(AND(ISNUMBER(OFFSET('Water Data'!$D$6,0,10*ROW('Water Data'!D44))),'Data Summary'!BT50="Yes"),OFFSET('Water Data'!$D$6,0,10*ROW('Water Data'!D44)),NA())</f>
        <v>#N/A</v>
      </c>
      <c r="F50" s="506" t="e">
        <f ca="1">+IF(AND(ISNUMBER(OFFSET('Water Data'!$D$9,0,10*ROW('Water Data'!D44))),'Data Summary'!BU50="Yes"),OFFSET('Water Data'!$D$9,0,10*ROW('Water Data'!D44)),NA())</f>
        <v>#N/A</v>
      </c>
      <c r="G50" s="506" t="e">
        <f ca="1">+IF(AND(ISNUMBER(OFFSET('Water Data'!$E$4,0,10*ROW('Water Data'!E44))),'Data Summary'!BV50="Yes"),100-OFFSET('Water Data'!$E$4,0,10*ROW('Water Data'!E44)),NA())</f>
        <v>#N/A</v>
      </c>
      <c r="H50" s="506" t="e">
        <f ca="1">+IF(AND(ISNUMBER(OFFSET('Water Data'!$E$6,0,10*ROW('Water Data'!E44))),'Data Summary'!BW50="Yes"),OFFSET('Water Data'!$E$6,0,10*ROW('Water Data'!E44)),NA())</f>
        <v>#N/A</v>
      </c>
      <c r="I50" s="506" t="e">
        <f ca="1">+IF(AND(ISNUMBER(OFFSET('Water Data'!$E$9,0,10*ROW('Water Data'!E44))),'Data Summary'!BX50="Yes"),OFFSET('Water Data'!$E$9,0,10*ROW('Water Data'!E44)),NA())</f>
        <v>#N/A</v>
      </c>
      <c r="J50" s="506" t="e">
        <f ca="1">+IF(AND(ISNUMBER(OFFSET('Water Data'!$F$4,0,10*ROW('Water Data'!F44))),'Data Summary'!BY50="Yes"),100-OFFSET('Water Data'!$F$4,0,10*ROW('Water Data'!F44)),NA())</f>
        <v>#N/A</v>
      </c>
      <c r="K50" s="506" t="e">
        <f ca="1">+IF(AND(ISNUMBER(OFFSET('Water Data'!$F$6,0,10*ROW('Water Data'!F44))),'Data Summary'!BZ50="Yes"),OFFSET('Water Data'!$F$6,0,10*ROW('Water Data'!F44)),NA())</f>
        <v>#N/A</v>
      </c>
      <c r="L50" s="506" t="e">
        <f ca="1">+IF(AND(ISNUMBER(OFFSET('Water Data'!$F$9,0,10*ROW('Water Data'!F44))),'Data Summary'!CA50="Yes"),OFFSET('Water Data'!$F$9,0,10*ROW('Water Data'!F44)),NA())</f>
        <v>#N/A</v>
      </c>
      <c r="M50" s="506" t="e">
        <f ca="1">+IF(AND(ISNUMBER(OFFSET('Water Data'!$G$4,0,10*ROW('Water Data'!G44))),'Data Summary'!CB50="Yes"),100-OFFSET('Water Data'!$G$4,0,10*ROW('Water Data'!G44)),NA())</f>
        <v>#N/A</v>
      </c>
      <c r="N50" s="506" t="e">
        <f ca="1">+IF(AND(ISNUMBER(OFFSET('Water Data'!$G$6,0,10*ROW('Water Data'!G44))),'Data Summary'!CC50="Yes"),OFFSET('Water Data'!$G$6,0,10*ROW('Water Data'!G44)),NA())</f>
        <v>#N/A</v>
      </c>
      <c r="O50" s="506" t="e">
        <f ca="1">+IF(AND(ISNUMBER(OFFSET('Water Data'!$G$9,0,10*ROW('Water Data'!G44))),'Data Summary'!CD50="Yes"),OFFSET('Water Data'!$G$9,0,10*ROW('Water Data'!G44)),NA())</f>
        <v>#N/A</v>
      </c>
      <c r="P50" s="506" t="e">
        <f ca="1">+IF(AND(ISNUMBER(OFFSET('Water Data'!$H$4,0,10*ROW('Water Data'!H44))),'Data Summary'!CE50="Yes"),100-OFFSET('Water Data'!$H$4,0,10*ROW('Water Data'!H44)),NA())</f>
        <v>#N/A</v>
      </c>
      <c r="Q50" s="506" t="e">
        <f ca="1">+IF(AND(ISNUMBER(OFFSET('Water Data'!$H$6,0,10*ROW('Water Data'!H44))),'Data Summary'!CF50="Yes"),OFFSET('Water Data'!$H$6,0,10*ROW('Water Data'!H44)),NA())</f>
        <v>#N/A</v>
      </c>
      <c r="R50" s="506" t="e">
        <f ca="1">+IF(AND(ISNUMBER(OFFSET('Water Data'!$H$9,0,10*ROW('Water Data'!H44))),'Data Summary'!CG50="Yes"),OFFSET('Water Data'!$H$9,0,10*ROW('Water Data'!H44)),NA())</f>
        <v>#N/A</v>
      </c>
      <c r="S50" s="506" t="e">
        <f ca="1">+IF(AND(ISNUMBER(OFFSET('Water Data'!$I$4,0,10*ROW('Water Data'!I44))),'Data Summary'!CH50="Yes"),100-OFFSET('Water Data'!$I$4,0,10*ROW('Water Data'!I44)),NA())</f>
        <v>#N/A</v>
      </c>
      <c r="T50" s="506" t="e">
        <f ca="1">+IF(AND(ISNUMBER(OFFSET('Water Data'!$I$6,0,10*ROW('Water Data'!I44))),'Data Summary'!CI50="Yes"),OFFSET('Water Data'!$I$6,0,10*ROW('Water Data'!I44)),NA())</f>
        <v>#N/A</v>
      </c>
      <c r="U50" s="506" t="e">
        <f ca="1">+IF(AND(ISNUMBER(OFFSET('Water Data'!$I$9,0,10*ROW('Water Data'!I44))),'Data Summary'!CJ50="Yes"),OFFSET('Water Data'!$I$9,0,10*ROW('Water Data'!I44)),NA())</f>
        <v>#N/A</v>
      </c>
      <c r="V50" s="507" t="e">
        <f ca="1">+IF(AND(ISNUMBER(OFFSET('Sanitation Data'!$D$4,0,10*ROW('Sanitation Data'!D44))),'Data Summary'!CK50="Yes"),100-OFFSET('Sanitation Data'!$D$4,0,10*ROW('Sanitation Data'!D44)),NA())</f>
        <v>#N/A</v>
      </c>
      <c r="W50" s="507" t="e">
        <f ca="1">+IF(AND(ISNUMBER(OFFSET('Sanitation Data'!$D$6,0,10*ROW('Sanitation Data'!D44))),'Data Summary'!CL50="Yes"),OFFSET('Sanitation Data'!$D$6,0,10*ROW('Sanitation Data'!D44)),NA())</f>
        <v>#N/A</v>
      </c>
      <c r="X50" s="507" t="e">
        <f ca="1">+IF(AND(ISNUMBER(OFFSET('Sanitation Data'!$D$10,0,10*ROW('Sanitation Data'!D44))),'Data Summary'!CM50="Yes"),OFFSET('Sanitation Data'!$D$10,0,10*ROW('Sanitation Data'!D44)),NA())</f>
        <v>#N/A</v>
      </c>
      <c r="Y50" s="507" t="e">
        <f ca="1">+IF(AND(ISNUMBER(OFFSET('Sanitation Data'!$D$11,0,10*ROW('Sanitation Data'!D44))),'Data Summary'!CN50="Yes"),OFFSET('Sanitation Data'!$D$11,0,10*ROW('Sanitation Data'!D44)),NA())</f>
        <v>#N/A</v>
      </c>
      <c r="Z50" s="507" t="e">
        <f ca="1">+IF(AND(ISNUMBER(OFFSET('Sanitation Data'!$D$12,0,10*ROW('Sanitation Data'!D44))),'Data Summary'!CO50="Yes"),OFFSET('Sanitation Data'!$D$12,0,10*ROW('Sanitation Data'!D44)),NA())</f>
        <v>#N/A</v>
      </c>
      <c r="AA50" s="507" t="e">
        <f ca="1">+IF(AND(ISNUMBER(OFFSET('Sanitation Data'!$E$4,0,10*ROW('Sanitation Data'!E44))),'Data Summary'!CP50="Yes"),100-OFFSET('Sanitation Data'!$E$4,0,10*ROW('Sanitation Data'!E44)),NA())</f>
        <v>#N/A</v>
      </c>
      <c r="AB50" s="507" t="e">
        <f ca="1">+IF(AND(ISNUMBER(OFFSET('Sanitation Data'!$E$6,0,10*ROW('Sanitation Data'!E44))),'Data Summary'!CQ50="Yes"),OFFSET('Sanitation Data'!$E$6,0,10*ROW('Sanitation Data'!E44)),NA())</f>
        <v>#N/A</v>
      </c>
      <c r="AC50" s="507" t="e">
        <f ca="1">+IF(AND(ISNUMBER(OFFSET('Sanitation Data'!$E$10,0,10*ROW('Sanitation Data'!E44))),'Data Summary'!CR50="Yes"),OFFSET('Sanitation Data'!$E$10,0,10*ROW('Sanitation Data'!E44)),NA())</f>
        <v>#N/A</v>
      </c>
      <c r="AD50" s="507" t="e">
        <f ca="1">+IF(AND(ISNUMBER(OFFSET('Sanitation Data'!$E$11,0,10*ROW('Sanitation Data'!E44))),'Data Summary'!CS50="Yes"),OFFSET('Sanitation Data'!$E$11,0,10*ROW('Sanitation Data'!E44)),NA())</f>
        <v>#N/A</v>
      </c>
      <c r="AE50" s="507" t="e">
        <f ca="1">+IF(AND(ISNUMBER(OFFSET('Sanitation Data'!$E$12,0,10*ROW('Sanitation Data'!E44))),'Data Summary'!CT50="Yes"),OFFSET('Sanitation Data'!$E$12,0,10*ROW('Sanitation Data'!E44)),NA())</f>
        <v>#N/A</v>
      </c>
      <c r="AF50" s="507" t="e">
        <f ca="1">+IF(AND(ISNUMBER(OFFSET('Sanitation Data'!$F$4,0,10*ROW('Sanitation Data'!F44))),'Data Summary'!CU50="Yes"),100-OFFSET('Sanitation Data'!$F$4,0,10*ROW('Sanitation Data'!F44)),NA())</f>
        <v>#N/A</v>
      </c>
      <c r="AG50" s="507" t="e">
        <f ca="1">+IF(AND(ISNUMBER(OFFSET('Sanitation Data'!$F$6,0,10*ROW('Sanitation Data'!F44))),'Data Summary'!CV50="Yes"),OFFSET('Sanitation Data'!$F$6,0,10*ROW('Sanitation Data'!F44)),NA())</f>
        <v>#N/A</v>
      </c>
      <c r="AH50" s="507" t="e">
        <f ca="1">+IF(AND(ISNUMBER(OFFSET('Sanitation Data'!$F$10,0,10*ROW('Sanitation Data'!F44))),'Data Summary'!CW50="Yes"),OFFSET('Sanitation Data'!$F$10,0,10*ROW('Sanitation Data'!F44)),NA())</f>
        <v>#N/A</v>
      </c>
      <c r="AI50" s="507" t="e">
        <f ca="1">+IF(AND(ISNUMBER(OFFSET('Sanitation Data'!$F$11,0,10*ROW('Sanitation Data'!F44))),'Data Summary'!CX50="Yes"),OFFSET('Sanitation Data'!$F$11,0,10*ROW('Sanitation Data'!F44)),NA())</f>
        <v>#N/A</v>
      </c>
      <c r="AJ50" s="507" t="e">
        <f ca="1">+IF(AND(ISNUMBER(OFFSET('Sanitation Data'!$F$12,0,10*ROW('Sanitation Data'!F44))),'Data Summary'!CY50="Yes"),OFFSET('Sanitation Data'!$F$12,0,10*ROW('Sanitation Data'!F44)),NA())</f>
        <v>#N/A</v>
      </c>
      <c r="AK50" s="507" t="e">
        <f ca="1">+IF(AND(ISNUMBER(OFFSET('Sanitation Data'!$G$4,0,10*ROW('Sanitation Data'!G44))),'Data Summary'!CZ50="Yes"),100-OFFSET('Sanitation Data'!$G$4,0,10*ROW('Sanitation Data'!G44)),NA())</f>
        <v>#N/A</v>
      </c>
      <c r="AL50" s="507" t="e">
        <f ca="1">+IF(AND(ISNUMBER(OFFSET('Sanitation Data'!$G$6,0,10*ROW('Sanitation Data'!G44))),'Data Summary'!DA50="Yes"),OFFSET('Sanitation Data'!$G$6,0,10*ROW('Sanitation Data'!G44)),NA())</f>
        <v>#N/A</v>
      </c>
      <c r="AM50" s="507" t="e">
        <f ca="1">+IF(AND(ISNUMBER(OFFSET('Sanitation Data'!$G$10,0,10*ROW('Sanitation Data'!G44))),'Data Summary'!DB50="Yes"),OFFSET('Sanitation Data'!$G$10,0,10*ROW('Sanitation Data'!G44)),NA())</f>
        <v>#N/A</v>
      </c>
      <c r="AN50" s="507" t="e">
        <f ca="1">+IF(AND(ISNUMBER(OFFSET('Sanitation Data'!$G$11,0,10*ROW('Sanitation Data'!G44))),'Data Summary'!DC50="Yes"),OFFSET('Sanitation Data'!$G$11,0,10*ROW('Sanitation Data'!G44)),NA())</f>
        <v>#N/A</v>
      </c>
      <c r="AO50" s="507" t="e">
        <f ca="1">+IF(AND(ISNUMBER(OFFSET('Sanitation Data'!$G$12,0,10*ROW('Sanitation Data'!G44))),'Data Summary'!DD50="Yes"),OFFSET('Sanitation Data'!$G$12,0,10*ROW('Sanitation Data'!G44)),NA())</f>
        <v>#N/A</v>
      </c>
      <c r="AP50" s="507" t="e">
        <f ca="1">+IF(AND(ISNUMBER(OFFSET('Sanitation Data'!$H$4,0,10*ROW('Sanitation Data'!H44))),'Data Summary'!DE50="Yes"),100-OFFSET('Sanitation Data'!$H$4,0,10*ROW('Sanitation Data'!H44)),NA())</f>
        <v>#N/A</v>
      </c>
      <c r="AQ50" s="507" t="e">
        <f ca="1">+IF(AND(ISNUMBER(OFFSET('Sanitation Data'!$H$6,0,10*ROW('Sanitation Data'!H44))),'Data Summary'!DF50="Yes"),OFFSET('Sanitation Data'!$H$6,0,10*ROW('Sanitation Data'!H44)),NA())</f>
        <v>#N/A</v>
      </c>
      <c r="AR50" s="507" t="e">
        <f ca="1">+IF(AND(ISNUMBER(OFFSET('Sanitation Data'!$H$10,0,10*ROW('Sanitation Data'!H44))),'Data Summary'!DG50="Yes"),OFFSET('Sanitation Data'!$H$10,0,10*ROW('Sanitation Data'!H44)),NA())</f>
        <v>#N/A</v>
      </c>
      <c r="AS50" s="507" t="e">
        <f ca="1">+IF(AND(ISNUMBER(OFFSET('Sanitation Data'!$H$11,0,10*ROW('Sanitation Data'!H44))),'Data Summary'!DH50="Yes"),OFFSET('Sanitation Data'!$H$11,0,10*ROW('Sanitation Data'!H44)),NA())</f>
        <v>#N/A</v>
      </c>
      <c r="AT50" s="507" t="e">
        <f ca="1">+IF(AND(ISNUMBER(OFFSET('Sanitation Data'!$H$12,0,10*ROW('Sanitation Data'!H44))),'Data Summary'!DI50="Yes"),OFFSET('Sanitation Data'!$H$12,0,10*ROW('Sanitation Data'!H44)),NA())</f>
        <v>#N/A</v>
      </c>
      <c r="AU50" s="507" t="e">
        <f ca="1">+IF(AND(ISNUMBER(OFFSET('Sanitation Data'!$I$4,0,10*ROW('Sanitation Data'!I44))),'Data Summary'!DJ50="Yes"),100-OFFSET('Sanitation Data'!$I$4,0,10*ROW('Sanitation Data'!I44)),NA())</f>
        <v>#N/A</v>
      </c>
      <c r="AV50" s="507" t="e">
        <f ca="1">+IF(AND(ISNUMBER(OFFSET('Sanitation Data'!$I$6,0,10*ROW('Sanitation Data'!I44))),'Data Summary'!DK50="Yes"),OFFSET('Sanitation Data'!$I$6,0,10*ROW('Sanitation Data'!I44)),NA())</f>
        <v>#N/A</v>
      </c>
      <c r="AW50" s="507" t="e">
        <f ca="1">+IF(AND(ISNUMBER(OFFSET('Sanitation Data'!$I$10,0,10*ROW('Sanitation Data'!I44))),'Data Summary'!DL50="Yes"),OFFSET('Sanitation Data'!$I$10,0,10*ROW('Sanitation Data'!I44)),NA())</f>
        <v>#N/A</v>
      </c>
      <c r="AX50" s="507" t="e">
        <f ca="1">+IF(AND(ISNUMBER(OFFSET('Sanitation Data'!$I$11,0,10*ROW('Sanitation Data'!I44))),'Data Summary'!DM50="Yes"),OFFSET('Sanitation Data'!$I$11,0,10*ROW('Sanitation Data'!I44)),NA())</f>
        <v>#N/A</v>
      </c>
      <c r="AY50" s="507" t="e">
        <f ca="1">+IF(AND(ISNUMBER(OFFSET('Sanitation Data'!$I$12,0,10*ROW('Sanitation Data'!I44))),'Data Summary'!DN50="Yes"),OFFSET('Sanitation Data'!$I$12,0,10*ROW('Sanitation Data'!I44)),NA())</f>
        <v>#N/A</v>
      </c>
      <c r="AZ50" s="508" t="e">
        <f ca="1">+IF(AND(ISNUMBER(OFFSET('Hygiene Data'!$D$5,0,10*ROW('Hygiene Data'!D44))),'Data Summary'!DO50="Yes"),OFFSET('Hygiene Data'!$D$5,0,10*ROW('Hygiene Data'!D44)),NA())</f>
        <v>#N/A</v>
      </c>
      <c r="BA50" s="508" t="e">
        <f ca="1">+IF(AND(ISNUMBER(OFFSET('Hygiene Data'!$D$7,0,10*ROW('Hygiene Data'!D44))),'Data Summary'!DP50="Yes"),OFFSET('Hygiene Data'!$D$7,0,10*ROW('Hygiene Data'!D44)),NA())</f>
        <v>#N/A</v>
      </c>
      <c r="BB50" s="508" t="e">
        <f ca="1">+IF(AND(ISNUMBER(OFFSET('Hygiene Data'!$D$9,0,10*ROW('Hygiene Data'!D44))),'Data Summary'!DQ50="Yes"),OFFSET('Hygiene Data'!$D$9,0,10*ROW('Hygiene Data'!D44)),NA())</f>
        <v>#N/A</v>
      </c>
      <c r="BC50" s="508" t="e">
        <f ca="1">+IF(AND(ISNUMBER(OFFSET('Hygiene Data'!$E$5,0,10*ROW('Hygiene Data'!E44))),'Data Summary'!DR50="Yes"),OFFSET('Hygiene Data'!$E$5,0,10*ROW('Hygiene Data'!E44)),NA())</f>
        <v>#N/A</v>
      </c>
      <c r="BD50" s="508" t="e">
        <f ca="1">+IF(AND(ISNUMBER(OFFSET('Hygiene Data'!$E$7,0,10*ROW('Hygiene Data'!E44))),'Data Summary'!DS50="Yes"),OFFSET('Hygiene Data'!$E$7,0,10*ROW('Hygiene Data'!E44)),NA())</f>
        <v>#N/A</v>
      </c>
      <c r="BE50" s="508" t="e">
        <f ca="1">+IF(AND(ISNUMBER(OFFSET('Hygiene Data'!$E$9,0,10*ROW('Hygiene Data'!E44))),'Data Summary'!DT50="Yes"),OFFSET('Hygiene Data'!$E$9,0,10*ROW('Hygiene Data'!E44)),NA())</f>
        <v>#N/A</v>
      </c>
      <c r="BF50" s="508" t="e">
        <f ca="1">+IF(AND(ISNUMBER(OFFSET('Hygiene Data'!$F$5,0,10*ROW('Hygiene Data'!F44))),'Data Summary'!DU50="Yes"),OFFSET('Hygiene Data'!$F$5,0,10*ROW('Hygiene Data'!F44)),NA())</f>
        <v>#N/A</v>
      </c>
      <c r="BG50" s="508" t="e">
        <f ca="1">+IF(AND(ISNUMBER(OFFSET('Hygiene Data'!$F$7,0,10*ROW('Hygiene Data'!F44))),'Data Summary'!DV50="Yes"),OFFSET('Hygiene Data'!$F$7,0,10*ROW('Hygiene Data'!F44)),NA())</f>
        <v>#N/A</v>
      </c>
      <c r="BH50" s="508" t="e">
        <f ca="1">+IF(AND(ISNUMBER(OFFSET('Hygiene Data'!$F$9,0,10*ROW('Hygiene Data'!F44))),'Data Summary'!DW50="Yes"),OFFSET('Hygiene Data'!$F$9,0,10*ROW('Hygiene Data'!F44)),NA())</f>
        <v>#N/A</v>
      </c>
      <c r="BI50" s="508" t="e">
        <f ca="1">+IF(AND(ISNUMBER(OFFSET('Hygiene Data'!$G$5,0,10*ROW('Hygiene Data'!G44))),'Data Summary'!DX50="Yes"),OFFSET('Hygiene Data'!$G$5,0,10*ROW('Hygiene Data'!G44)),NA())</f>
        <v>#N/A</v>
      </c>
      <c r="BJ50" s="508" t="e">
        <f ca="1">+IF(AND(ISNUMBER(OFFSET('Hygiene Data'!$G$7,0,10*ROW('Hygiene Data'!G44))),'Data Summary'!DY50="Yes"),OFFSET('Hygiene Data'!$G$7,0,10*ROW('Hygiene Data'!G44)),NA())</f>
        <v>#N/A</v>
      </c>
      <c r="BK50" s="508" t="e">
        <f ca="1">+IF(AND(ISNUMBER(OFFSET('Hygiene Data'!$G$9,0,10*ROW('Hygiene Data'!G44))),'Data Summary'!DZ50="Yes"),OFFSET('Hygiene Data'!$G$9,0,10*ROW('Hygiene Data'!G44)),NA())</f>
        <v>#N/A</v>
      </c>
      <c r="BL50" s="508" t="e">
        <f ca="1">+IF(AND(ISNUMBER(OFFSET('Hygiene Data'!$H$5,0,10*ROW('Hygiene Data'!H44))),'Data Summary'!EA50="Yes"),OFFSET('Hygiene Data'!$H$5,0,10*ROW('Hygiene Data'!H44)),NA())</f>
        <v>#N/A</v>
      </c>
      <c r="BM50" s="508" t="e">
        <f ca="1">+IF(AND(ISNUMBER(OFFSET('Hygiene Data'!$H$7,0,10*ROW('Hygiene Data'!H44))),'Data Summary'!EB50="Yes"),OFFSET('Hygiene Data'!$H$7,0,10*ROW('Hygiene Data'!H44)),NA())</f>
        <v>#N/A</v>
      </c>
      <c r="BN50" s="508" t="e">
        <f ca="1">+IF(AND(ISNUMBER(OFFSET('Hygiene Data'!$H$9,0,10*ROW('Hygiene Data'!H44))),'Data Summary'!EC50="Yes"),OFFSET('Hygiene Data'!$H$9,0,10*ROW('Hygiene Data'!H44)),NA())</f>
        <v>#N/A</v>
      </c>
      <c r="BO50" s="508" t="e">
        <f ca="1">+IF(AND(ISNUMBER(OFFSET('Hygiene Data'!$I$5,0,10*ROW('Hygiene Data'!I44))),'Data Summary'!ED50="Yes"),OFFSET('Hygiene Data'!$I$5,0,10*ROW('Hygiene Data'!I44)),NA())</f>
        <v>#N/A</v>
      </c>
      <c r="BP50" s="508" t="e">
        <f ca="1">+IF(AND(ISNUMBER(OFFSET('Hygiene Data'!$I$7,0,10*ROW('Hygiene Data'!I44))),'Data Summary'!EE50="Yes"),OFFSET('Hygiene Data'!$I$7,0,10*ROW('Hygiene Data'!I44)),NA())</f>
        <v>#N/A</v>
      </c>
      <c r="BQ50" s="508" t="e">
        <f ca="1">+IF(AND(ISNUMBER(OFFSET('Hygiene Data'!$I$9,0,10*ROW('Hygiene Data'!I44))),'Data Summary'!EF50="Yes"),OFFSET('Hygiene Data'!$I$9,0,10*ROW('Hygiene Data'!I44)),NA())</f>
        <v>#N/A</v>
      </c>
    </row>
    <row r="51" spans="1:69" x14ac:dyDescent="0.25">
      <c r="A51" s="504" t="e">
        <f ca="1">+RIGHT('Data Summary'!A51,LEN('Data Summary'!A51)-9)</f>
        <v>#VALUE!</v>
      </c>
      <c r="B51" s="478" t="str">
        <f ca="1">+IF(ISTEXT('Data Summary'!B51),'Data Summary'!B51,"")</f>
        <v/>
      </c>
      <c r="C51" s="505" t="e">
        <f ca="1">+VALUE('Data Summary'!C51)</f>
        <v>#VALUE!</v>
      </c>
      <c r="D51" s="506" t="e">
        <f ca="1">+IF(AND(ISNUMBER(OFFSET('Water Data'!$D$4,0,10*ROW('Water Data'!D45))),'Data Summary'!BS51="Yes"),100-OFFSET('Water Data'!$D$4,0,10*ROW('Water Data'!D45)),NA())</f>
        <v>#N/A</v>
      </c>
      <c r="E51" s="506" t="e">
        <f ca="1">+IF(AND(ISNUMBER(OFFSET('Water Data'!$D$6,0,10*ROW('Water Data'!D45))),'Data Summary'!BT51="Yes"),OFFSET('Water Data'!$D$6,0,10*ROW('Water Data'!D45)),NA())</f>
        <v>#N/A</v>
      </c>
      <c r="F51" s="506" t="e">
        <f ca="1">+IF(AND(ISNUMBER(OFFSET('Water Data'!$D$9,0,10*ROW('Water Data'!D45))),'Data Summary'!BU51="Yes"),OFFSET('Water Data'!$D$9,0,10*ROW('Water Data'!D45)),NA())</f>
        <v>#N/A</v>
      </c>
      <c r="G51" s="506" t="e">
        <f ca="1">+IF(AND(ISNUMBER(OFFSET('Water Data'!$E$4,0,10*ROW('Water Data'!E45))),'Data Summary'!BV51="Yes"),100-OFFSET('Water Data'!$E$4,0,10*ROW('Water Data'!E45)),NA())</f>
        <v>#N/A</v>
      </c>
      <c r="H51" s="506" t="e">
        <f ca="1">+IF(AND(ISNUMBER(OFFSET('Water Data'!$E$6,0,10*ROW('Water Data'!E45))),'Data Summary'!BW51="Yes"),OFFSET('Water Data'!$E$6,0,10*ROW('Water Data'!E45)),NA())</f>
        <v>#N/A</v>
      </c>
      <c r="I51" s="506" t="e">
        <f ca="1">+IF(AND(ISNUMBER(OFFSET('Water Data'!$E$9,0,10*ROW('Water Data'!E45))),'Data Summary'!BX51="Yes"),OFFSET('Water Data'!$E$9,0,10*ROW('Water Data'!E45)),NA())</f>
        <v>#N/A</v>
      </c>
      <c r="J51" s="506" t="e">
        <f ca="1">+IF(AND(ISNUMBER(OFFSET('Water Data'!$F$4,0,10*ROW('Water Data'!F45))),'Data Summary'!BY51="Yes"),100-OFFSET('Water Data'!$F$4,0,10*ROW('Water Data'!F45)),NA())</f>
        <v>#N/A</v>
      </c>
      <c r="K51" s="506" t="e">
        <f ca="1">+IF(AND(ISNUMBER(OFFSET('Water Data'!$F$6,0,10*ROW('Water Data'!F45))),'Data Summary'!BZ51="Yes"),OFFSET('Water Data'!$F$6,0,10*ROW('Water Data'!F45)),NA())</f>
        <v>#N/A</v>
      </c>
      <c r="L51" s="506" t="e">
        <f ca="1">+IF(AND(ISNUMBER(OFFSET('Water Data'!$F$9,0,10*ROW('Water Data'!F45))),'Data Summary'!CA51="Yes"),OFFSET('Water Data'!$F$9,0,10*ROW('Water Data'!F45)),NA())</f>
        <v>#N/A</v>
      </c>
      <c r="M51" s="506" t="e">
        <f ca="1">+IF(AND(ISNUMBER(OFFSET('Water Data'!$G$4,0,10*ROW('Water Data'!G45))),'Data Summary'!CB51="Yes"),100-OFFSET('Water Data'!$G$4,0,10*ROW('Water Data'!G45)),NA())</f>
        <v>#N/A</v>
      </c>
      <c r="N51" s="506" t="e">
        <f ca="1">+IF(AND(ISNUMBER(OFFSET('Water Data'!$G$6,0,10*ROW('Water Data'!G45))),'Data Summary'!CC51="Yes"),OFFSET('Water Data'!$G$6,0,10*ROW('Water Data'!G45)),NA())</f>
        <v>#N/A</v>
      </c>
      <c r="O51" s="506" t="e">
        <f ca="1">+IF(AND(ISNUMBER(OFFSET('Water Data'!$G$9,0,10*ROW('Water Data'!G45))),'Data Summary'!CD51="Yes"),OFFSET('Water Data'!$G$9,0,10*ROW('Water Data'!G45)),NA())</f>
        <v>#N/A</v>
      </c>
      <c r="P51" s="506" t="e">
        <f ca="1">+IF(AND(ISNUMBER(OFFSET('Water Data'!$H$4,0,10*ROW('Water Data'!H45))),'Data Summary'!CE51="Yes"),100-OFFSET('Water Data'!$H$4,0,10*ROW('Water Data'!H45)),NA())</f>
        <v>#N/A</v>
      </c>
      <c r="Q51" s="506" t="e">
        <f ca="1">+IF(AND(ISNUMBER(OFFSET('Water Data'!$H$6,0,10*ROW('Water Data'!H45))),'Data Summary'!CF51="Yes"),OFFSET('Water Data'!$H$6,0,10*ROW('Water Data'!H45)),NA())</f>
        <v>#N/A</v>
      </c>
      <c r="R51" s="506" t="e">
        <f ca="1">+IF(AND(ISNUMBER(OFFSET('Water Data'!$H$9,0,10*ROW('Water Data'!H45))),'Data Summary'!CG51="Yes"),OFFSET('Water Data'!$H$9,0,10*ROW('Water Data'!H45)),NA())</f>
        <v>#N/A</v>
      </c>
      <c r="S51" s="506" t="e">
        <f ca="1">+IF(AND(ISNUMBER(OFFSET('Water Data'!$I$4,0,10*ROW('Water Data'!I45))),'Data Summary'!CH51="Yes"),100-OFFSET('Water Data'!$I$4,0,10*ROW('Water Data'!I45)),NA())</f>
        <v>#N/A</v>
      </c>
      <c r="T51" s="506" t="e">
        <f ca="1">+IF(AND(ISNUMBER(OFFSET('Water Data'!$I$6,0,10*ROW('Water Data'!I45))),'Data Summary'!CI51="Yes"),OFFSET('Water Data'!$I$6,0,10*ROW('Water Data'!I45)),NA())</f>
        <v>#N/A</v>
      </c>
      <c r="U51" s="506" t="e">
        <f ca="1">+IF(AND(ISNUMBER(OFFSET('Water Data'!$I$9,0,10*ROW('Water Data'!I45))),'Data Summary'!CJ51="Yes"),OFFSET('Water Data'!$I$9,0,10*ROW('Water Data'!I45)),NA())</f>
        <v>#N/A</v>
      </c>
      <c r="V51" s="507" t="e">
        <f ca="1">+IF(AND(ISNUMBER(OFFSET('Sanitation Data'!$D$4,0,10*ROW('Sanitation Data'!D45))),'Data Summary'!CK51="Yes"),100-OFFSET('Sanitation Data'!$D$4,0,10*ROW('Sanitation Data'!D45)),NA())</f>
        <v>#N/A</v>
      </c>
      <c r="W51" s="507" t="e">
        <f ca="1">+IF(AND(ISNUMBER(OFFSET('Sanitation Data'!$D$6,0,10*ROW('Sanitation Data'!D45))),'Data Summary'!CL51="Yes"),OFFSET('Sanitation Data'!$D$6,0,10*ROW('Sanitation Data'!D45)),NA())</f>
        <v>#N/A</v>
      </c>
      <c r="X51" s="507" t="e">
        <f ca="1">+IF(AND(ISNUMBER(OFFSET('Sanitation Data'!$D$10,0,10*ROW('Sanitation Data'!D45))),'Data Summary'!CM51="Yes"),OFFSET('Sanitation Data'!$D$10,0,10*ROW('Sanitation Data'!D45)),NA())</f>
        <v>#N/A</v>
      </c>
      <c r="Y51" s="507" t="e">
        <f ca="1">+IF(AND(ISNUMBER(OFFSET('Sanitation Data'!$D$11,0,10*ROW('Sanitation Data'!D45))),'Data Summary'!CN51="Yes"),OFFSET('Sanitation Data'!$D$11,0,10*ROW('Sanitation Data'!D45)),NA())</f>
        <v>#N/A</v>
      </c>
      <c r="Z51" s="507" t="e">
        <f ca="1">+IF(AND(ISNUMBER(OFFSET('Sanitation Data'!$D$12,0,10*ROW('Sanitation Data'!D45))),'Data Summary'!CO51="Yes"),OFFSET('Sanitation Data'!$D$12,0,10*ROW('Sanitation Data'!D45)),NA())</f>
        <v>#N/A</v>
      </c>
      <c r="AA51" s="507" t="e">
        <f ca="1">+IF(AND(ISNUMBER(OFFSET('Sanitation Data'!$E$4,0,10*ROW('Sanitation Data'!E45))),'Data Summary'!CP51="Yes"),100-OFFSET('Sanitation Data'!$E$4,0,10*ROW('Sanitation Data'!E45)),NA())</f>
        <v>#N/A</v>
      </c>
      <c r="AB51" s="507" t="e">
        <f ca="1">+IF(AND(ISNUMBER(OFFSET('Sanitation Data'!$E$6,0,10*ROW('Sanitation Data'!E45))),'Data Summary'!CQ51="Yes"),OFFSET('Sanitation Data'!$E$6,0,10*ROW('Sanitation Data'!E45)),NA())</f>
        <v>#N/A</v>
      </c>
      <c r="AC51" s="507" t="e">
        <f ca="1">+IF(AND(ISNUMBER(OFFSET('Sanitation Data'!$E$10,0,10*ROW('Sanitation Data'!E45))),'Data Summary'!CR51="Yes"),OFFSET('Sanitation Data'!$E$10,0,10*ROW('Sanitation Data'!E45)),NA())</f>
        <v>#N/A</v>
      </c>
      <c r="AD51" s="507" t="e">
        <f ca="1">+IF(AND(ISNUMBER(OFFSET('Sanitation Data'!$E$11,0,10*ROW('Sanitation Data'!E45))),'Data Summary'!CS51="Yes"),OFFSET('Sanitation Data'!$E$11,0,10*ROW('Sanitation Data'!E45)),NA())</f>
        <v>#N/A</v>
      </c>
      <c r="AE51" s="507" t="e">
        <f ca="1">+IF(AND(ISNUMBER(OFFSET('Sanitation Data'!$E$12,0,10*ROW('Sanitation Data'!E45))),'Data Summary'!CT51="Yes"),OFFSET('Sanitation Data'!$E$12,0,10*ROW('Sanitation Data'!E45)),NA())</f>
        <v>#N/A</v>
      </c>
      <c r="AF51" s="507" t="e">
        <f ca="1">+IF(AND(ISNUMBER(OFFSET('Sanitation Data'!$F$4,0,10*ROW('Sanitation Data'!F45))),'Data Summary'!CU51="Yes"),100-OFFSET('Sanitation Data'!$F$4,0,10*ROW('Sanitation Data'!F45)),NA())</f>
        <v>#N/A</v>
      </c>
      <c r="AG51" s="507" t="e">
        <f ca="1">+IF(AND(ISNUMBER(OFFSET('Sanitation Data'!$F$6,0,10*ROW('Sanitation Data'!F45))),'Data Summary'!CV51="Yes"),OFFSET('Sanitation Data'!$F$6,0,10*ROW('Sanitation Data'!F45)),NA())</f>
        <v>#N/A</v>
      </c>
      <c r="AH51" s="507" t="e">
        <f ca="1">+IF(AND(ISNUMBER(OFFSET('Sanitation Data'!$F$10,0,10*ROW('Sanitation Data'!F45))),'Data Summary'!CW51="Yes"),OFFSET('Sanitation Data'!$F$10,0,10*ROW('Sanitation Data'!F45)),NA())</f>
        <v>#N/A</v>
      </c>
      <c r="AI51" s="507" t="e">
        <f ca="1">+IF(AND(ISNUMBER(OFFSET('Sanitation Data'!$F$11,0,10*ROW('Sanitation Data'!F45))),'Data Summary'!CX51="Yes"),OFFSET('Sanitation Data'!$F$11,0,10*ROW('Sanitation Data'!F45)),NA())</f>
        <v>#N/A</v>
      </c>
      <c r="AJ51" s="507" t="e">
        <f ca="1">+IF(AND(ISNUMBER(OFFSET('Sanitation Data'!$F$12,0,10*ROW('Sanitation Data'!F45))),'Data Summary'!CY51="Yes"),OFFSET('Sanitation Data'!$F$12,0,10*ROW('Sanitation Data'!F45)),NA())</f>
        <v>#N/A</v>
      </c>
      <c r="AK51" s="507" t="e">
        <f ca="1">+IF(AND(ISNUMBER(OFFSET('Sanitation Data'!$G$4,0,10*ROW('Sanitation Data'!G45))),'Data Summary'!CZ51="Yes"),100-OFFSET('Sanitation Data'!$G$4,0,10*ROW('Sanitation Data'!G45)),NA())</f>
        <v>#N/A</v>
      </c>
      <c r="AL51" s="507" t="e">
        <f ca="1">+IF(AND(ISNUMBER(OFFSET('Sanitation Data'!$G$6,0,10*ROW('Sanitation Data'!G45))),'Data Summary'!DA51="Yes"),OFFSET('Sanitation Data'!$G$6,0,10*ROW('Sanitation Data'!G45)),NA())</f>
        <v>#N/A</v>
      </c>
      <c r="AM51" s="507" t="e">
        <f ca="1">+IF(AND(ISNUMBER(OFFSET('Sanitation Data'!$G$10,0,10*ROW('Sanitation Data'!G45))),'Data Summary'!DB51="Yes"),OFFSET('Sanitation Data'!$G$10,0,10*ROW('Sanitation Data'!G45)),NA())</f>
        <v>#N/A</v>
      </c>
      <c r="AN51" s="507" t="e">
        <f ca="1">+IF(AND(ISNUMBER(OFFSET('Sanitation Data'!$G$11,0,10*ROW('Sanitation Data'!G45))),'Data Summary'!DC51="Yes"),OFFSET('Sanitation Data'!$G$11,0,10*ROW('Sanitation Data'!G45)),NA())</f>
        <v>#N/A</v>
      </c>
      <c r="AO51" s="507" t="e">
        <f ca="1">+IF(AND(ISNUMBER(OFFSET('Sanitation Data'!$G$12,0,10*ROW('Sanitation Data'!G45))),'Data Summary'!DD51="Yes"),OFFSET('Sanitation Data'!$G$12,0,10*ROW('Sanitation Data'!G45)),NA())</f>
        <v>#N/A</v>
      </c>
      <c r="AP51" s="507" t="e">
        <f ca="1">+IF(AND(ISNUMBER(OFFSET('Sanitation Data'!$H$4,0,10*ROW('Sanitation Data'!H45))),'Data Summary'!DE51="Yes"),100-OFFSET('Sanitation Data'!$H$4,0,10*ROW('Sanitation Data'!H45)),NA())</f>
        <v>#N/A</v>
      </c>
      <c r="AQ51" s="507" t="e">
        <f ca="1">+IF(AND(ISNUMBER(OFFSET('Sanitation Data'!$H$6,0,10*ROW('Sanitation Data'!H45))),'Data Summary'!DF51="Yes"),OFFSET('Sanitation Data'!$H$6,0,10*ROW('Sanitation Data'!H45)),NA())</f>
        <v>#N/A</v>
      </c>
      <c r="AR51" s="507" t="e">
        <f ca="1">+IF(AND(ISNUMBER(OFFSET('Sanitation Data'!$H$10,0,10*ROW('Sanitation Data'!H45))),'Data Summary'!DG51="Yes"),OFFSET('Sanitation Data'!$H$10,0,10*ROW('Sanitation Data'!H45)),NA())</f>
        <v>#N/A</v>
      </c>
      <c r="AS51" s="507" t="e">
        <f ca="1">+IF(AND(ISNUMBER(OFFSET('Sanitation Data'!$H$11,0,10*ROW('Sanitation Data'!H45))),'Data Summary'!DH51="Yes"),OFFSET('Sanitation Data'!$H$11,0,10*ROW('Sanitation Data'!H45)),NA())</f>
        <v>#N/A</v>
      </c>
      <c r="AT51" s="507" t="e">
        <f ca="1">+IF(AND(ISNUMBER(OFFSET('Sanitation Data'!$H$12,0,10*ROW('Sanitation Data'!H45))),'Data Summary'!DI51="Yes"),OFFSET('Sanitation Data'!$H$12,0,10*ROW('Sanitation Data'!H45)),NA())</f>
        <v>#N/A</v>
      </c>
      <c r="AU51" s="507" t="e">
        <f ca="1">+IF(AND(ISNUMBER(OFFSET('Sanitation Data'!$I$4,0,10*ROW('Sanitation Data'!I45))),'Data Summary'!DJ51="Yes"),100-OFFSET('Sanitation Data'!$I$4,0,10*ROW('Sanitation Data'!I45)),NA())</f>
        <v>#N/A</v>
      </c>
      <c r="AV51" s="507" t="e">
        <f ca="1">+IF(AND(ISNUMBER(OFFSET('Sanitation Data'!$I$6,0,10*ROW('Sanitation Data'!I45))),'Data Summary'!DK51="Yes"),OFFSET('Sanitation Data'!$I$6,0,10*ROW('Sanitation Data'!I45)),NA())</f>
        <v>#N/A</v>
      </c>
      <c r="AW51" s="507" t="e">
        <f ca="1">+IF(AND(ISNUMBER(OFFSET('Sanitation Data'!$I$10,0,10*ROW('Sanitation Data'!I45))),'Data Summary'!DL51="Yes"),OFFSET('Sanitation Data'!$I$10,0,10*ROW('Sanitation Data'!I45)),NA())</f>
        <v>#N/A</v>
      </c>
      <c r="AX51" s="507" t="e">
        <f ca="1">+IF(AND(ISNUMBER(OFFSET('Sanitation Data'!$I$11,0,10*ROW('Sanitation Data'!I45))),'Data Summary'!DM51="Yes"),OFFSET('Sanitation Data'!$I$11,0,10*ROW('Sanitation Data'!I45)),NA())</f>
        <v>#N/A</v>
      </c>
      <c r="AY51" s="507" t="e">
        <f ca="1">+IF(AND(ISNUMBER(OFFSET('Sanitation Data'!$I$12,0,10*ROW('Sanitation Data'!I45))),'Data Summary'!DN51="Yes"),OFFSET('Sanitation Data'!$I$12,0,10*ROW('Sanitation Data'!I45)),NA())</f>
        <v>#N/A</v>
      </c>
      <c r="AZ51" s="508" t="e">
        <f ca="1">+IF(AND(ISNUMBER(OFFSET('Hygiene Data'!$D$5,0,10*ROW('Hygiene Data'!D45))),'Data Summary'!DO51="Yes"),OFFSET('Hygiene Data'!$D$5,0,10*ROW('Hygiene Data'!D45)),NA())</f>
        <v>#N/A</v>
      </c>
      <c r="BA51" s="508" t="e">
        <f ca="1">+IF(AND(ISNUMBER(OFFSET('Hygiene Data'!$D$7,0,10*ROW('Hygiene Data'!D45))),'Data Summary'!DP51="Yes"),OFFSET('Hygiene Data'!$D$7,0,10*ROW('Hygiene Data'!D45)),NA())</f>
        <v>#N/A</v>
      </c>
      <c r="BB51" s="508" t="e">
        <f ca="1">+IF(AND(ISNUMBER(OFFSET('Hygiene Data'!$D$9,0,10*ROW('Hygiene Data'!D45))),'Data Summary'!DQ51="Yes"),OFFSET('Hygiene Data'!$D$9,0,10*ROW('Hygiene Data'!D45)),NA())</f>
        <v>#N/A</v>
      </c>
      <c r="BC51" s="508" t="e">
        <f ca="1">+IF(AND(ISNUMBER(OFFSET('Hygiene Data'!$E$5,0,10*ROW('Hygiene Data'!E45))),'Data Summary'!DR51="Yes"),OFFSET('Hygiene Data'!$E$5,0,10*ROW('Hygiene Data'!E45)),NA())</f>
        <v>#N/A</v>
      </c>
      <c r="BD51" s="508" t="e">
        <f ca="1">+IF(AND(ISNUMBER(OFFSET('Hygiene Data'!$E$7,0,10*ROW('Hygiene Data'!E45))),'Data Summary'!DS51="Yes"),OFFSET('Hygiene Data'!$E$7,0,10*ROW('Hygiene Data'!E45)),NA())</f>
        <v>#N/A</v>
      </c>
      <c r="BE51" s="508" t="e">
        <f ca="1">+IF(AND(ISNUMBER(OFFSET('Hygiene Data'!$E$9,0,10*ROW('Hygiene Data'!E45))),'Data Summary'!DT51="Yes"),OFFSET('Hygiene Data'!$E$9,0,10*ROW('Hygiene Data'!E45)),NA())</f>
        <v>#N/A</v>
      </c>
      <c r="BF51" s="508" t="e">
        <f ca="1">+IF(AND(ISNUMBER(OFFSET('Hygiene Data'!$F$5,0,10*ROW('Hygiene Data'!F45))),'Data Summary'!DU51="Yes"),OFFSET('Hygiene Data'!$F$5,0,10*ROW('Hygiene Data'!F45)),NA())</f>
        <v>#N/A</v>
      </c>
      <c r="BG51" s="508" t="e">
        <f ca="1">+IF(AND(ISNUMBER(OFFSET('Hygiene Data'!$F$7,0,10*ROW('Hygiene Data'!F45))),'Data Summary'!DV51="Yes"),OFFSET('Hygiene Data'!$F$7,0,10*ROW('Hygiene Data'!F45)),NA())</f>
        <v>#N/A</v>
      </c>
      <c r="BH51" s="508" t="e">
        <f ca="1">+IF(AND(ISNUMBER(OFFSET('Hygiene Data'!$F$9,0,10*ROW('Hygiene Data'!F45))),'Data Summary'!DW51="Yes"),OFFSET('Hygiene Data'!$F$9,0,10*ROW('Hygiene Data'!F45)),NA())</f>
        <v>#N/A</v>
      </c>
      <c r="BI51" s="508" t="e">
        <f ca="1">+IF(AND(ISNUMBER(OFFSET('Hygiene Data'!$G$5,0,10*ROW('Hygiene Data'!G45))),'Data Summary'!DX51="Yes"),OFFSET('Hygiene Data'!$G$5,0,10*ROW('Hygiene Data'!G45)),NA())</f>
        <v>#N/A</v>
      </c>
      <c r="BJ51" s="508" t="e">
        <f ca="1">+IF(AND(ISNUMBER(OFFSET('Hygiene Data'!$G$7,0,10*ROW('Hygiene Data'!G45))),'Data Summary'!DY51="Yes"),OFFSET('Hygiene Data'!$G$7,0,10*ROW('Hygiene Data'!G45)),NA())</f>
        <v>#N/A</v>
      </c>
      <c r="BK51" s="508" t="e">
        <f ca="1">+IF(AND(ISNUMBER(OFFSET('Hygiene Data'!$G$9,0,10*ROW('Hygiene Data'!G45))),'Data Summary'!DZ51="Yes"),OFFSET('Hygiene Data'!$G$9,0,10*ROW('Hygiene Data'!G45)),NA())</f>
        <v>#N/A</v>
      </c>
      <c r="BL51" s="508" t="e">
        <f ca="1">+IF(AND(ISNUMBER(OFFSET('Hygiene Data'!$H$5,0,10*ROW('Hygiene Data'!H45))),'Data Summary'!EA51="Yes"),OFFSET('Hygiene Data'!$H$5,0,10*ROW('Hygiene Data'!H45)),NA())</f>
        <v>#N/A</v>
      </c>
      <c r="BM51" s="508" t="e">
        <f ca="1">+IF(AND(ISNUMBER(OFFSET('Hygiene Data'!$H$7,0,10*ROW('Hygiene Data'!H45))),'Data Summary'!EB51="Yes"),OFFSET('Hygiene Data'!$H$7,0,10*ROW('Hygiene Data'!H45)),NA())</f>
        <v>#N/A</v>
      </c>
      <c r="BN51" s="508" t="e">
        <f ca="1">+IF(AND(ISNUMBER(OFFSET('Hygiene Data'!$H$9,0,10*ROW('Hygiene Data'!H45))),'Data Summary'!EC51="Yes"),OFFSET('Hygiene Data'!$H$9,0,10*ROW('Hygiene Data'!H45)),NA())</f>
        <v>#N/A</v>
      </c>
      <c r="BO51" s="508" t="e">
        <f ca="1">+IF(AND(ISNUMBER(OFFSET('Hygiene Data'!$I$5,0,10*ROW('Hygiene Data'!I45))),'Data Summary'!ED51="Yes"),OFFSET('Hygiene Data'!$I$5,0,10*ROW('Hygiene Data'!I45)),NA())</f>
        <v>#N/A</v>
      </c>
      <c r="BP51" s="508" t="e">
        <f ca="1">+IF(AND(ISNUMBER(OFFSET('Hygiene Data'!$I$7,0,10*ROW('Hygiene Data'!I45))),'Data Summary'!EE51="Yes"),OFFSET('Hygiene Data'!$I$7,0,10*ROW('Hygiene Data'!I45)),NA())</f>
        <v>#N/A</v>
      </c>
      <c r="BQ51" s="508" t="e">
        <f ca="1">+IF(AND(ISNUMBER(OFFSET('Hygiene Data'!$I$9,0,10*ROW('Hygiene Data'!I45))),'Data Summary'!EF51="Yes"),OFFSET('Hygiene Data'!$I$9,0,10*ROW('Hygiene Data'!I45)),NA())</f>
        <v>#N/A</v>
      </c>
    </row>
    <row r="52" spans="1:69" x14ac:dyDescent="0.25">
      <c r="A52" s="504" t="e">
        <f ca="1">+RIGHT('Data Summary'!A52,LEN('Data Summary'!A52)-9)</f>
        <v>#VALUE!</v>
      </c>
      <c r="B52" s="478" t="str">
        <f ca="1">+IF(ISTEXT('Data Summary'!B52),'Data Summary'!B52,"")</f>
        <v/>
      </c>
      <c r="C52" s="505" t="e">
        <f ca="1">+VALUE('Data Summary'!C52)</f>
        <v>#VALUE!</v>
      </c>
      <c r="D52" s="506" t="e">
        <f ca="1">+IF(AND(ISNUMBER(OFFSET('Water Data'!$D$4,0,10*ROW('Water Data'!D46))),'Data Summary'!BS52="Yes"),100-OFFSET('Water Data'!$D$4,0,10*ROW('Water Data'!D46)),NA())</f>
        <v>#N/A</v>
      </c>
      <c r="E52" s="506" t="e">
        <f ca="1">+IF(AND(ISNUMBER(OFFSET('Water Data'!$D$6,0,10*ROW('Water Data'!D46))),'Data Summary'!BT52="Yes"),OFFSET('Water Data'!$D$6,0,10*ROW('Water Data'!D46)),NA())</f>
        <v>#N/A</v>
      </c>
      <c r="F52" s="506" t="e">
        <f ca="1">+IF(AND(ISNUMBER(OFFSET('Water Data'!$D$9,0,10*ROW('Water Data'!D46))),'Data Summary'!BU52="Yes"),OFFSET('Water Data'!$D$9,0,10*ROW('Water Data'!D46)),NA())</f>
        <v>#N/A</v>
      </c>
      <c r="G52" s="506" t="e">
        <f ca="1">+IF(AND(ISNUMBER(OFFSET('Water Data'!$E$4,0,10*ROW('Water Data'!E46))),'Data Summary'!BV52="Yes"),100-OFFSET('Water Data'!$E$4,0,10*ROW('Water Data'!E46)),NA())</f>
        <v>#N/A</v>
      </c>
      <c r="H52" s="506" t="e">
        <f ca="1">+IF(AND(ISNUMBER(OFFSET('Water Data'!$E$6,0,10*ROW('Water Data'!E46))),'Data Summary'!BW52="Yes"),OFFSET('Water Data'!$E$6,0,10*ROW('Water Data'!E46)),NA())</f>
        <v>#N/A</v>
      </c>
      <c r="I52" s="506" t="e">
        <f ca="1">+IF(AND(ISNUMBER(OFFSET('Water Data'!$E$9,0,10*ROW('Water Data'!E46))),'Data Summary'!BX52="Yes"),OFFSET('Water Data'!$E$9,0,10*ROW('Water Data'!E46)),NA())</f>
        <v>#N/A</v>
      </c>
      <c r="J52" s="506" t="e">
        <f ca="1">+IF(AND(ISNUMBER(OFFSET('Water Data'!$F$4,0,10*ROW('Water Data'!F46))),'Data Summary'!BY52="Yes"),100-OFFSET('Water Data'!$F$4,0,10*ROW('Water Data'!F46)),NA())</f>
        <v>#N/A</v>
      </c>
      <c r="K52" s="506" t="e">
        <f ca="1">+IF(AND(ISNUMBER(OFFSET('Water Data'!$F$6,0,10*ROW('Water Data'!F46))),'Data Summary'!BZ52="Yes"),OFFSET('Water Data'!$F$6,0,10*ROW('Water Data'!F46)),NA())</f>
        <v>#N/A</v>
      </c>
      <c r="L52" s="506" t="e">
        <f ca="1">+IF(AND(ISNUMBER(OFFSET('Water Data'!$F$9,0,10*ROW('Water Data'!F46))),'Data Summary'!CA52="Yes"),OFFSET('Water Data'!$F$9,0,10*ROW('Water Data'!F46)),NA())</f>
        <v>#N/A</v>
      </c>
      <c r="M52" s="506" t="e">
        <f ca="1">+IF(AND(ISNUMBER(OFFSET('Water Data'!$G$4,0,10*ROW('Water Data'!G46))),'Data Summary'!CB52="Yes"),100-OFFSET('Water Data'!$G$4,0,10*ROW('Water Data'!G46)),NA())</f>
        <v>#N/A</v>
      </c>
      <c r="N52" s="506" t="e">
        <f ca="1">+IF(AND(ISNUMBER(OFFSET('Water Data'!$G$6,0,10*ROW('Water Data'!G46))),'Data Summary'!CC52="Yes"),OFFSET('Water Data'!$G$6,0,10*ROW('Water Data'!G46)),NA())</f>
        <v>#N/A</v>
      </c>
      <c r="O52" s="506" t="e">
        <f ca="1">+IF(AND(ISNUMBER(OFFSET('Water Data'!$G$9,0,10*ROW('Water Data'!G46))),'Data Summary'!CD52="Yes"),OFFSET('Water Data'!$G$9,0,10*ROW('Water Data'!G46)),NA())</f>
        <v>#N/A</v>
      </c>
      <c r="P52" s="506" t="e">
        <f ca="1">+IF(AND(ISNUMBER(OFFSET('Water Data'!$H$4,0,10*ROW('Water Data'!H46))),'Data Summary'!CE52="Yes"),100-OFFSET('Water Data'!$H$4,0,10*ROW('Water Data'!H46)),NA())</f>
        <v>#N/A</v>
      </c>
      <c r="Q52" s="506" t="e">
        <f ca="1">+IF(AND(ISNUMBER(OFFSET('Water Data'!$H$6,0,10*ROW('Water Data'!H46))),'Data Summary'!CF52="Yes"),OFFSET('Water Data'!$H$6,0,10*ROW('Water Data'!H46)),NA())</f>
        <v>#N/A</v>
      </c>
      <c r="R52" s="506" t="e">
        <f ca="1">+IF(AND(ISNUMBER(OFFSET('Water Data'!$H$9,0,10*ROW('Water Data'!H46))),'Data Summary'!CG52="Yes"),OFFSET('Water Data'!$H$9,0,10*ROW('Water Data'!H46)),NA())</f>
        <v>#N/A</v>
      </c>
      <c r="S52" s="506" t="e">
        <f ca="1">+IF(AND(ISNUMBER(OFFSET('Water Data'!$I$4,0,10*ROW('Water Data'!I46))),'Data Summary'!CH52="Yes"),100-OFFSET('Water Data'!$I$4,0,10*ROW('Water Data'!I46)),NA())</f>
        <v>#N/A</v>
      </c>
      <c r="T52" s="506" t="e">
        <f ca="1">+IF(AND(ISNUMBER(OFFSET('Water Data'!$I$6,0,10*ROW('Water Data'!I46))),'Data Summary'!CI52="Yes"),OFFSET('Water Data'!$I$6,0,10*ROW('Water Data'!I46)),NA())</f>
        <v>#N/A</v>
      </c>
      <c r="U52" s="506" t="e">
        <f ca="1">+IF(AND(ISNUMBER(OFFSET('Water Data'!$I$9,0,10*ROW('Water Data'!I46))),'Data Summary'!CJ52="Yes"),OFFSET('Water Data'!$I$9,0,10*ROW('Water Data'!I46)),NA())</f>
        <v>#N/A</v>
      </c>
      <c r="V52" s="507" t="e">
        <f ca="1">+IF(AND(ISNUMBER(OFFSET('Sanitation Data'!$D$4,0,10*ROW('Sanitation Data'!D46))),'Data Summary'!CK52="Yes"),100-OFFSET('Sanitation Data'!$D$4,0,10*ROW('Sanitation Data'!D46)),NA())</f>
        <v>#N/A</v>
      </c>
      <c r="W52" s="507" t="e">
        <f ca="1">+IF(AND(ISNUMBER(OFFSET('Sanitation Data'!$D$6,0,10*ROW('Sanitation Data'!D46))),'Data Summary'!CL52="Yes"),OFFSET('Sanitation Data'!$D$6,0,10*ROW('Sanitation Data'!D46)),NA())</f>
        <v>#N/A</v>
      </c>
      <c r="X52" s="507" t="e">
        <f ca="1">+IF(AND(ISNUMBER(OFFSET('Sanitation Data'!$D$10,0,10*ROW('Sanitation Data'!D46))),'Data Summary'!CM52="Yes"),OFFSET('Sanitation Data'!$D$10,0,10*ROW('Sanitation Data'!D46)),NA())</f>
        <v>#N/A</v>
      </c>
      <c r="Y52" s="507" t="e">
        <f ca="1">+IF(AND(ISNUMBER(OFFSET('Sanitation Data'!$D$11,0,10*ROW('Sanitation Data'!D46))),'Data Summary'!CN52="Yes"),OFFSET('Sanitation Data'!$D$11,0,10*ROW('Sanitation Data'!D46)),NA())</f>
        <v>#N/A</v>
      </c>
      <c r="Z52" s="507" t="e">
        <f ca="1">+IF(AND(ISNUMBER(OFFSET('Sanitation Data'!$D$12,0,10*ROW('Sanitation Data'!D46))),'Data Summary'!CO52="Yes"),OFFSET('Sanitation Data'!$D$12,0,10*ROW('Sanitation Data'!D46)),NA())</f>
        <v>#N/A</v>
      </c>
      <c r="AA52" s="507" t="e">
        <f ca="1">+IF(AND(ISNUMBER(OFFSET('Sanitation Data'!$E$4,0,10*ROW('Sanitation Data'!E46))),'Data Summary'!CP52="Yes"),100-OFFSET('Sanitation Data'!$E$4,0,10*ROW('Sanitation Data'!E46)),NA())</f>
        <v>#N/A</v>
      </c>
      <c r="AB52" s="507" t="e">
        <f ca="1">+IF(AND(ISNUMBER(OFFSET('Sanitation Data'!$E$6,0,10*ROW('Sanitation Data'!E46))),'Data Summary'!CQ52="Yes"),OFFSET('Sanitation Data'!$E$6,0,10*ROW('Sanitation Data'!E46)),NA())</f>
        <v>#N/A</v>
      </c>
      <c r="AC52" s="507" t="e">
        <f ca="1">+IF(AND(ISNUMBER(OFFSET('Sanitation Data'!$E$10,0,10*ROW('Sanitation Data'!E46))),'Data Summary'!CR52="Yes"),OFFSET('Sanitation Data'!$E$10,0,10*ROW('Sanitation Data'!E46)),NA())</f>
        <v>#N/A</v>
      </c>
      <c r="AD52" s="507" t="e">
        <f ca="1">+IF(AND(ISNUMBER(OFFSET('Sanitation Data'!$E$11,0,10*ROW('Sanitation Data'!E46))),'Data Summary'!CS52="Yes"),OFFSET('Sanitation Data'!$E$11,0,10*ROW('Sanitation Data'!E46)),NA())</f>
        <v>#N/A</v>
      </c>
      <c r="AE52" s="507" t="e">
        <f ca="1">+IF(AND(ISNUMBER(OFFSET('Sanitation Data'!$E$12,0,10*ROW('Sanitation Data'!E46))),'Data Summary'!CT52="Yes"),OFFSET('Sanitation Data'!$E$12,0,10*ROW('Sanitation Data'!E46)),NA())</f>
        <v>#N/A</v>
      </c>
      <c r="AF52" s="507" t="e">
        <f ca="1">+IF(AND(ISNUMBER(OFFSET('Sanitation Data'!$F$4,0,10*ROW('Sanitation Data'!F46))),'Data Summary'!CU52="Yes"),100-OFFSET('Sanitation Data'!$F$4,0,10*ROW('Sanitation Data'!F46)),NA())</f>
        <v>#N/A</v>
      </c>
      <c r="AG52" s="507" t="e">
        <f ca="1">+IF(AND(ISNUMBER(OFFSET('Sanitation Data'!$F$6,0,10*ROW('Sanitation Data'!F46))),'Data Summary'!CV52="Yes"),OFFSET('Sanitation Data'!$F$6,0,10*ROW('Sanitation Data'!F46)),NA())</f>
        <v>#N/A</v>
      </c>
      <c r="AH52" s="507" t="e">
        <f ca="1">+IF(AND(ISNUMBER(OFFSET('Sanitation Data'!$F$10,0,10*ROW('Sanitation Data'!F46))),'Data Summary'!CW52="Yes"),OFFSET('Sanitation Data'!$F$10,0,10*ROW('Sanitation Data'!F46)),NA())</f>
        <v>#N/A</v>
      </c>
      <c r="AI52" s="507" t="e">
        <f ca="1">+IF(AND(ISNUMBER(OFFSET('Sanitation Data'!$F$11,0,10*ROW('Sanitation Data'!F46))),'Data Summary'!CX52="Yes"),OFFSET('Sanitation Data'!$F$11,0,10*ROW('Sanitation Data'!F46)),NA())</f>
        <v>#N/A</v>
      </c>
      <c r="AJ52" s="507" t="e">
        <f ca="1">+IF(AND(ISNUMBER(OFFSET('Sanitation Data'!$F$12,0,10*ROW('Sanitation Data'!F46))),'Data Summary'!CY52="Yes"),OFFSET('Sanitation Data'!$F$12,0,10*ROW('Sanitation Data'!F46)),NA())</f>
        <v>#N/A</v>
      </c>
      <c r="AK52" s="507" t="e">
        <f ca="1">+IF(AND(ISNUMBER(OFFSET('Sanitation Data'!$G$4,0,10*ROW('Sanitation Data'!G46))),'Data Summary'!CZ52="Yes"),100-OFFSET('Sanitation Data'!$G$4,0,10*ROW('Sanitation Data'!G46)),NA())</f>
        <v>#N/A</v>
      </c>
      <c r="AL52" s="507" t="e">
        <f ca="1">+IF(AND(ISNUMBER(OFFSET('Sanitation Data'!$G$6,0,10*ROW('Sanitation Data'!G46))),'Data Summary'!DA52="Yes"),OFFSET('Sanitation Data'!$G$6,0,10*ROW('Sanitation Data'!G46)),NA())</f>
        <v>#N/A</v>
      </c>
      <c r="AM52" s="507" t="e">
        <f ca="1">+IF(AND(ISNUMBER(OFFSET('Sanitation Data'!$G$10,0,10*ROW('Sanitation Data'!G46))),'Data Summary'!DB52="Yes"),OFFSET('Sanitation Data'!$G$10,0,10*ROW('Sanitation Data'!G46)),NA())</f>
        <v>#N/A</v>
      </c>
      <c r="AN52" s="507" t="e">
        <f ca="1">+IF(AND(ISNUMBER(OFFSET('Sanitation Data'!$G$11,0,10*ROW('Sanitation Data'!G46))),'Data Summary'!DC52="Yes"),OFFSET('Sanitation Data'!$G$11,0,10*ROW('Sanitation Data'!G46)),NA())</f>
        <v>#N/A</v>
      </c>
      <c r="AO52" s="507" t="e">
        <f ca="1">+IF(AND(ISNUMBER(OFFSET('Sanitation Data'!$G$12,0,10*ROW('Sanitation Data'!G46))),'Data Summary'!DD52="Yes"),OFFSET('Sanitation Data'!$G$12,0,10*ROW('Sanitation Data'!G46)),NA())</f>
        <v>#N/A</v>
      </c>
      <c r="AP52" s="507" t="e">
        <f ca="1">+IF(AND(ISNUMBER(OFFSET('Sanitation Data'!$H$4,0,10*ROW('Sanitation Data'!H46))),'Data Summary'!DE52="Yes"),100-OFFSET('Sanitation Data'!$H$4,0,10*ROW('Sanitation Data'!H46)),NA())</f>
        <v>#N/A</v>
      </c>
      <c r="AQ52" s="507" t="e">
        <f ca="1">+IF(AND(ISNUMBER(OFFSET('Sanitation Data'!$H$6,0,10*ROW('Sanitation Data'!H46))),'Data Summary'!DF52="Yes"),OFFSET('Sanitation Data'!$H$6,0,10*ROW('Sanitation Data'!H46)),NA())</f>
        <v>#N/A</v>
      </c>
      <c r="AR52" s="507" t="e">
        <f ca="1">+IF(AND(ISNUMBER(OFFSET('Sanitation Data'!$H$10,0,10*ROW('Sanitation Data'!H46))),'Data Summary'!DG52="Yes"),OFFSET('Sanitation Data'!$H$10,0,10*ROW('Sanitation Data'!H46)),NA())</f>
        <v>#N/A</v>
      </c>
      <c r="AS52" s="507" t="e">
        <f ca="1">+IF(AND(ISNUMBER(OFFSET('Sanitation Data'!$H$11,0,10*ROW('Sanitation Data'!H46))),'Data Summary'!DH52="Yes"),OFFSET('Sanitation Data'!$H$11,0,10*ROW('Sanitation Data'!H46)),NA())</f>
        <v>#N/A</v>
      </c>
      <c r="AT52" s="507" t="e">
        <f ca="1">+IF(AND(ISNUMBER(OFFSET('Sanitation Data'!$H$12,0,10*ROW('Sanitation Data'!H46))),'Data Summary'!DI52="Yes"),OFFSET('Sanitation Data'!$H$12,0,10*ROW('Sanitation Data'!H46)),NA())</f>
        <v>#N/A</v>
      </c>
      <c r="AU52" s="507" t="e">
        <f ca="1">+IF(AND(ISNUMBER(OFFSET('Sanitation Data'!$I$4,0,10*ROW('Sanitation Data'!I46))),'Data Summary'!DJ52="Yes"),100-OFFSET('Sanitation Data'!$I$4,0,10*ROW('Sanitation Data'!I46)),NA())</f>
        <v>#N/A</v>
      </c>
      <c r="AV52" s="507" t="e">
        <f ca="1">+IF(AND(ISNUMBER(OFFSET('Sanitation Data'!$I$6,0,10*ROW('Sanitation Data'!I46))),'Data Summary'!DK52="Yes"),OFFSET('Sanitation Data'!$I$6,0,10*ROW('Sanitation Data'!I46)),NA())</f>
        <v>#N/A</v>
      </c>
      <c r="AW52" s="507" t="e">
        <f ca="1">+IF(AND(ISNUMBER(OFFSET('Sanitation Data'!$I$10,0,10*ROW('Sanitation Data'!I46))),'Data Summary'!DL52="Yes"),OFFSET('Sanitation Data'!$I$10,0,10*ROW('Sanitation Data'!I46)),NA())</f>
        <v>#N/A</v>
      </c>
      <c r="AX52" s="507" t="e">
        <f ca="1">+IF(AND(ISNUMBER(OFFSET('Sanitation Data'!$I$11,0,10*ROW('Sanitation Data'!I46))),'Data Summary'!DM52="Yes"),OFFSET('Sanitation Data'!$I$11,0,10*ROW('Sanitation Data'!I46)),NA())</f>
        <v>#N/A</v>
      </c>
      <c r="AY52" s="507" t="e">
        <f ca="1">+IF(AND(ISNUMBER(OFFSET('Sanitation Data'!$I$12,0,10*ROW('Sanitation Data'!I46))),'Data Summary'!DN52="Yes"),OFFSET('Sanitation Data'!$I$12,0,10*ROW('Sanitation Data'!I46)),NA())</f>
        <v>#N/A</v>
      </c>
      <c r="AZ52" s="508" t="e">
        <f ca="1">+IF(AND(ISNUMBER(OFFSET('Hygiene Data'!$D$5,0,10*ROW('Hygiene Data'!D46))),'Data Summary'!DO52="Yes"),OFFSET('Hygiene Data'!$D$5,0,10*ROW('Hygiene Data'!D46)),NA())</f>
        <v>#N/A</v>
      </c>
      <c r="BA52" s="508" t="e">
        <f ca="1">+IF(AND(ISNUMBER(OFFSET('Hygiene Data'!$D$7,0,10*ROW('Hygiene Data'!D46))),'Data Summary'!DP52="Yes"),OFFSET('Hygiene Data'!$D$7,0,10*ROW('Hygiene Data'!D46)),NA())</f>
        <v>#N/A</v>
      </c>
      <c r="BB52" s="508" t="e">
        <f ca="1">+IF(AND(ISNUMBER(OFFSET('Hygiene Data'!$D$9,0,10*ROW('Hygiene Data'!D46))),'Data Summary'!DQ52="Yes"),OFFSET('Hygiene Data'!$D$9,0,10*ROW('Hygiene Data'!D46)),NA())</f>
        <v>#N/A</v>
      </c>
      <c r="BC52" s="508" t="e">
        <f ca="1">+IF(AND(ISNUMBER(OFFSET('Hygiene Data'!$E$5,0,10*ROW('Hygiene Data'!E46))),'Data Summary'!DR52="Yes"),OFFSET('Hygiene Data'!$E$5,0,10*ROW('Hygiene Data'!E46)),NA())</f>
        <v>#N/A</v>
      </c>
      <c r="BD52" s="508" t="e">
        <f ca="1">+IF(AND(ISNUMBER(OFFSET('Hygiene Data'!$E$7,0,10*ROW('Hygiene Data'!E46))),'Data Summary'!DS52="Yes"),OFFSET('Hygiene Data'!$E$7,0,10*ROW('Hygiene Data'!E46)),NA())</f>
        <v>#N/A</v>
      </c>
      <c r="BE52" s="508" t="e">
        <f ca="1">+IF(AND(ISNUMBER(OFFSET('Hygiene Data'!$E$9,0,10*ROW('Hygiene Data'!E46))),'Data Summary'!DT52="Yes"),OFFSET('Hygiene Data'!$E$9,0,10*ROW('Hygiene Data'!E46)),NA())</f>
        <v>#N/A</v>
      </c>
      <c r="BF52" s="508" t="e">
        <f ca="1">+IF(AND(ISNUMBER(OFFSET('Hygiene Data'!$F$5,0,10*ROW('Hygiene Data'!F46))),'Data Summary'!DU52="Yes"),OFFSET('Hygiene Data'!$F$5,0,10*ROW('Hygiene Data'!F46)),NA())</f>
        <v>#N/A</v>
      </c>
      <c r="BG52" s="508" t="e">
        <f ca="1">+IF(AND(ISNUMBER(OFFSET('Hygiene Data'!$F$7,0,10*ROW('Hygiene Data'!F46))),'Data Summary'!DV52="Yes"),OFFSET('Hygiene Data'!$F$7,0,10*ROW('Hygiene Data'!F46)),NA())</f>
        <v>#N/A</v>
      </c>
      <c r="BH52" s="508" t="e">
        <f ca="1">+IF(AND(ISNUMBER(OFFSET('Hygiene Data'!$F$9,0,10*ROW('Hygiene Data'!F46))),'Data Summary'!DW52="Yes"),OFFSET('Hygiene Data'!$F$9,0,10*ROW('Hygiene Data'!F46)),NA())</f>
        <v>#N/A</v>
      </c>
      <c r="BI52" s="508" t="e">
        <f ca="1">+IF(AND(ISNUMBER(OFFSET('Hygiene Data'!$G$5,0,10*ROW('Hygiene Data'!G46))),'Data Summary'!DX52="Yes"),OFFSET('Hygiene Data'!$G$5,0,10*ROW('Hygiene Data'!G46)),NA())</f>
        <v>#N/A</v>
      </c>
      <c r="BJ52" s="508" t="e">
        <f ca="1">+IF(AND(ISNUMBER(OFFSET('Hygiene Data'!$G$7,0,10*ROW('Hygiene Data'!G46))),'Data Summary'!DY52="Yes"),OFFSET('Hygiene Data'!$G$7,0,10*ROW('Hygiene Data'!G46)),NA())</f>
        <v>#N/A</v>
      </c>
      <c r="BK52" s="508" t="e">
        <f ca="1">+IF(AND(ISNUMBER(OFFSET('Hygiene Data'!$G$9,0,10*ROW('Hygiene Data'!G46))),'Data Summary'!DZ52="Yes"),OFFSET('Hygiene Data'!$G$9,0,10*ROW('Hygiene Data'!G46)),NA())</f>
        <v>#N/A</v>
      </c>
      <c r="BL52" s="508" t="e">
        <f ca="1">+IF(AND(ISNUMBER(OFFSET('Hygiene Data'!$H$5,0,10*ROW('Hygiene Data'!H46))),'Data Summary'!EA52="Yes"),OFFSET('Hygiene Data'!$H$5,0,10*ROW('Hygiene Data'!H46)),NA())</f>
        <v>#N/A</v>
      </c>
      <c r="BM52" s="508" t="e">
        <f ca="1">+IF(AND(ISNUMBER(OFFSET('Hygiene Data'!$H$7,0,10*ROW('Hygiene Data'!H46))),'Data Summary'!EB52="Yes"),OFFSET('Hygiene Data'!$H$7,0,10*ROW('Hygiene Data'!H46)),NA())</f>
        <v>#N/A</v>
      </c>
      <c r="BN52" s="508" t="e">
        <f ca="1">+IF(AND(ISNUMBER(OFFSET('Hygiene Data'!$H$9,0,10*ROW('Hygiene Data'!H46))),'Data Summary'!EC52="Yes"),OFFSET('Hygiene Data'!$H$9,0,10*ROW('Hygiene Data'!H46)),NA())</f>
        <v>#N/A</v>
      </c>
      <c r="BO52" s="508" t="e">
        <f ca="1">+IF(AND(ISNUMBER(OFFSET('Hygiene Data'!$I$5,0,10*ROW('Hygiene Data'!I46))),'Data Summary'!ED52="Yes"),OFFSET('Hygiene Data'!$I$5,0,10*ROW('Hygiene Data'!I46)),NA())</f>
        <v>#N/A</v>
      </c>
      <c r="BP52" s="508" t="e">
        <f ca="1">+IF(AND(ISNUMBER(OFFSET('Hygiene Data'!$I$7,0,10*ROW('Hygiene Data'!I46))),'Data Summary'!EE52="Yes"),OFFSET('Hygiene Data'!$I$7,0,10*ROW('Hygiene Data'!I46)),NA())</f>
        <v>#N/A</v>
      </c>
      <c r="BQ52" s="508" t="e">
        <f ca="1">+IF(AND(ISNUMBER(OFFSET('Hygiene Data'!$I$9,0,10*ROW('Hygiene Data'!I46))),'Data Summary'!EF52="Yes"),OFFSET('Hygiene Data'!$I$9,0,10*ROW('Hygiene Data'!I46)),NA())</f>
        <v>#N/A</v>
      </c>
    </row>
    <row r="53" spans="1:69" x14ac:dyDescent="0.25">
      <c r="A53" s="504" t="e">
        <f ca="1">+RIGHT('Data Summary'!A53,LEN('Data Summary'!A53)-9)</f>
        <v>#VALUE!</v>
      </c>
      <c r="B53" s="478" t="str">
        <f ca="1">+IF(ISTEXT('Data Summary'!B53),'Data Summary'!B53,"")</f>
        <v/>
      </c>
      <c r="C53" s="505" t="e">
        <f ca="1">+VALUE('Data Summary'!C53)</f>
        <v>#VALUE!</v>
      </c>
      <c r="D53" s="506" t="e">
        <f ca="1">+IF(AND(ISNUMBER(OFFSET('Water Data'!$D$4,0,10*ROW('Water Data'!D47))),'Data Summary'!BS53="Yes"),100-OFFSET('Water Data'!$D$4,0,10*ROW('Water Data'!D47)),NA())</f>
        <v>#N/A</v>
      </c>
      <c r="E53" s="506" t="e">
        <f ca="1">+IF(AND(ISNUMBER(OFFSET('Water Data'!$D$6,0,10*ROW('Water Data'!D47))),'Data Summary'!BT53="Yes"),OFFSET('Water Data'!$D$6,0,10*ROW('Water Data'!D47)),NA())</f>
        <v>#N/A</v>
      </c>
      <c r="F53" s="506" t="e">
        <f ca="1">+IF(AND(ISNUMBER(OFFSET('Water Data'!$D$9,0,10*ROW('Water Data'!D47))),'Data Summary'!BU53="Yes"),OFFSET('Water Data'!$D$9,0,10*ROW('Water Data'!D47)),NA())</f>
        <v>#N/A</v>
      </c>
      <c r="G53" s="506" t="e">
        <f ca="1">+IF(AND(ISNUMBER(OFFSET('Water Data'!$E$4,0,10*ROW('Water Data'!E47))),'Data Summary'!BV53="Yes"),100-OFFSET('Water Data'!$E$4,0,10*ROW('Water Data'!E47)),NA())</f>
        <v>#N/A</v>
      </c>
      <c r="H53" s="506" t="e">
        <f ca="1">+IF(AND(ISNUMBER(OFFSET('Water Data'!$E$6,0,10*ROW('Water Data'!E47))),'Data Summary'!BW53="Yes"),OFFSET('Water Data'!$E$6,0,10*ROW('Water Data'!E47)),NA())</f>
        <v>#N/A</v>
      </c>
      <c r="I53" s="506" t="e">
        <f ca="1">+IF(AND(ISNUMBER(OFFSET('Water Data'!$E$9,0,10*ROW('Water Data'!E47))),'Data Summary'!BX53="Yes"),OFFSET('Water Data'!$E$9,0,10*ROW('Water Data'!E47)),NA())</f>
        <v>#N/A</v>
      </c>
      <c r="J53" s="506" t="e">
        <f ca="1">+IF(AND(ISNUMBER(OFFSET('Water Data'!$F$4,0,10*ROW('Water Data'!F47))),'Data Summary'!BY53="Yes"),100-OFFSET('Water Data'!$F$4,0,10*ROW('Water Data'!F47)),NA())</f>
        <v>#N/A</v>
      </c>
      <c r="K53" s="506" t="e">
        <f ca="1">+IF(AND(ISNUMBER(OFFSET('Water Data'!$F$6,0,10*ROW('Water Data'!F47))),'Data Summary'!BZ53="Yes"),OFFSET('Water Data'!$F$6,0,10*ROW('Water Data'!F47)),NA())</f>
        <v>#N/A</v>
      </c>
      <c r="L53" s="506" t="e">
        <f ca="1">+IF(AND(ISNUMBER(OFFSET('Water Data'!$F$9,0,10*ROW('Water Data'!F47))),'Data Summary'!CA53="Yes"),OFFSET('Water Data'!$F$9,0,10*ROW('Water Data'!F47)),NA())</f>
        <v>#N/A</v>
      </c>
      <c r="M53" s="506" t="e">
        <f ca="1">+IF(AND(ISNUMBER(OFFSET('Water Data'!$G$4,0,10*ROW('Water Data'!G47))),'Data Summary'!CB53="Yes"),100-OFFSET('Water Data'!$G$4,0,10*ROW('Water Data'!G47)),NA())</f>
        <v>#N/A</v>
      </c>
      <c r="N53" s="506" t="e">
        <f ca="1">+IF(AND(ISNUMBER(OFFSET('Water Data'!$G$6,0,10*ROW('Water Data'!G47))),'Data Summary'!CC53="Yes"),OFFSET('Water Data'!$G$6,0,10*ROW('Water Data'!G47)),NA())</f>
        <v>#N/A</v>
      </c>
      <c r="O53" s="506" t="e">
        <f ca="1">+IF(AND(ISNUMBER(OFFSET('Water Data'!$G$9,0,10*ROW('Water Data'!G47))),'Data Summary'!CD53="Yes"),OFFSET('Water Data'!$G$9,0,10*ROW('Water Data'!G47)),NA())</f>
        <v>#N/A</v>
      </c>
      <c r="P53" s="506" t="e">
        <f ca="1">+IF(AND(ISNUMBER(OFFSET('Water Data'!$H$4,0,10*ROW('Water Data'!H47))),'Data Summary'!CE53="Yes"),100-OFFSET('Water Data'!$H$4,0,10*ROW('Water Data'!H47)),NA())</f>
        <v>#N/A</v>
      </c>
      <c r="Q53" s="506" t="e">
        <f ca="1">+IF(AND(ISNUMBER(OFFSET('Water Data'!$H$6,0,10*ROW('Water Data'!H47))),'Data Summary'!CF53="Yes"),OFFSET('Water Data'!$H$6,0,10*ROW('Water Data'!H47)),NA())</f>
        <v>#N/A</v>
      </c>
      <c r="R53" s="506" t="e">
        <f ca="1">+IF(AND(ISNUMBER(OFFSET('Water Data'!$H$9,0,10*ROW('Water Data'!H47))),'Data Summary'!CG53="Yes"),OFFSET('Water Data'!$H$9,0,10*ROW('Water Data'!H47)),NA())</f>
        <v>#N/A</v>
      </c>
      <c r="S53" s="506" t="e">
        <f ca="1">+IF(AND(ISNUMBER(OFFSET('Water Data'!$I$4,0,10*ROW('Water Data'!I47))),'Data Summary'!CH53="Yes"),100-OFFSET('Water Data'!$I$4,0,10*ROW('Water Data'!I47)),NA())</f>
        <v>#N/A</v>
      </c>
      <c r="T53" s="506" t="e">
        <f ca="1">+IF(AND(ISNUMBER(OFFSET('Water Data'!$I$6,0,10*ROW('Water Data'!I47))),'Data Summary'!CI53="Yes"),OFFSET('Water Data'!$I$6,0,10*ROW('Water Data'!I47)),NA())</f>
        <v>#N/A</v>
      </c>
      <c r="U53" s="506" t="e">
        <f ca="1">+IF(AND(ISNUMBER(OFFSET('Water Data'!$I$9,0,10*ROW('Water Data'!I47))),'Data Summary'!CJ53="Yes"),OFFSET('Water Data'!$I$9,0,10*ROW('Water Data'!I47)),NA())</f>
        <v>#N/A</v>
      </c>
      <c r="V53" s="507" t="e">
        <f ca="1">+IF(AND(ISNUMBER(OFFSET('Sanitation Data'!$D$4,0,10*ROW('Sanitation Data'!D47))),'Data Summary'!CK53="Yes"),100-OFFSET('Sanitation Data'!$D$4,0,10*ROW('Sanitation Data'!D47)),NA())</f>
        <v>#N/A</v>
      </c>
      <c r="W53" s="507" t="e">
        <f ca="1">+IF(AND(ISNUMBER(OFFSET('Sanitation Data'!$D$6,0,10*ROW('Sanitation Data'!D47))),'Data Summary'!CL53="Yes"),OFFSET('Sanitation Data'!$D$6,0,10*ROW('Sanitation Data'!D47)),NA())</f>
        <v>#N/A</v>
      </c>
      <c r="X53" s="507" t="e">
        <f ca="1">+IF(AND(ISNUMBER(OFFSET('Sanitation Data'!$D$10,0,10*ROW('Sanitation Data'!D47))),'Data Summary'!CM53="Yes"),OFFSET('Sanitation Data'!$D$10,0,10*ROW('Sanitation Data'!D47)),NA())</f>
        <v>#N/A</v>
      </c>
      <c r="Y53" s="507" t="e">
        <f ca="1">+IF(AND(ISNUMBER(OFFSET('Sanitation Data'!$D$11,0,10*ROW('Sanitation Data'!D47))),'Data Summary'!CN53="Yes"),OFFSET('Sanitation Data'!$D$11,0,10*ROW('Sanitation Data'!D47)),NA())</f>
        <v>#N/A</v>
      </c>
      <c r="Z53" s="507" t="e">
        <f ca="1">+IF(AND(ISNUMBER(OFFSET('Sanitation Data'!$D$12,0,10*ROW('Sanitation Data'!D47))),'Data Summary'!CO53="Yes"),OFFSET('Sanitation Data'!$D$12,0,10*ROW('Sanitation Data'!D47)),NA())</f>
        <v>#N/A</v>
      </c>
      <c r="AA53" s="507" t="e">
        <f ca="1">+IF(AND(ISNUMBER(OFFSET('Sanitation Data'!$E$4,0,10*ROW('Sanitation Data'!E47))),'Data Summary'!CP53="Yes"),100-OFFSET('Sanitation Data'!$E$4,0,10*ROW('Sanitation Data'!E47)),NA())</f>
        <v>#N/A</v>
      </c>
      <c r="AB53" s="507" t="e">
        <f ca="1">+IF(AND(ISNUMBER(OFFSET('Sanitation Data'!$E$6,0,10*ROW('Sanitation Data'!E47))),'Data Summary'!CQ53="Yes"),OFFSET('Sanitation Data'!$E$6,0,10*ROW('Sanitation Data'!E47)),NA())</f>
        <v>#N/A</v>
      </c>
      <c r="AC53" s="507" t="e">
        <f ca="1">+IF(AND(ISNUMBER(OFFSET('Sanitation Data'!$E$10,0,10*ROW('Sanitation Data'!E47))),'Data Summary'!CR53="Yes"),OFFSET('Sanitation Data'!$E$10,0,10*ROW('Sanitation Data'!E47)),NA())</f>
        <v>#N/A</v>
      </c>
      <c r="AD53" s="507" t="e">
        <f ca="1">+IF(AND(ISNUMBER(OFFSET('Sanitation Data'!$E$11,0,10*ROW('Sanitation Data'!E47))),'Data Summary'!CS53="Yes"),OFFSET('Sanitation Data'!$E$11,0,10*ROW('Sanitation Data'!E47)),NA())</f>
        <v>#N/A</v>
      </c>
      <c r="AE53" s="507" t="e">
        <f ca="1">+IF(AND(ISNUMBER(OFFSET('Sanitation Data'!$E$12,0,10*ROW('Sanitation Data'!E47))),'Data Summary'!CT53="Yes"),OFFSET('Sanitation Data'!$E$12,0,10*ROW('Sanitation Data'!E47)),NA())</f>
        <v>#N/A</v>
      </c>
      <c r="AF53" s="507" t="e">
        <f ca="1">+IF(AND(ISNUMBER(OFFSET('Sanitation Data'!$F$4,0,10*ROW('Sanitation Data'!F47))),'Data Summary'!CU53="Yes"),100-OFFSET('Sanitation Data'!$F$4,0,10*ROW('Sanitation Data'!F47)),NA())</f>
        <v>#N/A</v>
      </c>
      <c r="AG53" s="507" t="e">
        <f ca="1">+IF(AND(ISNUMBER(OFFSET('Sanitation Data'!$F$6,0,10*ROW('Sanitation Data'!F47))),'Data Summary'!CV53="Yes"),OFFSET('Sanitation Data'!$F$6,0,10*ROW('Sanitation Data'!F47)),NA())</f>
        <v>#N/A</v>
      </c>
      <c r="AH53" s="507" t="e">
        <f ca="1">+IF(AND(ISNUMBER(OFFSET('Sanitation Data'!$F$10,0,10*ROW('Sanitation Data'!F47))),'Data Summary'!CW53="Yes"),OFFSET('Sanitation Data'!$F$10,0,10*ROW('Sanitation Data'!F47)),NA())</f>
        <v>#N/A</v>
      </c>
      <c r="AI53" s="507" t="e">
        <f ca="1">+IF(AND(ISNUMBER(OFFSET('Sanitation Data'!$F$11,0,10*ROW('Sanitation Data'!F47))),'Data Summary'!CX53="Yes"),OFFSET('Sanitation Data'!$F$11,0,10*ROW('Sanitation Data'!F47)),NA())</f>
        <v>#N/A</v>
      </c>
      <c r="AJ53" s="507" t="e">
        <f ca="1">+IF(AND(ISNUMBER(OFFSET('Sanitation Data'!$F$12,0,10*ROW('Sanitation Data'!F47))),'Data Summary'!CY53="Yes"),OFFSET('Sanitation Data'!$F$12,0,10*ROW('Sanitation Data'!F47)),NA())</f>
        <v>#N/A</v>
      </c>
      <c r="AK53" s="507" t="e">
        <f ca="1">+IF(AND(ISNUMBER(OFFSET('Sanitation Data'!$G$4,0,10*ROW('Sanitation Data'!G47))),'Data Summary'!CZ53="Yes"),100-OFFSET('Sanitation Data'!$G$4,0,10*ROW('Sanitation Data'!G47)),NA())</f>
        <v>#N/A</v>
      </c>
      <c r="AL53" s="507" t="e">
        <f ca="1">+IF(AND(ISNUMBER(OFFSET('Sanitation Data'!$G$6,0,10*ROW('Sanitation Data'!G47))),'Data Summary'!DA53="Yes"),OFFSET('Sanitation Data'!$G$6,0,10*ROW('Sanitation Data'!G47)),NA())</f>
        <v>#N/A</v>
      </c>
      <c r="AM53" s="507" t="e">
        <f ca="1">+IF(AND(ISNUMBER(OFFSET('Sanitation Data'!$G$10,0,10*ROW('Sanitation Data'!G47))),'Data Summary'!DB53="Yes"),OFFSET('Sanitation Data'!$G$10,0,10*ROW('Sanitation Data'!G47)),NA())</f>
        <v>#N/A</v>
      </c>
      <c r="AN53" s="507" t="e">
        <f ca="1">+IF(AND(ISNUMBER(OFFSET('Sanitation Data'!$G$11,0,10*ROW('Sanitation Data'!G47))),'Data Summary'!DC53="Yes"),OFFSET('Sanitation Data'!$G$11,0,10*ROW('Sanitation Data'!G47)),NA())</f>
        <v>#N/A</v>
      </c>
      <c r="AO53" s="507" t="e">
        <f ca="1">+IF(AND(ISNUMBER(OFFSET('Sanitation Data'!$G$12,0,10*ROW('Sanitation Data'!G47))),'Data Summary'!DD53="Yes"),OFFSET('Sanitation Data'!$G$12,0,10*ROW('Sanitation Data'!G47)),NA())</f>
        <v>#N/A</v>
      </c>
      <c r="AP53" s="507" t="e">
        <f ca="1">+IF(AND(ISNUMBER(OFFSET('Sanitation Data'!$H$4,0,10*ROW('Sanitation Data'!H47))),'Data Summary'!DE53="Yes"),100-OFFSET('Sanitation Data'!$H$4,0,10*ROW('Sanitation Data'!H47)),NA())</f>
        <v>#N/A</v>
      </c>
      <c r="AQ53" s="507" t="e">
        <f ca="1">+IF(AND(ISNUMBER(OFFSET('Sanitation Data'!$H$6,0,10*ROW('Sanitation Data'!H47))),'Data Summary'!DF53="Yes"),OFFSET('Sanitation Data'!$H$6,0,10*ROW('Sanitation Data'!H47)),NA())</f>
        <v>#N/A</v>
      </c>
      <c r="AR53" s="507" t="e">
        <f ca="1">+IF(AND(ISNUMBER(OFFSET('Sanitation Data'!$H$10,0,10*ROW('Sanitation Data'!H47))),'Data Summary'!DG53="Yes"),OFFSET('Sanitation Data'!$H$10,0,10*ROW('Sanitation Data'!H47)),NA())</f>
        <v>#N/A</v>
      </c>
      <c r="AS53" s="507" t="e">
        <f ca="1">+IF(AND(ISNUMBER(OFFSET('Sanitation Data'!$H$11,0,10*ROW('Sanitation Data'!H47))),'Data Summary'!DH53="Yes"),OFFSET('Sanitation Data'!$H$11,0,10*ROW('Sanitation Data'!H47)),NA())</f>
        <v>#N/A</v>
      </c>
      <c r="AT53" s="507" t="e">
        <f ca="1">+IF(AND(ISNUMBER(OFFSET('Sanitation Data'!$H$12,0,10*ROW('Sanitation Data'!H47))),'Data Summary'!DI53="Yes"),OFFSET('Sanitation Data'!$H$12,0,10*ROW('Sanitation Data'!H47)),NA())</f>
        <v>#N/A</v>
      </c>
      <c r="AU53" s="507" t="e">
        <f ca="1">+IF(AND(ISNUMBER(OFFSET('Sanitation Data'!$I$4,0,10*ROW('Sanitation Data'!I47))),'Data Summary'!DJ53="Yes"),100-OFFSET('Sanitation Data'!$I$4,0,10*ROW('Sanitation Data'!I47)),NA())</f>
        <v>#N/A</v>
      </c>
      <c r="AV53" s="507" t="e">
        <f ca="1">+IF(AND(ISNUMBER(OFFSET('Sanitation Data'!$I$6,0,10*ROW('Sanitation Data'!I47))),'Data Summary'!DK53="Yes"),OFFSET('Sanitation Data'!$I$6,0,10*ROW('Sanitation Data'!I47)),NA())</f>
        <v>#N/A</v>
      </c>
      <c r="AW53" s="507" t="e">
        <f ca="1">+IF(AND(ISNUMBER(OFFSET('Sanitation Data'!$I$10,0,10*ROW('Sanitation Data'!I47))),'Data Summary'!DL53="Yes"),OFFSET('Sanitation Data'!$I$10,0,10*ROW('Sanitation Data'!I47)),NA())</f>
        <v>#N/A</v>
      </c>
      <c r="AX53" s="507" t="e">
        <f ca="1">+IF(AND(ISNUMBER(OFFSET('Sanitation Data'!$I$11,0,10*ROW('Sanitation Data'!I47))),'Data Summary'!DM53="Yes"),OFFSET('Sanitation Data'!$I$11,0,10*ROW('Sanitation Data'!I47)),NA())</f>
        <v>#N/A</v>
      </c>
      <c r="AY53" s="507" t="e">
        <f ca="1">+IF(AND(ISNUMBER(OFFSET('Sanitation Data'!$I$12,0,10*ROW('Sanitation Data'!I47))),'Data Summary'!DN53="Yes"),OFFSET('Sanitation Data'!$I$12,0,10*ROW('Sanitation Data'!I47)),NA())</f>
        <v>#N/A</v>
      </c>
      <c r="AZ53" s="508" t="e">
        <f ca="1">+IF(AND(ISNUMBER(OFFSET('Hygiene Data'!$D$5,0,10*ROW('Hygiene Data'!D47))),'Data Summary'!DO53="Yes"),OFFSET('Hygiene Data'!$D$5,0,10*ROW('Hygiene Data'!D47)),NA())</f>
        <v>#N/A</v>
      </c>
      <c r="BA53" s="508" t="e">
        <f ca="1">+IF(AND(ISNUMBER(OFFSET('Hygiene Data'!$D$7,0,10*ROW('Hygiene Data'!D47))),'Data Summary'!DP53="Yes"),OFFSET('Hygiene Data'!$D$7,0,10*ROW('Hygiene Data'!D47)),NA())</f>
        <v>#N/A</v>
      </c>
      <c r="BB53" s="508" t="e">
        <f ca="1">+IF(AND(ISNUMBER(OFFSET('Hygiene Data'!$D$9,0,10*ROW('Hygiene Data'!D47))),'Data Summary'!DQ53="Yes"),OFFSET('Hygiene Data'!$D$9,0,10*ROW('Hygiene Data'!D47)),NA())</f>
        <v>#N/A</v>
      </c>
      <c r="BC53" s="508" t="e">
        <f ca="1">+IF(AND(ISNUMBER(OFFSET('Hygiene Data'!$E$5,0,10*ROW('Hygiene Data'!E47))),'Data Summary'!DR53="Yes"),OFFSET('Hygiene Data'!$E$5,0,10*ROW('Hygiene Data'!E47)),NA())</f>
        <v>#N/A</v>
      </c>
      <c r="BD53" s="508" t="e">
        <f ca="1">+IF(AND(ISNUMBER(OFFSET('Hygiene Data'!$E$7,0,10*ROW('Hygiene Data'!E47))),'Data Summary'!DS53="Yes"),OFFSET('Hygiene Data'!$E$7,0,10*ROW('Hygiene Data'!E47)),NA())</f>
        <v>#N/A</v>
      </c>
      <c r="BE53" s="508" t="e">
        <f ca="1">+IF(AND(ISNUMBER(OFFSET('Hygiene Data'!$E$9,0,10*ROW('Hygiene Data'!E47))),'Data Summary'!DT53="Yes"),OFFSET('Hygiene Data'!$E$9,0,10*ROW('Hygiene Data'!E47)),NA())</f>
        <v>#N/A</v>
      </c>
      <c r="BF53" s="508" t="e">
        <f ca="1">+IF(AND(ISNUMBER(OFFSET('Hygiene Data'!$F$5,0,10*ROW('Hygiene Data'!F47))),'Data Summary'!DU53="Yes"),OFFSET('Hygiene Data'!$F$5,0,10*ROW('Hygiene Data'!F47)),NA())</f>
        <v>#N/A</v>
      </c>
      <c r="BG53" s="508" t="e">
        <f ca="1">+IF(AND(ISNUMBER(OFFSET('Hygiene Data'!$F$7,0,10*ROW('Hygiene Data'!F47))),'Data Summary'!DV53="Yes"),OFFSET('Hygiene Data'!$F$7,0,10*ROW('Hygiene Data'!F47)),NA())</f>
        <v>#N/A</v>
      </c>
      <c r="BH53" s="508" t="e">
        <f ca="1">+IF(AND(ISNUMBER(OFFSET('Hygiene Data'!$F$9,0,10*ROW('Hygiene Data'!F47))),'Data Summary'!DW53="Yes"),OFFSET('Hygiene Data'!$F$9,0,10*ROW('Hygiene Data'!F47)),NA())</f>
        <v>#N/A</v>
      </c>
      <c r="BI53" s="508" t="e">
        <f ca="1">+IF(AND(ISNUMBER(OFFSET('Hygiene Data'!$G$5,0,10*ROW('Hygiene Data'!G47))),'Data Summary'!DX53="Yes"),OFFSET('Hygiene Data'!$G$5,0,10*ROW('Hygiene Data'!G47)),NA())</f>
        <v>#N/A</v>
      </c>
      <c r="BJ53" s="508" t="e">
        <f ca="1">+IF(AND(ISNUMBER(OFFSET('Hygiene Data'!$G$7,0,10*ROW('Hygiene Data'!G47))),'Data Summary'!DY53="Yes"),OFFSET('Hygiene Data'!$G$7,0,10*ROW('Hygiene Data'!G47)),NA())</f>
        <v>#N/A</v>
      </c>
      <c r="BK53" s="508" t="e">
        <f ca="1">+IF(AND(ISNUMBER(OFFSET('Hygiene Data'!$G$9,0,10*ROW('Hygiene Data'!G47))),'Data Summary'!DZ53="Yes"),OFFSET('Hygiene Data'!$G$9,0,10*ROW('Hygiene Data'!G47)),NA())</f>
        <v>#N/A</v>
      </c>
      <c r="BL53" s="508" t="e">
        <f ca="1">+IF(AND(ISNUMBER(OFFSET('Hygiene Data'!$H$5,0,10*ROW('Hygiene Data'!H47))),'Data Summary'!EA53="Yes"),OFFSET('Hygiene Data'!$H$5,0,10*ROW('Hygiene Data'!H47)),NA())</f>
        <v>#N/A</v>
      </c>
      <c r="BM53" s="508" t="e">
        <f ca="1">+IF(AND(ISNUMBER(OFFSET('Hygiene Data'!$H$7,0,10*ROW('Hygiene Data'!H47))),'Data Summary'!EB53="Yes"),OFFSET('Hygiene Data'!$H$7,0,10*ROW('Hygiene Data'!H47)),NA())</f>
        <v>#N/A</v>
      </c>
      <c r="BN53" s="508" t="e">
        <f ca="1">+IF(AND(ISNUMBER(OFFSET('Hygiene Data'!$H$9,0,10*ROW('Hygiene Data'!H47))),'Data Summary'!EC53="Yes"),OFFSET('Hygiene Data'!$H$9,0,10*ROW('Hygiene Data'!H47)),NA())</f>
        <v>#N/A</v>
      </c>
      <c r="BO53" s="508" t="e">
        <f ca="1">+IF(AND(ISNUMBER(OFFSET('Hygiene Data'!$I$5,0,10*ROW('Hygiene Data'!I47))),'Data Summary'!ED53="Yes"),OFFSET('Hygiene Data'!$I$5,0,10*ROW('Hygiene Data'!I47)),NA())</f>
        <v>#N/A</v>
      </c>
      <c r="BP53" s="508" t="e">
        <f ca="1">+IF(AND(ISNUMBER(OFFSET('Hygiene Data'!$I$7,0,10*ROW('Hygiene Data'!I47))),'Data Summary'!EE53="Yes"),OFFSET('Hygiene Data'!$I$7,0,10*ROW('Hygiene Data'!I47)),NA())</f>
        <v>#N/A</v>
      </c>
      <c r="BQ53" s="508" t="e">
        <f ca="1">+IF(AND(ISNUMBER(OFFSET('Hygiene Data'!$I$9,0,10*ROW('Hygiene Data'!I47))),'Data Summary'!EF53="Yes"),OFFSET('Hygiene Data'!$I$9,0,10*ROW('Hygiene Data'!I47)),NA())</f>
        <v>#N/A</v>
      </c>
    </row>
    <row r="54" spans="1:69" x14ac:dyDescent="0.25">
      <c r="A54" s="504" t="e">
        <f ca="1">+RIGHT('Data Summary'!A54,LEN('Data Summary'!A54)-9)</f>
        <v>#VALUE!</v>
      </c>
      <c r="B54" s="478" t="str">
        <f ca="1">+IF(ISTEXT('Data Summary'!B54),'Data Summary'!B54,"")</f>
        <v/>
      </c>
      <c r="C54" s="505" t="e">
        <f ca="1">+VALUE('Data Summary'!C54)</f>
        <v>#VALUE!</v>
      </c>
      <c r="D54" s="506" t="e">
        <f ca="1">+IF(AND(ISNUMBER(OFFSET('Water Data'!$D$4,0,10*ROW('Water Data'!D48))),'Data Summary'!BS54="Yes"),100-OFFSET('Water Data'!$D$4,0,10*ROW('Water Data'!D48)),NA())</f>
        <v>#N/A</v>
      </c>
      <c r="E54" s="506" t="e">
        <f ca="1">+IF(AND(ISNUMBER(OFFSET('Water Data'!$D$6,0,10*ROW('Water Data'!D48))),'Data Summary'!BT54="Yes"),OFFSET('Water Data'!$D$6,0,10*ROW('Water Data'!D48)),NA())</f>
        <v>#N/A</v>
      </c>
      <c r="F54" s="506" t="e">
        <f ca="1">+IF(AND(ISNUMBER(OFFSET('Water Data'!$D$9,0,10*ROW('Water Data'!D48))),'Data Summary'!BU54="Yes"),OFFSET('Water Data'!$D$9,0,10*ROW('Water Data'!D48)),NA())</f>
        <v>#N/A</v>
      </c>
      <c r="G54" s="506" t="e">
        <f ca="1">+IF(AND(ISNUMBER(OFFSET('Water Data'!$E$4,0,10*ROW('Water Data'!E48))),'Data Summary'!BV54="Yes"),100-OFFSET('Water Data'!$E$4,0,10*ROW('Water Data'!E48)),NA())</f>
        <v>#N/A</v>
      </c>
      <c r="H54" s="506" t="e">
        <f ca="1">+IF(AND(ISNUMBER(OFFSET('Water Data'!$E$6,0,10*ROW('Water Data'!E48))),'Data Summary'!BW54="Yes"),OFFSET('Water Data'!$E$6,0,10*ROW('Water Data'!E48)),NA())</f>
        <v>#N/A</v>
      </c>
      <c r="I54" s="506" t="e">
        <f ca="1">+IF(AND(ISNUMBER(OFFSET('Water Data'!$E$9,0,10*ROW('Water Data'!E48))),'Data Summary'!BX54="Yes"),OFFSET('Water Data'!$E$9,0,10*ROW('Water Data'!E48)),NA())</f>
        <v>#N/A</v>
      </c>
      <c r="J54" s="506" t="e">
        <f ca="1">+IF(AND(ISNUMBER(OFFSET('Water Data'!$F$4,0,10*ROW('Water Data'!F48))),'Data Summary'!BY54="Yes"),100-OFFSET('Water Data'!$F$4,0,10*ROW('Water Data'!F48)),NA())</f>
        <v>#N/A</v>
      </c>
      <c r="K54" s="506" t="e">
        <f ca="1">+IF(AND(ISNUMBER(OFFSET('Water Data'!$F$6,0,10*ROW('Water Data'!F48))),'Data Summary'!BZ54="Yes"),OFFSET('Water Data'!$F$6,0,10*ROW('Water Data'!F48)),NA())</f>
        <v>#N/A</v>
      </c>
      <c r="L54" s="506" t="e">
        <f ca="1">+IF(AND(ISNUMBER(OFFSET('Water Data'!$F$9,0,10*ROW('Water Data'!F48))),'Data Summary'!CA54="Yes"),OFFSET('Water Data'!$F$9,0,10*ROW('Water Data'!F48)),NA())</f>
        <v>#N/A</v>
      </c>
      <c r="M54" s="506" t="e">
        <f ca="1">+IF(AND(ISNUMBER(OFFSET('Water Data'!$G$4,0,10*ROW('Water Data'!G48))),'Data Summary'!CB54="Yes"),100-OFFSET('Water Data'!$G$4,0,10*ROW('Water Data'!G48)),NA())</f>
        <v>#N/A</v>
      </c>
      <c r="N54" s="506" t="e">
        <f ca="1">+IF(AND(ISNUMBER(OFFSET('Water Data'!$G$6,0,10*ROW('Water Data'!G48))),'Data Summary'!CC54="Yes"),OFFSET('Water Data'!$G$6,0,10*ROW('Water Data'!G48)),NA())</f>
        <v>#N/A</v>
      </c>
      <c r="O54" s="506" t="e">
        <f ca="1">+IF(AND(ISNUMBER(OFFSET('Water Data'!$G$9,0,10*ROW('Water Data'!G48))),'Data Summary'!CD54="Yes"),OFFSET('Water Data'!$G$9,0,10*ROW('Water Data'!G48)),NA())</f>
        <v>#N/A</v>
      </c>
      <c r="P54" s="506" t="e">
        <f ca="1">+IF(AND(ISNUMBER(OFFSET('Water Data'!$H$4,0,10*ROW('Water Data'!H48))),'Data Summary'!CE54="Yes"),100-OFFSET('Water Data'!$H$4,0,10*ROW('Water Data'!H48)),NA())</f>
        <v>#N/A</v>
      </c>
      <c r="Q54" s="506" t="e">
        <f ca="1">+IF(AND(ISNUMBER(OFFSET('Water Data'!$H$6,0,10*ROW('Water Data'!H48))),'Data Summary'!CF54="Yes"),OFFSET('Water Data'!$H$6,0,10*ROW('Water Data'!H48)),NA())</f>
        <v>#N/A</v>
      </c>
      <c r="R54" s="506" t="e">
        <f ca="1">+IF(AND(ISNUMBER(OFFSET('Water Data'!$H$9,0,10*ROW('Water Data'!H48))),'Data Summary'!CG54="Yes"),OFFSET('Water Data'!$H$9,0,10*ROW('Water Data'!H48)),NA())</f>
        <v>#N/A</v>
      </c>
      <c r="S54" s="506" t="e">
        <f ca="1">+IF(AND(ISNUMBER(OFFSET('Water Data'!$I$4,0,10*ROW('Water Data'!I48))),'Data Summary'!CH54="Yes"),100-OFFSET('Water Data'!$I$4,0,10*ROW('Water Data'!I48)),NA())</f>
        <v>#N/A</v>
      </c>
      <c r="T54" s="506" t="e">
        <f ca="1">+IF(AND(ISNUMBER(OFFSET('Water Data'!$I$6,0,10*ROW('Water Data'!I48))),'Data Summary'!CI54="Yes"),OFFSET('Water Data'!$I$6,0,10*ROW('Water Data'!I48)),NA())</f>
        <v>#N/A</v>
      </c>
      <c r="U54" s="506" t="e">
        <f ca="1">+IF(AND(ISNUMBER(OFFSET('Water Data'!$I$9,0,10*ROW('Water Data'!I48))),'Data Summary'!CJ54="Yes"),OFFSET('Water Data'!$I$9,0,10*ROW('Water Data'!I48)),NA())</f>
        <v>#N/A</v>
      </c>
      <c r="V54" s="507" t="e">
        <f ca="1">+IF(AND(ISNUMBER(OFFSET('Sanitation Data'!$D$4,0,10*ROW('Sanitation Data'!D48))),'Data Summary'!CK54="Yes"),100-OFFSET('Sanitation Data'!$D$4,0,10*ROW('Sanitation Data'!D48)),NA())</f>
        <v>#N/A</v>
      </c>
      <c r="W54" s="507" t="e">
        <f ca="1">+IF(AND(ISNUMBER(OFFSET('Sanitation Data'!$D$6,0,10*ROW('Sanitation Data'!D48))),'Data Summary'!CL54="Yes"),OFFSET('Sanitation Data'!$D$6,0,10*ROW('Sanitation Data'!D48)),NA())</f>
        <v>#N/A</v>
      </c>
      <c r="X54" s="507" t="e">
        <f ca="1">+IF(AND(ISNUMBER(OFFSET('Sanitation Data'!$D$10,0,10*ROW('Sanitation Data'!D48))),'Data Summary'!CM54="Yes"),OFFSET('Sanitation Data'!$D$10,0,10*ROW('Sanitation Data'!D48)),NA())</f>
        <v>#N/A</v>
      </c>
      <c r="Y54" s="507" t="e">
        <f ca="1">+IF(AND(ISNUMBER(OFFSET('Sanitation Data'!$D$11,0,10*ROW('Sanitation Data'!D48))),'Data Summary'!CN54="Yes"),OFFSET('Sanitation Data'!$D$11,0,10*ROW('Sanitation Data'!D48)),NA())</f>
        <v>#N/A</v>
      </c>
      <c r="Z54" s="507" t="e">
        <f ca="1">+IF(AND(ISNUMBER(OFFSET('Sanitation Data'!$D$12,0,10*ROW('Sanitation Data'!D48))),'Data Summary'!CO54="Yes"),OFFSET('Sanitation Data'!$D$12,0,10*ROW('Sanitation Data'!D48)),NA())</f>
        <v>#N/A</v>
      </c>
      <c r="AA54" s="507" t="e">
        <f ca="1">+IF(AND(ISNUMBER(OFFSET('Sanitation Data'!$E$4,0,10*ROW('Sanitation Data'!E48))),'Data Summary'!CP54="Yes"),100-OFFSET('Sanitation Data'!$E$4,0,10*ROW('Sanitation Data'!E48)),NA())</f>
        <v>#N/A</v>
      </c>
      <c r="AB54" s="507" t="e">
        <f ca="1">+IF(AND(ISNUMBER(OFFSET('Sanitation Data'!$E$6,0,10*ROW('Sanitation Data'!E48))),'Data Summary'!CQ54="Yes"),OFFSET('Sanitation Data'!$E$6,0,10*ROW('Sanitation Data'!E48)),NA())</f>
        <v>#N/A</v>
      </c>
      <c r="AC54" s="507" t="e">
        <f ca="1">+IF(AND(ISNUMBER(OFFSET('Sanitation Data'!$E$10,0,10*ROW('Sanitation Data'!E48))),'Data Summary'!CR54="Yes"),OFFSET('Sanitation Data'!$E$10,0,10*ROW('Sanitation Data'!E48)),NA())</f>
        <v>#N/A</v>
      </c>
      <c r="AD54" s="507" t="e">
        <f ca="1">+IF(AND(ISNUMBER(OFFSET('Sanitation Data'!$E$11,0,10*ROW('Sanitation Data'!E48))),'Data Summary'!CS54="Yes"),OFFSET('Sanitation Data'!$E$11,0,10*ROW('Sanitation Data'!E48)),NA())</f>
        <v>#N/A</v>
      </c>
      <c r="AE54" s="507" t="e">
        <f ca="1">+IF(AND(ISNUMBER(OFFSET('Sanitation Data'!$E$12,0,10*ROW('Sanitation Data'!E48))),'Data Summary'!CT54="Yes"),OFFSET('Sanitation Data'!$E$12,0,10*ROW('Sanitation Data'!E48)),NA())</f>
        <v>#N/A</v>
      </c>
      <c r="AF54" s="507" t="e">
        <f ca="1">+IF(AND(ISNUMBER(OFFSET('Sanitation Data'!$F$4,0,10*ROW('Sanitation Data'!F48))),'Data Summary'!CU54="Yes"),100-OFFSET('Sanitation Data'!$F$4,0,10*ROW('Sanitation Data'!F48)),NA())</f>
        <v>#N/A</v>
      </c>
      <c r="AG54" s="507" t="e">
        <f ca="1">+IF(AND(ISNUMBER(OFFSET('Sanitation Data'!$F$6,0,10*ROW('Sanitation Data'!F48))),'Data Summary'!CV54="Yes"),OFFSET('Sanitation Data'!$F$6,0,10*ROW('Sanitation Data'!F48)),NA())</f>
        <v>#N/A</v>
      </c>
      <c r="AH54" s="507" t="e">
        <f ca="1">+IF(AND(ISNUMBER(OFFSET('Sanitation Data'!$F$10,0,10*ROW('Sanitation Data'!F48))),'Data Summary'!CW54="Yes"),OFFSET('Sanitation Data'!$F$10,0,10*ROW('Sanitation Data'!F48)),NA())</f>
        <v>#N/A</v>
      </c>
      <c r="AI54" s="507" t="e">
        <f ca="1">+IF(AND(ISNUMBER(OFFSET('Sanitation Data'!$F$11,0,10*ROW('Sanitation Data'!F48))),'Data Summary'!CX54="Yes"),OFFSET('Sanitation Data'!$F$11,0,10*ROW('Sanitation Data'!F48)),NA())</f>
        <v>#N/A</v>
      </c>
      <c r="AJ54" s="507" t="e">
        <f ca="1">+IF(AND(ISNUMBER(OFFSET('Sanitation Data'!$F$12,0,10*ROW('Sanitation Data'!F48))),'Data Summary'!CY54="Yes"),OFFSET('Sanitation Data'!$F$12,0,10*ROW('Sanitation Data'!F48)),NA())</f>
        <v>#N/A</v>
      </c>
      <c r="AK54" s="507" t="e">
        <f ca="1">+IF(AND(ISNUMBER(OFFSET('Sanitation Data'!$G$4,0,10*ROW('Sanitation Data'!G48))),'Data Summary'!CZ54="Yes"),100-OFFSET('Sanitation Data'!$G$4,0,10*ROW('Sanitation Data'!G48)),NA())</f>
        <v>#N/A</v>
      </c>
      <c r="AL54" s="507" t="e">
        <f ca="1">+IF(AND(ISNUMBER(OFFSET('Sanitation Data'!$G$6,0,10*ROW('Sanitation Data'!G48))),'Data Summary'!DA54="Yes"),OFFSET('Sanitation Data'!$G$6,0,10*ROW('Sanitation Data'!G48)),NA())</f>
        <v>#N/A</v>
      </c>
      <c r="AM54" s="507" t="e">
        <f ca="1">+IF(AND(ISNUMBER(OFFSET('Sanitation Data'!$G$10,0,10*ROW('Sanitation Data'!G48))),'Data Summary'!DB54="Yes"),OFFSET('Sanitation Data'!$G$10,0,10*ROW('Sanitation Data'!G48)),NA())</f>
        <v>#N/A</v>
      </c>
      <c r="AN54" s="507" t="e">
        <f ca="1">+IF(AND(ISNUMBER(OFFSET('Sanitation Data'!$G$11,0,10*ROW('Sanitation Data'!G48))),'Data Summary'!DC54="Yes"),OFFSET('Sanitation Data'!$G$11,0,10*ROW('Sanitation Data'!G48)),NA())</f>
        <v>#N/A</v>
      </c>
      <c r="AO54" s="507" t="e">
        <f ca="1">+IF(AND(ISNUMBER(OFFSET('Sanitation Data'!$G$12,0,10*ROW('Sanitation Data'!G48))),'Data Summary'!DD54="Yes"),OFFSET('Sanitation Data'!$G$12,0,10*ROW('Sanitation Data'!G48)),NA())</f>
        <v>#N/A</v>
      </c>
      <c r="AP54" s="507" t="e">
        <f ca="1">+IF(AND(ISNUMBER(OFFSET('Sanitation Data'!$H$4,0,10*ROW('Sanitation Data'!H48))),'Data Summary'!DE54="Yes"),100-OFFSET('Sanitation Data'!$H$4,0,10*ROW('Sanitation Data'!H48)),NA())</f>
        <v>#N/A</v>
      </c>
      <c r="AQ54" s="507" t="e">
        <f ca="1">+IF(AND(ISNUMBER(OFFSET('Sanitation Data'!$H$6,0,10*ROW('Sanitation Data'!H48))),'Data Summary'!DF54="Yes"),OFFSET('Sanitation Data'!$H$6,0,10*ROW('Sanitation Data'!H48)),NA())</f>
        <v>#N/A</v>
      </c>
      <c r="AR54" s="507" t="e">
        <f ca="1">+IF(AND(ISNUMBER(OFFSET('Sanitation Data'!$H$10,0,10*ROW('Sanitation Data'!H48))),'Data Summary'!DG54="Yes"),OFFSET('Sanitation Data'!$H$10,0,10*ROW('Sanitation Data'!H48)),NA())</f>
        <v>#N/A</v>
      </c>
      <c r="AS54" s="507" t="e">
        <f ca="1">+IF(AND(ISNUMBER(OFFSET('Sanitation Data'!$H$11,0,10*ROW('Sanitation Data'!H48))),'Data Summary'!DH54="Yes"),OFFSET('Sanitation Data'!$H$11,0,10*ROW('Sanitation Data'!H48)),NA())</f>
        <v>#N/A</v>
      </c>
      <c r="AT54" s="507" t="e">
        <f ca="1">+IF(AND(ISNUMBER(OFFSET('Sanitation Data'!$H$12,0,10*ROW('Sanitation Data'!H48))),'Data Summary'!DI54="Yes"),OFFSET('Sanitation Data'!$H$12,0,10*ROW('Sanitation Data'!H48)),NA())</f>
        <v>#N/A</v>
      </c>
      <c r="AU54" s="507" t="e">
        <f ca="1">+IF(AND(ISNUMBER(OFFSET('Sanitation Data'!$I$4,0,10*ROW('Sanitation Data'!I48))),'Data Summary'!DJ54="Yes"),100-OFFSET('Sanitation Data'!$I$4,0,10*ROW('Sanitation Data'!I48)),NA())</f>
        <v>#N/A</v>
      </c>
      <c r="AV54" s="507" t="e">
        <f ca="1">+IF(AND(ISNUMBER(OFFSET('Sanitation Data'!$I$6,0,10*ROW('Sanitation Data'!I48))),'Data Summary'!DK54="Yes"),OFFSET('Sanitation Data'!$I$6,0,10*ROW('Sanitation Data'!I48)),NA())</f>
        <v>#N/A</v>
      </c>
      <c r="AW54" s="507" t="e">
        <f ca="1">+IF(AND(ISNUMBER(OFFSET('Sanitation Data'!$I$10,0,10*ROW('Sanitation Data'!I48))),'Data Summary'!DL54="Yes"),OFFSET('Sanitation Data'!$I$10,0,10*ROW('Sanitation Data'!I48)),NA())</f>
        <v>#N/A</v>
      </c>
      <c r="AX54" s="507" t="e">
        <f ca="1">+IF(AND(ISNUMBER(OFFSET('Sanitation Data'!$I$11,0,10*ROW('Sanitation Data'!I48))),'Data Summary'!DM54="Yes"),OFFSET('Sanitation Data'!$I$11,0,10*ROW('Sanitation Data'!I48)),NA())</f>
        <v>#N/A</v>
      </c>
      <c r="AY54" s="507" t="e">
        <f ca="1">+IF(AND(ISNUMBER(OFFSET('Sanitation Data'!$I$12,0,10*ROW('Sanitation Data'!I48))),'Data Summary'!DN54="Yes"),OFFSET('Sanitation Data'!$I$12,0,10*ROW('Sanitation Data'!I48)),NA())</f>
        <v>#N/A</v>
      </c>
      <c r="AZ54" s="508" t="e">
        <f ca="1">+IF(AND(ISNUMBER(OFFSET('Hygiene Data'!$D$5,0,10*ROW('Hygiene Data'!D48))),'Data Summary'!DO54="Yes"),OFFSET('Hygiene Data'!$D$5,0,10*ROW('Hygiene Data'!D48)),NA())</f>
        <v>#N/A</v>
      </c>
      <c r="BA54" s="508" t="e">
        <f ca="1">+IF(AND(ISNUMBER(OFFSET('Hygiene Data'!$D$7,0,10*ROW('Hygiene Data'!D48))),'Data Summary'!DP54="Yes"),OFFSET('Hygiene Data'!$D$7,0,10*ROW('Hygiene Data'!D48)),NA())</f>
        <v>#N/A</v>
      </c>
      <c r="BB54" s="508" t="e">
        <f ca="1">+IF(AND(ISNUMBER(OFFSET('Hygiene Data'!$D$9,0,10*ROW('Hygiene Data'!D48))),'Data Summary'!DQ54="Yes"),OFFSET('Hygiene Data'!$D$9,0,10*ROW('Hygiene Data'!D48)),NA())</f>
        <v>#N/A</v>
      </c>
      <c r="BC54" s="508" t="e">
        <f ca="1">+IF(AND(ISNUMBER(OFFSET('Hygiene Data'!$E$5,0,10*ROW('Hygiene Data'!E48))),'Data Summary'!DR54="Yes"),OFFSET('Hygiene Data'!$E$5,0,10*ROW('Hygiene Data'!E48)),NA())</f>
        <v>#N/A</v>
      </c>
      <c r="BD54" s="508" t="e">
        <f ca="1">+IF(AND(ISNUMBER(OFFSET('Hygiene Data'!$E$7,0,10*ROW('Hygiene Data'!E48))),'Data Summary'!DS54="Yes"),OFFSET('Hygiene Data'!$E$7,0,10*ROW('Hygiene Data'!E48)),NA())</f>
        <v>#N/A</v>
      </c>
      <c r="BE54" s="508" t="e">
        <f ca="1">+IF(AND(ISNUMBER(OFFSET('Hygiene Data'!$E$9,0,10*ROW('Hygiene Data'!E48))),'Data Summary'!DT54="Yes"),OFFSET('Hygiene Data'!$E$9,0,10*ROW('Hygiene Data'!E48)),NA())</f>
        <v>#N/A</v>
      </c>
      <c r="BF54" s="508" t="e">
        <f ca="1">+IF(AND(ISNUMBER(OFFSET('Hygiene Data'!$F$5,0,10*ROW('Hygiene Data'!F48))),'Data Summary'!DU54="Yes"),OFFSET('Hygiene Data'!$F$5,0,10*ROW('Hygiene Data'!F48)),NA())</f>
        <v>#N/A</v>
      </c>
      <c r="BG54" s="508" t="e">
        <f ca="1">+IF(AND(ISNUMBER(OFFSET('Hygiene Data'!$F$7,0,10*ROW('Hygiene Data'!F48))),'Data Summary'!DV54="Yes"),OFFSET('Hygiene Data'!$F$7,0,10*ROW('Hygiene Data'!F48)),NA())</f>
        <v>#N/A</v>
      </c>
      <c r="BH54" s="508" t="e">
        <f ca="1">+IF(AND(ISNUMBER(OFFSET('Hygiene Data'!$F$9,0,10*ROW('Hygiene Data'!F48))),'Data Summary'!DW54="Yes"),OFFSET('Hygiene Data'!$F$9,0,10*ROW('Hygiene Data'!F48)),NA())</f>
        <v>#N/A</v>
      </c>
      <c r="BI54" s="508" t="e">
        <f ca="1">+IF(AND(ISNUMBER(OFFSET('Hygiene Data'!$G$5,0,10*ROW('Hygiene Data'!G48))),'Data Summary'!DX54="Yes"),OFFSET('Hygiene Data'!$G$5,0,10*ROW('Hygiene Data'!G48)),NA())</f>
        <v>#N/A</v>
      </c>
      <c r="BJ54" s="508" t="e">
        <f ca="1">+IF(AND(ISNUMBER(OFFSET('Hygiene Data'!$G$7,0,10*ROW('Hygiene Data'!G48))),'Data Summary'!DY54="Yes"),OFFSET('Hygiene Data'!$G$7,0,10*ROW('Hygiene Data'!G48)),NA())</f>
        <v>#N/A</v>
      </c>
      <c r="BK54" s="508" t="e">
        <f ca="1">+IF(AND(ISNUMBER(OFFSET('Hygiene Data'!$G$9,0,10*ROW('Hygiene Data'!G48))),'Data Summary'!DZ54="Yes"),OFFSET('Hygiene Data'!$G$9,0,10*ROW('Hygiene Data'!G48)),NA())</f>
        <v>#N/A</v>
      </c>
      <c r="BL54" s="508" t="e">
        <f ca="1">+IF(AND(ISNUMBER(OFFSET('Hygiene Data'!$H$5,0,10*ROW('Hygiene Data'!H48))),'Data Summary'!EA54="Yes"),OFFSET('Hygiene Data'!$H$5,0,10*ROW('Hygiene Data'!H48)),NA())</f>
        <v>#N/A</v>
      </c>
      <c r="BM54" s="508" t="e">
        <f ca="1">+IF(AND(ISNUMBER(OFFSET('Hygiene Data'!$H$7,0,10*ROW('Hygiene Data'!H48))),'Data Summary'!EB54="Yes"),OFFSET('Hygiene Data'!$H$7,0,10*ROW('Hygiene Data'!H48)),NA())</f>
        <v>#N/A</v>
      </c>
      <c r="BN54" s="508" t="e">
        <f ca="1">+IF(AND(ISNUMBER(OFFSET('Hygiene Data'!$H$9,0,10*ROW('Hygiene Data'!H48))),'Data Summary'!EC54="Yes"),OFFSET('Hygiene Data'!$H$9,0,10*ROW('Hygiene Data'!H48)),NA())</f>
        <v>#N/A</v>
      </c>
      <c r="BO54" s="508" t="e">
        <f ca="1">+IF(AND(ISNUMBER(OFFSET('Hygiene Data'!$I$5,0,10*ROW('Hygiene Data'!I48))),'Data Summary'!ED54="Yes"),OFFSET('Hygiene Data'!$I$5,0,10*ROW('Hygiene Data'!I48)),NA())</f>
        <v>#N/A</v>
      </c>
      <c r="BP54" s="508" t="e">
        <f ca="1">+IF(AND(ISNUMBER(OFFSET('Hygiene Data'!$I$7,0,10*ROW('Hygiene Data'!I48))),'Data Summary'!EE54="Yes"),OFFSET('Hygiene Data'!$I$7,0,10*ROW('Hygiene Data'!I48)),NA())</f>
        <v>#N/A</v>
      </c>
      <c r="BQ54" s="508" t="e">
        <f ca="1">+IF(AND(ISNUMBER(OFFSET('Hygiene Data'!$I$9,0,10*ROW('Hygiene Data'!I48))),'Data Summary'!EF54="Yes"),OFFSET('Hygiene Data'!$I$9,0,10*ROW('Hygiene Data'!I48)),NA())</f>
        <v>#N/A</v>
      </c>
    </row>
    <row r="55" spans="1:69" x14ac:dyDescent="0.25">
      <c r="A55" s="504" t="e">
        <f ca="1">+RIGHT('Data Summary'!A55,LEN('Data Summary'!A55)-9)</f>
        <v>#VALUE!</v>
      </c>
      <c r="B55" s="478" t="str">
        <f ca="1">+IF(ISTEXT('Data Summary'!B55),'Data Summary'!B55,"")</f>
        <v/>
      </c>
      <c r="C55" s="505" t="e">
        <f ca="1">+VALUE('Data Summary'!C55)</f>
        <v>#VALUE!</v>
      </c>
      <c r="D55" s="506" t="e">
        <f ca="1">+IF(AND(ISNUMBER(OFFSET('Water Data'!$D$4,0,10*ROW('Water Data'!D49))),'Data Summary'!BS55="Yes"),100-OFFSET('Water Data'!$D$4,0,10*ROW('Water Data'!D49)),NA())</f>
        <v>#N/A</v>
      </c>
      <c r="E55" s="506" t="e">
        <f ca="1">+IF(AND(ISNUMBER(OFFSET('Water Data'!$D$6,0,10*ROW('Water Data'!D49))),'Data Summary'!BT55="Yes"),OFFSET('Water Data'!$D$6,0,10*ROW('Water Data'!D49)),NA())</f>
        <v>#N/A</v>
      </c>
      <c r="F55" s="506" t="e">
        <f ca="1">+IF(AND(ISNUMBER(OFFSET('Water Data'!$D$9,0,10*ROW('Water Data'!D49))),'Data Summary'!BU55="Yes"),OFFSET('Water Data'!$D$9,0,10*ROW('Water Data'!D49)),NA())</f>
        <v>#N/A</v>
      </c>
      <c r="G55" s="506" t="e">
        <f ca="1">+IF(AND(ISNUMBER(OFFSET('Water Data'!$E$4,0,10*ROW('Water Data'!E49))),'Data Summary'!BV55="Yes"),100-OFFSET('Water Data'!$E$4,0,10*ROW('Water Data'!E49)),NA())</f>
        <v>#N/A</v>
      </c>
      <c r="H55" s="506" t="e">
        <f ca="1">+IF(AND(ISNUMBER(OFFSET('Water Data'!$E$6,0,10*ROW('Water Data'!E49))),'Data Summary'!BW55="Yes"),OFFSET('Water Data'!$E$6,0,10*ROW('Water Data'!E49)),NA())</f>
        <v>#N/A</v>
      </c>
      <c r="I55" s="506" t="e">
        <f ca="1">+IF(AND(ISNUMBER(OFFSET('Water Data'!$E$9,0,10*ROW('Water Data'!E49))),'Data Summary'!BX55="Yes"),OFFSET('Water Data'!$E$9,0,10*ROW('Water Data'!E49)),NA())</f>
        <v>#N/A</v>
      </c>
      <c r="J55" s="506" t="e">
        <f ca="1">+IF(AND(ISNUMBER(OFFSET('Water Data'!$F$4,0,10*ROW('Water Data'!F49))),'Data Summary'!BY55="Yes"),100-OFFSET('Water Data'!$F$4,0,10*ROW('Water Data'!F49)),NA())</f>
        <v>#N/A</v>
      </c>
      <c r="K55" s="506" t="e">
        <f ca="1">+IF(AND(ISNUMBER(OFFSET('Water Data'!$F$6,0,10*ROW('Water Data'!F49))),'Data Summary'!BZ55="Yes"),OFFSET('Water Data'!$F$6,0,10*ROW('Water Data'!F49)),NA())</f>
        <v>#N/A</v>
      </c>
      <c r="L55" s="506" t="e">
        <f ca="1">+IF(AND(ISNUMBER(OFFSET('Water Data'!$F$9,0,10*ROW('Water Data'!F49))),'Data Summary'!CA55="Yes"),OFFSET('Water Data'!$F$9,0,10*ROW('Water Data'!F49)),NA())</f>
        <v>#N/A</v>
      </c>
      <c r="M55" s="506" t="e">
        <f ca="1">+IF(AND(ISNUMBER(OFFSET('Water Data'!$G$4,0,10*ROW('Water Data'!G49))),'Data Summary'!CB55="Yes"),100-OFFSET('Water Data'!$G$4,0,10*ROW('Water Data'!G49)),NA())</f>
        <v>#N/A</v>
      </c>
      <c r="N55" s="506" t="e">
        <f ca="1">+IF(AND(ISNUMBER(OFFSET('Water Data'!$G$6,0,10*ROW('Water Data'!G49))),'Data Summary'!CC55="Yes"),OFFSET('Water Data'!$G$6,0,10*ROW('Water Data'!G49)),NA())</f>
        <v>#N/A</v>
      </c>
      <c r="O55" s="506" t="e">
        <f ca="1">+IF(AND(ISNUMBER(OFFSET('Water Data'!$G$9,0,10*ROW('Water Data'!G49))),'Data Summary'!CD55="Yes"),OFFSET('Water Data'!$G$9,0,10*ROW('Water Data'!G49)),NA())</f>
        <v>#N/A</v>
      </c>
      <c r="P55" s="506" t="e">
        <f ca="1">+IF(AND(ISNUMBER(OFFSET('Water Data'!$H$4,0,10*ROW('Water Data'!H49))),'Data Summary'!CE55="Yes"),100-OFFSET('Water Data'!$H$4,0,10*ROW('Water Data'!H49)),NA())</f>
        <v>#N/A</v>
      </c>
      <c r="Q55" s="506" t="e">
        <f ca="1">+IF(AND(ISNUMBER(OFFSET('Water Data'!$H$6,0,10*ROW('Water Data'!H49))),'Data Summary'!CF55="Yes"),OFFSET('Water Data'!$H$6,0,10*ROW('Water Data'!H49)),NA())</f>
        <v>#N/A</v>
      </c>
      <c r="R55" s="506" t="e">
        <f ca="1">+IF(AND(ISNUMBER(OFFSET('Water Data'!$H$9,0,10*ROW('Water Data'!H49))),'Data Summary'!CG55="Yes"),OFFSET('Water Data'!$H$9,0,10*ROW('Water Data'!H49)),NA())</f>
        <v>#N/A</v>
      </c>
      <c r="S55" s="506" t="e">
        <f ca="1">+IF(AND(ISNUMBER(OFFSET('Water Data'!$I$4,0,10*ROW('Water Data'!I49))),'Data Summary'!CH55="Yes"),100-OFFSET('Water Data'!$I$4,0,10*ROW('Water Data'!I49)),NA())</f>
        <v>#N/A</v>
      </c>
      <c r="T55" s="506" t="e">
        <f ca="1">+IF(AND(ISNUMBER(OFFSET('Water Data'!$I$6,0,10*ROW('Water Data'!I49))),'Data Summary'!CI55="Yes"),OFFSET('Water Data'!$I$6,0,10*ROW('Water Data'!I49)),NA())</f>
        <v>#N/A</v>
      </c>
      <c r="U55" s="506" t="e">
        <f ca="1">+IF(AND(ISNUMBER(OFFSET('Water Data'!$I$9,0,10*ROW('Water Data'!I49))),'Data Summary'!CJ55="Yes"),OFFSET('Water Data'!$I$9,0,10*ROW('Water Data'!I49)),NA())</f>
        <v>#N/A</v>
      </c>
      <c r="V55" s="507" t="e">
        <f ca="1">+IF(AND(ISNUMBER(OFFSET('Sanitation Data'!$D$4,0,10*ROW('Sanitation Data'!D49))),'Data Summary'!CK55="Yes"),100-OFFSET('Sanitation Data'!$D$4,0,10*ROW('Sanitation Data'!D49)),NA())</f>
        <v>#N/A</v>
      </c>
      <c r="W55" s="507" t="e">
        <f ca="1">+IF(AND(ISNUMBER(OFFSET('Sanitation Data'!$D$6,0,10*ROW('Sanitation Data'!D49))),'Data Summary'!CL55="Yes"),OFFSET('Sanitation Data'!$D$6,0,10*ROW('Sanitation Data'!D49)),NA())</f>
        <v>#N/A</v>
      </c>
      <c r="X55" s="507" t="e">
        <f ca="1">+IF(AND(ISNUMBER(OFFSET('Sanitation Data'!$D$10,0,10*ROW('Sanitation Data'!D49))),'Data Summary'!CM55="Yes"),OFFSET('Sanitation Data'!$D$10,0,10*ROW('Sanitation Data'!D49)),NA())</f>
        <v>#N/A</v>
      </c>
      <c r="Y55" s="507" t="e">
        <f ca="1">+IF(AND(ISNUMBER(OFFSET('Sanitation Data'!$D$11,0,10*ROW('Sanitation Data'!D49))),'Data Summary'!CN55="Yes"),OFFSET('Sanitation Data'!$D$11,0,10*ROW('Sanitation Data'!D49)),NA())</f>
        <v>#N/A</v>
      </c>
      <c r="Z55" s="507" t="e">
        <f ca="1">+IF(AND(ISNUMBER(OFFSET('Sanitation Data'!$D$12,0,10*ROW('Sanitation Data'!D49))),'Data Summary'!CO55="Yes"),OFFSET('Sanitation Data'!$D$12,0,10*ROW('Sanitation Data'!D49)),NA())</f>
        <v>#N/A</v>
      </c>
      <c r="AA55" s="507" t="e">
        <f ca="1">+IF(AND(ISNUMBER(OFFSET('Sanitation Data'!$E$4,0,10*ROW('Sanitation Data'!E49))),'Data Summary'!CP55="Yes"),100-OFFSET('Sanitation Data'!$E$4,0,10*ROW('Sanitation Data'!E49)),NA())</f>
        <v>#N/A</v>
      </c>
      <c r="AB55" s="507" t="e">
        <f ca="1">+IF(AND(ISNUMBER(OFFSET('Sanitation Data'!$E$6,0,10*ROW('Sanitation Data'!E49))),'Data Summary'!CQ55="Yes"),OFFSET('Sanitation Data'!$E$6,0,10*ROW('Sanitation Data'!E49)),NA())</f>
        <v>#N/A</v>
      </c>
      <c r="AC55" s="507" t="e">
        <f ca="1">+IF(AND(ISNUMBER(OFFSET('Sanitation Data'!$E$10,0,10*ROW('Sanitation Data'!E49))),'Data Summary'!CR55="Yes"),OFFSET('Sanitation Data'!$E$10,0,10*ROW('Sanitation Data'!E49)),NA())</f>
        <v>#N/A</v>
      </c>
      <c r="AD55" s="507" t="e">
        <f ca="1">+IF(AND(ISNUMBER(OFFSET('Sanitation Data'!$E$11,0,10*ROW('Sanitation Data'!E49))),'Data Summary'!CS55="Yes"),OFFSET('Sanitation Data'!$E$11,0,10*ROW('Sanitation Data'!E49)),NA())</f>
        <v>#N/A</v>
      </c>
      <c r="AE55" s="507" t="e">
        <f ca="1">+IF(AND(ISNUMBER(OFFSET('Sanitation Data'!$E$12,0,10*ROW('Sanitation Data'!E49))),'Data Summary'!CT55="Yes"),OFFSET('Sanitation Data'!$E$12,0,10*ROW('Sanitation Data'!E49)),NA())</f>
        <v>#N/A</v>
      </c>
      <c r="AF55" s="507" t="e">
        <f ca="1">+IF(AND(ISNUMBER(OFFSET('Sanitation Data'!$F$4,0,10*ROW('Sanitation Data'!F49))),'Data Summary'!CU55="Yes"),100-OFFSET('Sanitation Data'!$F$4,0,10*ROW('Sanitation Data'!F49)),NA())</f>
        <v>#N/A</v>
      </c>
      <c r="AG55" s="507" t="e">
        <f ca="1">+IF(AND(ISNUMBER(OFFSET('Sanitation Data'!$F$6,0,10*ROW('Sanitation Data'!F49))),'Data Summary'!CV55="Yes"),OFFSET('Sanitation Data'!$F$6,0,10*ROW('Sanitation Data'!F49)),NA())</f>
        <v>#N/A</v>
      </c>
      <c r="AH55" s="507" t="e">
        <f ca="1">+IF(AND(ISNUMBER(OFFSET('Sanitation Data'!$F$10,0,10*ROW('Sanitation Data'!F49))),'Data Summary'!CW55="Yes"),OFFSET('Sanitation Data'!$F$10,0,10*ROW('Sanitation Data'!F49)),NA())</f>
        <v>#N/A</v>
      </c>
      <c r="AI55" s="507" t="e">
        <f ca="1">+IF(AND(ISNUMBER(OFFSET('Sanitation Data'!$F$11,0,10*ROW('Sanitation Data'!F49))),'Data Summary'!CX55="Yes"),OFFSET('Sanitation Data'!$F$11,0,10*ROW('Sanitation Data'!F49)),NA())</f>
        <v>#N/A</v>
      </c>
      <c r="AJ55" s="507" t="e">
        <f ca="1">+IF(AND(ISNUMBER(OFFSET('Sanitation Data'!$F$12,0,10*ROW('Sanitation Data'!F49))),'Data Summary'!CY55="Yes"),OFFSET('Sanitation Data'!$F$12,0,10*ROW('Sanitation Data'!F49)),NA())</f>
        <v>#N/A</v>
      </c>
      <c r="AK55" s="507" t="e">
        <f ca="1">+IF(AND(ISNUMBER(OFFSET('Sanitation Data'!$G$4,0,10*ROW('Sanitation Data'!G49))),'Data Summary'!CZ55="Yes"),100-OFFSET('Sanitation Data'!$G$4,0,10*ROW('Sanitation Data'!G49)),NA())</f>
        <v>#N/A</v>
      </c>
      <c r="AL55" s="507" t="e">
        <f ca="1">+IF(AND(ISNUMBER(OFFSET('Sanitation Data'!$G$6,0,10*ROW('Sanitation Data'!G49))),'Data Summary'!DA55="Yes"),OFFSET('Sanitation Data'!$G$6,0,10*ROW('Sanitation Data'!G49)),NA())</f>
        <v>#N/A</v>
      </c>
      <c r="AM55" s="507" t="e">
        <f ca="1">+IF(AND(ISNUMBER(OFFSET('Sanitation Data'!$G$10,0,10*ROW('Sanitation Data'!G49))),'Data Summary'!DB55="Yes"),OFFSET('Sanitation Data'!$G$10,0,10*ROW('Sanitation Data'!G49)),NA())</f>
        <v>#N/A</v>
      </c>
      <c r="AN55" s="507" t="e">
        <f ca="1">+IF(AND(ISNUMBER(OFFSET('Sanitation Data'!$G$11,0,10*ROW('Sanitation Data'!G49))),'Data Summary'!DC55="Yes"),OFFSET('Sanitation Data'!$G$11,0,10*ROW('Sanitation Data'!G49)),NA())</f>
        <v>#N/A</v>
      </c>
      <c r="AO55" s="507" t="e">
        <f ca="1">+IF(AND(ISNUMBER(OFFSET('Sanitation Data'!$G$12,0,10*ROW('Sanitation Data'!G49))),'Data Summary'!DD55="Yes"),OFFSET('Sanitation Data'!$G$12,0,10*ROW('Sanitation Data'!G49)),NA())</f>
        <v>#N/A</v>
      </c>
      <c r="AP55" s="507" t="e">
        <f ca="1">+IF(AND(ISNUMBER(OFFSET('Sanitation Data'!$H$4,0,10*ROW('Sanitation Data'!H49))),'Data Summary'!DE55="Yes"),100-OFFSET('Sanitation Data'!$H$4,0,10*ROW('Sanitation Data'!H49)),NA())</f>
        <v>#N/A</v>
      </c>
      <c r="AQ55" s="507" t="e">
        <f ca="1">+IF(AND(ISNUMBER(OFFSET('Sanitation Data'!$H$6,0,10*ROW('Sanitation Data'!H49))),'Data Summary'!DF55="Yes"),OFFSET('Sanitation Data'!$H$6,0,10*ROW('Sanitation Data'!H49)),NA())</f>
        <v>#N/A</v>
      </c>
      <c r="AR55" s="507" t="e">
        <f ca="1">+IF(AND(ISNUMBER(OFFSET('Sanitation Data'!$H$10,0,10*ROW('Sanitation Data'!H49))),'Data Summary'!DG55="Yes"),OFFSET('Sanitation Data'!$H$10,0,10*ROW('Sanitation Data'!H49)),NA())</f>
        <v>#N/A</v>
      </c>
      <c r="AS55" s="507" t="e">
        <f ca="1">+IF(AND(ISNUMBER(OFFSET('Sanitation Data'!$H$11,0,10*ROW('Sanitation Data'!H49))),'Data Summary'!DH55="Yes"),OFFSET('Sanitation Data'!$H$11,0,10*ROW('Sanitation Data'!H49)),NA())</f>
        <v>#N/A</v>
      </c>
      <c r="AT55" s="507" t="e">
        <f ca="1">+IF(AND(ISNUMBER(OFFSET('Sanitation Data'!$H$12,0,10*ROW('Sanitation Data'!H49))),'Data Summary'!DI55="Yes"),OFFSET('Sanitation Data'!$H$12,0,10*ROW('Sanitation Data'!H49)),NA())</f>
        <v>#N/A</v>
      </c>
      <c r="AU55" s="507" t="e">
        <f ca="1">+IF(AND(ISNUMBER(OFFSET('Sanitation Data'!$I$4,0,10*ROW('Sanitation Data'!I49))),'Data Summary'!DJ55="Yes"),100-OFFSET('Sanitation Data'!$I$4,0,10*ROW('Sanitation Data'!I49)),NA())</f>
        <v>#N/A</v>
      </c>
      <c r="AV55" s="507" t="e">
        <f ca="1">+IF(AND(ISNUMBER(OFFSET('Sanitation Data'!$I$6,0,10*ROW('Sanitation Data'!I49))),'Data Summary'!DK55="Yes"),OFFSET('Sanitation Data'!$I$6,0,10*ROW('Sanitation Data'!I49)),NA())</f>
        <v>#N/A</v>
      </c>
      <c r="AW55" s="507" t="e">
        <f ca="1">+IF(AND(ISNUMBER(OFFSET('Sanitation Data'!$I$10,0,10*ROW('Sanitation Data'!I49))),'Data Summary'!DL55="Yes"),OFFSET('Sanitation Data'!$I$10,0,10*ROW('Sanitation Data'!I49)),NA())</f>
        <v>#N/A</v>
      </c>
      <c r="AX55" s="507" t="e">
        <f ca="1">+IF(AND(ISNUMBER(OFFSET('Sanitation Data'!$I$11,0,10*ROW('Sanitation Data'!I49))),'Data Summary'!DM55="Yes"),OFFSET('Sanitation Data'!$I$11,0,10*ROW('Sanitation Data'!I49)),NA())</f>
        <v>#N/A</v>
      </c>
      <c r="AY55" s="507" t="e">
        <f ca="1">+IF(AND(ISNUMBER(OFFSET('Sanitation Data'!$I$12,0,10*ROW('Sanitation Data'!I49))),'Data Summary'!DN55="Yes"),OFFSET('Sanitation Data'!$I$12,0,10*ROW('Sanitation Data'!I49)),NA())</f>
        <v>#N/A</v>
      </c>
      <c r="AZ55" s="508" t="e">
        <f ca="1">+IF(AND(ISNUMBER(OFFSET('Hygiene Data'!$D$5,0,10*ROW('Hygiene Data'!D49))),'Data Summary'!DO55="Yes"),OFFSET('Hygiene Data'!$D$5,0,10*ROW('Hygiene Data'!D49)),NA())</f>
        <v>#N/A</v>
      </c>
      <c r="BA55" s="508" t="e">
        <f ca="1">+IF(AND(ISNUMBER(OFFSET('Hygiene Data'!$D$7,0,10*ROW('Hygiene Data'!D49))),'Data Summary'!DP55="Yes"),OFFSET('Hygiene Data'!$D$7,0,10*ROW('Hygiene Data'!D49)),NA())</f>
        <v>#N/A</v>
      </c>
      <c r="BB55" s="508" t="e">
        <f ca="1">+IF(AND(ISNUMBER(OFFSET('Hygiene Data'!$D$9,0,10*ROW('Hygiene Data'!D49))),'Data Summary'!DQ55="Yes"),OFFSET('Hygiene Data'!$D$9,0,10*ROW('Hygiene Data'!D49)),NA())</f>
        <v>#N/A</v>
      </c>
      <c r="BC55" s="508" t="e">
        <f ca="1">+IF(AND(ISNUMBER(OFFSET('Hygiene Data'!$E$5,0,10*ROW('Hygiene Data'!E49))),'Data Summary'!DR55="Yes"),OFFSET('Hygiene Data'!$E$5,0,10*ROW('Hygiene Data'!E49)),NA())</f>
        <v>#N/A</v>
      </c>
      <c r="BD55" s="508" t="e">
        <f ca="1">+IF(AND(ISNUMBER(OFFSET('Hygiene Data'!$E$7,0,10*ROW('Hygiene Data'!E49))),'Data Summary'!DS55="Yes"),OFFSET('Hygiene Data'!$E$7,0,10*ROW('Hygiene Data'!E49)),NA())</f>
        <v>#N/A</v>
      </c>
      <c r="BE55" s="508" t="e">
        <f ca="1">+IF(AND(ISNUMBER(OFFSET('Hygiene Data'!$E$9,0,10*ROW('Hygiene Data'!E49))),'Data Summary'!DT55="Yes"),OFFSET('Hygiene Data'!$E$9,0,10*ROW('Hygiene Data'!E49)),NA())</f>
        <v>#N/A</v>
      </c>
      <c r="BF55" s="508" t="e">
        <f ca="1">+IF(AND(ISNUMBER(OFFSET('Hygiene Data'!$F$5,0,10*ROW('Hygiene Data'!F49))),'Data Summary'!DU55="Yes"),OFFSET('Hygiene Data'!$F$5,0,10*ROW('Hygiene Data'!F49)),NA())</f>
        <v>#N/A</v>
      </c>
      <c r="BG55" s="508" t="e">
        <f ca="1">+IF(AND(ISNUMBER(OFFSET('Hygiene Data'!$F$7,0,10*ROW('Hygiene Data'!F49))),'Data Summary'!DV55="Yes"),OFFSET('Hygiene Data'!$F$7,0,10*ROW('Hygiene Data'!F49)),NA())</f>
        <v>#N/A</v>
      </c>
      <c r="BH55" s="508" t="e">
        <f ca="1">+IF(AND(ISNUMBER(OFFSET('Hygiene Data'!$F$9,0,10*ROW('Hygiene Data'!F49))),'Data Summary'!DW55="Yes"),OFFSET('Hygiene Data'!$F$9,0,10*ROW('Hygiene Data'!F49)),NA())</f>
        <v>#N/A</v>
      </c>
      <c r="BI55" s="508" t="e">
        <f ca="1">+IF(AND(ISNUMBER(OFFSET('Hygiene Data'!$G$5,0,10*ROW('Hygiene Data'!G49))),'Data Summary'!DX55="Yes"),OFFSET('Hygiene Data'!$G$5,0,10*ROW('Hygiene Data'!G49)),NA())</f>
        <v>#N/A</v>
      </c>
      <c r="BJ55" s="508" t="e">
        <f ca="1">+IF(AND(ISNUMBER(OFFSET('Hygiene Data'!$G$7,0,10*ROW('Hygiene Data'!G49))),'Data Summary'!DY55="Yes"),OFFSET('Hygiene Data'!$G$7,0,10*ROW('Hygiene Data'!G49)),NA())</f>
        <v>#N/A</v>
      </c>
      <c r="BK55" s="508" t="e">
        <f ca="1">+IF(AND(ISNUMBER(OFFSET('Hygiene Data'!$G$9,0,10*ROW('Hygiene Data'!G49))),'Data Summary'!DZ55="Yes"),OFFSET('Hygiene Data'!$G$9,0,10*ROW('Hygiene Data'!G49)),NA())</f>
        <v>#N/A</v>
      </c>
      <c r="BL55" s="508" t="e">
        <f ca="1">+IF(AND(ISNUMBER(OFFSET('Hygiene Data'!$H$5,0,10*ROW('Hygiene Data'!H49))),'Data Summary'!EA55="Yes"),OFFSET('Hygiene Data'!$H$5,0,10*ROW('Hygiene Data'!H49)),NA())</f>
        <v>#N/A</v>
      </c>
      <c r="BM55" s="508" t="e">
        <f ca="1">+IF(AND(ISNUMBER(OFFSET('Hygiene Data'!$H$7,0,10*ROW('Hygiene Data'!H49))),'Data Summary'!EB55="Yes"),OFFSET('Hygiene Data'!$H$7,0,10*ROW('Hygiene Data'!H49)),NA())</f>
        <v>#N/A</v>
      </c>
      <c r="BN55" s="508" t="e">
        <f ca="1">+IF(AND(ISNUMBER(OFFSET('Hygiene Data'!$H$9,0,10*ROW('Hygiene Data'!H49))),'Data Summary'!EC55="Yes"),OFFSET('Hygiene Data'!$H$9,0,10*ROW('Hygiene Data'!H49)),NA())</f>
        <v>#N/A</v>
      </c>
      <c r="BO55" s="508" t="e">
        <f ca="1">+IF(AND(ISNUMBER(OFFSET('Hygiene Data'!$I$5,0,10*ROW('Hygiene Data'!I49))),'Data Summary'!ED55="Yes"),OFFSET('Hygiene Data'!$I$5,0,10*ROW('Hygiene Data'!I49)),NA())</f>
        <v>#N/A</v>
      </c>
      <c r="BP55" s="508" t="e">
        <f ca="1">+IF(AND(ISNUMBER(OFFSET('Hygiene Data'!$I$7,0,10*ROW('Hygiene Data'!I49))),'Data Summary'!EE55="Yes"),OFFSET('Hygiene Data'!$I$7,0,10*ROW('Hygiene Data'!I49)),NA())</f>
        <v>#N/A</v>
      </c>
      <c r="BQ55" s="508" t="e">
        <f ca="1">+IF(AND(ISNUMBER(OFFSET('Hygiene Data'!$I$9,0,10*ROW('Hygiene Data'!I49))),'Data Summary'!EF55="Yes"),OFFSET('Hygiene Data'!$I$9,0,10*ROW('Hygiene Data'!I49)),NA())</f>
        <v>#N/A</v>
      </c>
    </row>
    <row r="56" spans="1:69" x14ac:dyDescent="0.25">
      <c r="A56" s="504" t="e">
        <f ca="1">+RIGHT('Data Summary'!A56,LEN('Data Summary'!A56)-9)</f>
        <v>#VALUE!</v>
      </c>
      <c r="B56" s="478" t="str">
        <f ca="1">+IF(ISTEXT('Data Summary'!B56),'Data Summary'!B56,"")</f>
        <v/>
      </c>
      <c r="C56" s="505" t="e">
        <f ca="1">+VALUE('Data Summary'!C56)</f>
        <v>#VALUE!</v>
      </c>
      <c r="D56" s="506" t="e">
        <f ca="1">+IF(AND(ISNUMBER(OFFSET('Water Data'!$D$4,0,10*ROW('Water Data'!D50))),'Data Summary'!BS56="Yes"),100-OFFSET('Water Data'!$D$4,0,10*ROW('Water Data'!D50)),NA())</f>
        <v>#N/A</v>
      </c>
      <c r="E56" s="506" t="e">
        <f ca="1">+IF(AND(ISNUMBER(OFFSET('Water Data'!$D$6,0,10*ROW('Water Data'!D50))),'Data Summary'!BT56="Yes"),OFFSET('Water Data'!$D$6,0,10*ROW('Water Data'!D50)),NA())</f>
        <v>#N/A</v>
      </c>
      <c r="F56" s="506" t="e">
        <f ca="1">+IF(AND(ISNUMBER(OFFSET('Water Data'!$D$9,0,10*ROW('Water Data'!D50))),'Data Summary'!BU56="Yes"),OFFSET('Water Data'!$D$9,0,10*ROW('Water Data'!D50)),NA())</f>
        <v>#N/A</v>
      </c>
      <c r="G56" s="506" t="e">
        <f ca="1">+IF(AND(ISNUMBER(OFFSET('Water Data'!$E$4,0,10*ROW('Water Data'!E50))),'Data Summary'!BV56="Yes"),100-OFFSET('Water Data'!$E$4,0,10*ROW('Water Data'!E50)),NA())</f>
        <v>#N/A</v>
      </c>
      <c r="H56" s="506" t="e">
        <f ca="1">+IF(AND(ISNUMBER(OFFSET('Water Data'!$E$6,0,10*ROW('Water Data'!E50))),'Data Summary'!BW56="Yes"),OFFSET('Water Data'!$E$6,0,10*ROW('Water Data'!E50)),NA())</f>
        <v>#N/A</v>
      </c>
      <c r="I56" s="506" t="e">
        <f ca="1">+IF(AND(ISNUMBER(OFFSET('Water Data'!$E$9,0,10*ROW('Water Data'!E50))),'Data Summary'!BX56="Yes"),OFFSET('Water Data'!$E$9,0,10*ROW('Water Data'!E50)),NA())</f>
        <v>#N/A</v>
      </c>
      <c r="J56" s="506" t="e">
        <f ca="1">+IF(AND(ISNUMBER(OFFSET('Water Data'!$F$4,0,10*ROW('Water Data'!F50))),'Data Summary'!BY56="Yes"),100-OFFSET('Water Data'!$F$4,0,10*ROW('Water Data'!F50)),NA())</f>
        <v>#N/A</v>
      </c>
      <c r="K56" s="506" t="e">
        <f ca="1">+IF(AND(ISNUMBER(OFFSET('Water Data'!$F$6,0,10*ROW('Water Data'!F50))),'Data Summary'!BZ56="Yes"),OFFSET('Water Data'!$F$6,0,10*ROW('Water Data'!F50)),NA())</f>
        <v>#N/A</v>
      </c>
      <c r="L56" s="506" t="e">
        <f ca="1">+IF(AND(ISNUMBER(OFFSET('Water Data'!$F$9,0,10*ROW('Water Data'!F50))),'Data Summary'!CA56="Yes"),OFFSET('Water Data'!$F$9,0,10*ROW('Water Data'!F50)),NA())</f>
        <v>#N/A</v>
      </c>
      <c r="M56" s="506" t="e">
        <f ca="1">+IF(AND(ISNUMBER(OFFSET('Water Data'!$G$4,0,10*ROW('Water Data'!G50))),'Data Summary'!CB56="Yes"),100-OFFSET('Water Data'!$G$4,0,10*ROW('Water Data'!G50)),NA())</f>
        <v>#N/A</v>
      </c>
      <c r="N56" s="506" t="e">
        <f ca="1">+IF(AND(ISNUMBER(OFFSET('Water Data'!$G$6,0,10*ROW('Water Data'!G50))),'Data Summary'!CC56="Yes"),OFFSET('Water Data'!$G$6,0,10*ROW('Water Data'!G50)),NA())</f>
        <v>#N/A</v>
      </c>
      <c r="O56" s="506" t="e">
        <f ca="1">+IF(AND(ISNUMBER(OFFSET('Water Data'!$G$9,0,10*ROW('Water Data'!G50))),'Data Summary'!CD56="Yes"),OFFSET('Water Data'!$G$9,0,10*ROW('Water Data'!G50)),NA())</f>
        <v>#N/A</v>
      </c>
      <c r="P56" s="506" t="e">
        <f ca="1">+IF(AND(ISNUMBER(OFFSET('Water Data'!$H$4,0,10*ROW('Water Data'!H50))),'Data Summary'!CE56="Yes"),100-OFFSET('Water Data'!$H$4,0,10*ROW('Water Data'!H50)),NA())</f>
        <v>#N/A</v>
      </c>
      <c r="Q56" s="506" t="e">
        <f ca="1">+IF(AND(ISNUMBER(OFFSET('Water Data'!$H$6,0,10*ROW('Water Data'!H50))),'Data Summary'!CF56="Yes"),OFFSET('Water Data'!$H$6,0,10*ROW('Water Data'!H50)),NA())</f>
        <v>#N/A</v>
      </c>
      <c r="R56" s="506" t="e">
        <f ca="1">+IF(AND(ISNUMBER(OFFSET('Water Data'!$H$9,0,10*ROW('Water Data'!H50))),'Data Summary'!CG56="Yes"),OFFSET('Water Data'!$H$9,0,10*ROW('Water Data'!H50)),NA())</f>
        <v>#N/A</v>
      </c>
      <c r="S56" s="506" t="e">
        <f ca="1">+IF(AND(ISNUMBER(OFFSET('Water Data'!$I$4,0,10*ROW('Water Data'!I50))),'Data Summary'!CH56="Yes"),100-OFFSET('Water Data'!$I$4,0,10*ROW('Water Data'!I50)),NA())</f>
        <v>#N/A</v>
      </c>
      <c r="T56" s="506" t="e">
        <f ca="1">+IF(AND(ISNUMBER(OFFSET('Water Data'!$I$6,0,10*ROW('Water Data'!I50))),'Data Summary'!CI56="Yes"),OFFSET('Water Data'!$I$6,0,10*ROW('Water Data'!I50)),NA())</f>
        <v>#N/A</v>
      </c>
      <c r="U56" s="506" t="e">
        <f ca="1">+IF(AND(ISNUMBER(OFFSET('Water Data'!$I$9,0,10*ROW('Water Data'!I50))),'Data Summary'!CJ56="Yes"),OFFSET('Water Data'!$I$9,0,10*ROW('Water Data'!I50)),NA())</f>
        <v>#N/A</v>
      </c>
      <c r="V56" s="507" t="e">
        <f ca="1">+IF(AND(ISNUMBER(OFFSET('Sanitation Data'!$D$4,0,10*ROW('Sanitation Data'!D50))),'Data Summary'!CK56="Yes"),100-OFFSET('Sanitation Data'!$D$4,0,10*ROW('Sanitation Data'!D50)),NA())</f>
        <v>#N/A</v>
      </c>
      <c r="W56" s="507" t="e">
        <f ca="1">+IF(AND(ISNUMBER(OFFSET('Sanitation Data'!$D$6,0,10*ROW('Sanitation Data'!D50))),'Data Summary'!CL56="Yes"),OFFSET('Sanitation Data'!$D$6,0,10*ROW('Sanitation Data'!D50)),NA())</f>
        <v>#N/A</v>
      </c>
      <c r="X56" s="507" t="e">
        <f ca="1">+IF(AND(ISNUMBER(OFFSET('Sanitation Data'!$D$10,0,10*ROW('Sanitation Data'!D50))),'Data Summary'!CM56="Yes"),OFFSET('Sanitation Data'!$D$10,0,10*ROW('Sanitation Data'!D50)),NA())</f>
        <v>#N/A</v>
      </c>
      <c r="Y56" s="507" t="e">
        <f ca="1">+IF(AND(ISNUMBER(OFFSET('Sanitation Data'!$D$11,0,10*ROW('Sanitation Data'!D50))),'Data Summary'!CN56="Yes"),OFFSET('Sanitation Data'!$D$11,0,10*ROW('Sanitation Data'!D50)),NA())</f>
        <v>#N/A</v>
      </c>
      <c r="Z56" s="507" t="e">
        <f ca="1">+IF(AND(ISNUMBER(OFFSET('Sanitation Data'!$D$12,0,10*ROW('Sanitation Data'!D50))),'Data Summary'!CO56="Yes"),OFFSET('Sanitation Data'!$D$12,0,10*ROW('Sanitation Data'!D50)),NA())</f>
        <v>#N/A</v>
      </c>
      <c r="AA56" s="507" t="e">
        <f ca="1">+IF(AND(ISNUMBER(OFFSET('Sanitation Data'!$E$4,0,10*ROW('Sanitation Data'!E50))),'Data Summary'!CP56="Yes"),100-OFFSET('Sanitation Data'!$E$4,0,10*ROW('Sanitation Data'!E50)),NA())</f>
        <v>#N/A</v>
      </c>
      <c r="AB56" s="507" t="e">
        <f ca="1">+IF(AND(ISNUMBER(OFFSET('Sanitation Data'!$E$6,0,10*ROW('Sanitation Data'!E50))),'Data Summary'!CQ56="Yes"),OFFSET('Sanitation Data'!$E$6,0,10*ROW('Sanitation Data'!E50)),NA())</f>
        <v>#N/A</v>
      </c>
      <c r="AC56" s="507" t="e">
        <f ca="1">+IF(AND(ISNUMBER(OFFSET('Sanitation Data'!$E$10,0,10*ROW('Sanitation Data'!E50))),'Data Summary'!CR56="Yes"),OFFSET('Sanitation Data'!$E$10,0,10*ROW('Sanitation Data'!E50)),NA())</f>
        <v>#N/A</v>
      </c>
      <c r="AD56" s="507" t="e">
        <f ca="1">+IF(AND(ISNUMBER(OFFSET('Sanitation Data'!$E$11,0,10*ROW('Sanitation Data'!E50))),'Data Summary'!CS56="Yes"),OFFSET('Sanitation Data'!$E$11,0,10*ROW('Sanitation Data'!E50)),NA())</f>
        <v>#N/A</v>
      </c>
      <c r="AE56" s="507" t="e">
        <f ca="1">+IF(AND(ISNUMBER(OFFSET('Sanitation Data'!$E$12,0,10*ROW('Sanitation Data'!E50))),'Data Summary'!CT56="Yes"),OFFSET('Sanitation Data'!$E$12,0,10*ROW('Sanitation Data'!E50)),NA())</f>
        <v>#N/A</v>
      </c>
      <c r="AF56" s="507" t="e">
        <f ca="1">+IF(AND(ISNUMBER(OFFSET('Sanitation Data'!$F$4,0,10*ROW('Sanitation Data'!F50))),'Data Summary'!CU56="Yes"),100-OFFSET('Sanitation Data'!$F$4,0,10*ROW('Sanitation Data'!F50)),NA())</f>
        <v>#N/A</v>
      </c>
      <c r="AG56" s="507" t="e">
        <f ca="1">+IF(AND(ISNUMBER(OFFSET('Sanitation Data'!$F$6,0,10*ROW('Sanitation Data'!F50))),'Data Summary'!CV56="Yes"),OFFSET('Sanitation Data'!$F$6,0,10*ROW('Sanitation Data'!F50)),NA())</f>
        <v>#N/A</v>
      </c>
      <c r="AH56" s="507" t="e">
        <f ca="1">+IF(AND(ISNUMBER(OFFSET('Sanitation Data'!$F$10,0,10*ROW('Sanitation Data'!F50))),'Data Summary'!CW56="Yes"),OFFSET('Sanitation Data'!$F$10,0,10*ROW('Sanitation Data'!F50)),NA())</f>
        <v>#N/A</v>
      </c>
      <c r="AI56" s="507" t="e">
        <f ca="1">+IF(AND(ISNUMBER(OFFSET('Sanitation Data'!$F$11,0,10*ROW('Sanitation Data'!F50))),'Data Summary'!CX56="Yes"),OFFSET('Sanitation Data'!$F$11,0,10*ROW('Sanitation Data'!F50)),NA())</f>
        <v>#N/A</v>
      </c>
      <c r="AJ56" s="507" t="e">
        <f ca="1">+IF(AND(ISNUMBER(OFFSET('Sanitation Data'!$F$12,0,10*ROW('Sanitation Data'!F50))),'Data Summary'!CY56="Yes"),OFFSET('Sanitation Data'!$F$12,0,10*ROW('Sanitation Data'!F50)),NA())</f>
        <v>#N/A</v>
      </c>
      <c r="AK56" s="507" t="e">
        <f ca="1">+IF(AND(ISNUMBER(OFFSET('Sanitation Data'!$G$4,0,10*ROW('Sanitation Data'!G50))),'Data Summary'!CZ56="Yes"),100-OFFSET('Sanitation Data'!$G$4,0,10*ROW('Sanitation Data'!G50)),NA())</f>
        <v>#N/A</v>
      </c>
      <c r="AL56" s="507" t="e">
        <f ca="1">+IF(AND(ISNUMBER(OFFSET('Sanitation Data'!$G$6,0,10*ROW('Sanitation Data'!G50))),'Data Summary'!DA56="Yes"),OFFSET('Sanitation Data'!$G$6,0,10*ROW('Sanitation Data'!G50)),NA())</f>
        <v>#N/A</v>
      </c>
      <c r="AM56" s="507" t="e">
        <f ca="1">+IF(AND(ISNUMBER(OFFSET('Sanitation Data'!$G$10,0,10*ROW('Sanitation Data'!G50))),'Data Summary'!DB56="Yes"),OFFSET('Sanitation Data'!$G$10,0,10*ROW('Sanitation Data'!G50)),NA())</f>
        <v>#N/A</v>
      </c>
      <c r="AN56" s="507" t="e">
        <f ca="1">+IF(AND(ISNUMBER(OFFSET('Sanitation Data'!$G$11,0,10*ROW('Sanitation Data'!G50))),'Data Summary'!DC56="Yes"),OFFSET('Sanitation Data'!$G$11,0,10*ROW('Sanitation Data'!G50)),NA())</f>
        <v>#N/A</v>
      </c>
      <c r="AO56" s="507" t="e">
        <f ca="1">+IF(AND(ISNUMBER(OFFSET('Sanitation Data'!$G$12,0,10*ROW('Sanitation Data'!G50))),'Data Summary'!DD56="Yes"),OFFSET('Sanitation Data'!$G$12,0,10*ROW('Sanitation Data'!G50)),NA())</f>
        <v>#N/A</v>
      </c>
      <c r="AP56" s="507" t="e">
        <f ca="1">+IF(AND(ISNUMBER(OFFSET('Sanitation Data'!$H$4,0,10*ROW('Sanitation Data'!H50))),'Data Summary'!DE56="Yes"),100-OFFSET('Sanitation Data'!$H$4,0,10*ROW('Sanitation Data'!H50)),NA())</f>
        <v>#N/A</v>
      </c>
      <c r="AQ56" s="507" t="e">
        <f ca="1">+IF(AND(ISNUMBER(OFFSET('Sanitation Data'!$H$6,0,10*ROW('Sanitation Data'!H50))),'Data Summary'!DF56="Yes"),OFFSET('Sanitation Data'!$H$6,0,10*ROW('Sanitation Data'!H50)),NA())</f>
        <v>#N/A</v>
      </c>
      <c r="AR56" s="507" t="e">
        <f ca="1">+IF(AND(ISNUMBER(OFFSET('Sanitation Data'!$H$10,0,10*ROW('Sanitation Data'!H50))),'Data Summary'!DG56="Yes"),OFFSET('Sanitation Data'!$H$10,0,10*ROW('Sanitation Data'!H50)),NA())</f>
        <v>#N/A</v>
      </c>
      <c r="AS56" s="507" t="e">
        <f ca="1">+IF(AND(ISNUMBER(OFFSET('Sanitation Data'!$H$11,0,10*ROW('Sanitation Data'!H50))),'Data Summary'!DH56="Yes"),OFFSET('Sanitation Data'!$H$11,0,10*ROW('Sanitation Data'!H50)),NA())</f>
        <v>#N/A</v>
      </c>
      <c r="AT56" s="507" t="e">
        <f ca="1">+IF(AND(ISNUMBER(OFFSET('Sanitation Data'!$H$12,0,10*ROW('Sanitation Data'!H50))),'Data Summary'!DI56="Yes"),OFFSET('Sanitation Data'!$H$12,0,10*ROW('Sanitation Data'!H50)),NA())</f>
        <v>#N/A</v>
      </c>
      <c r="AU56" s="507" t="e">
        <f ca="1">+IF(AND(ISNUMBER(OFFSET('Sanitation Data'!$I$4,0,10*ROW('Sanitation Data'!I50))),'Data Summary'!DJ56="Yes"),100-OFFSET('Sanitation Data'!$I$4,0,10*ROW('Sanitation Data'!I50)),NA())</f>
        <v>#N/A</v>
      </c>
      <c r="AV56" s="507" t="e">
        <f ca="1">+IF(AND(ISNUMBER(OFFSET('Sanitation Data'!$I$6,0,10*ROW('Sanitation Data'!I50))),'Data Summary'!DK56="Yes"),OFFSET('Sanitation Data'!$I$6,0,10*ROW('Sanitation Data'!I50)),NA())</f>
        <v>#N/A</v>
      </c>
      <c r="AW56" s="507" t="e">
        <f ca="1">+IF(AND(ISNUMBER(OFFSET('Sanitation Data'!$I$10,0,10*ROW('Sanitation Data'!I50))),'Data Summary'!DL56="Yes"),OFFSET('Sanitation Data'!$I$10,0,10*ROW('Sanitation Data'!I50)),NA())</f>
        <v>#N/A</v>
      </c>
      <c r="AX56" s="507" t="e">
        <f ca="1">+IF(AND(ISNUMBER(OFFSET('Sanitation Data'!$I$11,0,10*ROW('Sanitation Data'!I50))),'Data Summary'!DM56="Yes"),OFFSET('Sanitation Data'!$I$11,0,10*ROW('Sanitation Data'!I50)),NA())</f>
        <v>#N/A</v>
      </c>
      <c r="AY56" s="507" t="e">
        <f ca="1">+IF(AND(ISNUMBER(OFFSET('Sanitation Data'!$I$12,0,10*ROW('Sanitation Data'!I50))),'Data Summary'!DN56="Yes"),OFFSET('Sanitation Data'!$I$12,0,10*ROW('Sanitation Data'!I50)),NA())</f>
        <v>#N/A</v>
      </c>
      <c r="AZ56" s="508" t="e">
        <f ca="1">+IF(AND(ISNUMBER(OFFSET('Hygiene Data'!$D$5,0,10*ROW('Hygiene Data'!D50))),'Data Summary'!DO56="Yes"),OFFSET('Hygiene Data'!$D$5,0,10*ROW('Hygiene Data'!D50)),NA())</f>
        <v>#N/A</v>
      </c>
      <c r="BA56" s="508" t="e">
        <f ca="1">+IF(AND(ISNUMBER(OFFSET('Hygiene Data'!$D$7,0,10*ROW('Hygiene Data'!D50))),'Data Summary'!DP56="Yes"),OFFSET('Hygiene Data'!$D$7,0,10*ROW('Hygiene Data'!D50)),NA())</f>
        <v>#N/A</v>
      </c>
      <c r="BB56" s="508" t="e">
        <f ca="1">+IF(AND(ISNUMBER(OFFSET('Hygiene Data'!$D$9,0,10*ROW('Hygiene Data'!D50))),'Data Summary'!DQ56="Yes"),OFFSET('Hygiene Data'!$D$9,0,10*ROW('Hygiene Data'!D50)),NA())</f>
        <v>#N/A</v>
      </c>
      <c r="BC56" s="508" t="e">
        <f ca="1">+IF(AND(ISNUMBER(OFFSET('Hygiene Data'!$E$5,0,10*ROW('Hygiene Data'!E50))),'Data Summary'!DR56="Yes"),OFFSET('Hygiene Data'!$E$5,0,10*ROW('Hygiene Data'!E50)),NA())</f>
        <v>#N/A</v>
      </c>
      <c r="BD56" s="508" t="e">
        <f ca="1">+IF(AND(ISNUMBER(OFFSET('Hygiene Data'!$E$7,0,10*ROW('Hygiene Data'!E50))),'Data Summary'!DS56="Yes"),OFFSET('Hygiene Data'!$E$7,0,10*ROW('Hygiene Data'!E50)),NA())</f>
        <v>#N/A</v>
      </c>
      <c r="BE56" s="508" t="e">
        <f ca="1">+IF(AND(ISNUMBER(OFFSET('Hygiene Data'!$E$9,0,10*ROW('Hygiene Data'!E50))),'Data Summary'!DT56="Yes"),OFFSET('Hygiene Data'!$E$9,0,10*ROW('Hygiene Data'!E50)),NA())</f>
        <v>#N/A</v>
      </c>
      <c r="BF56" s="508" t="e">
        <f ca="1">+IF(AND(ISNUMBER(OFFSET('Hygiene Data'!$F$5,0,10*ROW('Hygiene Data'!F50))),'Data Summary'!DU56="Yes"),OFFSET('Hygiene Data'!$F$5,0,10*ROW('Hygiene Data'!F50)),NA())</f>
        <v>#N/A</v>
      </c>
      <c r="BG56" s="508" t="e">
        <f ca="1">+IF(AND(ISNUMBER(OFFSET('Hygiene Data'!$F$7,0,10*ROW('Hygiene Data'!F50))),'Data Summary'!DV56="Yes"),OFFSET('Hygiene Data'!$F$7,0,10*ROW('Hygiene Data'!F50)),NA())</f>
        <v>#N/A</v>
      </c>
      <c r="BH56" s="508" t="e">
        <f ca="1">+IF(AND(ISNUMBER(OFFSET('Hygiene Data'!$F$9,0,10*ROW('Hygiene Data'!F50))),'Data Summary'!DW56="Yes"),OFFSET('Hygiene Data'!$F$9,0,10*ROW('Hygiene Data'!F50)),NA())</f>
        <v>#N/A</v>
      </c>
      <c r="BI56" s="508" t="e">
        <f ca="1">+IF(AND(ISNUMBER(OFFSET('Hygiene Data'!$G$5,0,10*ROW('Hygiene Data'!G50))),'Data Summary'!DX56="Yes"),OFFSET('Hygiene Data'!$G$5,0,10*ROW('Hygiene Data'!G50)),NA())</f>
        <v>#N/A</v>
      </c>
      <c r="BJ56" s="508" t="e">
        <f ca="1">+IF(AND(ISNUMBER(OFFSET('Hygiene Data'!$G$7,0,10*ROW('Hygiene Data'!G50))),'Data Summary'!DY56="Yes"),OFFSET('Hygiene Data'!$G$7,0,10*ROW('Hygiene Data'!G50)),NA())</f>
        <v>#N/A</v>
      </c>
      <c r="BK56" s="508" t="e">
        <f ca="1">+IF(AND(ISNUMBER(OFFSET('Hygiene Data'!$G$9,0,10*ROW('Hygiene Data'!G50))),'Data Summary'!DZ56="Yes"),OFFSET('Hygiene Data'!$G$9,0,10*ROW('Hygiene Data'!G50)),NA())</f>
        <v>#N/A</v>
      </c>
      <c r="BL56" s="508" t="e">
        <f ca="1">+IF(AND(ISNUMBER(OFFSET('Hygiene Data'!$H$5,0,10*ROW('Hygiene Data'!H50))),'Data Summary'!EA56="Yes"),OFFSET('Hygiene Data'!$H$5,0,10*ROW('Hygiene Data'!H50)),NA())</f>
        <v>#N/A</v>
      </c>
      <c r="BM56" s="508" t="e">
        <f ca="1">+IF(AND(ISNUMBER(OFFSET('Hygiene Data'!$H$7,0,10*ROW('Hygiene Data'!H50))),'Data Summary'!EB56="Yes"),OFFSET('Hygiene Data'!$H$7,0,10*ROW('Hygiene Data'!H50)),NA())</f>
        <v>#N/A</v>
      </c>
      <c r="BN56" s="508" t="e">
        <f ca="1">+IF(AND(ISNUMBER(OFFSET('Hygiene Data'!$H$9,0,10*ROW('Hygiene Data'!H50))),'Data Summary'!EC56="Yes"),OFFSET('Hygiene Data'!$H$9,0,10*ROW('Hygiene Data'!H50)),NA())</f>
        <v>#N/A</v>
      </c>
      <c r="BO56" s="508" t="e">
        <f ca="1">+IF(AND(ISNUMBER(OFFSET('Hygiene Data'!$I$5,0,10*ROW('Hygiene Data'!I50))),'Data Summary'!ED56="Yes"),OFFSET('Hygiene Data'!$I$5,0,10*ROW('Hygiene Data'!I50)),NA())</f>
        <v>#N/A</v>
      </c>
      <c r="BP56" s="508" t="e">
        <f ca="1">+IF(AND(ISNUMBER(OFFSET('Hygiene Data'!$I$7,0,10*ROW('Hygiene Data'!I50))),'Data Summary'!EE56="Yes"),OFFSET('Hygiene Data'!$I$7,0,10*ROW('Hygiene Data'!I50)),NA())</f>
        <v>#N/A</v>
      </c>
      <c r="BQ56" s="508" t="e">
        <f ca="1">+IF(AND(ISNUMBER(OFFSET('Hygiene Data'!$I$9,0,10*ROW('Hygiene Data'!I50))),'Data Summary'!EF56="Yes"),OFFSET('Hygiene Data'!$I$9,0,10*ROW('Hygiene Data'!I50)),NA())</f>
        <v>#N/A</v>
      </c>
    </row>
    <row r="57" spans="1:69" x14ac:dyDescent="0.25">
      <c r="A57" s="504" t="e">
        <f ca="1">+RIGHT('Data Summary'!A57,LEN('Data Summary'!A57)-9)</f>
        <v>#VALUE!</v>
      </c>
      <c r="B57" s="478" t="str">
        <f ca="1">+IF(ISTEXT('Data Summary'!B57),'Data Summary'!B57,"")</f>
        <v/>
      </c>
      <c r="C57" s="505" t="e">
        <f ca="1">+VALUE('Data Summary'!C57)</f>
        <v>#VALUE!</v>
      </c>
      <c r="D57" s="506" t="e">
        <f ca="1">+IF(AND(ISNUMBER(OFFSET('Water Data'!$D$4,0,10*ROW('Water Data'!D51))),'Data Summary'!BS57="Yes"),100-OFFSET('Water Data'!$D$4,0,10*ROW('Water Data'!D51)),NA())</f>
        <v>#N/A</v>
      </c>
      <c r="E57" s="506" t="e">
        <f ca="1">+IF(AND(ISNUMBER(OFFSET('Water Data'!$D$6,0,10*ROW('Water Data'!D51))),'Data Summary'!BT57="Yes"),OFFSET('Water Data'!$D$6,0,10*ROW('Water Data'!D51)),NA())</f>
        <v>#N/A</v>
      </c>
      <c r="F57" s="506" t="e">
        <f ca="1">+IF(AND(ISNUMBER(OFFSET('Water Data'!$D$9,0,10*ROW('Water Data'!D51))),'Data Summary'!BU57="Yes"),OFFSET('Water Data'!$D$9,0,10*ROW('Water Data'!D51)),NA())</f>
        <v>#N/A</v>
      </c>
      <c r="G57" s="506" t="e">
        <f ca="1">+IF(AND(ISNUMBER(OFFSET('Water Data'!$E$4,0,10*ROW('Water Data'!E51))),'Data Summary'!BV57="Yes"),100-OFFSET('Water Data'!$E$4,0,10*ROW('Water Data'!E51)),NA())</f>
        <v>#N/A</v>
      </c>
      <c r="H57" s="506" t="e">
        <f ca="1">+IF(AND(ISNUMBER(OFFSET('Water Data'!$E$6,0,10*ROW('Water Data'!E51))),'Data Summary'!BW57="Yes"),OFFSET('Water Data'!$E$6,0,10*ROW('Water Data'!E51)),NA())</f>
        <v>#N/A</v>
      </c>
      <c r="I57" s="506" t="e">
        <f ca="1">+IF(AND(ISNUMBER(OFFSET('Water Data'!$E$9,0,10*ROW('Water Data'!E51))),'Data Summary'!BX57="Yes"),OFFSET('Water Data'!$E$9,0,10*ROW('Water Data'!E51)),NA())</f>
        <v>#N/A</v>
      </c>
      <c r="J57" s="506" t="e">
        <f ca="1">+IF(AND(ISNUMBER(OFFSET('Water Data'!$F$4,0,10*ROW('Water Data'!F51))),'Data Summary'!BY57="Yes"),100-OFFSET('Water Data'!$F$4,0,10*ROW('Water Data'!F51)),NA())</f>
        <v>#N/A</v>
      </c>
      <c r="K57" s="506" t="e">
        <f ca="1">+IF(AND(ISNUMBER(OFFSET('Water Data'!$F$6,0,10*ROW('Water Data'!F51))),'Data Summary'!BZ57="Yes"),OFFSET('Water Data'!$F$6,0,10*ROW('Water Data'!F51)),NA())</f>
        <v>#N/A</v>
      </c>
      <c r="L57" s="506" t="e">
        <f ca="1">+IF(AND(ISNUMBER(OFFSET('Water Data'!$F$9,0,10*ROW('Water Data'!F51))),'Data Summary'!CA57="Yes"),OFFSET('Water Data'!$F$9,0,10*ROW('Water Data'!F51)),NA())</f>
        <v>#N/A</v>
      </c>
      <c r="M57" s="506" t="e">
        <f ca="1">+IF(AND(ISNUMBER(OFFSET('Water Data'!$G$4,0,10*ROW('Water Data'!G51))),'Data Summary'!CB57="Yes"),100-OFFSET('Water Data'!$G$4,0,10*ROW('Water Data'!G51)),NA())</f>
        <v>#N/A</v>
      </c>
      <c r="N57" s="506" t="e">
        <f ca="1">+IF(AND(ISNUMBER(OFFSET('Water Data'!$G$6,0,10*ROW('Water Data'!G51))),'Data Summary'!CC57="Yes"),OFFSET('Water Data'!$G$6,0,10*ROW('Water Data'!G51)),NA())</f>
        <v>#N/A</v>
      </c>
      <c r="O57" s="506" t="e">
        <f ca="1">+IF(AND(ISNUMBER(OFFSET('Water Data'!$G$9,0,10*ROW('Water Data'!G51))),'Data Summary'!CD57="Yes"),OFFSET('Water Data'!$G$9,0,10*ROW('Water Data'!G51)),NA())</f>
        <v>#N/A</v>
      </c>
      <c r="P57" s="506" t="e">
        <f ca="1">+IF(AND(ISNUMBER(OFFSET('Water Data'!$H$4,0,10*ROW('Water Data'!H51))),'Data Summary'!CE57="Yes"),100-OFFSET('Water Data'!$H$4,0,10*ROW('Water Data'!H51)),NA())</f>
        <v>#N/A</v>
      </c>
      <c r="Q57" s="506" t="e">
        <f ca="1">+IF(AND(ISNUMBER(OFFSET('Water Data'!$H$6,0,10*ROW('Water Data'!H51))),'Data Summary'!CF57="Yes"),OFFSET('Water Data'!$H$6,0,10*ROW('Water Data'!H51)),NA())</f>
        <v>#N/A</v>
      </c>
      <c r="R57" s="506" t="e">
        <f ca="1">+IF(AND(ISNUMBER(OFFSET('Water Data'!$H$9,0,10*ROW('Water Data'!H51))),'Data Summary'!CG57="Yes"),OFFSET('Water Data'!$H$9,0,10*ROW('Water Data'!H51)),NA())</f>
        <v>#N/A</v>
      </c>
      <c r="S57" s="506" t="e">
        <f ca="1">+IF(AND(ISNUMBER(OFFSET('Water Data'!$I$4,0,10*ROW('Water Data'!I51))),'Data Summary'!CH57="Yes"),100-OFFSET('Water Data'!$I$4,0,10*ROW('Water Data'!I51)),NA())</f>
        <v>#N/A</v>
      </c>
      <c r="T57" s="506" t="e">
        <f ca="1">+IF(AND(ISNUMBER(OFFSET('Water Data'!$I$6,0,10*ROW('Water Data'!I51))),'Data Summary'!CI57="Yes"),OFFSET('Water Data'!$I$6,0,10*ROW('Water Data'!I51)),NA())</f>
        <v>#N/A</v>
      </c>
      <c r="U57" s="506" t="e">
        <f ca="1">+IF(AND(ISNUMBER(OFFSET('Water Data'!$I$9,0,10*ROW('Water Data'!I51))),'Data Summary'!CJ57="Yes"),OFFSET('Water Data'!$I$9,0,10*ROW('Water Data'!I51)),NA())</f>
        <v>#N/A</v>
      </c>
      <c r="V57" s="507" t="e">
        <f ca="1">+IF(AND(ISNUMBER(OFFSET('Sanitation Data'!$D$4,0,10*ROW('Sanitation Data'!D51))),'Data Summary'!CK57="Yes"),100-OFFSET('Sanitation Data'!$D$4,0,10*ROW('Sanitation Data'!D51)),NA())</f>
        <v>#N/A</v>
      </c>
      <c r="W57" s="507" t="e">
        <f ca="1">+IF(AND(ISNUMBER(OFFSET('Sanitation Data'!$D$6,0,10*ROW('Sanitation Data'!D51))),'Data Summary'!CL57="Yes"),OFFSET('Sanitation Data'!$D$6,0,10*ROW('Sanitation Data'!D51)),NA())</f>
        <v>#N/A</v>
      </c>
      <c r="X57" s="507" t="e">
        <f ca="1">+IF(AND(ISNUMBER(OFFSET('Sanitation Data'!$D$10,0,10*ROW('Sanitation Data'!D51))),'Data Summary'!CM57="Yes"),OFFSET('Sanitation Data'!$D$10,0,10*ROW('Sanitation Data'!D51)),NA())</f>
        <v>#N/A</v>
      </c>
      <c r="Y57" s="507" t="e">
        <f ca="1">+IF(AND(ISNUMBER(OFFSET('Sanitation Data'!$D$11,0,10*ROW('Sanitation Data'!D51))),'Data Summary'!CN57="Yes"),OFFSET('Sanitation Data'!$D$11,0,10*ROW('Sanitation Data'!D51)),NA())</f>
        <v>#N/A</v>
      </c>
      <c r="Z57" s="507" t="e">
        <f ca="1">+IF(AND(ISNUMBER(OFFSET('Sanitation Data'!$D$12,0,10*ROW('Sanitation Data'!D51))),'Data Summary'!CO57="Yes"),OFFSET('Sanitation Data'!$D$12,0,10*ROW('Sanitation Data'!D51)),NA())</f>
        <v>#N/A</v>
      </c>
      <c r="AA57" s="507" t="e">
        <f ca="1">+IF(AND(ISNUMBER(OFFSET('Sanitation Data'!$E$4,0,10*ROW('Sanitation Data'!E51))),'Data Summary'!CP57="Yes"),100-OFFSET('Sanitation Data'!$E$4,0,10*ROW('Sanitation Data'!E51)),NA())</f>
        <v>#N/A</v>
      </c>
      <c r="AB57" s="507" t="e">
        <f ca="1">+IF(AND(ISNUMBER(OFFSET('Sanitation Data'!$E$6,0,10*ROW('Sanitation Data'!E51))),'Data Summary'!CQ57="Yes"),OFFSET('Sanitation Data'!$E$6,0,10*ROW('Sanitation Data'!E51)),NA())</f>
        <v>#N/A</v>
      </c>
      <c r="AC57" s="507" t="e">
        <f ca="1">+IF(AND(ISNUMBER(OFFSET('Sanitation Data'!$E$10,0,10*ROW('Sanitation Data'!E51))),'Data Summary'!CR57="Yes"),OFFSET('Sanitation Data'!$E$10,0,10*ROW('Sanitation Data'!E51)),NA())</f>
        <v>#N/A</v>
      </c>
      <c r="AD57" s="507" t="e">
        <f ca="1">+IF(AND(ISNUMBER(OFFSET('Sanitation Data'!$E$11,0,10*ROW('Sanitation Data'!E51))),'Data Summary'!CS57="Yes"),OFFSET('Sanitation Data'!$E$11,0,10*ROW('Sanitation Data'!E51)),NA())</f>
        <v>#N/A</v>
      </c>
      <c r="AE57" s="507" t="e">
        <f ca="1">+IF(AND(ISNUMBER(OFFSET('Sanitation Data'!$E$12,0,10*ROW('Sanitation Data'!E51))),'Data Summary'!CT57="Yes"),OFFSET('Sanitation Data'!$E$12,0,10*ROW('Sanitation Data'!E51)),NA())</f>
        <v>#N/A</v>
      </c>
      <c r="AF57" s="507" t="e">
        <f ca="1">+IF(AND(ISNUMBER(OFFSET('Sanitation Data'!$F$4,0,10*ROW('Sanitation Data'!F51))),'Data Summary'!CU57="Yes"),100-OFFSET('Sanitation Data'!$F$4,0,10*ROW('Sanitation Data'!F51)),NA())</f>
        <v>#N/A</v>
      </c>
      <c r="AG57" s="507" t="e">
        <f ca="1">+IF(AND(ISNUMBER(OFFSET('Sanitation Data'!$F$6,0,10*ROW('Sanitation Data'!F51))),'Data Summary'!CV57="Yes"),OFFSET('Sanitation Data'!$F$6,0,10*ROW('Sanitation Data'!F51)),NA())</f>
        <v>#N/A</v>
      </c>
      <c r="AH57" s="507" t="e">
        <f ca="1">+IF(AND(ISNUMBER(OFFSET('Sanitation Data'!$F$10,0,10*ROW('Sanitation Data'!F51))),'Data Summary'!CW57="Yes"),OFFSET('Sanitation Data'!$F$10,0,10*ROW('Sanitation Data'!F51)),NA())</f>
        <v>#N/A</v>
      </c>
      <c r="AI57" s="507" t="e">
        <f ca="1">+IF(AND(ISNUMBER(OFFSET('Sanitation Data'!$F$11,0,10*ROW('Sanitation Data'!F51))),'Data Summary'!CX57="Yes"),OFFSET('Sanitation Data'!$F$11,0,10*ROW('Sanitation Data'!F51)),NA())</f>
        <v>#N/A</v>
      </c>
      <c r="AJ57" s="507" t="e">
        <f ca="1">+IF(AND(ISNUMBER(OFFSET('Sanitation Data'!$F$12,0,10*ROW('Sanitation Data'!F51))),'Data Summary'!CY57="Yes"),OFFSET('Sanitation Data'!$F$12,0,10*ROW('Sanitation Data'!F51)),NA())</f>
        <v>#N/A</v>
      </c>
      <c r="AK57" s="507" t="e">
        <f ca="1">+IF(AND(ISNUMBER(OFFSET('Sanitation Data'!$G$4,0,10*ROW('Sanitation Data'!G51))),'Data Summary'!CZ57="Yes"),100-OFFSET('Sanitation Data'!$G$4,0,10*ROW('Sanitation Data'!G51)),NA())</f>
        <v>#N/A</v>
      </c>
      <c r="AL57" s="507" t="e">
        <f ca="1">+IF(AND(ISNUMBER(OFFSET('Sanitation Data'!$G$6,0,10*ROW('Sanitation Data'!G51))),'Data Summary'!DA57="Yes"),OFFSET('Sanitation Data'!$G$6,0,10*ROW('Sanitation Data'!G51)),NA())</f>
        <v>#N/A</v>
      </c>
      <c r="AM57" s="507" t="e">
        <f ca="1">+IF(AND(ISNUMBER(OFFSET('Sanitation Data'!$G$10,0,10*ROW('Sanitation Data'!G51))),'Data Summary'!DB57="Yes"),OFFSET('Sanitation Data'!$G$10,0,10*ROW('Sanitation Data'!G51)),NA())</f>
        <v>#N/A</v>
      </c>
      <c r="AN57" s="507" t="e">
        <f ca="1">+IF(AND(ISNUMBER(OFFSET('Sanitation Data'!$G$11,0,10*ROW('Sanitation Data'!G51))),'Data Summary'!DC57="Yes"),OFFSET('Sanitation Data'!$G$11,0,10*ROW('Sanitation Data'!G51)),NA())</f>
        <v>#N/A</v>
      </c>
      <c r="AO57" s="507" t="e">
        <f ca="1">+IF(AND(ISNUMBER(OFFSET('Sanitation Data'!$G$12,0,10*ROW('Sanitation Data'!G51))),'Data Summary'!DD57="Yes"),OFFSET('Sanitation Data'!$G$12,0,10*ROW('Sanitation Data'!G51)),NA())</f>
        <v>#N/A</v>
      </c>
      <c r="AP57" s="507" t="e">
        <f ca="1">+IF(AND(ISNUMBER(OFFSET('Sanitation Data'!$H$4,0,10*ROW('Sanitation Data'!H51))),'Data Summary'!DE57="Yes"),100-OFFSET('Sanitation Data'!$H$4,0,10*ROW('Sanitation Data'!H51)),NA())</f>
        <v>#N/A</v>
      </c>
      <c r="AQ57" s="507" t="e">
        <f ca="1">+IF(AND(ISNUMBER(OFFSET('Sanitation Data'!$H$6,0,10*ROW('Sanitation Data'!H51))),'Data Summary'!DF57="Yes"),OFFSET('Sanitation Data'!$H$6,0,10*ROW('Sanitation Data'!H51)),NA())</f>
        <v>#N/A</v>
      </c>
      <c r="AR57" s="507" t="e">
        <f ca="1">+IF(AND(ISNUMBER(OFFSET('Sanitation Data'!$H$10,0,10*ROW('Sanitation Data'!H51))),'Data Summary'!DG57="Yes"),OFFSET('Sanitation Data'!$H$10,0,10*ROW('Sanitation Data'!H51)),NA())</f>
        <v>#N/A</v>
      </c>
      <c r="AS57" s="507" t="e">
        <f ca="1">+IF(AND(ISNUMBER(OFFSET('Sanitation Data'!$H$11,0,10*ROW('Sanitation Data'!H51))),'Data Summary'!DH57="Yes"),OFFSET('Sanitation Data'!$H$11,0,10*ROW('Sanitation Data'!H51)),NA())</f>
        <v>#N/A</v>
      </c>
      <c r="AT57" s="507" t="e">
        <f ca="1">+IF(AND(ISNUMBER(OFFSET('Sanitation Data'!$H$12,0,10*ROW('Sanitation Data'!H51))),'Data Summary'!DI57="Yes"),OFFSET('Sanitation Data'!$H$12,0,10*ROW('Sanitation Data'!H51)),NA())</f>
        <v>#N/A</v>
      </c>
      <c r="AU57" s="507" t="e">
        <f ca="1">+IF(AND(ISNUMBER(OFFSET('Sanitation Data'!$I$4,0,10*ROW('Sanitation Data'!I51))),'Data Summary'!DJ57="Yes"),100-OFFSET('Sanitation Data'!$I$4,0,10*ROW('Sanitation Data'!I51)),NA())</f>
        <v>#N/A</v>
      </c>
      <c r="AV57" s="507" t="e">
        <f ca="1">+IF(AND(ISNUMBER(OFFSET('Sanitation Data'!$I$6,0,10*ROW('Sanitation Data'!I51))),'Data Summary'!DK57="Yes"),OFFSET('Sanitation Data'!$I$6,0,10*ROW('Sanitation Data'!I51)),NA())</f>
        <v>#N/A</v>
      </c>
      <c r="AW57" s="507" t="e">
        <f ca="1">+IF(AND(ISNUMBER(OFFSET('Sanitation Data'!$I$10,0,10*ROW('Sanitation Data'!I51))),'Data Summary'!DL57="Yes"),OFFSET('Sanitation Data'!$I$10,0,10*ROW('Sanitation Data'!I51)),NA())</f>
        <v>#N/A</v>
      </c>
      <c r="AX57" s="507" t="e">
        <f ca="1">+IF(AND(ISNUMBER(OFFSET('Sanitation Data'!$I$11,0,10*ROW('Sanitation Data'!I51))),'Data Summary'!DM57="Yes"),OFFSET('Sanitation Data'!$I$11,0,10*ROW('Sanitation Data'!I51)),NA())</f>
        <v>#N/A</v>
      </c>
      <c r="AY57" s="507" t="e">
        <f ca="1">+IF(AND(ISNUMBER(OFFSET('Sanitation Data'!$I$12,0,10*ROW('Sanitation Data'!I51))),'Data Summary'!DN57="Yes"),OFFSET('Sanitation Data'!$I$12,0,10*ROW('Sanitation Data'!I51)),NA())</f>
        <v>#N/A</v>
      </c>
      <c r="AZ57" s="508" t="e">
        <f ca="1">+IF(AND(ISNUMBER(OFFSET('Hygiene Data'!$D$5,0,10*ROW('Hygiene Data'!D51))),'Data Summary'!DO57="Yes"),OFFSET('Hygiene Data'!$D$5,0,10*ROW('Hygiene Data'!D51)),NA())</f>
        <v>#N/A</v>
      </c>
      <c r="BA57" s="508" t="e">
        <f ca="1">+IF(AND(ISNUMBER(OFFSET('Hygiene Data'!$D$7,0,10*ROW('Hygiene Data'!D51))),'Data Summary'!DP57="Yes"),OFFSET('Hygiene Data'!$D$7,0,10*ROW('Hygiene Data'!D51)),NA())</f>
        <v>#N/A</v>
      </c>
      <c r="BB57" s="508" t="e">
        <f ca="1">+IF(AND(ISNUMBER(OFFSET('Hygiene Data'!$D$9,0,10*ROW('Hygiene Data'!D51))),'Data Summary'!DQ57="Yes"),OFFSET('Hygiene Data'!$D$9,0,10*ROW('Hygiene Data'!D51)),NA())</f>
        <v>#N/A</v>
      </c>
      <c r="BC57" s="508" t="e">
        <f ca="1">+IF(AND(ISNUMBER(OFFSET('Hygiene Data'!$E$5,0,10*ROW('Hygiene Data'!E51))),'Data Summary'!DR57="Yes"),OFFSET('Hygiene Data'!$E$5,0,10*ROW('Hygiene Data'!E51)),NA())</f>
        <v>#N/A</v>
      </c>
      <c r="BD57" s="508" t="e">
        <f ca="1">+IF(AND(ISNUMBER(OFFSET('Hygiene Data'!$E$7,0,10*ROW('Hygiene Data'!E51))),'Data Summary'!DS57="Yes"),OFFSET('Hygiene Data'!$E$7,0,10*ROW('Hygiene Data'!E51)),NA())</f>
        <v>#N/A</v>
      </c>
      <c r="BE57" s="508" t="e">
        <f ca="1">+IF(AND(ISNUMBER(OFFSET('Hygiene Data'!$E$9,0,10*ROW('Hygiene Data'!E51))),'Data Summary'!DT57="Yes"),OFFSET('Hygiene Data'!$E$9,0,10*ROW('Hygiene Data'!E51)),NA())</f>
        <v>#N/A</v>
      </c>
      <c r="BF57" s="508" t="e">
        <f ca="1">+IF(AND(ISNUMBER(OFFSET('Hygiene Data'!$F$5,0,10*ROW('Hygiene Data'!F51))),'Data Summary'!DU57="Yes"),OFFSET('Hygiene Data'!$F$5,0,10*ROW('Hygiene Data'!F51)),NA())</f>
        <v>#N/A</v>
      </c>
      <c r="BG57" s="508" t="e">
        <f ca="1">+IF(AND(ISNUMBER(OFFSET('Hygiene Data'!$F$7,0,10*ROW('Hygiene Data'!F51))),'Data Summary'!DV57="Yes"),OFFSET('Hygiene Data'!$F$7,0,10*ROW('Hygiene Data'!F51)),NA())</f>
        <v>#N/A</v>
      </c>
      <c r="BH57" s="508" t="e">
        <f ca="1">+IF(AND(ISNUMBER(OFFSET('Hygiene Data'!$F$9,0,10*ROW('Hygiene Data'!F51))),'Data Summary'!DW57="Yes"),OFFSET('Hygiene Data'!$F$9,0,10*ROW('Hygiene Data'!F51)),NA())</f>
        <v>#N/A</v>
      </c>
      <c r="BI57" s="508" t="e">
        <f ca="1">+IF(AND(ISNUMBER(OFFSET('Hygiene Data'!$G$5,0,10*ROW('Hygiene Data'!G51))),'Data Summary'!DX57="Yes"),OFFSET('Hygiene Data'!$G$5,0,10*ROW('Hygiene Data'!G51)),NA())</f>
        <v>#N/A</v>
      </c>
      <c r="BJ57" s="508" t="e">
        <f ca="1">+IF(AND(ISNUMBER(OFFSET('Hygiene Data'!$G$7,0,10*ROW('Hygiene Data'!G51))),'Data Summary'!DY57="Yes"),OFFSET('Hygiene Data'!$G$7,0,10*ROW('Hygiene Data'!G51)),NA())</f>
        <v>#N/A</v>
      </c>
      <c r="BK57" s="508" t="e">
        <f ca="1">+IF(AND(ISNUMBER(OFFSET('Hygiene Data'!$G$9,0,10*ROW('Hygiene Data'!G51))),'Data Summary'!DZ57="Yes"),OFFSET('Hygiene Data'!$G$9,0,10*ROW('Hygiene Data'!G51)),NA())</f>
        <v>#N/A</v>
      </c>
      <c r="BL57" s="508" t="e">
        <f ca="1">+IF(AND(ISNUMBER(OFFSET('Hygiene Data'!$H$5,0,10*ROW('Hygiene Data'!H51))),'Data Summary'!EA57="Yes"),OFFSET('Hygiene Data'!$H$5,0,10*ROW('Hygiene Data'!H51)),NA())</f>
        <v>#N/A</v>
      </c>
      <c r="BM57" s="508" t="e">
        <f ca="1">+IF(AND(ISNUMBER(OFFSET('Hygiene Data'!$H$7,0,10*ROW('Hygiene Data'!H51))),'Data Summary'!EB57="Yes"),OFFSET('Hygiene Data'!$H$7,0,10*ROW('Hygiene Data'!H51)),NA())</f>
        <v>#N/A</v>
      </c>
      <c r="BN57" s="508" t="e">
        <f ca="1">+IF(AND(ISNUMBER(OFFSET('Hygiene Data'!$H$9,0,10*ROW('Hygiene Data'!H51))),'Data Summary'!EC57="Yes"),OFFSET('Hygiene Data'!$H$9,0,10*ROW('Hygiene Data'!H51)),NA())</f>
        <v>#N/A</v>
      </c>
      <c r="BO57" s="508" t="e">
        <f ca="1">+IF(AND(ISNUMBER(OFFSET('Hygiene Data'!$I$5,0,10*ROW('Hygiene Data'!I51))),'Data Summary'!ED57="Yes"),OFFSET('Hygiene Data'!$I$5,0,10*ROW('Hygiene Data'!I51)),NA())</f>
        <v>#N/A</v>
      </c>
      <c r="BP57" s="508" t="e">
        <f ca="1">+IF(AND(ISNUMBER(OFFSET('Hygiene Data'!$I$7,0,10*ROW('Hygiene Data'!I51))),'Data Summary'!EE57="Yes"),OFFSET('Hygiene Data'!$I$7,0,10*ROW('Hygiene Data'!I51)),NA())</f>
        <v>#N/A</v>
      </c>
      <c r="BQ57" s="508" t="e">
        <f ca="1">+IF(AND(ISNUMBER(OFFSET('Hygiene Data'!$I$9,0,10*ROW('Hygiene Data'!I51))),'Data Summary'!EF57="Yes"),OFFSET('Hygiene Data'!$I$9,0,10*ROW('Hygiene Data'!I51)),NA())</f>
        <v>#N/A</v>
      </c>
    </row>
    <row r="58" spans="1:69" x14ac:dyDescent="0.25">
      <c r="A58" s="504" t="e">
        <f ca="1">+RIGHT('Data Summary'!A58,LEN('Data Summary'!A58)-9)</f>
        <v>#VALUE!</v>
      </c>
      <c r="B58" s="478" t="str">
        <f ca="1">+IF(ISTEXT('Data Summary'!B58),'Data Summary'!B58,"")</f>
        <v/>
      </c>
      <c r="C58" s="505" t="e">
        <f ca="1">+VALUE('Data Summary'!C58)</f>
        <v>#VALUE!</v>
      </c>
      <c r="D58" s="506" t="e">
        <f ca="1">+IF(AND(ISNUMBER(OFFSET('Water Data'!$D$4,0,10*ROW('Water Data'!D52))),'Data Summary'!BS58="Yes"),100-OFFSET('Water Data'!$D$4,0,10*ROW('Water Data'!D52)),NA())</f>
        <v>#N/A</v>
      </c>
      <c r="E58" s="506" t="e">
        <f ca="1">+IF(AND(ISNUMBER(OFFSET('Water Data'!$D$6,0,10*ROW('Water Data'!D52))),'Data Summary'!BT58="Yes"),OFFSET('Water Data'!$D$6,0,10*ROW('Water Data'!D52)),NA())</f>
        <v>#N/A</v>
      </c>
      <c r="F58" s="506" t="e">
        <f ca="1">+IF(AND(ISNUMBER(OFFSET('Water Data'!$D$9,0,10*ROW('Water Data'!D52))),'Data Summary'!BU58="Yes"),OFFSET('Water Data'!$D$9,0,10*ROW('Water Data'!D52)),NA())</f>
        <v>#N/A</v>
      </c>
      <c r="G58" s="506" t="e">
        <f ca="1">+IF(AND(ISNUMBER(OFFSET('Water Data'!$E$4,0,10*ROW('Water Data'!E52))),'Data Summary'!BV58="Yes"),100-OFFSET('Water Data'!$E$4,0,10*ROW('Water Data'!E52)),NA())</f>
        <v>#N/A</v>
      </c>
      <c r="H58" s="506" t="e">
        <f ca="1">+IF(AND(ISNUMBER(OFFSET('Water Data'!$E$6,0,10*ROW('Water Data'!E52))),'Data Summary'!BW58="Yes"),OFFSET('Water Data'!$E$6,0,10*ROW('Water Data'!E52)),NA())</f>
        <v>#N/A</v>
      </c>
      <c r="I58" s="506" t="e">
        <f ca="1">+IF(AND(ISNUMBER(OFFSET('Water Data'!$E$9,0,10*ROW('Water Data'!E52))),'Data Summary'!BX58="Yes"),OFFSET('Water Data'!$E$9,0,10*ROW('Water Data'!E52)),NA())</f>
        <v>#N/A</v>
      </c>
      <c r="J58" s="506" t="e">
        <f ca="1">+IF(AND(ISNUMBER(OFFSET('Water Data'!$F$4,0,10*ROW('Water Data'!F52))),'Data Summary'!BY58="Yes"),100-OFFSET('Water Data'!$F$4,0,10*ROW('Water Data'!F52)),NA())</f>
        <v>#N/A</v>
      </c>
      <c r="K58" s="506" t="e">
        <f ca="1">+IF(AND(ISNUMBER(OFFSET('Water Data'!$F$6,0,10*ROW('Water Data'!F52))),'Data Summary'!BZ58="Yes"),OFFSET('Water Data'!$F$6,0,10*ROW('Water Data'!F52)),NA())</f>
        <v>#N/A</v>
      </c>
      <c r="L58" s="506" t="e">
        <f ca="1">+IF(AND(ISNUMBER(OFFSET('Water Data'!$F$9,0,10*ROW('Water Data'!F52))),'Data Summary'!CA58="Yes"),OFFSET('Water Data'!$F$9,0,10*ROW('Water Data'!F52)),NA())</f>
        <v>#N/A</v>
      </c>
      <c r="M58" s="506" t="e">
        <f ca="1">+IF(AND(ISNUMBER(OFFSET('Water Data'!$G$4,0,10*ROW('Water Data'!G52))),'Data Summary'!CB58="Yes"),100-OFFSET('Water Data'!$G$4,0,10*ROW('Water Data'!G52)),NA())</f>
        <v>#N/A</v>
      </c>
      <c r="N58" s="506" t="e">
        <f ca="1">+IF(AND(ISNUMBER(OFFSET('Water Data'!$G$6,0,10*ROW('Water Data'!G52))),'Data Summary'!CC58="Yes"),OFFSET('Water Data'!$G$6,0,10*ROW('Water Data'!G52)),NA())</f>
        <v>#N/A</v>
      </c>
      <c r="O58" s="506" t="e">
        <f ca="1">+IF(AND(ISNUMBER(OFFSET('Water Data'!$G$9,0,10*ROW('Water Data'!G52))),'Data Summary'!CD58="Yes"),OFFSET('Water Data'!$G$9,0,10*ROW('Water Data'!G52)),NA())</f>
        <v>#N/A</v>
      </c>
      <c r="P58" s="506" t="e">
        <f ca="1">+IF(AND(ISNUMBER(OFFSET('Water Data'!$H$4,0,10*ROW('Water Data'!H52))),'Data Summary'!CE58="Yes"),100-OFFSET('Water Data'!$H$4,0,10*ROW('Water Data'!H52)),NA())</f>
        <v>#N/A</v>
      </c>
      <c r="Q58" s="506" t="e">
        <f ca="1">+IF(AND(ISNUMBER(OFFSET('Water Data'!$H$6,0,10*ROW('Water Data'!H52))),'Data Summary'!CF58="Yes"),OFFSET('Water Data'!$H$6,0,10*ROW('Water Data'!H52)),NA())</f>
        <v>#N/A</v>
      </c>
      <c r="R58" s="506" t="e">
        <f ca="1">+IF(AND(ISNUMBER(OFFSET('Water Data'!$H$9,0,10*ROW('Water Data'!H52))),'Data Summary'!CG58="Yes"),OFFSET('Water Data'!$H$9,0,10*ROW('Water Data'!H52)),NA())</f>
        <v>#N/A</v>
      </c>
      <c r="S58" s="506" t="e">
        <f ca="1">+IF(AND(ISNUMBER(OFFSET('Water Data'!$I$4,0,10*ROW('Water Data'!I52))),'Data Summary'!CH58="Yes"),100-OFFSET('Water Data'!$I$4,0,10*ROW('Water Data'!I52)),NA())</f>
        <v>#N/A</v>
      </c>
      <c r="T58" s="506" t="e">
        <f ca="1">+IF(AND(ISNUMBER(OFFSET('Water Data'!$I$6,0,10*ROW('Water Data'!I52))),'Data Summary'!CI58="Yes"),OFFSET('Water Data'!$I$6,0,10*ROW('Water Data'!I52)),NA())</f>
        <v>#N/A</v>
      </c>
      <c r="U58" s="506" t="e">
        <f ca="1">+IF(AND(ISNUMBER(OFFSET('Water Data'!$I$9,0,10*ROW('Water Data'!I52))),'Data Summary'!CJ58="Yes"),OFFSET('Water Data'!$I$9,0,10*ROW('Water Data'!I52)),NA())</f>
        <v>#N/A</v>
      </c>
      <c r="V58" s="507" t="e">
        <f ca="1">+IF(AND(ISNUMBER(OFFSET('Sanitation Data'!$D$4,0,10*ROW('Sanitation Data'!D52))),'Data Summary'!CK58="Yes"),100-OFFSET('Sanitation Data'!$D$4,0,10*ROW('Sanitation Data'!D52)),NA())</f>
        <v>#N/A</v>
      </c>
      <c r="W58" s="507" t="e">
        <f ca="1">+IF(AND(ISNUMBER(OFFSET('Sanitation Data'!$D$6,0,10*ROW('Sanitation Data'!D52))),'Data Summary'!CL58="Yes"),OFFSET('Sanitation Data'!$D$6,0,10*ROW('Sanitation Data'!D52)),NA())</f>
        <v>#N/A</v>
      </c>
      <c r="X58" s="507" t="e">
        <f ca="1">+IF(AND(ISNUMBER(OFFSET('Sanitation Data'!$D$10,0,10*ROW('Sanitation Data'!D52))),'Data Summary'!CM58="Yes"),OFFSET('Sanitation Data'!$D$10,0,10*ROW('Sanitation Data'!D52)),NA())</f>
        <v>#N/A</v>
      </c>
      <c r="Y58" s="507" t="e">
        <f ca="1">+IF(AND(ISNUMBER(OFFSET('Sanitation Data'!$D$11,0,10*ROW('Sanitation Data'!D52))),'Data Summary'!CN58="Yes"),OFFSET('Sanitation Data'!$D$11,0,10*ROW('Sanitation Data'!D52)),NA())</f>
        <v>#N/A</v>
      </c>
      <c r="Z58" s="507" t="e">
        <f ca="1">+IF(AND(ISNUMBER(OFFSET('Sanitation Data'!$D$12,0,10*ROW('Sanitation Data'!D52))),'Data Summary'!CO58="Yes"),OFFSET('Sanitation Data'!$D$12,0,10*ROW('Sanitation Data'!D52)),NA())</f>
        <v>#N/A</v>
      </c>
      <c r="AA58" s="507" t="e">
        <f ca="1">+IF(AND(ISNUMBER(OFFSET('Sanitation Data'!$E$4,0,10*ROW('Sanitation Data'!E52))),'Data Summary'!CP58="Yes"),100-OFFSET('Sanitation Data'!$E$4,0,10*ROW('Sanitation Data'!E52)),NA())</f>
        <v>#N/A</v>
      </c>
      <c r="AB58" s="507" t="e">
        <f ca="1">+IF(AND(ISNUMBER(OFFSET('Sanitation Data'!$E$6,0,10*ROW('Sanitation Data'!E52))),'Data Summary'!CQ58="Yes"),OFFSET('Sanitation Data'!$E$6,0,10*ROW('Sanitation Data'!E52)),NA())</f>
        <v>#N/A</v>
      </c>
      <c r="AC58" s="507" t="e">
        <f ca="1">+IF(AND(ISNUMBER(OFFSET('Sanitation Data'!$E$10,0,10*ROW('Sanitation Data'!E52))),'Data Summary'!CR58="Yes"),OFFSET('Sanitation Data'!$E$10,0,10*ROW('Sanitation Data'!E52)),NA())</f>
        <v>#N/A</v>
      </c>
      <c r="AD58" s="507" t="e">
        <f ca="1">+IF(AND(ISNUMBER(OFFSET('Sanitation Data'!$E$11,0,10*ROW('Sanitation Data'!E52))),'Data Summary'!CS58="Yes"),OFFSET('Sanitation Data'!$E$11,0,10*ROW('Sanitation Data'!E52)),NA())</f>
        <v>#N/A</v>
      </c>
      <c r="AE58" s="507" t="e">
        <f ca="1">+IF(AND(ISNUMBER(OFFSET('Sanitation Data'!$E$12,0,10*ROW('Sanitation Data'!E52))),'Data Summary'!CT58="Yes"),OFFSET('Sanitation Data'!$E$12,0,10*ROW('Sanitation Data'!E52)),NA())</f>
        <v>#N/A</v>
      </c>
      <c r="AF58" s="507" t="e">
        <f ca="1">+IF(AND(ISNUMBER(OFFSET('Sanitation Data'!$F$4,0,10*ROW('Sanitation Data'!F52))),'Data Summary'!CU58="Yes"),100-OFFSET('Sanitation Data'!$F$4,0,10*ROW('Sanitation Data'!F52)),NA())</f>
        <v>#N/A</v>
      </c>
      <c r="AG58" s="507" t="e">
        <f ca="1">+IF(AND(ISNUMBER(OFFSET('Sanitation Data'!$F$6,0,10*ROW('Sanitation Data'!F52))),'Data Summary'!CV58="Yes"),OFFSET('Sanitation Data'!$F$6,0,10*ROW('Sanitation Data'!F52)),NA())</f>
        <v>#N/A</v>
      </c>
      <c r="AH58" s="507" t="e">
        <f ca="1">+IF(AND(ISNUMBER(OFFSET('Sanitation Data'!$F$10,0,10*ROW('Sanitation Data'!F52))),'Data Summary'!CW58="Yes"),OFFSET('Sanitation Data'!$F$10,0,10*ROW('Sanitation Data'!F52)),NA())</f>
        <v>#N/A</v>
      </c>
      <c r="AI58" s="507" t="e">
        <f ca="1">+IF(AND(ISNUMBER(OFFSET('Sanitation Data'!$F$11,0,10*ROW('Sanitation Data'!F52))),'Data Summary'!CX58="Yes"),OFFSET('Sanitation Data'!$F$11,0,10*ROW('Sanitation Data'!F52)),NA())</f>
        <v>#N/A</v>
      </c>
      <c r="AJ58" s="507" t="e">
        <f ca="1">+IF(AND(ISNUMBER(OFFSET('Sanitation Data'!$F$12,0,10*ROW('Sanitation Data'!F52))),'Data Summary'!CY58="Yes"),OFFSET('Sanitation Data'!$F$12,0,10*ROW('Sanitation Data'!F52)),NA())</f>
        <v>#N/A</v>
      </c>
      <c r="AK58" s="507" t="e">
        <f ca="1">+IF(AND(ISNUMBER(OFFSET('Sanitation Data'!$G$4,0,10*ROW('Sanitation Data'!G52))),'Data Summary'!CZ58="Yes"),100-OFFSET('Sanitation Data'!$G$4,0,10*ROW('Sanitation Data'!G52)),NA())</f>
        <v>#N/A</v>
      </c>
      <c r="AL58" s="507" t="e">
        <f ca="1">+IF(AND(ISNUMBER(OFFSET('Sanitation Data'!$G$6,0,10*ROW('Sanitation Data'!G52))),'Data Summary'!DA58="Yes"),OFFSET('Sanitation Data'!$G$6,0,10*ROW('Sanitation Data'!G52)),NA())</f>
        <v>#N/A</v>
      </c>
      <c r="AM58" s="507" t="e">
        <f ca="1">+IF(AND(ISNUMBER(OFFSET('Sanitation Data'!$G$10,0,10*ROW('Sanitation Data'!G52))),'Data Summary'!DB58="Yes"),OFFSET('Sanitation Data'!$G$10,0,10*ROW('Sanitation Data'!G52)),NA())</f>
        <v>#N/A</v>
      </c>
      <c r="AN58" s="507" t="e">
        <f ca="1">+IF(AND(ISNUMBER(OFFSET('Sanitation Data'!$G$11,0,10*ROW('Sanitation Data'!G52))),'Data Summary'!DC58="Yes"),OFFSET('Sanitation Data'!$G$11,0,10*ROW('Sanitation Data'!G52)),NA())</f>
        <v>#N/A</v>
      </c>
      <c r="AO58" s="507" t="e">
        <f ca="1">+IF(AND(ISNUMBER(OFFSET('Sanitation Data'!$G$12,0,10*ROW('Sanitation Data'!G52))),'Data Summary'!DD58="Yes"),OFFSET('Sanitation Data'!$G$12,0,10*ROW('Sanitation Data'!G52)),NA())</f>
        <v>#N/A</v>
      </c>
      <c r="AP58" s="507" t="e">
        <f ca="1">+IF(AND(ISNUMBER(OFFSET('Sanitation Data'!$H$4,0,10*ROW('Sanitation Data'!H52))),'Data Summary'!DE58="Yes"),100-OFFSET('Sanitation Data'!$H$4,0,10*ROW('Sanitation Data'!H52)),NA())</f>
        <v>#N/A</v>
      </c>
      <c r="AQ58" s="507" t="e">
        <f ca="1">+IF(AND(ISNUMBER(OFFSET('Sanitation Data'!$H$6,0,10*ROW('Sanitation Data'!H52))),'Data Summary'!DF58="Yes"),OFFSET('Sanitation Data'!$H$6,0,10*ROW('Sanitation Data'!H52)),NA())</f>
        <v>#N/A</v>
      </c>
      <c r="AR58" s="507" t="e">
        <f ca="1">+IF(AND(ISNUMBER(OFFSET('Sanitation Data'!$H$10,0,10*ROW('Sanitation Data'!H52))),'Data Summary'!DG58="Yes"),OFFSET('Sanitation Data'!$H$10,0,10*ROW('Sanitation Data'!H52)),NA())</f>
        <v>#N/A</v>
      </c>
      <c r="AS58" s="507" t="e">
        <f ca="1">+IF(AND(ISNUMBER(OFFSET('Sanitation Data'!$H$11,0,10*ROW('Sanitation Data'!H52))),'Data Summary'!DH58="Yes"),OFFSET('Sanitation Data'!$H$11,0,10*ROW('Sanitation Data'!H52)),NA())</f>
        <v>#N/A</v>
      </c>
      <c r="AT58" s="507" t="e">
        <f ca="1">+IF(AND(ISNUMBER(OFFSET('Sanitation Data'!$H$12,0,10*ROW('Sanitation Data'!H52))),'Data Summary'!DI58="Yes"),OFFSET('Sanitation Data'!$H$12,0,10*ROW('Sanitation Data'!H52)),NA())</f>
        <v>#N/A</v>
      </c>
      <c r="AU58" s="507" t="e">
        <f ca="1">+IF(AND(ISNUMBER(OFFSET('Sanitation Data'!$I$4,0,10*ROW('Sanitation Data'!I52))),'Data Summary'!DJ58="Yes"),100-OFFSET('Sanitation Data'!$I$4,0,10*ROW('Sanitation Data'!I52)),NA())</f>
        <v>#N/A</v>
      </c>
      <c r="AV58" s="507" t="e">
        <f ca="1">+IF(AND(ISNUMBER(OFFSET('Sanitation Data'!$I$6,0,10*ROW('Sanitation Data'!I52))),'Data Summary'!DK58="Yes"),OFFSET('Sanitation Data'!$I$6,0,10*ROW('Sanitation Data'!I52)),NA())</f>
        <v>#N/A</v>
      </c>
      <c r="AW58" s="507" t="e">
        <f ca="1">+IF(AND(ISNUMBER(OFFSET('Sanitation Data'!$I$10,0,10*ROW('Sanitation Data'!I52))),'Data Summary'!DL58="Yes"),OFFSET('Sanitation Data'!$I$10,0,10*ROW('Sanitation Data'!I52)),NA())</f>
        <v>#N/A</v>
      </c>
      <c r="AX58" s="507" t="e">
        <f ca="1">+IF(AND(ISNUMBER(OFFSET('Sanitation Data'!$I$11,0,10*ROW('Sanitation Data'!I52))),'Data Summary'!DM58="Yes"),OFFSET('Sanitation Data'!$I$11,0,10*ROW('Sanitation Data'!I52)),NA())</f>
        <v>#N/A</v>
      </c>
      <c r="AY58" s="507" t="e">
        <f ca="1">+IF(AND(ISNUMBER(OFFSET('Sanitation Data'!$I$12,0,10*ROW('Sanitation Data'!I52))),'Data Summary'!DN58="Yes"),OFFSET('Sanitation Data'!$I$12,0,10*ROW('Sanitation Data'!I52)),NA())</f>
        <v>#N/A</v>
      </c>
      <c r="AZ58" s="508" t="e">
        <f ca="1">+IF(AND(ISNUMBER(OFFSET('Hygiene Data'!$D$5,0,10*ROW('Hygiene Data'!D52))),'Data Summary'!DO58="Yes"),OFFSET('Hygiene Data'!$D$5,0,10*ROW('Hygiene Data'!D52)),NA())</f>
        <v>#N/A</v>
      </c>
      <c r="BA58" s="508" t="e">
        <f ca="1">+IF(AND(ISNUMBER(OFFSET('Hygiene Data'!$D$7,0,10*ROW('Hygiene Data'!D52))),'Data Summary'!DP58="Yes"),OFFSET('Hygiene Data'!$D$7,0,10*ROW('Hygiene Data'!D52)),NA())</f>
        <v>#N/A</v>
      </c>
      <c r="BB58" s="508" t="e">
        <f ca="1">+IF(AND(ISNUMBER(OFFSET('Hygiene Data'!$D$9,0,10*ROW('Hygiene Data'!D52))),'Data Summary'!DQ58="Yes"),OFFSET('Hygiene Data'!$D$9,0,10*ROW('Hygiene Data'!D52)),NA())</f>
        <v>#N/A</v>
      </c>
      <c r="BC58" s="508" t="e">
        <f ca="1">+IF(AND(ISNUMBER(OFFSET('Hygiene Data'!$E$5,0,10*ROW('Hygiene Data'!E52))),'Data Summary'!DR58="Yes"),OFFSET('Hygiene Data'!$E$5,0,10*ROW('Hygiene Data'!E52)),NA())</f>
        <v>#N/A</v>
      </c>
      <c r="BD58" s="508" t="e">
        <f ca="1">+IF(AND(ISNUMBER(OFFSET('Hygiene Data'!$E$7,0,10*ROW('Hygiene Data'!E52))),'Data Summary'!DS58="Yes"),OFFSET('Hygiene Data'!$E$7,0,10*ROW('Hygiene Data'!E52)),NA())</f>
        <v>#N/A</v>
      </c>
      <c r="BE58" s="508" t="e">
        <f ca="1">+IF(AND(ISNUMBER(OFFSET('Hygiene Data'!$E$9,0,10*ROW('Hygiene Data'!E52))),'Data Summary'!DT58="Yes"),OFFSET('Hygiene Data'!$E$9,0,10*ROW('Hygiene Data'!E52)),NA())</f>
        <v>#N/A</v>
      </c>
      <c r="BF58" s="508" t="e">
        <f ca="1">+IF(AND(ISNUMBER(OFFSET('Hygiene Data'!$F$5,0,10*ROW('Hygiene Data'!F52))),'Data Summary'!DU58="Yes"),OFFSET('Hygiene Data'!$F$5,0,10*ROW('Hygiene Data'!F52)),NA())</f>
        <v>#N/A</v>
      </c>
      <c r="BG58" s="508" t="e">
        <f ca="1">+IF(AND(ISNUMBER(OFFSET('Hygiene Data'!$F$7,0,10*ROW('Hygiene Data'!F52))),'Data Summary'!DV58="Yes"),OFFSET('Hygiene Data'!$F$7,0,10*ROW('Hygiene Data'!F52)),NA())</f>
        <v>#N/A</v>
      </c>
      <c r="BH58" s="508" t="e">
        <f ca="1">+IF(AND(ISNUMBER(OFFSET('Hygiene Data'!$F$9,0,10*ROW('Hygiene Data'!F52))),'Data Summary'!DW58="Yes"),OFFSET('Hygiene Data'!$F$9,0,10*ROW('Hygiene Data'!F52)),NA())</f>
        <v>#N/A</v>
      </c>
      <c r="BI58" s="508" t="e">
        <f ca="1">+IF(AND(ISNUMBER(OFFSET('Hygiene Data'!$G$5,0,10*ROW('Hygiene Data'!G52))),'Data Summary'!DX58="Yes"),OFFSET('Hygiene Data'!$G$5,0,10*ROW('Hygiene Data'!G52)),NA())</f>
        <v>#N/A</v>
      </c>
      <c r="BJ58" s="508" t="e">
        <f ca="1">+IF(AND(ISNUMBER(OFFSET('Hygiene Data'!$G$7,0,10*ROW('Hygiene Data'!G52))),'Data Summary'!DY58="Yes"),OFFSET('Hygiene Data'!$G$7,0,10*ROW('Hygiene Data'!G52)),NA())</f>
        <v>#N/A</v>
      </c>
      <c r="BK58" s="508" t="e">
        <f ca="1">+IF(AND(ISNUMBER(OFFSET('Hygiene Data'!$G$9,0,10*ROW('Hygiene Data'!G52))),'Data Summary'!DZ58="Yes"),OFFSET('Hygiene Data'!$G$9,0,10*ROW('Hygiene Data'!G52)),NA())</f>
        <v>#N/A</v>
      </c>
      <c r="BL58" s="508" t="e">
        <f ca="1">+IF(AND(ISNUMBER(OFFSET('Hygiene Data'!$H$5,0,10*ROW('Hygiene Data'!H52))),'Data Summary'!EA58="Yes"),OFFSET('Hygiene Data'!$H$5,0,10*ROW('Hygiene Data'!H52)),NA())</f>
        <v>#N/A</v>
      </c>
      <c r="BM58" s="508" t="e">
        <f ca="1">+IF(AND(ISNUMBER(OFFSET('Hygiene Data'!$H$7,0,10*ROW('Hygiene Data'!H52))),'Data Summary'!EB58="Yes"),OFFSET('Hygiene Data'!$H$7,0,10*ROW('Hygiene Data'!H52)),NA())</f>
        <v>#N/A</v>
      </c>
      <c r="BN58" s="508" t="e">
        <f ca="1">+IF(AND(ISNUMBER(OFFSET('Hygiene Data'!$H$9,0,10*ROW('Hygiene Data'!H52))),'Data Summary'!EC58="Yes"),OFFSET('Hygiene Data'!$H$9,0,10*ROW('Hygiene Data'!H52)),NA())</f>
        <v>#N/A</v>
      </c>
      <c r="BO58" s="508" t="e">
        <f ca="1">+IF(AND(ISNUMBER(OFFSET('Hygiene Data'!$I$5,0,10*ROW('Hygiene Data'!I52))),'Data Summary'!ED58="Yes"),OFFSET('Hygiene Data'!$I$5,0,10*ROW('Hygiene Data'!I52)),NA())</f>
        <v>#N/A</v>
      </c>
      <c r="BP58" s="508" t="e">
        <f ca="1">+IF(AND(ISNUMBER(OFFSET('Hygiene Data'!$I$7,0,10*ROW('Hygiene Data'!I52))),'Data Summary'!EE58="Yes"),OFFSET('Hygiene Data'!$I$7,0,10*ROW('Hygiene Data'!I52)),NA())</f>
        <v>#N/A</v>
      </c>
      <c r="BQ58" s="508" t="e">
        <f ca="1">+IF(AND(ISNUMBER(OFFSET('Hygiene Data'!$I$9,0,10*ROW('Hygiene Data'!I52))),'Data Summary'!EF58="Yes"),OFFSET('Hygiene Data'!$I$9,0,10*ROW('Hygiene Data'!I52)),NA())</f>
        <v>#N/A</v>
      </c>
    </row>
    <row r="59" spans="1:69" x14ac:dyDescent="0.25">
      <c r="A59" s="504" t="e">
        <f ca="1">+RIGHT('Data Summary'!A59,LEN('Data Summary'!A59)-9)</f>
        <v>#VALUE!</v>
      </c>
      <c r="B59" s="478" t="str">
        <f ca="1">+IF(ISTEXT('Data Summary'!B59),'Data Summary'!B59,"")</f>
        <v/>
      </c>
      <c r="C59" s="505" t="e">
        <f ca="1">+VALUE('Data Summary'!C59)</f>
        <v>#VALUE!</v>
      </c>
      <c r="D59" s="506" t="e">
        <f ca="1">+IF(AND(ISNUMBER(OFFSET('Water Data'!$D$4,0,10*ROW('Water Data'!D53))),'Data Summary'!BS59="Yes"),100-OFFSET('Water Data'!$D$4,0,10*ROW('Water Data'!D53)),NA())</f>
        <v>#N/A</v>
      </c>
      <c r="E59" s="506" t="e">
        <f ca="1">+IF(AND(ISNUMBER(OFFSET('Water Data'!$D$6,0,10*ROW('Water Data'!D53))),'Data Summary'!BT59="Yes"),OFFSET('Water Data'!$D$6,0,10*ROW('Water Data'!D53)),NA())</f>
        <v>#N/A</v>
      </c>
      <c r="F59" s="506" t="e">
        <f ca="1">+IF(AND(ISNUMBER(OFFSET('Water Data'!$D$9,0,10*ROW('Water Data'!D53))),'Data Summary'!BU59="Yes"),OFFSET('Water Data'!$D$9,0,10*ROW('Water Data'!D53)),NA())</f>
        <v>#N/A</v>
      </c>
      <c r="G59" s="506" t="e">
        <f ca="1">+IF(AND(ISNUMBER(OFFSET('Water Data'!$E$4,0,10*ROW('Water Data'!E53))),'Data Summary'!BV59="Yes"),100-OFFSET('Water Data'!$E$4,0,10*ROW('Water Data'!E53)),NA())</f>
        <v>#N/A</v>
      </c>
      <c r="H59" s="506" t="e">
        <f ca="1">+IF(AND(ISNUMBER(OFFSET('Water Data'!$E$6,0,10*ROW('Water Data'!E53))),'Data Summary'!BW59="Yes"),OFFSET('Water Data'!$E$6,0,10*ROW('Water Data'!E53)),NA())</f>
        <v>#N/A</v>
      </c>
      <c r="I59" s="506" t="e">
        <f ca="1">+IF(AND(ISNUMBER(OFFSET('Water Data'!$E$9,0,10*ROW('Water Data'!E53))),'Data Summary'!BX59="Yes"),OFFSET('Water Data'!$E$9,0,10*ROW('Water Data'!E53)),NA())</f>
        <v>#N/A</v>
      </c>
      <c r="J59" s="506" t="e">
        <f ca="1">+IF(AND(ISNUMBER(OFFSET('Water Data'!$F$4,0,10*ROW('Water Data'!F53))),'Data Summary'!BY59="Yes"),100-OFFSET('Water Data'!$F$4,0,10*ROW('Water Data'!F53)),NA())</f>
        <v>#N/A</v>
      </c>
      <c r="K59" s="506" t="e">
        <f ca="1">+IF(AND(ISNUMBER(OFFSET('Water Data'!$F$6,0,10*ROW('Water Data'!F53))),'Data Summary'!BZ59="Yes"),OFFSET('Water Data'!$F$6,0,10*ROW('Water Data'!F53)),NA())</f>
        <v>#N/A</v>
      </c>
      <c r="L59" s="506" t="e">
        <f ca="1">+IF(AND(ISNUMBER(OFFSET('Water Data'!$F$9,0,10*ROW('Water Data'!F53))),'Data Summary'!CA59="Yes"),OFFSET('Water Data'!$F$9,0,10*ROW('Water Data'!F53)),NA())</f>
        <v>#N/A</v>
      </c>
      <c r="M59" s="506" t="e">
        <f ca="1">+IF(AND(ISNUMBER(OFFSET('Water Data'!$G$4,0,10*ROW('Water Data'!G53))),'Data Summary'!CB59="Yes"),100-OFFSET('Water Data'!$G$4,0,10*ROW('Water Data'!G53)),NA())</f>
        <v>#N/A</v>
      </c>
      <c r="N59" s="506" t="e">
        <f ca="1">+IF(AND(ISNUMBER(OFFSET('Water Data'!$G$6,0,10*ROW('Water Data'!G53))),'Data Summary'!CC59="Yes"),OFFSET('Water Data'!$G$6,0,10*ROW('Water Data'!G53)),NA())</f>
        <v>#N/A</v>
      </c>
      <c r="O59" s="506" t="e">
        <f ca="1">+IF(AND(ISNUMBER(OFFSET('Water Data'!$G$9,0,10*ROW('Water Data'!G53))),'Data Summary'!CD59="Yes"),OFFSET('Water Data'!$G$9,0,10*ROW('Water Data'!G53)),NA())</f>
        <v>#N/A</v>
      </c>
      <c r="P59" s="506" t="e">
        <f ca="1">+IF(AND(ISNUMBER(OFFSET('Water Data'!$H$4,0,10*ROW('Water Data'!H53))),'Data Summary'!CE59="Yes"),100-OFFSET('Water Data'!$H$4,0,10*ROW('Water Data'!H53)),NA())</f>
        <v>#N/A</v>
      </c>
      <c r="Q59" s="506" t="e">
        <f ca="1">+IF(AND(ISNUMBER(OFFSET('Water Data'!$H$6,0,10*ROW('Water Data'!H53))),'Data Summary'!CF59="Yes"),OFFSET('Water Data'!$H$6,0,10*ROW('Water Data'!H53)),NA())</f>
        <v>#N/A</v>
      </c>
      <c r="R59" s="506" t="e">
        <f ca="1">+IF(AND(ISNUMBER(OFFSET('Water Data'!$H$9,0,10*ROW('Water Data'!H53))),'Data Summary'!CG59="Yes"),OFFSET('Water Data'!$H$9,0,10*ROW('Water Data'!H53)),NA())</f>
        <v>#N/A</v>
      </c>
      <c r="S59" s="506" t="e">
        <f ca="1">+IF(AND(ISNUMBER(OFFSET('Water Data'!$I$4,0,10*ROW('Water Data'!I53))),'Data Summary'!CH59="Yes"),100-OFFSET('Water Data'!$I$4,0,10*ROW('Water Data'!I53)),NA())</f>
        <v>#N/A</v>
      </c>
      <c r="T59" s="506" t="e">
        <f ca="1">+IF(AND(ISNUMBER(OFFSET('Water Data'!$I$6,0,10*ROW('Water Data'!I53))),'Data Summary'!CI59="Yes"),OFFSET('Water Data'!$I$6,0,10*ROW('Water Data'!I53)),NA())</f>
        <v>#N/A</v>
      </c>
      <c r="U59" s="506" t="e">
        <f ca="1">+IF(AND(ISNUMBER(OFFSET('Water Data'!$I$9,0,10*ROW('Water Data'!I53))),'Data Summary'!CJ59="Yes"),OFFSET('Water Data'!$I$9,0,10*ROW('Water Data'!I53)),NA())</f>
        <v>#N/A</v>
      </c>
      <c r="V59" s="507" t="e">
        <f ca="1">+IF(AND(ISNUMBER(OFFSET('Sanitation Data'!$D$4,0,10*ROW('Sanitation Data'!D53))),'Data Summary'!CK59="Yes"),100-OFFSET('Sanitation Data'!$D$4,0,10*ROW('Sanitation Data'!D53)),NA())</f>
        <v>#N/A</v>
      </c>
      <c r="W59" s="507" t="e">
        <f ca="1">+IF(AND(ISNUMBER(OFFSET('Sanitation Data'!$D$6,0,10*ROW('Sanitation Data'!D53))),'Data Summary'!CL59="Yes"),OFFSET('Sanitation Data'!$D$6,0,10*ROW('Sanitation Data'!D53)),NA())</f>
        <v>#N/A</v>
      </c>
      <c r="X59" s="507" t="e">
        <f ca="1">+IF(AND(ISNUMBER(OFFSET('Sanitation Data'!$D$10,0,10*ROW('Sanitation Data'!D53))),'Data Summary'!CM59="Yes"),OFFSET('Sanitation Data'!$D$10,0,10*ROW('Sanitation Data'!D53)),NA())</f>
        <v>#N/A</v>
      </c>
      <c r="Y59" s="507" t="e">
        <f ca="1">+IF(AND(ISNUMBER(OFFSET('Sanitation Data'!$D$11,0,10*ROW('Sanitation Data'!D53))),'Data Summary'!CN59="Yes"),OFFSET('Sanitation Data'!$D$11,0,10*ROW('Sanitation Data'!D53)),NA())</f>
        <v>#N/A</v>
      </c>
      <c r="Z59" s="507" t="e">
        <f ca="1">+IF(AND(ISNUMBER(OFFSET('Sanitation Data'!$D$12,0,10*ROW('Sanitation Data'!D53))),'Data Summary'!CO59="Yes"),OFFSET('Sanitation Data'!$D$12,0,10*ROW('Sanitation Data'!D53)),NA())</f>
        <v>#N/A</v>
      </c>
      <c r="AA59" s="507" t="e">
        <f ca="1">+IF(AND(ISNUMBER(OFFSET('Sanitation Data'!$E$4,0,10*ROW('Sanitation Data'!E53))),'Data Summary'!CP59="Yes"),100-OFFSET('Sanitation Data'!$E$4,0,10*ROW('Sanitation Data'!E53)),NA())</f>
        <v>#N/A</v>
      </c>
      <c r="AB59" s="507" t="e">
        <f ca="1">+IF(AND(ISNUMBER(OFFSET('Sanitation Data'!$E$6,0,10*ROW('Sanitation Data'!E53))),'Data Summary'!CQ59="Yes"),OFFSET('Sanitation Data'!$E$6,0,10*ROW('Sanitation Data'!E53)),NA())</f>
        <v>#N/A</v>
      </c>
      <c r="AC59" s="507" t="e">
        <f ca="1">+IF(AND(ISNUMBER(OFFSET('Sanitation Data'!$E$10,0,10*ROW('Sanitation Data'!E53))),'Data Summary'!CR59="Yes"),OFFSET('Sanitation Data'!$E$10,0,10*ROW('Sanitation Data'!E53)),NA())</f>
        <v>#N/A</v>
      </c>
      <c r="AD59" s="507" t="e">
        <f ca="1">+IF(AND(ISNUMBER(OFFSET('Sanitation Data'!$E$11,0,10*ROW('Sanitation Data'!E53))),'Data Summary'!CS59="Yes"),OFFSET('Sanitation Data'!$E$11,0,10*ROW('Sanitation Data'!E53)),NA())</f>
        <v>#N/A</v>
      </c>
      <c r="AE59" s="507" t="e">
        <f ca="1">+IF(AND(ISNUMBER(OFFSET('Sanitation Data'!$E$12,0,10*ROW('Sanitation Data'!E53))),'Data Summary'!CT59="Yes"),OFFSET('Sanitation Data'!$E$12,0,10*ROW('Sanitation Data'!E53)),NA())</f>
        <v>#N/A</v>
      </c>
      <c r="AF59" s="507" t="e">
        <f ca="1">+IF(AND(ISNUMBER(OFFSET('Sanitation Data'!$F$4,0,10*ROW('Sanitation Data'!F53))),'Data Summary'!CU59="Yes"),100-OFFSET('Sanitation Data'!$F$4,0,10*ROW('Sanitation Data'!F53)),NA())</f>
        <v>#N/A</v>
      </c>
      <c r="AG59" s="507" t="e">
        <f ca="1">+IF(AND(ISNUMBER(OFFSET('Sanitation Data'!$F$6,0,10*ROW('Sanitation Data'!F53))),'Data Summary'!CV59="Yes"),OFFSET('Sanitation Data'!$F$6,0,10*ROW('Sanitation Data'!F53)),NA())</f>
        <v>#N/A</v>
      </c>
      <c r="AH59" s="507" t="e">
        <f ca="1">+IF(AND(ISNUMBER(OFFSET('Sanitation Data'!$F$10,0,10*ROW('Sanitation Data'!F53))),'Data Summary'!CW59="Yes"),OFFSET('Sanitation Data'!$F$10,0,10*ROW('Sanitation Data'!F53)),NA())</f>
        <v>#N/A</v>
      </c>
      <c r="AI59" s="507" t="e">
        <f ca="1">+IF(AND(ISNUMBER(OFFSET('Sanitation Data'!$F$11,0,10*ROW('Sanitation Data'!F53))),'Data Summary'!CX59="Yes"),OFFSET('Sanitation Data'!$F$11,0,10*ROW('Sanitation Data'!F53)),NA())</f>
        <v>#N/A</v>
      </c>
      <c r="AJ59" s="507" t="e">
        <f ca="1">+IF(AND(ISNUMBER(OFFSET('Sanitation Data'!$F$12,0,10*ROW('Sanitation Data'!F53))),'Data Summary'!CY59="Yes"),OFFSET('Sanitation Data'!$F$12,0,10*ROW('Sanitation Data'!F53)),NA())</f>
        <v>#N/A</v>
      </c>
      <c r="AK59" s="507" t="e">
        <f ca="1">+IF(AND(ISNUMBER(OFFSET('Sanitation Data'!$G$4,0,10*ROW('Sanitation Data'!G53))),'Data Summary'!CZ59="Yes"),100-OFFSET('Sanitation Data'!$G$4,0,10*ROW('Sanitation Data'!G53)),NA())</f>
        <v>#N/A</v>
      </c>
      <c r="AL59" s="507" t="e">
        <f ca="1">+IF(AND(ISNUMBER(OFFSET('Sanitation Data'!$G$6,0,10*ROW('Sanitation Data'!G53))),'Data Summary'!DA59="Yes"),OFFSET('Sanitation Data'!$G$6,0,10*ROW('Sanitation Data'!G53)),NA())</f>
        <v>#N/A</v>
      </c>
      <c r="AM59" s="507" t="e">
        <f ca="1">+IF(AND(ISNUMBER(OFFSET('Sanitation Data'!$G$10,0,10*ROW('Sanitation Data'!G53))),'Data Summary'!DB59="Yes"),OFFSET('Sanitation Data'!$G$10,0,10*ROW('Sanitation Data'!G53)),NA())</f>
        <v>#N/A</v>
      </c>
      <c r="AN59" s="507" t="e">
        <f ca="1">+IF(AND(ISNUMBER(OFFSET('Sanitation Data'!$G$11,0,10*ROW('Sanitation Data'!G53))),'Data Summary'!DC59="Yes"),OFFSET('Sanitation Data'!$G$11,0,10*ROW('Sanitation Data'!G53)),NA())</f>
        <v>#N/A</v>
      </c>
      <c r="AO59" s="507" t="e">
        <f ca="1">+IF(AND(ISNUMBER(OFFSET('Sanitation Data'!$G$12,0,10*ROW('Sanitation Data'!G53))),'Data Summary'!DD59="Yes"),OFFSET('Sanitation Data'!$G$12,0,10*ROW('Sanitation Data'!G53)),NA())</f>
        <v>#N/A</v>
      </c>
      <c r="AP59" s="507" t="e">
        <f ca="1">+IF(AND(ISNUMBER(OFFSET('Sanitation Data'!$H$4,0,10*ROW('Sanitation Data'!H53))),'Data Summary'!DE59="Yes"),100-OFFSET('Sanitation Data'!$H$4,0,10*ROW('Sanitation Data'!H53)),NA())</f>
        <v>#N/A</v>
      </c>
      <c r="AQ59" s="507" t="e">
        <f ca="1">+IF(AND(ISNUMBER(OFFSET('Sanitation Data'!$H$6,0,10*ROW('Sanitation Data'!H53))),'Data Summary'!DF59="Yes"),OFFSET('Sanitation Data'!$H$6,0,10*ROW('Sanitation Data'!H53)),NA())</f>
        <v>#N/A</v>
      </c>
      <c r="AR59" s="507" t="e">
        <f ca="1">+IF(AND(ISNUMBER(OFFSET('Sanitation Data'!$H$10,0,10*ROW('Sanitation Data'!H53))),'Data Summary'!DG59="Yes"),OFFSET('Sanitation Data'!$H$10,0,10*ROW('Sanitation Data'!H53)),NA())</f>
        <v>#N/A</v>
      </c>
      <c r="AS59" s="507" t="e">
        <f ca="1">+IF(AND(ISNUMBER(OFFSET('Sanitation Data'!$H$11,0,10*ROW('Sanitation Data'!H53))),'Data Summary'!DH59="Yes"),OFFSET('Sanitation Data'!$H$11,0,10*ROW('Sanitation Data'!H53)),NA())</f>
        <v>#N/A</v>
      </c>
      <c r="AT59" s="507" t="e">
        <f ca="1">+IF(AND(ISNUMBER(OFFSET('Sanitation Data'!$H$12,0,10*ROW('Sanitation Data'!H53))),'Data Summary'!DI59="Yes"),OFFSET('Sanitation Data'!$H$12,0,10*ROW('Sanitation Data'!H53)),NA())</f>
        <v>#N/A</v>
      </c>
      <c r="AU59" s="507" t="e">
        <f ca="1">+IF(AND(ISNUMBER(OFFSET('Sanitation Data'!$I$4,0,10*ROW('Sanitation Data'!I53))),'Data Summary'!DJ59="Yes"),100-OFFSET('Sanitation Data'!$I$4,0,10*ROW('Sanitation Data'!I53)),NA())</f>
        <v>#N/A</v>
      </c>
      <c r="AV59" s="507" t="e">
        <f ca="1">+IF(AND(ISNUMBER(OFFSET('Sanitation Data'!$I$6,0,10*ROW('Sanitation Data'!I53))),'Data Summary'!DK59="Yes"),OFFSET('Sanitation Data'!$I$6,0,10*ROW('Sanitation Data'!I53)),NA())</f>
        <v>#N/A</v>
      </c>
      <c r="AW59" s="507" t="e">
        <f ca="1">+IF(AND(ISNUMBER(OFFSET('Sanitation Data'!$I$10,0,10*ROW('Sanitation Data'!I53))),'Data Summary'!DL59="Yes"),OFFSET('Sanitation Data'!$I$10,0,10*ROW('Sanitation Data'!I53)),NA())</f>
        <v>#N/A</v>
      </c>
      <c r="AX59" s="507" t="e">
        <f ca="1">+IF(AND(ISNUMBER(OFFSET('Sanitation Data'!$I$11,0,10*ROW('Sanitation Data'!I53))),'Data Summary'!DM59="Yes"),OFFSET('Sanitation Data'!$I$11,0,10*ROW('Sanitation Data'!I53)),NA())</f>
        <v>#N/A</v>
      </c>
      <c r="AY59" s="507" t="e">
        <f ca="1">+IF(AND(ISNUMBER(OFFSET('Sanitation Data'!$I$12,0,10*ROW('Sanitation Data'!I53))),'Data Summary'!DN59="Yes"),OFFSET('Sanitation Data'!$I$12,0,10*ROW('Sanitation Data'!I53)),NA())</f>
        <v>#N/A</v>
      </c>
      <c r="AZ59" s="508" t="e">
        <f ca="1">+IF(AND(ISNUMBER(OFFSET('Hygiene Data'!$D$5,0,10*ROW('Hygiene Data'!D53))),'Data Summary'!DO59="Yes"),OFFSET('Hygiene Data'!$D$5,0,10*ROW('Hygiene Data'!D53)),NA())</f>
        <v>#N/A</v>
      </c>
      <c r="BA59" s="508" t="e">
        <f ca="1">+IF(AND(ISNUMBER(OFFSET('Hygiene Data'!$D$7,0,10*ROW('Hygiene Data'!D53))),'Data Summary'!DP59="Yes"),OFFSET('Hygiene Data'!$D$7,0,10*ROW('Hygiene Data'!D53)),NA())</f>
        <v>#N/A</v>
      </c>
      <c r="BB59" s="508" t="e">
        <f ca="1">+IF(AND(ISNUMBER(OFFSET('Hygiene Data'!$D$9,0,10*ROW('Hygiene Data'!D53))),'Data Summary'!DQ59="Yes"),OFFSET('Hygiene Data'!$D$9,0,10*ROW('Hygiene Data'!D53)),NA())</f>
        <v>#N/A</v>
      </c>
      <c r="BC59" s="508" t="e">
        <f ca="1">+IF(AND(ISNUMBER(OFFSET('Hygiene Data'!$E$5,0,10*ROW('Hygiene Data'!E53))),'Data Summary'!DR59="Yes"),OFFSET('Hygiene Data'!$E$5,0,10*ROW('Hygiene Data'!E53)),NA())</f>
        <v>#N/A</v>
      </c>
      <c r="BD59" s="508" t="e">
        <f ca="1">+IF(AND(ISNUMBER(OFFSET('Hygiene Data'!$E$7,0,10*ROW('Hygiene Data'!E53))),'Data Summary'!DS59="Yes"),OFFSET('Hygiene Data'!$E$7,0,10*ROW('Hygiene Data'!E53)),NA())</f>
        <v>#N/A</v>
      </c>
      <c r="BE59" s="508" t="e">
        <f ca="1">+IF(AND(ISNUMBER(OFFSET('Hygiene Data'!$E$9,0,10*ROW('Hygiene Data'!E53))),'Data Summary'!DT59="Yes"),OFFSET('Hygiene Data'!$E$9,0,10*ROW('Hygiene Data'!E53)),NA())</f>
        <v>#N/A</v>
      </c>
      <c r="BF59" s="508" t="e">
        <f ca="1">+IF(AND(ISNUMBER(OFFSET('Hygiene Data'!$F$5,0,10*ROW('Hygiene Data'!F53))),'Data Summary'!DU59="Yes"),OFFSET('Hygiene Data'!$F$5,0,10*ROW('Hygiene Data'!F53)),NA())</f>
        <v>#N/A</v>
      </c>
      <c r="BG59" s="508" t="e">
        <f ca="1">+IF(AND(ISNUMBER(OFFSET('Hygiene Data'!$F$7,0,10*ROW('Hygiene Data'!F53))),'Data Summary'!DV59="Yes"),OFFSET('Hygiene Data'!$F$7,0,10*ROW('Hygiene Data'!F53)),NA())</f>
        <v>#N/A</v>
      </c>
      <c r="BH59" s="508" t="e">
        <f ca="1">+IF(AND(ISNUMBER(OFFSET('Hygiene Data'!$F$9,0,10*ROW('Hygiene Data'!F53))),'Data Summary'!DW59="Yes"),OFFSET('Hygiene Data'!$F$9,0,10*ROW('Hygiene Data'!F53)),NA())</f>
        <v>#N/A</v>
      </c>
      <c r="BI59" s="508" t="e">
        <f ca="1">+IF(AND(ISNUMBER(OFFSET('Hygiene Data'!$G$5,0,10*ROW('Hygiene Data'!G53))),'Data Summary'!DX59="Yes"),OFFSET('Hygiene Data'!$G$5,0,10*ROW('Hygiene Data'!G53)),NA())</f>
        <v>#N/A</v>
      </c>
      <c r="BJ59" s="508" t="e">
        <f ca="1">+IF(AND(ISNUMBER(OFFSET('Hygiene Data'!$G$7,0,10*ROW('Hygiene Data'!G53))),'Data Summary'!DY59="Yes"),OFFSET('Hygiene Data'!$G$7,0,10*ROW('Hygiene Data'!G53)),NA())</f>
        <v>#N/A</v>
      </c>
      <c r="BK59" s="508" t="e">
        <f ca="1">+IF(AND(ISNUMBER(OFFSET('Hygiene Data'!$G$9,0,10*ROW('Hygiene Data'!G53))),'Data Summary'!DZ59="Yes"),OFFSET('Hygiene Data'!$G$9,0,10*ROW('Hygiene Data'!G53)),NA())</f>
        <v>#N/A</v>
      </c>
      <c r="BL59" s="508" t="e">
        <f ca="1">+IF(AND(ISNUMBER(OFFSET('Hygiene Data'!$H$5,0,10*ROW('Hygiene Data'!H53))),'Data Summary'!EA59="Yes"),OFFSET('Hygiene Data'!$H$5,0,10*ROW('Hygiene Data'!H53)),NA())</f>
        <v>#N/A</v>
      </c>
      <c r="BM59" s="508" t="e">
        <f ca="1">+IF(AND(ISNUMBER(OFFSET('Hygiene Data'!$H$7,0,10*ROW('Hygiene Data'!H53))),'Data Summary'!EB59="Yes"),OFFSET('Hygiene Data'!$H$7,0,10*ROW('Hygiene Data'!H53)),NA())</f>
        <v>#N/A</v>
      </c>
      <c r="BN59" s="508" t="e">
        <f ca="1">+IF(AND(ISNUMBER(OFFSET('Hygiene Data'!$H$9,0,10*ROW('Hygiene Data'!H53))),'Data Summary'!EC59="Yes"),OFFSET('Hygiene Data'!$H$9,0,10*ROW('Hygiene Data'!H53)),NA())</f>
        <v>#N/A</v>
      </c>
      <c r="BO59" s="508" t="e">
        <f ca="1">+IF(AND(ISNUMBER(OFFSET('Hygiene Data'!$I$5,0,10*ROW('Hygiene Data'!I53))),'Data Summary'!ED59="Yes"),OFFSET('Hygiene Data'!$I$5,0,10*ROW('Hygiene Data'!I53)),NA())</f>
        <v>#N/A</v>
      </c>
      <c r="BP59" s="508" t="e">
        <f ca="1">+IF(AND(ISNUMBER(OFFSET('Hygiene Data'!$I$7,0,10*ROW('Hygiene Data'!I53))),'Data Summary'!EE59="Yes"),OFFSET('Hygiene Data'!$I$7,0,10*ROW('Hygiene Data'!I53)),NA())</f>
        <v>#N/A</v>
      </c>
      <c r="BQ59" s="508" t="e">
        <f ca="1">+IF(AND(ISNUMBER(OFFSET('Hygiene Data'!$I$9,0,10*ROW('Hygiene Data'!I53))),'Data Summary'!EF59="Yes"),OFFSET('Hygiene Data'!$I$9,0,10*ROW('Hygiene Data'!I53)),NA())</f>
        <v>#N/A</v>
      </c>
    </row>
    <row r="60" spans="1:69" x14ac:dyDescent="0.25">
      <c r="A60" s="504" t="e">
        <f ca="1">+RIGHT('Data Summary'!A60,LEN('Data Summary'!A60)-9)</f>
        <v>#VALUE!</v>
      </c>
      <c r="B60" s="478" t="str">
        <f ca="1">+IF(ISTEXT('Data Summary'!B60),'Data Summary'!B60,"")</f>
        <v/>
      </c>
      <c r="C60" s="505" t="e">
        <f ca="1">+VALUE('Data Summary'!C60)</f>
        <v>#VALUE!</v>
      </c>
      <c r="D60" s="506" t="e">
        <f ca="1">+IF(AND(ISNUMBER(OFFSET('Water Data'!$D$4,0,10*ROW('Water Data'!D54))),'Data Summary'!BS60="Yes"),100-OFFSET('Water Data'!$D$4,0,10*ROW('Water Data'!D54)),NA())</f>
        <v>#N/A</v>
      </c>
      <c r="E60" s="506" t="e">
        <f ca="1">+IF(AND(ISNUMBER(OFFSET('Water Data'!$D$6,0,10*ROW('Water Data'!D54))),'Data Summary'!BT60="Yes"),OFFSET('Water Data'!$D$6,0,10*ROW('Water Data'!D54)),NA())</f>
        <v>#N/A</v>
      </c>
      <c r="F60" s="506" t="e">
        <f ca="1">+IF(AND(ISNUMBER(OFFSET('Water Data'!$D$9,0,10*ROW('Water Data'!D54))),'Data Summary'!BU60="Yes"),OFFSET('Water Data'!$D$9,0,10*ROW('Water Data'!D54)),NA())</f>
        <v>#N/A</v>
      </c>
      <c r="G60" s="506" t="e">
        <f ca="1">+IF(AND(ISNUMBER(OFFSET('Water Data'!$E$4,0,10*ROW('Water Data'!E54))),'Data Summary'!BV60="Yes"),100-OFFSET('Water Data'!$E$4,0,10*ROW('Water Data'!E54)),NA())</f>
        <v>#N/A</v>
      </c>
      <c r="H60" s="506" t="e">
        <f ca="1">+IF(AND(ISNUMBER(OFFSET('Water Data'!$E$6,0,10*ROW('Water Data'!E54))),'Data Summary'!BW60="Yes"),OFFSET('Water Data'!$E$6,0,10*ROW('Water Data'!E54)),NA())</f>
        <v>#N/A</v>
      </c>
      <c r="I60" s="506" t="e">
        <f ca="1">+IF(AND(ISNUMBER(OFFSET('Water Data'!$E$9,0,10*ROW('Water Data'!E54))),'Data Summary'!BX60="Yes"),OFFSET('Water Data'!$E$9,0,10*ROW('Water Data'!E54)),NA())</f>
        <v>#N/A</v>
      </c>
      <c r="J60" s="506" t="e">
        <f ca="1">+IF(AND(ISNUMBER(OFFSET('Water Data'!$F$4,0,10*ROW('Water Data'!F54))),'Data Summary'!BY60="Yes"),100-OFFSET('Water Data'!$F$4,0,10*ROW('Water Data'!F54)),NA())</f>
        <v>#N/A</v>
      </c>
      <c r="K60" s="506" t="e">
        <f ca="1">+IF(AND(ISNUMBER(OFFSET('Water Data'!$F$6,0,10*ROW('Water Data'!F54))),'Data Summary'!BZ60="Yes"),OFFSET('Water Data'!$F$6,0,10*ROW('Water Data'!F54)),NA())</f>
        <v>#N/A</v>
      </c>
      <c r="L60" s="506" t="e">
        <f ca="1">+IF(AND(ISNUMBER(OFFSET('Water Data'!$F$9,0,10*ROW('Water Data'!F54))),'Data Summary'!CA60="Yes"),OFFSET('Water Data'!$F$9,0,10*ROW('Water Data'!F54)),NA())</f>
        <v>#N/A</v>
      </c>
      <c r="M60" s="506" t="e">
        <f ca="1">+IF(AND(ISNUMBER(OFFSET('Water Data'!$G$4,0,10*ROW('Water Data'!G54))),'Data Summary'!CB60="Yes"),100-OFFSET('Water Data'!$G$4,0,10*ROW('Water Data'!G54)),NA())</f>
        <v>#N/A</v>
      </c>
      <c r="N60" s="506" t="e">
        <f ca="1">+IF(AND(ISNUMBER(OFFSET('Water Data'!$G$6,0,10*ROW('Water Data'!G54))),'Data Summary'!CC60="Yes"),OFFSET('Water Data'!$G$6,0,10*ROW('Water Data'!G54)),NA())</f>
        <v>#N/A</v>
      </c>
      <c r="O60" s="506" t="e">
        <f ca="1">+IF(AND(ISNUMBER(OFFSET('Water Data'!$G$9,0,10*ROW('Water Data'!G54))),'Data Summary'!CD60="Yes"),OFFSET('Water Data'!$G$9,0,10*ROW('Water Data'!G54)),NA())</f>
        <v>#N/A</v>
      </c>
      <c r="P60" s="506" t="e">
        <f ca="1">+IF(AND(ISNUMBER(OFFSET('Water Data'!$H$4,0,10*ROW('Water Data'!H54))),'Data Summary'!CE60="Yes"),100-OFFSET('Water Data'!$H$4,0,10*ROW('Water Data'!H54)),NA())</f>
        <v>#N/A</v>
      </c>
      <c r="Q60" s="506" t="e">
        <f ca="1">+IF(AND(ISNUMBER(OFFSET('Water Data'!$H$6,0,10*ROW('Water Data'!H54))),'Data Summary'!CF60="Yes"),OFFSET('Water Data'!$H$6,0,10*ROW('Water Data'!H54)),NA())</f>
        <v>#N/A</v>
      </c>
      <c r="R60" s="506" t="e">
        <f ca="1">+IF(AND(ISNUMBER(OFFSET('Water Data'!$H$9,0,10*ROW('Water Data'!H54))),'Data Summary'!CG60="Yes"),OFFSET('Water Data'!$H$9,0,10*ROW('Water Data'!H54)),NA())</f>
        <v>#N/A</v>
      </c>
      <c r="S60" s="506" t="e">
        <f ca="1">+IF(AND(ISNUMBER(OFFSET('Water Data'!$I$4,0,10*ROW('Water Data'!I54))),'Data Summary'!CH60="Yes"),100-OFFSET('Water Data'!$I$4,0,10*ROW('Water Data'!I54)),NA())</f>
        <v>#N/A</v>
      </c>
      <c r="T60" s="506" t="e">
        <f ca="1">+IF(AND(ISNUMBER(OFFSET('Water Data'!$I$6,0,10*ROW('Water Data'!I54))),'Data Summary'!CI60="Yes"),OFFSET('Water Data'!$I$6,0,10*ROW('Water Data'!I54)),NA())</f>
        <v>#N/A</v>
      </c>
      <c r="U60" s="506" t="e">
        <f ca="1">+IF(AND(ISNUMBER(OFFSET('Water Data'!$I$9,0,10*ROW('Water Data'!I54))),'Data Summary'!CJ60="Yes"),OFFSET('Water Data'!$I$9,0,10*ROW('Water Data'!I54)),NA())</f>
        <v>#N/A</v>
      </c>
      <c r="V60" s="507" t="e">
        <f ca="1">+IF(AND(ISNUMBER(OFFSET('Sanitation Data'!$D$4,0,10*ROW('Sanitation Data'!D54))),'Data Summary'!CK60="Yes"),100-OFFSET('Sanitation Data'!$D$4,0,10*ROW('Sanitation Data'!D54)),NA())</f>
        <v>#N/A</v>
      </c>
      <c r="W60" s="507" t="e">
        <f ca="1">+IF(AND(ISNUMBER(OFFSET('Sanitation Data'!$D$6,0,10*ROW('Sanitation Data'!D54))),'Data Summary'!CL60="Yes"),OFFSET('Sanitation Data'!$D$6,0,10*ROW('Sanitation Data'!D54)),NA())</f>
        <v>#N/A</v>
      </c>
      <c r="X60" s="507" t="e">
        <f ca="1">+IF(AND(ISNUMBER(OFFSET('Sanitation Data'!$D$10,0,10*ROW('Sanitation Data'!D54))),'Data Summary'!CM60="Yes"),OFFSET('Sanitation Data'!$D$10,0,10*ROW('Sanitation Data'!D54)),NA())</f>
        <v>#N/A</v>
      </c>
      <c r="Y60" s="507" t="e">
        <f ca="1">+IF(AND(ISNUMBER(OFFSET('Sanitation Data'!$D$11,0,10*ROW('Sanitation Data'!D54))),'Data Summary'!CN60="Yes"),OFFSET('Sanitation Data'!$D$11,0,10*ROW('Sanitation Data'!D54)),NA())</f>
        <v>#N/A</v>
      </c>
      <c r="Z60" s="507" t="e">
        <f ca="1">+IF(AND(ISNUMBER(OFFSET('Sanitation Data'!$D$12,0,10*ROW('Sanitation Data'!D54))),'Data Summary'!CO60="Yes"),OFFSET('Sanitation Data'!$D$12,0,10*ROW('Sanitation Data'!D54)),NA())</f>
        <v>#N/A</v>
      </c>
      <c r="AA60" s="507" t="e">
        <f ca="1">+IF(AND(ISNUMBER(OFFSET('Sanitation Data'!$E$4,0,10*ROW('Sanitation Data'!E54))),'Data Summary'!CP60="Yes"),100-OFFSET('Sanitation Data'!$E$4,0,10*ROW('Sanitation Data'!E54)),NA())</f>
        <v>#N/A</v>
      </c>
      <c r="AB60" s="507" t="e">
        <f ca="1">+IF(AND(ISNUMBER(OFFSET('Sanitation Data'!$E$6,0,10*ROW('Sanitation Data'!E54))),'Data Summary'!CQ60="Yes"),OFFSET('Sanitation Data'!$E$6,0,10*ROW('Sanitation Data'!E54)),NA())</f>
        <v>#N/A</v>
      </c>
      <c r="AC60" s="507" t="e">
        <f ca="1">+IF(AND(ISNUMBER(OFFSET('Sanitation Data'!$E$10,0,10*ROW('Sanitation Data'!E54))),'Data Summary'!CR60="Yes"),OFFSET('Sanitation Data'!$E$10,0,10*ROW('Sanitation Data'!E54)),NA())</f>
        <v>#N/A</v>
      </c>
      <c r="AD60" s="507" t="e">
        <f ca="1">+IF(AND(ISNUMBER(OFFSET('Sanitation Data'!$E$11,0,10*ROW('Sanitation Data'!E54))),'Data Summary'!CS60="Yes"),OFFSET('Sanitation Data'!$E$11,0,10*ROW('Sanitation Data'!E54)),NA())</f>
        <v>#N/A</v>
      </c>
      <c r="AE60" s="507" t="e">
        <f ca="1">+IF(AND(ISNUMBER(OFFSET('Sanitation Data'!$E$12,0,10*ROW('Sanitation Data'!E54))),'Data Summary'!CT60="Yes"),OFFSET('Sanitation Data'!$E$12,0,10*ROW('Sanitation Data'!E54)),NA())</f>
        <v>#N/A</v>
      </c>
      <c r="AF60" s="507" t="e">
        <f ca="1">+IF(AND(ISNUMBER(OFFSET('Sanitation Data'!$F$4,0,10*ROW('Sanitation Data'!F54))),'Data Summary'!CU60="Yes"),100-OFFSET('Sanitation Data'!$F$4,0,10*ROW('Sanitation Data'!F54)),NA())</f>
        <v>#N/A</v>
      </c>
      <c r="AG60" s="507" t="e">
        <f ca="1">+IF(AND(ISNUMBER(OFFSET('Sanitation Data'!$F$6,0,10*ROW('Sanitation Data'!F54))),'Data Summary'!CV60="Yes"),OFFSET('Sanitation Data'!$F$6,0,10*ROW('Sanitation Data'!F54)),NA())</f>
        <v>#N/A</v>
      </c>
      <c r="AH60" s="507" t="e">
        <f ca="1">+IF(AND(ISNUMBER(OFFSET('Sanitation Data'!$F$10,0,10*ROW('Sanitation Data'!F54))),'Data Summary'!CW60="Yes"),OFFSET('Sanitation Data'!$F$10,0,10*ROW('Sanitation Data'!F54)),NA())</f>
        <v>#N/A</v>
      </c>
      <c r="AI60" s="507" t="e">
        <f ca="1">+IF(AND(ISNUMBER(OFFSET('Sanitation Data'!$F$11,0,10*ROW('Sanitation Data'!F54))),'Data Summary'!CX60="Yes"),OFFSET('Sanitation Data'!$F$11,0,10*ROW('Sanitation Data'!F54)),NA())</f>
        <v>#N/A</v>
      </c>
      <c r="AJ60" s="507" t="e">
        <f ca="1">+IF(AND(ISNUMBER(OFFSET('Sanitation Data'!$F$12,0,10*ROW('Sanitation Data'!F54))),'Data Summary'!CY60="Yes"),OFFSET('Sanitation Data'!$F$12,0,10*ROW('Sanitation Data'!F54)),NA())</f>
        <v>#N/A</v>
      </c>
      <c r="AK60" s="507" t="e">
        <f ca="1">+IF(AND(ISNUMBER(OFFSET('Sanitation Data'!$G$4,0,10*ROW('Sanitation Data'!G54))),'Data Summary'!CZ60="Yes"),100-OFFSET('Sanitation Data'!$G$4,0,10*ROW('Sanitation Data'!G54)),NA())</f>
        <v>#N/A</v>
      </c>
      <c r="AL60" s="507" t="e">
        <f ca="1">+IF(AND(ISNUMBER(OFFSET('Sanitation Data'!$G$6,0,10*ROW('Sanitation Data'!G54))),'Data Summary'!DA60="Yes"),OFFSET('Sanitation Data'!$G$6,0,10*ROW('Sanitation Data'!G54)),NA())</f>
        <v>#N/A</v>
      </c>
      <c r="AM60" s="507" t="e">
        <f ca="1">+IF(AND(ISNUMBER(OFFSET('Sanitation Data'!$G$10,0,10*ROW('Sanitation Data'!G54))),'Data Summary'!DB60="Yes"),OFFSET('Sanitation Data'!$G$10,0,10*ROW('Sanitation Data'!G54)),NA())</f>
        <v>#N/A</v>
      </c>
      <c r="AN60" s="507" t="e">
        <f ca="1">+IF(AND(ISNUMBER(OFFSET('Sanitation Data'!$G$11,0,10*ROW('Sanitation Data'!G54))),'Data Summary'!DC60="Yes"),OFFSET('Sanitation Data'!$G$11,0,10*ROW('Sanitation Data'!G54)),NA())</f>
        <v>#N/A</v>
      </c>
      <c r="AO60" s="507" t="e">
        <f ca="1">+IF(AND(ISNUMBER(OFFSET('Sanitation Data'!$G$12,0,10*ROW('Sanitation Data'!G54))),'Data Summary'!DD60="Yes"),OFFSET('Sanitation Data'!$G$12,0,10*ROW('Sanitation Data'!G54)),NA())</f>
        <v>#N/A</v>
      </c>
      <c r="AP60" s="507" t="e">
        <f ca="1">+IF(AND(ISNUMBER(OFFSET('Sanitation Data'!$H$4,0,10*ROW('Sanitation Data'!H54))),'Data Summary'!DE60="Yes"),100-OFFSET('Sanitation Data'!$H$4,0,10*ROW('Sanitation Data'!H54)),NA())</f>
        <v>#N/A</v>
      </c>
      <c r="AQ60" s="507" t="e">
        <f ca="1">+IF(AND(ISNUMBER(OFFSET('Sanitation Data'!$H$6,0,10*ROW('Sanitation Data'!H54))),'Data Summary'!DF60="Yes"),OFFSET('Sanitation Data'!$H$6,0,10*ROW('Sanitation Data'!H54)),NA())</f>
        <v>#N/A</v>
      </c>
      <c r="AR60" s="507" t="e">
        <f ca="1">+IF(AND(ISNUMBER(OFFSET('Sanitation Data'!$H$10,0,10*ROW('Sanitation Data'!H54))),'Data Summary'!DG60="Yes"),OFFSET('Sanitation Data'!$H$10,0,10*ROW('Sanitation Data'!H54)),NA())</f>
        <v>#N/A</v>
      </c>
      <c r="AS60" s="507" t="e">
        <f ca="1">+IF(AND(ISNUMBER(OFFSET('Sanitation Data'!$H$11,0,10*ROW('Sanitation Data'!H54))),'Data Summary'!DH60="Yes"),OFFSET('Sanitation Data'!$H$11,0,10*ROW('Sanitation Data'!H54)),NA())</f>
        <v>#N/A</v>
      </c>
      <c r="AT60" s="507" t="e">
        <f ca="1">+IF(AND(ISNUMBER(OFFSET('Sanitation Data'!$H$12,0,10*ROW('Sanitation Data'!H54))),'Data Summary'!DI60="Yes"),OFFSET('Sanitation Data'!$H$12,0,10*ROW('Sanitation Data'!H54)),NA())</f>
        <v>#N/A</v>
      </c>
      <c r="AU60" s="507" t="e">
        <f ca="1">+IF(AND(ISNUMBER(OFFSET('Sanitation Data'!$I$4,0,10*ROW('Sanitation Data'!I54))),'Data Summary'!DJ60="Yes"),100-OFFSET('Sanitation Data'!$I$4,0,10*ROW('Sanitation Data'!I54)),NA())</f>
        <v>#N/A</v>
      </c>
      <c r="AV60" s="507" t="e">
        <f ca="1">+IF(AND(ISNUMBER(OFFSET('Sanitation Data'!$I$6,0,10*ROW('Sanitation Data'!I54))),'Data Summary'!DK60="Yes"),OFFSET('Sanitation Data'!$I$6,0,10*ROW('Sanitation Data'!I54)),NA())</f>
        <v>#N/A</v>
      </c>
      <c r="AW60" s="507" t="e">
        <f ca="1">+IF(AND(ISNUMBER(OFFSET('Sanitation Data'!$I$10,0,10*ROW('Sanitation Data'!I54))),'Data Summary'!DL60="Yes"),OFFSET('Sanitation Data'!$I$10,0,10*ROW('Sanitation Data'!I54)),NA())</f>
        <v>#N/A</v>
      </c>
      <c r="AX60" s="507" t="e">
        <f ca="1">+IF(AND(ISNUMBER(OFFSET('Sanitation Data'!$I$11,0,10*ROW('Sanitation Data'!I54))),'Data Summary'!DM60="Yes"),OFFSET('Sanitation Data'!$I$11,0,10*ROW('Sanitation Data'!I54)),NA())</f>
        <v>#N/A</v>
      </c>
      <c r="AY60" s="507" t="e">
        <f ca="1">+IF(AND(ISNUMBER(OFFSET('Sanitation Data'!$I$12,0,10*ROW('Sanitation Data'!I54))),'Data Summary'!DN60="Yes"),OFFSET('Sanitation Data'!$I$12,0,10*ROW('Sanitation Data'!I54)),NA())</f>
        <v>#N/A</v>
      </c>
      <c r="AZ60" s="508" t="e">
        <f ca="1">+IF(AND(ISNUMBER(OFFSET('Hygiene Data'!$D$5,0,10*ROW('Hygiene Data'!D54))),'Data Summary'!DO60="Yes"),OFFSET('Hygiene Data'!$D$5,0,10*ROW('Hygiene Data'!D54)),NA())</f>
        <v>#N/A</v>
      </c>
      <c r="BA60" s="508" t="e">
        <f ca="1">+IF(AND(ISNUMBER(OFFSET('Hygiene Data'!$D$7,0,10*ROW('Hygiene Data'!D54))),'Data Summary'!DP60="Yes"),OFFSET('Hygiene Data'!$D$7,0,10*ROW('Hygiene Data'!D54)),NA())</f>
        <v>#N/A</v>
      </c>
      <c r="BB60" s="508" t="e">
        <f ca="1">+IF(AND(ISNUMBER(OFFSET('Hygiene Data'!$D$9,0,10*ROW('Hygiene Data'!D54))),'Data Summary'!DQ60="Yes"),OFFSET('Hygiene Data'!$D$9,0,10*ROW('Hygiene Data'!D54)),NA())</f>
        <v>#N/A</v>
      </c>
      <c r="BC60" s="508" t="e">
        <f ca="1">+IF(AND(ISNUMBER(OFFSET('Hygiene Data'!$E$5,0,10*ROW('Hygiene Data'!E54))),'Data Summary'!DR60="Yes"),OFFSET('Hygiene Data'!$E$5,0,10*ROW('Hygiene Data'!E54)),NA())</f>
        <v>#N/A</v>
      </c>
      <c r="BD60" s="508" t="e">
        <f ca="1">+IF(AND(ISNUMBER(OFFSET('Hygiene Data'!$E$7,0,10*ROW('Hygiene Data'!E54))),'Data Summary'!DS60="Yes"),OFFSET('Hygiene Data'!$E$7,0,10*ROW('Hygiene Data'!E54)),NA())</f>
        <v>#N/A</v>
      </c>
      <c r="BE60" s="508" t="e">
        <f ca="1">+IF(AND(ISNUMBER(OFFSET('Hygiene Data'!$E$9,0,10*ROW('Hygiene Data'!E54))),'Data Summary'!DT60="Yes"),OFFSET('Hygiene Data'!$E$9,0,10*ROW('Hygiene Data'!E54)),NA())</f>
        <v>#N/A</v>
      </c>
      <c r="BF60" s="508" t="e">
        <f ca="1">+IF(AND(ISNUMBER(OFFSET('Hygiene Data'!$F$5,0,10*ROW('Hygiene Data'!F54))),'Data Summary'!DU60="Yes"),OFFSET('Hygiene Data'!$F$5,0,10*ROW('Hygiene Data'!F54)),NA())</f>
        <v>#N/A</v>
      </c>
      <c r="BG60" s="508" t="e">
        <f ca="1">+IF(AND(ISNUMBER(OFFSET('Hygiene Data'!$F$7,0,10*ROW('Hygiene Data'!F54))),'Data Summary'!DV60="Yes"),OFFSET('Hygiene Data'!$F$7,0,10*ROW('Hygiene Data'!F54)),NA())</f>
        <v>#N/A</v>
      </c>
      <c r="BH60" s="508" t="e">
        <f ca="1">+IF(AND(ISNUMBER(OFFSET('Hygiene Data'!$F$9,0,10*ROW('Hygiene Data'!F54))),'Data Summary'!DW60="Yes"),OFFSET('Hygiene Data'!$F$9,0,10*ROW('Hygiene Data'!F54)),NA())</f>
        <v>#N/A</v>
      </c>
      <c r="BI60" s="508" t="e">
        <f ca="1">+IF(AND(ISNUMBER(OFFSET('Hygiene Data'!$G$5,0,10*ROW('Hygiene Data'!G54))),'Data Summary'!DX60="Yes"),OFFSET('Hygiene Data'!$G$5,0,10*ROW('Hygiene Data'!G54)),NA())</f>
        <v>#N/A</v>
      </c>
      <c r="BJ60" s="508" t="e">
        <f ca="1">+IF(AND(ISNUMBER(OFFSET('Hygiene Data'!$G$7,0,10*ROW('Hygiene Data'!G54))),'Data Summary'!DY60="Yes"),OFFSET('Hygiene Data'!$G$7,0,10*ROW('Hygiene Data'!G54)),NA())</f>
        <v>#N/A</v>
      </c>
      <c r="BK60" s="508" t="e">
        <f ca="1">+IF(AND(ISNUMBER(OFFSET('Hygiene Data'!$G$9,0,10*ROW('Hygiene Data'!G54))),'Data Summary'!DZ60="Yes"),OFFSET('Hygiene Data'!$G$9,0,10*ROW('Hygiene Data'!G54)),NA())</f>
        <v>#N/A</v>
      </c>
      <c r="BL60" s="508" t="e">
        <f ca="1">+IF(AND(ISNUMBER(OFFSET('Hygiene Data'!$H$5,0,10*ROW('Hygiene Data'!H54))),'Data Summary'!EA60="Yes"),OFFSET('Hygiene Data'!$H$5,0,10*ROW('Hygiene Data'!H54)),NA())</f>
        <v>#N/A</v>
      </c>
      <c r="BM60" s="508" t="e">
        <f ca="1">+IF(AND(ISNUMBER(OFFSET('Hygiene Data'!$H$7,0,10*ROW('Hygiene Data'!H54))),'Data Summary'!EB60="Yes"),OFFSET('Hygiene Data'!$H$7,0,10*ROW('Hygiene Data'!H54)),NA())</f>
        <v>#N/A</v>
      </c>
      <c r="BN60" s="508" t="e">
        <f ca="1">+IF(AND(ISNUMBER(OFFSET('Hygiene Data'!$H$9,0,10*ROW('Hygiene Data'!H54))),'Data Summary'!EC60="Yes"),OFFSET('Hygiene Data'!$H$9,0,10*ROW('Hygiene Data'!H54)),NA())</f>
        <v>#N/A</v>
      </c>
      <c r="BO60" s="508" t="e">
        <f ca="1">+IF(AND(ISNUMBER(OFFSET('Hygiene Data'!$I$5,0,10*ROW('Hygiene Data'!I54))),'Data Summary'!ED60="Yes"),OFFSET('Hygiene Data'!$I$5,0,10*ROW('Hygiene Data'!I54)),NA())</f>
        <v>#N/A</v>
      </c>
      <c r="BP60" s="508" t="e">
        <f ca="1">+IF(AND(ISNUMBER(OFFSET('Hygiene Data'!$I$7,0,10*ROW('Hygiene Data'!I54))),'Data Summary'!EE60="Yes"),OFFSET('Hygiene Data'!$I$7,0,10*ROW('Hygiene Data'!I54)),NA())</f>
        <v>#N/A</v>
      </c>
      <c r="BQ60" s="508" t="e">
        <f ca="1">+IF(AND(ISNUMBER(OFFSET('Hygiene Data'!$I$9,0,10*ROW('Hygiene Data'!I54))),'Data Summary'!EF60="Yes"),OFFSET('Hygiene Data'!$I$9,0,10*ROW('Hygiene Data'!I54)),NA())</f>
        <v>#N/A</v>
      </c>
    </row>
    <row r="61" spans="1:69" x14ac:dyDescent="0.25">
      <c r="A61" s="504" t="e">
        <f ca="1">+RIGHT('Data Summary'!A61,LEN('Data Summary'!A61)-9)</f>
        <v>#VALUE!</v>
      </c>
      <c r="B61" s="478" t="str">
        <f ca="1">+IF(ISTEXT('Data Summary'!B61),'Data Summary'!B61,"")</f>
        <v/>
      </c>
      <c r="C61" s="505" t="e">
        <f ca="1">+VALUE('Data Summary'!C61)</f>
        <v>#VALUE!</v>
      </c>
      <c r="D61" s="506" t="e">
        <f ca="1">+IF(AND(ISNUMBER(OFFSET('Water Data'!$D$4,0,10*ROW('Water Data'!D55))),'Data Summary'!BS61="Yes"),100-OFFSET('Water Data'!$D$4,0,10*ROW('Water Data'!D55)),NA())</f>
        <v>#N/A</v>
      </c>
      <c r="E61" s="506" t="e">
        <f ca="1">+IF(AND(ISNUMBER(OFFSET('Water Data'!$D$6,0,10*ROW('Water Data'!D55))),'Data Summary'!BT61="Yes"),OFFSET('Water Data'!$D$6,0,10*ROW('Water Data'!D55)),NA())</f>
        <v>#N/A</v>
      </c>
      <c r="F61" s="506" t="e">
        <f ca="1">+IF(AND(ISNUMBER(OFFSET('Water Data'!$D$9,0,10*ROW('Water Data'!D55))),'Data Summary'!BU61="Yes"),OFFSET('Water Data'!$D$9,0,10*ROW('Water Data'!D55)),NA())</f>
        <v>#N/A</v>
      </c>
      <c r="G61" s="506" t="e">
        <f ca="1">+IF(AND(ISNUMBER(OFFSET('Water Data'!$E$4,0,10*ROW('Water Data'!E55))),'Data Summary'!BV61="Yes"),100-OFFSET('Water Data'!$E$4,0,10*ROW('Water Data'!E55)),NA())</f>
        <v>#N/A</v>
      </c>
      <c r="H61" s="506" t="e">
        <f ca="1">+IF(AND(ISNUMBER(OFFSET('Water Data'!$E$6,0,10*ROW('Water Data'!E55))),'Data Summary'!BW61="Yes"),OFFSET('Water Data'!$E$6,0,10*ROW('Water Data'!E55)),NA())</f>
        <v>#N/A</v>
      </c>
      <c r="I61" s="506" t="e">
        <f ca="1">+IF(AND(ISNUMBER(OFFSET('Water Data'!$E$9,0,10*ROW('Water Data'!E55))),'Data Summary'!BX61="Yes"),OFFSET('Water Data'!$E$9,0,10*ROW('Water Data'!E55)),NA())</f>
        <v>#N/A</v>
      </c>
      <c r="J61" s="506" t="e">
        <f ca="1">+IF(AND(ISNUMBER(OFFSET('Water Data'!$F$4,0,10*ROW('Water Data'!F55))),'Data Summary'!BY61="Yes"),100-OFFSET('Water Data'!$F$4,0,10*ROW('Water Data'!F55)),NA())</f>
        <v>#N/A</v>
      </c>
      <c r="K61" s="506" t="e">
        <f ca="1">+IF(AND(ISNUMBER(OFFSET('Water Data'!$F$6,0,10*ROW('Water Data'!F55))),'Data Summary'!BZ61="Yes"),OFFSET('Water Data'!$F$6,0,10*ROW('Water Data'!F55)),NA())</f>
        <v>#N/A</v>
      </c>
      <c r="L61" s="506" t="e">
        <f ca="1">+IF(AND(ISNUMBER(OFFSET('Water Data'!$F$9,0,10*ROW('Water Data'!F55))),'Data Summary'!CA61="Yes"),OFFSET('Water Data'!$F$9,0,10*ROW('Water Data'!F55)),NA())</f>
        <v>#N/A</v>
      </c>
      <c r="M61" s="506" t="e">
        <f ca="1">+IF(AND(ISNUMBER(OFFSET('Water Data'!$G$4,0,10*ROW('Water Data'!G55))),'Data Summary'!CB61="Yes"),100-OFFSET('Water Data'!$G$4,0,10*ROW('Water Data'!G55)),NA())</f>
        <v>#N/A</v>
      </c>
      <c r="N61" s="506" t="e">
        <f ca="1">+IF(AND(ISNUMBER(OFFSET('Water Data'!$G$6,0,10*ROW('Water Data'!G55))),'Data Summary'!CC61="Yes"),OFFSET('Water Data'!$G$6,0,10*ROW('Water Data'!G55)),NA())</f>
        <v>#N/A</v>
      </c>
      <c r="O61" s="506" t="e">
        <f ca="1">+IF(AND(ISNUMBER(OFFSET('Water Data'!$G$9,0,10*ROW('Water Data'!G55))),'Data Summary'!CD61="Yes"),OFFSET('Water Data'!$G$9,0,10*ROW('Water Data'!G55)),NA())</f>
        <v>#N/A</v>
      </c>
      <c r="P61" s="506" t="e">
        <f ca="1">+IF(AND(ISNUMBER(OFFSET('Water Data'!$H$4,0,10*ROW('Water Data'!H55))),'Data Summary'!CE61="Yes"),100-OFFSET('Water Data'!$H$4,0,10*ROW('Water Data'!H55)),NA())</f>
        <v>#N/A</v>
      </c>
      <c r="Q61" s="506" t="e">
        <f ca="1">+IF(AND(ISNUMBER(OFFSET('Water Data'!$H$6,0,10*ROW('Water Data'!H55))),'Data Summary'!CF61="Yes"),OFFSET('Water Data'!$H$6,0,10*ROW('Water Data'!H55)),NA())</f>
        <v>#N/A</v>
      </c>
      <c r="R61" s="506" t="e">
        <f ca="1">+IF(AND(ISNUMBER(OFFSET('Water Data'!$H$9,0,10*ROW('Water Data'!H55))),'Data Summary'!CG61="Yes"),OFFSET('Water Data'!$H$9,0,10*ROW('Water Data'!H55)),NA())</f>
        <v>#N/A</v>
      </c>
      <c r="S61" s="506" t="e">
        <f ca="1">+IF(AND(ISNUMBER(OFFSET('Water Data'!$I$4,0,10*ROW('Water Data'!I55))),'Data Summary'!CH61="Yes"),100-OFFSET('Water Data'!$I$4,0,10*ROW('Water Data'!I55)),NA())</f>
        <v>#N/A</v>
      </c>
      <c r="T61" s="506" t="e">
        <f ca="1">+IF(AND(ISNUMBER(OFFSET('Water Data'!$I$6,0,10*ROW('Water Data'!I55))),'Data Summary'!CI61="Yes"),OFFSET('Water Data'!$I$6,0,10*ROW('Water Data'!I55)),NA())</f>
        <v>#N/A</v>
      </c>
      <c r="U61" s="506" t="e">
        <f ca="1">+IF(AND(ISNUMBER(OFFSET('Water Data'!$I$9,0,10*ROW('Water Data'!I55))),'Data Summary'!CJ61="Yes"),OFFSET('Water Data'!$I$9,0,10*ROW('Water Data'!I55)),NA())</f>
        <v>#N/A</v>
      </c>
      <c r="V61" s="507" t="e">
        <f ca="1">+IF(AND(ISNUMBER(OFFSET('Sanitation Data'!$D$4,0,10*ROW('Sanitation Data'!D55))),'Data Summary'!CK61="Yes"),100-OFFSET('Sanitation Data'!$D$4,0,10*ROW('Sanitation Data'!D55)),NA())</f>
        <v>#N/A</v>
      </c>
      <c r="W61" s="507" t="e">
        <f ca="1">+IF(AND(ISNUMBER(OFFSET('Sanitation Data'!$D$6,0,10*ROW('Sanitation Data'!D55))),'Data Summary'!CL61="Yes"),OFFSET('Sanitation Data'!$D$6,0,10*ROW('Sanitation Data'!D55)),NA())</f>
        <v>#N/A</v>
      </c>
      <c r="X61" s="507" t="e">
        <f ca="1">+IF(AND(ISNUMBER(OFFSET('Sanitation Data'!$D$10,0,10*ROW('Sanitation Data'!D55))),'Data Summary'!CM61="Yes"),OFFSET('Sanitation Data'!$D$10,0,10*ROW('Sanitation Data'!D55)),NA())</f>
        <v>#N/A</v>
      </c>
      <c r="Y61" s="507" t="e">
        <f ca="1">+IF(AND(ISNUMBER(OFFSET('Sanitation Data'!$D$11,0,10*ROW('Sanitation Data'!D55))),'Data Summary'!CN61="Yes"),OFFSET('Sanitation Data'!$D$11,0,10*ROW('Sanitation Data'!D55)),NA())</f>
        <v>#N/A</v>
      </c>
      <c r="Z61" s="507" t="e">
        <f ca="1">+IF(AND(ISNUMBER(OFFSET('Sanitation Data'!$D$12,0,10*ROW('Sanitation Data'!D55))),'Data Summary'!CO61="Yes"),OFFSET('Sanitation Data'!$D$12,0,10*ROW('Sanitation Data'!D55)),NA())</f>
        <v>#N/A</v>
      </c>
      <c r="AA61" s="507" t="e">
        <f ca="1">+IF(AND(ISNUMBER(OFFSET('Sanitation Data'!$E$4,0,10*ROW('Sanitation Data'!E55))),'Data Summary'!CP61="Yes"),100-OFFSET('Sanitation Data'!$E$4,0,10*ROW('Sanitation Data'!E55)),NA())</f>
        <v>#N/A</v>
      </c>
      <c r="AB61" s="507" t="e">
        <f ca="1">+IF(AND(ISNUMBER(OFFSET('Sanitation Data'!$E$6,0,10*ROW('Sanitation Data'!E55))),'Data Summary'!CQ61="Yes"),OFFSET('Sanitation Data'!$E$6,0,10*ROW('Sanitation Data'!E55)),NA())</f>
        <v>#N/A</v>
      </c>
      <c r="AC61" s="507" t="e">
        <f ca="1">+IF(AND(ISNUMBER(OFFSET('Sanitation Data'!$E$10,0,10*ROW('Sanitation Data'!E55))),'Data Summary'!CR61="Yes"),OFFSET('Sanitation Data'!$E$10,0,10*ROW('Sanitation Data'!E55)),NA())</f>
        <v>#N/A</v>
      </c>
      <c r="AD61" s="507" t="e">
        <f ca="1">+IF(AND(ISNUMBER(OFFSET('Sanitation Data'!$E$11,0,10*ROW('Sanitation Data'!E55))),'Data Summary'!CS61="Yes"),OFFSET('Sanitation Data'!$E$11,0,10*ROW('Sanitation Data'!E55)),NA())</f>
        <v>#N/A</v>
      </c>
      <c r="AE61" s="507" t="e">
        <f ca="1">+IF(AND(ISNUMBER(OFFSET('Sanitation Data'!$E$12,0,10*ROW('Sanitation Data'!E55))),'Data Summary'!CT61="Yes"),OFFSET('Sanitation Data'!$E$12,0,10*ROW('Sanitation Data'!E55)),NA())</f>
        <v>#N/A</v>
      </c>
      <c r="AF61" s="507" t="e">
        <f ca="1">+IF(AND(ISNUMBER(OFFSET('Sanitation Data'!$F$4,0,10*ROW('Sanitation Data'!F55))),'Data Summary'!CU61="Yes"),100-OFFSET('Sanitation Data'!$F$4,0,10*ROW('Sanitation Data'!F55)),NA())</f>
        <v>#N/A</v>
      </c>
      <c r="AG61" s="507" t="e">
        <f ca="1">+IF(AND(ISNUMBER(OFFSET('Sanitation Data'!$F$6,0,10*ROW('Sanitation Data'!F55))),'Data Summary'!CV61="Yes"),OFFSET('Sanitation Data'!$F$6,0,10*ROW('Sanitation Data'!F55)),NA())</f>
        <v>#N/A</v>
      </c>
      <c r="AH61" s="507" t="e">
        <f ca="1">+IF(AND(ISNUMBER(OFFSET('Sanitation Data'!$F$10,0,10*ROW('Sanitation Data'!F55))),'Data Summary'!CW61="Yes"),OFFSET('Sanitation Data'!$F$10,0,10*ROW('Sanitation Data'!F55)),NA())</f>
        <v>#N/A</v>
      </c>
      <c r="AI61" s="507" t="e">
        <f ca="1">+IF(AND(ISNUMBER(OFFSET('Sanitation Data'!$F$11,0,10*ROW('Sanitation Data'!F55))),'Data Summary'!CX61="Yes"),OFFSET('Sanitation Data'!$F$11,0,10*ROW('Sanitation Data'!F55)),NA())</f>
        <v>#N/A</v>
      </c>
      <c r="AJ61" s="507" t="e">
        <f ca="1">+IF(AND(ISNUMBER(OFFSET('Sanitation Data'!$F$12,0,10*ROW('Sanitation Data'!F55))),'Data Summary'!CY61="Yes"),OFFSET('Sanitation Data'!$F$12,0,10*ROW('Sanitation Data'!F55)),NA())</f>
        <v>#N/A</v>
      </c>
      <c r="AK61" s="507" t="e">
        <f ca="1">+IF(AND(ISNUMBER(OFFSET('Sanitation Data'!$G$4,0,10*ROW('Sanitation Data'!G55))),'Data Summary'!CZ61="Yes"),100-OFFSET('Sanitation Data'!$G$4,0,10*ROW('Sanitation Data'!G55)),NA())</f>
        <v>#N/A</v>
      </c>
      <c r="AL61" s="507" t="e">
        <f ca="1">+IF(AND(ISNUMBER(OFFSET('Sanitation Data'!$G$6,0,10*ROW('Sanitation Data'!G55))),'Data Summary'!DA61="Yes"),OFFSET('Sanitation Data'!$G$6,0,10*ROW('Sanitation Data'!G55)),NA())</f>
        <v>#N/A</v>
      </c>
      <c r="AM61" s="507" t="e">
        <f ca="1">+IF(AND(ISNUMBER(OFFSET('Sanitation Data'!$G$10,0,10*ROW('Sanitation Data'!G55))),'Data Summary'!DB61="Yes"),OFFSET('Sanitation Data'!$G$10,0,10*ROW('Sanitation Data'!G55)),NA())</f>
        <v>#N/A</v>
      </c>
      <c r="AN61" s="507" t="e">
        <f ca="1">+IF(AND(ISNUMBER(OFFSET('Sanitation Data'!$G$11,0,10*ROW('Sanitation Data'!G55))),'Data Summary'!DC61="Yes"),OFFSET('Sanitation Data'!$G$11,0,10*ROW('Sanitation Data'!G55)),NA())</f>
        <v>#N/A</v>
      </c>
      <c r="AO61" s="507" t="e">
        <f ca="1">+IF(AND(ISNUMBER(OFFSET('Sanitation Data'!$G$12,0,10*ROW('Sanitation Data'!G55))),'Data Summary'!DD61="Yes"),OFFSET('Sanitation Data'!$G$12,0,10*ROW('Sanitation Data'!G55)),NA())</f>
        <v>#N/A</v>
      </c>
      <c r="AP61" s="507" t="e">
        <f ca="1">+IF(AND(ISNUMBER(OFFSET('Sanitation Data'!$H$4,0,10*ROW('Sanitation Data'!H55))),'Data Summary'!DE61="Yes"),100-OFFSET('Sanitation Data'!$H$4,0,10*ROW('Sanitation Data'!H55)),NA())</f>
        <v>#N/A</v>
      </c>
      <c r="AQ61" s="507" t="e">
        <f ca="1">+IF(AND(ISNUMBER(OFFSET('Sanitation Data'!$H$6,0,10*ROW('Sanitation Data'!H55))),'Data Summary'!DF61="Yes"),OFFSET('Sanitation Data'!$H$6,0,10*ROW('Sanitation Data'!H55)),NA())</f>
        <v>#N/A</v>
      </c>
      <c r="AR61" s="507" t="e">
        <f ca="1">+IF(AND(ISNUMBER(OFFSET('Sanitation Data'!$H$10,0,10*ROW('Sanitation Data'!H55))),'Data Summary'!DG61="Yes"),OFFSET('Sanitation Data'!$H$10,0,10*ROW('Sanitation Data'!H55)),NA())</f>
        <v>#N/A</v>
      </c>
      <c r="AS61" s="507" t="e">
        <f ca="1">+IF(AND(ISNUMBER(OFFSET('Sanitation Data'!$H$11,0,10*ROW('Sanitation Data'!H55))),'Data Summary'!DH61="Yes"),OFFSET('Sanitation Data'!$H$11,0,10*ROW('Sanitation Data'!H55)),NA())</f>
        <v>#N/A</v>
      </c>
      <c r="AT61" s="507" t="e">
        <f ca="1">+IF(AND(ISNUMBER(OFFSET('Sanitation Data'!$H$12,0,10*ROW('Sanitation Data'!H55))),'Data Summary'!DI61="Yes"),OFFSET('Sanitation Data'!$H$12,0,10*ROW('Sanitation Data'!H55)),NA())</f>
        <v>#N/A</v>
      </c>
      <c r="AU61" s="507" t="e">
        <f ca="1">+IF(AND(ISNUMBER(OFFSET('Sanitation Data'!$I$4,0,10*ROW('Sanitation Data'!I55))),'Data Summary'!DJ61="Yes"),100-OFFSET('Sanitation Data'!$I$4,0,10*ROW('Sanitation Data'!I55)),NA())</f>
        <v>#N/A</v>
      </c>
      <c r="AV61" s="507" t="e">
        <f ca="1">+IF(AND(ISNUMBER(OFFSET('Sanitation Data'!$I$6,0,10*ROW('Sanitation Data'!I55))),'Data Summary'!DK61="Yes"),OFFSET('Sanitation Data'!$I$6,0,10*ROW('Sanitation Data'!I55)),NA())</f>
        <v>#N/A</v>
      </c>
      <c r="AW61" s="507" t="e">
        <f ca="1">+IF(AND(ISNUMBER(OFFSET('Sanitation Data'!$I$10,0,10*ROW('Sanitation Data'!I55))),'Data Summary'!DL61="Yes"),OFFSET('Sanitation Data'!$I$10,0,10*ROW('Sanitation Data'!I55)),NA())</f>
        <v>#N/A</v>
      </c>
      <c r="AX61" s="507" t="e">
        <f ca="1">+IF(AND(ISNUMBER(OFFSET('Sanitation Data'!$I$11,0,10*ROW('Sanitation Data'!I55))),'Data Summary'!DM61="Yes"),OFFSET('Sanitation Data'!$I$11,0,10*ROW('Sanitation Data'!I55)),NA())</f>
        <v>#N/A</v>
      </c>
      <c r="AY61" s="507" t="e">
        <f ca="1">+IF(AND(ISNUMBER(OFFSET('Sanitation Data'!$I$12,0,10*ROW('Sanitation Data'!I55))),'Data Summary'!DN61="Yes"),OFFSET('Sanitation Data'!$I$12,0,10*ROW('Sanitation Data'!I55)),NA())</f>
        <v>#N/A</v>
      </c>
      <c r="AZ61" s="508" t="e">
        <f ca="1">+IF(AND(ISNUMBER(OFFSET('Hygiene Data'!$D$5,0,10*ROW('Hygiene Data'!D55))),'Data Summary'!DO61="Yes"),OFFSET('Hygiene Data'!$D$5,0,10*ROW('Hygiene Data'!D55)),NA())</f>
        <v>#N/A</v>
      </c>
      <c r="BA61" s="508" t="e">
        <f ca="1">+IF(AND(ISNUMBER(OFFSET('Hygiene Data'!$D$7,0,10*ROW('Hygiene Data'!D55))),'Data Summary'!DP61="Yes"),OFFSET('Hygiene Data'!$D$7,0,10*ROW('Hygiene Data'!D55)),NA())</f>
        <v>#N/A</v>
      </c>
      <c r="BB61" s="508" t="e">
        <f ca="1">+IF(AND(ISNUMBER(OFFSET('Hygiene Data'!$D$9,0,10*ROW('Hygiene Data'!D55))),'Data Summary'!DQ61="Yes"),OFFSET('Hygiene Data'!$D$9,0,10*ROW('Hygiene Data'!D55)),NA())</f>
        <v>#N/A</v>
      </c>
      <c r="BC61" s="508" t="e">
        <f ca="1">+IF(AND(ISNUMBER(OFFSET('Hygiene Data'!$E$5,0,10*ROW('Hygiene Data'!E55))),'Data Summary'!DR61="Yes"),OFFSET('Hygiene Data'!$E$5,0,10*ROW('Hygiene Data'!E55)),NA())</f>
        <v>#N/A</v>
      </c>
      <c r="BD61" s="508" t="e">
        <f ca="1">+IF(AND(ISNUMBER(OFFSET('Hygiene Data'!$E$7,0,10*ROW('Hygiene Data'!E55))),'Data Summary'!DS61="Yes"),OFFSET('Hygiene Data'!$E$7,0,10*ROW('Hygiene Data'!E55)),NA())</f>
        <v>#N/A</v>
      </c>
      <c r="BE61" s="508" t="e">
        <f ca="1">+IF(AND(ISNUMBER(OFFSET('Hygiene Data'!$E$9,0,10*ROW('Hygiene Data'!E55))),'Data Summary'!DT61="Yes"),OFFSET('Hygiene Data'!$E$9,0,10*ROW('Hygiene Data'!E55)),NA())</f>
        <v>#N/A</v>
      </c>
      <c r="BF61" s="508" t="e">
        <f ca="1">+IF(AND(ISNUMBER(OFFSET('Hygiene Data'!$F$5,0,10*ROW('Hygiene Data'!F55))),'Data Summary'!DU61="Yes"),OFFSET('Hygiene Data'!$F$5,0,10*ROW('Hygiene Data'!F55)),NA())</f>
        <v>#N/A</v>
      </c>
      <c r="BG61" s="508" t="e">
        <f ca="1">+IF(AND(ISNUMBER(OFFSET('Hygiene Data'!$F$7,0,10*ROW('Hygiene Data'!F55))),'Data Summary'!DV61="Yes"),OFFSET('Hygiene Data'!$F$7,0,10*ROW('Hygiene Data'!F55)),NA())</f>
        <v>#N/A</v>
      </c>
      <c r="BH61" s="508" t="e">
        <f ca="1">+IF(AND(ISNUMBER(OFFSET('Hygiene Data'!$F$9,0,10*ROW('Hygiene Data'!F55))),'Data Summary'!DW61="Yes"),OFFSET('Hygiene Data'!$F$9,0,10*ROW('Hygiene Data'!F55)),NA())</f>
        <v>#N/A</v>
      </c>
      <c r="BI61" s="508" t="e">
        <f ca="1">+IF(AND(ISNUMBER(OFFSET('Hygiene Data'!$G$5,0,10*ROW('Hygiene Data'!G55))),'Data Summary'!DX61="Yes"),OFFSET('Hygiene Data'!$G$5,0,10*ROW('Hygiene Data'!G55)),NA())</f>
        <v>#N/A</v>
      </c>
      <c r="BJ61" s="508" t="e">
        <f ca="1">+IF(AND(ISNUMBER(OFFSET('Hygiene Data'!$G$7,0,10*ROW('Hygiene Data'!G55))),'Data Summary'!DY61="Yes"),OFFSET('Hygiene Data'!$G$7,0,10*ROW('Hygiene Data'!G55)),NA())</f>
        <v>#N/A</v>
      </c>
      <c r="BK61" s="508" t="e">
        <f ca="1">+IF(AND(ISNUMBER(OFFSET('Hygiene Data'!$G$9,0,10*ROW('Hygiene Data'!G55))),'Data Summary'!DZ61="Yes"),OFFSET('Hygiene Data'!$G$9,0,10*ROW('Hygiene Data'!G55)),NA())</f>
        <v>#N/A</v>
      </c>
      <c r="BL61" s="508" t="e">
        <f ca="1">+IF(AND(ISNUMBER(OFFSET('Hygiene Data'!$H$5,0,10*ROW('Hygiene Data'!H55))),'Data Summary'!EA61="Yes"),OFFSET('Hygiene Data'!$H$5,0,10*ROW('Hygiene Data'!H55)),NA())</f>
        <v>#N/A</v>
      </c>
      <c r="BM61" s="508" t="e">
        <f ca="1">+IF(AND(ISNUMBER(OFFSET('Hygiene Data'!$H$7,0,10*ROW('Hygiene Data'!H55))),'Data Summary'!EB61="Yes"),OFFSET('Hygiene Data'!$H$7,0,10*ROW('Hygiene Data'!H55)),NA())</f>
        <v>#N/A</v>
      </c>
      <c r="BN61" s="508" t="e">
        <f ca="1">+IF(AND(ISNUMBER(OFFSET('Hygiene Data'!$H$9,0,10*ROW('Hygiene Data'!H55))),'Data Summary'!EC61="Yes"),OFFSET('Hygiene Data'!$H$9,0,10*ROW('Hygiene Data'!H55)),NA())</f>
        <v>#N/A</v>
      </c>
      <c r="BO61" s="508" t="e">
        <f ca="1">+IF(AND(ISNUMBER(OFFSET('Hygiene Data'!$I$5,0,10*ROW('Hygiene Data'!I55))),'Data Summary'!ED61="Yes"),OFFSET('Hygiene Data'!$I$5,0,10*ROW('Hygiene Data'!I55)),NA())</f>
        <v>#N/A</v>
      </c>
      <c r="BP61" s="508" t="e">
        <f ca="1">+IF(AND(ISNUMBER(OFFSET('Hygiene Data'!$I$7,0,10*ROW('Hygiene Data'!I55))),'Data Summary'!EE61="Yes"),OFFSET('Hygiene Data'!$I$7,0,10*ROW('Hygiene Data'!I55)),NA())</f>
        <v>#N/A</v>
      </c>
      <c r="BQ61" s="508" t="e">
        <f ca="1">+IF(AND(ISNUMBER(OFFSET('Hygiene Data'!$I$9,0,10*ROW('Hygiene Data'!I55))),'Data Summary'!EF61="Yes"),OFFSET('Hygiene Data'!$I$9,0,10*ROW('Hygiene Data'!I55)),NA())</f>
        <v>#N/A</v>
      </c>
    </row>
    <row r="62" spans="1:69" x14ac:dyDescent="0.25">
      <c r="A62" s="504" t="e">
        <f ca="1">+RIGHT('Data Summary'!A62,LEN('Data Summary'!A62)-9)</f>
        <v>#VALUE!</v>
      </c>
      <c r="B62" s="478" t="str">
        <f ca="1">+IF(ISTEXT('Data Summary'!B62),'Data Summary'!B62,"")</f>
        <v/>
      </c>
      <c r="C62" s="505" t="e">
        <f ca="1">+VALUE('Data Summary'!C62)</f>
        <v>#VALUE!</v>
      </c>
      <c r="D62" s="506" t="e">
        <f ca="1">+IF(AND(ISNUMBER(OFFSET('Water Data'!$D$4,0,10*ROW('Water Data'!D56))),'Data Summary'!BS62="Yes"),100-OFFSET('Water Data'!$D$4,0,10*ROW('Water Data'!D56)),NA())</f>
        <v>#N/A</v>
      </c>
      <c r="E62" s="506" t="e">
        <f ca="1">+IF(AND(ISNUMBER(OFFSET('Water Data'!$D$6,0,10*ROW('Water Data'!D56))),'Data Summary'!BT62="Yes"),OFFSET('Water Data'!$D$6,0,10*ROW('Water Data'!D56)),NA())</f>
        <v>#N/A</v>
      </c>
      <c r="F62" s="506" t="e">
        <f ca="1">+IF(AND(ISNUMBER(OFFSET('Water Data'!$D$9,0,10*ROW('Water Data'!D56))),'Data Summary'!BU62="Yes"),OFFSET('Water Data'!$D$9,0,10*ROW('Water Data'!D56)),NA())</f>
        <v>#N/A</v>
      </c>
      <c r="G62" s="506" t="e">
        <f ca="1">+IF(AND(ISNUMBER(OFFSET('Water Data'!$E$4,0,10*ROW('Water Data'!E56))),'Data Summary'!BV62="Yes"),100-OFFSET('Water Data'!$E$4,0,10*ROW('Water Data'!E56)),NA())</f>
        <v>#N/A</v>
      </c>
      <c r="H62" s="506" t="e">
        <f ca="1">+IF(AND(ISNUMBER(OFFSET('Water Data'!$E$6,0,10*ROW('Water Data'!E56))),'Data Summary'!BW62="Yes"),OFFSET('Water Data'!$E$6,0,10*ROW('Water Data'!E56)),NA())</f>
        <v>#N/A</v>
      </c>
      <c r="I62" s="506" t="e">
        <f ca="1">+IF(AND(ISNUMBER(OFFSET('Water Data'!$E$9,0,10*ROW('Water Data'!E56))),'Data Summary'!BX62="Yes"),OFFSET('Water Data'!$E$9,0,10*ROW('Water Data'!E56)),NA())</f>
        <v>#N/A</v>
      </c>
      <c r="J62" s="506" t="e">
        <f ca="1">+IF(AND(ISNUMBER(OFFSET('Water Data'!$F$4,0,10*ROW('Water Data'!F56))),'Data Summary'!BY62="Yes"),100-OFFSET('Water Data'!$F$4,0,10*ROW('Water Data'!F56)),NA())</f>
        <v>#N/A</v>
      </c>
      <c r="K62" s="506" t="e">
        <f ca="1">+IF(AND(ISNUMBER(OFFSET('Water Data'!$F$6,0,10*ROW('Water Data'!F56))),'Data Summary'!BZ62="Yes"),OFFSET('Water Data'!$F$6,0,10*ROW('Water Data'!F56)),NA())</f>
        <v>#N/A</v>
      </c>
      <c r="L62" s="506" t="e">
        <f ca="1">+IF(AND(ISNUMBER(OFFSET('Water Data'!$F$9,0,10*ROW('Water Data'!F56))),'Data Summary'!CA62="Yes"),OFFSET('Water Data'!$F$9,0,10*ROW('Water Data'!F56)),NA())</f>
        <v>#N/A</v>
      </c>
      <c r="M62" s="506" t="e">
        <f ca="1">+IF(AND(ISNUMBER(OFFSET('Water Data'!$G$4,0,10*ROW('Water Data'!G56))),'Data Summary'!CB62="Yes"),100-OFFSET('Water Data'!$G$4,0,10*ROW('Water Data'!G56)),NA())</f>
        <v>#N/A</v>
      </c>
      <c r="N62" s="506" t="e">
        <f ca="1">+IF(AND(ISNUMBER(OFFSET('Water Data'!$G$6,0,10*ROW('Water Data'!G56))),'Data Summary'!CC62="Yes"),OFFSET('Water Data'!$G$6,0,10*ROW('Water Data'!G56)),NA())</f>
        <v>#N/A</v>
      </c>
      <c r="O62" s="506" t="e">
        <f ca="1">+IF(AND(ISNUMBER(OFFSET('Water Data'!$G$9,0,10*ROW('Water Data'!G56))),'Data Summary'!CD62="Yes"),OFFSET('Water Data'!$G$9,0,10*ROW('Water Data'!G56)),NA())</f>
        <v>#N/A</v>
      </c>
      <c r="P62" s="506" t="e">
        <f ca="1">+IF(AND(ISNUMBER(OFFSET('Water Data'!$H$4,0,10*ROW('Water Data'!H56))),'Data Summary'!CE62="Yes"),100-OFFSET('Water Data'!$H$4,0,10*ROW('Water Data'!H56)),NA())</f>
        <v>#N/A</v>
      </c>
      <c r="Q62" s="506" t="e">
        <f ca="1">+IF(AND(ISNUMBER(OFFSET('Water Data'!$H$6,0,10*ROW('Water Data'!H56))),'Data Summary'!CF62="Yes"),OFFSET('Water Data'!$H$6,0,10*ROW('Water Data'!H56)),NA())</f>
        <v>#N/A</v>
      </c>
      <c r="R62" s="506" t="e">
        <f ca="1">+IF(AND(ISNUMBER(OFFSET('Water Data'!$H$9,0,10*ROW('Water Data'!H56))),'Data Summary'!CG62="Yes"),OFFSET('Water Data'!$H$9,0,10*ROW('Water Data'!H56)),NA())</f>
        <v>#N/A</v>
      </c>
      <c r="S62" s="506" t="e">
        <f ca="1">+IF(AND(ISNUMBER(OFFSET('Water Data'!$I$4,0,10*ROW('Water Data'!I56))),'Data Summary'!CH62="Yes"),100-OFFSET('Water Data'!$I$4,0,10*ROW('Water Data'!I56)),NA())</f>
        <v>#N/A</v>
      </c>
      <c r="T62" s="506" t="e">
        <f ca="1">+IF(AND(ISNUMBER(OFFSET('Water Data'!$I$6,0,10*ROW('Water Data'!I56))),'Data Summary'!CI62="Yes"),OFFSET('Water Data'!$I$6,0,10*ROW('Water Data'!I56)),NA())</f>
        <v>#N/A</v>
      </c>
      <c r="U62" s="506" t="e">
        <f ca="1">+IF(AND(ISNUMBER(OFFSET('Water Data'!$I$9,0,10*ROW('Water Data'!I56))),'Data Summary'!CJ62="Yes"),OFFSET('Water Data'!$I$9,0,10*ROW('Water Data'!I56)),NA())</f>
        <v>#N/A</v>
      </c>
      <c r="V62" s="507" t="e">
        <f ca="1">+IF(AND(ISNUMBER(OFFSET('Sanitation Data'!$D$4,0,10*ROW('Sanitation Data'!D56))),'Data Summary'!CK62="Yes"),100-OFFSET('Sanitation Data'!$D$4,0,10*ROW('Sanitation Data'!D56)),NA())</f>
        <v>#N/A</v>
      </c>
      <c r="W62" s="507" t="e">
        <f ca="1">+IF(AND(ISNUMBER(OFFSET('Sanitation Data'!$D$6,0,10*ROW('Sanitation Data'!D56))),'Data Summary'!CL62="Yes"),OFFSET('Sanitation Data'!$D$6,0,10*ROW('Sanitation Data'!D56)),NA())</f>
        <v>#N/A</v>
      </c>
      <c r="X62" s="507" t="e">
        <f ca="1">+IF(AND(ISNUMBER(OFFSET('Sanitation Data'!$D$10,0,10*ROW('Sanitation Data'!D56))),'Data Summary'!CM62="Yes"),OFFSET('Sanitation Data'!$D$10,0,10*ROW('Sanitation Data'!D56)),NA())</f>
        <v>#N/A</v>
      </c>
      <c r="Y62" s="507" t="e">
        <f ca="1">+IF(AND(ISNUMBER(OFFSET('Sanitation Data'!$D$11,0,10*ROW('Sanitation Data'!D56))),'Data Summary'!CN62="Yes"),OFFSET('Sanitation Data'!$D$11,0,10*ROW('Sanitation Data'!D56)),NA())</f>
        <v>#N/A</v>
      </c>
      <c r="Z62" s="507" t="e">
        <f ca="1">+IF(AND(ISNUMBER(OFFSET('Sanitation Data'!$D$12,0,10*ROW('Sanitation Data'!D56))),'Data Summary'!CO62="Yes"),OFFSET('Sanitation Data'!$D$12,0,10*ROW('Sanitation Data'!D56)),NA())</f>
        <v>#N/A</v>
      </c>
      <c r="AA62" s="507" t="e">
        <f ca="1">+IF(AND(ISNUMBER(OFFSET('Sanitation Data'!$E$4,0,10*ROW('Sanitation Data'!E56))),'Data Summary'!CP62="Yes"),100-OFFSET('Sanitation Data'!$E$4,0,10*ROW('Sanitation Data'!E56)),NA())</f>
        <v>#N/A</v>
      </c>
      <c r="AB62" s="507" t="e">
        <f ca="1">+IF(AND(ISNUMBER(OFFSET('Sanitation Data'!$E$6,0,10*ROW('Sanitation Data'!E56))),'Data Summary'!CQ62="Yes"),OFFSET('Sanitation Data'!$E$6,0,10*ROW('Sanitation Data'!E56)),NA())</f>
        <v>#N/A</v>
      </c>
      <c r="AC62" s="507" t="e">
        <f ca="1">+IF(AND(ISNUMBER(OFFSET('Sanitation Data'!$E$10,0,10*ROW('Sanitation Data'!E56))),'Data Summary'!CR62="Yes"),OFFSET('Sanitation Data'!$E$10,0,10*ROW('Sanitation Data'!E56)),NA())</f>
        <v>#N/A</v>
      </c>
      <c r="AD62" s="507" t="e">
        <f ca="1">+IF(AND(ISNUMBER(OFFSET('Sanitation Data'!$E$11,0,10*ROW('Sanitation Data'!E56))),'Data Summary'!CS62="Yes"),OFFSET('Sanitation Data'!$E$11,0,10*ROW('Sanitation Data'!E56)),NA())</f>
        <v>#N/A</v>
      </c>
      <c r="AE62" s="507" t="e">
        <f ca="1">+IF(AND(ISNUMBER(OFFSET('Sanitation Data'!$E$12,0,10*ROW('Sanitation Data'!E56))),'Data Summary'!CT62="Yes"),OFFSET('Sanitation Data'!$E$12,0,10*ROW('Sanitation Data'!E56)),NA())</f>
        <v>#N/A</v>
      </c>
      <c r="AF62" s="507" t="e">
        <f ca="1">+IF(AND(ISNUMBER(OFFSET('Sanitation Data'!$F$4,0,10*ROW('Sanitation Data'!F56))),'Data Summary'!CU62="Yes"),100-OFFSET('Sanitation Data'!$F$4,0,10*ROW('Sanitation Data'!F56)),NA())</f>
        <v>#N/A</v>
      </c>
      <c r="AG62" s="507" t="e">
        <f ca="1">+IF(AND(ISNUMBER(OFFSET('Sanitation Data'!$F$6,0,10*ROW('Sanitation Data'!F56))),'Data Summary'!CV62="Yes"),OFFSET('Sanitation Data'!$F$6,0,10*ROW('Sanitation Data'!F56)),NA())</f>
        <v>#N/A</v>
      </c>
      <c r="AH62" s="507" t="e">
        <f ca="1">+IF(AND(ISNUMBER(OFFSET('Sanitation Data'!$F$10,0,10*ROW('Sanitation Data'!F56))),'Data Summary'!CW62="Yes"),OFFSET('Sanitation Data'!$F$10,0,10*ROW('Sanitation Data'!F56)),NA())</f>
        <v>#N/A</v>
      </c>
      <c r="AI62" s="507" t="e">
        <f ca="1">+IF(AND(ISNUMBER(OFFSET('Sanitation Data'!$F$11,0,10*ROW('Sanitation Data'!F56))),'Data Summary'!CX62="Yes"),OFFSET('Sanitation Data'!$F$11,0,10*ROW('Sanitation Data'!F56)),NA())</f>
        <v>#N/A</v>
      </c>
      <c r="AJ62" s="507" t="e">
        <f ca="1">+IF(AND(ISNUMBER(OFFSET('Sanitation Data'!$F$12,0,10*ROW('Sanitation Data'!F56))),'Data Summary'!CY62="Yes"),OFFSET('Sanitation Data'!$F$12,0,10*ROW('Sanitation Data'!F56)),NA())</f>
        <v>#N/A</v>
      </c>
      <c r="AK62" s="507" t="e">
        <f ca="1">+IF(AND(ISNUMBER(OFFSET('Sanitation Data'!$G$4,0,10*ROW('Sanitation Data'!G56))),'Data Summary'!CZ62="Yes"),100-OFFSET('Sanitation Data'!$G$4,0,10*ROW('Sanitation Data'!G56)),NA())</f>
        <v>#N/A</v>
      </c>
      <c r="AL62" s="507" t="e">
        <f ca="1">+IF(AND(ISNUMBER(OFFSET('Sanitation Data'!$G$6,0,10*ROW('Sanitation Data'!G56))),'Data Summary'!DA62="Yes"),OFFSET('Sanitation Data'!$G$6,0,10*ROW('Sanitation Data'!G56)),NA())</f>
        <v>#N/A</v>
      </c>
      <c r="AM62" s="507" t="e">
        <f ca="1">+IF(AND(ISNUMBER(OFFSET('Sanitation Data'!$G$10,0,10*ROW('Sanitation Data'!G56))),'Data Summary'!DB62="Yes"),OFFSET('Sanitation Data'!$G$10,0,10*ROW('Sanitation Data'!G56)),NA())</f>
        <v>#N/A</v>
      </c>
      <c r="AN62" s="507" t="e">
        <f ca="1">+IF(AND(ISNUMBER(OFFSET('Sanitation Data'!$G$11,0,10*ROW('Sanitation Data'!G56))),'Data Summary'!DC62="Yes"),OFFSET('Sanitation Data'!$G$11,0,10*ROW('Sanitation Data'!G56)),NA())</f>
        <v>#N/A</v>
      </c>
      <c r="AO62" s="507" t="e">
        <f ca="1">+IF(AND(ISNUMBER(OFFSET('Sanitation Data'!$G$12,0,10*ROW('Sanitation Data'!G56))),'Data Summary'!DD62="Yes"),OFFSET('Sanitation Data'!$G$12,0,10*ROW('Sanitation Data'!G56)),NA())</f>
        <v>#N/A</v>
      </c>
      <c r="AP62" s="507" t="e">
        <f ca="1">+IF(AND(ISNUMBER(OFFSET('Sanitation Data'!$H$4,0,10*ROW('Sanitation Data'!H56))),'Data Summary'!DE62="Yes"),100-OFFSET('Sanitation Data'!$H$4,0,10*ROW('Sanitation Data'!H56)),NA())</f>
        <v>#N/A</v>
      </c>
      <c r="AQ62" s="507" t="e">
        <f ca="1">+IF(AND(ISNUMBER(OFFSET('Sanitation Data'!$H$6,0,10*ROW('Sanitation Data'!H56))),'Data Summary'!DF62="Yes"),OFFSET('Sanitation Data'!$H$6,0,10*ROW('Sanitation Data'!H56)),NA())</f>
        <v>#N/A</v>
      </c>
      <c r="AR62" s="507" t="e">
        <f ca="1">+IF(AND(ISNUMBER(OFFSET('Sanitation Data'!$H$10,0,10*ROW('Sanitation Data'!H56))),'Data Summary'!DG62="Yes"),OFFSET('Sanitation Data'!$H$10,0,10*ROW('Sanitation Data'!H56)),NA())</f>
        <v>#N/A</v>
      </c>
      <c r="AS62" s="507" t="e">
        <f ca="1">+IF(AND(ISNUMBER(OFFSET('Sanitation Data'!$H$11,0,10*ROW('Sanitation Data'!H56))),'Data Summary'!DH62="Yes"),OFFSET('Sanitation Data'!$H$11,0,10*ROW('Sanitation Data'!H56)),NA())</f>
        <v>#N/A</v>
      </c>
      <c r="AT62" s="507" t="e">
        <f ca="1">+IF(AND(ISNUMBER(OFFSET('Sanitation Data'!$H$12,0,10*ROW('Sanitation Data'!H56))),'Data Summary'!DI62="Yes"),OFFSET('Sanitation Data'!$H$12,0,10*ROW('Sanitation Data'!H56)),NA())</f>
        <v>#N/A</v>
      </c>
      <c r="AU62" s="507" t="e">
        <f ca="1">+IF(AND(ISNUMBER(OFFSET('Sanitation Data'!$I$4,0,10*ROW('Sanitation Data'!I56))),'Data Summary'!DJ62="Yes"),100-OFFSET('Sanitation Data'!$I$4,0,10*ROW('Sanitation Data'!I56)),NA())</f>
        <v>#N/A</v>
      </c>
      <c r="AV62" s="507" t="e">
        <f ca="1">+IF(AND(ISNUMBER(OFFSET('Sanitation Data'!$I$6,0,10*ROW('Sanitation Data'!I56))),'Data Summary'!DK62="Yes"),OFFSET('Sanitation Data'!$I$6,0,10*ROW('Sanitation Data'!I56)),NA())</f>
        <v>#N/A</v>
      </c>
      <c r="AW62" s="507" t="e">
        <f ca="1">+IF(AND(ISNUMBER(OFFSET('Sanitation Data'!$I$10,0,10*ROW('Sanitation Data'!I56))),'Data Summary'!DL62="Yes"),OFFSET('Sanitation Data'!$I$10,0,10*ROW('Sanitation Data'!I56)),NA())</f>
        <v>#N/A</v>
      </c>
      <c r="AX62" s="507" t="e">
        <f ca="1">+IF(AND(ISNUMBER(OFFSET('Sanitation Data'!$I$11,0,10*ROW('Sanitation Data'!I56))),'Data Summary'!DM62="Yes"),OFFSET('Sanitation Data'!$I$11,0,10*ROW('Sanitation Data'!I56)),NA())</f>
        <v>#N/A</v>
      </c>
      <c r="AY62" s="507" t="e">
        <f ca="1">+IF(AND(ISNUMBER(OFFSET('Sanitation Data'!$I$12,0,10*ROW('Sanitation Data'!I56))),'Data Summary'!DN62="Yes"),OFFSET('Sanitation Data'!$I$12,0,10*ROW('Sanitation Data'!I56)),NA())</f>
        <v>#N/A</v>
      </c>
      <c r="AZ62" s="508" t="e">
        <f ca="1">+IF(AND(ISNUMBER(OFFSET('Hygiene Data'!$D$5,0,10*ROW('Hygiene Data'!D56))),'Data Summary'!DO62="Yes"),OFFSET('Hygiene Data'!$D$5,0,10*ROW('Hygiene Data'!D56)),NA())</f>
        <v>#N/A</v>
      </c>
      <c r="BA62" s="508" t="e">
        <f ca="1">+IF(AND(ISNUMBER(OFFSET('Hygiene Data'!$D$7,0,10*ROW('Hygiene Data'!D56))),'Data Summary'!DP62="Yes"),OFFSET('Hygiene Data'!$D$7,0,10*ROW('Hygiene Data'!D56)),NA())</f>
        <v>#N/A</v>
      </c>
      <c r="BB62" s="508" t="e">
        <f ca="1">+IF(AND(ISNUMBER(OFFSET('Hygiene Data'!$D$9,0,10*ROW('Hygiene Data'!D56))),'Data Summary'!DQ62="Yes"),OFFSET('Hygiene Data'!$D$9,0,10*ROW('Hygiene Data'!D56)),NA())</f>
        <v>#N/A</v>
      </c>
      <c r="BC62" s="508" t="e">
        <f ca="1">+IF(AND(ISNUMBER(OFFSET('Hygiene Data'!$E$5,0,10*ROW('Hygiene Data'!E56))),'Data Summary'!DR62="Yes"),OFFSET('Hygiene Data'!$E$5,0,10*ROW('Hygiene Data'!E56)),NA())</f>
        <v>#N/A</v>
      </c>
      <c r="BD62" s="508" t="e">
        <f ca="1">+IF(AND(ISNUMBER(OFFSET('Hygiene Data'!$E$7,0,10*ROW('Hygiene Data'!E56))),'Data Summary'!DS62="Yes"),OFFSET('Hygiene Data'!$E$7,0,10*ROW('Hygiene Data'!E56)),NA())</f>
        <v>#N/A</v>
      </c>
      <c r="BE62" s="508" t="e">
        <f ca="1">+IF(AND(ISNUMBER(OFFSET('Hygiene Data'!$E$9,0,10*ROW('Hygiene Data'!E56))),'Data Summary'!DT62="Yes"),OFFSET('Hygiene Data'!$E$9,0,10*ROW('Hygiene Data'!E56)),NA())</f>
        <v>#N/A</v>
      </c>
      <c r="BF62" s="508" t="e">
        <f ca="1">+IF(AND(ISNUMBER(OFFSET('Hygiene Data'!$F$5,0,10*ROW('Hygiene Data'!F56))),'Data Summary'!DU62="Yes"),OFFSET('Hygiene Data'!$F$5,0,10*ROW('Hygiene Data'!F56)),NA())</f>
        <v>#N/A</v>
      </c>
      <c r="BG62" s="508" t="e">
        <f ca="1">+IF(AND(ISNUMBER(OFFSET('Hygiene Data'!$F$7,0,10*ROW('Hygiene Data'!F56))),'Data Summary'!DV62="Yes"),OFFSET('Hygiene Data'!$F$7,0,10*ROW('Hygiene Data'!F56)),NA())</f>
        <v>#N/A</v>
      </c>
      <c r="BH62" s="508" t="e">
        <f ca="1">+IF(AND(ISNUMBER(OFFSET('Hygiene Data'!$F$9,0,10*ROW('Hygiene Data'!F56))),'Data Summary'!DW62="Yes"),OFFSET('Hygiene Data'!$F$9,0,10*ROW('Hygiene Data'!F56)),NA())</f>
        <v>#N/A</v>
      </c>
      <c r="BI62" s="508" t="e">
        <f ca="1">+IF(AND(ISNUMBER(OFFSET('Hygiene Data'!$G$5,0,10*ROW('Hygiene Data'!G56))),'Data Summary'!DX62="Yes"),OFFSET('Hygiene Data'!$G$5,0,10*ROW('Hygiene Data'!G56)),NA())</f>
        <v>#N/A</v>
      </c>
      <c r="BJ62" s="508" t="e">
        <f ca="1">+IF(AND(ISNUMBER(OFFSET('Hygiene Data'!$G$7,0,10*ROW('Hygiene Data'!G56))),'Data Summary'!DY62="Yes"),OFFSET('Hygiene Data'!$G$7,0,10*ROW('Hygiene Data'!G56)),NA())</f>
        <v>#N/A</v>
      </c>
      <c r="BK62" s="508" t="e">
        <f ca="1">+IF(AND(ISNUMBER(OFFSET('Hygiene Data'!$G$9,0,10*ROW('Hygiene Data'!G56))),'Data Summary'!DZ62="Yes"),OFFSET('Hygiene Data'!$G$9,0,10*ROW('Hygiene Data'!G56)),NA())</f>
        <v>#N/A</v>
      </c>
      <c r="BL62" s="508" t="e">
        <f ca="1">+IF(AND(ISNUMBER(OFFSET('Hygiene Data'!$H$5,0,10*ROW('Hygiene Data'!H56))),'Data Summary'!EA62="Yes"),OFFSET('Hygiene Data'!$H$5,0,10*ROW('Hygiene Data'!H56)),NA())</f>
        <v>#N/A</v>
      </c>
      <c r="BM62" s="508" t="e">
        <f ca="1">+IF(AND(ISNUMBER(OFFSET('Hygiene Data'!$H$7,0,10*ROW('Hygiene Data'!H56))),'Data Summary'!EB62="Yes"),OFFSET('Hygiene Data'!$H$7,0,10*ROW('Hygiene Data'!H56)),NA())</f>
        <v>#N/A</v>
      </c>
      <c r="BN62" s="508" t="e">
        <f ca="1">+IF(AND(ISNUMBER(OFFSET('Hygiene Data'!$H$9,0,10*ROW('Hygiene Data'!H56))),'Data Summary'!EC62="Yes"),OFFSET('Hygiene Data'!$H$9,0,10*ROW('Hygiene Data'!H56)),NA())</f>
        <v>#N/A</v>
      </c>
      <c r="BO62" s="508" t="e">
        <f ca="1">+IF(AND(ISNUMBER(OFFSET('Hygiene Data'!$I$5,0,10*ROW('Hygiene Data'!I56))),'Data Summary'!ED62="Yes"),OFFSET('Hygiene Data'!$I$5,0,10*ROW('Hygiene Data'!I56)),NA())</f>
        <v>#N/A</v>
      </c>
      <c r="BP62" s="508" t="e">
        <f ca="1">+IF(AND(ISNUMBER(OFFSET('Hygiene Data'!$I$7,0,10*ROW('Hygiene Data'!I56))),'Data Summary'!EE62="Yes"),OFFSET('Hygiene Data'!$I$7,0,10*ROW('Hygiene Data'!I56)),NA())</f>
        <v>#N/A</v>
      </c>
      <c r="BQ62" s="508" t="e">
        <f ca="1">+IF(AND(ISNUMBER(OFFSET('Hygiene Data'!$I$9,0,10*ROW('Hygiene Data'!I56))),'Data Summary'!EF62="Yes"),OFFSET('Hygiene Data'!$I$9,0,10*ROW('Hygiene Data'!I56)),NA())</f>
        <v>#N/A</v>
      </c>
    </row>
    <row r="63" spans="1:69" x14ac:dyDescent="0.25">
      <c r="A63" s="504" t="e">
        <f ca="1">+RIGHT('Data Summary'!A63,LEN('Data Summary'!A63)-9)</f>
        <v>#VALUE!</v>
      </c>
      <c r="B63" s="478" t="str">
        <f ca="1">+IF(ISTEXT('Data Summary'!B63),'Data Summary'!B63,"")</f>
        <v/>
      </c>
      <c r="C63" s="505" t="e">
        <f ca="1">+VALUE('Data Summary'!C63)</f>
        <v>#VALUE!</v>
      </c>
      <c r="D63" s="506" t="e">
        <f ca="1">+IF(AND(ISNUMBER(OFFSET('Water Data'!$D$4,0,10*ROW('Water Data'!D57))),'Data Summary'!BS63="Yes"),100-OFFSET('Water Data'!$D$4,0,10*ROW('Water Data'!D57)),NA())</f>
        <v>#N/A</v>
      </c>
      <c r="E63" s="506" t="e">
        <f ca="1">+IF(AND(ISNUMBER(OFFSET('Water Data'!$D$6,0,10*ROW('Water Data'!D57))),'Data Summary'!BT63="Yes"),OFFSET('Water Data'!$D$6,0,10*ROW('Water Data'!D57)),NA())</f>
        <v>#N/A</v>
      </c>
      <c r="F63" s="506" t="e">
        <f ca="1">+IF(AND(ISNUMBER(OFFSET('Water Data'!$D$9,0,10*ROW('Water Data'!D57))),'Data Summary'!BU63="Yes"),OFFSET('Water Data'!$D$9,0,10*ROW('Water Data'!D57)),NA())</f>
        <v>#N/A</v>
      </c>
      <c r="G63" s="506" t="e">
        <f ca="1">+IF(AND(ISNUMBER(OFFSET('Water Data'!$E$4,0,10*ROW('Water Data'!E57))),'Data Summary'!BV63="Yes"),100-OFFSET('Water Data'!$E$4,0,10*ROW('Water Data'!E57)),NA())</f>
        <v>#N/A</v>
      </c>
      <c r="H63" s="506" t="e">
        <f ca="1">+IF(AND(ISNUMBER(OFFSET('Water Data'!$E$6,0,10*ROW('Water Data'!E57))),'Data Summary'!BW63="Yes"),OFFSET('Water Data'!$E$6,0,10*ROW('Water Data'!E57)),NA())</f>
        <v>#N/A</v>
      </c>
      <c r="I63" s="506" t="e">
        <f ca="1">+IF(AND(ISNUMBER(OFFSET('Water Data'!$E$9,0,10*ROW('Water Data'!E57))),'Data Summary'!BX63="Yes"),OFFSET('Water Data'!$E$9,0,10*ROW('Water Data'!E57)),NA())</f>
        <v>#N/A</v>
      </c>
      <c r="J63" s="506" t="e">
        <f ca="1">+IF(AND(ISNUMBER(OFFSET('Water Data'!$F$4,0,10*ROW('Water Data'!F57))),'Data Summary'!BY63="Yes"),100-OFFSET('Water Data'!$F$4,0,10*ROW('Water Data'!F57)),NA())</f>
        <v>#N/A</v>
      </c>
      <c r="K63" s="506" t="e">
        <f ca="1">+IF(AND(ISNUMBER(OFFSET('Water Data'!$F$6,0,10*ROW('Water Data'!F57))),'Data Summary'!BZ63="Yes"),OFFSET('Water Data'!$F$6,0,10*ROW('Water Data'!F57)),NA())</f>
        <v>#N/A</v>
      </c>
      <c r="L63" s="506" t="e">
        <f ca="1">+IF(AND(ISNUMBER(OFFSET('Water Data'!$F$9,0,10*ROW('Water Data'!F57))),'Data Summary'!CA63="Yes"),OFFSET('Water Data'!$F$9,0,10*ROW('Water Data'!F57)),NA())</f>
        <v>#N/A</v>
      </c>
      <c r="M63" s="506" t="e">
        <f ca="1">+IF(AND(ISNUMBER(OFFSET('Water Data'!$G$4,0,10*ROW('Water Data'!G57))),'Data Summary'!CB63="Yes"),100-OFFSET('Water Data'!$G$4,0,10*ROW('Water Data'!G57)),NA())</f>
        <v>#N/A</v>
      </c>
      <c r="N63" s="506" t="e">
        <f ca="1">+IF(AND(ISNUMBER(OFFSET('Water Data'!$G$6,0,10*ROW('Water Data'!G57))),'Data Summary'!CC63="Yes"),OFFSET('Water Data'!$G$6,0,10*ROW('Water Data'!G57)),NA())</f>
        <v>#N/A</v>
      </c>
      <c r="O63" s="506" t="e">
        <f ca="1">+IF(AND(ISNUMBER(OFFSET('Water Data'!$G$9,0,10*ROW('Water Data'!G57))),'Data Summary'!CD63="Yes"),OFFSET('Water Data'!$G$9,0,10*ROW('Water Data'!G57)),NA())</f>
        <v>#N/A</v>
      </c>
      <c r="P63" s="506" t="e">
        <f ca="1">+IF(AND(ISNUMBER(OFFSET('Water Data'!$H$4,0,10*ROW('Water Data'!H57))),'Data Summary'!CE63="Yes"),100-OFFSET('Water Data'!$H$4,0,10*ROW('Water Data'!H57)),NA())</f>
        <v>#N/A</v>
      </c>
      <c r="Q63" s="506" t="e">
        <f ca="1">+IF(AND(ISNUMBER(OFFSET('Water Data'!$H$6,0,10*ROW('Water Data'!H57))),'Data Summary'!CF63="Yes"),OFFSET('Water Data'!$H$6,0,10*ROW('Water Data'!H57)),NA())</f>
        <v>#N/A</v>
      </c>
      <c r="R63" s="506" t="e">
        <f ca="1">+IF(AND(ISNUMBER(OFFSET('Water Data'!$H$9,0,10*ROW('Water Data'!H57))),'Data Summary'!CG63="Yes"),OFFSET('Water Data'!$H$9,0,10*ROW('Water Data'!H57)),NA())</f>
        <v>#N/A</v>
      </c>
      <c r="S63" s="506" t="e">
        <f ca="1">+IF(AND(ISNUMBER(OFFSET('Water Data'!$I$4,0,10*ROW('Water Data'!I57))),'Data Summary'!CH63="Yes"),100-OFFSET('Water Data'!$I$4,0,10*ROW('Water Data'!I57)),NA())</f>
        <v>#N/A</v>
      </c>
      <c r="T63" s="506" t="e">
        <f ca="1">+IF(AND(ISNUMBER(OFFSET('Water Data'!$I$6,0,10*ROW('Water Data'!I57))),'Data Summary'!CI63="Yes"),OFFSET('Water Data'!$I$6,0,10*ROW('Water Data'!I57)),NA())</f>
        <v>#N/A</v>
      </c>
      <c r="U63" s="506" t="e">
        <f ca="1">+IF(AND(ISNUMBER(OFFSET('Water Data'!$I$9,0,10*ROW('Water Data'!I57))),'Data Summary'!CJ63="Yes"),OFFSET('Water Data'!$I$9,0,10*ROW('Water Data'!I57)),NA())</f>
        <v>#N/A</v>
      </c>
      <c r="V63" s="507" t="e">
        <f ca="1">+IF(AND(ISNUMBER(OFFSET('Sanitation Data'!$D$4,0,10*ROW('Sanitation Data'!D57))),'Data Summary'!CK63="Yes"),100-OFFSET('Sanitation Data'!$D$4,0,10*ROW('Sanitation Data'!D57)),NA())</f>
        <v>#N/A</v>
      </c>
      <c r="W63" s="507" t="e">
        <f ca="1">+IF(AND(ISNUMBER(OFFSET('Sanitation Data'!$D$6,0,10*ROW('Sanitation Data'!D57))),'Data Summary'!CL63="Yes"),OFFSET('Sanitation Data'!$D$6,0,10*ROW('Sanitation Data'!D57)),NA())</f>
        <v>#N/A</v>
      </c>
      <c r="X63" s="507" t="e">
        <f ca="1">+IF(AND(ISNUMBER(OFFSET('Sanitation Data'!$D$10,0,10*ROW('Sanitation Data'!D57))),'Data Summary'!CM63="Yes"),OFFSET('Sanitation Data'!$D$10,0,10*ROW('Sanitation Data'!D57)),NA())</f>
        <v>#N/A</v>
      </c>
      <c r="Y63" s="507" t="e">
        <f ca="1">+IF(AND(ISNUMBER(OFFSET('Sanitation Data'!$D$11,0,10*ROW('Sanitation Data'!D57))),'Data Summary'!CN63="Yes"),OFFSET('Sanitation Data'!$D$11,0,10*ROW('Sanitation Data'!D57)),NA())</f>
        <v>#N/A</v>
      </c>
      <c r="Z63" s="507" t="e">
        <f ca="1">+IF(AND(ISNUMBER(OFFSET('Sanitation Data'!$D$12,0,10*ROW('Sanitation Data'!D57))),'Data Summary'!CO63="Yes"),OFFSET('Sanitation Data'!$D$12,0,10*ROW('Sanitation Data'!D57)),NA())</f>
        <v>#N/A</v>
      </c>
      <c r="AA63" s="507" t="e">
        <f ca="1">+IF(AND(ISNUMBER(OFFSET('Sanitation Data'!$E$4,0,10*ROW('Sanitation Data'!E57))),'Data Summary'!CP63="Yes"),100-OFFSET('Sanitation Data'!$E$4,0,10*ROW('Sanitation Data'!E57)),NA())</f>
        <v>#N/A</v>
      </c>
      <c r="AB63" s="507" t="e">
        <f ca="1">+IF(AND(ISNUMBER(OFFSET('Sanitation Data'!$E$6,0,10*ROW('Sanitation Data'!E57))),'Data Summary'!CQ63="Yes"),OFFSET('Sanitation Data'!$E$6,0,10*ROW('Sanitation Data'!E57)),NA())</f>
        <v>#N/A</v>
      </c>
      <c r="AC63" s="507" t="e">
        <f ca="1">+IF(AND(ISNUMBER(OFFSET('Sanitation Data'!$E$10,0,10*ROW('Sanitation Data'!E57))),'Data Summary'!CR63="Yes"),OFFSET('Sanitation Data'!$E$10,0,10*ROW('Sanitation Data'!E57)),NA())</f>
        <v>#N/A</v>
      </c>
      <c r="AD63" s="507" t="e">
        <f ca="1">+IF(AND(ISNUMBER(OFFSET('Sanitation Data'!$E$11,0,10*ROW('Sanitation Data'!E57))),'Data Summary'!CS63="Yes"),OFFSET('Sanitation Data'!$E$11,0,10*ROW('Sanitation Data'!E57)),NA())</f>
        <v>#N/A</v>
      </c>
      <c r="AE63" s="507" t="e">
        <f ca="1">+IF(AND(ISNUMBER(OFFSET('Sanitation Data'!$E$12,0,10*ROW('Sanitation Data'!E57))),'Data Summary'!CT63="Yes"),OFFSET('Sanitation Data'!$E$12,0,10*ROW('Sanitation Data'!E57)),NA())</f>
        <v>#N/A</v>
      </c>
      <c r="AF63" s="507" t="e">
        <f ca="1">+IF(AND(ISNUMBER(OFFSET('Sanitation Data'!$F$4,0,10*ROW('Sanitation Data'!F57))),'Data Summary'!CU63="Yes"),100-OFFSET('Sanitation Data'!$F$4,0,10*ROW('Sanitation Data'!F57)),NA())</f>
        <v>#N/A</v>
      </c>
      <c r="AG63" s="507" t="e">
        <f ca="1">+IF(AND(ISNUMBER(OFFSET('Sanitation Data'!$F$6,0,10*ROW('Sanitation Data'!F57))),'Data Summary'!CV63="Yes"),OFFSET('Sanitation Data'!$F$6,0,10*ROW('Sanitation Data'!F57)),NA())</f>
        <v>#N/A</v>
      </c>
      <c r="AH63" s="507" t="e">
        <f ca="1">+IF(AND(ISNUMBER(OFFSET('Sanitation Data'!$F$10,0,10*ROW('Sanitation Data'!F57))),'Data Summary'!CW63="Yes"),OFFSET('Sanitation Data'!$F$10,0,10*ROW('Sanitation Data'!F57)),NA())</f>
        <v>#N/A</v>
      </c>
      <c r="AI63" s="507" t="e">
        <f ca="1">+IF(AND(ISNUMBER(OFFSET('Sanitation Data'!$F$11,0,10*ROW('Sanitation Data'!F57))),'Data Summary'!CX63="Yes"),OFFSET('Sanitation Data'!$F$11,0,10*ROW('Sanitation Data'!F57)),NA())</f>
        <v>#N/A</v>
      </c>
      <c r="AJ63" s="507" t="e">
        <f ca="1">+IF(AND(ISNUMBER(OFFSET('Sanitation Data'!$F$12,0,10*ROW('Sanitation Data'!F57))),'Data Summary'!CY63="Yes"),OFFSET('Sanitation Data'!$F$12,0,10*ROW('Sanitation Data'!F57)),NA())</f>
        <v>#N/A</v>
      </c>
      <c r="AK63" s="507" t="e">
        <f ca="1">+IF(AND(ISNUMBER(OFFSET('Sanitation Data'!$G$4,0,10*ROW('Sanitation Data'!G57))),'Data Summary'!CZ63="Yes"),100-OFFSET('Sanitation Data'!$G$4,0,10*ROW('Sanitation Data'!G57)),NA())</f>
        <v>#N/A</v>
      </c>
      <c r="AL63" s="507" t="e">
        <f ca="1">+IF(AND(ISNUMBER(OFFSET('Sanitation Data'!$G$6,0,10*ROW('Sanitation Data'!G57))),'Data Summary'!DA63="Yes"),OFFSET('Sanitation Data'!$G$6,0,10*ROW('Sanitation Data'!G57)),NA())</f>
        <v>#N/A</v>
      </c>
      <c r="AM63" s="507" t="e">
        <f ca="1">+IF(AND(ISNUMBER(OFFSET('Sanitation Data'!$G$10,0,10*ROW('Sanitation Data'!G57))),'Data Summary'!DB63="Yes"),OFFSET('Sanitation Data'!$G$10,0,10*ROW('Sanitation Data'!G57)),NA())</f>
        <v>#N/A</v>
      </c>
      <c r="AN63" s="507" t="e">
        <f ca="1">+IF(AND(ISNUMBER(OFFSET('Sanitation Data'!$G$11,0,10*ROW('Sanitation Data'!G57))),'Data Summary'!DC63="Yes"),OFFSET('Sanitation Data'!$G$11,0,10*ROW('Sanitation Data'!G57)),NA())</f>
        <v>#N/A</v>
      </c>
      <c r="AO63" s="507" t="e">
        <f ca="1">+IF(AND(ISNUMBER(OFFSET('Sanitation Data'!$G$12,0,10*ROW('Sanitation Data'!G57))),'Data Summary'!DD63="Yes"),OFFSET('Sanitation Data'!$G$12,0,10*ROW('Sanitation Data'!G57)),NA())</f>
        <v>#N/A</v>
      </c>
      <c r="AP63" s="507" t="e">
        <f ca="1">+IF(AND(ISNUMBER(OFFSET('Sanitation Data'!$H$4,0,10*ROW('Sanitation Data'!H57))),'Data Summary'!DE63="Yes"),100-OFFSET('Sanitation Data'!$H$4,0,10*ROW('Sanitation Data'!H57)),NA())</f>
        <v>#N/A</v>
      </c>
      <c r="AQ63" s="507" t="e">
        <f ca="1">+IF(AND(ISNUMBER(OFFSET('Sanitation Data'!$H$6,0,10*ROW('Sanitation Data'!H57))),'Data Summary'!DF63="Yes"),OFFSET('Sanitation Data'!$H$6,0,10*ROW('Sanitation Data'!H57)),NA())</f>
        <v>#N/A</v>
      </c>
      <c r="AR63" s="507" t="e">
        <f ca="1">+IF(AND(ISNUMBER(OFFSET('Sanitation Data'!$H$10,0,10*ROW('Sanitation Data'!H57))),'Data Summary'!DG63="Yes"),OFFSET('Sanitation Data'!$H$10,0,10*ROW('Sanitation Data'!H57)),NA())</f>
        <v>#N/A</v>
      </c>
      <c r="AS63" s="507" t="e">
        <f ca="1">+IF(AND(ISNUMBER(OFFSET('Sanitation Data'!$H$11,0,10*ROW('Sanitation Data'!H57))),'Data Summary'!DH63="Yes"),OFFSET('Sanitation Data'!$H$11,0,10*ROW('Sanitation Data'!H57)),NA())</f>
        <v>#N/A</v>
      </c>
      <c r="AT63" s="507" t="e">
        <f ca="1">+IF(AND(ISNUMBER(OFFSET('Sanitation Data'!$H$12,0,10*ROW('Sanitation Data'!H57))),'Data Summary'!DI63="Yes"),OFFSET('Sanitation Data'!$H$12,0,10*ROW('Sanitation Data'!H57)),NA())</f>
        <v>#N/A</v>
      </c>
      <c r="AU63" s="507" t="e">
        <f ca="1">+IF(AND(ISNUMBER(OFFSET('Sanitation Data'!$I$4,0,10*ROW('Sanitation Data'!I57))),'Data Summary'!DJ63="Yes"),100-OFFSET('Sanitation Data'!$I$4,0,10*ROW('Sanitation Data'!I57)),NA())</f>
        <v>#N/A</v>
      </c>
      <c r="AV63" s="507" t="e">
        <f ca="1">+IF(AND(ISNUMBER(OFFSET('Sanitation Data'!$I$6,0,10*ROW('Sanitation Data'!I57))),'Data Summary'!DK63="Yes"),OFFSET('Sanitation Data'!$I$6,0,10*ROW('Sanitation Data'!I57)),NA())</f>
        <v>#N/A</v>
      </c>
      <c r="AW63" s="507" t="e">
        <f ca="1">+IF(AND(ISNUMBER(OFFSET('Sanitation Data'!$I$10,0,10*ROW('Sanitation Data'!I57))),'Data Summary'!DL63="Yes"),OFFSET('Sanitation Data'!$I$10,0,10*ROW('Sanitation Data'!I57)),NA())</f>
        <v>#N/A</v>
      </c>
      <c r="AX63" s="507" t="e">
        <f ca="1">+IF(AND(ISNUMBER(OFFSET('Sanitation Data'!$I$11,0,10*ROW('Sanitation Data'!I57))),'Data Summary'!DM63="Yes"),OFFSET('Sanitation Data'!$I$11,0,10*ROW('Sanitation Data'!I57)),NA())</f>
        <v>#N/A</v>
      </c>
      <c r="AY63" s="507" t="e">
        <f ca="1">+IF(AND(ISNUMBER(OFFSET('Sanitation Data'!$I$12,0,10*ROW('Sanitation Data'!I57))),'Data Summary'!DN63="Yes"),OFFSET('Sanitation Data'!$I$12,0,10*ROW('Sanitation Data'!I57)),NA())</f>
        <v>#N/A</v>
      </c>
      <c r="AZ63" s="508" t="e">
        <f ca="1">+IF(AND(ISNUMBER(OFFSET('Hygiene Data'!$D$5,0,10*ROW('Hygiene Data'!D57))),'Data Summary'!DO63="Yes"),OFFSET('Hygiene Data'!$D$5,0,10*ROW('Hygiene Data'!D57)),NA())</f>
        <v>#N/A</v>
      </c>
      <c r="BA63" s="508" t="e">
        <f ca="1">+IF(AND(ISNUMBER(OFFSET('Hygiene Data'!$D$7,0,10*ROW('Hygiene Data'!D57))),'Data Summary'!DP63="Yes"),OFFSET('Hygiene Data'!$D$7,0,10*ROW('Hygiene Data'!D57)),NA())</f>
        <v>#N/A</v>
      </c>
      <c r="BB63" s="508" t="e">
        <f ca="1">+IF(AND(ISNUMBER(OFFSET('Hygiene Data'!$D$9,0,10*ROW('Hygiene Data'!D57))),'Data Summary'!DQ63="Yes"),OFFSET('Hygiene Data'!$D$9,0,10*ROW('Hygiene Data'!D57)),NA())</f>
        <v>#N/A</v>
      </c>
      <c r="BC63" s="508" t="e">
        <f ca="1">+IF(AND(ISNUMBER(OFFSET('Hygiene Data'!$E$5,0,10*ROW('Hygiene Data'!E57))),'Data Summary'!DR63="Yes"),OFFSET('Hygiene Data'!$E$5,0,10*ROW('Hygiene Data'!E57)),NA())</f>
        <v>#N/A</v>
      </c>
      <c r="BD63" s="508" t="e">
        <f ca="1">+IF(AND(ISNUMBER(OFFSET('Hygiene Data'!$E$7,0,10*ROW('Hygiene Data'!E57))),'Data Summary'!DS63="Yes"),OFFSET('Hygiene Data'!$E$7,0,10*ROW('Hygiene Data'!E57)),NA())</f>
        <v>#N/A</v>
      </c>
      <c r="BE63" s="508" t="e">
        <f ca="1">+IF(AND(ISNUMBER(OFFSET('Hygiene Data'!$E$9,0,10*ROW('Hygiene Data'!E57))),'Data Summary'!DT63="Yes"),OFFSET('Hygiene Data'!$E$9,0,10*ROW('Hygiene Data'!E57)),NA())</f>
        <v>#N/A</v>
      </c>
      <c r="BF63" s="508" t="e">
        <f ca="1">+IF(AND(ISNUMBER(OFFSET('Hygiene Data'!$F$5,0,10*ROW('Hygiene Data'!F57))),'Data Summary'!DU63="Yes"),OFFSET('Hygiene Data'!$F$5,0,10*ROW('Hygiene Data'!F57)),NA())</f>
        <v>#N/A</v>
      </c>
      <c r="BG63" s="508" t="e">
        <f ca="1">+IF(AND(ISNUMBER(OFFSET('Hygiene Data'!$F$7,0,10*ROW('Hygiene Data'!F57))),'Data Summary'!DV63="Yes"),OFFSET('Hygiene Data'!$F$7,0,10*ROW('Hygiene Data'!F57)),NA())</f>
        <v>#N/A</v>
      </c>
      <c r="BH63" s="508" t="e">
        <f ca="1">+IF(AND(ISNUMBER(OFFSET('Hygiene Data'!$F$9,0,10*ROW('Hygiene Data'!F57))),'Data Summary'!DW63="Yes"),OFFSET('Hygiene Data'!$F$9,0,10*ROW('Hygiene Data'!F57)),NA())</f>
        <v>#N/A</v>
      </c>
      <c r="BI63" s="508" t="e">
        <f ca="1">+IF(AND(ISNUMBER(OFFSET('Hygiene Data'!$G$5,0,10*ROW('Hygiene Data'!G57))),'Data Summary'!DX63="Yes"),OFFSET('Hygiene Data'!$G$5,0,10*ROW('Hygiene Data'!G57)),NA())</f>
        <v>#N/A</v>
      </c>
      <c r="BJ63" s="508" t="e">
        <f ca="1">+IF(AND(ISNUMBER(OFFSET('Hygiene Data'!$G$7,0,10*ROW('Hygiene Data'!G57))),'Data Summary'!DY63="Yes"),OFFSET('Hygiene Data'!$G$7,0,10*ROW('Hygiene Data'!G57)),NA())</f>
        <v>#N/A</v>
      </c>
      <c r="BK63" s="508" t="e">
        <f ca="1">+IF(AND(ISNUMBER(OFFSET('Hygiene Data'!$G$9,0,10*ROW('Hygiene Data'!G57))),'Data Summary'!DZ63="Yes"),OFFSET('Hygiene Data'!$G$9,0,10*ROW('Hygiene Data'!G57)),NA())</f>
        <v>#N/A</v>
      </c>
      <c r="BL63" s="508" t="e">
        <f ca="1">+IF(AND(ISNUMBER(OFFSET('Hygiene Data'!$H$5,0,10*ROW('Hygiene Data'!H57))),'Data Summary'!EA63="Yes"),OFFSET('Hygiene Data'!$H$5,0,10*ROW('Hygiene Data'!H57)),NA())</f>
        <v>#N/A</v>
      </c>
      <c r="BM63" s="508" t="e">
        <f ca="1">+IF(AND(ISNUMBER(OFFSET('Hygiene Data'!$H$7,0,10*ROW('Hygiene Data'!H57))),'Data Summary'!EB63="Yes"),OFFSET('Hygiene Data'!$H$7,0,10*ROW('Hygiene Data'!H57)),NA())</f>
        <v>#N/A</v>
      </c>
      <c r="BN63" s="508" t="e">
        <f ca="1">+IF(AND(ISNUMBER(OFFSET('Hygiene Data'!$H$9,0,10*ROW('Hygiene Data'!H57))),'Data Summary'!EC63="Yes"),OFFSET('Hygiene Data'!$H$9,0,10*ROW('Hygiene Data'!H57)),NA())</f>
        <v>#N/A</v>
      </c>
      <c r="BO63" s="508" t="e">
        <f ca="1">+IF(AND(ISNUMBER(OFFSET('Hygiene Data'!$I$5,0,10*ROW('Hygiene Data'!I57))),'Data Summary'!ED63="Yes"),OFFSET('Hygiene Data'!$I$5,0,10*ROW('Hygiene Data'!I57)),NA())</f>
        <v>#N/A</v>
      </c>
      <c r="BP63" s="508" t="e">
        <f ca="1">+IF(AND(ISNUMBER(OFFSET('Hygiene Data'!$I$7,0,10*ROW('Hygiene Data'!I57))),'Data Summary'!EE63="Yes"),OFFSET('Hygiene Data'!$I$7,0,10*ROW('Hygiene Data'!I57)),NA())</f>
        <v>#N/A</v>
      </c>
      <c r="BQ63" s="508" t="e">
        <f ca="1">+IF(AND(ISNUMBER(OFFSET('Hygiene Data'!$I$9,0,10*ROW('Hygiene Data'!I57))),'Data Summary'!EF63="Yes"),OFFSET('Hygiene Data'!$I$9,0,10*ROW('Hygiene Data'!I57)),NA())</f>
        <v>#N/A</v>
      </c>
    </row>
    <row r="64" spans="1:69" x14ac:dyDescent="0.25">
      <c r="A64" s="504" t="e">
        <f ca="1">+RIGHT('Data Summary'!A64,LEN('Data Summary'!A64)-9)</f>
        <v>#VALUE!</v>
      </c>
      <c r="B64" s="478" t="str">
        <f ca="1">+IF(ISTEXT('Data Summary'!B64),'Data Summary'!B64,"")</f>
        <v/>
      </c>
      <c r="C64" s="505" t="e">
        <f ca="1">+VALUE('Data Summary'!C64)</f>
        <v>#VALUE!</v>
      </c>
      <c r="D64" s="506" t="e">
        <f ca="1">+IF(AND(ISNUMBER(OFFSET('Water Data'!$D$4,0,10*ROW('Water Data'!D58))),'Data Summary'!BS64="Yes"),100-OFFSET('Water Data'!$D$4,0,10*ROW('Water Data'!D58)),NA())</f>
        <v>#N/A</v>
      </c>
      <c r="E64" s="506" t="e">
        <f ca="1">+IF(AND(ISNUMBER(OFFSET('Water Data'!$D$6,0,10*ROW('Water Data'!D58))),'Data Summary'!BT64="Yes"),OFFSET('Water Data'!$D$6,0,10*ROW('Water Data'!D58)),NA())</f>
        <v>#N/A</v>
      </c>
      <c r="F64" s="506" t="e">
        <f ca="1">+IF(AND(ISNUMBER(OFFSET('Water Data'!$D$9,0,10*ROW('Water Data'!D58))),'Data Summary'!BU64="Yes"),OFFSET('Water Data'!$D$9,0,10*ROW('Water Data'!D58)),NA())</f>
        <v>#N/A</v>
      </c>
      <c r="G64" s="506" t="e">
        <f ca="1">+IF(AND(ISNUMBER(OFFSET('Water Data'!$E$4,0,10*ROW('Water Data'!E58))),'Data Summary'!BV64="Yes"),100-OFFSET('Water Data'!$E$4,0,10*ROW('Water Data'!E58)),NA())</f>
        <v>#N/A</v>
      </c>
      <c r="H64" s="506" t="e">
        <f ca="1">+IF(AND(ISNUMBER(OFFSET('Water Data'!$E$6,0,10*ROW('Water Data'!E58))),'Data Summary'!BW64="Yes"),OFFSET('Water Data'!$E$6,0,10*ROW('Water Data'!E58)),NA())</f>
        <v>#N/A</v>
      </c>
      <c r="I64" s="506" t="e">
        <f ca="1">+IF(AND(ISNUMBER(OFFSET('Water Data'!$E$9,0,10*ROW('Water Data'!E58))),'Data Summary'!BX64="Yes"),OFFSET('Water Data'!$E$9,0,10*ROW('Water Data'!E58)),NA())</f>
        <v>#N/A</v>
      </c>
      <c r="J64" s="506" t="e">
        <f ca="1">+IF(AND(ISNUMBER(OFFSET('Water Data'!$F$4,0,10*ROW('Water Data'!F58))),'Data Summary'!BY64="Yes"),100-OFFSET('Water Data'!$F$4,0,10*ROW('Water Data'!F58)),NA())</f>
        <v>#N/A</v>
      </c>
      <c r="K64" s="506" t="e">
        <f ca="1">+IF(AND(ISNUMBER(OFFSET('Water Data'!$F$6,0,10*ROW('Water Data'!F58))),'Data Summary'!BZ64="Yes"),OFFSET('Water Data'!$F$6,0,10*ROW('Water Data'!F58)),NA())</f>
        <v>#N/A</v>
      </c>
      <c r="L64" s="506" t="e">
        <f ca="1">+IF(AND(ISNUMBER(OFFSET('Water Data'!$F$9,0,10*ROW('Water Data'!F58))),'Data Summary'!CA64="Yes"),OFFSET('Water Data'!$F$9,0,10*ROW('Water Data'!F58)),NA())</f>
        <v>#N/A</v>
      </c>
      <c r="M64" s="506" t="e">
        <f ca="1">+IF(AND(ISNUMBER(OFFSET('Water Data'!$G$4,0,10*ROW('Water Data'!G58))),'Data Summary'!CB64="Yes"),100-OFFSET('Water Data'!$G$4,0,10*ROW('Water Data'!G58)),NA())</f>
        <v>#N/A</v>
      </c>
      <c r="N64" s="506" t="e">
        <f ca="1">+IF(AND(ISNUMBER(OFFSET('Water Data'!$G$6,0,10*ROW('Water Data'!G58))),'Data Summary'!CC64="Yes"),OFFSET('Water Data'!$G$6,0,10*ROW('Water Data'!G58)),NA())</f>
        <v>#N/A</v>
      </c>
      <c r="O64" s="506" t="e">
        <f ca="1">+IF(AND(ISNUMBER(OFFSET('Water Data'!$G$9,0,10*ROW('Water Data'!G58))),'Data Summary'!CD64="Yes"),OFFSET('Water Data'!$G$9,0,10*ROW('Water Data'!G58)),NA())</f>
        <v>#N/A</v>
      </c>
      <c r="P64" s="506" t="e">
        <f ca="1">+IF(AND(ISNUMBER(OFFSET('Water Data'!$H$4,0,10*ROW('Water Data'!H58))),'Data Summary'!CE64="Yes"),100-OFFSET('Water Data'!$H$4,0,10*ROW('Water Data'!H58)),NA())</f>
        <v>#N/A</v>
      </c>
      <c r="Q64" s="506" t="e">
        <f ca="1">+IF(AND(ISNUMBER(OFFSET('Water Data'!$H$6,0,10*ROW('Water Data'!H58))),'Data Summary'!CF64="Yes"),OFFSET('Water Data'!$H$6,0,10*ROW('Water Data'!H58)),NA())</f>
        <v>#N/A</v>
      </c>
      <c r="R64" s="506" t="e">
        <f ca="1">+IF(AND(ISNUMBER(OFFSET('Water Data'!$H$9,0,10*ROW('Water Data'!H58))),'Data Summary'!CG64="Yes"),OFFSET('Water Data'!$H$9,0,10*ROW('Water Data'!H58)),NA())</f>
        <v>#N/A</v>
      </c>
      <c r="S64" s="506" t="e">
        <f ca="1">+IF(AND(ISNUMBER(OFFSET('Water Data'!$I$4,0,10*ROW('Water Data'!I58))),'Data Summary'!CH64="Yes"),100-OFFSET('Water Data'!$I$4,0,10*ROW('Water Data'!I58)),NA())</f>
        <v>#N/A</v>
      </c>
      <c r="T64" s="506" t="e">
        <f ca="1">+IF(AND(ISNUMBER(OFFSET('Water Data'!$I$6,0,10*ROW('Water Data'!I58))),'Data Summary'!CI64="Yes"),OFFSET('Water Data'!$I$6,0,10*ROW('Water Data'!I58)),NA())</f>
        <v>#N/A</v>
      </c>
      <c r="U64" s="506" t="e">
        <f ca="1">+IF(AND(ISNUMBER(OFFSET('Water Data'!$I$9,0,10*ROW('Water Data'!I58))),'Data Summary'!CJ64="Yes"),OFFSET('Water Data'!$I$9,0,10*ROW('Water Data'!I58)),NA())</f>
        <v>#N/A</v>
      </c>
      <c r="V64" s="507" t="e">
        <f ca="1">+IF(AND(ISNUMBER(OFFSET('Sanitation Data'!$D$4,0,10*ROW('Sanitation Data'!D58))),'Data Summary'!CK64="Yes"),100-OFFSET('Sanitation Data'!$D$4,0,10*ROW('Sanitation Data'!D58)),NA())</f>
        <v>#N/A</v>
      </c>
      <c r="W64" s="507" t="e">
        <f ca="1">+IF(AND(ISNUMBER(OFFSET('Sanitation Data'!$D$6,0,10*ROW('Sanitation Data'!D58))),'Data Summary'!CL64="Yes"),OFFSET('Sanitation Data'!$D$6,0,10*ROW('Sanitation Data'!D58)),NA())</f>
        <v>#N/A</v>
      </c>
      <c r="X64" s="507" t="e">
        <f ca="1">+IF(AND(ISNUMBER(OFFSET('Sanitation Data'!$D$10,0,10*ROW('Sanitation Data'!D58))),'Data Summary'!CM64="Yes"),OFFSET('Sanitation Data'!$D$10,0,10*ROW('Sanitation Data'!D58)),NA())</f>
        <v>#N/A</v>
      </c>
      <c r="Y64" s="507" t="e">
        <f ca="1">+IF(AND(ISNUMBER(OFFSET('Sanitation Data'!$D$11,0,10*ROW('Sanitation Data'!D58))),'Data Summary'!CN64="Yes"),OFFSET('Sanitation Data'!$D$11,0,10*ROW('Sanitation Data'!D58)),NA())</f>
        <v>#N/A</v>
      </c>
      <c r="Z64" s="507" t="e">
        <f ca="1">+IF(AND(ISNUMBER(OFFSET('Sanitation Data'!$D$12,0,10*ROW('Sanitation Data'!D58))),'Data Summary'!CO64="Yes"),OFFSET('Sanitation Data'!$D$12,0,10*ROW('Sanitation Data'!D58)),NA())</f>
        <v>#N/A</v>
      </c>
      <c r="AA64" s="507" t="e">
        <f ca="1">+IF(AND(ISNUMBER(OFFSET('Sanitation Data'!$E$4,0,10*ROW('Sanitation Data'!E58))),'Data Summary'!CP64="Yes"),100-OFFSET('Sanitation Data'!$E$4,0,10*ROW('Sanitation Data'!E58)),NA())</f>
        <v>#N/A</v>
      </c>
      <c r="AB64" s="507" t="e">
        <f ca="1">+IF(AND(ISNUMBER(OFFSET('Sanitation Data'!$E$6,0,10*ROW('Sanitation Data'!E58))),'Data Summary'!CQ64="Yes"),OFFSET('Sanitation Data'!$E$6,0,10*ROW('Sanitation Data'!E58)),NA())</f>
        <v>#N/A</v>
      </c>
      <c r="AC64" s="507" t="e">
        <f ca="1">+IF(AND(ISNUMBER(OFFSET('Sanitation Data'!$E$10,0,10*ROW('Sanitation Data'!E58))),'Data Summary'!CR64="Yes"),OFFSET('Sanitation Data'!$E$10,0,10*ROW('Sanitation Data'!E58)),NA())</f>
        <v>#N/A</v>
      </c>
      <c r="AD64" s="507" t="e">
        <f ca="1">+IF(AND(ISNUMBER(OFFSET('Sanitation Data'!$E$11,0,10*ROW('Sanitation Data'!E58))),'Data Summary'!CS64="Yes"),OFFSET('Sanitation Data'!$E$11,0,10*ROW('Sanitation Data'!E58)),NA())</f>
        <v>#N/A</v>
      </c>
      <c r="AE64" s="507" t="e">
        <f ca="1">+IF(AND(ISNUMBER(OFFSET('Sanitation Data'!$E$12,0,10*ROW('Sanitation Data'!E58))),'Data Summary'!CT64="Yes"),OFFSET('Sanitation Data'!$E$12,0,10*ROW('Sanitation Data'!E58)),NA())</f>
        <v>#N/A</v>
      </c>
      <c r="AF64" s="507" t="e">
        <f ca="1">+IF(AND(ISNUMBER(OFFSET('Sanitation Data'!$F$4,0,10*ROW('Sanitation Data'!F58))),'Data Summary'!CU64="Yes"),100-OFFSET('Sanitation Data'!$F$4,0,10*ROW('Sanitation Data'!F58)),NA())</f>
        <v>#N/A</v>
      </c>
      <c r="AG64" s="507" t="e">
        <f ca="1">+IF(AND(ISNUMBER(OFFSET('Sanitation Data'!$F$6,0,10*ROW('Sanitation Data'!F58))),'Data Summary'!CV64="Yes"),OFFSET('Sanitation Data'!$F$6,0,10*ROW('Sanitation Data'!F58)),NA())</f>
        <v>#N/A</v>
      </c>
      <c r="AH64" s="507" t="e">
        <f ca="1">+IF(AND(ISNUMBER(OFFSET('Sanitation Data'!$F$10,0,10*ROW('Sanitation Data'!F58))),'Data Summary'!CW64="Yes"),OFFSET('Sanitation Data'!$F$10,0,10*ROW('Sanitation Data'!F58)),NA())</f>
        <v>#N/A</v>
      </c>
      <c r="AI64" s="507" t="e">
        <f ca="1">+IF(AND(ISNUMBER(OFFSET('Sanitation Data'!$F$11,0,10*ROW('Sanitation Data'!F58))),'Data Summary'!CX64="Yes"),OFFSET('Sanitation Data'!$F$11,0,10*ROW('Sanitation Data'!F58)),NA())</f>
        <v>#N/A</v>
      </c>
      <c r="AJ64" s="507" t="e">
        <f ca="1">+IF(AND(ISNUMBER(OFFSET('Sanitation Data'!$F$12,0,10*ROW('Sanitation Data'!F58))),'Data Summary'!CY64="Yes"),OFFSET('Sanitation Data'!$F$12,0,10*ROW('Sanitation Data'!F58)),NA())</f>
        <v>#N/A</v>
      </c>
      <c r="AK64" s="507" t="e">
        <f ca="1">+IF(AND(ISNUMBER(OFFSET('Sanitation Data'!$G$4,0,10*ROW('Sanitation Data'!G58))),'Data Summary'!CZ64="Yes"),100-OFFSET('Sanitation Data'!$G$4,0,10*ROW('Sanitation Data'!G58)),NA())</f>
        <v>#N/A</v>
      </c>
      <c r="AL64" s="507" t="e">
        <f ca="1">+IF(AND(ISNUMBER(OFFSET('Sanitation Data'!$G$6,0,10*ROW('Sanitation Data'!G58))),'Data Summary'!DA64="Yes"),OFFSET('Sanitation Data'!$G$6,0,10*ROW('Sanitation Data'!G58)),NA())</f>
        <v>#N/A</v>
      </c>
      <c r="AM64" s="507" t="e">
        <f ca="1">+IF(AND(ISNUMBER(OFFSET('Sanitation Data'!$G$10,0,10*ROW('Sanitation Data'!G58))),'Data Summary'!DB64="Yes"),OFFSET('Sanitation Data'!$G$10,0,10*ROW('Sanitation Data'!G58)),NA())</f>
        <v>#N/A</v>
      </c>
      <c r="AN64" s="507" t="e">
        <f ca="1">+IF(AND(ISNUMBER(OFFSET('Sanitation Data'!$G$11,0,10*ROW('Sanitation Data'!G58))),'Data Summary'!DC64="Yes"),OFFSET('Sanitation Data'!$G$11,0,10*ROW('Sanitation Data'!G58)),NA())</f>
        <v>#N/A</v>
      </c>
      <c r="AO64" s="507" t="e">
        <f ca="1">+IF(AND(ISNUMBER(OFFSET('Sanitation Data'!$G$12,0,10*ROW('Sanitation Data'!G58))),'Data Summary'!DD64="Yes"),OFFSET('Sanitation Data'!$G$12,0,10*ROW('Sanitation Data'!G58)),NA())</f>
        <v>#N/A</v>
      </c>
      <c r="AP64" s="507" t="e">
        <f ca="1">+IF(AND(ISNUMBER(OFFSET('Sanitation Data'!$H$4,0,10*ROW('Sanitation Data'!H58))),'Data Summary'!DE64="Yes"),100-OFFSET('Sanitation Data'!$H$4,0,10*ROW('Sanitation Data'!H58)),NA())</f>
        <v>#N/A</v>
      </c>
      <c r="AQ64" s="507" t="e">
        <f ca="1">+IF(AND(ISNUMBER(OFFSET('Sanitation Data'!$H$6,0,10*ROW('Sanitation Data'!H58))),'Data Summary'!DF64="Yes"),OFFSET('Sanitation Data'!$H$6,0,10*ROW('Sanitation Data'!H58)),NA())</f>
        <v>#N/A</v>
      </c>
      <c r="AR64" s="507" t="e">
        <f ca="1">+IF(AND(ISNUMBER(OFFSET('Sanitation Data'!$H$10,0,10*ROW('Sanitation Data'!H58))),'Data Summary'!DG64="Yes"),OFFSET('Sanitation Data'!$H$10,0,10*ROW('Sanitation Data'!H58)),NA())</f>
        <v>#N/A</v>
      </c>
      <c r="AS64" s="507" t="e">
        <f ca="1">+IF(AND(ISNUMBER(OFFSET('Sanitation Data'!$H$11,0,10*ROW('Sanitation Data'!H58))),'Data Summary'!DH64="Yes"),OFFSET('Sanitation Data'!$H$11,0,10*ROW('Sanitation Data'!H58)),NA())</f>
        <v>#N/A</v>
      </c>
      <c r="AT64" s="507" t="e">
        <f ca="1">+IF(AND(ISNUMBER(OFFSET('Sanitation Data'!$H$12,0,10*ROW('Sanitation Data'!H58))),'Data Summary'!DI64="Yes"),OFFSET('Sanitation Data'!$H$12,0,10*ROW('Sanitation Data'!H58)),NA())</f>
        <v>#N/A</v>
      </c>
      <c r="AU64" s="507" t="e">
        <f ca="1">+IF(AND(ISNUMBER(OFFSET('Sanitation Data'!$I$4,0,10*ROW('Sanitation Data'!I58))),'Data Summary'!DJ64="Yes"),100-OFFSET('Sanitation Data'!$I$4,0,10*ROW('Sanitation Data'!I58)),NA())</f>
        <v>#N/A</v>
      </c>
      <c r="AV64" s="507" t="e">
        <f ca="1">+IF(AND(ISNUMBER(OFFSET('Sanitation Data'!$I$6,0,10*ROW('Sanitation Data'!I58))),'Data Summary'!DK64="Yes"),OFFSET('Sanitation Data'!$I$6,0,10*ROW('Sanitation Data'!I58)),NA())</f>
        <v>#N/A</v>
      </c>
      <c r="AW64" s="507" t="e">
        <f ca="1">+IF(AND(ISNUMBER(OFFSET('Sanitation Data'!$I$10,0,10*ROW('Sanitation Data'!I58))),'Data Summary'!DL64="Yes"),OFFSET('Sanitation Data'!$I$10,0,10*ROW('Sanitation Data'!I58)),NA())</f>
        <v>#N/A</v>
      </c>
      <c r="AX64" s="507" t="e">
        <f ca="1">+IF(AND(ISNUMBER(OFFSET('Sanitation Data'!$I$11,0,10*ROW('Sanitation Data'!I58))),'Data Summary'!DM64="Yes"),OFFSET('Sanitation Data'!$I$11,0,10*ROW('Sanitation Data'!I58)),NA())</f>
        <v>#N/A</v>
      </c>
      <c r="AY64" s="507" t="e">
        <f ca="1">+IF(AND(ISNUMBER(OFFSET('Sanitation Data'!$I$12,0,10*ROW('Sanitation Data'!I58))),'Data Summary'!DN64="Yes"),OFFSET('Sanitation Data'!$I$12,0,10*ROW('Sanitation Data'!I58)),NA())</f>
        <v>#N/A</v>
      </c>
      <c r="AZ64" s="508" t="e">
        <f ca="1">+IF(AND(ISNUMBER(OFFSET('Hygiene Data'!$D$5,0,10*ROW('Hygiene Data'!D58))),'Data Summary'!DO64="Yes"),OFFSET('Hygiene Data'!$D$5,0,10*ROW('Hygiene Data'!D58)),NA())</f>
        <v>#N/A</v>
      </c>
      <c r="BA64" s="508" t="e">
        <f ca="1">+IF(AND(ISNUMBER(OFFSET('Hygiene Data'!$D$7,0,10*ROW('Hygiene Data'!D58))),'Data Summary'!DP64="Yes"),OFFSET('Hygiene Data'!$D$7,0,10*ROW('Hygiene Data'!D58)),NA())</f>
        <v>#N/A</v>
      </c>
      <c r="BB64" s="508" t="e">
        <f ca="1">+IF(AND(ISNUMBER(OFFSET('Hygiene Data'!$D$9,0,10*ROW('Hygiene Data'!D58))),'Data Summary'!DQ64="Yes"),OFFSET('Hygiene Data'!$D$9,0,10*ROW('Hygiene Data'!D58)),NA())</f>
        <v>#N/A</v>
      </c>
      <c r="BC64" s="508" t="e">
        <f ca="1">+IF(AND(ISNUMBER(OFFSET('Hygiene Data'!$E$5,0,10*ROW('Hygiene Data'!E58))),'Data Summary'!DR64="Yes"),OFFSET('Hygiene Data'!$E$5,0,10*ROW('Hygiene Data'!E58)),NA())</f>
        <v>#N/A</v>
      </c>
      <c r="BD64" s="508" t="e">
        <f ca="1">+IF(AND(ISNUMBER(OFFSET('Hygiene Data'!$E$7,0,10*ROW('Hygiene Data'!E58))),'Data Summary'!DS64="Yes"),OFFSET('Hygiene Data'!$E$7,0,10*ROW('Hygiene Data'!E58)),NA())</f>
        <v>#N/A</v>
      </c>
      <c r="BE64" s="508" t="e">
        <f ca="1">+IF(AND(ISNUMBER(OFFSET('Hygiene Data'!$E$9,0,10*ROW('Hygiene Data'!E58))),'Data Summary'!DT64="Yes"),OFFSET('Hygiene Data'!$E$9,0,10*ROW('Hygiene Data'!E58)),NA())</f>
        <v>#N/A</v>
      </c>
      <c r="BF64" s="508" t="e">
        <f ca="1">+IF(AND(ISNUMBER(OFFSET('Hygiene Data'!$F$5,0,10*ROW('Hygiene Data'!F58))),'Data Summary'!DU64="Yes"),OFFSET('Hygiene Data'!$F$5,0,10*ROW('Hygiene Data'!F58)),NA())</f>
        <v>#N/A</v>
      </c>
      <c r="BG64" s="508" t="e">
        <f ca="1">+IF(AND(ISNUMBER(OFFSET('Hygiene Data'!$F$7,0,10*ROW('Hygiene Data'!F58))),'Data Summary'!DV64="Yes"),OFFSET('Hygiene Data'!$F$7,0,10*ROW('Hygiene Data'!F58)),NA())</f>
        <v>#N/A</v>
      </c>
      <c r="BH64" s="508" t="e">
        <f ca="1">+IF(AND(ISNUMBER(OFFSET('Hygiene Data'!$F$9,0,10*ROW('Hygiene Data'!F58))),'Data Summary'!DW64="Yes"),OFFSET('Hygiene Data'!$F$9,0,10*ROW('Hygiene Data'!F58)),NA())</f>
        <v>#N/A</v>
      </c>
      <c r="BI64" s="508" t="e">
        <f ca="1">+IF(AND(ISNUMBER(OFFSET('Hygiene Data'!$G$5,0,10*ROW('Hygiene Data'!G58))),'Data Summary'!DX64="Yes"),OFFSET('Hygiene Data'!$G$5,0,10*ROW('Hygiene Data'!G58)),NA())</f>
        <v>#N/A</v>
      </c>
      <c r="BJ64" s="508" t="e">
        <f ca="1">+IF(AND(ISNUMBER(OFFSET('Hygiene Data'!$G$7,0,10*ROW('Hygiene Data'!G58))),'Data Summary'!DY64="Yes"),OFFSET('Hygiene Data'!$G$7,0,10*ROW('Hygiene Data'!G58)),NA())</f>
        <v>#N/A</v>
      </c>
      <c r="BK64" s="508" t="e">
        <f ca="1">+IF(AND(ISNUMBER(OFFSET('Hygiene Data'!$G$9,0,10*ROW('Hygiene Data'!G58))),'Data Summary'!DZ64="Yes"),OFFSET('Hygiene Data'!$G$9,0,10*ROW('Hygiene Data'!G58)),NA())</f>
        <v>#N/A</v>
      </c>
      <c r="BL64" s="508" t="e">
        <f ca="1">+IF(AND(ISNUMBER(OFFSET('Hygiene Data'!$H$5,0,10*ROW('Hygiene Data'!H58))),'Data Summary'!EA64="Yes"),OFFSET('Hygiene Data'!$H$5,0,10*ROW('Hygiene Data'!H58)),NA())</f>
        <v>#N/A</v>
      </c>
      <c r="BM64" s="508" t="e">
        <f ca="1">+IF(AND(ISNUMBER(OFFSET('Hygiene Data'!$H$7,0,10*ROW('Hygiene Data'!H58))),'Data Summary'!EB64="Yes"),OFFSET('Hygiene Data'!$H$7,0,10*ROW('Hygiene Data'!H58)),NA())</f>
        <v>#N/A</v>
      </c>
      <c r="BN64" s="508" t="e">
        <f ca="1">+IF(AND(ISNUMBER(OFFSET('Hygiene Data'!$H$9,0,10*ROW('Hygiene Data'!H58))),'Data Summary'!EC64="Yes"),OFFSET('Hygiene Data'!$H$9,0,10*ROW('Hygiene Data'!H58)),NA())</f>
        <v>#N/A</v>
      </c>
      <c r="BO64" s="508" t="e">
        <f ca="1">+IF(AND(ISNUMBER(OFFSET('Hygiene Data'!$I$5,0,10*ROW('Hygiene Data'!I58))),'Data Summary'!ED64="Yes"),OFFSET('Hygiene Data'!$I$5,0,10*ROW('Hygiene Data'!I58)),NA())</f>
        <v>#N/A</v>
      </c>
      <c r="BP64" s="508" t="e">
        <f ca="1">+IF(AND(ISNUMBER(OFFSET('Hygiene Data'!$I$7,0,10*ROW('Hygiene Data'!I58))),'Data Summary'!EE64="Yes"),OFFSET('Hygiene Data'!$I$7,0,10*ROW('Hygiene Data'!I58)),NA())</f>
        <v>#N/A</v>
      </c>
      <c r="BQ64" s="508" t="e">
        <f ca="1">+IF(AND(ISNUMBER(OFFSET('Hygiene Data'!$I$9,0,10*ROW('Hygiene Data'!I58))),'Data Summary'!EF64="Yes"),OFFSET('Hygiene Data'!$I$9,0,10*ROW('Hygiene Data'!I58)),NA())</f>
        <v>#N/A</v>
      </c>
    </row>
    <row r="65" spans="1:69" x14ac:dyDescent="0.25">
      <c r="A65" s="504" t="e">
        <f ca="1">+RIGHT('Data Summary'!A65,LEN('Data Summary'!A65)-9)</f>
        <v>#VALUE!</v>
      </c>
      <c r="B65" s="478" t="str">
        <f ca="1">+IF(ISTEXT('Data Summary'!B65),'Data Summary'!B65,"")</f>
        <v/>
      </c>
      <c r="C65" s="505" t="e">
        <f ca="1">+VALUE('Data Summary'!C65)</f>
        <v>#VALUE!</v>
      </c>
      <c r="D65" s="506" t="e">
        <f ca="1">+IF(AND(ISNUMBER(OFFSET('Water Data'!$D$4,0,10*ROW('Water Data'!D59))),'Data Summary'!BS65="Yes"),100-OFFSET('Water Data'!$D$4,0,10*ROW('Water Data'!D59)),NA())</f>
        <v>#N/A</v>
      </c>
      <c r="E65" s="506" t="e">
        <f ca="1">+IF(AND(ISNUMBER(OFFSET('Water Data'!$D$6,0,10*ROW('Water Data'!D59))),'Data Summary'!BT65="Yes"),OFFSET('Water Data'!$D$6,0,10*ROW('Water Data'!D59)),NA())</f>
        <v>#N/A</v>
      </c>
      <c r="F65" s="506" t="e">
        <f ca="1">+IF(AND(ISNUMBER(OFFSET('Water Data'!$D$9,0,10*ROW('Water Data'!D59))),'Data Summary'!BU65="Yes"),OFFSET('Water Data'!$D$9,0,10*ROW('Water Data'!D59)),NA())</f>
        <v>#N/A</v>
      </c>
      <c r="G65" s="506" t="e">
        <f ca="1">+IF(AND(ISNUMBER(OFFSET('Water Data'!$E$4,0,10*ROW('Water Data'!E59))),'Data Summary'!BV65="Yes"),100-OFFSET('Water Data'!$E$4,0,10*ROW('Water Data'!E59)),NA())</f>
        <v>#N/A</v>
      </c>
      <c r="H65" s="506" t="e">
        <f ca="1">+IF(AND(ISNUMBER(OFFSET('Water Data'!$E$6,0,10*ROW('Water Data'!E59))),'Data Summary'!BW65="Yes"),OFFSET('Water Data'!$E$6,0,10*ROW('Water Data'!E59)),NA())</f>
        <v>#N/A</v>
      </c>
      <c r="I65" s="506" t="e">
        <f ca="1">+IF(AND(ISNUMBER(OFFSET('Water Data'!$E$9,0,10*ROW('Water Data'!E59))),'Data Summary'!BX65="Yes"),OFFSET('Water Data'!$E$9,0,10*ROW('Water Data'!E59)),NA())</f>
        <v>#N/A</v>
      </c>
      <c r="J65" s="506" t="e">
        <f ca="1">+IF(AND(ISNUMBER(OFFSET('Water Data'!$F$4,0,10*ROW('Water Data'!F59))),'Data Summary'!BY65="Yes"),100-OFFSET('Water Data'!$F$4,0,10*ROW('Water Data'!F59)),NA())</f>
        <v>#N/A</v>
      </c>
      <c r="K65" s="506" t="e">
        <f ca="1">+IF(AND(ISNUMBER(OFFSET('Water Data'!$F$6,0,10*ROW('Water Data'!F59))),'Data Summary'!BZ65="Yes"),OFFSET('Water Data'!$F$6,0,10*ROW('Water Data'!F59)),NA())</f>
        <v>#N/A</v>
      </c>
      <c r="L65" s="506" t="e">
        <f ca="1">+IF(AND(ISNUMBER(OFFSET('Water Data'!$F$9,0,10*ROW('Water Data'!F59))),'Data Summary'!CA65="Yes"),OFFSET('Water Data'!$F$9,0,10*ROW('Water Data'!F59)),NA())</f>
        <v>#N/A</v>
      </c>
      <c r="M65" s="506" t="e">
        <f ca="1">+IF(AND(ISNUMBER(OFFSET('Water Data'!$G$4,0,10*ROW('Water Data'!G59))),'Data Summary'!CB65="Yes"),100-OFFSET('Water Data'!$G$4,0,10*ROW('Water Data'!G59)),NA())</f>
        <v>#N/A</v>
      </c>
      <c r="N65" s="506" t="e">
        <f ca="1">+IF(AND(ISNUMBER(OFFSET('Water Data'!$G$6,0,10*ROW('Water Data'!G59))),'Data Summary'!CC65="Yes"),OFFSET('Water Data'!$G$6,0,10*ROW('Water Data'!G59)),NA())</f>
        <v>#N/A</v>
      </c>
      <c r="O65" s="506" t="e">
        <f ca="1">+IF(AND(ISNUMBER(OFFSET('Water Data'!$G$9,0,10*ROW('Water Data'!G59))),'Data Summary'!CD65="Yes"),OFFSET('Water Data'!$G$9,0,10*ROW('Water Data'!G59)),NA())</f>
        <v>#N/A</v>
      </c>
      <c r="P65" s="506" t="e">
        <f ca="1">+IF(AND(ISNUMBER(OFFSET('Water Data'!$H$4,0,10*ROW('Water Data'!H59))),'Data Summary'!CE65="Yes"),100-OFFSET('Water Data'!$H$4,0,10*ROW('Water Data'!H59)),NA())</f>
        <v>#N/A</v>
      </c>
      <c r="Q65" s="506" t="e">
        <f ca="1">+IF(AND(ISNUMBER(OFFSET('Water Data'!$H$6,0,10*ROW('Water Data'!H59))),'Data Summary'!CF65="Yes"),OFFSET('Water Data'!$H$6,0,10*ROW('Water Data'!H59)),NA())</f>
        <v>#N/A</v>
      </c>
      <c r="R65" s="506" t="e">
        <f ca="1">+IF(AND(ISNUMBER(OFFSET('Water Data'!$H$9,0,10*ROW('Water Data'!H59))),'Data Summary'!CG65="Yes"),OFFSET('Water Data'!$H$9,0,10*ROW('Water Data'!H59)),NA())</f>
        <v>#N/A</v>
      </c>
      <c r="S65" s="506" t="e">
        <f ca="1">+IF(AND(ISNUMBER(OFFSET('Water Data'!$I$4,0,10*ROW('Water Data'!I59))),'Data Summary'!CH65="Yes"),100-OFFSET('Water Data'!$I$4,0,10*ROW('Water Data'!I59)),NA())</f>
        <v>#N/A</v>
      </c>
      <c r="T65" s="506" t="e">
        <f ca="1">+IF(AND(ISNUMBER(OFFSET('Water Data'!$I$6,0,10*ROW('Water Data'!I59))),'Data Summary'!CI65="Yes"),OFFSET('Water Data'!$I$6,0,10*ROW('Water Data'!I59)),NA())</f>
        <v>#N/A</v>
      </c>
      <c r="U65" s="506" t="e">
        <f ca="1">+IF(AND(ISNUMBER(OFFSET('Water Data'!$I$9,0,10*ROW('Water Data'!I59))),'Data Summary'!CJ65="Yes"),OFFSET('Water Data'!$I$9,0,10*ROW('Water Data'!I59)),NA())</f>
        <v>#N/A</v>
      </c>
      <c r="V65" s="507" t="e">
        <f ca="1">+IF(AND(ISNUMBER(OFFSET('Sanitation Data'!$D$4,0,10*ROW('Sanitation Data'!D59))),'Data Summary'!CK65="Yes"),100-OFFSET('Sanitation Data'!$D$4,0,10*ROW('Sanitation Data'!D59)),NA())</f>
        <v>#N/A</v>
      </c>
      <c r="W65" s="507" t="e">
        <f ca="1">+IF(AND(ISNUMBER(OFFSET('Sanitation Data'!$D$6,0,10*ROW('Sanitation Data'!D59))),'Data Summary'!CL65="Yes"),OFFSET('Sanitation Data'!$D$6,0,10*ROW('Sanitation Data'!D59)),NA())</f>
        <v>#N/A</v>
      </c>
      <c r="X65" s="507" t="e">
        <f ca="1">+IF(AND(ISNUMBER(OFFSET('Sanitation Data'!$D$10,0,10*ROW('Sanitation Data'!D59))),'Data Summary'!CM65="Yes"),OFFSET('Sanitation Data'!$D$10,0,10*ROW('Sanitation Data'!D59)),NA())</f>
        <v>#N/A</v>
      </c>
      <c r="Y65" s="507" t="e">
        <f ca="1">+IF(AND(ISNUMBER(OFFSET('Sanitation Data'!$D$11,0,10*ROW('Sanitation Data'!D59))),'Data Summary'!CN65="Yes"),OFFSET('Sanitation Data'!$D$11,0,10*ROW('Sanitation Data'!D59)),NA())</f>
        <v>#N/A</v>
      </c>
      <c r="Z65" s="507" t="e">
        <f ca="1">+IF(AND(ISNUMBER(OFFSET('Sanitation Data'!$D$12,0,10*ROW('Sanitation Data'!D59))),'Data Summary'!CO65="Yes"),OFFSET('Sanitation Data'!$D$12,0,10*ROW('Sanitation Data'!D59)),NA())</f>
        <v>#N/A</v>
      </c>
      <c r="AA65" s="507" t="e">
        <f ca="1">+IF(AND(ISNUMBER(OFFSET('Sanitation Data'!$E$4,0,10*ROW('Sanitation Data'!E59))),'Data Summary'!CP65="Yes"),100-OFFSET('Sanitation Data'!$E$4,0,10*ROW('Sanitation Data'!E59)),NA())</f>
        <v>#N/A</v>
      </c>
      <c r="AB65" s="507" t="e">
        <f ca="1">+IF(AND(ISNUMBER(OFFSET('Sanitation Data'!$E$6,0,10*ROW('Sanitation Data'!E59))),'Data Summary'!CQ65="Yes"),OFFSET('Sanitation Data'!$E$6,0,10*ROW('Sanitation Data'!E59)),NA())</f>
        <v>#N/A</v>
      </c>
      <c r="AC65" s="507" t="e">
        <f ca="1">+IF(AND(ISNUMBER(OFFSET('Sanitation Data'!$E$10,0,10*ROW('Sanitation Data'!E59))),'Data Summary'!CR65="Yes"),OFFSET('Sanitation Data'!$E$10,0,10*ROW('Sanitation Data'!E59)),NA())</f>
        <v>#N/A</v>
      </c>
      <c r="AD65" s="507" t="e">
        <f ca="1">+IF(AND(ISNUMBER(OFFSET('Sanitation Data'!$E$11,0,10*ROW('Sanitation Data'!E59))),'Data Summary'!CS65="Yes"),OFFSET('Sanitation Data'!$E$11,0,10*ROW('Sanitation Data'!E59)),NA())</f>
        <v>#N/A</v>
      </c>
      <c r="AE65" s="507" t="e">
        <f ca="1">+IF(AND(ISNUMBER(OFFSET('Sanitation Data'!$E$12,0,10*ROW('Sanitation Data'!E59))),'Data Summary'!CT65="Yes"),OFFSET('Sanitation Data'!$E$12,0,10*ROW('Sanitation Data'!E59)),NA())</f>
        <v>#N/A</v>
      </c>
      <c r="AF65" s="507" t="e">
        <f ca="1">+IF(AND(ISNUMBER(OFFSET('Sanitation Data'!$F$4,0,10*ROW('Sanitation Data'!F59))),'Data Summary'!CU65="Yes"),100-OFFSET('Sanitation Data'!$F$4,0,10*ROW('Sanitation Data'!F59)),NA())</f>
        <v>#N/A</v>
      </c>
      <c r="AG65" s="507" t="e">
        <f ca="1">+IF(AND(ISNUMBER(OFFSET('Sanitation Data'!$F$6,0,10*ROW('Sanitation Data'!F59))),'Data Summary'!CV65="Yes"),OFFSET('Sanitation Data'!$F$6,0,10*ROW('Sanitation Data'!F59)),NA())</f>
        <v>#N/A</v>
      </c>
      <c r="AH65" s="507" t="e">
        <f ca="1">+IF(AND(ISNUMBER(OFFSET('Sanitation Data'!$F$10,0,10*ROW('Sanitation Data'!F59))),'Data Summary'!CW65="Yes"),OFFSET('Sanitation Data'!$F$10,0,10*ROW('Sanitation Data'!F59)),NA())</f>
        <v>#N/A</v>
      </c>
      <c r="AI65" s="507" t="e">
        <f ca="1">+IF(AND(ISNUMBER(OFFSET('Sanitation Data'!$F$11,0,10*ROW('Sanitation Data'!F59))),'Data Summary'!CX65="Yes"),OFFSET('Sanitation Data'!$F$11,0,10*ROW('Sanitation Data'!F59)),NA())</f>
        <v>#N/A</v>
      </c>
      <c r="AJ65" s="507" t="e">
        <f ca="1">+IF(AND(ISNUMBER(OFFSET('Sanitation Data'!$F$12,0,10*ROW('Sanitation Data'!F59))),'Data Summary'!CY65="Yes"),OFFSET('Sanitation Data'!$F$12,0,10*ROW('Sanitation Data'!F59)),NA())</f>
        <v>#N/A</v>
      </c>
      <c r="AK65" s="507" t="e">
        <f ca="1">+IF(AND(ISNUMBER(OFFSET('Sanitation Data'!$G$4,0,10*ROW('Sanitation Data'!G59))),'Data Summary'!CZ65="Yes"),100-OFFSET('Sanitation Data'!$G$4,0,10*ROW('Sanitation Data'!G59)),NA())</f>
        <v>#N/A</v>
      </c>
      <c r="AL65" s="507" t="e">
        <f ca="1">+IF(AND(ISNUMBER(OFFSET('Sanitation Data'!$G$6,0,10*ROW('Sanitation Data'!G59))),'Data Summary'!DA65="Yes"),OFFSET('Sanitation Data'!$G$6,0,10*ROW('Sanitation Data'!G59)),NA())</f>
        <v>#N/A</v>
      </c>
      <c r="AM65" s="507" t="e">
        <f ca="1">+IF(AND(ISNUMBER(OFFSET('Sanitation Data'!$G$10,0,10*ROW('Sanitation Data'!G59))),'Data Summary'!DB65="Yes"),OFFSET('Sanitation Data'!$G$10,0,10*ROW('Sanitation Data'!G59)),NA())</f>
        <v>#N/A</v>
      </c>
      <c r="AN65" s="507" t="e">
        <f ca="1">+IF(AND(ISNUMBER(OFFSET('Sanitation Data'!$G$11,0,10*ROW('Sanitation Data'!G59))),'Data Summary'!DC65="Yes"),OFFSET('Sanitation Data'!$G$11,0,10*ROW('Sanitation Data'!G59)),NA())</f>
        <v>#N/A</v>
      </c>
      <c r="AO65" s="507" t="e">
        <f ca="1">+IF(AND(ISNUMBER(OFFSET('Sanitation Data'!$G$12,0,10*ROW('Sanitation Data'!G59))),'Data Summary'!DD65="Yes"),OFFSET('Sanitation Data'!$G$12,0,10*ROW('Sanitation Data'!G59)),NA())</f>
        <v>#N/A</v>
      </c>
      <c r="AP65" s="507" t="e">
        <f ca="1">+IF(AND(ISNUMBER(OFFSET('Sanitation Data'!$H$4,0,10*ROW('Sanitation Data'!H59))),'Data Summary'!DE65="Yes"),100-OFFSET('Sanitation Data'!$H$4,0,10*ROW('Sanitation Data'!H59)),NA())</f>
        <v>#N/A</v>
      </c>
      <c r="AQ65" s="507" t="e">
        <f ca="1">+IF(AND(ISNUMBER(OFFSET('Sanitation Data'!$H$6,0,10*ROW('Sanitation Data'!H59))),'Data Summary'!DF65="Yes"),OFFSET('Sanitation Data'!$H$6,0,10*ROW('Sanitation Data'!H59)),NA())</f>
        <v>#N/A</v>
      </c>
      <c r="AR65" s="507" t="e">
        <f ca="1">+IF(AND(ISNUMBER(OFFSET('Sanitation Data'!$H$10,0,10*ROW('Sanitation Data'!H59))),'Data Summary'!DG65="Yes"),OFFSET('Sanitation Data'!$H$10,0,10*ROW('Sanitation Data'!H59)),NA())</f>
        <v>#N/A</v>
      </c>
      <c r="AS65" s="507" t="e">
        <f ca="1">+IF(AND(ISNUMBER(OFFSET('Sanitation Data'!$H$11,0,10*ROW('Sanitation Data'!H59))),'Data Summary'!DH65="Yes"),OFFSET('Sanitation Data'!$H$11,0,10*ROW('Sanitation Data'!H59)),NA())</f>
        <v>#N/A</v>
      </c>
      <c r="AT65" s="507" t="e">
        <f ca="1">+IF(AND(ISNUMBER(OFFSET('Sanitation Data'!$H$12,0,10*ROW('Sanitation Data'!H59))),'Data Summary'!DI65="Yes"),OFFSET('Sanitation Data'!$H$12,0,10*ROW('Sanitation Data'!H59)),NA())</f>
        <v>#N/A</v>
      </c>
      <c r="AU65" s="507" t="e">
        <f ca="1">+IF(AND(ISNUMBER(OFFSET('Sanitation Data'!$I$4,0,10*ROW('Sanitation Data'!I59))),'Data Summary'!DJ65="Yes"),100-OFFSET('Sanitation Data'!$I$4,0,10*ROW('Sanitation Data'!I59)),NA())</f>
        <v>#N/A</v>
      </c>
      <c r="AV65" s="507" t="e">
        <f ca="1">+IF(AND(ISNUMBER(OFFSET('Sanitation Data'!$I$6,0,10*ROW('Sanitation Data'!I59))),'Data Summary'!DK65="Yes"),OFFSET('Sanitation Data'!$I$6,0,10*ROW('Sanitation Data'!I59)),NA())</f>
        <v>#N/A</v>
      </c>
      <c r="AW65" s="507" t="e">
        <f ca="1">+IF(AND(ISNUMBER(OFFSET('Sanitation Data'!$I$10,0,10*ROW('Sanitation Data'!I59))),'Data Summary'!DL65="Yes"),OFFSET('Sanitation Data'!$I$10,0,10*ROW('Sanitation Data'!I59)),NA())</f>
        <v>#N/A</v>
      </c>
      <c r="AX65" s="507" t="e">
        <f ca="1">+IF(AND(ISNUMBER(OFFSET('Sanitation Data'!$I$11,0,10*ROW('Sanitation Data'!I59))),'Data Summary'!DM65="Yes"),OFFSET('Sanitation Data'!$I$11,0,10*ROW('Sanitation Data'!I59)),NA())</f>
        <v>#N/A</v>
      </c>
      <c r="AY65" s="507" t="e">
        <f ca="1">+IF(AND(ISNUMBER(OFFSET('Sanitation Data'!$I$12,0,10*ROW('Sanitation Data'!I59))),'Data Summary'!DN65="Yes"),OFFSET('Sanitation Data'!$I$12,0,10*ROW('Sanitation Data'!I59)),NA())</f>
        <v>#N/A</v>
      </c>
      <c r="AZ65" s="508" t="e">
        <f ca="1">+IF(AND(ISNUMBER(OFFSET('Hygiene Data'!$D$5,0,10*ROW('Hygiene Data'!D59))),'Data Summary'!DO65="Yes"),OFFSET('Hygiene Data'!$D$5,0,10*ROW('Hygiene Data'!D59)),NA())</f>
        <v>#N/A</v>
      </c>
      <c r="BA65" s="508" t="e">
        <f ca="1">+IF(AND(ISNUMBER(OFFSET('Hygiene Data'!$D$7,0,10*ROW('Hygiene Data'!D59))),'Data Summary'!DP65="Yes"),OFFSET('Hygiene Data'!$D$7,0,10*ROW('Hygiene Data'!D59)),NA())</f>
        <v>#N/A</v>
      </c>
      <c r="BB65" s="508" t="e">
        <f ca="1">+IF(AND(ISNUMBER(OFFSET('Hygiene Data'!$D$9,0,10*ROW('Hygiene Data'!D59))),'Data Summary'!DQ65="Yes"),OFFSET('Hygiene Data'!$D$9,0,10*ROW('Hygiene Data'!D59)),NA())</f>
        <v>#N/A</v>
      </c>
      <c r="BC65" s="508" t="e">
        <f ca="1">+IF(AND(ISNUMBER(OFFSET('Hygiene Data'!$E$5,0,10*ROW('Hygiene Data'!E59))),'Data Summary'!DR65="Yes"),OFFSET('Hygiene Data'!$E$5,0,10*ROW('Hygiene Data'!E59)),NA())</f>
        <v>#N/A</v>
      </c>
      <c r="BD65" s="508" t="e">
        <f ca="1">+IF(AND(ISNUMBER(OFFSET('Hygiene Data'!$E$7,0,10*ROW('Hygiene Data'!E59))),'Data Summary'!DS65="Yes"),OFFSET('Hygiene Data'!$E$7,0,10*ROW('Hygiene Data'!E59)),NA())</f>
        <v>#N/A</v>
      </c>
      <c r="BE65" s="508" t="e">
        <f ca="1">+IF(AND(ISNUMBER(OFFSET('Hygiene Data'!$E$9,0,10*ROW('Hygiene Data'!E59))),'Data Summary'!DT65="Yes"),OFFSET('Hygiene Data'!$E$9,0,10*ROW('Hygiene Data'!E59)),NA())</f>
        <v>#N/A</v>
      </c>
      <c r="BF65" s="508" t="e">
        <f ca="1">+IF(AND(ISNUMBER(OFFSET('Hygiene Data'!$F$5,0,10*ROW('Hygiene Data'!F59))),'Data Summary'!DU65="Yes"),OFFSET('Hygiene Data'!$F$5,0,10*ROW('Hygiene Data'!F59)),NA())</f>
        <v>#N/A</v>
      </c>
      <c r="BG65" s="508" t="e">
        <f ca="1">+IF(AND(ISNUMBER(OFFSET('Hygiene Data'!$F$7,0,10*ROW('Hygiene Data'!F59))),'Data Summary'!DV65="Yes"),OFFSET('Hygiene Data'!$F$7,0,10*ROW('Hygiene Data'!F59)),NA())</f>
        <v>#N/A</v>
      </c>
      <c r="BH65" s="508" t="e">
        <f ca="1">+IF(AND(ISNUMBER(OFFSET('Hygiene Data'!$F$9,0,10*ROW('Hygiene Data'!F59))),'Data Summary'!DW65="Yes"),OFFSET('Hygiene Data'!$F$9,0,10*ROW('Hygiene Data'!F59)),NA())</f>
        <v>#N/A</v>
      </c>
      <c r="BI65" s="508" t="e">
        <f ca="1">+IF(AND(ISNUMBER(OFFSET('Hygiene Data'!$G$5,0,10*ROW('Hygiene Data'!G59))),'Data Summary'!DX65="Yes"),OFFSET('Hygiene Data'!$G$5,0,10*ROW('Hygiene Data'!G59)),NA())</f>
        <v>#N/A</v>
      </c>
      <c r="BJ65" s="508" t="e">
        <f ca="1">+IF(AND(ISNUMBER(OFFSET('Hygiene Data'!$G$7,0,10*ROW('Hygiene Data'!G59))),'Data Summary'!DY65="Yes"),OFFSET('Hygiene Data'!$G$7,0,10*ROW('Hygiene Data'!G59)),NA())</f>
        <v>#N/A</v>
      </c>
      <c r="BK65" s="508" t="e">
        <f ca="1">+IF(AND(ISNUMBER(OFFSET('Hygiene Data'!$G$9,0,10*ROW('Hygiene Data'!G59))),'Data Summary'!DZ65="Yes"),OFFSET('Hygiene Data'!$G$9,0,10*ROW('Hygiene Data'!G59)),NA())</f>
        <v>#N/A</v>
      </c>
      <c r="BL65" s="508" t="e">
        <f ca="1">+IF(AND(ISNUMBER(OFFSET('Hygiene Data'!$H$5,0,10*ROW('Hygiene Data'!H59))),'Data Summary'!EA65="Yes"),OFFSET('Hygiene Data'!$H$5,0,10*ROW('Hygiene Data'!H59)),NA())</f>
        <v>#N/A</v>
      </c>
      <c r="BM65" s="508" t="e">
        <f ca="1">+IF(AND(ISNUMBER(OFFSET('Hygiene Data'!$H$7,0,10*ROW('Hygiene Data'!H59))),'Data Summary'!EB65="Yes"),OFFSET('Hygiene Data'!$H$7,0,10*ROW('Hygiene Data'!H59)),NA())</f>
        <v>#N/A</v>
      </c>
      <c r="BN65" s="508" t="e">
        <f ca="1">+IF(AND(ISNUMBER(OFFSET('Hygiene Data'!$H$9,0,10*ROW('Hygiene Data'!H59))),'Data Summary'!EC65="Yes"),OFFSET('Hygiene Data'!$H$9,0,10*ROW('Hygiene Data'!H59)),NA())</f>
        <v>#N/A</v>
      </c>
      <c r="BO65" s="508" t="e">
        <f ca="1">+IF(AND(ISNUMBER(OFFSET('Hygiene Data'!$I$5,0,10*ROW('Hygiene Data'!I59))),'Data Summary'!ED65="Yes"),OFFSET('Hygiene Data'!$I$5,0,10*ROW('Hygiene Data'!I59)),NA())</f>
        <v>#N/A</v>
      </c>
      <c r="BP65" s="508" t="e">
        <f ca="1">+IF(AND(ISNUMBER(OFFSET('Hygiene Data'!$I$7,0,10*ROW('Hygiene Data'!I59))),'Data Summary'!EE65="Yes"),OFFSET('Hygiene Data'!$I$7,0,10*ROW('Hygiene Data'!I59)),NA())</f>
        <v>#N/A</v>
      </c>
      <c r="BQ65" s="508" t="e">
        <f ca="1">+IF(AND(ISNUMBER(OFFSET('Hygiene Data'!$I$9,0,10*ROW('Hygiene Data'!I59))),'Data Summary'!EF65="Yes"),OFFSET('Hygiene Data'!$I$9,0,10*ROW('Hygiene Data'!I59)),NA())</f>
        <v>#N/A</v>
      </c>
    </row>
    <row r="66" spans="1:69" x14ac:dyDescent="0.25">
      <c r="A66" s="504" t="e">
        <f ca="1">+RIGHT('Data Summary'!A66,LEN('Data Summary'!A66)-9)</f>
        <v>#VALUE!</v>
      </c>
      <c r="B66" s="478" t="str">
        <f ca="1">+IF(ISTEXT('Data Summary'!B66),'Data Summary'!B66,"")</f>
        <v/>
      </c>
      <c r="C66" s="505" t="e">
        <f ca="1">+VALUE('Data Summary'!C66)</f>
        <v>#VALUE!</v>
      </c>
      <c r="D66" s="506" t="e">
        <f ca="1">+IF(AND(ISNUMBER(OFFSET('Water Data'!$D$4,0,10*ROW('Water Data'!D60))),'Data Summary'!BS66="Yes"),100-OFFSET('Water Data'!$D$4,0,10*ROW('Water Data'!D60)),NA())</f>
        <v>#N/A</v>
      </c>
      <c r="E66" s="506" t="e">
        <f ca="1">+IF(AND(ISNUMBER(OFFSET('Water Data'!$D$6,0,10*ROW('Water Data'!D60))),'Data Summary'!BT66="Yes"),OFFSET('Water Data'!$D$6,0,10*ROW('Water Data'!D60)),NA())</f>
        <v>#N/A</v>
      </c>
      <c r="F66" s="506" t="e">
        <f ca="1">+IF(AND(ISNUMBER(OFFSET('Water Data'!$D$9,0,10*ROW('Water Data'!D60))),'Data Summary'!BU66="Yes"),OFFSET('Water Data'!$D$9,0,10*ROW('Water Data'!D60)),NA())</f>
        <v>#N/A</v>
      </c>
      <c r="G66" s="506" t="e">
        <f ca="1">+IF(AND(ISNUMBER(OFFSET('Water Data'!$E$4,0,10*ROW('Water Data'!E60))),'Data Summary'!BV66="Yes"),100-OFFSET('Water Data'!$E$4,0,10*ROW('Water Data'!E60)),NA())</f>
        <v>#N/A</v>
      </c>
      <c r="H66" s="506" t="e">
        <f ca="1">+IF(AND(ISNUMBER(OFFSET('Water Data'!$E$6,0,10*ROW('Water Data'!E60))),'Data Summary'!BW66="Yes"),OFFSET('Water Data'!$E$6,0,10*ROW('Water Data'!E60)),NA())</f>
        <v>#N/A</v>
      </c>
      <c r="I66" s="506" t="e">
        <f ca="1">+IF(AND(ISNUMBER(OFFSET('Water Data'!$E$9,0,10*ROW('Water Data'!E60))),'Data Summary'!BX66="Yes"),OFFSET('Water Data'!$E$9,0,10*ROW('Water Data'!E60)),NA())</f>
        <v>#N/A</v>
      </c>
      <c r="J66" s="506" t="e">
        <f ca="1">+IF(AND(ISNUMBER(OFFSET('Water Data'!$F$4,0,10*ROW('Water Data'!F60))),'Data Summary'!BY66="Yes"),100-OFFSET('Water Data'!$F$4,0,10*ROW('Water Data'!F60)),NA())</f>
        <v>#N/A</v>
      </c>
      <c r="K66" s="506" t="e">
        <f ca="1">+IF(AND(ISNUMBER(OFFSET('Water Data'!$F$6,0,10*ROW('Water Data'!F60))),'Data Summary'!BZ66="Yes"),OFFSET('Water Data'!$F$6,0,10*ROW('Water Data'!F60)),NA())</f>
        <v>#N/A</v>
      </c>
      <c r="L66" s="506" t="e">
        <f ca="1">+IF(AND(ISNUMBER(OFFSET('Water Data'!$F$9,0,10*ROW('Water Data'!F60))),'Data Summary'!CA66="Yes"),OFFSET('Water Data'!$F$9,0,10*ROW('Water Data'!F60)),NA())</f>
        <v>#N/A</v>
      </c>
      <c r="M66" s="506" t="e">
        <f ca="1">+IF(AND(ISNUMBER(OFFSET('Water Data'!$G$4,0,10*ROW('Water Data'!G60))),'Data Summary'!CB66="Yes"),100-OFFSET('Water Data'!$G$4,0,10*ROW('Water Data'!G60)),NA())</f>
        <v>#N/A</v>
      </c>
      <c r="N66" s="506" t="e">
        <f ca="1">+IF(AND(ISNUMBER(OFFSET('Water Data'!$G$6,0,10*ROW('Water Data'!G60))),'Data Summary'!CC66="Yes"),OFFSET('Water Data'!$G$6,0,10*ROW('Water Data'!G60)),NA())</f>
        <v>#N/A</v>
      </c>
      <c r="O66" s="506" t="e">
        <f ca="1">+IF(AND(ISNUMBER(OFFSET('Water Data'!$G$9,0,10*ROW('Water Data'!G60))),'Data Summary'!CD66="Yes"),OFFSET('Water Data'!$G$9,0,10*ROW('Water Data'!G60)),NA())</f>
        <v>#N/A</v>
      </c>
      <c r="P66" s="506" t="e">
        <f ca="1">+IF(AND(ISNUMBER(OFFSET('Water Data'!$H$4,0,10*ROW('Water Data'!H60))),'Data Summary'!CE66="Yes"),100-OFFSET('Water Data'!$H$4,0,10*ROW('Water Data'!H60)),NA())</f>
        <v>#N/A</v>
      </c>
      <c r="Q66" s="506" t="e">
        <f ca="1">+IF(AND(ISNUMBER(OFFSET('Water Data'!$H$6,0,10*ROW('Water Data'!H60))),'Data Summary'!CF66="Yes"),OFFSET('Water Data'!$H$6,0,10*ROW('Water Data'!H60)),NA())</f>
        <v>#N/A</v>
      </c>
      <c r="R66" s="506" t="e">
        <f ca="1">+IF(AND(ISNUMBER(OFFSET('Water Data'!$H$9,0,10*ROW('Water Data'!H60))),'Data Summary'!CG66="Yes"),OFFSET('Water Data'!$H$9,0,10*ROW('Water Data'!H60)),NA())</f>
        <v>#N/A</v>
      </c>
      <c r="S66" s="506" t="e">
        <f ca="1">+IF(AND(ISNUMBER(OFFSET('Water Data'!$I$4,0,10*ROW('Water Data'!I60))),'Data Summary'!CH66="Yes"),100-OFFSET('Water Data'!$I$4,0,10*ROW('Water Data'!I60)),NA())</f>
        <v>#N/A</v>
      </c>
      <c r="T66" s="506" t="e">
        <f ca="1">+IF(AND(ISNUMBER(OFFSET('Water Data'!$I$6,0,10*ROW('Water Data'!I60))),'Data Summary'!CI66="Yes"),OFFSET('Water Data'!$I$6,0,10*ROW('Water Data'!I60)),NA())</f>
        <v>#N/A</v>
      </c>
      <c r="U66" s="506" t="e">
        <f ca="1">+IF(AND(ISNUMBER(OFFSET('Water Data'!$I$9,0,10*ROW('Water Data'!I60))),'Data Summary'!CJ66="Yes"),OFFSET('Water Data'!$I$9,0,10*ROW('Water Data'!I60)),NA())</f>
        <v>#N/A</v>
      </c>
      <c r="V66" s="507" t="e">
        <f ca="1">+IF(AND(ISNUMBER(OFFSET('Sanitation Data'!$D$4,0,10*ROW('Sanitation Data'!D60))),'Data Summary'!CK66="Yes"),100-OFFSET('Sanitation Data'!$D$4,0,10*ROW('Sanitation Data'!D60)),NA())</f>
        <v>#N/A</v>
      </c>
      <c r="W66" s="507" t="e">
        <f ca="1">+IF(AND(ISNUMBER(OFFSET('Sanitation Data'!$D$6,0,10*ROW('Sanitation Data'!D60))),'Data Summary'!CL66="Yes"),OFFSET('Sanitation Data'!$D$6,0,10*ROW('Sanitation Data'!D60)),NA())</f>
        <v>#N/A</v>
      </c>
      <c r="X66" s="507" t="e">
        <f ca="1">+IF(AND(ISNUMBER(OFFSET('Sanitation Data'!$D$10,0,10*ROW('Sanitation Data'!D60))),'Data Summary'!CM66="Yes"),OFFSET('Sanitation Data'!$D$10,0,10*ROW('Sanitation Data'!D60)),NA())</f>
        <v>#N/A</v>
      </c>
      <c r="Y66" s="507" t="e">
        <f ca="1">+IF(AND(ISNUMBER(OFFSET('Sanitation Data'!$D$11,0,10*ROW('Sanitation Data'!D60))),'Data Summary'!CN66="Yes"),OFFSET('Sanitation Data'!$D$11,0,10*ROW('Sanitation Data'!D60)),NA())</f>
        <v>#N/A</v>
      </c>
      <c r="Z66" s="507" t="e">
        <f ca="1">+IF(AND(ISNUMBER(OFFSET('Sanitation Data'!$D$12,0,10*ROW('Sanitation Data'!D60))),'Data Summary'!CO66="Yes"),OFFSET('Sanitation Data'!$D$12,0,10*ROW('Sanitation Data'!D60)),NA())</f>
        <v>#N/A</v>
      </c>
      <c r="AA66" s="507" t="e">
        <f ca="1">+IF(AND(ISNUMBER(OFFSET('Sanitation Data'!$E$4,0,10*ROW('Sanitation Data'!E60))),'Data Summary'!CP66="Yes"),100-OFFSET('Sanitation Data'!$E$4,0,10*ROW('Sanitation Data'!E60)),NA())</f>
        <v>#N/A</v>
      </c>
      <c r="AB66" s="507" t="e">
        <f ca="1">+IF(AND(ISNUMBER(OFFSET('Sanitation Data'!$E$6,0,10*ROW('Sanitation Data'!E60))),'Data Summary'!CQ66="Yes"),OFFSET('Sanitation Data'!$E$6,0,10*ROW('Sanitation Data'!E60)),NA())</f>
        <v>#N/A</v>
      </c>
      <c r="AC66" s="507" t="e">
        <f ca="1">+IF(AND(ISNUMBER(OFFSET('Sanitation Data'!$E$10,0,10*ROW('Sanitation Data'!E60))),'Data Summary'!CR66="Yes"),OFFSET('Sanitation Data'!$E$10,0,10*ROW('Sanitation Data'!E60)),NA())</f>
        <v>#N/A</v>
      </c>
      <c r="AD66" s="507" t="e">
        <f ca="1">+IF(AND(ISNUMBER(OFFSET('Sanitation Data'!$E$11,0,10*ROW('Sanitation Data'!E60))),'Data Summary'!CS66="Yes"),OFFSET('Sanitation Data'!$E$11,0,10*ROW('Sanitation Data'!E60)),NA())</f>
        <v>#N/A</v>
      </c>
      <c r="AE66" s="507" t="e">
        <f ca="1">+IF(AND(ISNUMBER(OFFSET('Sanitation Data'!$E$12,0,10*ROW('Sanitation Data'!E60))),'Data Summary'!CT66="Yes"),OFFSET('Sanitation Data'!$E$12,0,10*ROW('Sanitation Data'!E60)),NA())</f>
        <v>#N/A</v>
      </c>
      <c r="AF66" s="507" t="e">
        <f ca="1">+IF(AND(ISNUMBER(OFFSET('Sanitation Data'!$F$4,0,10*ROW('Sanitation Data'!F60))),'Data Summary'!CU66="Yes"),100-OFFSET('Sanitation Data'!$F$4,0,10*ROW('Sanitation Data'!F60)),NA())</f>
        <v>#N/A</v>
      </c>
      <c r="AG66" s="507" t="e">
        <f ca="1">+IF(AND(ISNUMBER(OFFSET('Sanitation Data'!$F$6,0,10*ROW('Sanitation Data'!F60))),'Data Summary'!CV66="Yes"),OFFSET('Sanitation Data'!$F$6,0,10*ROW('Sanitation Data'!F60)),NA())</f>
        <v>#N/A</v>
      </c>
      <c r="AH66" s="507" t="e">
        <f ca="1">+IF(AND(ISNUMBER(OFFSET('Sanitation Data'!$F$10,0,10*ROW('Sanitation Data'!F60))),'Data Summary'!CW66="Yes"),OFFSET('Sanitation Data'!$F$10,0,10*ROW('Sanitation Data'!F60)),NA())</f>
        <v>#N/A</v>
      </c>
      <c r="AI66" s="507" t="e">
        <f ca="1">+IF(AND(ISNUMBER(OFFSET('Sanitation Data'!$F$11,0,10*ROW('Sanitation Data'!F60))),'Data Summary'!CX66="Yes"),OFFSET('Sanitation Data'!$F$11,0,10*ROW('Sanitation Data'!F60)),NA())</f>
        <v>#N/A</v>
      </c>
      <c r="AJ66" s="507" t="e">
        <f ca="1">+IF(AND(ISNUMBER(OFFSET('Sanitation Data'!$F$12,0,10*ROW('Sanitation Data'!F60))),'Data Summary'!CY66="Yes"),OFFSET('Sanitation Data'!$F$12,0,10*ROW('Sanitation Data'!F60)),NA())</f>
        <v>#N/A</v>
      </c>
      <c r="AK66" s="507" t="e">
        <f ca="1">+IF(AND(ISNUMBER(OFFSET('Sanitation Data'!$G$4,0,10*ROW('Sanitation Data'!G60))),'Data Summary'!CZ66="Yes"),100-OFFSET('Sanitation Data'!$G$4,0,10*ROW('Sanitation Data'!G60)),NA())</f>
        <v>#N/A</v>
      </c>
      <c r="AL66" s="507" t="e">
        <f ca="1">+IF(AND(ISNUMBER(OFFSET('Sanitation Data'!$G$6,0,10*ROW('Sanitation Data'!G60))),'Data Summary'!DA66="Yes"),OFFSET('Sanitation Data'!$G$6,0,10*ROW('Sanitation Data'!G60)),NA())</f>
        <v>#N/A</v>
      </c>
      <c r="AM66" s="507" t="e">
        <f ca="1">+IF(AND(ISNUMBER(OFFSET('Sanitation Data'!$G$10,0,10*ROW('Sanitation Data'!G60))),'Data Summary'!DB66="Yes"),OFFSET('Sanitation Data'!$G$10,0,10*ROW('Sanitation Data'!G60)),NA())</f>
        <v>#N/A</v>
      </c>
      <c r="AN66" s="507" t="e">
        <f ca="1">+IF(AND(ISNUMBER(OFFSET('Sanitation Data'!$G$11,0,10*ROW('Sanitation Data'!G60))),'Data Summary'!DC66="Yes"),OFFSET('Sanitation Data'!$G$11,0,10*ROW('Sanitation Data'!G60)),NA())</f>
        <v>#N/A</v>
      </c>
      <c r="AO66" s="507" t="e">
        <f ca="1">+IF(AND(ISNUMBER(OFFSET('Sanitation Data'!$G$12,0,10*ROW('Sanitation Data'!G60))),'Data Summary'!DD66="Yes"),OFFSET('Sanitation Data'!$G$12,0,10*ROW('Sanitation Data'!G60)),NA())</f>
        <v>#N/A</v>
      </c>
      <c r="AP66" s="507" t="e">
        <f ca="1">+IF(AND(ISNUMBER(OFFSET('Sanitation Data'!$H$4,0,10*ROW('Sanitation Data'!H60))),'Data Summary'!DE66="Yes"),100-OFFSET('Sanitation Data'!$H$4,0,10*ROW('Sanitation Data'!H60)),NA())</f>
        <v>#N/A</v>
      </c>
      <c r="AQ66" s="507" t="e">
        <f ca="1">+IF(AND(ISNUMBER(OFFSET('Sanitation Data'!$H$6,0,10*ROW('Sanitation Data'!H60))),'Data Summary'!DF66="Yes"),OFFSET('Sanitation Data'!$H$6,0,10*ROW('Sanitation Data'!H60)),NA())</f>
        <v>#N/A</v>
      </c>
      <c r="AR66" s="507" t="e">
        <f ca="1">+IF(AND(ISNUMBER(OFFSET('Sanitation Data'!$H$10,0,10*ROW('Sanitation Data'!H60))),'Data Summary'!DG66="Yes"),OFFSET('Sanitation Data'!$H$10,0,10*ROW('Sanitation Data'!H60)),NA())</f>
        <v>#N/A</v>
      </c>
      <c r="AS66" s="507" t="e">
        <f ca="1">+IF(AND(ISNUMBER(OFFSET('Sanitation Data'!$H$11,0,10*ROW('Sanitation Data'!H60))),'Data Summary'!DH66="Yes"),OFFSET('Sanitation Data'!$H$11,0,10*ROW('Sanitation Data'!H60)),NA())</f>
        <v>#N/A</v>
      </c>
      <c r="AT66" s="507" t="e">
        <f ca="1">+IF(AND(ISNUMBER(OFFSET('Sanitation Data'!$H$12,0,10*ROW('Sanitation Data'!H60))),'Data Summary'!DI66="Yes"),OFFSET('Sanitation Data'!$H$12,0,10*ROW('Sanitation Data'!H60)),NA())</f>
        <v>#N/A</v>
      </c>
      <c r="AU66" s="507" t="e">
        <f ca="1">+IF(AND(ISNUMBER(OFFSET('Sanitation Data'!$I$4,0,10*ROW('Sanitation Data'!I60))),'Data Summary'!DJ66="Yes"),100-OFFSET('Sanitation Data'!$I$4,0,10*ROW('Sanitation Data'!I60)),NA())</f>
        <v>#N/A</v>
      </c>
      <c r="AV66" s="507" t="e">
        <f ca="1">+IF(AND(ISNUMBER(OFFSET('Sanitation Data'!$I$6,0,10*ROW('Sanitation Data'!I60))),'Data Summary'!DK66="Yes"),OFFSET('Sanitation Data'!$I$6,0,10*ROW('Sanitation Data'!I60)),NA())</f>
        <v>#N/A</v>
      </c>
      <c r="AW66" s="507" t="e">
        <f ca="1">+IF(AND(ISNUMBER(OFFSET('Sanitation Data'!$I$10,0,10*ROW('Sanitation Data'!I60))),'Data Summary'!DL66="Yes"),OFFSET('Sanitation Data'!$I$10,0,10*ROW('Sanitation Data'!I60)),NA())</f>
        <v>#N/A</v>
      </c>
      <c r="AX66" s="507" t="e">
        <f ca="1">+IF(AND(ISNUMBER(OFFSET('Sanitation Data'!$I$11,0,10*ROW('Sanitation Data'!I60))),'Data Summary'!DM66="Yes"),OFFSET('Sanitation Data'!$I$11,0,10*ROW('Sanitation Data'!I60)),NA())</f>
        <v>#N/A</v>
      </c>
      <c r="AY66" s="507" t="e">
        <f ca="1">+IF(AND(ISNUMBER(OFFSET('Sanitation Data'!$I$12,0,10*ROW('Sanitation Data'!I60))),'Data Summary'!DN66="Yes"),OFFSET('Sanitation Data'!$I$12,0,10*ROW('Sanitation Data'!I60)),NA())</f>
        <v>#N/A</v>
      </c>
      <c r="AZ66" s="508" t="e">
        <f ca="1">+IF(AND(ISNUMBER(OFFSET('Hygiene Data'!$D$5,0,10*ROW('Hygiene Data'!D60))),'Data Summary'!DO66="Yes"),OFFSET('Hygiene Data'!$D$5,0,10*ROW('Hygiene Data'!D60)),NA())</f>
        <v>#N/A</v>
      </c>
      <c r="BA66" s="508" t="e">
        <f ca="1">+IF(AND(ISNUMBER(OFFSET('Hygiene Data'!$D$7,0,10*ROW('Hygiene Data'!D60))),'Data Summary'!DP66="Yes"),OFFSET('Hygiene Data'!$D$7,0,10*ROW('Hygiene Data'!D60)),NA())</f>
        <v>#N/A</v>
      </c>
      <c r="BB66" s="508" t="e">
        <f ca="1">+IF(AND(ISNUMBER(OFFSET('Hygiene Data'!$D$9,0,10*ROW('Hygiene Data'!D60))),'Data Summary'!DQ66="Yes"),OFFSET('Hygiene Data'!$D$9,0,10*ROW('Hygiene Data'!D60)),NA())</f>
        <v>#N/A</v>
      </c>
      <c r="BC66" s="508" t="e">
        <f ca="1">+IF(AND(ISNUMBER(OFFSET('Hygiene Data'!$E$5,0,10*ROW('Hygiene Data'!E60))),'Data Summary'!DR66="Yes"),OFFSET('Hygiene Data'!$E$5,0,10*ROW('Hygiene Data'!E60)),NA())</f>
        <v>#N/A</v>
      </c>
      <c r="BD66" s="508" t="e">
        <f ca="1">+IF(AND(ISNUMBER(OFFSET('Hygiene Data'!$E$7,0,10*ROW('Hygiene Data'!E60))),'Data Summary'!DS66="Yes"),OFFSET('Hygiene Data'!$E$7,0,10*ROW('Hygiene Data'!E60)),NA())</f>
        <v>#N/A</v>
      </c>
      <c r="BE66" s="508" t="e">
        <f ca="1">+IF(AND(ISNUMBER(OFFSET('Hygiene Data'!$E$9,0,10*ROW('Hygiene Data'!E60))),'Data Summary'!DT66="Yes"),OFFSET('Hygiene Data'!$E$9,0,10*ROW('Hygiene Data'!E60)),NA())</f>
        <v>#N/A</v>
      </c>
      <c r="BF66" s="508" t="e">
        <f ca="1">+IF(AND(ISNUMBER(OFFSET('Hygiene Data'!$F$5,0,10*ROW('Hygiene Data'!F60))),'Data Summary'!DU66="Yes"),OFFSET('Hygiene Data'!$F$5,0,10*ROW('Hygiene Data'!F60)),NA())</f>
        <v>#N/A</v>
      </c>
      <c r="BG66" s="508" t="e">
        <f ca="1">+IF(AND(ISNUMBER(OFFSET('Hygiene Data'!$F$7,0,10*ROW('Hygiene Data'!F60))),'Data Summary'!DV66="Yes"),OFFSET('Hygiene Data'!$F$7,0,10*ROW('Hygiene Data'!F60)),NA())</f>
        <v>#N/A</v>
      </c>
      <c r="BH66" s="508" t="e">
        <f ca="1">+IF(AND(ISNUMBER(OFFSET('Hygiene Data'!$F$9,0,10*ROW('Hygiene Data'!F60))),'Data Summary'!DW66="Yes"),OFFSET('Hygiene Data'!$F$9,0,10*ROW('Hygiene Data'!F60)),NA())</f>
        <v>#N/A</v>
      </c>
      <c r="BI66" s="508" t="e">
        <f ca="1">+IF(AND(ISNUMBER(OFFSET('Hygiene Data'!$G$5,0,10*ROW('Hygiene Data'!G60))),'Data Summary'!DX66="Yes"),OFFSET('Hygiene Data'!$G$5,0,10*ROW('Hygiene Data'!G60)),NA())</f>
        <v>#N/A</v>
      </c>
      <c r="BJ66" s="508" t="e">
        <f ca="1">+IF(AND(ISNUMBER(OFFSET('Hygiene Data'!$G$7,0,10*ROW('Hygiene Data'!G60))),'Data Summary'!DY66="Yes"),OFFSET('Hygiene Data'!$G$7,0,10*ROW('Hygiene Data'!G60)),NA())</f>
        <v>#N/A</v>
      </c>
      <c r="BK66" s="508" t="e">
        <f ca="1">+IF(AND(ISNUMBER(OFFSET('Hygiene Data'!$G$9,0,10*ROW('Hygiene Data'!G60))),'Data Summary'!DZ66="Yes"),OFFSET('Hygiene Data'!$G$9,0,10*ROW('Hygiene Data'!G60)),NA())</f>
        <v>#N/A</v>
      </c>
      <c r="BL66" s="508" t="e">
        <f ca="1">+IF(AND(ISNUMBER(OFFSET('Hygiene Data'!$H$5,0,10*ROW('Hygiene Data'!H60))),'Data Summary'!EA66="Yes"),OFFSET('Hygiene Data'!$H$5,0,10*ROW('Hygiene Data'!H60)),NA())</f>
        <v>#N/A</v>
      </c>
      <c r="BM66" s="508" t="e">
        <f ca="1">+IF(AND(ISNUMBER(OFFSET('Hygiene Data'!$H$7,0,10*ROW('Hygiene Data'!H60))),'Data Summary'!EB66="Yes"),OFFSET('Hygiene Data'!$H$7,0,10*ROW('Hygiene Data'!H60)),NA())</f>
        <v>#N/A</v>
      </c>
      <c r="BN66" s="508" t="e">
        <f ca="1">+IF(AND(ISNUMBER(OFFSET('Hygiene Data'!$H$9,0,10*ROW('Hygiene Data'!H60))),'Data Summary'!EC66="Yes"),OFFSET('Hygiene Data'!$H$9,0,10*ROW('Hygiene Data'!H60)),NA())</f>
        <v>#N/A</v>
      </c>
      <c r="BO66" s="508" t="e">
        <f ca="1">+IF(AND(ISNUMBER(OFFSET('Hygiene Data'!$I$5,0,10*ROW('Hygiene Data'!I60))),'Data Summary'!ED66="Yes"),OFFSET('Hygiene Data'!$I$5,0,10*ROW('Hygiene Data'!I60)),NA())</f>
        <v>#N/A</v>
      </c>
      <c r="BP66" s="508" t="e">
        <f ca="1">+IF(AND(ISNUMBER(OFFSET('Hygiene Data'!$I$7,0,10*ROW('Hygiene Data'!I60))),'Data Summary'!EE66="Yes"),OFFSET('Hygiene Data'!$I$7,0,10*ROW('Hygiene Data'!I60)),NA())</f>
        <v>#N/A</v>
      </c>
      <c r="BQ66" s="508" t="e">
        <f ca="1">+IF(AND(ISNUMBER(OFFSET('Hygiene Data'!$I$9,0,10*ROW('Hygiene Data'!I60))),'Data Summary'!EF66="Yes"),OFFSET('Hygiene Data'!$I$9,0,10*ROW('Hygiene Data'!I60)),NA())</f>
        <v>#N/A</v>
      </c>
    </row>
    <row r="67" spans="1:69" x14ac:dyDescent="0.25">
      <c r="A67" s="504" t="e">
        <f ca="1">+RIGHT('Data Summary'!A67,LEN('Data Summary'!A67)-9)</f>
        <v>#VALUE!</v>
      </c>
      <c r="B67" s="478" t="str">
        <f ca="1">+IF(ISTEXT('Data Summary'!B67),'Data Summary'!B67,"")</f>
        <v/>
      </c>
      <c r="C67" s="505" t="e">
        <f ca="1">+VALUE('Data Summary'!C67)</f>
        <v>#VALUE!</v>
      </c>
      <c r="D67" s="506" t="e">
        <f ca="1">+IF(AND(ISNUMBER(OFFSET('Water Data'!$D$4,0,10*ROW('Water Data'!D61))),'Data Summary'!BS67="Yes"),100-OFFSET('Water Data'!$D$4,0,10*ROW('Water Data'!D61)),NA())</f>
        <v>#N/A</v>
      </c>
      <c r="E67" s="506" t="e">
        <f ca="1">+IF(AND(ISNUMBER(OFFSET('Water Data'!$D$6,0,10*ROW('Water Data'!D61))),'Data Summary'!BT67="Yes"),OFFSET('Water Data'!$D$6,0,10*ROW('Water Data'!D61)),NA())</f>
        <v>#N/A</v>
      </c>
      <c r="F67" s="506" t="e">
        <f ca="1">+IF(AND(ISNUMBER(OFFSET('Water Data'!$D$9,0,10*ROW('Water Data'!D61))),'Data Summary'!BU67="Yes"),OFFSET('Water Data'!$D$9,0,10*ROW('Water Data'!D61)),NA())</f>
        <v>#N/A</v>
      </c>
      <c r="G67" s="506" t="e">
        <f ca="1">+IF(AND(ISNUMBER(OFFSET('Water Data'!$E$4,0,10*ROW('Water Data'!E61))),'Data Summary'!BV67="Yes"),100-OFFSET('Water Data'!$E$4,0,10*ROW('Water Data'!E61)),NA())</f>
        <v>#N/A</v>
      </c>
      <c r="H67" s="506" t="e">
        <f ca="1">+IF(AND(ISNUMBER(OFFSET('Water Data'!$E$6,0,10*ROW('Water Data'!E61))),'Data Summary'!BW67="Yes"),OFFSET('Water Data'!$E$6,0,10*ROW('Water Data'!E61)),NA())</f>
        <v>#N/A</v>
      </c>
      <c r="I67" s="506" t="e">
        <f ca="1">+IF(AND(ISNUMBER(OFFSET('Water Data'!$E$9,0,10*ROW('Water Data'!E61))),'Data Summary'!BX67="Yes"),OFFSET('Water Data'!$E$9,0,10*ROW('Water Data'!E61)),NA())</f>
        <v>#N/A</v>
      </c>
      <c r="J67" s="506" t="e">
        <f ca="1">+IF(AND(ISNUMBER(OFFSET('Water Data'!$F$4,0,10*ROW('Water Data'!F61))),'Data Summary'!BY67="Yes"),100-OFFSET('Water Data'!$F$4,0,10*ROW('Water Data'!F61)),NA())</f>
        <v>#N/A</v>
      </c>
      <c r="K67" s="506" t="e">
        <f ca="1">+IF(AND(ISNUMBER(OFFSET('Water Data'!$F$6,0,10*ROW('Water Data'!F61))),'Data Summary'!BZ67="Yes"),OFFSET('Water Data'!$F$6,0,10*ROW('Water Data'!F61)),NA())</f>
        <v>#N/A</v>
      </c>
      <c r="L67" s="506" t="e">
        <f ca="1">+IF(AND(ISNUMBER(OFFSET('Water Data'!$F$9,0,10*ROW('Water Data'!F61))),'Data Summary'!CA67="Yes"),OFFSET('Water Data'!$F$9,0,10*ROW('Water Data'!F61)),NA())</f>
        <v>#N/A</v>
      </c>
      <c r="M67" s="506" t="e">
        <f ca="1">+IF(AND(ISNUMBER(OFFSET('Water Data'!$G$4,0,10*ROW('Water Data'!G61))),'Data Summary'!CB67="Yes"),100-OFFSET('Water Data'!$G$4,0,10*ROW('Water Data'!G61)),NA())</f>
        <v>#N/A</v>
      </c>
      <c r="N67" s="506" t="e">
        <f ca="1">+IF(AND(ISNUMBER(OFFSET('Water Data'!$G$6,0,10*ROW('Water Data'!G61))),'Data Summary'!CC67="Yes"),OFFSET('Water Data'!$G$6,0,10*ROW('Water Data'!G61)),NA())</f>
        <v>#N/A</v>
      </c>
      <c r="O67" s="506" t="e">
        <f ca="1">+IF(AND(ISNUMBER(OFFSET('Water Data'!$G$9,0,10*ROW('Water Data'!G61))),'Data Summary'!CD67="Yes"),OFFSET('Water Data'!$G$9,0,10*ROW('Water Data'!G61)),NA())</f>
        <v>#N/A</v>
      </c>
      <c r="P67" s="506" t="e">
        <f ca="1">+IF(AND(ISNUMBER(OFFSET('Water Data'!$H$4,0,10*ROW('Water Data'!H61))),'Data Summary'!CE67="Yes"),100-OFFSET('Water Data'!$H$4,0,10*ROW('Water Data'!H61)),NA())</f>
        <v>#N/A</v>
      </c>
      <c r="Q67" s="506" t="e">
        <f ca="1">+IF(AND(ISNUMBER(OFFSET('Water Data'!$H$6,0,10*ROW('Water Data'!H61))),'Data Summary'!CF67="Yes"),OFFSET('Water Data'!$H$6,0,10*ROW('Water Data'!H61)),NA())</f>
        <v>#N/A</v>
      </c>
      <c r="R67" s="506" t="e">
        <f ca="1">+IF(AND(ISNUMBER(OFFSET('Water Data'!$H$9,0,10*ROW('Water Data'!H61))),'Data Summary'!CG67="Yes"),OFFSET('Water Data'!$H$9,0,10*ROW('Water Data'!H61)),NA())</f>
        <v>#N/A</v>
      </c>
      <c r="S67" s="506" t="e">
        <f ca="1">+IF(AND(ISNUMBER(OFFSET('Water Data'!$I$4,0,10*ROW('Water Data'!I61))),'Data Summary'!CH67="Yes"),100-OFFSET('Water Data'!$I$4,0,10*ROW('Water Data'!I61)),NA())</f>
        <v>#N/A</v>
      </c>
      <c r="T67" s="506" t="e">
        <f ca="1">+IF(AND(ISNUMBER(OFFSET('Water Data'!$I$6,0,10*ROW('Water Data'!I61))),'Data Summary'!CI67="Yes"),OFFSET('Water Data'!$I$6,0,10*ROW('Water Data'!I61)),NA())</f>
        <v>#N/A</v>
      </c>
      <c r="U67" s="506" t="e">
        <f ca="1">+IF(AND(ISNUMBER(OFFSET('Water Data'!$I$9,0,10*ROW('Water Data'!I61))),'Data Summary'!CJ67="Yes"),OFFSET('Water Data'!$I$9,0,10*ROW('Water Data'!I61)),NA())</f>
        <v>#N/A</v>
      </c>
      <c r="V67" s="507" t="e">
        <f ca="1">+IF(AND(ISNUMBER(OFFSET('Sanitation Data'!$D$4,0,10*ROW('Sanitation Data'!D61))),'Data Summary'!CK67="Yes"),100-OFFSET('Sanitation Data'!$D$4,0,10*ROW('Sanitation Data'!D61)),NA())</f>
        <v>#N/A</v>
      </c>
      <c r="W67" s="507" t="e">
        <f ca="1">+IF(AND(ISNUMBER(OFFSET('Sanitation Data'!$D$6,0,10*ROW('Sanitation Data'!D61))),'Data Summary'!CL67="Yes"),OFFSET('Sanitation Data'!$D$6,0,10*ROW('Sanitation Data'!D61)),NA())</f>
        <v>#N/A</v>
      </c>
      <c r="X67" s="507" t="e">
        <f ca="1">+IF(AND(ISNUMBER(OFFSET('Sanitation Data'!$D$10,0,10*ROW('Sanitation Data'!D61))),'Data Summary'!CM67="Yes"),OFFSET('Sanitation Data'!$D$10,0,10*ROW('Sanitation Data'!D61)),NA())</f>
        <v>#N/A</v>
      </c>
      <c r="Y67" s="507" t="e">
        <f ca="1">+IF(AND(ISNUMBER(OFFSET('Sanitation Data'!$D$11,0,10*ROW('Sanitation Data'!D61))),'Data Summary'!CN67="Yes"),OFFSET('Sanitation Data'!$D$11,0,10*ROW('Sanitation Data'!D61)),NA())</f>
        <v>#N/A</v>
      </c>
      <c r="Z67" s="507" t="e">
        <f ca="1">+IF(AND(ISNUMBER(OFFSET('Sanitation Data'!$D$12,0,10*ROW('Sanitation Data'!D61))),'Data Summary'!CO67="Yes"),OFFSET('Sanitation Data'!$D$12,0,10*ROW('Sanitation Data'!D61)),NA())</f>
        <v>#N/A</v>
      </c>
      <c r="AA67" s="507" t="e">
        <f ca="1">+IF(AND(ISNUMBER(OFFSET('Sanitation Data'!$E$4,0,10*ROW('Sanitation Data'!E61))),'Data Summary'!CP67="Yes"),100-OFFSET('Sanitation Data'!$E$4,0,10*ROW('Sanitation Data'!E61)),NA())</f>
        <v>#N/A</v>
      </c>
      <c r="AB67" s="507" t="e">
        <f ca="1">+IF(AND(ISNUMBER(OFFSET('Sanitation Data'!$E$6,0,10*ROW('Sanitation Data'!E61))),'Data Summary'!CQ67="Yes"),OFFSET('Sanitation Data'!$E$6,0,10*ROW('Sanitation Data'!E61)),NA())</f>
        <v>#N/A</v>
      </c>
      <c r="AC67" s="507" t="e">
        <f ca="1">+IF(AND(ISNUMBER(OFFSET('Sanitation Data'!$E$10,0,10*ROW('Sanitation Data'!E61))),'Data Summary'!CR67="Yes"),OFFSET('Sanitation Data'!$E$10,0,10*ROW('Sanitation Data'!E61)),NA())</f>
        <v>#N/A</v>
      </c>
      <c r="AD67" s="507" t="e">
        <f ca="1">+IF(AND(ISNUMBER(OFFSET('Sanitation Data'!$E$11,0,10*ROW('Sanitation Data'!E61))),'Data Summary'!CS67="Yes"),OFFSET('Sanitation Data'!$E$11,0,10*ROW('Sanitation Data'!E61)),NA())</f>
        <v>#N/A</v>
      </c>
      <c r="AE67" s="507" t="e">
        <f ca="1">+IF(AND(ISNUMBER(OFFSET('Sanitation Data'!$E$12,0,10*ROW('Sanitation Data'!E61))),'Data Summary'!CT67="Yes"),OFFSET('Sanitation Data'!$E$12,0,10*ROW('Sanitation Data'!E61)),NA())</f>
        <v>#N/A</v>
      </c>
      <c r="AF67" s="507" t="e">
        <f ca="1">+IF(AND(ISNUMBER(OFFSET('Sanitation Data'!$F$4,0,10*ROW('Sanitation Data'!F61))),'Data Summary'!CU67="Yes"),100-OFFSET('Sanitation Data'!$F$4,0,10*ROW('Sanitation Data'!F61)),NA())</f>
        <v>#N/A</v>
      </c>
      <c r="AG67" s="507" t="e">
        <f ca="1">+IF(AND(ISNUMBER(OFFSET('Sanitation Data'!$F$6,0,10*ROW('Sanitation Data'!F61))),'Data Summary'!CV67="Yes"),OFFSET('Sanitation Data'!$F$6,0,10*ROW('Sanitation Data'!F61)),NA())</f>
        <v>#N/A</v>
      </c>
      <c r="AH67" s="507" t="e">
        <f ca="1">+IF(AND(ISNUMBER(OFFSET('Sanitation Data'!$F$10,0,10*ROW('Sanitation Data'!F61))),'Data Summary'!CW67="Yes"),OFFSET('Sanitation Data'!$F$10,0,10*ROW('Sanitation Data'!F61)),NA())</f>
        <v>#N/A</v>
      </c>
      <c r="AI67" s="507" t="e">
        <f ca="1">+IF(AND(ISNUMBER(OFFSET('Sanitation Data'!$F$11,0,10*ROW('Sanitation Data'!F61))),'Data Summary'!CX67="Yes"),OFFSET('Sanitation Data'!$F$11,0,10*ROW('Sanitation Data'!F61)),NA())</f>
        <v>#N/A</v>
      </c>
      <c r="AJ67" s="507" t="e">
        <f ca="1">+IF(AND(ISNUMBER(OFFSET('Sanitation Data'!$F$12,0,10*ROW('Sanitation Data'!F61))),'Data Summary'!CY67="Yes"),OFFSET('Sanitation Data'!$F$12,0,10*ROW('Sanitation Data'!F61)),NA())</f>
        <v>#N/A</v>
      </c>
      <c r="AK67" s="507" t="e">
        <f ca="1">+IF(AND(ISNUMBER(OFFSET('Sanitation Data'!$G$4,0,10*ROW('Sanitation Data'!G61))),'Data Summary'!CZ67="Yes"),100-OFFSET('Sanitation Data'!$G$4,0,10*ROW('Sanitation Data'!G61)),NA())</f>
        <v>#N/A</v>
      </c>
      <c r="AL67" s="507" t="e">
        <f ca="1">+IF(AND(ISNUMBER(OFFSET('Sanitation Data'!$G$6,0,10*ROW('Sanitation Data'!G61))),'Data Summary'!DA67="Yes"),OFFSET('Sanitation Data'!$G$6,0,10*ROW('Sanitation Data'!G61)),NA())</f>
        <v>#N/A</v>
      </c>
      <c r="AM67" s="507" t="e">
        <f ca="1">+IF(AND(ISNUMBER(OFFSET('Sanitation Data'!$G$10,0,10*ROW('Sanitation Data'!G61))),'Data Summary'!DB67="Yes"),OFFSET('Sanitation Data'!$G$10,0,10*ROW('Sanitation Data'!G61)),NA())</f>
        <v>#N/A</v>
      </c>
      <c r="AN67" s="507" t="e">
        <f ca="1">+IF(AND(ISNUMBER(OFFSET('Sanitation Data'!$G$11,0,10*ROW('Sanitation Data'!G61))),'Data Summary'!DC67="Yes"),OFFSET('Sanitation Data'!$G$11,0,10*ROW('Sanitation Data'!G61)),NA())</f>
        <v>#N/A</v>
      </c>
      <c r="AO67" s="507" t="e">
        <f ca="1">+IF(AND(ISNUMBER(OFFSET('Sanitation Data'!$G$12,0,10*ROW('Sanitation Data'!G61))),'Data Summary'!DD67="Yes"),OFFSET('Sanitation Data'!$G$12,0,10*ROW('Sanitation Data'!G61)),NA())</f>
        <v>#N/A</v>
      </c>
      <c r="AP67" s="507" t="e">
        <f ca="1">+IF(AND(ISNUMBER(OFFSET('Sanitation Data'!$H$4,0,10*ROW('Sanitation Data'!H61))),'Data Summary'!DE67="Yes"),100-OFFSET('Sanitation Data'!$H$4,0,10*ROW('Sanitation Data'!H61)),NA())</f>
        <v>#N/A</v>
      </c>
      <c r="AQ67" s="507" t="e">
        <f ca="1">+IF(AND(ISNUMBER(OFFSET('Sanitation Data'!$H$6,0,10*ROW('Sanitation Data'!H61))),'Data Summary'!DF67="Yes"),OFFSET('Sanitation Data'!$H$6,0,10*ROW('Sanitation Data'!H61)),NA())</f>
        <v>#N/A</v>
      </c>
      <c r="AR67" s="507" t="e">
        <f ca="1">+IF(AND(ISNUMBER(OFFSET('Sanitation Data'!$H$10,0,10*ROW('Sanitation Data'!H61))),'Data Summary'!DG67="Yes"),OFFSET('Sanitation Data'!$H$10,0,10*ROW('Sanitation Data'!H61)),NA())</f>
        <v>#N/A</v>
      </c>
      <c r="AS67" s="507" t="e">
        <f ca="1">+IF(AND(ISNUMBER(OFFSET('Sanitation Data'!$H$11,0,10*ROW('Sanitation Data'!H61))),'Data Summary'!DH67="Yes"),OFFSET('Sanitation Data'!$H$11,0,10*ROW('Sanitation Data'!H61)),NA())</f>
        <v>#N/A</v>
      </c>
      <c r="AT67" s="507" t="e">
        <f ca="1">+IF(AND(ISNUMBER(OFFSET('Sanitation Data'!$H$12,0,10*ROW('Sanitation Data'!H61))),'Data Summary'!DI67="Yes"),OFFSET('Sanitation Data'!$H$12,0,10*ROW('Sanitation Data'!H61)),NA())</f>
        <v>#N/A</v>
      </c>
      <c r="AU67" s="507" t="e">
        <f ca="1">+IF(AND(ISNUMBER(OFFSET('Sanitation Data'!$I$4,0,10*ROW('Sanitation Data'!I61))),'Data Summary'!DJ67="Yes"),100-OFFSET('Sanitation Data'!$I$4,0,10*ROW('Sanitation Data'!I61)),NA())</f>
        <v>#N/A</v>
      </c>
      <c r="AV67" s="507" t="e">
        <f ca="1">+IF(AND(ISNUMBER(OFFSET('Sanitation Data'!$I$6,0,10*ROW('Sanitation Data'!I61))),'Data Summary'!DK67="Yes"),OFFSET('Sanitation Data'!$I$6,0,10*ROW('Sanitation Data'!I61)),NA())</f>
        <v>#N/A</v>
      </c>
      <c r="AW67" s="507" t="e">
        <f ca="1">+IF(AND(ISNUMBER(OFFSET('Sanitation Data'!$I$10,0,10*ROW('Sanitation Data'!I61))),'Data Summary'!DL67="Yes"),OFFSET('Sanitation Data'!$I$10,0,10*ROW('Sanitation Data'!I61)),NA())</f>
        <v>#N/A</v>
      </c>
      <c r="AX67" s="507" t="e">
        <f ca="1">+IF(AND(ISNUMBER(OFFSET('Sanitation Data'!$I$11,0,10*ROW('Sanitation Data'!I61))),'Data Summary'!DM67="Yes"),OFFSET('Sanitation Data'!$I$11,0,10*ROW('Sanitation Data'!I61)),NA())</f>
        <v>#N/A</v>
      </c>
      <c r="AY67" s="507" t="e">
        <f ca="1">+IF(AND(ISNUMBER(OFFSET('Sanitation Data'!$I$12,0,10*ROW('Sanitation Data'!I61))),'Data Summary'!DN67="Yes"),OFFSET('Sanitation Data'!$I$12,0,10*ROW('Sanitation Data'!I61)),NA())</f>
        <v>#N/A</v>
      </c>
      <c r="AZ67" s="508" t="e">
        <f ca="1">+IF(AND(ISNUMBER(OFFSET('Hygiene Data'!$D$5,0,10*ROW('Hygiene Data'!D61))),'Data Summary'!DO67="Yes"),OFFSET('Hygiene Data'!$D$5,0,10*ROW('Hygiene Data'!D61)),NA())</f>
        <v>#N/A</v>
      </c>
      <c r="BA67" s="508" t="e">
        <f ca="1">+IF(AND(ISNUMBER(OFFSET('Hygiene Data'!$D$7,0,10*ROW('Hygiene Data'!D61))),'Data Summary'!DP67="Yes"),OFFSET('Hygiene Data'!$D$7,0,10*ROW('Hygiene Data'!D61)),NA())</f>
        <v>#N/A</v>
      </c>
      <c r="BB67" s="508" t="e">
        <f ca="1">+IF(AND(ISNUMBER(OFFSET('Hygiene Data'!$D$9,0,10*ROW('Hygiene Data'!D61))),'Data Summary'!DQ67="Yes"),OFFSET('Hygiene Data'!$D$9,0,10*ROW('Hygiene Data'!D61)),NA())</f>
        <v>#N/A</v>
      </c>
      <c r="BC67" s="508" t="e">
        <f ca="1">+IF(AND(ISNUMBER(OFFSET('Hygiene Data'!$E$5,0,10*ROW('Hygiene Data'!E61))),'Data Summary'!DR67="Yes"),OFFSET('Hygiene Data'!$E$5,0,10*ROW('Hygiene Data'!E61)),NA())</f>
        <v>#N/A</v>
      </c>
      <c r="BD67" s="508" t="e">
        <f ca="1">+IF(AND(ISNUMBER(OFFSET('Hygiene Data'!$E$7,0,10*ROW('Hygiene Data'!E61))),'Data Summary'!DS67="Yes"),OFFSET('Hygiene Data'!$E$7,0,10*ROW('Hygiene Data'!E61)),NA())</f>
        <v>#N/A</v>
      </c>
      <c r="BE67" s="508" t="e">
        <f ca="1">+IF(AND(ISNUMBER(OFFSET('Hygiene Data'!$E$9,0,10*ROW('Hygiene Data'!E61))),'Data Summary'!DT67="Yes"),OFFSET('Hygiene Data'!$E$9,0,10*ROW('Hygiene Data'!E61)),NA())</f>
        <v>#N/A</v>
      </c>
      <c r="BF67" s="508" t="e">
        <f ca="1">+IF(AND(ISNUMBER(OFFSET('Hygiene Data'!$F$5,0,10*ROW('Hygiene Data'!F61))),'Data Summary'!DU67="Yes"),OFFSET('Hygiene Data'!$F$5,0,10*ROW('Hygiene Data'!F61)),NA())</f>
        <v>#N/A</v>
      </c>
      <c r="BG67" s="508" t="e">
        <f ca="1">+IF(AND(ISNUMBER(OFFSET('Hygiene Data'!$F$7,0,10*ROW('Hygiene Data'!F61))),'Data Summary'!DV67="Yes"),OFFSET('Hygiene Data'!$F$7,0,10*ROW('Hygiene Data'!F61)),NA())</f>
        <v>#N/A</v>
      </c>
      <c r="BH67" s="508" t="e">
        <f ca="1">+IF(AND(ISNUMBER(OFFSET('Hygiene Data'!$F$9,0,10*ROW('Hygiene Data'!F61))),'Data Summary'!DW67="Yes"),OFFSET('Hygiene Data'!$F$9,0,10*ROW('Hygiene Data'!F61)),NA())</f>
        <v>#N/A</v>
      </c>
      <c r="BI67" s="508" t="e">
        <f ca="1">+IF(AND(ISNUMBER(OFFSET('Hygiene Data'!$G$5,0,10*ROW('Hygiene Data'!G61))),'Data Summary'!DX67="Yes"),OFFSET('Hygiene Data'!$G$5,0,10*ROW('Hygiene Data'!G61)),NA())</f>
        <v>#N/A</v>
      </c>
      <c r="BJ67" s="508" t="e">
        <f ca="1">+IF(AND(ISNUMBER(OFFSET('Hygiene Data'!$G$7,0,10*ROW('Hygiene Data'!G61))),'Data Summary'!DY67="Yes"),OFFSET('Hygiene Data'!$G$7,0,10*ROW('Hygiene Data'!G61)),NA())</f>
        <v>#N/A</v>
      </c>
      <c r="BK67" s="508" t="e">
        <f ca="1">+IF(AND(ISNUMBER(OFFSET('Hygiene Data'!$G$9,0,10*ROW('Hygiene Data'!G61))),'Data Summary'!DZ67="Yes"),OFFSET('Hygiene Data'!$G$9,0,10*ROW('Hygiene Data'!G61)),NA())</f>
        <v>#N/A</v>
      </c>
      <c r="BL67" s="508" t="e">
        <f ca="1">+IF(AND(ISNUMBER(OFFSET('Hygiene Data'!$H$5,0,10*ROW('Hygiene Data'!H61))),'Data Summary'!EA67="Yes"),OFFSET('Hygiene Data'!$H$5,0,10*ROW('Hygiene Data'!H61)),NA())</f>
        <v>#N/A</v>
      </c>
      <c r="BM67" s="508" t="e">
        <f ca="1">+IF(AND(ISNUMBER(OFFSET('Hygiene Data'!$H$7,0,10*ROW('Hygiene Data'!H61))),'Data Summary'!EB67="Yes"),OFFSET('Hygiene Data'!$H$7,0,10*ROW('Hygiene Data'!H61)),NA())</f>
        <v>#N/A</v>
      </c>
      <c r="BN67" s="508" t="e">
        <f ca="1">+IF(AND(ISNUMBER(OFFSET('Hygiene Data'!$H$9,0,10*ROW('Hygiene Data'!H61))),'Data Summary'!EC67="Yes"),OFFSET('Hygiene Data'!$H$9,0,10*ROW('Hygiene Data'!H61)),NA())</f>
        <v>#N/A</v>
      </c>
      <c r="BO67" s="508" t="e">
        <f ca="1">+IF(AND(ISNUMBER(OFFSET('Hygiene Data'!$I$5,0,10*ROW('Hygiene Data'!I61))),'Data Summary'!ED67="Yes"),OFFSET('Hygiene Data'!$I$5,0,10*ROW('Hygiene Data'!I61)),NA())</f>
        <v>#N/A</v>
      </c>
      <c r="BP67" s="508" t="e">
        <f ca="1">+IF(AND(ISNUMBER(OFFSET('Hygiene Data'!$I$7,0,10*ROW('Hygiene Data'!I61))),'Data Summary'!EE67="Yes"),OFFSET('Hygiene Data'!$I$7,0,10*ROW('Hygiene Data'!I61)),NA())</f>
        <v>#N/A</v>
      </c>
      <c r="BQ67" s="508" t="e">
        <f ca="1">+IF(AND(ISNUMBER(OFFSET('Hygiene Data'!$I$9,0,10*ROW('Hygiene Data'!I61))),'Data Summary'!EF67="Yes"),OFFSET('Hygiene Data'!$I$9,0,10*ROW('Hygiene Data'!I61)),NA())</f>
        <v>#N/A</v>
      </c>
    </row>
    <row r="68" spans="1:69" x14ac:dyDescent="0.25">
      <c r="A68" s="504" t="e">
        <f ca="1">+RIGHT('Data Summary'!A68,LEN('Data Summary'!A68)-9)</f>
        <v>#VALUE!</v>
      </c>
      <c r="B68" s="478" t="str">
        <f ca="1">+IF(ISTEXT('Data Summary'!B68),'Data Summary'!B68,"")</f>
        <v/>
      </c>
      <c r="C68" s="505" t="e">
        <f ca="1">+VALUE('Data Summary'!C68)</f>
        <v>#VALUE!</v>
      </c>
      <c r="D68" s="506" t="e">
        <f ca="1">+IF(AND(ISNUMBER(OFFSET('Water Data'!$D$4,0,10*ROW('Water Data'!D62))),'Data Summary'!BS68="Yes"),100-OFFSET('Water Data'!$D$4,0,10*ROW('Water Data'!D62)),NA())</f>
        <v>#N/A</v>
      </c>
      <c r="E68" s="506" t="e">
        <f ca="1">+IF(AND(ISNUMBER(OFFSET('Water Data'!$D$6,0,10*ROW('Water Data'!D62))),'Data Summary'!BT68="Yes"),OFFSET('Water Data'!$D$6,0,10*ROW('Water Data'!D62)),NA())</f>
        <v>#N/A</v>
      </c>
      <c r="F68" s="506" t="e">
        <f ca="1">+IF(AND(ISNUMBER(OFFSET('Water Data'!$D$9,0,10*ROW('Water Data'!D62))),'Data Summary'!BU68="Yes"),OFFSET('Water Data'!$D$9,0,10*ROW('Water Data'!D62)),NA())</f>
        <v>#N/A</v>
      </c>
      <c r="G68" s="506" t="e">
        <f ca="1">+IF(AND(ISNUMBER(OFFSET('Water Data'!$E$4,0,10*ROW('Water Data'!E62))),'Data Summary'!BV68="Yes"),100-OFFSET('Water Data'!$E$4,0,10*ROW('Water Data'!E62)),NA())</f>
        <v>#N/A</v>
      </c>
      <c r="H68" s="506" t="e">
        <f ca="1">+IF(AND(ISNUMBER(OFFSET('Water Data'!$E$6,0,10*ROW('Water Data'!E62))),'Data Summary'!BW68="Yes"),OFFSET('Water Data'!$E$6,0,10*ROW('Water Data'!E62)),NA())</f>
        <v>#N/A</v>
      </c>
      <c r="I68" s="506" t="e">
        <f ca="1">+IF(AND(ISNUMBER(OFFSET('Water Data'!$E$9,0,10*ROW('Water Data'!E62))),'Data Summary'!BX68="Yes"),OFFSET('Water Data'!$E$9,0,10*ROW('Water Data'!E62)),NA())</f>
        <v>#N/A</v>
      </c>
      <c r="J68" s="506" t="e">
        <f ca="1">+IF(AND(ISNUMBER(OFFSET('Water Data'!$F$4,0,10*ROW('Water Data'!F62))),'Data Summary'!BY68="Yes"),100-OFFSET('Water Data'!$F$4,0,10*ROW('Water Data'!F62)),NA())</f>
        <v>#N/A</v>
      </c>
      <c r="K68" s="506" t="e">
        <f ca="1">+IF(AND(ISNUMBER(OFFSET('Water Data'!$F$6,0,10*ROW('Water Data'!F62))),'Data Summary'!BZ68="Yes"),OFFSET('Water Data'!$F$6,0,10*ROW('Water Data'!F62)),NA())</f>
        <v>#N/A</v>
      </c>
      <c r="L68" s="506" t="e">
        <f ca="1">+IF(AND(ISNUMBER(OFFSET('Water Data'!$F$9,0,10*ROW('Water Data'!F62))),'Data Summary'!CA68="Yes"),OFFSET('Water Data'!$F$9,0,10*ROW('Water Data'!F62)),NA())</f>
        <v>#N/A</v>
      </c>
      <c r="M68" s="506" t="e">
        <f ca="1">+IF(AND(ISNUMBER(OFFSET('Water Data'!$G$4,0,10*ROW('Water Data'!G62))),'Data Summary'!CB68="Yes"),100-OFFSET('Water Data'!$G$4,0,10*ROW('Water Data'!G62)),NA())</f>
        <v>#N/A</v>
      </c>
      <c r="N68" s="506" t="e">
        <f ca="1">+IF(AND(ISNUMBER(OFFSET('Water Data'!$G$6,0,10*ROW('Water Data'!G62))),'Data Summary'!CC68="Yes"),OFFSET('Water Data'!$G$6,0,10*ROW('Water Data'!G62)),NA())</f>
        <v>#N/A</v>
      </c>
      <c r="O68" s="506" t="e">
        <f ca="1">+IF(AND(ISNUMBER(OFFSET('Water Data'!$G$9,0,10*ROW('Water Data'!G62))),'Data Summary'!CD68="Yes"),OFFSET('Water Data'!$G$9,0,10*ROW('Water Data'!G62)),NA())</f>
        <v>#N/A</v>
      </c>
      <c r="P68" s="506" t="e">
        <f ca="1">+IF(AND(ISNUMBER(OFFSET('Water Data'!$H$4,0,10*ROW('Water Data'!H62))),'Data Summary'!CE68="Yes"),100-OFFSET('Water Data'!$H$4,0,10*ROW('Water Data'!H62)),NA())</f>
        <v>#N/A</v>
      </c>
      <c r="Q68" s="506" t="e">
        <f ca="1">+IF(AND(ISNUMBER(OFFSET('Water Data'!$H$6,0,10*ROW('Water Data'!H62))),'Data Summary'!CF68="Yes"),OFFSET('Water Data'!$H$6,0,10*ROW('Water Data'!H62)),NA())</f>
        <v>#N/A</v>
      </c>
      <c r="R68" s="506" t="e">
        <f ca="1">+IF(AND(ISNUMBER(OFFSET('Water Data'!$H$9,0,10*ROW('Water Data'!H62))),'Data Summary'!CG68="Yes"),OFFSET('Water Data'!$H$9,0,10*ROW('Water Data'!H62)),NA())</f>
        <v>#N/A</v>
      </c>
      <c r="S68" s="506" t="e">
        <f ca="1">+IF(AND(ISNUMBER(OFFSET('Water Data'!$I$4,0,10*ROW('Water Data'!I62))),'Data Summary'!CH68="Yes"),100-OFFSET('Water Data'!$I$4,0,10*ROW('Water Data'!I62)),NA())</f>
        <v>#N/A</v>
      </c>
      <c r="T68" s="506" t="e">
        <f ca="1">+IF(AND(ISNUMBER(OFFSET('Water Data'!$I$6,0,10*ROW('Water Data'!I62))),'Data Summary'!CI68="Yes"),OFFSET('Water Data'!$I$6,0,10*ROW('Water Data'!I62)),NA())</f>
        <v>#N/A</v>
      </c>
      <c r="U68" s="506" t="e">
        <f ca="1">+IF(AND(ISNUMBER(OFFSET('Water Data'!$I$9,0,10*ROW('Water Data'!I62))),'Data Summary'!CJ68="Yes"),OFFSET('Water Data'!$I$9,0,10*ROW('Water Data'!I62)),NA())</f>
        <v>#N/A</v>
      </c>
      <c r="V68" s="507" t="e">
        <f ca="1">+IF(AND(ISNUMBER(OFFSET('Sanitation Data'!$D$4,0,10*ROW('Sanitation Data'!D62))),'Data Summary'!CK68="Yes"),100-OFFSET('Sanitation Data'!$D$4,0,10*ROW('Sanitation Data'!D62)),NA())</f>
        <v>#N/A</v>
      </c>
      <c r="W68" s="507" t="e">
        <f ca="1">+IF(AND(ISNUMBER(OFFSET('Sanitation Data'!$D$6,0,10*ROW('Sanitation Data'!D62))),'Data Summary'!CL68="Yes"),OFFSET('Sanitation Data'!$D$6,0,10*ROW('Sanitation Data'!D62)),NA())</f>
        <v>#N/A</v>
      </c>
      <c r="X68" s="507" t="e">
        <f ca="1">+IF(AND(ISNUMBER(OFFSET('Sanitation Data'!$D$10,0,10*ROW('Sanitation Data'!D62))),'Data Summary'!CM68="Yes"),OFFSET('Sanitation Data'!$D$10,0,10*ROW('Sanitation Data'!D62)),NA())</f>
        <v>#N/A</v>
      </c>
      <c r="Y68" s="507" t="e">
        <f ca="1">+IF(AND(ISNUMBER(OFFSET('Sanitation Data'!$D$11,0,10*ROW('Sanitation Data'!D62))),'Data Summary'!CN68="Yes"),OFFSET('Sanitation Data'!$D$11,0,10*ROW('Sanitation Data'!D62)),NA())</f>
        <v>#N/A</v>
      </c>
      <c r="Z68" s="507" t="e">
        <f ca="1">+IF(AND(ISNUMBER(OFFSET('Sanitation Data'!$D$12,0,10*ROW('Sanitation Data'!D62))),'Data Summary'!CO68="Yes"),OFFSET('Sanitation Data'!$D$12,0,10*ROW('Sanitation Data'!D62)),NA())</f>
        <v>#N/A</v>
      </c>
      <c r="AA68" s="507" t="e">
        <f ca="1">+IF(AND(ISNUMBER(OFFSET('Sanitation Data'!$E$4,0,10*ROW('Sanitation Data'!E62))),'Data Summary'!CP68="Yes"),100-OFFSET('Sanitation Data'!$E$4,0,10*ROW('Sanitation Data'!E62)),NA())</f>
        <v>#N/A</v>
      </c>
      <c r="AB68" s="507" t="e">
        <f ca="1">+IF(AND(ISNUMBER(OFFSET('Sanitation Data'!$E$6,0,10*ROW('Sanitation Data'!E62))),'Data Summary'!CQ68="Yes"),OFFSET('Sanitation Data'!$E$6,0,10*ROW('Sanitation Data'!E62)),NA())</f>
        <v>#N/A</v>
      </c>
      <c r="AC68" s="507" t="e">
        <f ca="1">+IF(AND(ISNUMBER(OFFSET('Sanitation Data'!$E$10,0,10*ROW('Sanitation Data'!E62))),'Data Summary'!CR68="Yes"),OFFSET('Sanitation Data'!$E$10,0,10*ROW('Sanitation Data'!E62)),NA())</f>
        <v>#N/A</v>
      </c>
      <c r="AD68" s="507" t="e">
        <f ca="1">+IF(AND(ISNUMBER(OFFSET('Sanitation Data'!$E$11,0,10*ROW('Sanitation Data'!E62))),'Data Summary'!CS68="Yes"),OFFSET('Sanitation Data'!$E$11,0,10*ROW('Sanitation Data'!E62)),NA())</f>
        <v>#N/A</v>
      </c>
      <c r="AE68" s="507" t="e">
        <f ca="1">+IF(AND(ISNUMBER(OFFSET('Sanitation Data'!$E$12,0,10*ROW('Sanitation Data'!E62))),'Data Summary'!CT68="Yes"),OFFSET('Sanitation Data'!$E$12,0,10*ROW('Sanitation Data'!E62)),NA())</f>
        <v>#N/A</v>
      </c>
      <c r="AF68" s="507" t="e">
        <f ca="1">+IF(AND(ISNUMBER(OFFSET('Sanitation Data'!$F$4,0,10*ROW('Sanitation Data'!F62))),'Data Summary'!CU68="Yes"),100-OFFSET('Sanitation Data'!$F$4,0,10*ROW('Sanitation Data'!F62)),NA())</f>
        <v>#N/A</v>
      </c>
      <c r="AG68" s="507" t="e">
        <f ca="1">+IF(AND(ISNUMBER(OFFSET('Sanitation Data'!$F$6,0,10*ROW('Sanitation Data'!F62))),'Data Summary'!CV68="Yes"),OFFSET('Sanitation Data'!$F$6,0,10*ROW('Sanitation Data'!F62)),NA())</f>
        <v>#N/A</v>
      </c>
      <c r="AH68" s="507" t="e">
        <f ca="1">+IF(AND(ISNUMBER(OFFSET('Sanitation Data'!$F$10,0,10*ROW('Sanitation Data'!F62))),'Data Summary'!CW68="Yes"),OFFSET('Sanitation Data'!$F$10,0,10*ROW('Sanitation Data'!F62)),NA())</f>
        <v>#N/A</v>
      </c>
      <c r="AI68" s="507" t="e">
        <f ca="1">+IF(AND(ISNUMBER(OFFSET('Sanitation Data'!$F$11,0,10*ROW('Sanitation Data'!F62))),'Data Summary'!CX68="Yes"),OFFSET('Sanitation Data'!$F$11,0,10*ROW('Sanitation Data'!F62)),NA())</f>
        <v>#N/A</v>
      </c>
      <c r="AJ68" s="507" t="e">
        <f ca="1">+IF(AND(ISNUMBER(OFFSET('Sanitation Data'!$F$12,0,10*ROW('Sanitation Data'!F62))),'Data Summary'!CY68="Yes"),OFFSET('Sanitation Data'!$F$12,0,10*ROW('Sanitation Data'!F62)),NA())</f>
        <v>#N/A</v>
      </c>
      <c r="AK68" s="507" t="e">
        <f ca="1">+IF(AND(ISNUMBER(OFFSET('Sanitation Data'!$G$4,0,10*ROW('Sanitation Data'!G62))),'Data Summary'!CZ68="Yes"),100-OFFSET('Sanitation Data'!$G$4,0,10*ROW('Sanitation Data'!G62)),NA())</f>
        <v>#N/A</v>
      </c>
      <c r="AL68" s="507" t="e">
        <f ca="1">+IF(AND(ISNUMBER(OFFSET('Sanitation Data'!$G$6,0,10*ROW('Sanitation Data'!G62))),'Data Summary'!DA68="Yes"),OFFSET('Sanitation Data'!$G$6,0,10*ROW('Sanitation Data'!G62)),NA())</f>
        <v>#N/A</v>
      </c>
      <c r="AM68" s="507" t="e">
        <f ca="1">+IF(AND(ISNUMBER(OFFSET('Sanitation Data'!$G$10,0,10*ROW('Sanitation Data'!G62))),'Data Summary'!DB68="Yes"),OFFSET('Sanitation Data'!$G$10,0,10*ROW('Sanitation Data'!G62)),NA())</f>
        <v>#N/A</v>
      </c>
      <c r="AN68" s="507" t="e">
        <f ca="1">+IF(AND(ISNUMBER(OFFSET('Sanitation Data'!$G$11,0,10*ROW('Sanitation Data'!G62))),'Data Summary'!DC68="Yes"),OFFSET('Sanitation Data'!$G$11,0,10*ROW('Sanitation Data'!G62)),NA())</f>
        <v>#N/A</v>
      </c>
      <c r="AO68" s="507" t="e">
        <f ca="1">+IF(AND(ISNUMBER(OFFSET('Sanitation Data'!$G$12,0,10*ROW('Sanitation Data'!G62))),'Data Summary'!DD68="Yes"),OFFSET('Sanitation Data'!$G$12,0,10*ROW('Sanitation Data'!G62)),NA())</f>
        <v>#N/A</v>
      </c>
      <c r="AP68" s="507" t="e">
        <f ca="1">+IF(AND(ISNUMBER(OFFSET('Sanitation Data'!$H$4,0,10*ROW('Sanitation Data'!H62))),'Data Summary'!DE68="Yes"),100-OFFSET('Sanitation Data'!$H$4,0,10*ROW('Sanitation Data'!H62)),NA())</f>
        <v>#N/A</v>
      </c>
      <c r="AQ68" s="507" t="e">
        <f ca="1">+IF(AND(ISNUMBER(OFFSET('Sanitation Data'!$H$6,0,10*ROW('Sanitation Data'!H62))),'Data Summary'!DF68="Yes"),OFFSET('Sanitation Data'!$H$6,0,10*ROW('Sanitation Data'!H62)),NA())</f>
        <v>#N/A</v>
      </c>
      <c r="AR68" s="507" t="e">
        <f ca="1">+IF(AND(ISNUMBER(OFFSET('Sanitation Data'!$H$10,0,10*ROW('Sanitation Data'!H62))),'Data Summary'!DG68="Yes"),OFFSET('Sanitation Data'!$H$10,0,10*ROW('Sanitation Data'!H62)),NA())</f>
        <v>#N/A</v>
      </c>
      <c r="AS68" s="507" t="e">
        <f ca="1">+IF(AND(ISNUMBER(OFFSET('Sanitation Data'!$H$11,0,10*ROW('Sanitation Data'!H62))),'Data Summary'!DH68="Yes"),OFFSET('Sanitation Data'!$H$11,0,10*ROW('Sanitation Data'!H62)),NA())</f>
        <v>#N/A</v>
      </c>
      <c r="AT68" s="507" t="e">
        <f ca="1">+IF(AND(ISNUMBER(OFFSET('Sanitation Data'!$H$12,0,10*ROW('Sanitation Data'!H62))),'Data Summary'!DI68="Yes"),OFFSET('Sanitation Data'!$H$12,0,10*ROW('Sanitation Data'!H62)),NA())</f>
        <v>#N/A</v>
      </c>
      <c r="AU68" s="507" t="e">
        <f ca="1">+IF(AND(ISNUMBER(OFFSET('Sanitation Data'!$I$4,0,10*ROW('Sanitation Data'!I62))),'Data Summary'!DJ68="Yes"),100-OFFSET('Sanitation Data'!$I$4,0,10*ROW('Sanitation Data'!I62)),NA())</f>
        <v>#N/A</v>
      </c>
      <c r="AV68" s="507" t="e">
        <f ca="1">+IF(AND(ISNUMBER(OFFSET('Sanitation Data'!$I$6,0,10*ROW('Sanitation Data'!I62))),'Data Summary'!DK68="Yes"),OFFSET('Sanitation Data'!$I$6,0,10*ROW('Sanitation Data'!I62)),NA())</f>
        <v>#N/A</v>
      </c>
      <c r="AW68" s="507" t="e">
        <f ca="1">+IF(AND(ISNUMBER(OFFSET('Sanitation Data'!$I$10,0,10*ROW('Sanitation Data'!I62))),'Data Summary'!DL68="Yes"),OFFSET('Sanitation Data'!$I$10,0,10*ROW('Sanitation Data'!I62)),NA())</f>
        <v>#N/A</v>
      </c>
      <c r="AX68" s="507" t="e">
        <f ca="1">+IF(AND(ISNUMBER(OFFSET('Sanitation Data'!$I$11,0,10*ROW('Sanitation Data'!I62))),'Data Summary'!DM68="Yes"),OFFSET('Sanitation Data'!$I$11,0,10*ROW('Sanitation Data'!I62)),NA())</f>
        <v>#N/A</v>
      </c>
      <c r="AY68" s="507" t="e">
        <f ca="1">+IF(AND(ISNUMBER(OFFSET('Sanitation Data'!$I$12,0,10*ROW('Sanitation Data'!I62))),'Data Summary'!DN68="Yes"),OFFSET('Sanitation Data'!$I$12,0,10*ROW('Sanitation Data'!I62)),NA())</f>
        <v>#N/A</v>
      </c>
      <c r="AZ68" s="508" t="e">
        <f ca="1">+IF(AND(ISNUMBER(OFFSET('Hygiene Data'!$D$5,0,10*ROW('Hygiene Data'!D62))),'Data Summary'!DO68="Yes"),OFFSET('Hygiene Data'!$D$5,0,10*ROW('Hygiene Data'!D62)),NA())</f>
        <v>#N/A</v>
      </c>
      <c r="BA68" s="508" t="e">
        <f ca="1">+IF(AND(ISNUMBER(OFFSET('Hygiene Data'!$D$7,0,10*ROW('Hygiene Data'!D62))),'Data Summary'!DP68="Yes"),OFFSET('Hygiene Data'!$D$7,0,10*ROW('Hygiene Data'!D62)),NA())</f>
        <v>#N/A</v>
      </c>
      <c r="BB68" s="508" t="e">
        <f ca="1">+IF(AND(ISNUMBER(OFFSET('Hygiene Data'!$D$9,0,10*ROW('Hygiene Data'!D62))),'Data Summary'!DQ68="Yes"),OFFSET('Hygiene Data'!$D$9,0,10*ROW('Hygiene Data'!D62)),NA())</f>
        <v>#N/A</v>
      </c>
      <c r="BC68" s="508" t="e">
        <f ca="1">+IF(AND(ISNUMBER(OFFSET('Hygiene Data'!$E$5,0,10*ROW('Hygiene Data'!E62))),'Data Summary'!DR68="Yes"),OFFSET('Hygiene Data'!$E$5,0,10*ROW('Hygiene Data'!E62)),NA())</f>
        <v>#N/A</v>
      </c>
      <c r="BD68" s="508" t="e">
        <f ca="1">+IF(AND(ISNUMBER(OFFSET('Hygiene Data'!$E$7,0,10*ROW('Hygiene Data'!E62))),'Data Summary'!DS68="Yes"),OFFSET('Hygiene Data'!$E$7,0,10*ROW('Hygiene Data'!E62)),NA())</f>
        <v>#N/A</v>
      </c>
      <c r="BE68" s="508" t="e">
        <f ca="1">+IF(AND(ISNUMBER(OFFSET('Hygiene Data'!$E$9,0,10*ROW('Hygiene Data'!E62))),'Data Summary'!DT68="Yes"),OFFSET('Hygiene Data'!$E$9,0,10*ROW('Hygiene Data'!E62)),NA())</f>
        <v>#N/A</v>
      </c>
      <c r="BF68" s="508" t="e">
        <f ca="1">+IF(AND(ISNUMBER(OFFSET('Hygiene Data'!$F$5,0,10*ROW('Hygiene Data'!F62))),'Data Summary'!DU68="Yes"),OFFSET('Hygiene Data'!$F$5,0,10*ROW('Hygiene Data'!F62)),NA())</f>
        <v>#N/A</v>
      </c>
      <c r="BG68" s="508" t="e">
        <f ca="1">+IF(AND(ISNUMBER(OFFSET('Hygiene Data'!$F$7,0,10*ROW('Hygiene Data'!F62))),'Data Summary'!DV68="Yes"),OFFSET('Hygiene Data'!$F$7,0,10*ROW('Hygiene Data'!F62)),NA())</f>
        <v>#N/A</v>
      </c>
      <c r="BH68" s="508" t="e">
        <f ca="1">+IF(AND(ISNUMBER(OFFSET('Hygiene Data'!$F$9,0,10*ROW('Hygiene Data'!F62))),'Data Summary'!DW68="Yes"),OFFSET('Hygiene Data'!$F$9,0,10*ROW('Hygiene Data'!F62)),NA())</f>
        <v>#N/A</v>
      </c>
      <c r="BI68" s="508" t="e">
        <f ca="1">+IF(AND(ISNUMBER(OFFSET('Hygiene Data'!$G$5,0,10*ROW('Hygiene Data'!G62))),'Data Summary'!DX68="Yes"),OFFSET('Hygiene Data'!$G$5,0,10*ROW('Hygiene Data'!G62)),NA())</f>
        <v>#N/A</v>
      </c>
      <c r="BJ68" s="508" t="e">
        <f ca="1">+IF(AND(ISNUMBER(OFFSET('Hygiene Data'!$G$7,0,10*ROW('Hygiene Data'!G62))),'Data Summary'!DY68="Yes"),OFFSET('Hygiene Data'!$G$7,0,10*ROW('Hygiene Data'!G62)),NA())</f>
        <v>#N/A</v>
      </c>
      <c r="BK68" s="508" t="e">
        <f ca="1">+IF(AND(ISNUMBER(OFFSET('Hygiene Data'!$G$9,0,10*ROW('Hygiene Data'!G62))),'Data Summary'!DZ68="Yes"),OFFSET('Hygiene Data'!$G$9,0,10*ROW('Hygiene Data'!G62)),NA())</f>
        <v>#N/A</v>
      </c>
      <c r="BL68" s="508" t="e">
        <f ca="1">+IF(AND(ISNUMBER(OFFSET('Hygiene Data'!$H$5,0,10*ROW('Hygiene Data'!H62))),'Data Summary'!EA68="Yes"),OFFSET('Hygiene Data'!$H$5,0,10*ROW('Hygiene Data'!H62)),NA())</f>
        <v>#N/A</v>
      </c>
      <c r="BM68" s="508" t="e">
        <f ca="1">+IF(AND(ISNUMBER(OFFSET('Hygiene Data'!$H$7,0,10*ROW('Hygiene Data'!H62))),'Data Summary'!EB68="Yes"),OFFSET('Hygiene Data'!$H$7,0,10*ROW('Hygiene Data'!H62)),NA())</f>
        <v>#N/A</v>
      </c>
      <c r="BN68" s="508" t="e">
        <f ca="1">+IF(AND(ISNUMBER(OFFSET('Hygiene Data'!$H$9,0,10*ROW('Hygiene Data'!H62))),'Data Summary'!EC68="Yes"),OFFSET('Hygiene Data'!$H$9,0,10*ROW('Hygiene Data'!H62)),NA())</f>
        <v>#N/A</v>
      </c>
      <c r="BO68" s="508" t="e">
        <f ca="1">+IF(AND(ISNUMBER(OFFSET('Hygiene Data'!$I$5,0,10*ROW('Hygiene Data'!I62))),'Data Summary'!ED68="Yes"),OFFSET('Hygiene Data'!$I$5,0,10*ROW('Hygiene Data'!I62)),NA())</f>
        <v>#N/A</v>
      </c>
      <c r="BP68" s="508" t="e">
        <f ca="1">+IF(AND(ISNUMBER(OFFSET('Hygiene Data'!$I$7,0,10*ROW('Hygiene Data'!I62))),'Data Summary'!EE68="Yes"),OFFSET('Hygiene Data'!$I$7,0,10*ROW('Hygiene Data'!I62)),NA())</f>
        <v>#N/A</v>
      </c>
      <c r="BQ68" s="508" t="e">
        <f ca="1">+IF(AND(ISNUMBER(OFFSET('Hygiene Data'!$I$9,0,10*ROW('Hygiene Data'!I62))),'Data Summary'!EF68="Yes"),OFFSET('Hygiene Data'!$I$9,0,10*ROW('Hygiene Data'!I62)),NA())</f>
        <v>#N/A</v>
      </c>
    </row>
    <row r="69" spans="1:69" x14ac:dyDescent="0.25">
      <c r="A69" s="504" t="e">
        <f ca="1">+RIGHT('Data Summary'!A69,LEN('Data Summary'!A69)-9)</f>
        <v>#VALUE!</v>
      </c>
      <c r="B69" s="478" t="str">
        <f ca="1">+IF(ISTEXT('Data Summary'!B69),'Data Summary'!B69,"")</f>
        <v/>
      </c>
      <c r="C69" s="505" t="e">
        <f ca="1">+VALUE('Data Summary'!C69)</f>
        <v>#VALUE!</v>
      </c>
      <c r="D69" s="506" t="e">
        <f ca="1">+IF(AND(ISNUMBER(OFFSET('Water Data'!$D$4,0,10*ROW('Water Data'!D63))),'Data Summary'!BS69="Yes"),100-OFFSET('Water Data'!$D$4,0,10*ROW('Water Data'!D63)),NA())</f>
        <v>#N/A</v>
      </c>
      <c r="E69" s="506" t="e">
        <f ca="1">+IF(AND(ISNUMBER(OFFSET('Water Data'!$D$6,0,10*ROW('Water Data'!D63))),'Data Summary'!BT69="Yes"),OFFSET('Water Data'!$D$6,0,10*ROW('Water Data'!D63)),NA())</f>
        <v>#N/A</v>
      </c>
      <c r="F69" s="506" t="e">
        <f ca="1">+IF(AND(ISNUMBER(OFFSET('Water Data'!$D$9,0,10*ROW('Water Data'!D63))),'Data Summary'!BU69="Yes"),OFFSET('Water Data'!$D$9,0,10*ROW('Water Data'!D63)),NA())</f>
        <v>#N/A</v>
      </c>
      <c r="G69" s="506" t="e">
        <f ca="1">+IF(AND(ISNUMBER(OFFSET('Water Data'!$E$4,0,10*ROW('Water Data'!E63))),'Data Summary'!BV69="Yes"),100-OFFSET('Water Data'!$E$4,0,10*ROW('Water Data'!E63)),NA())</f>
        <v>#N/A</v>
      </c>
      <c r="H69" s="506" t="e">
        <f ca="1">+IF(AND(ISNUMBER(OFFSET('Water Data'!$E$6,0,10*ROW('Water Data'!E63))),'Data Summary'!BW69="Yes"),OFFSET('Water Data'!$E$6,0,10*ROW('Water Data'!E63)),NA())</f>
        <v>#N/A</v>
      </c>
      <c r="I69" s="506" t="e">
        <f ca="1">+IF(AND(ISNUMBER(OFFSET('Water Data'!$E$9,0,10*ROW('Water Data'!E63))),'Data Summary'!BX69="Yes"),OFFSET('Water Data'!$E$9,0,10*ROW('Water Data'!E63)),NA())</f>
        <v>#N/A</v>
      </c>
      <c r="J69" s="506" t="e">
        <f ca="1">+IF(AND(ISNUMBER(OFFSET('Water Data'!$F$4,0,10*ROW('Water Data'!F63))),'Data Summary'!BY69="Yes"),100-OFFSET('Water Data'!$F$4,0,10*ROW('Water Data'!F63)),NA())</f>
        <v>#N/A</v>
      </c>
      <c r="K69" s="506" t="e">
        <f ca="1">+IF(AND(ISNUMBER(OFFSET('Water Data'!$F$6,0,10*ROW('Water Data'!F63))),'Data Summary'!BZ69="Yes"),OFFSET('Water Data'!$F$6,0,10*ROW('Water Data'!F63)),NA())</f>
        <v>#N/A</v>
      </c>
      <c r="L69" s="506" t="e">
        <f ca="1">+IF(AND(ISNUMBER(OFFSET('Water Data'!$F$9,0,10*ROW('Water Data'!F63))),'Data Summary'!CA69="Yes"),OFFSET('Water Data'!$F$9,0,10*ROW('Water Data'!F63)),NA())</f>
        <v>#N/A</v>
      </c>
      <c r="M69" s="506" t="e">
        <f ca="1">+IF(AND(ISNUMBER(OFFSET('Water Data'!$G$4,0,10*ROW('Water Data'!G63))),'Data Summary'!CB69="Yes"),100-OFFSET('Water Data'!$G$4,0,10*ROW('Water Data'!G63)),NA())</f>
        <v>#N/A</v>
      </c>
      <c r="N69" s="506" t="e">
        <f ca="1">+IF(AND(ISNUMBER(OFFSET('Water Data'!$G$6,0,10*ROW('Water Data'!G63))),'Data Summary'!CC69="Yes"),OFFSET('Water Data'!$G$6,0,10*ROW('Water Data'!G63)),NA())</f>
        <v>#N/A</v>
      </c>
      <c r="O69" s="506" t="e">
        <f ca="1">+IF(AND(ISNUMBER(OFFSET('Water Data'!$G$9,0,10*ROW('Water Data'!G63))),'Data Summary'!CD69="Yes"),OFFSET('Water Data'!$G$9,0,10*ROW('Water Data'!G63)),NA())</f>
        <v>#N/A</v>
      </c>
      <c r="P69" s="506" t="e">
        <f ca="1">+IF(AND(ISNUMBER(OFFSET('Water Data'!$H$4,0,10*ROW('Water Data'!H63))),'Data Summary'!CE69="Yes"),100-OFFSET('Water Data'!$H$4,0,10*ROW('Water Data'!H63)),NA())</f>
        <v>#N/A</v>
      </c>
      <c r="Q69" s="506" t="e">
        <f ca="1">+IF(AND(ISNUMBER(OFFSET('Water Data'!$H$6,0,10*ROW('Water Data'!H63))),'Data Summary'!CF69="Yes"),OFFSET('Water Data'!$H$6,0,10*ROW('Water Data'!H63)),NA())</f>
        <v>#N/A</v>
      </c>
      <c r="R69" s="506" t="e">
        <f ca="1">+IF(AND(ISNUMBER(OFFSET('Water Data'!$H$9,0,10*ROW('Water Data'!H63))),'Data Summary'!CG69="Yes"),OFFSET('Water Data'!$H$9,0,10*ROW('Water Data'!H63)),NA())</f>
        <v>#N/A</v>
      </c>
      <c r="S69" s="506" t="e">
        <f ca="1">+IF(AND(ISNUMBER(OFFSET('Water Data'!$I$4,0,10*ROW('Water Data'!I63))),'Data Summary'!CH69="Yes"),100-OFFSET('Water Data'!$I$4,0,10*ROW('Water Data'!I63)),NA())</f>
        <v>#N/A</v>
      </c>
      <c r="T69" s="506" t="e">
        <f ca="1">+IF(AND(ISNUMBER(OFFSET('Water Data'!$I$6,0,10*ROW('Water Data'!I63))),'Data Summary'!CI69="Yes"),OFFSET('Water Data'!$I$6,0,10*ROW('Water Data'!I63)),NA())</f>
        <v>#N/A</v>
      </c>
      <c r="U69" s="506" t="e">
        <f ca="1">+IF(AND(ISNUMBER(OFFSET('Water Data'!$I$9,0,10*ROW('Water Data'!I63))),'Data Summary'!CJ69="Yes"),OFFSET('Water Data'!$I$9,0,10*ROW('Water Data'!I63)),NA())</f>
        <v>#N/A</v>
      </c>
      <c r="V69" s="507" t="e">
        <f ca="1">+IF(AND(ISNUMBER(OFFSET('Sanitation Data'!$D$4,0,10*ROW('Sanitation Data'!D63))),'Data Summary'!CK69="Yes"),100-OFFSET('Sanitation Data'!$D$4,0,10*ROW('Sanitation Data'!D63)),NA())</f>
        <v>#N/A</v>
      </c>
      <c r="W69" s="507" t="e">
        <f ca="1">+IF(AND(ISNUMBER(OFFSET('Sanitation Data'!$D$6,0,10*ROW('Sanitation Data'!D63))),'Data Summary'!CL69="Yes"),OFFSET('Sanitation Data'!$D$6,0,10*ROW('Sanitation Data'!D63)),NA())</f>
        <v>#N/A</v>
      </c>
      <c r="X69" s="507" t="e">
        <f ca="1">+IF(AND(ISNUMBER(OFFSET('Sanitation Data'!$D$10,0,10*ROW('Sanitation Data'!D63))),'Data Summary'!CM69="Yes"),OFFSET('Sanitation Data'!$D$10,0,10*ROW('Sanitation Data'!D63)),NA())</f>
        <v>#N/A</v>
      </c>
      <c r="Y69" s="507" t="e">
        <f ca="1">+IF(AND(ISNUMBER(OFFSET('Sanitation Data'!$D$11,0,10*ROW('Sanitation Data'!D63))),'Data Summary'!CN69="Yes"),OFFSET('Sanitation Data'!$D$11,0,10*ROW('Sanitation Data'!D63)),NA())</f>
        <v>#N/A</v>
      </c>
      <c r="Z69" s="507" t="e">
        <f ca="1">+IF(AND(ISNUMBER(OFFSET('Sanitation Data'!$D$12,0,10*ROW('Sanitation Data'!D63))),'Data Summary'!CO69="Yes"),OFFSET('Sanitation Data'!$D$12,0,10*ROW('Sanitation Data'!D63)),NA())</f>
        <v>#N/A</v>
      </c>
      <c r="AA69" s="507" t="e">
        <f ca="1">+IF(AND(ISNUMBER(OFFSET('Sanitation Data'!$E$4,0,10*ROW('Sanitation Data'!E63))),'Data Summary'!CP69="Yes"),100-OFFSET('Sanitation Data'!$E$4,0,10*ROW('Sanitation Data'!E63)),NA())</f>
        <v>#N/A</v>
      </c>
      <c r="AB69" s="507" t="e">
        <f ca="1">+IF(AND(ISNUMBER(OFFSET('Sanitation Data'!$E$6,0,10*ROW('Sanitation Data'!E63))),'Data Summary'!CQ69="Yes"),OFFSET('Sanitation Data'!$E$6,0,10*ROW('Sanitation Data'!E63)),NA())</f>
        <v>#N/A</v>
      </c>
      <c r="AC69" s="507" t="e">
        <f ca="1">+IF(AND(ISNUMBER(OFFSET('Sanitation Data'!$E$10,0,10*ROW('Sanitation Data'!E63))),'Data Summary'!CR69="Yes"),OFFSET('Sanitation Data'!$E$10,0,10*ROW('Sanitation Data'!E63)),NA())</f>
        <v>#N/A</v>
      </c>
      <c r="AD69" s="507" t="e">
        <f ca="1">+IF(AND(ISNUMBER(OFFSET('Sanitation Data'!$E$11,0,10*ROW('Sanitation Data'!E63))),'Data Summary'!CS69="Yes"),OFFSET('Sanitation Data'!$E$11,0,10*ROW('Sanitation Data'!E63)),NA())</f>
        <v>#N/A</v>
      </c>
      <c r="AE69" s="507" t="e">
        <f ca="1">+IF(AND(ISNUMBER(OFFSET('Sanitation Data'!$E$12,0,10*ROW('Sanitation Data'!E63))),'Data Summary'!CT69="Yes"),OFFSET('Sanitation Data'!$E$12,0,10*ROW('Sanitation Data'!E63)),NA())</f>
        <v>#N/A</v>
      </c>
      <c r="AF69" s="507" t="e">
        <f ca="1">+IF(AND(ISNUMBER(OFFSET('Sanitation Data'!$F$4,0,10*ROW('Sanitation Data'!F63))),'Data Summary'!CU69="Yes"),100-OFFSET('Sanitation Data'!$F$4,0,10*ROW('Sanitation Data'!F63)),NA())</f>
        <v>#N/A</v>
      </c>
      <c r="AG69" s="507" t="e">
        <f ca="1">+IF(AND(ISNUMBER(OFFSET('Sanitation Data'!$F$6,0,10*ROW('Sanitation Data'!F63))),'Data Summary'!CV69="Yes"),OFFSET('Sanitation Data'!$F$6,0,10*ROW('Sanitation Data'!F63)),NA())</f>
        <v>#N/A</v>
      </c>
      <c r="AH69" s="507" t="e">
        <f ca="1">+IF(AND(ISNUMBER(OFFSET('Sanitation Data'!$F$10,0,10*ROW('Sanitation Data'!F63))),'Data Summary'!CW69="Yes"),OFFSET('Sanitation Data'!$F$10,0,10*ROW('Sanitation Data'!F63)),NA())</f>
        <v>#N/A</v>
      </c>
      <c r="AI69" s="507" t="e">
        <f ca="1">+IF(AND(ISNUMBER(OFFSET('Sanitation Data'!$F$11,0,10*ROW('Sanitation Data'!F63))),'Data Summary'!CX69="Yes"),OFFSET('Sanitation Data'!$F$11,0,10*ROW('Sanitation Data'!F63)),NA())</f>
        <v>#N/A</v>
      </c>
      <c r="AJ69" s="507" t="e">
        <f ca="1">+IF(AND(ISNUMBER(OFFSET('Sanitation Data'!$F$12,0,10*ROW('Sanitation Data'!F63))),'Data Summary'!CY69="Yes"),OFFSET('Sanitation Data'!$F$12,0,10*ROW('Sanitation Data'!F63)),NA())</f>
        <v>#N/A</v>
      </c>
      <c r="AK69" s="507" t="e">
        <f ca="1">+IF(AND(ISNUMBER(OFFSET('Sanitation Data'!$G$4,0,10*ROW('Sanitation Data'!G63))),'Data Summary'!CZ69="Yes"),100-OFFSET('Sanitation Data'!$G$4,0,10*ROW('Sanitation Data'!G63)),NA())</f>
        <v>#N/A</v>
      </c>
      <c r="AL69" s="507" t="e">
        <f ca="1">+IF(AND(ISNUMBER(OFFSET('Sanitation Data'!$G$6,0,10*ROW('Sanitation Data'!G63))),'Data Summary'!DA69="Yes"),OFFSET('Sanitation Data'!$G$6,0,10*ROW('Sanitation Data'!G63)),NA())</f>
        <v>#N/A</v>
      </c>
      <c r="AM69" s="507" t="e">
        <f ca="1">+IF(AND(ISNUMBER(OFFSET('Sanitation Data'!$G$10,0,10*ROW('Sanitation Data'!G63))),'Data Summary'!DB69="Yes"),OFFSET('Sanitation Data'!$G$10,0,10*ROW('Sanitation Data'!G63)),NA())</f>
        <v>#N/A</v>
      </c>
      <c r="AN69" s="507" t="e">
        <f ca="1">+IF(AND(ISNUMBER(OFFSET('Sanitation Data'!$G$11,0,10*ROW('Sanitation Data'!G63))),'Data Summary'!DC69="Yes"),OFFSET('Sanitation Data'!$G$11,0,10*ROW('Sanitation Data'!G63)),NA())</f>
        <v>#N/A</v>
      </c>
      <c r="AO69" s="507" t="e">
        <f ca="1">+IF(AND(ISNUMBER(OFFSET('Sanitation Data'!$G$12,0,10*ROW('Sanitation Data'!G63))),'Data Summary'!DD69="Yes"),OFFSET('Sanitation Data'!$G$12,0,10*ROW('Sanitation Data'!G63)),NA())</f>
        <v>#N/A</v>
      </c>
      <c r="AP69" s="507" t="e">
        <f ca="1">+IF(AND(ISNUMBER(OFFSET('Sanitation Data'!$H$4,0,10*ROW('Sanitation Data'!H63))),'Data Summary'!DE69="Yes"),100-OFFSET('Sanitation Data'!$H$4,0,10*ROW('Sanitation Data'!H63)),NA())</f>
        <v>#N/A</v>
      </c>
      <c r="AQ69" s="507" t="e">
        <f ca="1">+IF(AND(ISNUMBER(OFFSET('Sanitation Data'!$H$6,0,10*ROW('Sanitation Data'!H63))),'Data Summary'!DF69="Yes"),OFFSET('Sanitation Data'!$H$6,0,10*ROW('Sanitation Data'!H63)),NA())</f>
        <v>#N/A</v>
      </c>
      <c r="AR69" s="507" t="e">
        <f ca="1">+IF(AND(ISNUMBER(OFFSET('Sanitation Data'!$H$10,0,10*ROW('Sanitation Data'!H63))),'Data Summary'!DG69="Yes"),OFFSET('Sanitation Data'!$H$10,0,10*ROW('Sanitation Data'!H63)),NA())</f>
        <v>#N/A</v>
      </c>
      <c r="AS69" s="507" t="e">
        <f ca="1">+IF(AND(ISNUMBER(OFFSET('Sanitation Data'!$H$11,0,10*ROW('Sanitation Data'!H63))),'Data Summary'!DH69="Yes"),OFFSET('Sanitation Data'!$H$11,0,10*ROW('Sanitation Data'!H63)),NA())</f>
        <v>#N/A</v>
      </c>
      <c r="AT69" s="507" t="e">
        <f ca="1">+IF(AND(ISNUMBER(OFFSET('Sanitation Data'!$H$12,0,10*ROW('Sanitation Data'!H63))),'Data Summary'!DI69="Yes"),OFFSET('Sanitation Data'!$H$12,0,10*ROW('Sanitation Data'!H63)),NA())</f>
        <v>#N/A</v>
      </c>
      <c r="AU69" s="507" t="e">
        <f ca="1">+IF(AND(ISNUMBER(OFFSET('Sanitation Data'!$I$4,0,10*ROW('Sanitation Data'!I63))),'Data Summary'!DJ69="Yes"),100-OFFSET('Sanitation Data'!$I$4,0,10*ROW('Sanitation Data'!I63)),NA())</f>
        <v>#N/A</v>
      </c>
      <c r="AV69" s="507" t="e">
        <f ca="1">+IF(AND(ISNUMBER(OFFSET('Sanitation Data'!$I$6,0,10*ROW('Sanitation Data'!I63))),'Data Summary'!DK69="Yes"),OFFSET('Sanitation Data'!$I$6,0,10*ROW('Sanitation Data'!I63)),NA())</f>
        <v>#N/A</v>
      </c>
      <c r="AW69" s="507" t="e">
        <f ca="1">+IF(AND(ISNUMBER(OFFSET('Sanitation Data'!$I$10,0,10*ROW('Sanitation Data'!I63))),'Data Summary'!DL69="Yes"),OFFSET('Sanitation Data'!$I$10,0,10*ROW('Sanitation Data'!I63)),NA())</f>
        <v>#N/A</v>
      </c>
      <c r="AX69" s="507" t="e">
        <f ca="1">+IF(AND(ISNUMBER(OFFSET('Sanitation Data'!$I$11,0,10*ROW('Sanitation Data'!I63))),'Data Summary'!DM69="Yes"),OFFSET('Sanitation Data'!$I$11,0,10*ROW('Sanitation Data'!I63)),NA())</f>
        <v>#N/A</v>
      </c>
      <c r="AY69" s="507" t="e">
        <f ca="1">+IF(AND(ISNUMBER(OFFSET('Sanitation Data'!$I$12,0,10*ROW('Sanitation Data'!I63))),'Data Summary'!DN69="Yes"),OFFSET('Sanitation Data'!$I$12,0,10*ROW('Sanitation Data'!I63)),NA())</f>
        <v>#N/A</v>
      </c>
      <c r="AZ69" s="508" t="e">
        <f ca="1">+IF(AND(ISNUMBER(OFFSET('Hygiene Data'!$D$5,0,10*ROW('Hygiene Data'!D63))),'Data Summary'!DO69="Yes"),OFFSET('Hygiene Data'!$D$5,0,10*ROW('Hygiene Data'!D63)),NA())</f>
        <v>#N/A</v>
      </c>
      <c r="BA69" s="508" t="e">
        <f ca="1">+IF(AND(ISNUMBER(OFFSET('Hygiene Data'!$D$7,0,10*ROW('Hygiene Data'!D63))),'Data Summary'!DP69="Yes"),OFFSET('Hygiene Data'!$D$7,0,10*ROW('Hygiene Data'!D63)),NA())</f>
        <v>#N/A</v>
      </c>
      <c r="BB69" s="508" t="e">
        <f ca="1">+IF(AND(ISNUMBER(OFFSET('Hygiene Data'!$D$9,0,10*ROW('Hygiene Data'!D63))),'Data Summary'!DQ69="Yes"),OFFSET('Hygiene Data'!$D$9,0,10*ROW('Hygiene Data'!D63)),NA())</f>
        <v>#N/A</v>
      </c>
      <c r="BC69" s="508" t="e">
        <f ca="1">+IF(AND(ISNUMBER(OFFSET('Hygiene Data'!$E$5,0,10*ROW('Hygiene Data'!E63))),'Data Summary'!DR69="Yes"),OFFSET('Hygiene Data'!$E$5,0,10*ROW('Hygiene Data'!E63)),NA())</f>
        <v>#N/A</v>
      </c>
      <c r="BD69" s="508" t="e">
        <f ca="1">+IF(AND(ISNUMBER(OFFSET('Hygiene Data'!$E$7,0,10*ROW('Hygiene Data'!E63))),'Data Summary'!DS69="Yes"),OFFSET('Hygiene Data'!$E$7,0,10*ROW('Hygiene Data'!E63)),NA())</f>
        <v>#N/A</v>
      </c>
      <c r="BE69" s="508" t="e">
        <f ca="1">+IF(AND(ISNUMBER(OFFSET('Hygiene Data'!$E$9,0,10*ROW('Hygiene Data'!E63))),'Data Summary'!DT69="Yes"),OFFSET('Hygiene Data'!$E$9,0,10*ROW('Hygiene Data'!E63)),NA())</f>
        <v>#N/A</v>
      </c>
      <c r="BF69" s="508" t="e">
        <f ca="1">+IF(AND(ISNUMBER(OFFSET('Hygiene Data'!$F$5,0,10*ROW('Hygiene Data'!F63))),'Data Summary'!DU69="Yes"),OFFSET('Hygiene Data'!$F$5,0,10*ROW('Hygiene Data'!F63)),NA())</f>
        <v>#N/A</v>
      </c>
      <c r="BG69" s="508" t="e">
        <f ca="1">+IF(AND(ISNUMBER(OFFSET('Hygiene Data'!$F$7,0,10*ROW('Hygiene Data'!F63))),'Data Summary'!DV69="Yes"),OFFSET('Hygiene Data'!$F$7,0,10*ROW('Hygiene Data'!F63)),NA())</f>
        <v>#N/A</v>
      </c>
      <c r="BH69" s="508" t="e">
        <f ca="1">+IF(AND(ISNUMBER(OFFSET('Hygiene Data'!$F$9,0,10*ROW('Hygiene Data'!F63))),'Data Summary'!DW69="Yes"),OFFSET('Hygiene Data'!$F$9,0,10*ROW('Hygiene Data'!F63)),NA())</f>
        <v>#N/A</v>
      </c>
      <c r="BI69" s="508" t="e">
        <f ca="1">+IF(AND(ISNUMBER(OFFSET('Hygiene Data'!$G$5,0,10*ROW('Hygiene Data'!G63))),'Data Summary'!DX69="Yes"),OFFSET('Hygiene Data'!$G$5,0,10*ROW('Hygiene Data'!G63)),NA())</f>
        <v>#N/A</v>
      </c>
      <c r="BJ69" s="508" t="e">
        <f ca="1">+IF(AND(ISNUMBER(OFFSET('Hygiene Data'!$G$7,0,10*ROW('Hygiene Data'!G63))),'Data Summary'!DY69="Yes"),OFFSET('Hygiene Data'!$G$7,0,10*ROW('Hygiene Data'!G63)),NA())</f>
        <v>#N/A</v>
      </c>
      <c r="BK69" s="508" t="e">
        <f ca="1">+IF(AND(ISNUMBER(OFFSET('Hygiene Data'!$G$9,0,10*ROW('Hygiene Data'!G63))),'Data Summary'!DZ69="Yes"),OFFSET('Hygiene Data'!$G$9,0,10*ROW('Hygiene Data'!G63)),NA())</f>
        <v>#N/A</v>
      </c>
      <c r="BL69" s="508" t="e">
        <f ca="1">+IF(AND(ISNUMBER(OFFSET('Hygiene Data'!$H$5,0,10*ROW('Hygiene Data'!H63))),'Data Summary'!EA69="Yes"),OFFSET('Hygiene Data'!$H$5,0,10*ROW('Hygiene Data'!H63)),NA())</f>
        <v>#N/A</v>
      </c>
      <c r="BM69" s="508" t="e">
        <f ca="1">+IF(AND(ISNUMBER(OFFSET('Hygiene Data'!$H$7,0,10*ROW('Hygiene Data'!H63))),'Data Summary'!EB69="Yes"),OFFSET('Hygiene Data'!$H$7,0,10*ROW('Hygiene Data'!H63)),NA())</f>
        <v>#N/A</v>
      </c>
      <c r="BN69" s="508" t="e">
        <f ca="1">+IF(AND(ISNUMBER(OFFSET('Hygiene Data'!$H$9,0,10*ROW('Hygiene Data'!H63))),'Data Summary'!EC69="Yes"),OFFSET('Hygiene Data'!$H$9,0,10*ROW('Hygiene Data'!H63)),NA())</f>
        <v>#N/A</v>
      </c>
      <c r="BO69" s="508" t="e">
        <f ca="1">+IF(AND(ISNUMBER(OFFSET('Hygiene Data'!$I$5,0,10*ROW('Hygiene Data'!I63))),'Data Summary'!ED69="Yes"),OFFSET('Hygiene Data'!$I$5,0,10*ROW('Hygiene Data'!I63)),NA())</f>
        <v>#N/A</v>
      </c>
      <c r="BP69" s="508" t="e">
        <f ca="1">+IF(AND(ISNUMBER(OFFSET('Hygiene Data'!$I$7,0,10*ROW('Hygiene Data'!I63))),'Data Summary'!EE69="Yes"),OFFSET('Hygiene Data'!$I$7,0,10*ROW('Hygiene Data'!I63)),NA())</f>
        <v>#N/A</v>
      </c>
      <c r="BQ69" s="508" t="e">
        <f ca="1">+IF(AND(ISNUMBER(OFFSET('Hygiene Data'!$I$9,0,10*ROW('Hygiene Data'!I63))),'Data Summary'!EF69="Yes"),OFFSET('Hygiene Data'!$I$9,0,10*ROW('Hygiene Data'!I63)),NA())</f>
        <v>#N/A</v>
      </c>
    </row>
    <row r="70" spans="1:69" x14ac:dyDescent="0.25">
      <c r="A70" s="504" t="e">
        <f ca="1">+RIGHT('Data Summary'!A70,LEN('Data Summary'!A70)-9)</f>
        <v>#VALUE!</v>
      </c>
      <c r="B70" s="478" t="str">
        <f ca="1">+IF(ISTEXT('Data Summary'!B70),'Data Summary'!B70,"")</f>
        <v/>
      </c>
      <c r="C70" s="505" t="e">
        <f ca="1">+VALUE('Data Summary'!C70)</f>
        <v>#VALUE!</v>
      </c>
      <c r="D70" s="506" t="e">
        <f ca="1">+IF(AND(ISNUMBER(OFFSET('Water Data'!$D$4,0,10*ROW('Water Data'!D64))),'Data Summary'!BS70="Yes"),100-OFFSET('Water Data'!$D$4,0,10*ROW('Water Data'!D64)),NA())</f>
        <v>#N/A</v>
      </c>
      <c r="E70" s="506" t="e">
        <f ca="1">+IF(AND(ISNUMBER(OFFSET('Water Data'!$D$6,0,10*ROW('Water Data'!D64))),'Data Summary'!BT70="Yes"),OFFSET('Water Data'!$D$6,0,10*ROW('Water Data'!D64)),NA())</f>
        <v>#N/A</v>
      </c>
      <c r="F70" s="506" t="e">
        <f ca="1">+IF(AND(ISNUMBER(OFFSET('Water Data'!$D$9,0,10*ROW('Water Data'!D64))),'Data Summary'!BU70="Yes"),OFFSET('Water Data'!$D$9,0,10*ROW('Water Data'!D64)),NA())</f>
        <v>#N/A</v>
      </c>
      <c r="G70" s="506" t="e">
        <f ca="1">+IF(AND(ISNUMBER(OFFSET('Water Data'!$E$4,0,10*ROW('Water Data'!E64))),'Data Summary'!BV70="Yes"),100-OFFSET('Water Data'!$E$4,0,10*ROW('Water Data'!E64)),NA())</f>
        <v>#N/A</v>
      </c>
      <c r="H70" s="506" t="e">
        <f ca="1">+IF(AND(ISNUMBER(OFFSET('Water Data'!$E$6,0,10*ROW('Water Data'!E64))),'Data Summary'!BW70="Yes"),OFFSET('Water Data'!$E$6,0,10*ROW('Water Data'!E64)),NA())</f>
        <v>#N/A</v>
      </c>
      <c r="I70" s="506" t="e">
        <f ca="1">+IF(AND(ISNUMBER(OFFSET('Water Data'!$E$9,0,10*ROW('Water Data'!E64))),'Data Summary'!BX70="Yes"),OFFSET('Water Data'!$E$9,0,10*ROW('Water Data'!E64)),NA())</f>
        <v>#N/A</v>
      </c>
      <c r="J70" s="506" t="e">
        <f ca="1">+IF(AND(ISNUMBER(OFFSET('Water Data'!$F$4,0,10*ROW('Water Data'!F64))),'Data Summary'!BY70="Yes"),100-OFFSET('Water Data'!$F$4,0,10*ROW('Water Data'!F64)),NA())</f>
        <v>#N/A</v>
      </c>
      <c r="K70" s="506" t="e">
        <f ca="1">+IF(AND(ISNUMBER(OFFSET('Water Data'!$F$6,0,10*ROW('Water Data'!F64))),'Data Summary'!BZ70="Yes"),OFFSET('Water Data'!$F$6,0,10*ROW('Water Data'!F64)),NA())</f>
        <v>#N/A</v>
      </c>
      <c r="L70" s="506" t="e">
        <f ca="1">+IF(AND(ISNUMBER(OFFSET('Water Data'!$F$9,0,10*ROW('Water Data'!F64))),'Data Summary'!CA70="Yes"),OFFSET('Water Data'!$F$9,0,10*ROW('Water Data'!F64)),NA())</f>
        <v>#N/A</v>
      </c>
      <c r="M70" s="506" t="e">
        <f ca="1">+IF(AND(ISNUMBER(OFFSET('Water Data'!$G$4,0,10*ROW('Water Data'!G64))),'Data Summary'!CB70="Yes"),100-OFFSET('Water Data'!$G$4,0,10*ROW('Water Data'!G64)),NA())</f>
        <v>#N/A</v>
      </c>
      <c r="N70" s="506" t="e">
        <f ca="1">+IF(AND(ISNUMBER(OFFSET('Water Data'!$G$6,0,10*ROW('Water Data'!G64))),'Data Summary'!CC70="Yes"),OFFSET('Water Data'!$G$6,0,10*ROW('Water Data'!G64)),NA())</f>
        <v>#N/A</v>
      </c>
      <c r="O70" s="506" t="e">
        <f ca="1">+IF(AND(ISNUMBER(OFFSET('Water Data'!$G$9,0,10*ROW('Water Data'!G64))),'Data Summary'!CD70="Yes"),OFFSET('Water Data'!$G$9,0,10*ROW('Water Data'!G64)),NA())</f>
        <v>#N/A</v>
      </c>
      <c r="P70" s="506" t="e">
        <f ca="1">+IF(AND(ISNUMBER(OFFSET('Water Data'!$H$4,0,10*ROW('Water Data'!H64))),'Data Summary'!CE70="Yes"),100-OFFSET('Water Data'!$H$4,0,10*ROW('Water Data'!H64)),NA())</f>
        <v>#N/A</v>
      </c>
      <c r="Q70" s="506" t="e">
        <f ca="1">+IF(AND(ISNUMBER(OFFSET('Water Data'!$H$6,0,10*ROW('Water Data'!H64))),'Data Summary'!CF70="Yes"),OFFSET('Water Data'!$H$6,0,10*ROW('Water Data'!H64)),NA())</f>
        <v>#N/A</v>
      </c>
      <c r="R70" s="506" t="e">
        <f ca="1">+IF(AND(ISNUMBER(OFFSET('Water Data'!$H$9,0,10*ROW('Water Data'!H64))),'Data Summary'!CG70="Yes"),OFFSET('Water Data'!$H$9,0,10*ROW('Water Data'!H64)),NA())</f>
        <v>#N/A</v>
      </c>
      <c r="S70" s="506" t="e">
        <f ca="1">+IF(AND(ISNUMBER(OFFSET('Water Data'!$I$4,0,10*ROW('Water Data'!I64))),'Data Summary'!CH70="Yes"),100-OFFSET('Water Data'!$I$4,0,10*ROW('Water Data'!I64)),NA())</f>
        <v>#N/A</v>
      </c>
      <c r="T70" s="506" t="e">
        <f ca="1">+IF(AND(ISNUMBER(OFFSET('Water Data'!$I$6,0,10*ROW('Water Data'!I64))),'Data Summary'!CI70="Yes"),OFFSET('Water Data'!$I$6,0,10*ROW('Water Data'!I64)),NA())</f>
        <v>#N/A</v>
      </c>
      <c r="U70" s="506" t="e">
        <f ca="1">+IF(AND(ISNUMBER(OFFSET('Water Data'!$I$9,0,10*ROW('Water Data'!I64))),'Data Summary'!CJ70="Yes"),OFFSET('Water Data'!$I$9,0,10*ROW('Water Data'!I64)),NA())</f>
        <v>#N/A</v>
      </c>
      <c r="V70" s="507" t="e">
        <f ca="1">+IF(AND(ISNUMBER(OFFSET('Sanitation Data'!$D$4,0,10*ROW('Sanitation Data'!D64))),'Data Summary'!CK70="Yes"),100-OFFSET('Sanitation Data'!$D$4,0,10*ROW('Sanitation Data'!D64)),NA())</f>
        <v>#N/A</v>
      </c>
      <c r="W70" s="507" t="e">
        <f ca="1">+IF(AND(ISNUMBER(OFFSET('Sanitation Data'!$D$6,0,10*ROW('Sanitation Data'!D64))),'Data Summary'!CL70="Yes"),OFFSET('Sanitation Data'!$D$6,0,10*ROW('Sanitation Data'!D64)),NA())</f>
        <v>#N/A</v>
      </c>
      <c r="X70" s="507" t="e">
        <f ca="1">+IF(AND(ISNUMBER(OFFSET('Sanitation Data'!$D$10,0,10*ROW('Sanitation Data'!D64))),'Data Summary'!CM70="Yes"),OFFSET('Sanitation Data'!$D$10,0,10*ROW('Sanitation Data'!D64)),NA())</f>
        <v>#N/A</v>
      </c>
      <c r="Y70" s="507" t="e">
        <f ca="1">+IF(AND(ISNUMBER(OFFSET('Sanitation Data'!$D$11,0,10*ROW('Sanitation Data'!D64))),'Data Summary'!CN70="Yes"),OFFSET('Sanitation Data'!$D$11,0,10*ROW('Sanitation Data'!D64)),NA())</f>
        <v>#N/A</v>
      </c>
      <c r="Z70" s="507" t="e">
        <f ca="1">+IF(AND(ISNUMBER(OFFSET('Sanitation Data'!$D$12,0,10*ROW('Sanitation Data'!D64))),'Data Summary'!CO70="Yes"),OFFSET('Sanitation Data'!$D$12,0,10*ROW('Sanitation Data'!D64)),NA())</f>
        <v>#N/A</v>
      </c>
      <c r="AA70" s="507" t="e">
        <f ca="1">+IF(AND(ISNUMBER(OFFSET('Sanitation Data'!$E$4,0,10*ROW('Sanitation Data'!E64))),'Data Summary'!CP70="Yes"),100-OFFSET('Sanitation Data'!$E$4,0,10*ROW('Sanitation Data'!E64)),NA())</f>
        <v>#N/A</v>
      </c>
      <c r="AB70" s="507" t="e">
        <f ca="1">+IF(AND(ISNUMBER(OFFSET('Sanitation Data'!$E$6,0,10*ROW('Sanitation Data'!E64))),'Data Summary'!CQ70="Yes"),OFFSET('Sanitation Data'!$E$6,0,10*ROW('Sanitation Data'!E64)),NA())</f>
        <v>#N/A</v>
      </c>
      <c r="AC70" s="507" t="e">
        <f ca="1">+IF(AND(ISNUMBER(OFFSET('Sanitation Data'!$E$10,0,10*ROW('Sanitation Data'!E64))),'Data Summary'!CR70="Yes"),OFFSET('Sanitation Data'!$E$10,0,10*ROW('Sanitation Data'!E64)),NA())</f>
        <v>#N/A</v>
      </c>
      <c r="AD70" s="507" t="e">
        <f ca="1">+IF(AND(ISNUMBER(OFFSET('Sanitation Data'!$E$11,0,10*ROW('Sanitation Data'!E64))),'Data Summary'!CS70="Yes"),OFFSET('Sanitation Data'!$E$11,0,10*ROW('Sanitation Data'!E64)),NA())</f>
        <v>#N/A</v>
      </c>
      <c r="AE70" s="507" t="e">
        <f ca="1">+IF(AND(ISNUMBER(OFFSET('Sanitation Data'!$E$12,0,10*ROW('Sanitation Data'!E64))),'Data Summary'!CT70="Yes"),OFFSET('Sanitation Data'!$E$12,0,10*ROW('Sanitation Data'!E64)),NA())</f>
        <v>#N/A</v>
      </c>
      <c r="AF70" s="507" t="e">
        <f ca="1">+IF(AND(ISNUMBER(OFFSET('Sanitation Data'!$F$4,0,10*ROW('Sanitation Data'!F64))),'Data Summary'!CU70="Yes"),100-OFFSET('Sanitation Data'!$F$4,0,10*ROW('Sanitation Data'!F64)),NA())</f>
        <v>#N/A</v>
      </c>
      <c r="AG70" s="507" t="e">
        <f ca="1">+IF(AND(ISNUMBER(OFFSET('Sanitation Data'!$F$6,0,10*ROW('Sanitation Data'!F64))),'Data Summary'!CV70="Yes"),OFFSET('Sanitation Data'!$F$6,0,10*ROW('Sanitation Data'!F64)),NA())</f>
        <v>#N/A</v>
      </c>
      <c r="AH70" s="507" t="e">
        <f ca="1">+IF(AND(ISNUMBER(OFFSET('Sanitation Data'!$F$10,0,10*ROW('Sanitation Data'!F64))),'Data Summary'!CW70="Yes"),OFFSET('Sanitation Data'!$F$10,0,10*ROW('Sanitation Data'!F64)),NA())</f>
        <v>#N/A</v>
      </c>
      <c r="AI70" s="507" t="e">
        <f ca="1">+IF(AND(ISNUMBER(OFFSET('Sanitation Data'!$F$11,0,10*ROW('Sanitation Data'!F64))),'Data Summary'!CX70="Yes"),OFFSET('Sanitation Data'!$F$11,0,10*ROW('Sanitation Data'!F64)),NA())</f>
        <v>#N/A</v>
      </c>
      <c r="AJ70" s="507" t="e">
        <f ca="1">+IF(AND(ISNUMBER(OFFSET('Sanitation Data'!$F$12,0,10*ROW('Sanitation Data'!F64))),'Data Summary'!CY70="Yes"),OFFSET('Sanitation Data'!$F$12,0,10*ROW('Sanitation Data'!F64)),NA())</f>
        <v>#N/A</v>
      </c>
      <c r="AK70" s="507" t="e">
        <f ca="1">+IF(AND(ISNUMBER(OFFSET('Sanitation Data'!$G$4,0,10*ROW('Sanitation Data'!G64))),'Data Summary'!CZ70="Yes"),100-OFFSET('Sanitation Data'!$G$4,0,10*ROW('Sanitation Data'!G64)),NA())</f>
        <v>#N/A</v>
      </c>
      <c r="AL70" s="507" t="e">
        <f ca="1">+IF(AND(ISNUMBER(OFFSET('Sanitation Data'!$G$6,0,10*ROW('Sanitation Data'!G64))),'Data Summary'!DA70="Yes"),OFFSET('Sanitation Data'!$G$6,0,10*ROW('Sanitation Data'!G64)),NA())</f>
        <v>#N/A</v>
      </c>
      <c r="AM70" s="507" t="e">
        <f ca="1">+IF(AND(ISNUMBER(OFFSET('Sanitation Data'!$G$10,0,10*ROW('Sanitation Data'!G64))),'Data Summary'!DB70="Yes"),OFFSET('Sanitation Data'!$G$10,0,10*ROW('Sanitation Data'!G64)),NA())</f>
        <v>#N/A</v>
      </c>
      <c r="AN70" s="507" t="e">
        <f ca="1">+IF(AND(ISNUMBER(OFFSET('Sanitation Data'!$G$11,0,10*ROW('Sanitation Data'!G64))),'Data Summary'!DC70="Yes"),OFFSET('Sanitation Data'!$G$11,0,10*ROW('Sanitation Data'!G64)),NA())</f>
        <v>#N/A</v>
      </c>
      <c r="AO70" s="507" t="e">
        <f ca="1">+IF(AND(ISNUMBER(OFFSET('Sanitation Data'!$G$12,0,10*ROW('Sanitation Data'!G64))),'Data Summary'!DD70="Yes"),OFFSET('Sanitation Data'!$G$12,0,10*ROW('Sanitation Data'!G64)),NA())</f>
        <v>#N/A</v>
      </c>
      <c r="AP70" s="507" t="e">
        <f ca="1">+IF(AND(ISNUMBER(OFFSET('Sanitation Data'!$H$4,0,10*ROW('Sanitation Data'!H64))),'Data Summary'!DE70="Yes"),100-OFFSET('Sanitation Data'!$H$4,0,10*ROW('Sanitation Data'!H64)),NA())</f>
        <v>#N/A</v>
      </c>
      <c r="AQ70" s="507" t="e">
        <f ca="1">+IF(AND(ISNUMBER(OFFSET('Sanitation Data'!$H$6,0,10*ROW('Sanitation Data'!H64))),'Data Summary'!DF70="Yes"),OFFSET('Sanitation Data'!$H$6,0,10*ROW('Sanitation Data'!H64)),NA())</f>
        <v>#N/A</v>
      </c>
      <c r="AR70" s="507" t="e">
        <f ca="1">+IF(AND(ISNUMBER(OFFSET('Sanitation Data'!$H$10,0,10*ROW('Sanitation Data'!H64))),'Data Summary'!DG70="Yes"),OFFSET('Sanitation Data'!$H$10,0,10*ROW('Sanitation Data'!H64)),NA())</f>
        <v>#N/A</v>
      </c>
      <c r="AS70" s="507" t="e">
        <f ca="1">+IF(AND(ISNUMBER(OFFSET('Sanitation Data'!$H$11,0,10*ROW('Sanitation Data'!H64))),'Data Summary'!DH70="Yes"),OFFSET('Sanitation Data'!$H$11,0,10*ROW('Sanitation Data'!H64)),NA())</f>
        <v>#N/A</v>
      </c>
      <c r="AT70" s="507" t="e">
        <f ca="1">+IF(AND(ISNUMBER(OFFSET('Sanitation Data'!$H$12,0,10*ROW('Sanitation Data'!H64))),'Data Summary'!DI70="Yes"),OFFSET('Sanitation Data'!$H$12,0,10*ROW('Sanitation Data'!H64)),NA())</f>
        <v>#N/A</v>
      </c>
      <c r="AU70" s="507" t="e">
        <f ca="1">+IF(AND(ISNUMBER(OFFSET('Sanitation Data'!$I$4,0,10*ROW('Sanitation Data'!I64))),'Data Summary'!DJ70="Yes"),100-OFFSET('Sanitation Data'!$I$4,0,10*ROW('Sanitation Data'!I64)),NA())</f>
        <v>#N/A</v>
      </c>
      <c r="AV70" s="507" t="e">
        <f ca="1">+IF(AND(ISNUMBER(OFFSET('Sanitation Data'!$I$6,0,10*ROW('Sanitation Data'!I64))),'Data Summary'!DK70="Yes"),OFFSET('Sanitation Data'!$I$6,0,10*ROW('Sanitation Data'!I64)),NA())</f>
        <v>#N/A</v>
      </c>
      <c r="AW70" s="507" t="e">
        <f ca="1">+IF(AND(ISNUMBER(OFFSET('Sanitation Data'!$I$10,0,10*ROW('Sanitation Data'!I64))),'Data Summary'!DL70="Yes"),OFFSET('Sanitation Data'!$I$10,0,10*ROW('Sanitation Data'!I64)),NA())</f>
        <v>#N/A</v>
      </c>
      <c r="AX70" s="507" t="e">
        <f ca="1">+IF(AND(ISNUMBER(OFFSET('Sanitation Data'!$I$11,0,10*ROW('Sanitation Data'!I64))),'Data Summary'!DM70="Yes"),OFFSET('Sanitation Data'!$I$11,0,10*ROW('Sanitation Data'!I64)),NA())</f>
        <v>#N/A</v>
      </c>
      <c r="AY70" s="507" t="e">
        <f ca="1">+IF(AND(ISNUMBER(OFFSET('Sanitation Data'!$I$12,0,10*ROW('Sanitation Data'!I64))),'Data Summary'!DN70="Yes"),OFFSET('Sanitation Data'!$I$12,0,10*ROW('Sanitation Data'!I64)),NA())</f>
        <v>#N/A</v>
      </c>
      <c r="AZ70" s="508" t="e">
        <f ca="1">+IF(AND(ISNUMBER(OFFSET('Hygiene Data'!$D$5,0,10*ROW('Hygiene Data'!D64))),'Data Summary'!DO70="Yes"),OFFSET('Hygiene Data'!$D$5,0,10*ROW('Hygiene Data'!D64)),NA())</f>
        <v>#N/A</v>
      </c>
      <c r="BA70" s="508" t="e">
        <f ca="1">+IF(AND(ISNUMBER(OFFSET('Hygiene Data'!$D$7,0,10*ROW('Hygiene Data'!D64))),'Data Summary'!DP70="Yes"),OFFSET('Hygiene Data'!$D$7,0,10*ROW('Hygiene Data'!D64)),NA())</f>
        <v>#N/A</v>
      </c>
      <c r="BB70" s="508" t="e">
        <f ca="1">+IF(AND(ISNUMBER(OFFSET('Hygiene Data'!$D$9,0,10*ROW('Hygiene Data'!D64))),'Data Summary'!DQ70="Yes"),OFFSET('Hygiene Data'!$D$9,0,10*ROW('Hygiene Data'!D64)),NA())</f>
        <v>#N/A</v>
      </c>
      <c r="BC70" s="508" t="e">
        <f ca="1">+IF(AND(ISNUMBER(OFFSET('Hygiene Data'!$E$5,0,10*ROW('Hygiene Data'!E64))),'Data Summary'!DR70="Yes"),OFFSET('Hygiene Data'!$E$5,0,10*ROW('Hygiene Data'!E64)),NA())</f>
        <v>#N/A</v>
      </c>
      <c r="BD70" s="508" t="e">
        <f ca="1">+IF(AND(ISNUMBER(OFFSET('Hygiene Data'!$E$7,0,10*ROW('Hygiene Data'!E64))),'Data Summary'!DS70="Yes"),OFFSET('Hygiene Data'!$E$7,0,10*ROW('Hygiene Data'!E64)),NA())</f>
        <v>#N/A</v>
      </c>
      <c r="BE70" s="508" t="e">
        <f ca="1">+IF(AND(ISNUMBER(OFFSET('Hygiene Data'!$E$9,0,10*ROW('Hygiene Data'!E64))),'Data Summary'!DT70="Yes"),OFFSET('Hygiene Data'!$E$9,0,10*ROW('Hygiene Data'!E64)),NA())</f>
        <v>#N/A</v>
      </c>
      <c r="BF70" s="508" t="e">
        <f ca="1">+IF(AND(ISNUMBER(OFFSET('Hygiene Data'!$F$5,0,10*ROW('Hygiene Data'!F64))),'Data Summary'!DU70="Yes"),OFFSET('Hygiene Data'!$F$5,0,10*ROW('Hygiene Data'!F64)),NA())</f>
        <v>#N/A</v>
      </c>
      <c r="BG70" s="508" t="e">
        <f ca="1">+IF(AND(ISNUMBER(OFFSET('Hygiene Data'!$F$7,0,10*ROW('Hygiene Data'!F64))),'Data Summary'!DV70="Yes"),OFFSET('Hygiene Data'!$F$7,0,10*ROW('Hygiene Data'!F64)),NA())</f>
        <v>#N/A</v>
      </c>
      <c r="BH70" s="508" t="e">
        <f ca="1">+IF(AND(ISNUMBER(OFFSET('Hygiene Data'!$F$9,0,10*ROW('Hygiene Data'!F64))),'Data Summary'!DW70="Yes"),OFFSET('Hygiene Data'!$F$9,0,10*ROW('Hygiene Data'!F64)),NA())</f>
        <v>#N/A</v>
      </c>
      <c r="BI70" s="508" t="e">
        <f ca="1">+IF(AND(ISNUMBER(OFFSET('Hygiene Data'!$G$5,0,10*ROW('Hygiene Data'!G64))),'Data Summary'!DX70="Yes"),OFFSET('Hygiene Data'!$G$5,0,10*ROW('Hygiene Data'!G64)),NA())</f>
        <v>#N/A</v>
      </c>
      <c r="BJ70" s="508" t="e">
        <f ca="1">+IF(AND(ISNUMBER(OFFSET('Hygiene Data'!$G$7,0,10*ROW('Hygiene Data'!G64))),'Data Summary'!DY70="Yes"),OFFSET('Hygiene Data'!$G$7,0,10*ROW('Hygiene Data'!G64)),NA())</f>
        <v>#N/A</v>
      </c>
      <c r="BK70" s="508" t="e">
        <f ca="1">+IF(AND(ISNUMBER(OFFSET('Hygiene Data'!$G$9,0,10*ROW('Hygiene Data'!G64))),'Data Summary'!DZ70="Yes"),OFFSET('Hygiene Data'!$G$9,0,10*ROW('Hygiene Data'!G64)),NA())</f>
        <v>#N/A</v>
      </c>
      <c r="BL70" s="508" t="e">
        <f ca="1">+IF(AND(ISNUMBER(OFFSET('Hygiene Data'!$H$5,0,10*ROW('Hygiene Data'!H64))),'Data Summary'!EA70="Yes"),OFFSET('Hygiene Data'!$H$5,0,10*ROW('Hygiene Data'!H64)),NA())</f>
        <v>#N/A</v>
      </c>
      <c r="BM70" s="508" t="e">
        <f ca="1">+IF(AND(ISNUMBER(OFFSET('Hygiene Data'!$H$7,0,10*ROW('Hygiene Data'!H64))),'Data Summary'!EB70="Yes"),OFFSET('Hygiene Data'!$H$7,0,10*ROW('Hygiene Data'!H64)),NA())</f>
        <v>#N/A</v>
      </c>
      <c r="BN70" s="508" t="e">
        <f ca="1">+IF(AND(ISNUMBER(OFFSET('Hygiene Data'!$H$9,0,10*ROW('Hygiene Data'!H64))),'Data Summary'!EC70="Yes"),OFFSET('Hygiene Data'!$H$9,0,10*ROW('Hygiene Data'!H64)),NA())</f>
        <v>#N/A</v>
      </c>
      <c r="BO70" s="508" t="e">
        <f ca="1">+IF(AND(ISNUMBER(OFFSET('Hygiene Data'!$I$5,0,10*ROW('Hygiene Data'!I64))),'Data Summary'!ED70="Yes"),OFFSET('Hygiene Data'!$I$5,0,10*ROW('Hygiene Data'!I64)),NA())</f>
        <v>#N/A</v>
      </c>
      <c r="BP70" s="508" t="e">
        <f ca="1">+IF(AND(ISNUMBER(OFFSET('Hygiene Data'!$I$7,0,10*ROW('Hygiene Data'!I64))),'Data Summary'!EE70="Yes"),OFFSET('Hygiene Data'!$I$7,0,10*ROW('Hygiene Data'!I64)),NA())</f>
        <v>#N/A</v>
      </c>
      <c r="BQ70" s="508" t="e">
        <f ca="1">+IF(AND(ISNUMBER(OFFSET('Hygiene Data'!$I$9,0,10*ROW('Hygiene Data'!I64))),'Data Summary'!EF70="Yes"),OFFSET('Hygiene Data'!$I$9,0,10*ROW('Hygiene Data'!I64)),NA())</f>
        <v>#N/A</v>
      </c>
    </row>
    <row r="71" spans="1:69" x14ac:dyDescent="0.25">
      <c r="A71" s="504" t="e">
        <f ca="1">+RIGHT('Data Summary'!A71,LEN('Data Summary'!A71)-9)</f>
        <v>#VALUE!</v>
      </c>
      <c r="B71" s="478" t="str">
        <f ca="1">+IF(ISTEXT('Data Summary'!B71),'Data Summary'!B71,"")</f>
        <v/>
      </c>
      <c r="C71" s="505" t="e">
        <f ca="1">+VALUE('Data Summary'!C71)</f>
        <v>#VALUE!</v>
      </c>
      <c r="D71" s="506" t="e">
        <f ca="1">+IF(AND(ISNUMBER(OFFSET('Water Data'!$D$4,0,10*ROW('Water Data'!D65))),'Data Summary'!BS71="Yes"),100-OFFSET('Water Data'!$D$4,0,10*ROW('Water Data'!D65)),NA())</f>
        <v>#N/A</v>
      </c>
      <c r="E71" s="506" t="e">
        <f ca="1">+IF(AND(ISNUMBER(OFFSET('Water Data'!$D$6,0,10*ROW('Water Data'!D65))),'Data Summary'!BT71="Yes"),OFFSET('Water Data'!$D$6,0,10*ROW('Water Data'!D65)),NA())</f>
        <v>#N/A</v>
      </c>
      <c r="F71" s="506" t="e">
        <f ca="1">+IF(AND(ISNUMBER(OFFSET('Water Data'!$D$9,0,10*ROW('Water Data'!D65))),'Data Summary'!BU71="Yes"),OFFSET('Water Data'!$D$9,0,10*ROW('Water Data'!D65)),NA())</f>
        <v>#N/A</v>
      </c>
      <c r="G71" s="506" t="e">
        <f ca="1">+IF(AND(ISNUMBER(OFFSET('Water Data'!$E$4,0,10*ROW('Water Data'!E65))),'Data Summary'!BV71="Yes"),100-OFFSET('Water Data'!$E$4,0,10*ROW('Water Data'!E65)),NA())</f>
        <v>#N/A</v>
      </c>
      <c r="H71" s="506" t="e">
        <f ca="1">+IF(AND(ISNUMBER(OFFSET('Water Data'!$E$6,0,10*ROW('Water Data'!E65))),'Data Summary'!BW71="Yes"),OFFSET('Water Data'!$E$6,0,10*ROW('Water Data'!E65)),NA())</f>
        <v>#N/A</v>
      </c>
      <c r="I71" s="506" t="e">
        <f ca="1">+IF(AND(ISNUMBER(OFFSET('Water Data'!$E$9,0,10*ROW('Water Data'!E65))),'Data Summary'!BX71="Yes"),OFFSET('Water Data'!$E$9,0,10*ROW('Water Data'!E65)),NA())</f>
        <v>#N/A</v>
      </c>
      <c r="J71" s="506" t="e">
        <f ca="1">+IF(AND(ISNUMBER(OFFSET('Water Data'!$F$4,0,10*ROW('Water Data'!F65))),'Data Summary'!BY71="Yes"),100-OFFSET('Water Data'!$F$4,0,10*ROW('Water Data'!F65)),NA())</f>
        <v>#N/A</v>
      </c>
      <c r="K71" s="506" t="e">
        <f ca="1">+IF(AND(ISNUMBER(OFFSET('Water Data'!$F$6,0,10*ROW('Water Data'!F65))),'Data Summary'!BZ71="Yes"),OFFSET('Water Data'!$F$6,0,10*ROW('Water Data'!F65)),NA())</f>
        <v>#N/A</v>
      </c>
      <c r="L71" s="506" t="e">
        <f ca="1">+IF(AND(ISNUMBER(OFFSET('Water Data'!$F$9,0,10*ROW('Water Data'!F65))),'Data Summary'!CA71="Yes"),OFFSET('Water Data'!$F$9,0,10*ROW('Water Data'!F65)),NA())</f>
        <v>#N/A</v>
      </c>
      <c r="M71" s="506" t="e">
        <f ca="1">+IF(AND(ISNUMBER(OFFSET('Water Data'!$G$4,0,10*ROW('Water Data'!G65))),'Data Summary'!CB71="Yes"),100-OFFSET('Water Data'!$G$4,0,10*ROW('Water Data'!G65)),NA())</f>
        <v>#N/A</v>
      </c>
      <c r="N71" s="506" t="e">
        <f ca="1">+IF(AND(ISNUMBER(OFFSET('Water Data'!$G$6,0,10*ROW('Water Data'!G65))),'Data Summary'!CC71="Yes"),OFFSET('Water Data'!$G$6,0,10*ROW('Water Data'!G65)),NA())</f>
        <v>#N/A</v>
      </c>
      <c r="O71" s="506" t="e">
        <f ca="1">+IF(AND(ISNUMBER(OFFSET('Water Data'!$G$9,0,10*ROW('Water Data'!G65))),'Data Summary'!CD71="Yes"),OFFSET('Water Data'!$G$9,0,10*ROW('Water Data'!G65)),NA())</f>
        <v>#N/A</v>
      </c>
      <c r="P71" s="506" t="e">
        <f ca="1">+IF(AND(ISNUMBER(OFFSET('Water Data'!$H$4,0,10*ROW('Water Data'!H65))),'Data Summary'!CE71="Yes"),100-OFFSET('Water Data'!$H$4,0,10*ROW('Water Data'!H65)),NA())</f>
        <v>#N/A</v>
      </c>
      <c r="Q71" s="506" t="e">
        <f ca="1">+IF(AND(ISNUMBER(OFFSET('Water Data'!$H$6,0,10*ROW('Water Data'!H65))),'Data Summary'!CF71="Yes"),OFFSET('Water Data'!$H$6,0,10*ROW('Water Data'!H65)),NA())</f>
        <v>#N/A</v>
      </c>
      <c r="R71" s="506" t="e">
        <f ca="1">+IF(AND(ISNUMBER(OFFSET('Water Data'!$H$9,0,10*ROW('Water Data'!H65))),'Data Summary'!CG71="Yes"),OFFSET('Water Data'!$H$9,0,10*ROW('Water Data'!H65)),NA())</f>
        <v>#N/A</v>
      </c>
      <c r="S71" s="506" t="e">
        <f ca="1">+IF(AND(ISNUMBER(OFFSET('Water Data'!$I$4,0,10*ROW('Water Data'!I65))),'Data Summary'!CH71="Yes"),100-OFFSET('Water Data'!$I$4,0,10*ROW('Water Data'!I65)),NA())</f>
        <v>#N/A</v>
      </c>
      <c r="T71" s="506" t="e">
        <f ca="1">+IF(AND(ISNUMBER(OFFSET('Water Data'!$I$6,0,10*ROW('Water Data'!I65))),'Data Summary'!CI71="Yes"),OFFSET('Water Data'!$I$6,0,10*ROW('Water Data'!I65)),NA())</f>
        <v>#N/A</v>
      </c>
      <c r="U71" s="506" t="e">
        <f ca="1">+IF(AND(ISNUMBER(OFFSET('Water Data'!$I$9,0,10*ROW('Water Data'!I65))),'Data Summary'!CJ71="Yes"),OFFSET('Water Data'!$I$9,0,10*ROW('Water Data'!I65)),NA())</f>
        <v>#N/A</v>
      </c>
      <c r="V71" s="507" t="e">
        <f ca="1">+IF(AND(ISNUMBER(OFFSET('Sanitation Data'!$D$4,0,10*ROW('Sanitation Data'!D65))),'Data Summary'!CK71="Yes"),100-OFFSET('Sanitation Data'!$D$4,0,10*ROW('Sanitation Data'!D65)),NA())</f>
        <v>#N/A</v>
      </c>
      <c r="W71" s="507" t="e">
        <f ca="1">+IF(AND(ISNUMBER(OFFSET('Sanitation Data'!$D$6,0,10*ROW('Sanitation Data'!D65))),'Data Summary'!CL71="Yes"),OFFSET('Sanitation Data'!$D$6,0,10*ROW('Sanitation Data'!D65)),NA())</f>
        <v>#N/A</v>
      </c>
      <c r="X71" s="507" t="e">
        <f ca="1">+IF(AND(ISNUMBER(OFFSET('Sanitation Data'!$D$10,0,10*ROW('Sanitation Data'!D65))),'Data Summary'!CM71="Yes"),OFFSET('Sanitation Data'!$D$10,0,10*ROW('Sanitation Data'!D65)),NA())</f>
        <v>#N/A</v>
      </c>
      <c r="Y71" s="507" t="e">
        <f ca="1">+IF(AND(ISNUMBER(OFFSET('Sanitation Data'!$D$11,0,10*ROW('Sanitation Data'!D65))),'Data Summary'!CN71="Yes"),OFFSET('Sanitation Data'!$D$11,0,10*ROW('Sanitation Data'!D65)),NA())</f>
        <v>#N/A</v>
      </c>
      <c r="Z71" s="507" t="e">
        <f ca="1">+IF(AND(ISNUMBER(OFFSET('Sanitation Data'!$D$12,0,10*ROW('Sanitation Data'!D65))),'Data Summary'!CO71="Yes"),OFFSET('Sanitation Data'!$D$12,0,10*ROW('Sanitation Data'!D65)),NA())</f>
        <v>#N/A</v>
      </c>
      <c r="AA71" s="507" t="e">
        <f ca="1">+IF(AND(ISNUMBER(OFFSET('Sanitation Data'!$E$4,0,10*ROW('Sanitation Data'!E65))),'Data Summary'!CP71="Yes"),100-OFFSET('Sanitation Data'!$E$4,0,10*ROW('Sanitation Data'!E65)),NA())</f>
        <v>#N/A</v>
      </c>
      <c r="AB71" s="507" t="e">
        <f ca="1">+IF(AND(ISNUMBER(OFFSET('Sanitation Data'!$E$6,0,10*ROW('Sanitation Data'!E65))),'Data Summary'!CQ71="Yes"),OFFSET('Sanitation Data'!$E$6,0,10*ROW('Sanitation Data'!E65)),NA())</f>
        <v>#N/A</v>
      </c>
      <c r="AC71" s="507" t="e">
        <f ca="1">+IF(AND(ISNUMBER(OFFSET('Sanitation Data'!$E$10,0,10*ROW('Sanitation Data'!E65))),'Data Summary'!CR71="Yes"),OFFSET('Sanitation Data'!$E$10,0,10*ROW('Sanitation Data'!E65)),NA())</f>
        <v>#N/A</v>
      </c>
      <c r="AD71" s="507" t="e">
        <f ca="1">+IF(AND(ISNUMBER(OFFSET('Sanitation Data'!$E$11,0,10*ROW('Sanitation Data'!E65))),'Data Summary'!CS71="Yes"),OFFSET('Sanitation Data'!$E$11,0,10*ROW('Sanitation Data'!E65)),NA())</f>
        <v>#N/A</v>
      </c>
      <c r="AE71" s="507" t="e">
        <f ca="1">+IF(AND(ISNUMBER(OFFSET('Sanitation Data'!$E$12,0,10*ROW('Sanitation Data'!E65))),'Data Summary'!CT71="Yes"),OFFSET('Sanitation Data'!$E$12,0,10*ROW('Sanitation Data'!E65)),NA())</f>
        <v>#N/A</v>
      </c>
      <c r="AF71" s="507" t="e">
        <f ca="1">+IF(AND(ISNUMBER(OFFSET('Sanitation Data'!$F$4,0,10*ROW('Sanitation Data'!F65))),'Data Summary'!CU71="Yes"),100-OFFSET('Sanitation Data'!$F$4,0,10*ROW('Sanitation Data'!F65)),NA())</f>
        <v>#N/A</v>
      </c>
      <c r="AG71" s="507" t="e">
        <f ca="1">+IF(AND(ISNUMBER(OFFSET('Sanitation Data'!$F$6,0,10*ROW('Sanitation Data'!F65))),'Data Summary'!CV71="Yes"),OFFSET('Sanitation Data'!$F$6,0,10*ROW('Sanitation Data'!F65)),NA())</f>
        <v>#N/A</v>
      </c>
      <c r="AH71" s="507" t="e">
        <f ca="1">+IF(AND(ISNUMBER(OFFSET('Sanitation Data'!$F$10,0,10*ROW('Sanitation Data'!F65))),'Data Summary'!CW71="Yes"),OFFSET('Sanitation Data'!$F$10,0,10*ROW('Sanitation Data'!F65)),NA())</f>
        <v>#N/A</v>
      </c>
      <c r="AI71" s="507" t="e">
        <f ca="1">+IF(AND(ISNUMBER(OFFSET('Sanitation Data'!$F$11,0,10*ROW('Sanitation Data'!F65))),'Data Summary'!CX71="Yes"),OFFSET('Sanitation Data'!$F$11,0,10*ROW('Sanitation Data'!F65)),NA())</f>
        <v>#N/A</v>
      </c>
      <c r="AJ71" s="507" t="e">
        <f ca="1">+IF(AND(ISNUMBER(OFFSET('Sanitation Data'!$F$12,0,10*ROW('Sanitation Data'!F65))),'Data Summary'!CY71="Yes"),OFFSET('Sanitation Data'!$F$12,0,10*ROW('Sanitation Data'!F65)),NA())</f>
        <v>#N/A</v>
      </c>
      <c r="AK71" s="507" t="e">
        <f ca="1">+IF(AND(ISNUMBER(OFFSET('Sanitation Data'!$G$4,0,10*ROW('Sanitation Data'!G65))),'Data Summary'!CZ71="Yes"),100-OFFSET('Sanitation Data'!$G$4,0,10*ROW('Sanitation Data'!G65)),NA())</f>
        <v>#N/A</v>
      </c>
      <c r="AL71" s="507" t="e">
        <f ca="1">+IF(AND(ISNUMBER(OFFSET('Sanitation Data'!$G$6,0,10*ROW('Sanitation Data'!G65))),'Data Summary'!DA71="Yes"),OFFSET('Sanitation Data'!$G$6,0,10*ROW('Sanitation Data'!G65)),NA())</f>
        <v>#N/A</v>
      </c>
      <c r="AM71" s="507" t="e">
        <f ca="1">+IF(AND(ISNUMBER(OFFSET('Sanitation Data'!$G$10,0,10*ROW('Sanitation Data'!G65))),'Data Summary'!DB71="Yes"),OFFSET('Sanitation Data'!$G$10,0,10*ROW('Sanitation Data'!G65)),NA())</f>
        <v>#N/A</v>
      </c>
      <c r="AN71" s="507" t="e">
        <f ca="1">+IF(AND(ISNUMBER(OFFSET('Sanitation Data'!$G$11,0,10*ROW('Sanitation Data'!G65))),'Data Summary'!DC71="Yes"),OFFSET('Sanitation Data'!$G$11,0,10*ROW('Sanitation Data'!G65)),NA())</f>
        <v>#N/A</v>
      </c>
      <c r="AO71" s="507" t="e">
        <f ca="1">+IF(AND(ISNUMBER(OFFSET('Sanitation Data'!$G$12,0,10*ROW('Sanitation Data'!G65))),'Data Summary'!DD71="Yes"),OFFSET('Sanitation Data'!$G$12,0,10*ROW('Sanitation Data'!G65)),NA())</f>
        <v>#N/A</v>
      </c>
      <c r="AP71" s="507" t="e">
        <f ca="1">+IF(AND(ISNUMBER(OFFSET('Sanitation Data'!$H$4,0,10*ROW('Sanitation Data'!H65))),'Data Summary'!DE71="Yes"),100-OFFSET('Sanitation Data'!$H$4,0,10*ROW('Sanitation Data'!H65)),NA())</f>
        <v>#N/A</v>
      </c>
      <c r="AQ71" s="507" t="e">
        <f ca="1">+IF(AND(ISNUMBER(OFFSET('Sanitation Data'!$H$6,0,10*ROW('Sanitation Data'!H65))),'Data Summary'!DF71="Yes"),OFFSET('Sanitation Data'!$H$6,0,10*ROW('Sanitation Data'!H65)),NA())</f>
        <v>#N/A</v>
      </c>
      <c r="AR71" s="507" t="e">
        <f ca="1">+IF(AND(ISNUMBER(OFFSET('Sanitation Data'!$H$10,0,10*ROW('Sanitation Data'!H65))),'Data Summary'!DG71="Yes"),OFFSET('Sanitation Data'!$H$10,0,10*ROW('Sanitation Data'!H65)),NA())</f>
        <v>#N/A</v>
      </c>
      <c r="AS71" s="507" t="e">
        <f ca="1">+IF(AND(ISNUMBER(OFFSET('Sanitation Data'!$H$11,0,10*ROW('Sanitation Data'!H65))),'Data Summary'!DH71="Yes"),OFFSET('Sanitation Data'!$H$11,0,10*ROW('Sanitation Data'!H65)),NA())</f>
        <v>#N/A</v>
      </c>
      <c r="AT71" s="507" t="e">
        <f ca="1">+IF(AND(ISNUMBER(OFFSET('Sanitation Data'!$H$12,0,10*ROW('Sanitation Data'!H65))),'Data Summary'!DI71="Yes"),OFFSET('Sanitation Data'!$H$12,0,10*ROW('Sanitation Data'!H65)),NA())</f>
        <v>#N/A</v>
      </c>
      <c r="AU71" s="507" t="e">
        <f ca="1">+IF(AND(ISNUMBER(OFFSET('Sanitation Data'!$I$4,0,10*ROW('Sanitation Data'!I65))),'Data Summary'!DJ71="Yes"),100-OFFSET('Sanitation Data'!$I$4,0,10*ROW('Sanitation Data'!I65)),NA())</f>
        <v>#N/A</v>
      </c>
      <c r="AV71" s="507" t="e">
        <f ca="1">+IF(AND(ISNUMBER(OFFSET('Sanitation Data'!$I$6,0,10*ROW('Sanitation Data'!I65))),'Data Summary'!DK71="Yes"),OFFSET('Sanitation Data'!$I$6,0,10*ROW('Sanitation Data'!I65)),NA())</f>
        <v>#N/A</v>
      </c>
      <c r="AW71" s="507" t="e">
        <f ca="1">+IF(AND(ISNUMBER(OFFSET('Sanitation Data'!$I$10,0,10*ROW('Sanitation Data'!I65))),'Data Summary'!DL71="Yes"),OFFSET('Sanitation Data'!$I$10,0,10*ROW('Sanitation Data'!I65)),NA())</f>
        <v>#N/A</v>
      </c>
      <c r="AX71" s="507" t="e">
        <f ca="1">+IF(AND(ISNUMBER(OFFSET('Sanitation Data'!$I$11,0,10*ROW('Sanitation Data'!I65))),'Data Summary'!DM71="Yes"),OFFSET('Sanitation Data'!$I$11,0,10*ROW('Sanitation Data'!I65)),NA())</f>
        <v>#N/A</v>
      </c>
      <c r="AY71" s="507" t="e">
        <f ca="1">+IF(AND(ISNUMBER(OFFSET('Sanitation Data'!$I$12,0,10*ROW('Sanitation Data'!I65))),'Data Summary'!DN71="Yes"),OFFSET('Sanitation Data'!$I$12,0,10*ROW('Sanitation Data'!I65)),NA())</f>
        <v>#N/A</v>
      </c>
      <c r="AZ71" s="508" t="e">
        <f ca="1">+IF(AND(ISNUMBER(OFFSET('Hygiene Data'!$D$5,0,10*ROW('Hygiene Data'!D65))),'Data Summary'!DO71="Yes"),OFFSET('Hygiene Data'!$D$5,0,10*ROW('Hygiene Data'!D65)),NA())</f>
        <v>#N/A</v>
      </c>
      <c r="BA71" s="508" t="e">
        <f ca="1">+IF(AND(ISNUMBER(OFFSET('Hygiene Data'!$D$7,0,10*ROW('Hygiene Data'!D65))),'Data Summary'!DP71="Yes"),OFFSET('Hygiene Data'!$D$7,0,10*ROW('Hygiene Data'!D65)),NA())</f>
        <v>#N/A</v>
      </c>
      <c r="BB71" s="508" t="e">
        <f ca="1">+IF(AND(ISNUMBER(OFFSET('Hygiene Data'!$D$9,0,10*ROW('Hygiene Data'!D65))),'Data Summary'!DQ71="Yes"),OFFSET('Hygiene Data'!$D$9,0,10*ROW('Hygiene Data'!D65)),NA())</f>
        <v>#N/A</v>
      </c>
      <c r="BC71" s="508" t="e">
        <f ca="1">+IF(AND(ISNUMBER(OFFSET('Hygiene Data'!$E$5,0,10*ROW('Hygiene Data'!E65))),'Data Summary'!DR71="Yes"),OFFSET('Hygiene Data'!$E$5,0,10*ROW('Hygiene Data'!E65)),NA())</f>
        <v>#N/A</v>
      </c>
      <c r="BD71" s="508" t="e">
        <f ca="1">+IF(AND(ISNUMBER(OFFSET('Hygiene Data'!$E$7,0,10*ROW('Hygiene Data'!E65))),'Data Summary'!DS71="Yes"),OFFSET('Hygiene Data'!$E$7,0,10*ROW('Hygiene Data'!E65)),NA())</f>
        <v>#N/A</v>
      </c>
      <c r="BE71" s="508" t="e">
        <f ca="1">+IF(AND(ISNUMBER(OFFSET('Hygiene Data'!$E$9,0,10*ROW('Hygiene Data'!E65))),'Data Summary'!DT71="Yes"),OFFSET('Hygiene Data'!$E$9,0,10*ROW('Hygiene Data'!E65)),NA())</f>
        <v>#N/A</v>
      </c>
      <c r="BF71" s="508" t="e">
        <f ca="1">+IF(AND(ISNUMBER(OFFSET('Hygiene Data'!$F$5,0,10*ROW('Hygiene Data'!F65))),'Data Summary'!DU71="Yes"),OFFSET('Hygiene Data'!$F$5,0,10*ROW('Hygiene Data'!F65)),NA())</f>
        <v>#N/A</v>
      </c>
      <c r="BG71" s="508" t="e">
        <f ca="1">+IF(AND(ISNUMBER(OFFSET('Hygiene Data'!$F$7,0,10*ROW('Hygiene Data'!F65))),'Data Summary'!DV71="Yes"),OFFSET('Hygiene Data'!$F$7,0,10*ROW('Hygiene Data'!F65)),NA())</f>
        <v>#N/A</v>
      </c>
      <c r="BH71" s="508" t="e">
        <f ca="1">+IF(AND(ISNUMBER(OFFSET('Hygiene Data'!$F$9,0,10*ROW('Hygiene Data'!F65))),'Data Summary'!DW71="Yes"),OFFSET('Hygiene Data'!$F$9,0,10*ROW('Hygiene Data'!F65)),NA())</f>
        <v>#N/A</v>
      </c>
      <c r="BI71" s="508" t="e">
        <f ca="1">+IF(AND(ISNUMBER(OFFSET('Hygiene Data'!$G$5,0,10*ROW('Hygiene Data'!G65))),'Data Summary'!DX71="Yes"),OFFSET('Hygiene Data'!$G$5,0,10*ROW('Hygiene Data'!G65)),NA())</f>
        <v>#N/A</v>
      </c>
      <c r="BJ71" s="508" t="e">
        <f ca="1">+IF(AND(ISNUMBER(OFFSET('Hygiene Data'!$G$7,0,10*ROW('Hygiene Data'!G65))),'Data Summary'!DY71="Yes"),OFFSET('Hygiene Data'!$G$7,0,10*ROW('Hygiene Data'!G65)),NA())</f>
        <v>#N/A</v>
      </c>
      <c r="BK71" s="508" t="e">
        <f ca="1">+IF(AND(ISNUMBER(OFFSET('Hygiene Data'!$G$9,0,10*ROW('Hygiene Data'!G65))),'Data Summary'!DZ71="Yes"),OFFSET('Hygiene Data'!$G$9,0,10*ROW('Hygiene Data'!G65)),NA())</f>
        <v>#N/A</v>
      </c>
      <c r="BL71" s="508" t="e">
        <f ca="1">+IF(AND(ISNUMBER(OFFSET('Hygiene Data'!$H$5,0,10*ROW('Hygiene Data'!H65))),'Data Summary'!EA71="Yes"),OFFSET('Hygiene Data'!$H$5,0,10*ROW('Hygiene Data'!H65)),NA())</f>
        <v>#N/A</v>
      </c>
      <c r="BM71" s="508" t="e">
        <f ca="1">+IF(AND(ISNUMBER(OFFSET('Hygiene Data'!$H$7,0,10*ROW('Hygiene Data'!H65))),'Data Summary'!EB71="Yes"),OFFSET('Hygiene Data'!$H$7,0,10*ROW('Hygiene Data'!H65)),NA())</f>
        <v>#N/A</v>
      </c>
      <c r="BN71" s="508" t="e">
        <f ca="1">+IF(AND(ISNUMBER(OFFSET('Hygiene Data'!$H$9,0,10*ROW('Hygiene Data'!H65))),'Data Summary'!EC71="Yes"),OFFSET('Hygiene Data'!$H$9,0,10*ROW('Hygiene Data'!H65)),NA())</f>
        <v>#N/A</v>
      </c>
      <c r="BO71" s="508" t="e">
        <f ca="1">+IF(AND(ISNUMBER(OFFSET('Hygiene Data'!$I$5,0,10*ROW('Hygiene Data'!I65))),'Data Summary'!ED71="Yes"),OFFSET('Hygiene Data'!$I$5,0,10*ROW('Hygiene Data'!I65)),NA())</f>
        <v>#N/A</v>
      </c>
      <c r="BP71" s="508" t="e">
        <f ca="1">+IF(AND(ISNUMBER(OFFSET('Hygiene Data'!$I$7,0,10*ROW('Hygiene Data'!I65))),'Data Summary'!EE71="Yes"),OFFSET('Hygiene Data'!$I$7,0,10*ROW('Hygiene Data'!I65)),NA())</f>
        <v>#N/A</v>
      </c>
      <c r="BQ71" s="508" t="e">
        <f ca="1">+IF(AND(ISNUMBER(OFFSET('Hygiene Data'!$I$9,0,10*ROW('Hygiene Data'!I65))),'Data Summary'!EF71="Yes"),OFFSET('Hygiene Data'!$I$9,0,10*ROW('Hygiene Data'!I65)),NA())</f>
        <v>#N/A</v>
      </c>
    </row>
    <row r="72" spans="1:69" x14ac:dyDescent="0.25">
      <c r="A72" s="504" t="e">
        <f ca="1">+RIGHT('Data Summary'!A72,LEN('Data Summary'!A72)-9)</f>
        <v>#VALUE!</v>
      </c>
      <c r="B72" s="478" t="str">
        <f ca="1">+IF(ISTEXT('Data Summary'!B72),'Data Summary'!B72,"")</f>
        <v/>
      </c>
      <c r="C72" s="505" t="e">
        <f ca="1">+VALUE('Data Summary'!C72)</f>
        <v>#VALUE!</v>
      </c>
      <c r="D72" s="506" t="e">
        <f ca="1">+IF(AND(ISNUMBER(OFFSET('Water Data'!$D$4,0,10*ROW('Water Data'!D66))),'Data Summary'!BS72="Yes"),100-OFFSET('Water Data'!$D$4,0,10*ROW('Water Data'!D66)),NA())</f>
        <v>#N/A</v>
      </c>
      <c r="E72" s="506" t="e">
        <f ca="1">+IF(AND(ISNUMBER(OFFSET('Water Data'!$D$6,0,10*ROW('Water Data'!D66))),'Data Summary'!BT72="Yes"),OFFSET('Water Data'!$D$6,0,10*ROW('Water Data'!D66)),NA())</f>
        <v>#N/A</v>
      </c>
      <c r="F72" s="506" t="e">
        <f ca="1">+IF(AND(ISNUMBER(OFFSET('Water Data'!$D$9,0,10*ROW('Water Data'!D66))),'Data Summary'!BU72="Yes"),OFFSET('Water Data'!$D$9,0,10*ROW('Water Data'!D66)),NA())</f>
        <v>#N/A</v>
      </c>
      <c r="G72" s="506" t="e">
        <f ca="1">+IF(AND(ISNUMBER(OFFSET('Water Data'!$E$4,0,10*ROW('Water Data'!E66))),'Data Summary'!BV72="Yes"),100-OFFSET('Water Data'!$E$4,0,10*ROW('Water Data'!E66)),NA())</f>
        <v>#N/A</v>
      </c>
      <c r="H72" s="506" t="e">
        <f ca="1">+IF(AND(ISNUMBER(OFFSET('Water Data'!$E$6,0,10*ROW('Water Data'!E66))),'Data Summary'!BW72="Yes"),OFFSET('Water Data'!$E$6,0,10*ROW('Water Data'!E66)),NA())</f>
        <v>#N/A</v>
      </c>
      <c r="I72" s="506" t="e">
        <f ca="1">+IF(AND(ISNUMBER(OFFSET('Water Data'!$E$9,0,10*ROW('Water Data'!E66))),'Data Summary'!BX72="Yes"),OFFSET('Water Data'!$E$9,0,10*ROW('Water Data'!E66)),NA())</f>
        <v>#N/A</v>
      </c>
      <c r="J72" s="506" t="e">
        <f ca="1">+IF(AND(ISNUMBER(OFFSET('Water Data'!$F$4,0,10*ROW('Water Data'!F66))),'Data Summary'!BY72="Yes"),100-OFFSET('Water Data'!$F$4,0,10*ROW('Water Data'!F66)),NA())</f>
        <v>#N/A</v>
      </c>
      <c r="K72" s="506" t="e">
        <f ca="1">+IF(AND(ISNUMBER(OFFSET('Water Data'!$F$6,0,10*ROW('Water Data'!F66))),'Data Summary'!BZ72="Yes"),OFFSET('Water Data'!$F$6,0,10*ROW('Water Data'!F66)),NA())</f>
        <v>#N/A</v>
      </c>
      <c r="L72" s="506" t="e">
        <f ca="1">+IF(AND(ISNUMBER(OFFSET('Water Data'!$F$9,0,10*ROW('Water Data'!F66))),'Data Summary'!CA72="Yes"),OFFSET('Water Data'!$F$9,0,10*ROW('Water Data'!F66)),NA())</f>
        <v>#N/A</v>
      </c>
      <c r="M72" s="506" t="e">
        <f ca="1">+IF(AND(ISNUMBER(OFFSET('Water Data'!$G$4,0,10*ROW('Water Data'!G66))),'Data Summary'!CB72="Yes"),100-OFFSET('Water Data'!$G$4,0,10*ROW('Water Data'!G66)),NA())</f>
        <v>#N/A</v>
      </c>
      <c r="N72" s="506" t="e">
        <f ca="1">+IF(AND(ISNUMBER(OFFSET('Water Data'!$G$6,0,10*ROW('Water Data'!G66))),'Data Summary'!CC72="Yes"),OFFSET('Water Data'!$G$6,0,10*ROW('Water Data'!G66)),NA())</f>
        <v>#N/A</v>
      </c>
      <c r="O72" s="506" t="e">
        <f ca="1">+IF(AND(ISNUMBER(OFFSET('Water Data'!$G$9,0,10*ROW('Water Data'!G66))),'Data Summary'!CD72="Yes"),OFFSET('Water Data'!$G$9,0,10*ROW('Water Data'!G66)),NA())</f>
        <v>#N/A</v>
      </c>
      <c r="P72" s="506" t="e">
        <f ca="1">+IF(AND(ISNUMBER(OFFSET('Water Data'!$H$4,0,10*ROW('Water Data'!H66))),'Data Summary'!CE72="Yes"),100-OFFSET('Water Data'!$H$4,0,10*ROW('Water Data'!H66)),NA())</f>
        <v>#N/A</v>
      </c>
      <c r="Q72" s="506" t="e">
        <f ca="1">+IF(AND(ISNUMBER(OFFSET('Water Data'!$H$6,0,10*ROW('Water Data'!H66))),'Data Summary'!CF72="Yes"),OFFSET('Water Data'!$H$6,0,10*ROW('Water Data'!H66)),NA())</f>
        <v>#N/A</v>
      </c>
      <c r="R72" s="506" t="e">
        <f ca="1">+IF(AND(ISNUMBER(OFFSET('Water Data'!$H$9,0,10*ROW('Water Data'!H66))),'Data Summary'!CG72="Yes"),OFFSET('Water Data'!$H$9,0,10*ROW('Water Data'!H66)),NA())</f>
        <v>#N/A</v>
      </c>
      <c r="S72" s="506" t="e">
        <f ca="1">+IF(AND(ISNUMBER(OFFSET('Water Data'!$I$4,0,10*ROW('Water Data'!I66))),'Data Summary'!CH72="Yes"),100-OFFSET('Water Data'!$I$4,0,10*ROW('Water Data'!I66)),NA())</f>
        <v>#N/A</v>
      </c>
      <c r="T72" s="506" t="e">
        <f ca="1">+IF(AND(ISNUMBER(OFFSET('Water Data'!$I$6,0,10*ROW('Water Data'!I66))),'Data Summary'!CI72="Yes"),OFFSET('Water Data'!$I$6,0,10*ROW('Water Data'!I66)),NA())</f>
        <v>#N/A</v>
      </c>
      <c r="U72" s="506" t="e">
        <f ca="1">+IF(AND(ISNUMBER(OFFSET('Water Data'!$I$9,0,10*ROW('Water Data'!I66))),'Data Summary'!CJ72="Yes"),OFFSET('Water Data'!$I$9,0,10*ROW('Water Data'!I66)),NA())</f>
        <v>#N/A</v>
      </c>
      <c r="V72" s="507" t="e">
        <f ca="1">+IF(AND(ISNUMBER(OFFSET('Sanitation Data'!$D$4,0,10*ROW('Sanitation Data'!D66))),'Data Summary'!CK72="Yes"),100-OFFSET('Sanitation Data'!$D$4,0,10*ROW('Sanitation Data'!D66)),NA())</f>
        <v>#N/A</v>
      </c>
      <c r="W72" s="507" t="e">
        <f ca="1">+IF(AND(ISNUMBER(OFFSET('Sanitation Data'!$D$6,0,10*ROW('Sanitation Data'!D66))),'Data Summary'!CL72="Yes"),OFFSET('Sanitation Data'!$D$6,0,10*ROW('Sanitation Data'!D66)),NA())</f>
        <v>#N/A</v>
      </c>
      <c r="X72" s="507" t="e">
        <f ca="1">+IF(AND(ISNUMBER(OFFSET('Sanitation Data'!$D$10,0,10*ROW('Sanitation Data'!D66))),'Data Summary'!CM72="Yes"),OFFSET('Sanitation Data'!$D$10,0,10*ROW('Sanitation Data'!D66)),NA())</f>
        <v>#N/A</v>
      </c>
      <c r="Y72" s="507" t="e">
        <f ca="1">+IF(AND(ISNUMBER(OFFSET('Sanitation Data'!$D$11,0,10*ROW('Sanitation Data'!D66))),'Data Summary'!CN72="Yes"),OFFSET('Sanitation Data'!$D$11,0,10*ROW('Sanitation Data'!D66)),NA())</f>
        <v>#N/A</v>
      </c>
      <c r="Z72" s="507" t="e">
        <f ca="1">+IF(AND(ISNUMBER(OFFSET('Sanitation Data'!$D$12,0,10*ROW('Sanitation Data'!D66))),'Data Summary'!CO72="Yes"),OFFSET('Sanitation Data'!$D$12,0,10*ROW('Sanitation Data'!D66)),NA())</f>
        <v>#N/A</v>
      </c>
      <c r="AA72" s="507" t="e">
        <f ca="1">+IF(AND(ISNUMBER(OFFSET('Sanitation Data'!$E$4,0,10*ROW('Sanitation Data'!E66))),'Data Summary'!CP72="Yes"),100-OFFSET('Sanitation Data'!$E$4,0,10*ROW('Sanitation Data'!E66)),NA())</f>
        <v>#N/A</v>
      </c>
      <c r="AB72" s="507" t="e">
        <f ca="1">+IF(AND(ISNUMBER(OFFSET('Sanitation Data'!$E$6,0,10*ROW('Sanitation Data'!E66))),'Data Summary'!CQ72="Yes"),OFFSET('Sanitation Data'!$E$6,0,10*ROW('Sanitation Data'!E66)),NA())</f>
        <v>#N/A</v>
      </c>
      <c r="AC72" s="507" t="e">
        <f ca="1">+IF(AND(ISNUMBER(OFFSET('Sanitation Data'!$E$10,0,10*ROW('Sanitation Data'!E66))),'Data Summary'!CR72="Yes"),OFFSET('Sanitation Data'!$E$10,0,10*ROW('Sanitation Data'!E66)),NA())</f>
        <v>#N/A</v>
      </c>
      <c r="AD72" s="507" t="e">
        <f ca="1">+IF(AND(ISNUMBER(OFFSET('Sanitation Data'!$E$11,0,10*ROW('Sanitation Data'!E66))),'Data Summary'!CS72="Yes"),OFFSET('Sanitation Data'!$E$11,0,10*ROW('Sanitation Data'!E66)),NA())</f>
        <v>#N/A</v>
      </c>
      <c r="AE72" s="507" t="e">
        <f ca="1">+IF(AND(ISNUMBER(OFFSET('Sanitation Data'!$E$12,0,10*ROW('Sanitation Data'!E66))),'Data Summary'!CT72="Yes"),OFFSET('Sanitation Data'!$E$12,0,10*ROW('Sanitation Data'!E66)),NA())</f>
        <v>#N/A</v>
      </c>
      <c r="AF72" s="507" t="e">
        <f ca="1">+IF(AND(ISNUMBER(OFFSET('Sanitation Data'!$F$4,0,10*ROW('Sanitation Data'!F66))),'Data Summary'!CU72="Yes"),100-OFFSET('Sanitation Data'!$F$4,0,10*ROW('Sanitation Data'!F66)),NA())</f>
        <v>#N/A</v>
      </c>
      <c r="AG72" s="507" t="e">
        <f ca="1">+IF(AND(ISNUMBER(OFFSET('Sanitation Data'!$F$6,0,10*ROW('Sanitation Data'!F66))),'Data Summary'!CV72="Yes"),OFFSET('Sanitation Data'!$F$6,0,10*ROW('Sanitation Data'!F66)),NA())</f>
        <v>#N/A</v>
      </c>
      <c r="AH72" s="507" t="e">
        <f ca="1">+IF(AND(ISNUMBER(OFFSET('Sanitation Data'!$F$10,0,10*ROW('Sanitation Data'!F66))),'Data Summary'!CW72="Yes"),OFFSET('Sanitation Data'!$F$10,0,10*ROW('Sanitation Data'!F66)),NA())</f>
        <v>#N/A</v>
      </c>
      <c r="AI72" s="507" t="e">
        <f ca="1">+IF(AND(ISNUMBER(OFFSET('Sanitation Data'!$F$11,0,10*ROW('Sanitation Data'!F66))),'Data Summary'!CX72="Yes"),OFFSET('Sanitation Data'!$F$11,0,10*ROW('Sanitation Data'!F66)),NA())</f>
        <v>#N/A</v>
      </c>
      <c r="AJ72" s="507" t="e">
        <f ca="1">+IF(AND(ISNUMBER(OFFSET('Sanitation Data'!$F$12,0,10*ROW('Sanitation Data'!F66))),'Data Summary'!CY72="Yes"),OFFSET('Sanitation Data'!$F$12,0,10*ROW('Sanitation Data'!F66)),NA())</f>
        <v>#N/A</v>
      </c>
      <c r="AK72" s="507" t="e">
        <f ca="1">+IF(AND(ISNUMBER(OFFSET('Sanitation Data'!$G$4,0,10*ROW('Sanitation Data'!G66))),'Data Summary'!CZ72="Yes"),100-OFFSET('Sanitation Data'!$G$4,0,10*ROW('Sanitation Data'!G66)),NA())</f>
        <v>#N/A</v>
      </c>
      <c r="AL72" s="507" t="e">
        <f ca="1">+IF(AND(ISNUMBER(OFFSET('Sanitation Data'!$G$6,0,10*ROW('Sanitation Data'!G66))),'Data Summary'!DA72="Yes"),OFFSET('Sanitation Data'!$G$6,0,10*ROW('Sanitation Data'!G66)),NA())</f>
        <v>#N/A</v>
      </c>
      <c r="AM72" s="507" t="e">
        <f ca="1">+IF(AND(ISNUMBER(OFFSET('Sanitation Data'!$G$10,0,10*ROW('Sanitation Data'!G66))),'Data Summary'!DB72="Yes"),OFFSET('Sanitation Data'!$G$10,0,10*ROW('Sanitation Data'!G66)),NA())</f>
        <v>#N/A</v>
      </c>
      <c r="AN72" s="507" t="e">
        <f ca="1">+IF(AND(ISNUMBER(OFFSET('Sanitation Data'!$G$11,0,10*ROW('Sanitation Data'!G66))),'Data Summary'!DC72="Yes"),OFFSET('Sanitation Data'!$G$11,0,10*ROW('Sanitation Data'!G66)),NA())</f>
        <v>#N/A</v>
      </c>
      <c r="AO72" s="507" t="e">
        <f ca="1">+IF(AND(ISNUMBER(OFFSET('Sanitation Data'!$G$12,0,10*ROW('Sanitation Data'!G66))),'Data Summary'!DD72="Yes"),OFFSET('Sanitation Data'!$G$12,0,10*ROW('Sanitation Data'!G66)),NA())</f>
        <v>#N/A</v>
      </c>
      <c r="AP72" s="507" t="e">
        <f ca="1">+IF(AND(ISNUMBER(OFFSET('Sanitation Data'!$H$4,0,10*ROW('Sanitation Data'!H66))),'Data Summary'!DE72="Yes"),100-OFFSET('Sanitation Data'!$H$4,0,10*ROW('Sanitation Data'!H66)),NA())</f>
        <v>#N/A</v>
      </c>
      <c r="AQ72" s="507" t="e">
        <f ca="1">+IF(AND(ISNUMBER(OFFSET('Sanitation Data'!$H$6,0,10*ROW('Sanitation Data'!H66))),'Data Summary'!DF72="Yes"),OFFSET('Sanitation Data'!$H$6,0,10*ROW('Sanitation Data'!H66)),NA())</f>
        <v>#N/A</v>
      </c>
      <c r="AR72" s="507" t="e">
        <f ca="1">+IF(AND(ISNUMBER(OFFSET('Sanitation Data'!$H$10,0,10*ROW('Sanitation Data'!H66))),'Data Summary'!DG72="Yes"),OFFSET('Sanitation Data'!$H$10,0,10*ROW('Sanitation Data'!H66)),NA())</f>
        <v>#N/A</v>
      </c>
      <c r="AS72" s="507" t="e">
        <f ca="1">+IF(AND(ISNUMBER(OFFSET('Sanitation Data'!$H$11,0,10*ROW('Sanitation Data'!H66))),'Data Summary'!DH72="Yes"),OFFSET('Sanitation Data'!$H$11,0,10*ROW('Sanitation Data'!H66)),NA())</f>
        <v>#N/A</v>
      </c>
      <c r="AT72" s="507" t="e">
        <f ca="1">+IF(AND(ISNUMBER(OFFSET('Sanitation Data'!$H$12,0,10*ROW('Sanitation Data'!H66))),'Data Summary'!DI72="Yes"),OFFSET('Sanitation Data'!$H$12,0,10*ROW('Sanitation Data'!H66)),NA())</f>
        <v>#N/A</v>
      </c>
      <c r="AU72" s="507" t="e">
        <f ca="1">+IF(AND(ISNUMBER(OFFSET('Sanitation Data'!$I$4,0,10*ROW('Sanitation Data'!I66))),'Data Summary'!DJ72="Yes"),100-OFFSET('Sanitation Data'!$I$4,0,10*ROW('Sanitation Data'!I66)),NA())</f>
        <v>#N/A</v>
      </c>
      <c r="AV72" s="507" t="e">
        <f ca="1">+IF(AND(ISNUMBER(OFFSET('Sanitation Data'!$I$6,0,10*ROW('Sanitation Data'!I66))),'Data Summary'!DK72="Yes"),OFFSET('Sanitation Data'!$I$6,0,10*ROW('Sanitation Data'!I66)),NA())</f>
        <v>#N/A</v>
      </c>
      <c r="AW72" s="507" t="e">
        <f ca="1">+IF(AND(ISNUMBER(OFFSET('Sanitation Data'!$I$10,0,10*ROW('Sanitation Data'!I66))),'Data Summary'!DL72="Yes"),OFFSET('Sanitation Data'!$I$10,0,10*ROW('Sanitation Data'!I66)),NA())</f>
        <v>#N/A</v>
      </c>
      <c r="AX72" s="507" t="e">
        <f ca="1">+IF(AND(ISNUMBER(OFFSET('Sanitation Data'!$I$11,0,10*ROW('Sanitation Data'!I66))),'Data Summary'!DM72="Yes"),OFFSET('Sanitation Data'!$I$11,0,10*ROW('Sanitation Data'!I66)),NA())</f>
        <v>#N/A</v>
      </c>
      <c r="AY72" s="507" t="e">
        <f ca="1">+IF(AND(ISNUMBER(OFFSET('Sanitation Data'!$I$12,0,10*ROW('Sanitation Data'!I66))),'Data Summary'!DN72="Yes"),OFFSET('Sanitation Data'!$I$12,0,10*ROW('Sanitation Data'!I66)),NA())</f>
        <v>#N/A</v>
      </c>
      <c r="AZ72" s="508" t="e">
        <f ca="1">+IF(AND(ISNUMBER(OFFSET('Hygiene Data'!$D$5,0,10*ROW('Hygiene Data'!D66))),'Data Summary'!DO72="Yes"),OFFSET('Hygiene Data'!$D$5,0,10*ROW('Hygiene Data'!D66)),NA())</f>
        <v>#N/A</v>
      </c>
      <c r="BA72" s="508" t="e">
        <f ca="1">+IF(AND(ISNUMBER(OFFSET('Hygiene Data'!$D$7,0,10*ROW('Hygiene Data'!D66))),'Data Summary'!DP72="Yes"),OFFSET('Hygiene Data'!$D$7,0,10*ROW('Hygiene Data'!D66)),NA())</f>
        <v>#N/A</v>
      </c>
      <c r="BB72" s="508" t="e">
        <f ca="1">+IF(AND(ISNUMBER(OFFSET('Hygiene Data'!$D$9,0,10*ROW('Hygiene Data'!D66))),'Data Summary'!DQ72="Yes"),OFFSET('Hygiene Data'!$D$9,0,10*ROW('Hygiene Data'!D66)),NA())</f>
        <v>#N/A</v>
      </c>
      <c r="BC72" s="508" t="e">
        <f ca="1">+IF(AND(ISNUMBER(OFFSET('Hygiene Data'!$E$5,0,10*ROW('Hygiene Data'!E66))),'Data Summary'!DR72="Yes"),OFFSET('Hygiene Data'!$E$5,0,10*ROW('Hygiene Data'!E66)),NA())</f>
        <v>#N/A</v>
      </c>
      <c r="BD72" s="508" t="e">
        <f ca="1">+IF(AND(ISNUMBER(OFFSET('Hygiene Data'!$E$7,0,10*ROW('Hygiene Data'!E66))),'Data Summary'!DS72="Yes"),OFFSET('Hygiene Data'!$E$7,0,10*ROW('Hygiene Data'!E66)),NA())</f>
        <v>#N/A</v>
      </c>
      <c r="BE72" s="508" t="e">
        <f ca="1">+IF(AND(ISNUMBER(OFFSET('Hygiene Data'!$E$9,0,10*ROW('Hygiene Data'!E66))),'Data Summary'!DT72="Yes"),OFFSET('Hygiene Data'!$E$9,0,10*ROW('Hygiene Data'!E66)),NA())</f>
        <v>#N/A</v>
      </c>
      <c r="BF72" s="508" t="e">
        <f ca="1">+IF(AND(ISNUMBER(OFFSET('Hygiene Data'!$F$5,0,10*ROW('Hygiene Data'!F66))),'Data Summary'!DU72="Yes"),OFFSET('Hygiene Data'!$F$5,0,10*ROW('Hygiene Data'!F66)),NA())</f>
        <v>#N/A</v>
      </c>
      <c r="BG72" s="508" t="e">
        <f ca="1">+IF(AND(ISNUMBER(OFFSET('Hygiene Data'!$F$7,0,10*ROW('Hygiene Data'!F66))),'Data Summary'!DV72="Yes"),OFFSET('Hygiene Data'!$F$7,0,10*ROW('Hygiene Data'!F66)),NA())</f>
        <v>#N/A</v>
      </c>
      <c r="BH72" s="508" t="e">
        <f ca="1">+IF(AND(ISNUMBER(OFFSET('Hygiene Data'!$F$9,0,10*ROW('Hygiene Data'!F66))),'Data Summary'!DW72="Yes"),OFFSET('Hygiene Data'!$F$9,0,10*ROW('Hygiene Data'!F66)),NA())</f>
        <v>#N/A</v>
      </c>
      <c r="BI72" s="508" t="e">
        <f ca="1">+IF(AND(ISNUMBER(OFFSET('Hygiene Data'!$G$5,0,10*ROW('Hygiene Data'!G66))),'Data Summary'!DX72="Yes"),OFFSET('Hygiene Data'!$G$5,0,10*ROW('Hygiene Data'!G66)),NA())</f>
        <v>#N/A</v>
      </c>
      <c r="BJ72" s="508" t="e">
        <f ca="1">+IF(AND(ISNUMBER(OFFSET('Hygiene Data'!$G$7,0,10*ROW('Hygiene Data'!G66))),'Data Summary'!DY72="Yes"),OFFSET('Hygiene Data'!$G$7,0,10*ROW('Hygiene Data'!G66)),NA())</f>
        <v>#N/A</v>
      </c>
      <c r="BK72" s="508" t="e">
        <f ca="1">+IF(AND(ISNUMBER(OFFSET('Hygiene Data'!$G$9,0,10*ROW('Hygiene Data'!G66))),'Data Summary'!DZ72="Yes"),OFFSET('Hygiene Data'!$G$9,0,10*ROW('Hygiene Data'!G66)),NA())</f>
        <v>#N/A</v>
      </c>
      <c r="BL72" s="508" t="e">
        <f ca="1">+IF(AND(ISNUMBER(OFFSET('Hygiene Data'!$H$5,0,10*ROW('Hygiene Data'!H66))),'Data Summary'!EA72="Yes"),OFFSET('Hygiene Data'!$H$5,0,10*ROW('Hygiene Data'!H66)),NA())</f>
        <v>#N/A</v>
      </c>
      <c r="BM72" s="508" t="e">
        <f ca="1">+IF(AND(ISNUMBER(OFFSET('Hygiene Data'!$H$7,0,10*ROW('Hygiene Data'!H66))),'Data Summary'!EB72="Yes"),OFFSET('Hygiene Data'!$H$7,0,10*ROW('Hygiene Data'!H66)),NA())</f>
        <v>#N/A</v>
      </c>
      <c r="BN72" s="508" t="e">
        <f ca="1">+IF(AND(ISNUMBER(OFFSET('Hygiene Data'!$H$9,0,10*ROW('Hygiene Data'!H66))),'Data Summary'!EC72="Yes"),OFFSET('Hygiene Data'!$H$9,0,10*ROW('Hygiene Data'!H66)),NA())</f>
        <v>#N/A</v>
      </c>
      <c r="BO72" s="508" t="e">
        <f ca="1">+IF(AND(ISNUMBER(OFFSET('Hygiene Data'!$I$5,0,10*ROW('Hygiene Data'!I66))),'Data Summary'!ED72="Yes"),OFFSET('Hygiene Data'!$I$5,0,10*ROW('Hygiene Data'!I66)),NA())</f>
        <v>#N/A</v>
      </c>
      <c r="BP72" s="508" t="e">
        <f ca="1">+IF(AND(ISNUMBER(OFFSET('Hygiene Data'!$I$7,0,10*ROW('Hygiene Data'!I66))),'Data Summary'!EE72="Yes"),OFFSET('Hygiene Data'!$I$7,0,10*ROW('Hygiene Data'!I66)),NA())</f>
        <v>#N/A</v>
      </c>
      <c r="BQ72" s="508" t="e">
        <f ca="1">+IF(AND(ISNUMBER(OFFSET('Hygiene Data'!$I$9,0,10*ROW('Hygiene Data'!I66))),'Data Summary'!EF72="Yes"),OFFSET('Hygiene Data'!$I$9,0,10*ROW('Hygiene Data'!I66)),NA())</f>
        <v>#N/A</v>
      </c>
    </row>
    <row r="73" spans="1:69" x14ac:dyDescent="0.25">
      <c r="A73" s="504" t="e">
        <f ca="1">+RIGHT('Data Summary'!A73,LEN('Data Summary'!A73)-9)</f>
        <v>#VALUE!</v>
      </c>
      <c r="B73" s="478" t="str">
        <f ca="1">+IF(ISTEXT('Data Summary'!B73),'Data Summary'!B73,"")</f>
        <v/>
      </c>
      <c r="C73" s="505" t="e">
        <f ca="1">+VALUE('Data Summary'!C73)</f>
        <v>#VALUE!</v>
      </c>
      <c r="D73" s="506" t="e">
        <f ca="1">+IF(AND(ISNUMBER(OFFSET('Water Data'!$D$4,0,10*ROW('Water Data'!D67))),'Data Summary'!BS73="Yes"),100-OFFSET('Water Data'!$D$4,0,10*ROW('Water Data'!D67)),NA())</f>
        <v>#N/A</v>
      </c>
      <c r="E73" s="506" t="e">
        <f ca="1">+IF(AND(ISNUMBER(OFFSET('Water Data'!$D$6,0,10*ROW('Water Data'!D67))),'Data Summary'!BT73="Yes"),OFFSET('Water Data'!$D$6,0,10*ROW('Water Data'!D67)),NA())</f>
        <v>#N/A</v>
      </c>
      <c r="F73" s="506" t="e">
        <f ca="1">+IF(AND(ISNUMBER(OFFSET('Water Data'!$D$9,0,10*ROW('Water Data'!D67))),'Data Summary'!BU73="Yes"),OFFSET('Water Data'!$D$9,0,10*ROW('Water Data'!D67)),NA())</f>
        <v>#N/A</v>
      </c>
      <c r="G73" s="506" t="e">
        <f ca="1">+IF(AND(ISNUMBER(OFFSET('Water Data'!$E$4,0,10*ROW('Water Data'!E67))),'Data Summary'!BV73="Yes"),100-OFFSET('Water Data'!$E$4,0,10*ROW('Water Data'!E67)),NA())</f>
        <v>#N/A</v>
      </c>
      <c r="H73" s="506" t="e">
        <f ca="1">+IF(AND(ISNUMBER(OFFSET('Water Data'!$E$6,0,10*ROW('Water Data'!E67))),'Data Summary'!BW73="Yes"),OFFSET('Water Data'!$E$6,0,10*ROW('Water Data'!E67)),NA())</f>
        <v>#N/A</v>
      </c>
      <c r="I73" s="506" t="e">
        <f ca="1">+IF(AND(ISNUMBER(OFFSET('Water Data'!$E$9,0,10*ROW('Water Data'!E67))),'Data Summary'!BX73="Yes"),OFFSET('Water Data'!$E$9,0,10*ROW('Water Data'!E67)),NA())</f>
        <v>#N/A</v>
      </c>
      <c r="J73" s="506" t="e">
        <f ca="1">+IF(AND(ISNUMBER(OFFSET('Water Data'!$F$4,0,10*ROW('Water Data'!F67))),'Data Summary'!BY73="Yes"),100-OFFSET('Water Data'!$F$4,0,10*ROW('Water Data'!F67)),NA())</f>
        <v>#N/A</v>
      </c>
      <c r="K73" s="506" t="e">
        <f ca="1">+IF(AND(ISNUMBER(OFFSET('Water Data'!$F$6,0,10*ROW('Water Data'!F67))),'Data Summary'!BZ73="Yes"),OFFSET('Water Data'!$F$6,0,10*ROW('Water Data'!F67)),NA())</f>
        <v>#N/A</v>
      </c>
      <c r="L73" s="506" t="e">
        <f ca="1">+IF(AND(ISNUMBER(OFFSET('Water Data'!$F$9,0,10*ROW('Water Data'!F67))),'Data Summary'!CA73="Yes"),OFFSET('Water Data'!$F$9,0,10*ROW('Water Data'!F67)),NA())</f>
        <v>#N/A</v>
      </c>
      <c r="M73" s="506" t="e">
        <f ca="1">+IF(AND(ISNUMBER(OFFSET('Water Data'!$G$4,0,10*ROW('Water Data'!G67))),'Data Summary'!CB73="Yes"),100-OFFSET('Water Data'!$G$4,0,10*ROW('Water Data'!G67)),NA())</f>
        <v>#N/A</v>
      </c>
      <c r="N73" s="506" t="e">
        <f ca="1">+IF(AND(ISNUMBER(OFFSET('Water Data'!$G$6,0,10*ROW('Water Data'!G67))),'Data Summary'!CC73="Yes"),OFFSET('Water Data'!$G$6,0,10*ROW('Water Data'!G67)),NA())</f>
        <v>#N/A</v>
      </c>
      <c r="O73" s="506" t="e">
        <f ca="1">+IF(AND(ISNUMBER(OFFSET('Water Data'!$G$9,0,10*ROW('Water Data'!G67))),'Data Summary'!CD73="Yes"),OFFSET('Water Data'!$G$9,0,10*ROW('Water Data'!G67)),NA())</f>
        <v>#N/A</v>
      </c>
      <c r="P73" s="506" t="e">
        <f ca="1">+IF(AND(ISNUMBER(OFFSET('Water Data'!$H$4,0,10*ROW('Water Data'!H67))),'Data Summary'!CE73="Yes"),100-OFFSET('Water Data'!$H$4,0,10*ROW('Water Data'!H67)),NA())</f>
        <v>#N/A</v>
      </c>
      <c r="Q73" s="506" t="e">
        <f ca="1">+IF(AND(ISNUMBER(OFFSET('Water Data'!$H$6,0,10*ROW('Water Data'!H67))),'Data Summary'!CF73="Yes"),OFFSET('Water Data'!$H$6,0,10*ROW('Water Data'!H67)),NA())</f>
        <v>#N/A</v>
      </c>
      <c r="R73" s="506" t="e">
        <f ca="1">+IF(AND(ISNUMBER(OFFSET('Water Data'!$H$9,0,10*ROW('Water Data'!H67))),'Data Summary'!CG73="Yes"),OFFSET('Water Data'!$H$9,0,10*ROW('Water Data'!H67)),NA())</f>
        <v>#N/A</v>
      </c>
      <c r="S73" s="506" t="e">
        <f ca="1">+IF(AND(ISNUMBER(OFFSET('Water Data'!$I$4,0,10*ROW('Water Data'!I67))),'Data Summary'!CH73="Yes"),100-OFFSET('Water Data'!$I$4,0,10*ROW('Water Data'!I67)),NA())</f>
        <v>#N/A</v>
      </c>
      <c r="T73" s="506" t="e">
        <f ca="1">+IF(AND(ISNUMBER(OFFSET('Water Data'!$I$6,0,10*ROW('Water Data'!I67))),'Data Summary'!CI73="Yes"),OFFSET('Water Data'!$I$6,0,10*ROW('Water Data'!I67)),NA())</f>
        <v>#N/A</v>
      </c>
      <c r="U73" s="506" t="e">
        <f ca="1">+IF(AND(ISNUMBER(OFFSET('Water Data'!$I$9,0,10*ROW('Water Data'!I67))),'Data Summary'!CJ73="Yes"),OFFSET('Water Data'!$I$9,0,10*ROW('Water Data'!I67)),NA())</f>
        <v>#N/A</v>
      </c>
      <c r="V73" s="507" t="e">
        <f ca="1">+IF(AND(ISNUMBER(OFFSET('Sanitation Data'!$D$4,0,10*ROW('Sanitation Data'!D67))),'Data Summary'!CK73="Yes"),100-OFFSET('Sanitation Data'!$D$4,0,10*ROW('Sanitation Data'!D67)),NA())</f>
        <v>#N/A</v>
      </c>
      <c r="W73" s="507" t="e">
        <f ca="1">+IF(AND(ISNUMBER(OFFSET('Sanitation Data'!$D$6,0,10*ROW('Sanitation Data'!D67))),'Data Summary'!CL73="Yes"),OFFSET('Sanitation Data'!$D$6,0,10*ROW('Sanitation Data'!D67)),NA())</f>
        <v>#N/A</v>
      </c>
      <c r="X73" s="507" t="e">
        <f ca="1">+IF(AND(ISNUMBER(OFFSET('Sanitation Data'!$D$10,0,10*ROW('Sanitation Data'!D67))),'Data Summary'!CM73="Yes"),OFFSET('Sanitation Data'!$D$10,0,10*ROW('Sanitation Data'!D67)),NA())</f>
        <v>#N/A</v>
      </c>
      <c r="Y73" s="507" t="e">
        <f ca="1">+IF(AND(ISNUMBER(OFFSET('Sanitation Data'!$D$11,0,10*ROW('Sanitation Data'!D67))),'Data Summary'!CN73="Yes"),OFFSET('Sanitation Data'!$D$11,0,10*ROW('Sanitation Data'!D67)),NA())</f>
        <v>#N/A</v>
      </c>
      <c r="Z73" s="507" t="e">
        <f ca="1">+IF(AND(ISNUMBER(OFFSET('Sanitation Data'!$D$12,0,10*ROW('Sanitation Data'!D67))),'Data Summary'!CO73="Yes"),OFFSET('Sanitation Data'!$D$12,0,10*ROW('Sanitation Data'!D67)),NA())</f>
        <v>#N/A</v>
      </c>
      <c r="AA73" s="507" t="e">
        <f ca="1">+IF(AND(ISNUMBER(OFFSET('Sanitation Data'!$E$4,0,10*ROW('Sanitation Data'!E67))),'Data Summary'!CP73="Yes"),100-OFFSET('Sanitation Data'!$E$4,0,10*ROW('Sanitation Data'!E67)),NA())</f>
        <v>#N/A</v>
      </c>
      <c r="AB73" s="507" t="e">
        <f ca="1">+IF(AND(ISNUMBER(OFFSET('Sanitation Data'!$E$6,0,10*ROW('Sanitation Data'!E67))),'Data Summary'!CQ73="Yes"),OFFSET('Sanitation Data'!$E$6,0,10*ROW('Sanitation Data'!E67)),NA())</f>
        <v>#N/A</v>
      </c>
      <c r="AC73" s="507" t="e">
        <f ca="1">+IF(AND(ISNUMBER(OFFSET('Sanitation Data'!$E$10,0,10*ROW('Sanitation Data'!E67))),'Data Summary'!CR73="Yes"),OFFSET('Sanitation Data'!$E$10,0,10*ROW('Sanitation Data'!E67)),NA())</f>
        <v>#N/A</v>
      </c>
      <c r="AD73" s="507" t="e">
        <f ca="1">+IF(AND(ISNUMBER(OFFSET('Sanitation Data'!$E$11,0,10*ROW('Sanitation Data'!E67))),'Data Summary'!CS73="Yes"),OFFSET('Sanitation Data'!$E$11,0,10*ROW('Sanitation Data'!E67)),NA())</f>
        <v>#N/A</v>
      </c>
      <c r="AE73" s="507" t="e">
        <f ca="1">+IF(AND(ISNUMBER(OFFSET('Sanitation Data'!$E$12,0,10*ROW('Sanitation Data'!E67))),'Data Summary'!CT73="Yes"),OFFSET('Sanitation Data'!$E$12,0,10*ROW('Sanitation Data'!E67)),NA())</f>
        <v>#N/A</v>
      </c>
      <c r="AF73" s="507" t="e">
        <f ca="1">+IF(AND(ISNUMBER(OFFSET('Sanitation Data'!$F$4,0,10*ROW('Sanitation Data'!F67))),'Data Summary'!CU73="Yes"),100-OFFSET('Sanitation Data'!$F$4,0,10*ROW('Sanitation Data'!F67)),NA())</f>
        <v>#N/A</v>
      </c>
      <c r="AG73" s="507" t="e">
        <f ca="1">+IF(AND(ISNUMBER(OFFSET('Sanitation Data'!$F$6,0,10*ROW('Sanitation Data'!F67))),'Data Summary'!CV73="Yes"),OFFSET('Sanitation Data'!$F$6,0,10*ROW('Sanitation Data'!F67)),NA())</f>
        <v>#N/A</v>
      </c>
      <c r="AH73" s="507" t="e">
        <f ca="1">+IF(AND(ISNUMBER(OFFSET('Sanitation Data'!$F$10,0,10*ROW('Sanitation Data'!F67))),'Data Summary'!CW73="Yes"),OFFSET('Sanitation Data'!$F$10,0,10*ROW('Sanitation Data'!F67)),NA())</f>
        <v>#N/A</v>
      </c>
      <c r="AI73" s="507" t="e">
        <f ca="1">+IF(AND(ISNUMBER(OFFSET('Sanitation Data'!$F$11,0,10*ROW('Sanitation Data'!F67))),'Data Summary'!CX73="Yes"),OFFSET('Sanitation Data'!$F$11,0,10*ROW('Sanitation Data'!F67)),NA())</f>
        <v>#N/A</v>
      </c>
      <c r="AJ73" s="507" t="e">
        <f ca="1">+IF(AND(ISNUMBER(OFFSET('Sanitation Data'!$F$12,0,10*ROW('Sanitation Data'!F67))),'Data Summary'!CY73="Yes"),OFFSET('Sanitation Data'!$F$12,0,10*ROW('Sanitation Data'!F67)),NA())</f>
        <v>#N/A</v>
      </c>
      <c r="AK73" s="507" t="e">
        <f ca="1">+IF(AND(ISNUMBER(OFFSET('Sanitation Data'!$G$4,0,10*ROW('Sanitation Data'!G67))),'Data Summary'!CZ73="Yes"),100-OFFSET('Sanitation Data'!$G$4,0,10*ROW('Sanitation Data'!G67)),NA())</f>
        <v>#N/A</v>
      </c>
      <c r="AL73" s="507" t="e">
        <f ca="1">+IF(AND(ISNUMBER(OFFSET('Sanitation Data'!$G$6,0,10*ROW('Sanitation Data'!G67))),'Data Summary'!DA73="Yes"),OFFSET('Sanitation Data'!$G$6,0,10*ROW('Sanitation Data'!G67)),NA())</f>
        <v>#N/A</v>
      </c>
      <c r="AM73" s="507" t="e">
        <f ca="1">+IF(AND(ISNUMBER(OFFSET('Sanitation Data'!$G$10,0,10*ROW('Sanitation Data'!G67))),'Data Summary'!DB73="Yes"),OFFSET('Sanitation Data'!$G$10,0,10*ROW('Sanitation Data'!G67)),NA())</f>
        <v>#N/A</v>
      </c>
      <c r="AN73" s="507" t="e">
        <f ca="1">+IF(AND(ISNUMBER(OFFSET('Sanitation Data'!$G$11,0,10*ROW('Sanitation Data'!G67))),'Data Summary'!DC73="Yes"),OFFSET('Sanitation Data'!$G$11,0,10*ROW('Sanitation Data'!G67)),NA())</f>
        <v>#N/A</v>
      </c>
      <c r="AO73" s="507" t="e">
        <f ca="1">+IF(AND(ISNUMBER(OFFSET('Sanitation Data'!$G$12,0,10*ROW('Sanitation Data'!G67))),'Data Summary'!DD73="Yes"),OFFSET('Sanitation Data'!$G$12,0,10*ROW('Sanitation Data'!G67)),NA())</f>
        <v>#N/A</v>
      </c>
      <c r="AP73" s="507" t="e">
        <f ca="1">+IF(AND(ISNUMBER(OFFSET('Sanitation Data'!$H$4,0,10*ROW('Sanitation Data'!H67))),'Data Summary'!DE73="Yes"),100-OFFSET('Sanitation Data'!$H$4,0,10*ROW('Sanitation Data'!H67)),NA())</f>
        <v>#N/A</v>
      </c>
      <c r="AQ73" s="507" t="e">
        <f ca="1">+IF(AND(ISNUMBER(OFFSET('Sanitation Data'!$H$6,0,10*ROW('Sanitation Data'!H67))),'Data Summary'!DF73="Yes"),OFFSET('Sanitation Data'!$H$6,0,10*ROW('Sanitation Data'!H67)),NA())</f>
        <v>#N/A</v>
      </c>
      <c r="AR73" s="507" t="e">
        <f ca="1">+IF(AND(ISNUMBER(OFFSET('Sanitation Data'!$H$10,0,10*ROW('Sanitation Data'!H67))),'Data Summary'!DG73="Yes"),OFFSET('Sanitation Data'!$H$10,0,10*ROW('Sanitation Data'!H67)),NA())</f>
        <v>#N/A</v>
      </c>
      <c r="AS73" s="507" t="e">
        <f ca="1">+IF(AND(ISNUMBER(OFFSET('Sanitation Data'!$H$11,0,10*ROW('Sanitation Data'!H67))),'Data Summary'!DH73="Yes"),OFFSET('Sanitation Data'!$H$11,0,10*ROW('Sanitation Data'!H67)),NA())</f>
        <v>#N/A</v>
      </c>
      <c r="AT73" s="507" t="e">
        <f ca="1">+IF(AND(ISNUMBER(OFFSET('Sanitation Data'!$H$12,0,10*ROW('Sanitation Data'!H67))),'Data Summary'!DI73="Yes"),OFFSET('Sanitation Data'!$H$12,0,10*ROW('Sanitation Data'!H67)),NA())</f>
        <v>#N/A</v>
      </c>
      <c r="AU73" s="507" t="e">
        <f ca="1">+IF(AND(ISNUMBER(OFFSET('Sanitation Data'!$I$4,0,10*ROW('Sanitation Data'!I67))),'Data Summary'!DJ73="Yes"),100-OFFSET('Sanitation Data'!$I$4,0,10*ROW('Sanitation Data'!I67)),NA())</f>
        <v>#N/A</v>
      </c>
      <c r="AV73" s="507" t="e">
        <f ca="1">+IF(AND(ISNUMBER(OFFSET('Sanitation Data'!$I$6,0,10*ROW('Sanitation Data'!I67))),'Data Summary'!DK73="Yes"),OFFSET('Sanitation Data'!$I$6,0,10*ROW('Sanitation Data'!I67)),NA())</f>
        <v>#N/A</v>
      </c>
      <c r="AW73" s="507" t="e">
        <f ca="1">+IF(AND(ISNUMBER(OFFSET('Sanitation Data'!$I$10,0,10*ROW('Sanitation Data'!I67))),'Data Summary'!DL73="Yes"),OFFSET('Sanitation Data'!$I$10,0,10*ROW('Sanitation Data'!I67)),NA())</f>
        <v>#N/A</v>
      </c>
      <c r="AX73" s="507" t="e">
        <f ca="1">+IF(AND(ISNUMBER(OFFSET('Sanitation Data'!$I$11,0,10*ROW('Sanitation Data'!I67))),'Data Summary'!DM73="Yes"),OFFSET('Sanitation Data'!$I$11,0,10*ROW('Sanitation Data'!I67)),NA())</f>
        <v>#N/A</v>
      </c>
      <c r="AY73" s="507" t="e">
        <f ca="1">+IF(AND(ISNUMBER(OFFSET('Sanitation Data'!$I$12,0,10*ROW('Sanitation Data'!I67))),'Data Summary'!DN73="Yes"),OFFSET('Sanitation Data'!$I$12,0,10*ROW('Sanitation Data'!I67)),NA())</f>
        <v>#N/A</v>
      </c>
      <c r="AZ73" s="508" t="e">
        <f ca="1">+IF(AND(ISNUMBER(OFFSET('Hygiene Data'!$D$5,0,10*ROW('Hygiene Data'!D67))),'Data Summary'!DO73="Yes"),OFFSET('Hygiene Data'!$D$5,0,10*ROW('Hygiene Data'!D67)),NA())</f>
        <v>#N/A</v>
      </c>
      <c r="BA73" s="508" t="e">
        <f ca="1">+IF(AND(ISNUMBER(OFFSET('Hygiene Data'!$D$7,0,10*ROW('Hygiene Data'!D67))),'Data Summary'!DP73="Yes"),OFFSET('Hygiene Data'!$D$7,0,10*ROW('Hygiene Data'!D67)),NA())</f>
        <v>#N/A</v>
      </c>
      <c r="BB73" s="508" t="e">
        <f ca="1">+IF(AND(ISNUMBER(OFFSET('Hygiene Data'!$D$9,0,10*ROW('Hygiene Data'!D67))),'Data Summary'!DQ73="Yes"),OFFSET('Hygiene Data'!$D$9,0,10*ROW('Hygiene Data'!D67)),NA())</f>
        <v>#N/A</v>
      </c>
      <c r="BC73" s="508" t="e">
        <f ca="1">+IF(AND(ISNUMBER(OFFSET('Hygiene Data'!$E$5,0,10*ROW('Hygiene Data'!E67))),'Data Summary'!DR73="Yes"),OFFSET('Hygiene Data'!$E$5,0,10*ROW('Hygiene Data'!E67)),NA())</f>
        <v>#N/A</v>
      </c>
      <c r="BD73" s="508" t="e">
        <f ca="1">+IF(AND(ISNUMBER(OFFSET('Hygiene Data'!$E$7,0,10*ROW('Hygiene Data'!E67))),'Data Summary'!DS73="Yes"),OFFSET('Hygiene Data'!$E$7,0,10*ROW('Hygiene Data'!E67)),NA())</f>
        <v>#N/A</v>
      </c>
      <c r="BE73" s="508" t="e">
        <f ca="1">+IF(AND(ISNUMBER(OFFSET('Hygiene Data'!$E$9,0,10*ROW('Hygiene Data'!E67))),'Data Summary'!DT73="Yes"),OFFSET('Hygiene Data'!$E$9,0,10*ROW('Hygiene Data'!E67)),NA())</f>
        <v>#N/A</v>
      </c>
      <c r="BF73" s="508" t="e">
        <f ca="1">+IF(AND(ISNUMBER(OFFSET('Hygiene Data'!$F$5,0,10*ROW('Hygiene Data'!F67))),'Data Summary'!DU73="Yes"),OFFSET('Hygiene Data'!$F$5,0,10*ROW('Hygiene Data'!F67)),NA())</f>
        <v>#N/A</v>
      </c>
      <c r="BG73" s="508" t="e">
        <f ca="1">+IF(AND(ISNUMBER(OFFSET('Hygiene Data'!$F$7,0,10*ROW('Hygiene Data'!F67))),'Data Summary'!DV73="Yes"),OFFSET('Hygiene Data'!$F$7,0,10*ROW('Hygiene Data'!F67)),NA())</f>
        <v>#N/A</v>
      </c>
      <c r="BH73" s="508" t="e">
        <f ca="1">+IF(AND(ISNUMBER(OFFSET('Hygiene Data'!$F$9,0,10*ROW('Hygiene Data'!F67))),'Data Summary'!DW73="Yes"),OFFSET('Hygiene Data'!$F$9,0,10*ROW('Hygiene Data'!F67)),NA())</f>
        <v>#N/A</v>
      </c>
      <c r="BI73" s="508" t="e">
        <f ca="1">+IF(AND(ISNUMBER(OFFSET('Hygiene Data'!$G$5,0,10*ROW('Hygiene Data'!G67))),'Data Summary'!DX73="Yes"),OFFSET('Hygiene Data'!$G$5,0,10*ROW('Hygiene Data'!G67)),NA())</f>
        <v>#N/A</v>
      </c>
      <c r="BJ73" s="508" t="e">
        <f ca="1">+IF(AND(ISNUMBER(OFFSET('Hygiene Data'!$G$7,0,10*ROW('Hygiene Data'!G67))),'Data Summary'!DY73="Yes"),OFFSET('Hygiene Data'!$G$7,0,10*ROW('Hygiene Data'!G67)),NA())</f>
        <v>#N/A</v>
      </c>
      <c r="BK73" s="508" t="e">
        <f ca="1">+IF(AND(ISNUMBER(OFFSET('Hygiene Data'!$G$9,0,10*ROW('Hygiene Data'!G67))),'Data Summary'!DZ73="Yes"),OFFSET('Hygiene Data'!$G$9,0,10*ROW('Hygiene Data'!G67)),NA())</f>
        <v>#N/A</v>
      </c>
      <c r="BL73" s="508" t="e">
        <f ca="1">+IF(AND(ISNUMBER(OFFSET('Hygiene Data'!$H$5,0,10*ROW('Hygiene Data'!H67))),'Data Summary'!EA73="Yes"),OFFSET('Hygiene Data'!$H$5,0,10*ROW('Hygiene Data'!H67)),NA())</f>
        <v>#N/A</v>
      </c>
      <c r="BM73" s="508" t="e">
        <f ca="1">+IF(AND(ISNUMBER(OFFSET('Hygiene Data'!$H$7,0,10*ROW('Hygiene Data'!H67))),'Data Summary'!EB73="Yes"),OFFSET('Hygiene Data'!$H$7,0,10*ROW('Hygiene Data'!H67)),NA())</f>
        <v>#N/A</v>
      </c>
      <c r="BN73" s="508" t="e">
        <f ca="1">+IF(AND(ISNUMBER(OFFSET('Hygiene Data'!$H$9,0,10*ROW('Hygiene Data'!H67))),'Data Summary'!EC73="Yes"),OFFSET('Hygiene Data'!$H$9,0,10*ROW('Hygiene Data'!H67)),NA())</f>
        <v>#N/A</v>
      </c>
      <c r="BO73" s="508" t="e">
        <f ca="1">+IF(AND(ISNUMBER(OFFSET('Hygiene Data'!$I$5,0,10*ROW('Hygiene Data'!I67))),'Data Summary'!ED73="Yes"),OFFSET('Hygiene Data'!$I$5,0,10*ROW('Hygiene Data'!I67)),NA())</f>
        <v>#N/A</v>
      </c>
      <c r="BP73" s="508" t="e">
        <f ca="1">+IF(AND(ISNUMBER(OFFSET('Hygiene Data'!$I$7,0,10*ROW('Hygiene Data'!I67))),'Data Summary'!EE73="Yes"),OFFSET('Hygiene Data'!$I$7,0,10*ROW('Hygiene Data'!I67)),NA())</f>
        <v>#N/A</v>
      </c>
      <c r="BQ73" s="508" t="e">
        <f ca="1">+IF(AND(ISNUMBER(OFFSET('Hygiene Data'!$I$9,0,10*ROW('Hygiene Data'!I67))),'Data Summary'!EF73="Yes"),OFFSET('Hygiene Data'!$I$9,0,10*ROW('Hygiene Data'!I67)),NA())</f>
        <v>#N/A</v>
      </c>
    </row>
    <row r="74" spans="1:69" x14ac:dyDescent="0.25">
      <c r="A74" s="504" t="e">
        <f ca="1">+RIGHT('Data Summary'!A74,LEN('Data Summary'!A74)-9)</f>
        <v>#VALUE!</v>
      </c>
      <c r="B74" s="478" t="str">
        <f ca="1">+IF(ISTEXT('Data Summary'!B74),'Data Summary'!B74,"")</f>
        <v/>
      </c>
      <c r="C74" s="505" t="e">
        <f ca="1">+VALUE('Data Summary'!C74)</f>
        <v>#VALUE!</v>
      </c>
      <c r="D74" s="506" t="e">
        <f ca="1">+IF(AND(ISNUMBER(OFFSET('Water Data'!$D$4,0,10*ROW('Water Data'!D68))),'Data Summary'!BS74="Yes"),100-OFFSET('Water Data'!$D$4,0,10*ROW('Water Data'!D68)),NA())</f>
        <v>#N/A</v>
      </c>
      <c r="E74" s="506" t="e">
        <f ca="1">+IF(AND(ISNUMBER(OFFSET('Water Data'!$D$6,0,10*ROW('Water Data'!D68))),'Data Summary'!BT74="Yes"),OFFSET('Water Data'!$D$6,0,10*ROW('Water Data'!D68)),NA())</f>
        <v>#N/A</v>
      </c>
      <c r="F74" s="506" t="e">
        <f ca="1">+IF(AND(ISNUMBER(OFFSET('Water Data'!$D$9,0,10*ROW('Water Data'!D68))),'Data Summary'!BU74="Yes"),OFFSET('Water Data'!$D$9,0,10*ROW('Water Data'!D68)),NA())</f>
        <v>#N/A</v>
      </c>
      <c r="G74" s="506" t="e">
        <f ca="1">+IF(AND(ISNUMBER(OFFSET('Water Data'!$E$4,0,10*ROW('Water Data'!E68))),'Data Summary'!BV74="Yes"),100-OFFSET('Water Data'!$E$4,0,10*ROW('Water Data'!E68)),NA())</f>
        <v>#N/A</v>
      </c>
      <c r="H74" s="506" t="e">
        <f ca="1">+IF(AND(ISNUMBER(OFFSET('Water Data'!$E$6,0,10*ROW('Water Data'!E68))),'Data Summary'!BW74="Yes"),OFFSET('Water Data'!$E$6,0,10*ROW('Water Data'!E68)),NA())</f>
        <v>#N/A</v>
      </c>
      <c r="I74" s="506" t="e">
        <f ca="1">+IF(AND(ISNUMBER(OFFSET('Water Data'!$E$9,0,10*ROW('Water Data'!E68))),'Data Summary'!BX74="Yes"),OFFSET('Water Data'!$E$9,0,10*ROW('Water Data'!E68)),NA())</f>
        <v>#N/A</v>
      </c>
      <c r="J74" s="506" t="e">
        <f ca="1">+IF(AND(ISNUMBER(OFFSET('Water Data'!$F$4,0,10*ROW('Water Data'!F68))),'Data Summary'!BY74="Yes"),100-OFFSET('Water Data'!$F$4,0,10*ROW('Water Data'!F68)),NA())</f>
        <v>#N/A</v>
      </c>
      <c r="K74" s="506" t="e">
        <f ca="1">+IF(AND(ISNUMBER(OFFSET('Water Data'!$F$6,0,10*ROW('Water Data'!F68))),'Data Summary'!BZ74="Yes"),OFFSET('Water Data'!$F$6,0,10*ROW('Water Data'!F68)),NA())</f>
        <v>#N/A</v>
      </c>
      <c r="L74" s="506" t="e">
        <f ca="1">+IF(AND(ISNUMBER(OFFSET('Water Data'!$F$9,0,10*ROW('Water Data'!F68))),'Data Summary'!CA74="Yes"),OFFSET('Water Data'!$F$9,0,10*ROW('Water Data'!F68)),NA())</f>
        <v>#N/A</v>
      </c>
      <c r="M74" s="506" t="e">
        <f ca="1">+IF(AND(ISNUMBER(OFFSET('Water Data'!$G$4,0,10*ROW('Water Data'!G68))),'Data Summary'!CB74="Yes"),100-OFFSET('Water Data'!$G$4,0,10*ROW('Water Data'!G68)),NA())</f>
        <v>#N/A</v>
      </c>
      <c r="N74" s="506" t="e">
        <f ca="1">+IF(AND(ISNUMBER(OFFSET('Water Data'!$G$6,0,10*ROW('Water Data'!G68))),'Data Summary'!CC74="Yes"),OFFSET('Water Data'!$G$6,0,10*ROW('Water Data'!G68)),NA())</f>
        <v>#N/A</v>
      </c>
      <c r="O74" s="506" t="e">
        <f ca="1">+IF(AND(ISNUMBER(OFFSET('Water Data'!$G$9,0,10*ROW('Water Data'!G68))),'Data Summary'!CD74="Yes"),OFFSET('Water Data'!$G$9,0,10*ROW('Water Data'!G68)),NA())</f>
        <v>#N/A</v>
      </c>
      <c r="P74" s="506" t="e">
        <f ca="1">+IF(AND(ISNUMBER(OFFSET('Water Data'!$H$4,0,10*ROW('Water Data'!H68))),'Data Summary'!CE74="Yes"),100-OFFSET('Water Data'!$H$4,0,10*ROW('Water Data'!H68)),NA())</f>
        <v>#N/A</v>
      </c>
      <c r="Q74" s="506" t="e">
        <f ca="1">+IF(AND(ISNUMBER(OFFSET('Water Data'!$H$6,0,10*ROW('Water Data'!H68))),'Data Summary'!CF74="Yes"),OFFSET('Water Data'!$H$6,0,10*ROW('Water Data'!H68)),NA())</f>
        <v>#N/A</v>
      </c>
      <c r="R74" s="506" t="e">
        <f ca="1">+IF(AND(ISNUMBER(OFFSET('Water Data'!$H$9,0,10*ROW('Water Data'!H68))),'Data Summary'!CG74="Yes"),OFFSET('Water Data'!$H$9,0,10*ROW('Water Data'!H68)),NA())</f>
        <v>#N/A</v>
      </c>
      <c r="S74" s="506" t="e">
        <f ca="1">+IF(AND(ISNUMBER(OFFSET('Water Data'!$I$4,0,10*ROW('Water Data'!I68))),'Data Summary'!CH74="Yes"),100-OFFSET('Water Data'!$I$4,0,10*ROW('Water Data'!I68)),NA())</f>
        <v>#N/A</v>
      </c>
      <c r="T74" s="506" t="e">
        <f ca="1">+IF(AND(ISNUMBER(OFFSET('Water Data'!$I$6,0,10*ROW('Water Data'!I68))),'Data Summary'!CI74="Yes"),OFFSET('Water Data'!$I$6,0,10*ROW('Water Data'!I68)),NA())</f>
        <v>#N/A</v>
      </c>
      <c r="U74" s="506" t="e">
        <f ca="1">+IF(AND(ISNUMBER(OFFSET('Water Data'!$I$9,0,10*ROW('Water Data'!I68))),'Data Summary'!CJ74="Yes"),OFFSET('Water Data'!$I$9,0,10*ROW('Water Data'!I68)),NA())</f>
        <v>#N/A</v>
      </c>
      <c r="V74" s="507" t="e">
        <f ca="1">+IF(AND(ISNUMBER(OFFSET('Sanitation Data'!$D$4,0,10*ROW('Sanitation Data'!D68))),'Data Summary'!CK74="Yes"),100-OFFSET('Sanitation Data'!$D$4,0,10*ROW('Sanitation Data'!D68)),NA())</f>
        <v>#N/A</v>
      </c>
      <c r="W74" s="507" t="e">
        <f ca="1">+IF(AND(ISNUMBER(OFFSET('Sanitation Data'!$D$6,0,10*ROW('Sanitation Data'!D68))),'Data Summary'!CL74="Yes"),OFFSET('Sanitation Data'!$D$6,0,10*ROW('Sanitation Data'!D68)),NA())</f>
        <v>#N/A</v>
      </c>
      <c r="X74" s="507" t="e">
        <f ca="1">+IF(AND(ISNUMBER(OFFSET('Sanitation Data'!$D$10,0,10*ROW('Sanitation Data'!D68))),'Data Summary'!CM74="Yes"),OFFSET('Sanitation Data'!$D$10,0,10*ROW('Sanitation Data'!D68)),NA())</f>
        <v>#N/A</v>
      </c>
      <c r="Y74" s="507" t="e">
        <f ca="1">+IF(AND(ISNUMBER(OFFSET('Sanitation Data'!$D$11,0,10*ROW('Sanitation Data'!D68))),'Data Summary'!CN74="Yes"),OFFSET('Sanitation Data'!$D$11,0,10*ROW('Sanitation Data'!D68)),NA())</f>
        <v>#N/A</v>
      </c>
      <c r="Z74" s="507" t="e">
        <f ca="1">+IF(AND(ISNUMBER(OFFSET('Sanitation Data'!$D$12,0,10*ROW('Sanitation Data'!D68))),'Data Summary'!CO74="Yes"),OFFSET('Sanitation Data'!$D$12,0,10*ROW('Sanitation Data'!D68)),NA())</f>
        <v>#N/A</v>
      </c>
      <c r="AA74" s="507" t="e">
        <f ca="1">+IF(AND(ISNUMBER(OFFSET('Sanitation Data'!$E$4,0,10*ROW('Sanitation Data'!E68))),'Data Summary'!CP74="Yes"),100-OFFSET('Sanitation Data'!$E$4,0,10*ROW('Sanitation Data'!E68)),NA())</f>
        <v>#N/A</v>
      </c>
      <c r="AB74" s="507" t="e">
        <f ca="1">+IF(AND(ISNUMBER(OFFSET('Sanitation Data'!$E$6,0,10*ROW('Sanitation Data'!E68))),'Data Summary'!CQ74="Yes"),OFFSET('Sanitation Data'!$E$6,0,10*ROW('Sanitation Data'!E68)),NA())</f>
        <v>#N/A</v>
      </c>
      <c r="AC74" s="507" t="e">
        <f ca="1">+IF(AND(ISNUMBER(OFFSET('Sanitation Data'!$E$10,0,10*ROW('Sanitation Data'!E68))),'Data Summary'!CR74="Yes"),OFFSET('Sanitation Data'!$E$10,0,10*ROW('Sanitation Data'!E68)),NA())</f>
        <v>#N/A</v>
      </c>
      <c r="AD74" s="507" t="e">
        <f ca="1">+IF(AND(ISNUMBER(OFFSET('Sanitation Data'!$E$11,0,10*ROW('Sanitation Data'!E68))),'Data Summary'!CS74="Yes"),OFFSET('Sanitation Data'!$E$11,0,10*ROW('Sanitation Data'!E68)),NA())</f>
        <v>#N/A</v>
      </c>
      <c r="AE74" s="507" t="e">
        <f ca="1">+IF(AND(ISNUMBER(OFFSET('Sanitation Data'!$E$12,0,10*ROW('Sanitation Data'!E68))),'Data Summary'!CT74="Yes"),OFFSET('Sanitation Data'!$E$12,0,10*ROW('Sanitation Data'!E68)),NA())</f>
        <v>#N/A</v>
      </c>
      <c r="AF74" s="507" t="e">
        <f ca="1">+IF(AND(ISNUMBER(OFFSET('Sanitation Data'!$F$4,0,10*ROW('Sanitation Data'!F68))),'Data Summary'!CU74="Yes"),100-OFFSET('Sanitation Data'!$F$4,0,10*ROW('Sanitation Data'!F68)),NA())</f>
        <v>#N/A</v>
      </c>
      <c r="AG74" s="507" t="e">
        <f ca="1">+IF(AND(ISNUMBER(OFFSET('Sanitation Data'!$F$6,0,10*ROW('Sanitation Data'!F68))),'Data Summary'!CV74="Yes"),OFFSET('Sanitation Data'!$F$6,0,10*ROW('Sanitation Data'!F68)),NA())</f>
        <v>#N/A</v>
      </c>
      <c r="AH74" s="507" t="e">
        <f ca="1">+IF(AND(ISNUMBER(OFFSET('Sanitation Data'!$F$10,0,10*ROW('Sanitation Data'!F68))),'Data Summary'!CW74="Yes"),OFFSET('Sanitation Data'!$F$10,0,10*ROW('Sanitation Data'!F68)),NA())</f>
        <v>#N/A</v>
      </c>
      <c r="AI74" s="507" t="e">
        <f ca="1">+IF(AND(ISNUMBER(OFFSET('Sanitation Data'!$F$11,0,10*ROW('Sanitation Data'!F68))),'Data Summary'!CX74="Yes"),OFFSET('Sanitation Data'!$F$11,0,10*ROW('Sanitation Data'!F68)),NA())</f>
        <v>#N/A</v>
      </c>
      <c r="AJ74" s="507" t="e">
        <f ca="1">+IF(AND(ISNUMBER(OFFSET('Sanitation Data'!$F$12,0,10*ROW('Sanitation Data'!F68))),'Data Summary'!CY74="Yes"),OFFSET('Sanitation Data'!$F$12,0,10*ROW('Sanitation Data'!F68)),NA())</f>
        <v>#N/A</v>
      </c>
      <c r="AK74" s="507" t="e">
        <f ca="1">+IF(AND(ISNUMBER(OFFSET('Sanitation Data'!$G$4,0,10*ROW('Sanitation Data'!G68))),'Data Summary'!CZ74="Yes"),100-OFFSET('Sanitation Data'!$G$4,0,10*ROW('Sanitation Data'!G68)),NA())</f>
        <v>#N/A</v>
      </c>
      <c r="AL74" s="507" t="e">
        <f ca="1">+IF(AND(ISNUMBER(OFFSET('Sanitation Data'!$G$6,0,10*ROW('Sanitation Data'!G68))),'Data Summary'!DA74="Yes"),OFFSET('Sanitation Data'!$G$6,0,10*ROW('Sanitation Data'!G68)),NA())</f>
        <v>#N/A</v>
      </c>
      <c r="AM74" s="507" t="e">
        <f ca="1">+IF(AND(ISNUMBER(OFFSET('Sanitation Data'!$G$10,0,10*ROW('Sanitation Data'!G68))),'Data Summary'!DB74="Yes"),OFFSET('Sanitation Data'!$G$10,0,10*ROW('Sanitation Data'!G68)),NA())</f>
        <v>#N/A</v>
      </c>
      <c r="AN74" s="507" t="e">
        <f ca="1">+IF(AND(ISNUMBER(OFFSET('Sanitation Data'!$G$11,0,10*ROW('Sanitation Data'!G68))),'Data Summary'!DC74="Yes"),OFFSET('Sanitation Data'!$G$11,0,10*ROW('Sanitation Data'!G68)),NA())</f>
        <v>#N/A</v>
      </c>
      <c r="AO74" s="507" t="e">
        <f ca="1">+IF(AND(ISNUMBER(OFFSET('Sanitation Data'!$G$12,0,10*ROW('Sanitation Data'!G68))),'Data Summary'!DD74="Yes"),OFFSET('Sanitation Data'!$G$12,0,10*ROW('Sanitation Data'!G68)),NA())</f>
        <v>#N/A</v>
      </c>
      <c r="AP74" s="507" t="e">
        <f ca="1">+IF(AND(ISNUMBER(OFFSET('Sanitation Data'!$H$4,0,10*ROW('Sanitation Data'!H68))),'Data Summary'!DE74="Yes"),100-OFFSET('Sanitation Data'!$H$4,0,10*ROW('Sanitation Data'!H68)),NA())</f>
        <v>#N/A</v>
      </c>
      <c r="AQ74" s="507" t="e">
        <f ca="1">+IF(AND(ISNUMBER(OFFSET('Sanitation Data'!$H$6,0,10*ROW('Sanitation Data'!H68))),'Data Summary'!DF74="Yes"),OFFSET('Sanitation Data'!$H$6,0,10*ROW('Sanitation Data'!H68)),NA())</f>
        <v>#N/A</v>
      </c>
      <c r="AR74" s="507" t="e">
        <f ca="1">+IF(AND(ISNUMBER(OFFSET('Sanitation Data'!$H$10,0,10*ROW('Sanitation Data'!H68))),'Data Summary'!DG74="Yes"),OFFSET('Sanitation Data'!$H$10,0,10*ROW('Sanitation Data'!H68)),NA())</f>
        <v>#N/A</v>
      </c>
      <c r="AS74" s="507" t="e">
        <f ca="1">+IF(AND(ISNUMBER(OFFSET('Sanitation Data'!$H$11,0,10*ROW('Sanitation Data'!H68))),'Data Summary'!DH74="Yes"),OFFSET('Sanitation Data'!$H$11,0,10*ROW('Sanitation Data'!H68)),NA())</f>
        <v>#N/A</v>
      </c>
      <c r="AT74" s="507" t="e">
        <f ca="1">+IF(AND(ISNUMBER(OFFSET('Sanitation Data'!$H$12,0,10*ROW('Sanitation Data'!H68))),'Data Summary'!DI74="Yes"),OFFSET('Sanitation Data'!$H$12,0,10*ROW('Sanitation Data'!H68)),NA())</f>
        <v>#N/A</v>
      </c>
      <c r="AU74" s="507" t="e">
        <f ca="1">+IF(AND(ISNUMBER(OFFSET('Sanitation Data'!$I$4,0,10*ROW('Sanitation Data'!I68))),'Data Summary'!DJ74="Yes"),100-OFFSET('Sanitation Data'!$I$4,0,10*ROW('Sanitation Data'!I68)),NA())</f>
        <v>#N/A</v>
      </c>
      <c r="AV74" s="507" t="e">
        <f ca="1">+IF(AND(ISNUMBER(OFFSET('Sanitation Data'!$I$6,0,10*ROW('Sanitation Data'!I68))),'Data Summary'!DK74="Yes"),OFFSET('Sanitation Data'!$I$6,0,10*ROW('Sanitation Data'!I68)),NA())</f>
        <v>#N/A</v>
      </c>
      <c r="AW74" s="507" t="e">
        <f ca="1">+IF(AND(ISNUMBER(OFFSET('Sanitation Data'!$I$10,0,10*ROW('Sanitation Data'!I68))),'Data Summary'!DL74="Yes"),OFFSET('Sanitation Data'!$I$10,0,10*ROW('Sanitation Data'!I68)),NA())</f>
        <v>#N/A</v>
      </c>
      <c r="AX74" s="507" t="e">
        <f ca="1">+IF(AND(ISNUMBER(OFFSET('Sanitation Data'!$I$11,0,10*ROW('Sanitation Data'!I68))),'Data Summary'!DM74="Yes"),OFFSET('Sanitation Data'!$I$11,0,10*ROW('Sanitation Data'!I68)),NA())</f>
        <v>#N/A</v>
      </c>
      <c r="AY74" s="507" t="e">
        <f ca="1">+IF(AND(ISNUMBER(OFFSET('Sanitation Data'!$I$12,0,10*ROW('Sanitation Data'!I68))),'Data Summary'!DN74="Yes"),OFFSET('Sanitation Data'!$I$12,0,10*ROW('Sanitation Data'!I68)),NA())</f>
        <v>#N/A</v>
      </c>
      <c r="AZ74" s="508" t="e">
        <f ca="1">+IF(AND(ISNUMBER(OFFSET('Hygiene Data'!$D$5,0,10*ROW('Hygiene Data'!D68))),'Data Summary'!DO74="Yes"),OFFSET('Hygiene Data'!$D$5,0,10*ROW('Hygiene Data'!D68)),NA())</f>
        <v>#N/A</v>
      </c>
      <c r="BA74" s="508" t="e">
        <f ca="1">+IF(AND(ISNUMBER(OFFSET('Hygiene Data'!$D$7,0,10*ROW('Hygiene Data'!D68))),'Data Summary'!DP74="Yes"),OFFSET('Hygiene Data'!$D$7,0,10*ROW('Hygiene Data'!D68)),NA())</f>
        <v>#N/A</v>
      </c>
      <c r="BB74" s="508" t="e">
        <f ca="1">+IF(AND(ISNUMBER(OFFSET('Hygiene Data'!$D$9,0,10*ROW('Hygiene Data'!D68))),'Data Summary'!DQ74="Yes"),OFFSET('Hygiene Data'!$D$9,0,10*ROW('Hygiene Data'!D68)),NA())</f>
        <v>#N/A</v>
      </c>
      <c r="BC74" s="508" t="e">
        <f ca="1">+IF(AND(ISNUMBER(OFFSET('Hygiene Data'!$E$5,0,10*ROW('Hygiene Data'!E68))),'Data Summary'!DR74="Yes"),OFFSET('Hygiene Data'!$E$5,0,10*ROW('Hygiene Data'!E68)),NA())</f>
        <v>#N/A</v>
      </c>
      <c r="BD74" s="508" t="e">
        <f ca="1">+IF(AND(ISNUMBER(OFFSET('Hygiene Data'!$E$7,0,10*ROW('Hygiene Data'!E68))),'Data Summary'!DS74="Yes"),OFFSET('Hygiene Data'!$E$7,0,10*ROW('Hygiene Data'!E68)),NA())</f>
        <v>#N/A</v>
      </c>
      <c r="BE74" s="508" t="e">
        <f ca="1">+IF(AND(ISNUMBER(OFFSET('Hygiene Data'!$E$9,0,10*ROW('Hygiene Data'!E68))),'Data Summary'!DT74="Yes"),OFFSET('Hygiene Data'!$E$9,0,10*ROW('Hygiene Data'!E68)),NA())</f>
        <v>#N/A</v>
      </c>
      <c r="BF74" s="508" t="e">
        <f ca="1">+IF(AND(ISNUMBER(OFFSET('Hygiene Data'!$F$5,0,10*ROW('Hygiene Data'!F68))),'Data Summary'!DU74="Yes"),OFFSET('Hygiene Data'!$F$5,0,10*ROW('Hygiene Data'!F68)),NA())</f>
        <v>#N/A</v>
      </c>
      <c r="BG74" s="508" t="e">
        <f ca="1">+IF(AND(ISNUMBER(OFFSET('Hygiene Data'!$F$7,0,10*ROW('Hygiene Data'!F68))),'Data Summary'!DV74="Yes"),OFFSET('Hygiene Data'!$F$7,0,10*ROW('Hygiene Data'!F68)),NA())</f>
        <v>#N/A</v>
      </c>
      <c r="BH74" s="508" t="e">
        <f ca="1">+IF(AND(ISNUMBER(OFFSET('Hygiene Data'!$F$9,0,10*ROW('Hygiene Data'!F68))),'Data Summary'!DW74="Yes"),OFFSET('Hygiene Data'!$F$9,0,10*ROW('Hygiene Data'!F68)),NA())</f>
        <v>#N/A</v>
      </c>
      <c r="BI74" s="508" t="e">
        <f ca="1">+IF(AND(ISNUMBER(OFFSET('Hygiene Data'!$G$5,0,10*ROW('Hygiene Data'!G68))),'Data Summary'!DX74="Yes"),OFFSET('Hygiene Data'!$G$5,0,10*ROW('Hygiene Data'!G68)),NA())</f>
        <v>#N/A</v>
      </c>
      <c r="BJ74" s="508" t="e">
        <f ca="1">+IF(AND(ISNUMBER(OFFSET('Hygiene Data'!$G$7,0,10*ROW('Hygiene Data'!G68))),'Data Summary'!DY74="Yes"),OFFSET('Hygiene Data'!$G$7,0,10*ROW('Hygiene Data'!G68)),NA())</f>
        <v>#N/A</v>
      </c>
      <c r="BK74" s="508" t="e">
        <f ca="1">+IF(AND(ISNUMBER(OFFSET('Hygiene Data'!$G$9,0,10*ROW('Hygiene Data'!G68))),'Data Summary'!DZ74="Yes"),OFFSET('Hygiene Data'!$G$9,0,10*ROW('Hygiene Data'!G68)),NA())</f>
        <v>#N/A</v>
      </c>
      <c r="BL74" s="508" t="e">
        <f ca="1">+IF(AND(ISNUMBER(OFFSET('Hygiene Data'!$H$5,0,10*ROW('Hygiene Data'!H68))),'Data Summary'!EA74="Yes"),OFFSET('Hygiene Data'!$H$5,0,10*ROW('Hygiene Data'!H68)),NA())</f>
        <v>#N/A</v>
      </c>
      <c r="BM74" s="508" t="e">
        <f ca="1">+IF(AND(ISNUMBER(OFFSET('Hygiene Data'!$H$7,0,10*ROW('Hygiene Data'!H68))),'Data Summary'!EB74="Yes"),OFFSET('Hygiene Data'!$H$7,0,10*ROW('Hygiene Data'!H68)),NA())</f>
        <v>#N/A</v>
      </c>
      <c r="BN74" s="508" t="e">
        <f ca="1">+IF(AND(ISNUMBER(OFFSET('Hygiene Data'!$H$9,0,10*ROW('Hygiene Data'!H68))),'Data Summary'!EC74="Yes"),OFFSET('Hygiene Data'!$H$9,0,10*ROW('Hygiene Data'!H68)),NA())</f>
        <v>#N/A</v>
      </c>
      <c r="BO74" s="508" t="e">
        <f ca="1">+IF(AND(ISNUMBER(OFFSET('Hygiene Data'!$I$5,0,10*ROW('Hygiene Data'!I68))),'Data Summary'!ED74="Yes"),OFFSET('Hygiene Data'!$I$5,0,10*ROW('Hygiene Data'!I68)),NA())</f>
        <v>#N/A</v>
      </c>
      <c r="BP74" s="508" t="e">
        <f ca="1">+IF(AND(ISNUMBER(OFFSET('Hygiene Data'!$I$7,0,10*ROW('Hygiene Data'!I68))),'Data Summary'!EE74="Yes"),OFFSET('Hygiene Data'!$I$7,0,10*ROW('Hygiene Data'!I68)),NA())</f>
        <v>#N/A</v>
      </c>
      <c r="BQ74" s="508" t="e">
        <f ca="1">+IF(AND(ISNUMBER(OFFSET('Hygiene Data'!$I$9,0,10*ROW('Hygiene Data'!I68))),'Data Summary'!EF74="Yes"),OFFSET('Hygiene Data'!$I$9,0,10*ROW('Hygiene Data'!I68)),NA())</f>
        <v>#N/A</v>
      </c>
    </row>
    <row r="75" spans="1:69" x14ac:dyDescent="0.25">
      <c r="A75" s="504" t="e">
        <f ca="1">+RIGHT('Data Summary'!A75,LEN('Data Summary'!A75)-9)</f>
        <v>#VALUE!</v>
      </c>
      <c r="B75" s="478" t="str">
        <f ca="1">+IF(ISTEXT('Data Summary'!B75),'Data Summary'!B75,"")</f>
        <v/>
      </c>
      <c r="C75" s="505" t="e">
        <f ca="1">+VALUE('Data Summary'!C75)</f>
        <v>#VALUE!</v>
      </c>
      <c r="D75" s="506" t="e">
        <f ca="1">+IF(AND(ISNUMBER(OFFSET('Water Data'!$D$4,0,10*ROW('Water Data'!D69))),'Data Summary'!BS75="Yes"),100-OFFSET('Water Data'!$D$4,0,10*ROW('Water Data'!D69)),NA())</f>
        <v>#N/A</v>
      </c>
      <c r="E75" s="506" t="e">
        <f ca="1">+IF(AND(ISNUMBER(OFFSET('Water Data'!$D$6,0,10*ROW('Water Data'!D69))),'Data Summary'!BT75="Yes"),OFFSET('Water Data'!$D$6,0,10*ROW('Water Data'!D69)),NA())</f>
        <v>#N/A</v>
      </c>
      <c r="F75" s="506" t="e">
        <f ca="1">+IF(AND(ISNUMBER(OFFSET('Water Data'!$D$9,0,10*ROW('Water Data'!D69))),'Data Summary'!BU75="Yes"),OFFSET('Water Data'!$D$9,0,10*ROW('Water Data'!D69)),NA())</f>
        <v>#N/A</v>
      </c>
      <c r="G75" s="506" t="e">
        <f ca="1">+IF(AND(ISNUMBER(OFFSET('Water Data'!$E$4,0,10*ROW('Water Data'!E69))),'Data Summary'!BV75="Yes"),100-OFFSET('Water Data'!$E$4,0,10*ROW('Water Data'!E69)),NA())</f>
        <v>#N/A</v>
      </c>
      <c r="H75" s="506" t="e">
        <f ca="1">+IF(AND(ISNUMBER(OFFSET('Water Data'!$E$6,0,10*ROW('Water Data'!E69))),'Data Summary'!BW75="Yes"),OFFSET('Water Data'!$E$6,0,10*ROW('Water Data'!E69)),NA())</f>
        <v>#N/A</v>
      </c>
      <c r="I75" s="506" t="e">
        <f ca="1">+IF(AND(ISNUMBER(OFFSET('Water Data'!$E$9,0,10*ROW('Water Data'!E69))),'Data Summary'!BX75="Yes"),OFFSET('Water Data'!$E$9,0,10*ROW('Water Data'!E69)),NA())</f>
        <v>#N/A</v>
      </c>
      <c r="J75" s="506" t="e">
        <f ca="1">+IF(AND(ISNUMBER(OFFSET('Water Data'!$F$4,0,10*ROW('Water Data'!F69))),'Data Summary'!BY75="Yes"),100-OFFSET('Water Data'!$F$4,0,10*ROW('Water Data'!F69)),NA())</f>
        <v>#N/A</v>
      </c>
      <c r="K75" s="506" t="e">
        <f ca="1">+IF(AND(ISNUMBER(OFFSET('Water Data'!$F$6,0,10*ROW('Water Data'!F69))),'Data Summary'!BZ75="Yes"),OFFSET('Water Data'!$F$6,0,10*ROW('Water Data'!F69)),NA())</f>
        <v>#N/A</v>
      </c>
      <c r="L75" s="506" t="e">
        <f ca="1">+IF(AND(ISNUMBER(OFFSET('Water Data'!$F$9,0,10*ROW('Water Data'!F69))),'Data Summary'!CA75="Yes"),OFFSET('Water Data'!$F$9,0,10*ROW('Water Data'!F69)),NA())</f>
        <v>#N/A</v>
      </c>
      <c r="M75" s="506" t="e">
        <f ca="1">+IF(AND(ISNUMBER(OFFSET('Water Data'!$G$4,0,10*ROW('Water Data'!G69))),'Data Summary'!CB75="Yes"),100-OFFSET('Water Data'!$G$4,0,10*ROW('Water Data'!G69)),NA())</f>
        <v>#N/A</v>
      </c>
      <c r="N75" s="506" t="e">
        <f ca="1">+IF(AND(ISNUMBER(OFFSET('Water Data'!$G$6,0,10*ROW('Water Data'!G69))),'Data Summary'!CC75="Yes"),OFFSET('Water Data'!$G$6,0,10*ROW('Water Data'!G69)),NA())</f>
        <v>#N/A</v>
      </c>
      <c r="O75" s="506" t="e">
        <f ca="1">+IF(AND(ISNUMBER(OFFSET('Water Data'!$G$9,0,10*ROW('Water Data'!G69))),'Data Summary'!CD75="Yes"),OFFSET('Water Data'!$G$9,0,10*ROW('Water Data'!G69)),NA())</f>
        <v>#N/A</v>
      </c>
      <c r="P75" s="506" t="e">
        <f ca="1">+IF(AND(ISNUMBER(OFFSET('Water Data'!$H$4,0,10*ROW('Water Data'!H69))),'Data Summary'!CE75="Yes"),100-OFFSET('Water Data'!$H$4,0,10*ROW('Water Data'!H69)),NA())</f>
        <v>#N/A</v>
      </c>
      <c r="Q75" s="506" t="e">
        <f ca="1">+IF(AND(ISNUMBER(OFFSET('Water Data'!$H$6,0,10*ROW('Water Data'!H69))),'Data Summary'!CF75="Yes"),OFFSET('Water Data'!$H$6,0,10*ROW('Water Data'!H69)),NA())</f>
        <v>#N/A</v>
      </c>
      <c r="R75" s="506" t="e">
        <f ca="1">+IF(AND(ISNUMBER(OFFSET('Water Data'!$H$9,0,10*ROW('Water Data'!H69))),'Data Summary'!CG75="Yes"),OFFSET('Water Data'!$H$9,0,10*ROW('Water Data'!H69)),NA())</f>
        <v>#N/A</v>
      </c>
      <c r="S75" s="506" t="e">
        <f ca="1">+IF(AND(ISNUMBER(OFFSET('Water Data'!$I$4,0,10*ROW('Water Data'!I69))),'Data Summary'!CH75="Yes"),100-OFFSET('Water Data'!$I$4,0,10*ROW('Water Data'!I69)),NA())</f>
        <v>#N/A</v>
      </c>
      <c r="T75" s="506" t="e">
        <f ca="1">+IF(AND(ISNUMBER(OFFSET('Water Data'!$I$6,0,10*ROW('Water Data'!I69))),'Data Summary'!CI75="Yes"),OFFSET('Water Data'!$I$6,0,10*ROW('Water Data'!I69)),NA())</f>
        <v>#N/A</v>
      </c>
      <c r="U75" s="506" t="e">
        <f ca="1">+IF(AND(ISNUMBER(OFFSET('Water Data'!$I$9,0,10*ROW('Water Data'!I69))),'Data Summary'!CJ75="Yes"),OFFSET('Water Data'!$I$9,0,10*ROW('Water Data'!I69)),NA())</f>
        <v>#N/A</v>
      </c>
      <c r="V75" s="507" t="e">
        <f ca="1">+IF(AND(ISNUMBER(OFFSET('Sanitation Data'!$D$4,0,10*ROW('Sanitation Data'!D69))),'Data Summary'!CK75="Yes"),100-OFFSET('Sanitation Data'!$D$4,0,10*ROW('Sanitation Data'!D69)),NA())</f>
        <v>#N/A</v>
      </c>
      <c r="W75" s="507" t="e">
        <f ca="1">+IF(AND(ISNUMBER(OFFSET('Sanitation Data'!$D$6,0,10*ROW('Sanitation Data'!D69))),'Data Summary'!CL75="Yes"),OFFSET('Sanitation Data'!$D$6,0,10*ROW('Sanitation Data'!D69)),NA())</f>
        <v>#N/A</v>
      </c>
      <c r="X75" s="507" t="e">
        <f ca="1">+IF(AND(ISNUMBER(OFFSET('Sanitation Data'!$D$10,0,10*ROW('Sanitation Data'!D69))),'Data Summary'!CM75="Yes"),OFFSET('Sanitation Data'!$D$10,0,10*ROW('Sanitation Data'!D69)),NA())</f>
        <v>#N/A</v>
      </c>
      <c r="Y75" s="507" t="e">
        <f ca="1">+IF(AND(ISNUMBER(OFFSET('Sanitation Data'!$D$11,0,10*ROW('Sanitation Data'!D69))),'Data Summary'!CN75="Yes"),OFFSET('Sanitation Data'!$D$11,0,10*ROW('Sanitation Data'!D69)),NA())</f>
        <v>#N/A</v>
      </c>
      <c r="Z75" s="507" t="e">
        <f ca="1">+IF(AND(ISNUMBER(OFFSET('Sanitation Data'!$D$12,0,10*ROW('Sanitation Data'!D69))),'Data Summary'!CO75="Yes"),OFFSET('Sanitation Data'!$D$12,0,10*ROW('Sanitation Data'!D69)),NA())</f>
        <v>#N/A</v>
      </c>
      <c r="AA75" s="507" t="e">
        <f ca="1">+IF(AND(ISNUMBER(OFFSET('Sanitation Data'!$E$4,0,10*ROW('Sanitation Data'!E69))),'Data Summary'!CP75="Yes"),100-OFFSET('Sanitation Data'!$E$4,0,10*ROW('Sanitation Data'!E69)),NA())</f>
        <v>#N/A</v>
      </c>
      <c r="AB75" s="507" t="e">
        <f ca="1">+IF(AND(ISNUMBER(OFFSET('Sanitation Data'!$E$6,0,10*ROW('Sanitation Data'!E69))),'Data Summary'!CQ75="Yes"),OFFSET('Sanitation Data'!$E$6,0,10*ROW('Sanitation Data'!E69)),NA())</f>
        <v>#N/A</v>
      </c>
      <c r="AC75" s="507" t="e">
        <f ca="1">+IF(AND(ISNUMBER(OFFSET('Sanitation Data'!$E$10,0,10*ROW('Sanitation Data'!E69))),'Data Summary'!CR75="Yes"),OFFSET('Sanitation Data'!$E$10,0,10*ROW('Sanitation Data'!E69)),NA())</f>
        <v>#N/A</v>
      </c>
      <c r="AD75" s="507" t="e">
        <f ca="1">+IF(AND(ISNUMBER(OFFSET('Sanitation Data'!$E$11,0,10*ROW('Sanitation Data'!E69))),'Data Summary'!CS75="Yes"),OFFSET('Sanitation Data'!$E$11,0,10*ROW('Sanitation Data'!E69)),NA())</f>
        <v>#N/A</v>
      </c>
      <c r="AE75" s="507" t="e">
        <f ca="1">+IF(AND(ISNUMBER(OFFSET('Sanitation Data'!$E$12,0,10*ROW('Sanitation Data'!E69))),'Data Summary'!CT75="Yes"),OFFSET('Sanitation Data'!$E$12,0,10*ROW('Sanitation Data'!E69)),NA())</f>
        <v>#N/A</v>
      </c>
      <c r="AF75" s="507" t="e">
        <f ca="1">+IF(AND(ISNUMBER(OFFSET('Sanitation Data'!$F$4,0,10*ROW('Sanitation Data'!F69))),'Data Summary'!CU75="Yes"),100-OFFSET('Sanitation Data'!$F$4,0,10*ROW('Sanitation Data'!F69)),NA())</f>
        <v>#N/A</v>
      </c>
      <c r="AG75" s="507" t="e">
        <f ca="1">+IF(AND(ISNUMBER(OFFSET('Sanitation Data'!$F$6,0,10*ROW('Sanitation Data'!F69))),'Data Summary'!CV75="Yes"),OFFSET('Sanitation Data'!$F$6,0,10*ROW('Sanitation Data'!F69)),NA())</f>
        <v>#N/A</v>
      </c>
      <c r="AH75" s="507" t="e">
        <f ca="1">+IF(AND(ISNUMBER(OFFSET('Sanitation Data'!$F$10,0,10*ROW('Sanitation Data'!F69))),'Data Summary'!CW75="Yes"),OFFSET('Sanitation Data'!$F$10,0,10*ROW('Sanitation Data'!F69)),NA())</f>
        <v>#N/A</v>
      </c>
      <c r="AI75" s="507" t="e">
        <f ca="1">+IF(AND(ISNUMBER(OFFSET('Sanitation Data'!$F$11,0,10*ROW('Sanitation Data'!F69))),'Data Summary'!CX75="Yes"),OFFSET('Sanitation Data'!$F$11,0,10*ROW('Sanitation Data'!F69)),NA())</f>
        <v>#N/A</v>
      </c>
      <c r="AJ75" s="507" t="e">
        <f ca="1">+IF(AND(ISNUMBER(OFFSET('Sanitation Data'!$F$12,0,10*ROW('Sanitation Data'!F69))),'Data Summary'!CY75="Yes"),OFFSET('Sanitation Data'!$F$12,0,10*ROW('Sanitation Data'!F69)),NA())</f>
        <v>#N/A</v>
      </c>
      <c r="AK75" s="507" t="e">
        <f ca="1">+IF(AND(ISNUMBER(OFFSET('Sanitation Data'!$G$4,0,10*ROW('Sanitation Data'!G69))),'Data Summary'!CZ75="Yes"),100-OFFSET('Sanitation Data'!$G$4,0,10*ROW('Sanitation Data'!G69)),NA())</f>
        <v>#N/A</v>
      </c>
      <c r="AL75" s="507" t="e">
        <f ca="1">+IF(AND(ISNUMBER(OFFSET('Sanitation Data'!$G$6,0,10*ROW('Sanitation Data'!G69))),'Data Summary'!DA75="Yes"),OFFSET('Sanitation Data'!$G$6,0,10*ROW('Sanitation Data'!G69)),NA())</f>
        <v>#N/A</v>
      </c>
      <c r="AM75" s="507" t="e">
        <f ca="1">+IF(AND(ISNUMBER(OFFSET('Sanitation Data'!$G$10,0,10*ROW('Sanitation Data'!G69))),'Data Summary'!DB75="Yes"),OFFSET('Sanitation Data'!$G$10,0,10*ROW('Sanitation Data'!G69)),NA())</f>
        <v>#N/A</v>
      </c>
      <c r="AN75" s="507" t="e">
        <f ca="1">+IF(AND(ISNUMBER(OFFSET('Sanitation Data'!$G$11,0,10*ROW('Sanitation Data'!G69))),'Data Summary'!DC75="Yes"),OFFSET('Sanitation Data'!$G$11,0,10*ROW('Sanitation Data'!G69)),NA())</f>
        <v>#N/A</v>
      </c>
      <c r="AO75" s="507" t="e">
        <f ca="1">+IF(AND(ISNUMBER(OFFSET('Sanitation Data'!$G$12,0,10*ROW('Sanitation Data'!G69))),'Data Summary'!DD75="Yes"),OFFSET('Sanitation Data'!$G$12,0,10*ROW('Sanitation Data'!G69)),NA())</f>
        <v>#N/A</v>
      </c>
      <c r="AP75" s="507" t="e">
        <f ca="1">+IF(AND(ISNUMBER(OFFSET('Sanitation Data'!$H$4,0,10*ROW('Sanitation Data'!H69))),'Data Summary'!DE75="Yes"),100-OFFSET('Sanitation Data'!$H$4,0,10*ROW('Sanitation Data'!H69)),NA())</f>
        <v>#N/A</v>
      </c>
      <c r="AQ75" s="507" t="e">
        <f ca="1">+IF(AND(ISNUMBER(OFFSET('Sanitation Data'!$H$6,0,10*ROW('Sanitation Data'!H69))),'Data Summary'!DF75="Yes"),OFFSET('Sanitation Data'!$H$6,0,10*ROW('Sanitation Data'!H69)),NA())</f>
        <v>#N/A</v>
      </c>
      <c r="AR75" s="507" t="e">
        <f ca="1">+IF(AND(ISNUMBER(OFFSET('Sanitation Data'!$H$10,0,10*ROW('Sanitation Data'!H69))),'Data Summary'!DG75="Yes"),OFFSET('Sanitation Data'!$H$10,0,10*ROW('Sanitation Data'!H69)),NA())</f>
        <v>#N/A</v>
      </c>
      <c r="AS75" s="507" t="e">
        <f ca="1">+IF(AND(ISNUMBER(OFFSET('Sanitation Data'!$H$11,0,10*ROW('Sanitation Data'!H69))),'Data Summary'!DH75="Yes"),OFFSET('Sanitation Data'!$H$11,0,10*ROW('Sanitation Data'!H69)),NA())</f>
        <v>#N/A</v>
      </c>
      <c r="AT75" s="507" t="e">
        <f ca="1">+IF(AND(ISNUMBER(OFFSET('Sanitation Data'!$H$12,0,10*ROW('Sanitation Data'!H69))),'Data Summary'!DI75="Yes"),OFFSET('Sanitation Data'!$H$12,0,10*ROW('Sanitation Data'!H69)),NA())</f>
        <v>#N/A</v>
      </c>
      <c r="AU75" s="507" t="e">
        <f ca="1">+IF(AND(ISNUMBER(OFFSET('Sanitation Data'!$I$4,0,10*ROW('Sanitation Data'!I69))),'Data Summary'!DJ75="Yes"),100-OFFSET('Sanitation Data'!$I$4,0,10*ROW('Sanitation Data'!I69)),NA())</f>
        <v>#N/A</v>
      </c>
      <c r="AV75" s="507" t="e">
        <f ca="1">+IF(AND(ISNUMBER(OFFSET('Sanitation Data'!$I$6,0,10*ROW('Sanitation Data'!I69))),'Data Summary'!DK75="Yes"),OFFSET('Sanitation Data'!$I$6,0,10*ROW('Sanitation Data'!I69)),NA())</f>
        <v>#N/A</v>
      </c>
      <c r="AW75" s="507" t="e">
        <f ca="1">+IF(AND(ISNUMBER(OFFSET('Sanitation Data'!$I$10,0,10*ROW('Sanitation Data'!I69))),'Data Summary'!DL75="Yes"),OFFSET('Sanitation Data'!$I$10,0,10*ROW('Sanitation Data'!I69)),NA())</f>
        <v>#N/A</v>
      </c>
      <c r="AX75" s="507" t="e">
        <f ca="1">+IF(AND(ISNUMBER(OFFSET('Sanitation Data'!$I$11,0,10*ROW('Sanitation Data'!I69))),'Data Summary'!DM75="Yes"),OFFSET('Sanitation Data'!$I$11,0,10*ROW('Sanitation Data'!I69)),NA())</f>
        <v>#N/A</v>
      </c>
      <c r="AY75" s="507" t="e">
        <f ca="1">+IF(AND(ISNUMBER(OFFSET('Sanitation Data'!$I$12,0,10*ROW('Sanitation Data'!I69))),'Data Summary'!DN75="Yes"),OFFSET('Sanitation Data'!$I$12,0,10*ROW('Sanitation Data'!I69)),NA())</f>
        <v>#N/A</v>
      </c>
      <c r="AZ75" s="508" t="e">
        <f ca="1">+IF(AND(ISNUMBER(OFFSET('Hygiene Data'!$D$5,0,10*ROW('Hygiene Data'!D69))),'Data Summary'!DO75="Yes"),OFFSET('Hygiene Data'!$D$5,0,10*ROW('Hygiene Data'!D69)),NA())</f>
        <v>#N/A</v>
      </c>
      <c r="BA75" s="508" t="e">
        <f ca="1">+IF(AND(ISNUMBER(OFFSET('Hygiene Data'!$D$7,0,10*ROW('Hygiene Data'!D69))),'Data Summary'!DP75="Yes"),OFFSET('Hygiene Data'!$D$7,0,10*ROW('Hygiene Data'!D69)),NA())</f>
        <v>#N/A</v>
      </c>
      <c r="BB75" s="508" t="e">
        <f ca="1">+IF(AND(ISNUMBER(OFFSET('Hygiene Data'!$D$9,0,10*ROW('Hygiene Data'!D69))),'Data Summary'!DQ75="Yes"),OFFSET('Hygiene Data'!$D$9,0,10*ROW('Hygiene Data'!D69)),NA())</f>
        <v>#N/A</v>
      </c>
      <c r="BC75" s="508" t="e">
        <f ca="1">+IF(AND(ISNUMBER(OFFSET('Hygiene Data'!$E$5,0,10*ROW('Hygiene Data'!E69))),'Data Summary'!DR75="Yes"),OFFSET('Hygiene Data'!$E$5,0,10*ROW('Hygiene Data'!E69)),NA())</f>
        <v>#N/A</v>
      </c>
      <c r="BD75" s="508" t="e">
        <f ca="1">+IF(AND(ISNUMBER(OFFSET('Hygiene Data'!$E$7,0,10*ROW('Hygiene Data'!E69))),'Data Summary'!DS75="Yes"),OFFSET('Hygiene Data'!$E$7,0,10*ROW('Hygiene Data'!E69)),NA())</f>
        <v>#N/A</v>
      </c>
      <c r="BE75" s="508" t="e">
        <f ca="1">+IF(AND(ISNUMBER(OFFSET('Hygiene Data'!$E$9,0,10*ROW('Hygiene Data'!E69))),'Data Summary'!DT75="Yes"),OFFSET('Hygiene Data'!$E$9,0,10*ROW('Hygiene Data'!E69)),NA())</f>
        <v>#N/A</v>
      </c>
      <c r="BF75" s="508" t="e">
        <f ca="1">+IF(AND(ISNUMBER(OFFSET('Hygiene Data'!$F$5,0,10*ROW('Hygiene Data'!F69))),'Data Summary'!DU75="Yes"),OFFSET('Hygiene Data'!$F$5,0,10*ROW('Hygiene Data'!F69)),NA())</f>
        <v>#N/A</v>
      </c>
      <c r="BG75" s="508" t="e">
        <f ca="1">+IF(AND(ISNUMBER(OFFSET('Hygiene Data'!$F$7,0,10*ROW('Hygiene Data'!F69))),'Data Summary'!DV75="Yes"),OFFSET('Hygiene Data'!$F$7,0,10*ROW('Hygiene Data'!F69)),NA())</f>
        <v>#N/A</v>
      </c>
      <c r="BH75" s="508" t="e">
        <f ca="1">+IF(AND(ISNUMBER(OFFSET('Hygiene Data'!$F$9,0,10*ROW('Hygiene Data'!F69))),'Data Summary'!DW75="Yes"),OFFSET('Hygiene Data'!$F$9,0,10*ROW('Hygiene Data'!F69)),NA())</f>
        <v>#N/A</v>
      </c>
      <c r="BI75" s="508" t="e">
        <f ca="1">+IF(AND(ISNUMBER(OFFSET('Hygiene Data'!$G$5,0,10*ROW('Hygiene Data'!G69))),'Data Summary'!DX75="Yes"),OFFSET('Hygiene Data'!$G$5,0,10*ROW('Hygiene Data'!G69)),NA())</f>
        <v>#N/A</v>
      </c>
      <c r="BJ75" s="508" t="e">
        <f ca="1">+IF(AND(ISNUMBER(OFFSET('Hygiene Data'!$G$7,0,10*ROW('Hygiene Data'!G69))),'Data Summary'!DY75="Yes"),OFFSET('Hygiene Data'!$G$7,0,10*ROW('Hygiene Data'!G69)),NA())</f>
        <v>#N/A</v>
      </c>
      <c r="BK75" s="508" t="e">
        <f ca="1">+IF(AND(ISNUMBER(OFFSET('Hygiene Data'!$G$9,0,10*ROW('Hygiene Data'!G69))),'Data Summary'!DZ75="Yes"),OFFSET('Hygiene Data'!$G$9,0,10*ROW('Hygiene Data'!G69)),NA())</f>
        <v>#N/A</v>
      </c>
      <c r="BL75" s="508" t="e">
        <f ca="1">+IF(AND(ISNUMBER(OFFSET('Hygiene Data'!$H$5,0,10*ROW('Hygiene Data'!H69))),'Data Summary'!EA75="Yes"),OFFSET('Hygiene Data'!$H$5,0,10*ROW('Hygiene Data'!H69)),NA())</f>
        <v>#N/A</v>
      </c>
      <c r="BM75" s="508" t="e">
        <f ca="1">+IF(AND(ISNUMBER(OFFSET('Hygiene Data'!$H$7,0,10*ROW('Hygiene Data'!H69))),'Data Summary'!EB75="Yes"),OFFSET('Hygiene Data'!$H$7,0,10*ROW('Hygiene Data'!H69)),NA())</f>
        <v>#N/A</v>
      </c>
      <c r="BN75" s="508" t="e">
        <f ca="1">+IF(AND(ISNUMBER(OFFSET('Hygiene Data'!$H$9,0,10*ROW('Hygiene Data'!H69))),'Data Summary'!EC75="Yes"),OFFSET('Hygiene Data'!$H$9,0,10*ROW('Hygiene Data'!H69)),NA())</f>
        <v>#N/A</v>
      </c>
      <c r="BO75" s="508" t="e">
        <f ca="1">+IF(AND(ISNUMBER(OFFSET('Hygiene Data'!$I$5,0,10*ROW('Hygiene Data'!I69))),'Data Summary'!ED75="Yes"),OFFSET('Hygiene Data'!$I$5,0,10*ROW('Hygiene Data'!I69)),NA())</f>
        <v>#N/A</v>
      </c>
      <c r="BP75" s="508" t="e">
        <f ca="1">+IF(AND(ISNUMBER(OFFSET('Hygiene Data'!$I$7,0,10*ROW('Hygiene Data'!I69))),'Data Summary'!EE75="Yes"),OFFSET('Hygiene Data'!$I$7,0,10*ROW('Hygiene Data'!I69)),NA())</f>
        <v>#N/A</v>
      </c>
      <c r="BQ75" s="508" t="e">
        <f ca="1">+IF(AND(ISNUMBER(OFFSET('Hygiene Data'!$I$9,0,10*ROW('Hygiene Data'!I69))),'Data Summary'!EF75="Yes"),OFFSET('Hygiene Data'!$I$9,0,10*ROW('Hygiene Data'!I69)),NA())</f>
        <v>#N/A</v>
      </c>
    </row>
    <row r="76" spans="1:69" x14ac:dyDescent="0.25">
      <c r="A76" s="504" t="e">
        <f ca="1">+RIGHT('Data Summary'!A76,LEN('Data Summary'!A76)-9)</f>
        <v>#VALUE!</v>
      </c>
      <c r="B76" s="478" t="str">
        <f ca="1">+IF(ISTEXT('Data Summary'!B76),'Data Summary'!B76,"")</f>
        <v/>
      </c>
      <c r="C76" s="505" t="e">
        <f ca="1">+VALUE('Data Summary'!C76)</f>
        <v>#VALUE!</v>
      </c>
      <c r="D76" s="506" t="e">
        <f ca="1">+IF(AND(ISNUMBER(OFFSET('Water Data'!$D$4,0,10*ROW('Water Data'!D70))),'Data Summary'!BS76="Yes"),100-OFFSET('Water Data'!$D$4,0,10*ROW('Water Data'!D70)),NA())</f>
        <v>#N/A</v>
      </c>
      <c r="E76" s="506" t="e">
        <f ca="1">+IF(AND(ISNUMBER(OFFSET('Water Data'!$D$6,0,10*ROW('Water Data'!D70))),'Data Summary'!BT76="Yes"),OFFSET('Water Data'!$D$6,0,10*ROW('Water Data'!D70)),NA())</f>
        <v>#N/A</v>
      </c>
      <c r="F76" s="506" t="e">
        <f ca="1">+IF(AND(ISNUMBER(OFFSET('Water Data'!$D$9,0,10*ROW('Water Data'!D70))),'Data Summary'!BU76="Yes"),OFFSET('Water Data'!$D$9,0,10*ROW('Water Data'!D70)),NA())</f>
        <v>#N/A</v>
      </c>
      <c r="G76" s="506" t="e">
        <f ca="1">+IF(AND(ISNUMBER(OFFSET('Water Data'!$E$4,0,10*ROW('Water Data'!E70))),'Data Summary'!BV76="Yes"),100-OFFSET('Water Data'!$E$4,0,10*ROW('Water Data'!E70)),NA())</f>
        <v>#N/A</v>
      </c>
      <c r="H76" s="506" t="e">
        <f ca="1">+IF(AND(ISNUMBER(OFFSET('Water Data'!$E$6,0,10*ROW('Water Data'!E70))),'Data Summary'!BW76="Yes"),OFFSET('Water Data'!$E$6,0,10*ROW('Water Data'!E70)),NA())</f>
        <v>#N/A</v>
      </c>
      <c r="I76" s="506" t="e">
        <f ca="1">+IF(AND(ISNUMBER(OFFSET('Water Data'!$E$9,0,10*ROW('Water Data'!E70))),'Data Summary'!BX76="Yes"),OFFSET('Water Data'!$E$9,0,10*ROW('Water Data'!E70)),NA())</f>
        <v>#N/A</v>
      </c>
      <c r="J76" s="506" t="e">
        <f ca="1">+IF(AND(ISNUMBER(OFFSET('Water Data'!$F$4,0,10*ROW('Water Data'!F70))),'Data Summary'!BY76="Yes"),100-OFFSET('Water Data'!$F$4,0,10*ROW('Water Data'!F70)),NA())</f>
        <v>#N/A</v>
      </c>
      <c r="K76" s="506" t="e">
        <f ca="1">+IF(AND(ISNUMBER(OFFSET('Water Data'!$F$6,0,10*ROW('Water Data'!F70))),'Data Summary'!BZ76="Yes"),OFFSET('Water Data'!$F$6,0,10*ROW('Water Data'!F70)),NA())</f>
        <v>#N/A</v>
      </c>
      <c r="L76" s="506" t="e">
        <f ca="1">+IF(AND(ISNUMBER(OFFSET('Water Data'!$F$9,0,10*ROW('Water Data'!F70))),'Data Summary'!CA76="Yes"),OFFSET('Water Data'!$F$9,0,10*ROW('Water Data'!F70)),NA())</f>
        <v>#N/A</v>
      </c>
      <c r="M76" s="506" t="e">
        <f ca="1">+IF(AND(ISNUMBER(OFFSET('Water Data'!$G$4,0,10*ROW('Water Data'!G70))),'Data Summary'!CB76="Yes"),100-OFFSET('Water Data'!$G$4,0,10*ROW('Water Data'!G70)),NA())</f>
        <v>#N/A</v>
      </c>
      <c r="N76" s="506" t="e">
        <f ca="1">+IF(AND(ISNUMBER(OFFSET('Water Data'!$G$6,0,10*ROW('Water Data'!G70))),'Data Summary'!CC76="Yes"),OFFSET('Water Data'!$G$6,0,10*ROW('Water Data'!G70)),NA())</f>
        <v>#N/A</v>
      </c>
      <c r="O76" s="506" t="e">
        <f ca="1">+IF(AND(ISNUMBER(OFFSET('Water Data'!$G$9,0,10*ROW('Water Data'!G70))),'Data Summary'!CD76="Yes"),OFFSET('Water Data'!$G$9,0,10*ROW('Water Data'!G70)),NA())</f>
        <v>#N/A</v>
      </c>
      <c r="P76" s="506" t="e">
        <f ca="1">+IF(AND(ISNUMBER(OFFSET('Water Data'!$H$4,0,10*ROW('Water Data'!H70))),'Data Summary'!CE76="Yes"),100-OFFSET('Water Data'!$H$4,0,10*ROW('Water Data'!H70)),NA())</f>
        <v>#N/A</v>
      </c>
      <c r="Q76" s="506" t="e">
        <f ca="1">+IF(AND(ISNUMBER(OFFSET('Water Data'!$H$6,0,10*ROW('Water Data'!H70))),'Data Summary'!CF76="Yes"),OFFSET('Water Data'!$H$6,0,10*ROW('Water Data'!H70)),NA())</f>
        <v>#N/A</v>
      </c>
      <c r="R76" s="506" t="e">
        <f ca="1">+IF(AND(ISNUMBER(OFFSET('Water Data'!$H$9,0,10*ROW('Water Data'!H70))),'Data Summary'!CG76="Yes"),OFFSET('Water Data'!$H$9,0,10*ROW('Water Data'!H70)),NA())</f>
        <v>#N/A</v>
      </c>
      <c r="S76" s="506" t="e">
        <f ca="1">+IF(AND(ISNUMBER(OFFSET('Water Data'!$I$4,0,10*ROW('Water Data'!I70))),'Data Summary'!CH76="Yes"),100-OFFSET('Water Data'!$I$4,0,10*ROW('Water Data'!I70)),NA())</f>
        <v>#N/A</v>
      </c>
      <c r="T76" s="506" t="e">
        <f ca="1">+IF(AND(ISNUMBER(OFFSET('Water Data'!$I$6,0,10*ROW('Water Data'!I70))),'Data Summary'!CI76="Yes"),OFFSET('Water Data'!$I$6,0,10*ROW('Water Data'!I70)),NA())</f>
        <v>#N/A</v>
      </c>
      <c r="U76" s="506" t="e">
        <f ca="1">+IF(AND(ISNUMBER(OFFSET('Water Data'!$I$9,0,10*ROW('Water Data'!I70))),'Data Summary'!CJ76="Yes"),OFFSET('Water Data'!$I$9,0,10*ROW('Water Data'!I70)),NA())</f>
        <v>#N/A</v>
      </c>
      <c r="V76" s="507" t="e">
        <f ca="1">+IF(AND(ISNUMBER(OFFSET('Sanitation Data'!$D$4,0,10*ROW('Sanitation Data'!D70))),'Data Summary'!CK76="Yes"),100-OFFSET('Sanitation Data'!$D$4,0,10*ROW('Sanitation Data'!D70)),NA())</f>
        <v>#N/A</v>
      </c>
      <c r="W76" s="507" t="e">
        <f ca="1">+IF(AND(ISNUMBER(OFFSET('Sanitation Data'!$D$6,0,10*ROW('Sanitation Data'!D70))),'Data Summary'!CL76="Yes"),OFFSET('Sanitation Data'!$D$6,0,10*ROW('Sanitation Data'!D70)),NA())</f>
        <v>#N/A</v>
      </c>
      <c r="X76" s="507" t="e">
        <f ca="1">+IF(AND(ISNUMBER(OFFSET('Sanitation Data'!$D$10,0,10*ROW('Sanitation Data'!D70))),'Data Summary'!CM76="Yes"),OFFSET('Sanitation Data'!$D$10,0,10*ROW('Sanitation Data'!D70)),NA())</f>
        <v>#N/A</v>
      </c>
      <c r="Y76" s="507" t="e">
        <f ca="1">+IF(AND(ISNUMBER(OFFSET('Sanitation Data'!$D$11,0,10*ROW('Sanitation Data'!D70))),'Data Summary'!CN76="Yes"),OFFSET('Sanitation Data'!$D$11,0,10*ROW('Sanitation Data'!D70)),NA())</f>
        <v>#N/A</v>
      </c>
      <c r="Z76" s="507" t="e">
        <f ca="1">+IF(AND(ISNUMBER(OFFSET('Sanitation Data'!$D$12,0,10*ROW('Sanitation Data'!D70))),'Data Summary'!CO76="Yes"),OFFSET('Sanitation Data'!$D$12,0,10*ROW('Sanitation Data'!D70)),NA())</f>
        <v>#N/A</v>
      </c>
      <c r="AA76" s="507" t="e">
        <f ca="1">+IF(AND(ISNUMBER(OFFSET('Sanitation Data'!$E$4,0,10*ROW('Sanitation Data'!E70))),'Data Summary'!CP76="Yes"),100-OFFSET('Sanitation Data'!$E$4,0,10*ROW('Sanitation Data'!E70)),NA())</f>
        <v>#N/A</v>
      </c>
      <c r="AB76" s="507" t="e">
        <f ca="1">+IF(AND(ISNUMBER(OFFSET('Sanitation Data'!$E$6,0,10*ROW('Sanitation Data'!E70))),'Data Summary'!CQ76="Yes"),OFFSET('Sanitation Data'!$E$6,0,10*ROW('Sanitation Data'!E70)),NA())</f>
        <v>#N/A</v>
      </c>
      <c r="AC76" s="507" t="e">
        <f ca="1">+IF(AND(ISNUMBER(OFFSET('Sanitation Data'!$E$10,0,10*ROW('Sanitation Data'!E70))),'Data Summary'!CR76="Yes"),OFFSET('Sanitation Data'!$E$10,0,10*ROW('Sanitation Data'!E70)),NA())</f>
        <v>#N/A</v>
      </c>
      <c r="AD76" s="507" t="e">
        <f ca="1">+IF(AND(ISNUMBER(OFFSET('Sanitation Data'!$E$11,0,10*ROW('Sanitation Data'!E70))),'Data Summary'!CS76="Yes"),OFFSET('Sanitation Data'!$E$11,0,10*ROW('Sanitation Data'!E70)),NA())</f>
        <v>#N/A</v>
      </c>
      <c r="AE76" s="507" t="e">
        <f ca="1">+IF(AND(ISNUMBER(OFFSET('Sanitation Data'!$E$12,0,10*ROW('Sanitation Data'!E70))),'Data Summary'!CT76="Yes"),OFFSET('Sanitation Data'!$E$12,0,10*ROW('Sanitation Data'!E70)),NA())</f>
        <v>#N/A</v>
      </c>
      <c r="AF76" s="507" t="e">
        <f ca="1">+IF(AND(ISNUMBER(OFFSET('Sanitation Data'!$F$4,0,10*ROW('Sanitation Data'!F70))),'Data Summary'!CU76="Yes"),100-OFFSET('Sanitation Data'!$F$4,0,10*ROW('Sanitation Data'!F70)),NA())</f>
        <v>#N/A</v>
      </c>
      <c r="AG76" s="507" t="e">
        <f ca="1">+IF(AND(ISNUMBER(OFFSET('Sanitation Data'!$F$6,0,10*ROW('Sanitation Data'!F70))),'Data Summary'!CV76="Yes"),OFFSET('Sanitation Data'!$F$6,0,10*ROW('Sanitation Data'!F70)),NA())</f>
        <v>#N/A</v>
      </c>
      <c r="AH76" s="507" t="e">
        <f ca="1">+IF(AND(ISNUMBER(OFFSET('Sanitation Data'!$F$10,0,10*ROW('Sanitation Data'!F70))),'Data Summary'!CW76="Yes"),OFFSET('Sanitation Data'!$F$10,0,10*ROW('Sanitation Data'!F70)),NA())</f>
        <v>#N/A</v>
      </c>
      <c r="AI76" s="507" t="e">
        <f ca="1">+IF(AND(ISNUMBER(OFFSET('Sanitation Data'!$F$11,0,10*ROW('Sanitation Data'!F70))),'Data Summary'!CX76="Yes"),OFFSET('Sanitation Data'!$F$11,0,10*ROW('Sanitation Data'!F70)),NA())</f>
        <v>#N/A</v>
      </c>
      <c r="AJ76" s="507" t="e">
        <f ca="1">+IF(AND(ISNUMBER(OFFSET('Sanitation Data'!$F$12,0,10*ROW('Sanitation Data'!F70))),'Data Summary'!CY76="Yes"),OFFSET('Sanitation Data'!$F$12,0,10*ROW('Sanitation Data'!F70)),NA())</f>
        <v>#N/A</v>
      </c>
      <c r="AK76" s="507" t="e">
        <f ca="1">+IF(AND(ISNUMBER(OFFSET('Sanitation Data'!$G$4,0,10*ROW('Sanitation Data'!G70))),'Data Summary'!CZ76="Yes"),100-OFFSET('Sanitation Data'!$G$4,0,10*ROW('Sanitation Data'!G70)),NA())</f>
        <v>#N/A</v>
      </c>
      <c r="AL76" s="507" t="e">
        <f ca="1">+IF(AND(ISNUMBER(OFFSET('Sanitation Data'!$G$6,0,10*ROW('Sanitation Data'!G70))),'Data Summary'!DA76="Yes"),OFFSET('Sanitation Data'!$G$6,0,10*ROW('Sanitation Data'!G70)),NA())</f>
        <v>#N/A</v>
      </c>
      <c r="AM76" s="507" t="e">
        <f ca="1">+IF(AND(ISNUMBER(OFFSET('Sanitation Data'!$G$10,0,10*ROW('Sanitation Data'!G70))),'Data Summary'!DB76="Yes"),OFFSET('Sanitation Data'!$G$10,0,10*ROW('Sanitation Data'!G70)),NA())</f>
        <v>#N/A</v>
      </c>
      <c r="AN76" s="507" t="e">
        <f ca="1">+IF(AND(ISNUMBER(OFFSET('Sanitation Data'!$G$11,0,10*ROW('Sanitation Data'!G70))),'Data Summary'!DC76="Yes"),OFFSET('Sanitation Data'!$G$11,0,10*ROW('Sanitation Data'!G70)),NA())</f>
        <v>#N/A</v>
      </c>
      <c r="AO76" s="507" t="e">
        <f ca="1">+IF(AND(ISNUMBER(OFFSET('Sanitation Data'!$G$12,0,10*ROW('Sanitation Data'!G70))),'Data Summary'!DD76="Yes"),OFFSET('Sanitation Data'!$G$12,0,10*ROW('Sanitation Data'!G70)),NA())</f>
        <v>#N/A</v>
      </c>
      <c r="AP76" s="507" t="e">
        <f ca="1">+IF(AND(ISNUMBER(OFFSET('Sanitation Data'!$H$4,0,10*ROW('Sanitation Data'!H70))),'Data Summary'!DE76="Yes"),100-OFFSET('Sanitation Data'!$H$4,0,10*ROW('Sanitation Data'!H70)),NA())</f>
        <v>#N/A</v>
      </c>
      <c r="AQ76" s="507" t="e">
        <f ca="1">+IF(AND(ISNUMBER(OFFSET('Sanitation Data'!$H$6,0,10*ROW('Sanitation Data'!H70))),'Data Summary'!DF76="Yes"),OFFSET('Sanitation Data'!$H$6,0,10*ROW('Sanitation Data'!H70)),NA())</f>
        <v>#N/A</v>
      </c>
      <c r="AR76" s="507" t="e">
        <f ca="1">+IF(AND(ISNUMBER(OFFSET('Sanitation Data'!$H$10,0,10*ROW('Sanitation Data'!H70))),'Data Summary'!DG76="Yes"),OFFSET('Sanitation Data'!$H$10,0,10*ROW('Sanitation Data'!H70)),NA())</f>
        <v>#N/A</v>
      </c>
      <c r="AS76" s="507" t="e">
        <f ca="1">+IF(AND(ISNUMBER(OFFSET('Sanitation Data'!$H$11,0,10*ROW('Sanitation Data'!H70))),'Data Summary'!DH76="Yes"),OFFSET('Sanitation Data'!$H$11,0,10*ROW('Sanitation Data'!H70)),NA())</f>
        <v>#N/A</v>
      </c>
      <c r="AT76" s="507" t="e">
        <f ca="1">+IF(AND(ISNUMBER(OFFSET('Sanitation Data'!$H$12,0,10*ROW('Sanitation Data'!H70))),'Data Summary'!DI76="Yes"),OFFSET('Sanitation Data'!$H$12,0,10*ROW('Sanitation Data'!H70)),NA())</f>
        <v>#N/A</v>
      </c>
      <c r="AU76" s="507" t="e">
        <f ca="1">+IF(AND(ISNUMBER(OFFSET('Sanitation Data'!$I$4,0,10*ROW('Sanitation Data'!I70))),'Data Summary'!DJ76="Yes"),100-OFFSET('Sanitation Data'!$I$4,0,10*ROW('Sanitation Data'!I70)),NA())</f>
        <v>#N/A</v>
      </c>
      <c r="AV76" s="507" t="e">
        <f ca="1">+IF(AND(ISNUMBER(OFFSET('Sanitation Data'!$I$6,0,10*ROW('Sanitation Data'!I70))),'Data Summary'!DK76="Yes"),OFFSET('Sanitation Data'!$I$6,0,10*ROW('Sanitation Data'!I70)),NA())</f>
        <v>#N/A</v>
      </c>
      <c r="AW76" s="507" t="e">
        <f ca="1">+IF(AND(ISNUMBER(OFFSET('Sanitation Data'!$I$10,0,10*ROW('Sanitation Data'!I70))),'Data Summary'!DL76="Yes"),OFFSET('Sanitation Data'!$I$10,0,10*ROW('Sanitation Data'!I70)),NA())</f>
        <v>#N/A</v>
      </c>
      <c r="AX76" s="507" t="e">
        <f ca="1">+IF(AND(ISNUMBER(OFFSET('Sanitation Data'!$I$11,0,10*ROW('Sanitation Data'!I70))),'Data Summary'!DM76="Yes"),OFFSET('Sanitation Data'!$I$11,0,10*ROW('Sanitation Data'!I70)),NA())</f>
        <v>#N/A</v>
      </c>
      <c r="AY76" s="507" t="e">
        <f ca="1">+IF(AND(ISNUMBER(OFFSET('Sanitation Data'!$I$12,0,10*ROW('Sanitation Data'!I70))),'Data Summary'!DN76="Yes"),OFFSET('Sanitation Data'!$I$12,0,10*ROW('Sanitation Data'!I70)),NA())</f>
        <v>#N/A</v>
      </c>
      <c r="AZ76" s="508" t="e">
        <f ca="1">+IF(AND(ISNUMBER(OFFSET('Hygiene Data'!$D$5,0,10*ROW('Hygiene Data'!D70))),'Data Summary'!DO76="Yes"),OFFSET('Hygiene Data'!$D$5,0,10*ROW('Hygiene Data'!D70)),NA())</f>
        <v>#N/A</v>
      </c>
      <c r="BA76" s="508" t="e">
        <f ca="1">+IF(AND(ISNUMBER(OFFSET('Hygiene Data'!$D$7,0,10*ROW('Hygiene Data'!D70))),'Data Summary'!DP76="Yes"),OFFSET('Hygiene Data'!$D$7,0,10*ROW('Hygiene Data'!D70)),NA())</f>
        <v>#N/A</v>
      </c>
      <c r="BB76" s="508" t="e">
        <f ca="1">+IF(AND(ISNUMBER(OFFSET('Hygiene Data'!$D$9,0,10*ROW('Hygiene Data'!D70))),'Data Summary'!DQ76="Yes"),OFFSET('Hygiene Data'!$D$9,0,10*ROW('Hygiene Data'!D70)),NA())</f>
        <v>#N/A</v>
      </c>
      <c r="BC76" s="508" t="e">
        <f ca="1">+IF(AND(ISNUMBER(OFFSET('Hygiene Data'!$E$5,0,10*ROW('Hygiene Data'!E70))),'Data Summary'!DR76="Yes"),OFFSET('Hygiene Data'!$E$5,0,10*ROW('Hygiene Data'!E70)),NA())</f>
        <v>#N/A</v>
      </c>
      <c r="BD76" s="508" t="e">
        <f ca="1">+IF(AND(ISNUMBER(OFFSET('Hygiene Data'!$E$7,0,10*ROW('Hygiene Data'!E70))),'Data Summary'!DS76="Yes"),OFFSET('Hygiene Data'!$E$7,0,10*ROW('Hygiene Data'!E70)),NA())</f>
        <v>#N/A</v>
      </c>
      <c r="BE76" s="508" t="e">
        <f ca="1">+IF(AND(ISNUMBER(OFFSET('Hygiene Data'!$E$9,0,10*ROW('Hygiene Data'!E70))),'Data Summary'!DT76="Yes"),OFFSET('Hygiene Data'!$E$9,0,10*ROW('Hygiene Data'!E70)),NA())</f>
        <v>#N/A</v>
      </c>
      <c r="BF76" s="508" t="e">
        <f ca="1">+IF(AND(ISNUMBER(OFFSET('Hygiene Data'!$F$5,0,10*ROW('Hygiene Data'!F70))),'Data Summary'!DU76="Yes"),OFFSET('Hygiene Data'!$F$5,0,10*ROW('Hygiene Data'!F70)),NA())</f>
        <v>#N/A</v>
      </c>
      <c r="BG76" s="508" t="e">
        <f ca="1">+IF(AND(ISNUMBER(OFFSET('Hygiene Data'!$F$7,0,10*ROW('Hygiene Data'!F70))),'Data Summary'!DV76="Yes"),OFFSET('Hygiene Data'!$F$7,0,10*ROW('Hygiene Data'!F70)),NA())</f>
        <v>#N/A</v>
      </c>
      <c r="BH76" s="508" t="e">
        <f ca="1">+IF(AND(ISNUMBER(OFFSET('Hygiene Data'!$F$9,0,10*ROW('Hygiene Data'!F70))),'Data Summary'!DW76="Yes"),OFFSET('Hygiene Data'!$F$9,0,10*ROW('Hygiene Data'!F70)),NA())</f>
        <v>#N/A</v>
      </c>
      <c r="BI76" s="508" t="e">
        <f ca="1">+IF(AND(ISNUMBER(OFFSET('Hygiene Data'!$G$5,0,10*ROW('Hygiene Data'!G70))),'Data Summary'!DX76="Yes"),OFFSET('Hygiene Data'!$G$5,0,10*ROW('Hygiene Data'!G70)),NA())</f>
        <v>#N/A</v>
      </c>
      <c r="BJ76" s="508" t="e">
        <f ca="1">+IF(AND(ISNUMBER(OFFSET('Hygiene Data'!$G$7,0,10*ROW('Hygiene Data'!G70))),'Data Summary'!DY76="Yes"),OFFSET('Hygiene Data'!$G$7,0,10*ROW('Hygiene Data'!G70)),NA())</f>
        <v>#N/A</v>
      </c>
      <c r="BK76" s="508" t="e">
        <f ca="1">+IF(AND(ISNUMBER(OFFSET('Hygiene Data'!$G$9,0,10*ROW('Hygiene Data'!G70))),'Data Summary'!DZ76="Yes"),OFFSET('Hygiene Data'!$G$9,0,10*ROW('Hygiene Data'!G70)),NA())</f>
        <v>#N/A</v>
      </c>
      <c r="BL76" s="508" t="e">
        <f ca="1">+IF(AND(ISNUMBER(OFFSET('Hygiene Data'!$H$5,0,10*ROW('Hygiene Data'!H70))),'Data Summary'!EA76="Yes"),OFFSET('Hygiene Data'!$H$5,0,10*ROW('Hygiene Data'!H70)),NA())</f>
        <v>#N/A</v>
      </c>
      <c r="BM76" s="508" t="e">
        <f ca="1">+IF(AND(ISNUMBER(OFFSET('Hygiene Data'!$H$7,0,10*ROW('Hygiene Data'!H70))),'Data Summary'!EB76="Yes"),OFFSET('Hygiene Data'!$H$7,0,10*ROW('Hygiene Data'!H70)),NA())</f>
        <v>#N/A</v>
      </c>
      <c r="BN76" s="508" t="e">
        <f ca="1">+IF(AND(ISNUMBER(OFFSET('Hygiene Data'!$H$9,0,10*ROW('Hygiene Data'!H70))),'Data Summary'!EC76="Yes"),OFFSET('Hygiene Data'!$H$9,0,10*ROW('Hygiene Data'!H70)),NA())</f>
        <v>#N/A</v>
      </c>
      <c r="BO76" s="508" t="e">
        <f ca="1">+IF(AND(ISNUMBER(OFFSET('Hygiene Data'!$I$5,0,10*ROW('Hygiene Data'!I70))),'Data Summary'!ED76="Yes"),OFFSET('Hygiene Data'!$I$5,0,10*ROW('Hygiene Data'!I70)),NA())</f>
        <v>#N/A</v>
      </c>
      <c r="BP76" s="508" t="e">
        <f ca="1">+IF(AND(ISNUMBER(OFFSET('Hygiene Data'!$I$7,0,10*ROW('Hygiene Data'!I70))),'Data Summary'!EE76="Yes"),OFFSET('Hygiene Data'!$I$7,0,10*ROW('Hygiene Data'!I70)),NA())</f>
        <v>#N/A</v>
      </c>
      <c r="BQ76" s="508" t="e">
        <f ca="1">+IF(AND(ISNUMBER(OFFSET('Hygiene Data'!$I$9,0,10*ROW('Hygiene Data'!I70))),'Data Summary'!EF76="Yes"),OFFSET('Hygiene Data'!$I$9,0,10*ROW('Hygiene Data'!I70)),NA())</f>
        <v>#N/A</v>
      </c>
    </row>
    <row r="77" spans="1:69" x14ac:dyDescent="0.25">
      <c r="A77" s="504" t="e">
        <f ca="1">+RIGHT('Data Summary'!A77,LEN('Data Summary'!A77)-9)</f>
        <v>#VALUE!</v>
      </c>
      <c r="B77" s="478" t="str">
        <f ca="1">+IF(ISTEXT('Data Summary'!B77),'Data Summary'!B77,"")</f>
        <v/>
      </c>
      <c r="C77" s="505" t="e">
        <f ca="1">+VALUE('Data Summary'!C77)</f>
        <v>#VALUE!</v>
      </c>
      <c r="D77" s="506" t="e">
        <f ca="1">+IF(AND(ISNUMBER(OFFSET('Water Data'!$D$4,0,10*ROW('Water Data'!D71))),'Data Summary'!BS77="Yes"),100-OFFSET('Water Data'!$D$4,0,10*ROW('Water Data'!D71)),NA())</f>
        <v>#N/A</v>
      </c>
      <c r="E77" s="506" t="e">
        <f ca="1">+IF(AND(ISNUMBER(OFFSET('Water Data'!$D$6,0,10*ROW('Water Data'!D71))),'Data Summary'!BT77="Yes"),OFFSET('Water Data'!$D$6,0,10*ROW('Water Data'!D71)),NA())</f>
        <v>#N/A</v>
      </c>
      <c r="F77" s="506" t="e">
        <f ca="1">+IF(AND(ISNUMBER(OFFSET('Water Data'!$D$9,0,10*ROW('Water Data'!D71))),'Data Summary'!BU77="Yes"),OFFSET('Water Data'!$D$9,0,10*ROW('Water Data'!D71)),NA())</f>
        <v>#N/A</v>
      </c>
      <c r="G77" s="506" t="e">
        <f ca="1">+IF(AND(ISNUMBER(OFFSET('Water Data'!$E$4,0,10*ROW('Water Data'!E71))),'Data Summary'!BV77="Yes"),100-OFFSET('Water Data'!$E$4,0,10*ROW('Water Data'!E71)),NA())</f>
        <v>#N/A</v>
      </c>
      <c r="H77" s="506" t="e">
        <f ca="1">+IF(AND(ISNUMBER(OFFSET('Water Data'!$E$6,0,10*ROW('Water Data'!E71))),'Data Summary'!BW77="Yes"),OFFSET('Water Data'!$E$6,0,10*ROW('Water Data'!E71)),NA())</f>
        <v>#N/A</v>
      </c>
      <c r="I77" s="506" t="e">
        <f ca="1">+IF(AND(ISNUMBER(OFFSET('Water Data'!$E$9,0,10*ROW('Water Data'!E71))),'Data Summary'!BX77="Yes"),OFFSET('Water Data'!$E$9,0,10*ROW('Water Data'!E71)),NA())</f>
        <v>#N/A</v>
      </c>
      <c r="J77" s="506" t="e">
        <f ca="1">+IF(AND(ISNUMBER(OFFSET('Water Data'!$F$4,0,10*ROW('Water Data'!F71))),'Data Summary'!BY77="Yes"),100-OFFSET('Water Data'!$F$4,0,10*ROW('Water Data'!F71)),NA())</f>
        <v>#N/A</v>
      </c>
      <c r="K77" s="506" t="e">
        <f ca="1">+IF(AND(ISNUMBER(OFFSET('Water Data'!$F$6,0,10*ROW('Water Data'!F71))),'Data Summary'!BZ77="Yes"),OFFSET('Water Data'!$F$6,0,10*ROW('Water Data'!F71)),NA())</f>
        <v>#N/A</v>
      </c>
      <c r="L77" s="506" t="e">
        <f ca="1">+IF(AND(ISNUMBER(OFFSET('Water Data'!$F$9,0,10*ROW('Water Data'!F71))),'Data Summary'!CA77="Yes"),OFFSET('Water Data'!$F$9,0,10*ROW('Water Data'!F71)),NA())</f>
        <v>#N/A</v>
      </c>
      <c r="M77" s="506" t="e">
        <f ca="1">+IF(AND(ISNUMBER(OFFSET('Water Data'!$G$4,0,10*ROW('Water Data'!G71))),'Data Summary'!CB77="Yes"),100-OFFSET('Water Data'!$G$4,0,10*ROW('Water Data'!G71)),NA())</f>
        <v>#N/A</v>
      </c>
      <c r="N77" s="506" t="e">
        <f ca="1">+IF(AND(ISNUMBER(OFFSET('Water Data'!$G$6,0,10*ROW('Water Data'!G71))),'Data Summary'!CC77="Yes"),OFFSET('Water Data'!$G$6,0,10*ROW('Water Data'!G71)),NA())</f>
        <v>#N/A</v>
      </c>
      <c r="O77" s="506" t="e">
        <f ca="1">+IF(AND(ISNUMBER(OFFSET('Water Data'!$G$9,0,10*ROW('Water Data'!G71))),'Data Summary'!CD77="Yes"),OFFSET('Water Data'!$G$9,0,10*ROW('Water Data'!G71)),NA())</f>
        <v>#N/A</v>
      </c>
      <c r="P77" s="506" t="e">
        <f ca="1">+IF(AND(ISNUMBER(OFFSET('Water Data'!$H$4,0,10*ROW('Water Data'!H71))),'Data Summary'!CE77="Yes"),100-OFFSET('Water Data'!$H$4,0,10*ROW('Water Data'!H71)),NA())</f>
        <v>#N/A</v>
      </c>
      <c r="Q77" s="506" t="e">
        <f ca="1">+IF(AND(ISNUMBER(OFFSET('Water Data'!$H$6,0,10*ROW('Water Data'!H71))),'Data Summary'!CF77="Yes"),OFFSET('Water Data'!$H$6,0,10*ROW('Water Data'!H71)),NA())</f>
        <v>#N/A</v>
      </c>
      <c r="R77" s="506" t="e">
        <f ca="1">+IF(AND(ISNUMBER(OFFSET('Water Data'!$H$9,0,10*ROW('Water Data'!H71))),'Data Summary'!CG77="Yes"),OFFSET('Water Data'!$H$9,0,10*ROW('Water Data'!H71)),NA())</f>
        <v>#N/A</v>
      </c>
      <c r="S77" s="506" t="e">
        <f ca="1">+IF(AND(ISNUMBER(OFFSET('Water Data'!$I$4,0,10*ROW('Water Data'!I71))),'Data Summary'!CH77="Yes"),100-OFFSET('Water Data'!$I$4,0,10*ROW('Water Data'!I71)),NA())</f>
        <v>#N/A</v>
      </c>
      <c r="T77" s="506" t="e">
        <f ca="1">+IF(AND(ISNUMBER(OFFSET('Water Data'!$I$6,0,10*ROW('Water Data'!I71))),'Data Summary'!CI77="Yes"),OFFSET('Water Data'!$I$6,0,10*ROW('Water Data'!I71)),NA())</f>
        <v>#N/A</v>
      </c>
      <c r="U77" s="506" t="e">
        <f ca="1">+IF(AND(ISNUMBER(OFFSET('Water Data'!$I$9,0,10*ROW('Water Data'!I71))),'Data Summary'!CJ77="Yes"),OFFSET('Water Data'!$I$9,0,10*ROW('Water Data'!I71)),NA())</f>
        <v>#N/A</v>
      </c>
      <c r="V77" s="507" t="e">
        <f ca="1">+IF(AND(ISNUMBER(OFFSET('Sanitation Data'!$D$4,0,10*ROW('Sanitation Data'!D71))),'Data Summary'!CK77="Yes"),100-OFFSET('Sanitation Data'!$D$4,0,10*ROW('Sanitation Data'!D71)),NA())</f>
        <v>#N/A</v>
      </c>
      <c r="W77" s="507" t="e">
        <f ca="1">+IF(AND(ISNUMBER(OFFSET('Sanitation Data'!$D$6,0,10*ROW('Sanitation Data'!D71))),'Data Summary'!CL77="Yes"),OFFSET('Sanitation Data'!$D$6,0,10*ROW('Sanitation Data'!D71)),NA())</f>
        <v>#N/A</v>
      </c>
      <c r="X77" s="507" t="e">
        <f ca="1">+IF(AND(ISNUMBER(OFFSET('Sanitation Data'!$D$10,0,10*ROW('Sanitation Data'!D71))),'Data Summary'!CM77="Yes"),OFFSET('Sanitation Data'!$D$10,0,10*ROW('Sanitation Data'!D71)),NA())</f>
        <v>#N/A</v>
      </c>
      <c r="Y77" s="507" t="e">
        <f ca="1">+IF(AND(ISNUMBER(OFFSET('Sanitation Data'!$D$11,0,10*ROW('Sanitation Data'!D71))),'Data Summary'!CN77="Yes"),OFFSET('Sanitation Data'!$D$11,0,10*ROW('Sanitation Data'!D71)),NA())</f>
        <v>#N/A</v>
      </c>
      <c r="Z77" s="507" t="e">
        <f ca="1">+IF(AND(ISNUMBER(OFFSET('Sanitation Data'!$D$12,0,10*ROW('Sanitation Data'!D71))),'Data Summary'!CO77="Yes"),OFFSET('Sanitation Data'!$D$12,0,10*ROW('Sanitation Data'!D71)),NA())</f>
        <v>#N/A</v>
      </c>
      <c r="AA77" s="507" t="e">
        <f ca="1">+IF(AND(ISNUMBER(OFFSET('Sanitation Data'!$E$4,0,10*ROW('Sanitation Data'!E71))),'Data Summary'!CP77="Yes"),100-OFFSET('Sanitation Data'!$E$4,0,10*ROW('Sanitation Data'!E71)),NA())</f>
        <v>#N/A</v>
      </c>
      <c r="AB77" s="507" t="e">
        <f ca="1">+IF(AND(ISNUMBER(OFFSET('Sanitation Data'!$E$6,0,10*ROW('Sanitation Data'!E71))),'Data Summary'!CQ77="Yes"),OFFSET('Sanitation Data'!$E$6,0,10*ROW('Sanitation Data'!E71)),NA())</f>
        <v>#N/A</v>
      </c>
      <c r="AC77" s="507" t="e">
        <f ca="1">+IF(AND(ISNUMBER(OFFSET('Sanitation Data'!$E$10,0,10*ROW('Sanitation Data'!E71))),'Data Summary'!CR77="Yes"),OFFSET('Sanitation Data'!$E$10,0,10*ROW('Sanitation Data'!E71)),NA())</f>
        <v>#N/A</v>
      </c>
      <c r="AD77" s="507" t="e">
        <f ca="1">+IF(AND(ISNUMBER(OFFSET('Sanitation Data'!$E$11,0,10*ROW('Sanitation Data'!E71))),'Data Summary'!CS77="Yes"),OFFSET('Sanitation Data'!$E$11,0,10*ROW('Sanitation Data'!E71)),NA())</f>
        <v>#N/A</v>
      </c>
      <c r="AE77" s="507" t="e">
        <f ca="1">+IF(AND(ISNUMBER(OFFSET('Sanitation Data'!$E$12,0,10*ROW('Sanitation Data'!E71))),'Data Summary'!CT77="Yes"),OFFSET('Sanitation Data'!$E$12,0,10*ROW('Sanitation Data'!E71)),NA())</f>
        <v>#N/A</v>
      </c>
      <c r="AF77" s="507" t="e">
        <f ca="1">+IF(AND(ISNUMBER(OFFSET('Sanitation Data'!$F$4,0,10*ROW('Sanitation Data'!F71))),'Data Summary'!CU77="Yes"),100-OFFSET('Sanitation Data'!$F$4,0,10*ROW('Sanitation Data'!F71)),NA())</f>
        <v>#N/A</v>
      </c>
      <c r="AG77" s="507" t="e">
        <f ca="1">+IF(AND(ISNUMBER(OFFSET('Sanitation Data'!$F$6,0,10*ROW('Sanitation Data'!F71))),'Data Summary'!CV77="Yes"),OFFSET('Sanitation Data'!$F$6,0,10*ROW('Sanitation Data'!F71)),NA())</f>
        <v>#N/A</v>
      </c>
      <c r="AH77" s="507" t="e">
        <f ca="1">+IF(AND(ISNUMBER(OFFSET('Sanitation Data'!$F$10,0,10*ROW('Sanitation Data'!F71))),'Data Summary'!CW77="Yes"),OFFSET('Sanitation Data'!$F$10,0,10*ROW('Sanitation Data'!F71)),NA())</f>
        <v>#N/A</v>
      </c>
      <c r="AI77" s="507" t="e">
        <f ca="1">+IF(AND(ISNUMBER(OFFSET('Sanitation Data'!$F$11,0,10*ROW('Sanitation Data'!F71))),'Data Summary'!CX77="Yes"),OFFSET('Sanitation Data'!$F$11,0,10*ROW('Sanitation Data'!F71)),NA())</f>
        <v>#N/A</v>
      </c>
      <c r="AJ77" s="507" t="e">
        <f ca="1">+IF(AND(ISNUMBER(OFFSET('Sanitation Data'!$F$12,0,10*ROW('Sanitation Data'!F71))),'Data Summary'!CY77="Yes"),OFFSET('Sanitation Data'!$F$12,0,10*ROW('Sanitation Data'!F71)),NA())</f>
        <v>#N/A</v>
      </c>
      <c r="AK77" s="507" t="e">
        <f ca="1">+IF(AND(ISNUMBER(OFFSET('Sanitation Data'!$G$4,0,10*ROW('Sanitation Data'!G71))),'Data Summary'!CZ77="Yes"),100-OFFSET('Sanitation Data'!$G$4,0,10*ROW('Sanitation Data'!G71)),NA())</f>
        <v>#N/A</v>
      </c>
      <c r="AL77" s="507" t="e">
        <f ca="1">+IF(AND(ISNUMBER(OFFSET('Sanitation Data'!$G$6,0,10*ROW('Sanitation Data'!G71))),'Data Summary'!DA77="Yes"),OFFSET('Sanitation Data'!$G$6,0,10*ROW('Sanitation Data'!G71)),NA())</f>
        <v>#N/A</v>
      </c>
      <c r="AM77" s="507" t="e">
        <f ca="1">+IF(AND(ISNUMBER(OFFSET('Sanitation Data'!$G$10,0,10*ROW('Sanitation Data'!G71))),'Data Summary'!DB77="Yes"),OFFSET('Sanitation Data'!$G$10,0,10*ROW('Sanitation Data'!G71)),NA())</f>
        <v>#N/A</v>
      </c>
      <c r="AN77" s="507" t="e">
        <f ca="1">+IF(AND(ISNUMBER(OFFSET('Sanitation Data'!$G$11,0,10*ROW('Sanitation Data'!G71))),'Data Summary'!DC77="Yes"),OFFSET('Sanitation Data'!$G$11,0,10*ROW('Sanitation Data'!G71)),NA())</f>
        <v>#N/A</v>
      </c>
      <c r="AO77" s="507" t="e">
        <f ca="1">+IF(AND(ISNUMBER(OFFSET('Sanitation Data'!$G$12,0,10*ROW('Sanitation Data'!G71))),'Data Summary'!DD77="Yes"),OFFSET('Sanitation Data'!$G$12,0,10*ROW('Sanitation Data'!G71)),NA())</f>
        <v>#N/A</v>
      </c>
      <c r="AP77" s="507" t="e">
        <f ca="1">+IF(AND(ISNUMBER(OFFSET('Sanitation Data'!$H$4,0,10*ROW('Sanitation Data'!H71))),'Data Summary'!DE77="Yes"),100-OFFSET('Sanitation Data'!$H$4,0,10*ROW('Sanitation Data'!H71)),NA())</f>
        <v>#N/A</v>
      </c>
      <c r="AQ77" s="507" t="e">
        <f ca="1">+IF(AND(ISNUMBER(OFFSET('Sanitation Data'!$H$6,0,10*ROW('Sanitation Data'!H71))),'Data Summary'!DF77="Yes"),OFFSET('Sanitation Data'!$H$6,0,10*ROW('Sanitation Data'!H71)),NA())</f>
        <v>#N/A</v>
      </c>
      <c r="AR77" s="507" t="e">
        <f ca="1">+IF(AND(ISNUMBER(OFFSET('Sanitation Data'!$H$10,0,10*ROW('Sanitation Data'!H71))),'Data Summary'!DG77="Yes"),OFFSET('Sanitation Data'!$H$10,0,10*ROW('Sanitation Data'!H71)),NA())</f>
        <v>#N/A</v>
      </c>
      <c r="AS77" s="507" t="e">
        <f ca="1">+IF(AND(ISNUMBER(OFFSET('Sanitation Data'!$H$11,0,10*ROW('Sanitation Data'!H71))),'Data Summary'!DH77="Yes"),OFFSET('Sanitation Data'!$H$11,0,10*ROW('Sanitation Data'!H71)),NA())</f>
        <v>#N/A</v>
      </c>
      <c r="AT77" s="507" t="e">
        <f ca="1">+IF(AND(ISNUMBER(OFFSET('Sanitation Data'!$H$12,0,10*ROW('Sanitation Data'!H71))),'Data Summary'!DI77="Yes"),OFFSET('Sanitation Data'!$H$12,0,10*ROW('Sanitation Data'!H71)),NA())</f>
        <v>#N/A</v>
      </c>
      <c r="AU77" s="507" t="e">
        <f ca="1">+IF(AND(ISNUMBER(OFFSET('Sanitation Data'!$I$4,0,10*ROW('Sanitation Data'!I71))),'Data Summary'!DJ77="Yes"),100-OFFSET('Sanitation Data'!$I$4,0,10*ROW('Sanitation Data'!I71)),NA())</f>
        <v>#N/A</v>
      </c>
      <c r="AV77" s="507" t="e">
        <f ca="1">+IF(AND(ISNUMBER(OFFSET('Sanitation Data'!$I$6,0,10*ROW('Sanitation Data'!I71))),'Data Summary'!DK77="Yes"),OFFSET('Sanitation Data'!$I$6,0,10*ROW('Sanitation Data'!I71)),NA())</f>
        <v>#N/A</v>
      </c>
      <c r="AW77" s="507" t="e">
        <f ca="1">+IF(AND(ISNUMBER(OFFSET('Sanitation Data'!$I$10,0,10*ROW('Sanitation Data'!I71))),'Data Summary'!DL77="Yes"),OFFSET('Sanitation Data'!$I$10,0,10*ROW('Sanitation Data'!I71)),NA())</f>
        <v>#N/A</v>
      </c>
      <c r="AX77" s="507" t="e">
        <f ca="1">+IF(AND(ISNUMBER(OFFSET('Sanitation Data'!$I$11,0,10*ROW('Sanitation Data'!I71))),'Data Summary'!DM77="Yes"),OFFSET('Sanitation Data'!$I$11,0,10*ROW('Sanitation Data'!I71)),NA())</f>
        <v>#N/A</v>
      </c>
      <c r="AY77" s="507" t="e">
        <f ca="1">+IF(AND(ISNUMBER(OFFSET('Sanitation Data'!$I$12,0,10*ROW('Sanitation Data'!I71))),'Data Summary'!DN77="Yes"),OFFSET('Sanitation Data'!$I$12,0,10*ROW('Sanitation Data'!I71)),NA())</f>
        <v>#N/A</v>
      </c>
      <c r="AZ77" s="508" t="e">
        <f ca="1">+IF(AND(ISNUMBER(OFFSET('Hygiene Data'!$D$5,0,10*ROW('Hygiene Data'!D71))),'Data Summary'!DO77="Yes"),OFFSET('Hygiene Data'!$D$5,0,10*ROW('Hygiene Data'!D71)),NA())</f>
        <v>#N/A</v>
      </c>
      <c r="BA77" s="508" t="e">
        <f ca="1">+IF(AND(ISNUMBER(OFFSET('Hygiene Data'!$D$7,0,10*ROW('Hygiene Data'!D71))),'Data Summary'!DP77="Yes"),OFFSET('Hygiene Data'!$D$7,0,10*ROW('Hygiene Data'!D71)),NA())</f>
        <v>#N/A</v>
      </c>
      <c r="BB77" s="508" t="e">
        <f ca="1">+IF(AND(ISNUMBER(OFFSET('Hygiene Data'!$D$9,0,10*ROW('Hygiene Data'!D71))),'Data Summary'!DQ77="Yes"),OFFSET('Hygiene Data'!$D$9,0,10*ROW('Hygiene Data'!D71)),NA())</f>
        <v>#N/A</v>
      </c>
      <c r="BC77" s="508" t="e">
        <f ca="1">+IF(AND(ISNUMBER(OFFSET('Hygiene Data'!$E$5,0,10*ROW('Hygiene Data'!E71))),'Data Summary'!DR77="Yes"),OFFSET('Hygiene Data'!$E$5,0,10*ROW('Hygiene Data'!E71)),NA())</f>
        <v>#N/A</v>
      </c>
      <c r="BD77" s="508" t="e">
        <f ca="1">+IF(AND(ISNUMBER(OFFSET('Hygiene Data'!$E$7,0,10*ROW('Hygiene Data'!E71))),'Data Summary'!DS77="Yes"),OFFSET('Hygiene Data'!$E$7,0,10*ROW('Hygiene Data'!E71)),NA())</f>
        <v>#N/A</v>
      </c>
      <c r="BE77" s="508" t="e">
        <f ca="1">+IF(AND(ISNUMBER(OFFSET('Hygiene Data'!$E$9,0,10*ROW('Hygiene Data'!E71))),'Data Summary'!DT77="Yes"),OFFSET('Hygiene Data'!$E$9,0,10*ROW('Hygiene Data'!E71)),NA())</f>
        <v>#N/A</v>
      </c>
      <c r="BF77" s="508" t="e">
        <f ca="1">+IF(AND(ISNUMBER(OFFSET('Hygiene Data'!$F$5,0,10*ROW('Hygiene Data'!F71))),'Data Summary'!DU77="Yes"),OFFSET('Hygiene Data'!$F$5,0,10*ROW('Hygiene Data'!F71)),NA())</f>
        <v>#N/A</v>
      </c>
      <c r="BG77" s="508" t="e">
        <f ca="1">+IF(AND(ISNUMBER(OFFSET('Hygiene Data'!$F$7,0,10*ROW('Hygiene Data'!F71))),'Data Summary'!DV77="Yes"),OFFSET('Hygiene Data'!$F$7,0,10*ROW('Hygiene Data'!F71)),NA())</f>
        <v>#N/A</v>
      </c>
      <c r="BH77" s="508" t="e">
        <f ca="1">+IF(AND(ISNUMBER(OFFSET('Hygiene Data'!$F$9,0,10*ROW('Hygiene Data'!F71))),'Data Summary'!DW77="Yes"),OFFSET('Hygiene Data'!$F$9,0,10*ROW('Hygiene Data'!F71)),NA())</f>
        <v>#N/A</v>
      </c>
      <c r="BI77" s="508" t="e">
        <f ca="1">+IF(AND(ISNUMBER(OFFSET('Hygiene Data'!$G$5,0,10*ROW('Hygiene Data'!G71))),'Data Summary'!DX77="Yes"),OFFSET('Hygiene Data'!$G$5,0,10*ROW('Hygiene Data'!G71)),NA())</f>
        <v>#N/A</v>
      </c>
      <c r="BJ77" s="508" t="e">
        <f ca="1">+IF(AND(ISNUMBER(OFFSET('Hygiene Data'!$G$7,0,10*ROW('Hygiene Data'!G71))),'Data Summary'!DY77="Yes"),OFFSET('Hygiene Data'!$G$7,0,10*ROW('Hygiene Data'!G71)),NA())</f>
        <v>#N/A</v>
      </c>
      <c r="BK77" s="508" t="e">
        <f ca="1">+IF(AND(ISNUMBER(OFFSET('Hygiene Data'!$G$9,0,10*ROW('Hygiene Data'!G71))),'Data Summary'!DZ77="Yes"),OFFSET('Hygiene Data'!$G$9,0,10*ROW('Hygiene Data'!G71)),NA())</f>
        <v>#N/A</v>
      </c>
      <c r="BL77" s="508" t="e">
        <f ca="1">+IF(AND(ISNUMBER(OFFSET('Hygiene Data'!$H$5,0,10*ROW('Hygiene Data'!H71))),'Data Summary'!EA77="Yes"),OFFSET('Hygiene Data'!$H$5,0,10*ROW('Hygiene Data'!H71)),NA())</f>
        <v>#N/A</v>
      </c>
      <c r="BM77" s="508" t="e">
        <f ca="1">+IF(AND(ISNUMBER(OFFSET('Hygiene Data'!$H$7,0,10*ROW('Hygiene Data'!H71))),'Data Summary'!EB77="Yes"),OFFSET('Hygiene Data'!$H$7,0,10*ROW('Hygiene Data'!H71)),NA())</f>
        <v>#N/A</v>
      </c>
      <c r="BN77" s="508" t="e">
        <f ca="1">+IF(AND(ISNUMBER(OFFSET('Hygiene Data'!$H$9,0,10*ROW('Hygiene Data'!H71))),'Data Summary'!EC77="Yes"),OFFSET('Hygiene Data'!$H$9,0,10*ROW('Hygiene Data'!H71)),NA())</f>
        <v>#N/A</v>
      </c>
      <c r="BO77" s="508" t="e">
        <f ca="1">+IF(AND(ISNUMBER(OFFSET('Hygiene Data'!$I$5,0,10*ROW('Hygiene Data'!I71))),'Data Summary'!ED77="Yes"),OFFSET('Hygiene Data'!$I$5,0,10*ROW('Hygiene Data'!I71)),NA())</f>
        <v>#N/A</v>
      </c>
      <c r="BP77" s="508" t="e">
        <f ca="1">+IF(AND(ISNUMBER(OFFSET('Hygiene Data'!$I$7,0,10*ROW('Hygiene Data'!I71))),'Data Summary'!EE77="Yes"),OFFSET('Hygiene Data'!$I$7,0,10*ROW('Hygiene Data'!I71)),NA())</f>
        <v>#N/A</v>
      </c>
      <c r="BQ77" s="508" t="e">
        <f ca="1">+IF(AND(ISNUMBER(OFFSET('Hygiene Data'!$I$9,0,10*ROW('Hygiene Data'!I71))),'Data Summary'!EF77="Yes"),OFFSET('Hygiene Data'!$I$9,0,10*ROW('Hygiene Data'!I71)),NA())</f>
        <v>#N/A</v>
      </c>
    </row>
    <row r="78" spans="1:69" x14ac:dyDescent="0.25">
      <c r="A78" s="504" t="e">
        <f ca="1">+RIGHT('Data Summary'!A78,LEN('Data Summary'!A78)-9)</f>
        <v>#VALUE!</v>
      </c>
      <c r="B78" s="478" t="str">
        <f ca="1">+IF(ISTEXT('Data Summary'!B78),'Data Summary'!B78,"")</f>
        <v/>
      </c>
      <c r="C78" s="505" t="e">
        <f ca="1">+VALUE('Data Summary'!C78)</f>
        <v>#VALUE!</v>
      </c>
      <c r="D78" s="506" t="e">
        <f ca="1">+IF(AND(ISNUMBER(OFFSET('Water Data'!$D$4,0,10*ROW('Water Data'!D72))),'Data Summary'!BS78="Yes"),100-OFFSET('Water Data'!$D$4,0,10*ROW('Water Data'!D72)),NA())</f>
        <v>#N/A</v>
      </c>
      <c r="E78" s="506" t="e">
        <f ca="1">+IF(AND(ISNUMBER(OFFSET('Water Data'!$D$6,0,10*ROW('Water Data'!D72))),'Data Summary'!BT78="Yes"),OFFSET('Water Data'!$D$6,0,10*ROW('Water Data'!D72)),NA())</f>
        <v>#N/A</v>
      </c>
      <c r="F78" s="506" t="e">
        <f ca="1">+IF(AND(ISNUMBER(OFFSET('Water Data'!$D$9,0,10*ROW('Water Data'!D72))),'Data Summary'!BU78="Yes"),OFFSET('Water Data'!$D$9,0,10*ROW('Water Data'!D72)),NA())</f>
        <v>#N/A</v>
      </c>
      <c r="G78" s="506" t="e">
        <f ca="1">+IF(AND(ISNUMBER(OFFSET('Water Data'!$E$4,0,10*ROW('Water Data'!E72))),'Data Summary'!BV78="Yes"),100-OFFSET('Water Data'!$E$4,0,10*ROW('Water Data'!E72)),NA())</f>
        <v>#N/A</v>
      </c>
      <c r="H78" s="506" t="e">
        <f ca="1">+IF(AND(ISNUMBER(OFFSET('Water Data'!$E$6,0,10*ROW('Water Data'!E72))),'Data Summary'!BW78="Yes"),OFFSET('Water Data'!$E$6,0,10*ROW('Water Data'!E72)),NA())</f>
        <v>#N/A</v>
      </c>
      <c r="I78" s="506" t="e">
        <f ca="1">+IF(AND(ISNUMBER(OFFSET('Water Data'!$E$9,0,10*ROW('Water Data'!E72))),'Data Summary'!BX78="Yes"),OFFSET('Water Data'!$E$9,0,10*ROW('Water Data'!E72)),NA())</f>
        <v>#N/A</v>
      </c>
      <c r="J78" s="506" t="e">
        <f ca="1">+IF(AND(ISNUMBER(OFFSET('Water Data'!$F$4,0,10*ROW('Water Data'!F72))),'Data Summary'!BY78="Yes"),100-OFFSET('Water Data'!$F$4,0,10*ROW('Water Data'!F72)),NA())</f>
        <v>#N/A</v>
      </c>
      <c r="K78" s="506" t="e">
        <f ca="1">+IF(AND(ISNUMBER(OFFSET('Water Data'!$F$6,0,10*ROW('Water Data'!F72))),'Data Summary'!BZ78="Yes"),OFFSET('Water Data'!$F$6,0,10*ROW('Water Data'!F72)),NA())</f>
        <v>#N/A</v>
      </c>
      <c r="L78" s="506" t="e">
        <f ca="1">+IF(AND(ISNUMBER(OFFSET('Water Data'!$F$9,0,10*ROW('Water Data'!F72))),'Data Summary'!CA78="Yes"),OFFSET('Water Data'!$F$9,0,10*ROW('Water Data'!F72)),NA())</f>
        <v>#N/A</v>
      </c>
      <c r="M78" s="506" t="e">
        <f ca="1">+IF(AND(ISNUMBER(OFFSET('Water Data'!$G$4,0,10*ROW('Water Data'!G72))),'Data Summary'!CB78="Yes"),100-OFFSET('Water Data'!$G$4,0,10*ROW('Water Data'!G72)),NA())</f>
        <v>#N/A</v>
      </c>
      <c r="N78" s="506" t="e">
        <f ca="1">+IF(AND(ISNUMBER(OFFSET('Water Data'!$G$6,0,10*ROW('Water Data'!G72))),'Data Summary'!CC78="Yes"),OFFSET('Water Data'!$G$6,0,10*ROW('Water Data'!G72)),NA())</f>
        <v>#N/A</v>
      </c>
      <c r="O78" s="506" t="e">
        <f ca="1">+IF(AND(ISNUMBER(OFFSET('Water Data'!$G$9,0,10*ROW('Water Data'!G72))),'Data Summary'!CD78="Yes"),OFFSET('Water Data'!$G$9,0,10*ROW('Water Data'!G72)),NA())</f>
        <v>#N/A</v>
      </c>
      <c r="P78" s="506" t="e">
        <f ca="1">+IF(AND(ISNUMBER(OFFSET('Water Data'!$H$4,0,10*ROW('Water Data'!H72))),'Data Summary'!CE78="Yes"),100-OFFSET('Water Data'!$H$4,0,10*ROW('Water Data'!H72)),NA())</f>
        <v>#N/A</v>
      </c>
      <c r="Q78" s="506" t="e">
        <f ca="1">+IF(AND(ISNUMBER(OFFSET('Water Data'!$H$6,0,10*ROW('Water Data'!H72))),'Data Summary'!CF78="Yes"),OFFSET('Water Data'!$H$6,0,10*ROW('Water Data'!H72)),NA())</f>
        <v>#N/A</v>
      </c>
      <c r="R78" s="506" t="e">
        <f ca="1">+IF(AND(ISNUMBER(OFFSET('Water Data'!$H$9,0,10*ROW('Water Data'!H72))),'Data Summary'!CG78="Yes"),OFFSET('Water Data'!$H$9,0,10*ROW('Water Data'!H72)),NA())</f>
        <v>#N/A</v>
      </c>
      <c r="S78" s="506" t="e">
        <f ca="1">+IF(AND(ISNUMBER(OFFSET('Water Data'!$I$4,0,10*ROW('Water Data'!I72))),'Data Summary'!CH78="Yes"),100-OFFSET('Water Data'!$I$4,0,10*ROW('Water Data'!I72)),NA())</f>
        <v>#N/A</v>
      </c>
      <c r="T78" s="506" t="e">
        <f ca="1">+IF(AND(ISNUMBER(OFFSET('Water Data'!$I$6,0,10*ROW('Water Data'!I72))),'Data Summary'!CI78="Yes"),OFFSET('Water Data'!$I$6,0,10*ROW('Water Data'!I72)),NA())</f>
        <v>#N/A</v>
      </c>
      <c r="U78" s="506" t="e">
        <f ca="1">+IF(AND(ISNUMBER(OFFSET('Water Data'!$I$9,0,10*ROW('Water Data'!I72))),'Data Summary'!CJ78="Yes"),OFFSET('Water Data'!$I$9,0,10*ROW('Water Data'!I72)),NA())</f>
        <v>#N/A</v>
      </c>
      <c r="V78" s="507" t="e">
        <f ca="1">+IF(AND(ISNUMBER(OFFSET('Sanitation Data'!$D$4,0,10*ROW('Sanitation Data'!D72))),'Data Summary'!CK78="Yes"),100-OFFSET('Sanitation Data'!$D$4,0,10*ROW('Sanitation Data'!D72)),NA())</f>
        <v>#N/A</v>
      </c>
      <c r="W78" s="507" t="e">
        <f ca="1">+IF(AND(ISNUMBER(OFFSET('Sanitation Data'!$D$6,0,10*ROW('Sanitation Data'!D72))),'Data Summary'!CL78="Yes"),OFFSET('Sanitation Data'!$D$6,0,10*ROW('Sanitation Data'!D72)),NA())</f>
        <v>#N/A</v>
      </c>
      <c r="X78" s="507" t="e">
        <f ca="1">+IF(AND(ISNUMBER(OFFSET('Sanitation Data'!$D$10,0,10*ROW('Sanitation Data'!D72))),'Data Summary'!CM78="Yes"),OFFSET('Sanitation Data'!$D$10,0,10*ROW('Sanitation Data'!D72)),NA())</f>
        <v>#N/A</v>
      </c>
      <c r="Y78" s="507" t="e">
        <f ca="1">+IF(AND(ISNUMBER(OFFSET('Sanitation Data'!$D$11,0,10*ROW('Sanitation Data'!D72))),'Data Summary'!CN78="Yes"),OFFSET('Sanitation Data'!$D$11,0,10*ROW('Sanitation Data'!D72)),NA())</f>
        <v>#N/A</v>
      </c>
      <c r="Z78" s="507" t="e">
        <f ca="1">+IF(AND(ISNUMBER(OFFSET('Sanitation Data'!$D$12,0,10*ROW('Sanitation Data'!D72))),'Data Summary'!CO78="Yes"),OFFSET('Sanitation Data'!$D$12,0,10*ROW('Sanitation Data'!D72)),NA())</f>
        <v>#N/A</v>
      </c>
      <c r="AA78" s="507" t="e">
        <f ca="1">+IF(AND(ISNUMBER(OFFSET('Sanitation Data'!$E$4,0,10*ROW('Sanitation Data'!E72))),'Data Summary'!CP78="Yes"),100-OFFSET('Sanitation Data'!$E$4,0,10*ROW('Sanitation Data'!E72)),NA())</f>
        <v>#N/A</v>
      </c>
      <c r="AB78" s="507" t="e">
        <f ca="1">+IF(AND(ISNUMBER(OFFSET('Sanitation Data'!$E$6,0,10*ROW('Sanitation Data'!E72))),'Data Summary'!CQ78="Yes"),OFFSET('Sanitation Data'!$E$6,0,10*ROW('Sanitation Data'!E72)),NA())</f>
        <v>#N/A</v>
      </c>
      <c r="AC78" s="507" t="e">
        <f ca="1">+IF(AND(ISNUMBER(OFFSET('Sanitation Data'!$E$10,0,10*ROW('Sanitation Data'!E72))),'Data Summary'!CR78="Yes"),OFFSET('Sanitation Data'!$E$10,0,10*ROW('Sanitation Data'!E72)),NA())</f>
        <v>#N/A</v>
      </c>
      <c r="AD78" s="507" t="e">
        <f ca="1">+IF(AND(ISNUMBER(OFFSET('Sanitation Data'!$E$11,0,10*ROW('Sanitation Data'!E72))),'Data Summary'!CS78="Yes"),OFFSET('Sanitation Data'!$E$11,0,10*ROW('Sanitation Data'!E72)),NA())</f>
        <v>#N/A</v>
      </c>
      <c r="AE78" s="507" t="e">
        <f ca="1">+IF(AND(ISNUMBER(OFFSET('Sanitation Data'!$E$12,0,10*ROW('Sanitation Data'!E72))),'Data Summary'!CT78="Yes"),OFFSET('Sanitation Data'!$E$12,0,10*ROW('Sanitation Data'!E72)),NA())</f>
        <v>#N/A</v>
      </c>
      <c r="AF78" s="507" t="e">
        <f ca="1">+IF(AND(ISNUMBER(OFFSET('Sanitation Data'!$F$4,0,10*ROW('Sanitation Data'!F72))),'Data Summary'!CU78="Yes"),100-OFFSET('Sanitation Data'!$F$4,0,10*ROW('Sanitation Data'!F72)),NA())</f>
        <v>#N/A</v>
      </c>
      <c r="AG78" s="507" t="e">
        <f ca="1">+IF(AND(ISNUMBER(OFFSET('Sanitation Data'!$F$6,0,10*ROW('Sanitation Data'!F72))),'Data Summary'!CV78="Yes"),OFFSET('Sanitation Data'!$F$6,0,10*ROW('Sanitation Data'!F72)),NA())</f>
        <v>#N/A</v>
      </c>
      <c r="AH78" s="507" t="e">
        <f ca="1">+IF(AND(ISNUMBER(OFFSET('Sanitation Data'!$F$10,0,10*ROW('Sanitation Data'!F72))),'Data Summary'!CW78="Yes"),OFFSET('Sanitation Data'!$F$10,0,10*ROW('Sanitation Data'!F72)),NA())</f>
        <v>#N/A</v>
      </c>
      <c r="AI78" s="507" t="e">
        <f ca="1">+IF(AND(ISNUMBER(OFFSET('Sanitation Data'!$F$11,0,10*ROW('Sanitation Data'!F72))),'Data Summary'!CX78="Yes"),OFFSET('Sanitation Data'!$F$11,0,10*ROW('Sanitation Data'!F72)),NA())</f>
        <v>#N/A</v>
      </c>
      <c r="AJ78" s="507" t="e">
        <f ca="1">+IF(AND(ISNUMBER(OFFSET('Sanitation Data'!$F$12,0,10*ROW('Sanitation Data'!F72))),'Data Summary'!CY78="Yes"),OFFSET('Sanitation Data'!$F$12,0,10*ROW('Sanitation Data'!F72)),NA())</f>
        <v>#N/A</v>
      </c>
      <c r="AK78" s="507" t="e">
        <f ca="1">+IF(AND(ISNUMBER(OFFSET('Sanitation Data'!$G$4,0,10*ROW('Sanitation Data'!G72))),'Data Summary'!CZ78="Yes"),100-OFFSET('Sanitation Data'!$G$4,0,10*ROW('Sanitation Data'!G72)),NA())</f>
        <v>#N/A</v>
      </c>
      <c r="AL78" s="507" t="e">
        <f ca="1">+IF(AND(ISNUMBER(OFFSET('Sanitation Data'!$G$6,0,10*ROW('Sanitation Data'!G72))),'Data Summary'!DA78="Yes"),OFFSET('Sanitation Data'!$G$6,0,10*ROW('Sanitation Data'!G72)),NA())</f>
        <v>#N/A</v>
      </c>
      <c r="AM78" s="507" t="e">
        <f ca="1">+IF(AND(ISNUMBER(OFFSET('Sanitation Data'!$G$10,0,10*ROW('Sanitation Data'!G72))),'Data Summary'!DB78="Yes"),OFFSET('Sanitation Data'!$G$10,0,10*ROW('Sanitation Data'!G72)),NA())</f>
        <v>#N/A</v>
      </c>
      <c r="AN78" s="507" t="e">
        <f ca="1">+IF(AND(ISNUMBER(OFFSET('Sanitation Data'!$G$11,0,10*ROW('Sanitation Data'!G72))),'Data Summary'!DC78="Yes"),OFFSET('Sanitation Data'!$G$11,0,10*ROW('Sanitation Data'!G72)),NA())</f>
        <v>#N/A</v>
      </c>
      <c r="AO78" s="507" t="e">
        <f ca="1">+IF(AND(ISNUMBER(OFFSET('Sanitation Data'!$G$12,0,10*ROW('Sanitation Data'!G72))),'Data Summary'!DD78="Yes"),OFFSET('Sanitation Data'!$G$12,0,10*ROW('Sanitation Data'!G72)),NA())</f>
        <v>#N/A</v>
      </c>
      <c r="AP78" s="507" t="e">
        <f ca="1">+IF(AND(ISNUMBER(OFFSET('Sanitation Data'!$H$4,0,10*ROW('Sanitation Data'!H72))),'Data Summary'!DE78="Yes"),100-OFFSET('Sanitation Data'!$H$4,0,10*ROW('Sanitation Data'!H72)),NA())</f>
        <v>#N/A</v>
      </c>
      <c r="AQ78" s="507" t="e">
        <f ca="1">+IF(AND(ISNUMBER(OFFSET('Sanitation Data'!$H$6,0,10*ROW('Sanitation Data'!H72))),'Data Summary'!DF78="Yes"),OFFSET('Sanitation Data'!$H$6,0,10*ROW('Sanitation Data'!H72)),NA())</f>
        <v>#N/A</v>
      </c>
      <c r="AR78" s="507" t="e">
        <f ca="1">+IF(AND(ISNUMBER(OFFSET('Sanitation Data'!$H$10,0,10*ROW('Sanitation Data'!H72))),'Data Summary'!DG78="Yes"),OFFSET('Sanitation Data'!$H$10,0,10*ROW('Sanitation Data'!H72)),NA())</f>
        <v>#N/A</v>
      </c>
      <c r="AS78" s="507" t="e">
        <f ca="1">+IF(AND(ISNUMBER(OFFSET('Sanitation Data'!$H$11,0,10*ROW('Sanitation Data'!H72))),'Data Summary'!DH78="Yes"),OFFSET('Sanitation Data'!$H$11,0,10*ROW('Sanitation Data'!H72)),NA())</f>
        <v>#N/A</v>
      </c>
      <c r="AT78" s="507" t="e">
        <f ca="1">+IF(AND(ISNUMBER(OFFSET('Sanitation Data'!$H$12,0,10*ROW('Sanitation Data'!H72))),'Data Summary'!DI78="Yes"),OFFSET('Sanitation Data'!$H$12,0,10*ROW('Sanitation Data'!H72)),NA())</f>
        <v>#N/A</v>
      </c>
      <c r="AU78" s="507" t="e">
        <f ca="1">+IF(AND(ISNUMBER(OFFSET('Sanitation Data'!$I$4,0,10*ROW('Sanitation Data'!I72))),'Data Summary'!DJ78="Yes"),100-OFFSET('Sanitation Data'!$I$4,0,10*ROW('Sanitation Data'!I72)),NA())</f>
        <v>#N/A</v>
      </c>
      <c r="AV78" s="507" t="e">
        <f ca="1">+IF(AND(ISNUMBER(OFFSET('Sanitation Data'!$I$6,0,10*ROW('Sanitation Data'!I72))),'Data Summary'!DK78="Yes"),OFFSET('Sanitation Data'!$I$6,0,10*ROW('Sanitation Data'!I72)),NA())</f>
        <v>#N/A</v>
      </c>
      <c r="AW78" s="507" t="e">
        <f ca="1">+IF(AND(ISNUMBER(OFFSET('Sanitation Data'!$I$10,0,10*ROW('Sanitation Data'!I72))),'Data Summary'!DL78="Yes"),OFFSET('Sanitation Data'!$I$10,0,10*ROW('Sanitation Data'!I72)),NA())</f>
        <v>#N/A</v>
      </c>
      <c r="AX78" s="507" t="e">
        <f ca="1">+IF(AND(ISNUMBER(OFFSET('Sanitation Data'!$I$11,0,10*ROW('Sanitation Data'!I72))),'Data Summary'!DM78="Yes"),OFFSET('Sanitation Data'!$I$11,0,10*ROW('Sanitation Data'!I72)),NA())</f>
        <v>#N/A</v>
      </c>
      <c r="AY78" s="507" t="e">
        <f ca="1">+IF(AND(ISNUMBER(OFFSET('Sanitation Data'!$I$12,0,10*ROW('Sanitation Data'!I72))),'Data Summary'!DN78="Yes"),OFFSET('Sanitation Data'!$I$12,0,10*ROW('Sanitation Data'!I72)),NA())</f>
        <v>#N/A</v>
      </c>
      <c r="AZ78" s="508" t="e">
        <f ca="1">+IF(AND(ISNUMBER(OFFSET('Hygiene Data'!$D$5,0,10*ROW('Hygiene Data'!D72))),'Data Summary'!DO78="Yes"),OFFSET('Hygiene Data'!$D$5,0,10*ROW('Hygiene Data'!D72)),NA())</f>
        <v>#N/A</v>
      </c>
      <c r="BA78" s="508" t="e">
        <f ca="1">+IF(AND(ISNUMBER(OFFSET('Hygiene Data'!$D$7,0,10*ROW('Hygiene Data'!D72))),'Data Summary'!DP78="Yes"),OFFSET('Hygiene Data'!$D$7,0,10*ROW('Hygiene Data'!D72)),NA())</f>
        <v>#N/A</v>
      </c>
      <c r="BB78" s="508" t="e">
        <f ca="1">+IF(AND(ISNUMBER(OFFSET('Hygiene Data'!$D$9,0,10*ROW('Hygiene Data'!D72))),'Data Summary'!DQ78="Yes"),OFFSET('Hygiene Data'!$D$9,0,10*ROW('Hygiene Data'!D72)),NA())</f>
        <v>#N/A</v>
      </c>
      <c r="BC78" s="508" t="e">
        <f ca="1">+IF(AND(ISNUMBER(OFFSET('Hygiene Data'!$E$5,0,10*ROW('Hygiene Data'!E72))),'Data Summary'!DR78="Yes"),OFFSET('Hygiene Data'!$E$5,0,10*ROW('Hygiene Data'!E72)),NA())</f>
        <v>#N/A</v>
      </c>
      <c r="BD78" s="508" t="e">
        <f ca="1">+IF(AND(ISNUMBER(OFFSET('Hygiene Data'!$E$7,0,10*ROW('Hygiene Data'!E72))),'Data Summary'!DS78="Yes"),OFFSET('Hygiene Data'!$E$7,0,10*ROW('Hygiene Data'!E72)),NA())</f>
        <v>#N/A</v>
      </c>
      <c r="BE78" s="508" t="e">
        <f ca="1">+IF(AND(ISNUMBER(OFFSET('Hygiene Data'!$E$9,0,10*ROW('Hygiene Data'!E72))),'Data Summary'!DT78="Yes"),OFFSET('Hygiene Data'!$E$9,0,10*ROW('Hygiene Data'!E72)),NA())</f>
        <v>#N/A</v>
      </c>
      <c r="BF78" s="508" t="e">
        <f ca="1">+IF(AND(ISNUMBER(OFFSET('Hygiene Data'!$F$5,0,10*ROW('Hygiene Data'!F72))),'Data Summary'!DU78="Yes"),OFFSET('Hygiene Data'!$F$5,0,10*ROW('Hygiene Data'!F72)),NA())</f>
        <v>#N/A</v>
      </c>
      <c r="BG78" s="508" t="e">
        <f ca="1">+IF(AND(ISNUMBER(OFFSET('Hygiene Data'!$F$7,0,10*ROW('Hygiene Data'!F72))),'Data Summary'!DV78="Yes"),OFFSET('Hygiene Data'!$F$7,0,10*ROW('Hygiene Data'!F72)),NA())</f>
        <v>#N/A</v>
      </c>
      <c r="BH78" s="508" t="e">
        <f ca="1">+IF(AND(ISNUMBER(OFFSET('Hygiene Data'!$F$9,0,10*ROW('Hygiene Data'!F72))),'Data Summary'!DW78="Yes"),OFFSET('Hygiene Data'!$F$9,0,10*ROW('Hygiene Data'!F72)),NA())</f>
        <v>#N/A</v>
      </c>
      <c r="BI78" s="508" t="e">
        <f ca="1">+IF(AND(ISNUMBER(OFFSET('Hygiene Data'!$G$5,0,10*ROW('Hygiene Data'!G72))),'Data Summary'!DX78="Yes"),OFFSET('Hygiene Data'!$G$5,0,10*ROW('Hygiene Data'!G72)),NA())</f>
        <v>#N/A</v>
      </c>
      <c r="BJ78" s="508" t="e">
        <f ca="1">+IF(AND(ISNUMBER(OFFSET('Hygiene Data'!$G$7,0,10*ROW('Hygiene Data'!G72))),'Data Summary'!DY78="Yes"),OFFSET('Hygiene Data'!$G$7,0,10*ROW('Hygiene Data'!G72)),NA())</f>
        <v>#N/A</v>
      </c>
      <c r="BK78" s="508" t="e">
        <f ca="1">+IF(AND(ISNUMBER(OFFSET('Hygiene Data'!$G$9,0,10*ROW('Hygiene Data'!G72))),'Data Summary'!DZ78="Yes"),OFFSET('Hygiene Data'!$G$9,0,10*ROW('Hygiene Data'!G72)),NA())</f>
        <v>#N/A</v>
      </c>
      <c r="BL78" s="508" t="e">
        <f ca="1">+IF(AND(ISNUMBER(OFFSET('Hygiene Data'!$H$5,0,10*ROW('Hygiene Data'!H72))),'Data Summary'!EA78="Yes"),OFFSET('Hygiene Data'!$H$5,0,10*ROW('Hygiene Data'!H72)),NA())</f>
        <v>#N/A</v>
      </c>
      <c r="BM78" s="508" t="e">
        <f ca="1">+IF(AND(ISNUMBER(OFFSET('Hygiene Data'!$H$7,0,10*ROW('Hygiene Data'!H72))),'Data Summary'!EB78="Yes"),OFFSET('Hygiene Data'!$H$7,0,10*ROW('Hygiene Data'!H72)),NA())</f>
        <v>#N/A</v>
      </c>
      <c r="BN78" s="508" t="e">
        <f ca="1">+IF(AND(ISNUMBER(OFFSET('Hygiene Data'!$H$9,0,10*ROW('Hygiene Data'!H72))),'Data Summary'!EC78="Yes"),OFFSET('Hygiene Data'!$H$9,0,10*ROW('Hygiene Data'!H72)),NA())</f>
        <v>#N/A</v>
      </c>
      <c r="BO78" s="508" t="e">
        <f ca="1">+IF(AND(ISNUMBER(OFFSET('Hygiene Data'!$I$5,0,10*ROW('Hygiene Data'!I72))),'Data Summary'!ED78="Yes"),OFFSET('Hygiene Data'!$I$5,0,10*ROW('Hygiene Data'!I72)),NA())</f>
        <v>#N/A</v>
      </c>
      <c r="BP78" s="508" t="e">
        <f ca="1">+IF(AND(ISNUMBER(OFFSET('Hygiene Data'!$I$7,0,10*ROW('Hygiene Data'!I72))),'Data Summary'!EE78="Yes"),OFFSET('Hygiene Data'!$I$7,0,10*ROW('Hygiene Data'!I72)),NA())</f>
        <v>#N/A</v>
      </c>
      <c r="BQ78" s="508" t="e">
        <f ca="1">+IF(AND(ISNUMBER(OFFSET('Hygiene Data'!$I$9,0,10*ROW('Hygiene Data'!I72))),'Data Summary'!EF78="Yes"),OFFSET('Hygiene Data'!$I$9,0,10*ROW('Hygiene Data'!I72)),NA())</f>
        <v>#N/A</v>
      </c>
    </row>
    <row r="79" spans="1:69" x14ac:dyDescent="0.25">
      <c r="A79" s="504" t="e">
        <f ca="1">+RIGHT('Data Summary'!A79,LEN('Data Summary'!A79)-9)</f>
        <v>#VALUE!</v>
      </c>
      <c r="B79" s="478" t="str">
        <f ca="1">+IF(ISTEXT('Data Summary'!B79),'Data Summary'!B79,"")</f>
        <v/>
      </c>
      <c r="C79" s="505" t="e">
        <f ca="1">+VALUE('Data Summary'!C79)</f>
        <v>#VALUE!</v>
      </c>
      <c r="D79" s="506" t="e">
        <f ca="1">+IF(AND(ISNUMBER(OFFSET('Water Data'!$D$4,0,10*ROW('Water Data'!D73))),'Data Summary'!BS79="Yes"),100-OFFSET('Water Data'!$D$4,0,10*ROW('Water Data'!D73)),NA())</f>
        <v>#N/A</v>
      </c>
      <c r="E79" s="506" t="e">
        <f ca="1">+IF(AND(ISNUMBER(OFFSET('Water Data'!$D$6,0,10*ROW('Water Data'!D73))),'Data Summary'!BT79="Yes"),OFFSET('Water Data'!$D$6,0,10*ROW('Water Data'!D73)),NA())</f>
        <v>#N/A</v>
      </c>
      <c r="F79" s="506" t="e">
        <f ca="1">+IF(AND(ISNUMBER(OFFSET('Water Data'!$D$9,0,10*ROW('Water Data'!D73))),'Data Summary'!BU79="Yes"),OFFSET('Water Data'!$D$9,0,10*ROW('Water Data'!D73)),NA())</f>
        <v>#N/A</v>
      </c>
      <c r="G79" s="506" t="e">
        <f ca="1">+IF(AND(ISNUMBER(OFFSET('Water Data'!$E$4,0,10*ROW('Water Data'!E73))),'Data Summary'!BV79="Yes"),100-OFFSET('Water Data'!$E$4,0,10*ROW('Water Data'!E73)),NA())</f>
        <v>#N/A</v>
      </c>
      <c r="H79" s="506" t="e">
        <f ca="1">+IF(AND(ISNUMBER(OFFSET('Water Data'!$E$6,0,10*ROW('Water Data'!E73))),'Data Summary'!BW79="Yes"),OFFSET('Water Data'!$E$6,0,10*ROW('Water Data'!E73)),NA())</f>
        <v>#N/A</v>
      </c>
      <c r="I79" s="506" t="e">
        <f ca="1">+IF(AND(ISNUMBER(OFFSET('Water Data'!$E$9,0,10*ROW('Water Data'!E73))),'Data Summary'!BX79="Yes"),OFFSET('Water Data'!$E$9,0,10*ROW('Water Data'!E73)),NA())</f>
        <v>#N/A</v>
      </c>
      <c r="J79" s="506" t="e">
        <f ca="1">+IF(AND(ISNUMBER(OFFSET('Water Data'!$F$4,0,10*ROW('Water Data'!F73))),'Data Summary'!BY79="Yes"),100-OFFSET('Water Data'!$F$4,0,10*ROW('Water Data'!F73)),NA())</f>
        <v>#N/A</v>
      </c>
      <c r="K79" s="506" t="e">
        <f ca="1">+IF(AND(ISNUMBER(OFFSET('Water Data'!$F$6,0,10*ROW('Water Data'!F73))),'Data Summary'!BZ79="Yes"),OFFSET('Water Data'!$F$6,0,10*ROW('Water Data'!F73)),NA())</f>
        <v>#N/A</v>
      </c>
      <c r="L79" s="506" t="e">
        <f ca="1">+IF(AND(ISNUMBER(OFFSET('Water Data'!$F$9,0,10*ROW('Water Data'!F73))),'Data Summary'!CA79="Yes"),OFFSET('Water Data'!$F$9,0,10*ROW('Water Data'!F73)),NA())</f>
        <v>#N/A</v>
      </c>
      <c r="M79" s="506" t="e">
        <f ca="1">+IF(AND(ISNUMBER(OFFSET('Water Data'!$G$4,0,10*ROW('Water Data'!G73))),'Data Summary'!CB79="Yes"),100-OFFSET('Water Data'!$G$4,0,10*ROW('Water Data'!G73)),NA())</f>
        <v>#N/A</v>
      </c>
      <c r="N79" s="506" t="e">
        <f ca="1">+IF(AND(ISNUMBER(OFFSET('Water Data'!$G$6,0,10*ROW('Water Data'!G73))),'Data Summary'!CC79="Yes"),OFFSET('Water Data'!$G$6,0,10*ROW('Water Data'!G73)),NA())</f>
        <v>#N/A</v>
      </c>
      <c r="O79" s="506" t="e">
        <f ca="1">+IF(AND(ISNUMBER(OFFSET('Water Data'!$G$9,0,10*ROW('Water Data'!G73))),'Data Summary'!CD79="Yes"),OFFSET('Water Data'!$G$9,0,10*ROW('Water Data'!G73)),NA())</f>
        <v>#N/A</v>
      </c>
      <c r="P79" s="506" t="e">
        <f ca="1">+IF(AND(ISNUMBER(OFFSET('Water Data'!$H$4,0,10*ROW('Water Data'!H73))),'Data Summary'!CE79="Yes"),100-OFFSET('Water Data'!$H$4,0,10*ROW('Water Data'!H73)),NA())</f>
        <v>#N/A</v>
      </c>
      <c r="Q79" s="506" t="e">
        <f ca="1">+IF(AND(ISNUMBER(OFFSET('Water Data'!$H$6,0,10*ROW('Water Data'!H73))),'Data Summary'!CF79="Yes"),OFFSET('Water Data'!$H$6,0,10*ROW('Water Data'!H73)),NA())</f>
        <v>#N/A</v>
      </c>
      <c r="R79" s="506" t="e">
        <f ca="1">+IF(AND(ISNUMBER(OFFSET('Water Data'!$H$9,0,10*ROW('Water Data'!H73))),'Data Summary'!CG79="Yes"),OFFSET('Water Data'!$H$9,0,10*ROW('Water Data'!H73)),NA())</f>
        <v>#N/A</v>
      </c>
      <c r="S79" s="506" t="e">
        <f ca="1">+IF(AND(ISNUMBER(OFFSET('Water Data'!$I$4,0,10*ROW('Water Data'!I73))),'Data Summary'!CH79="Yes"),100-OFFSET('Water Data'!$I$4,0,10*ROW('Water Data'!I73)),NA())</f>
        <v>#N/A</v>
      </c>
      <c r="T79" s="506" t="e">
        <f ca="1">+IF(AND(ISNUMBER(OFFSET('Water Data'!$I$6,0,10*ROW('Water Data'!I73))),'Data Summary'!CI79="Yes"),OFFSET('Water Data'!$I$6,0,10*ROW('Water Data'!I73)),NA())</f>
        <v>#N/A</v>
      </c>
      <c r="U79" s="506" t="e">
        <f ca="1">+IF(AND(ISNUMBER(OFFSET('Water Data'!$I$9,0,10*ROW('Water Data'!I73))),'Data Summary'!CJ79="Yes"),OFFSET('Water Data'!$I$9,0,10*ROW('Water Data'!I73)),NA())</f>
        <v>#N/A</v>
      </c>
      <c r="V79" s="507" t="e">
        <f ca="1">+IF(AND(ISNUMBER(OFFSET('Sanitation Data'!$D$4,0,10*ROW('Sanitation Data'!D73))),'Data Summary'!CK79="Yes"),100-OFFSET('Sanitation Data'!$D$4,0,10*ROW('Sanitation Data'!D73)),NA())</f>
        <v>#N/A</v>
      </c>
      <c r="W79" s="507" t="e">
        <f ca="1">+IF(AND(ISNUMBER(OFFSET('Sanitation Data'!$D$6,0,10*ROW('Sanitation Data'!D73))),'Data Summary'!CL79="Yes"),OFFSET('Sanitation Data'!$D$6,0,10*ROW('Sanitation Data'!D73)),NA())</f>
        <v>#N/A</v>
      </c>
      <c r="X79" s="507" t="e">
        <f ca="1">+IF(AND(ISNUMBER(OFFSET('Sanitation Data'!$D$10,0,10*ROW('Sanitation Data'!D73))),'Data Summary'!CM79="Yes"),OFFSET('Sanitation Data'!$D$10,0,10*ROW('Sanitation Data'!D73)),NA())</f>
        <v>#N/A</v>
      </c>
      <c r="Y79" s="507" t="e">
        <f ca="1">+IF(AND(ISNUMBER(OFFSET('Sanitation Data'!$D$11,0,10*ROW('Sanitation Data'!D73))),'Data Summary'!CN79="Yes"),OFFSET('Sanitation Data'!$D$11,0,10*ROW('Sanitation Data'!D73)),NA())</f>
        <v>#N/A</v>
      </c>
      <c r="Z79" s="507" t="e">
        <f ca="1">+IF(AND(ISNUMBER(OFFSET('Sanitation Data'!$D$12,0,10*ROW('Sanitation Data'!D73))),'Data Summary'!CO79="Yes"),OFFSET('Sanitation Data'!$D$12,0,10*ROW('Sanitation Data'!D73)),NA())</f>
        <v>#N/A</v>
      </c>
      <c r="AA79" s="507" t="e">
        <f ca="1">+IF(AND(ISNUMBER(OFFSET('Sanitation Data'!$E$4,0,10*ROW('Sanitation Data'!E73))),'Data Summary'!CP79="Yes"),100-OFFSET('Sanitation Data'!$E$4,0,10*ROW('Sanitation Data'!E73)),NA())</f>
        <v>#N/A</v>
      </c>
      <c r="AB79" s="507" t="e">
        <f ca="1">+IF(AND(ISNUMBER(OFFSET('Sanitation Data'!$E$6,0,10*ROW('Sanitation Data'!E73))),'Data Summary'!CQ79="Yes"),OFFSET('Sanitation Data'!$E$6,0,10*ROW('Sanitation Data'!E73)),NA())</f>
        <v>#N/A</v>
      </c>
      <c r="AC79" s="507" t="e">
        <f ca="1">+IF(AND(ISNUMBER(OFFSET('Sanitation Data'!$E$10,0,10*ROW('Sanitation Data'!E73))),'Data Summary'!CR79="Yes"),OFFSET('Sanitation Data'!$E$10,0,10*ROW('Sanitation Data'!E73)),NA())</f>
        <v>#N/A</v>
      </c>
      <c r="AD79" s="507" t="e">
        <f ca="1">+IF(AND(ISNUMBER(OFFSET('Sanitation Data'!$E$11,0,10*ROW('Sanitation Data'!E73))),'Data Summary'!CS79="Yes"),OFFSET('Sanitation Data'!$E$11,0,10*ROW('Sanitation Data'!E73)),NA())</f>
        <v>#N/A</v>
      </c>
      <c r="AE79" s="507" t="e">
        <f ca="1">+IF(AND(ISNUMBER(OFFSET('Sanitation Data'!$E$12,0,10*ROW('Sanitation Data'!E73))),'Data Summary'!CT79="Yes"),OFFSET('Sanitation Data'!$E$12,0,10*ROW('Sanitation Data'!E73)),NA())</f>
        <v>#N/A</v>
      </c>
      <c r="AF79" s="507" t="e">
        <f ca="1">+IF(AND(ISNUMBER(OFFSET('Sanitation Data'!$F$4,0,10*ROW('Sanitation Data'!F73))),'Data Summary'!CU79="Yes"),100-OFFSET('Sanitation Data'!$F$4,0,10*ROW('Sanitation Data'!F73)),NA())</f>
        <v>#N/A</v>
      </c>
      <c r="AG79" s="507" t="e">
        <f ca="1">+IF(AND(ISNUMBER(OFFSET('Sanitation Data'!$F$6,0,10*ROW('Sanitation Data'!F73))),'Data Summary'!CV79="Yes"),OFFSET('Sanitation Data'!$F$6,0,10*ROW('Sanitation Data'!F73)),NA())</f>
        <v>#N/A</v>
      </c>
      <c r="AH79" s="507" t="e">
        <f ca="1">+IF(AND(ISNUMBER(OFFSET('Sanitation Data'!$F$10,0,10*ROW('Sanitation Data'!F73))),'Data Summary'!CW79="Yes"),OFFSET('Sanitation Data'!$F$10,0,10*ROW('Sanitation Data'!F73)),NA())</f>
        <v>#N/A</v>
      </c>
      <c r="AI79" s="507" t="e">
        <f ca="1">+IF(AND(ISNUMBER(OFFSET('Sanitation Data'!$F$11,0,10*ROW('Sanitation Data'!F73))),'Data Summary'!CX79="Yes"),OFFSET('Sanitation Data'!$F$11,0,10*ROW('Sanitation Data'!F73)),NA())</f>
        <v>#N/A</v>
      </c>
      <c r="AJ79" s="507" t="e">
        <f ca="1">+IF(AND(ISNUMBER(OFFSET('Sanitation Data'!$F$12,0,10*ROW('Sanitation Data'!F73))),'Data Summary'!CY79="Yes"),OFFSET('Sanitation Data'!$F$12,0,10*ROW('Sanitation Data'!F73)),NA())</f>
        <v>#N/A</v>
      </c>
      <c r="AK79" s="507" t="e">
        <f ca="1">+IF(AND(ISNUMBER(OFFSET('Sanitation Data'!$G$4,0,10*ROW('Sanitation Data'!G73))),'Data Summary'!CZ79="Yes"),100-OFFSET('Sanitation Data'!$G$4,0,10*ROW('Sanitation Data'!G73)),NA())</f>
        <v>#N/A</v>
      </c>
      <c r="AL79" s="507" t="e">
        <f ca="1">+IF(AND(ISNUMBER(OFFSET('Sanitation Data'!$G$6,0,10*ROW('Sanitation Data'!G73))),'Data Summary'!DA79="Yes"),OFFSET('Sanitation Data'!$G$6,0,10*ROW('Sanitation Data'!G73)),NA())</f>
        <v>#N/A</v>
      </c>
      <c r="AM79" s="507" t="e">
        <f ca="1">+IF(AND(ISNUMBER(OFFSET('Sanitation Data'!$G$10,0,10*ROW('Sanitation Data'!G73))),'Data Summary'!DB79="Yes"),OFFSET('Sanitation Data'!$G$10,0,10*ROW('Sanitation Data'!G73)),NA())</f>
        <v>#N/A</v>
      </c>
      <c r="AN79" s="507" t="e">
        <f ca="1">+IF(AND(ISNUMBER(OFFSET('Sanitation Data'!$G$11,0,10*ROW('Sanitation Data'!G73))),'Data Summary'!DC79="Yes"),OFFSET('Sanitation Data'!$G$11,0,10*ROW('Sanitation Data'!G73)),NA())</f>
        <v>#N/A</v>
      </c>
      <c r="AO79" s="507" t="e">
        <f ca="1">+IF(AND(ISNUMBER(OFFSET('Sanitation Data'!$G$12,0,10*ROW('Sanitation Data'!G73))),'Data Summary'!DD79="Yes"),OFFSET('Sanitation Data'!$G$12,0,10*ROW('Sanitation Data'!G73)),NA())</f>
        <v>#N/A</v>
      </c>
      <c r="AP79" s="507" t="e">
        <f ca="1">+IF(AND(ISNUMBER(OFFSET('Sanitation Data'!$H$4,0,10*ROW('Sanitation Data'!H73))),'Data Summary'!DE79="Yes"),100-OFFSET('Sanitation Data'!$H$4,0,10*ROW('Sanitation Data'!H73)),NA())</f>
        <v>#N/A</v>
      </c>
      <c r="AQ79" s="507" t="e">
        <f ca="1">+IF(AND(ISNUMBER(OFFSET('Sanitation Data'!$H$6,0,10*ROW('Sanitation Data'!H73))),'Data Summary'!DF79="Yes"),OFFSET('Sanitation Data'!$H$6,0,10*ROW('Sanitation Data'!H73)),NA())</f>
        <v>#N/A</v>
      </c>
      <c r="AR79" s="507" t="e">
        <f ca="1">+IF(AND(ISNUMBER(OFFSET('Sanitation Data'!$H$10,0,10*ROW('Sanitation Data'!H73))),'Data Summary'!DG79="Yes"),OFFSET('Sanitation Data'!$H$10,0,10*ROW('Sanitation Data'!H73)),NA())</f>
        <v>#N/A</v>
      </c>
      <c r="AS79" s="507" t="e">
        <f ca="1">+IF(AND(ISNUMBER(OFFSET('Sanitation Data'!$H$11,0,10*ROW('Sanitation Data'!H73))),'Data Summary'!DH79="Yes"),OFFSET('Sanitation Data'!$H$11,0,10*ROW('Sanitation Data'!H73)),NA())</f>
        <v>#N/A</v>
      </c>
      <c r="AT79" s="507" t="e">
        <f ca="1">+IF(AND(ISNUMBER(OFFSET('Sanitation Data'!$H$12,0,10*ROW('Sanitation Data'!H73))),'Data Summary'!DI79="Yes"),OFFSET('Sanitation Data'!$H$12,0,10*ROW('Sanitation Data'!H73)),NA())</f>
        <v>#N/A</v>
      </c>
      <c r="AU79" s="507" t="e">
        <f ca="1">+IF(AND(ISNUMBER(OFFSET('Sanitation Data'!$I$4,0,10*ROW('Sanitation Data'!I73))),'Data Summary'!DJ79="Yes"),100-OFFSET('Sanitation Data'!$I$4,0,10*ROW('Sanitation Data'!I73)),NA())</f>
        <v>#N/A</v>
      </c>
      <c r="AV79" s="507" t="e">
        <f ca="1">+IF(AND(ISNUMBER(OFFSET('Sanitation Data'!$I$6,0,10*ROW('Sanitation Data'!I73))),'Data Summary'!DK79="Yes"),OFFSET('Sanitation Data'!$I$6,0,10*ROW('Sanitation Data'!I73)),NA())</f>
        <v>#N/A</v>
      </c>
      <c r="AW79" s="507" t="e">
        <f ca="1">+IF(AND(ISNUMBER(OFFSET('Sanitation Data'!$I$10,0,10*ROW('Sanitation Data'!I73))),'Data Summary'!DL79="Yes"),OFFSET('Sanitation Data'!$I$10,0,10*ROW('Sanitation Data'!I73)),NA())</f>
        <v>#N/A</v>
      </c>
      <c r="AX79" s="507" t="e">
        <f ca="1">+IF(AND(ISNUMBER(OFFSET('Sanitation Data'!$I$11,0,10*ROW('Sanitation Data'!I73))),'Data Summary'!DM79="Yes"),OFFSET('Sanitation Data'!$I$11,0,10*ROW('Sanitation Data'!I73)),NA())</f>
        <v>#N/A</v>
      </c>
      <c r="AY79" s="507" t="e">
        <f ca="1">+IF(AND(ISNUMBER(OFFSET('Sanitation Data'!$I$12,0,10*ROW('Sanitation Data'!I73))),'Data Summary'!DN79="Yes"),OFFSET('Sanitation Data'!$I$12,0,10*ROW('Sanitation Data'!I73)),NA())</f>
        <v>#N/A</v>
      </c>
      <c r="AZ79" s="508" t="e">
        <f ca="1">+IF(AND(ISNUMBER(OFFSET('Hygiene Data'!$D$5,0,10*ROW('Hygiene Data'!D73))),'Data Summary'!DO79="Yes"),OFFSET('Hygiene Data'!$D$5,0,10*ROW('Hygiene Data'!D73)),NA())</f>
        <v>#N/A</v>
      </c>
      <c r="BA79" s="508" t="e">
        <f ca="1">+IF(AND(ISNUMBER(OFFSET('Hygiene Data'!$D$7,0,10*ROW('Hygiene Data'!D73))),'Data Summary'!DP79="Yes"),OFFSET('Hygiene Data'!$D$7,0,10*ROW('Hygiene Data'!D73)),NA())</f>
        <v>#N/A</v>
      </c>
      <c r="BB79" s="508" t="e">
        <f ca="1">+IF(AND(ISNUMBER(OFFSET('Hygiene Data'!$D$9,0,10*ROW('Hygiene Data'!D73))),'Data Summary'!DQ79="Yes"),OFFSET('Hygiene Data'!$D$9,0,10*ROW('Hygiene Data'!D73)),NA())</f>
        <v>#N/A</v>
      </c>
      <c r="BC79" s="508" t="e">
        <f ca="1">+IF(AND(ISNUMBER(OFFSET('Hygiene Data'!$E$5,0,10*ROW('Hygiene Data'!E73))),'Data Summary'!DR79="Yes"),OFFSET('Hygiene Data'!$E$5,0,10*ROW('Hygiene Data'!E73)),NA())</f>
        <v>#N/A</v>
      </c>
      <c r="BD79" s="508" t="e">
        <f ca="1">+IF(AND(ISNUMBER(OFFSET('Hygiene Data'!$E$7,0,10*ROW('Hygiene Data'!E73))),'Data Summary'!DS79="Yes"),OFFSET('Hygiene Data'!$E$7,0,10*ROW('Hygiene Data'!E73)),NA())</f>
        <v>#N/A</v>
      </c>
      <c r="BE79" s="508" t="e">
        <f ca="1">+IF(AND(ISNUMBER(OFFSET('Hygiene Data'!$E$9,0,10*ROW('Hygiene Data'!E73))),'Data Summary'!DT79="Yes"),OFFSET('Hygiene Data'!$E$9,0,10*ROW('Hygiene Data'!E73)),NA())</f>
        <v>#N/A</v>
      </c>
      <c r="BF79" s="508" t="e">
        <f ca="1">+IF(AND(ISNUMBER(OFFSET('Hygiene Data'!$F$5,0,10*ROW('Hygiene Data'!F73))),'Data Summary'!DU79="Yes"),OFFSET('Hygiene Data'!$F$5,0,10*ROW('Hygiene Data'!F73)),NA())</f>
        <v>#N/A</v>
      </c>
      <c r="BG79" s="508" t="e">
        <f ca="1">+IF(AND(ISNUMBER(OFFSET('Hygiene Data'!$F$7,0,10*ROW('Hygiene Data'!F73))),'Data Summary'!DV79="Yes"),OFFSET('Hygiene Data'!$F$7,0,10*ROW('Hygiene Data'!F73)),NA())</f>
        <v>#N/A</v>
      </c>
      <c r="BH79" s="508" t="e">
        <f ca="1">+IF(AND(ISNUMBER(OFFSET('Hygiene Data'!$F$9,0,10*ROW('Hygiene Data'!F73))),'Data Summary'!DW79="Yes"),OFFSET('Hygiene Data'!$F$9,0,10*ROW('Hygiene Data'!F73)),NA())</f>
        <v>#N/A</v>
      </c>
      <c r="BI79" s="508" t="e">
        <f ca="1">+IF(AND(ISNUMBER(OFFSET('Hygiene Data'!$G$5,0,10*ROW('Hygiene Data'!G73))),'Data Summary'!DX79="Yes"),OFFSET('Hygiene Data'!$G$5,0,10*ROW('Hygiene Data'!G73)),NA())</f>
        <v>#N/A</v>
      </c>
      <c r="BJ79" s="508" t="e">
        <f ca="1">+IF(AND(ISNUMBER(OFFSET('Hygiene Data'!$G$7,0,10*ROW('Hygiene Data'!G73))),'Data Summary'!DY79="Yes"),OFFSET('Hygiene Data'!$G$7,0,10*ROW('Hygiene Data'!G73)),NA())</f>
        <v>#N/A</v>
      </c>
      <c r="BK79" s="508" t="e">
        <f ca="1">+IF(AND(ISNUMBER(OFFSET('Hygiene Data'!$G$9,0,10*ROW('Hygiene Data'!G73))),'Data Summary'!DZ79="Yes"),OFFSET('Hygiene Data'!$G$9,0,10*ROW('Hygiene Data'!G73)),NA())</f>
        <v>#N/A</v>
      </c>
      <c r="BL79" s="508" t="e">
        <f ca="1">+IF(AND(ISNUMBER(OFFSET('Hygiene Data'!$H$5,0,10*ROW('Hygiene Data'!H73))),'Data Summary'!EA79="Yes"),OFFSET('Hygiene Data'!$H$5,0,10*ROW('Hygiene Data'!H73)),NA())</f>
        <v>#N/A</v>
      </c>
      <c r="BM79" s="508" t="e">
        <f ca="1">+IF(AND(ISNUMBER(OFFSET('Hygiene Data'!$H$7,0,10*ROW('Hygiene Data'!H73))),'Data Summary'!EB79="Yes"),OFFSET('Hygiene Data'!$H$7,0,10*ROW('Hygiene Data'!H73)),NA())</f>
        <v>#N/A</v>
      </c>
      <c r="BN79" s="508" t="e">
        <f ca="1">+IF(AND(ISNUMBER(OFFSET('Hygiene Data'!$H$9,0,10*ROW('Hygiene Data'!H73))),'Data Summary'!EC79="Yes"),OFFSET('Hygiene Data'!$H$9,0,10*ROW('Hygiene Data'!H73)),NA())</f>
        <v>#N/A</v>
      </c>
      <c r="BO79" s="508" t="e">
        <f ca="1">+IF(AND(ISNUMBER(OFFSET('Hygiene Data'!$I$5,0,10*ROW('Hygiene Data'!I73))),'Data Summary'!ED79="Yes"),OFFSET('Hygiene Data'!$I$5,0,10*ROW('Hygiene Data'!I73)),NA())</f>
        <v>#N/A</v>
      </c>
      <c r="BP79" s="508" t="e">
        <f ca="1">+IF(AND(ISNUMBER(OFFSET('Hygiene Data'!$I$7,0,10*ROW('Hygiene Data'!I73))),'Data Summary'!EE79="Yes"),OFFSET('Hygiene Data'!$I$7,0,10*ROW('Hygiene Data'!I73)),NA())</f>
        <v>#N/A</v>
      </c>
      <c r="BQ79" s="508" t="e">
        <f ca="1">+IF(AND(ISNUMBER(OFFSET('Hygiene Data'!$I$9,0,10*ROW('Hygiene Data'!I73))),'Data Summary'!EF79="Yes"),OFFSET('Hygiene Data'!$I$9,0,10*ROW('Hygiene Data'!I73)),NA())</f>
        <v>#N/A</v>
      </c>
    </row>
    <row r="80" spans="1:69" x14ac:dyDescent="0.25">
      <c r="A80" s="504" t="e">
        <f ca="1">+RIGHT('Data Summary'!A80,LEN('Data Summary'!A80)-9)</f>
        <v>#VALUE!</v>
      </c>
      <c r="B80" s="478" t="str">
        <f ca="1">+IF(ISTEXT('Data Summary'!B80),'Data Summary'!B80,"")</f>
        <v/>
      </c>
      <c r="C80" s="505" t="e">
        <f ca="1">+VALUE('Data Summary'!C80)</f>
        <v>#VALUE!</v>
      </c>
      <c r="D80" s="506" t="e">
        <f ca="1">+IF(AND(ISNUMBER(OFFSET('Water Data'!$D$4,0,10*ROW('Water Data'!D74))),'Data Summary'!BS80="Yes"),100-OFFSET('Water Data'!$D$4,0,10*ROW('Water Data'!D74)),NA())</f>
        <v>#N/A</v>
      </c>
      <c r="E80" s="506" t="e">
        <f ca="1">+IF(AND(ISNUMBER(OFFSET('Water Data'!$D$6,0,10*ROW('Water Data'!D74))),'Data Summary'!BT80="Yes"),OFFSET('Water Data'!$D$6,0,10*ROW('Water Data'!D74)),NA())</f>
        <v>#N/A</v>
      </c>
      <c r="F80" s="506" t="e">
        <f ca="1">+IF(AND(ISNUMBER(OFFSET('Water Data'!$D$9,0,10*ROW('Water Data'!D74))),'Data Summary'!BU80="Yes"),OFFSET('Water Data'!$D$9,0,10*ROW('Water Data'!D74)),NA())</f>
        <v>#N/A</v>
      </c>
      <c r="G80" s="506" t="e">
        <f ca="1">+IF(AND(ISNUMBER(OFFSET('Water Data'!$E$4,0,10*ROW('Water Data'!E74))),'Data Summary'!BV80="Yes"),100-OFFSET('Water Data'!$E$4,0,10*ROW('Water Data'!E74)),NA())</f>
        <v>#N/A</v>
      </c>
      <c r="H80" s="506" t="e">
        <f ca="1">+IF(AND(ISNUMBER(OFFSET('Water Data'!$E$6,0,10*ROW('Water Data'!E74))),'Data Summary'!BW80="Yes"),OFFSET('Water Data'!$E$6,0,10*ROW('Water Data'!E74)),NA())</f>
        <v>#N/A</v>
      </c>
      <c r="I80" s="506" t="e">
        <f ca="1">+IF(AND(ISNUMBER(OFFSET('Water Data'!$E$9,0,10*ROW('Water Data'!E74))),'Data Summary'!BX80="Yes"),OFFSET('Water Data'!$E$9,0,10*ROW('Water Data'!E74)),NA())</f>
        <v>#N/A</v>
      </c>
      <c r="J80" s="506" t="e">
        <f ca="1">+IF(AND(ISNUMBER(OFFSET('Water Data'!$F$4,0,10*ROW('Water Data'!F74))),'Data Summary'!BY80="Yes"),100-OFFSET('Water Data'!$F$4,0,10*ROW('Water Data'!F74)),NA())</f>
        <v>#N/A</v>
      </c>
      <c r="K80" s="506" t="e">
        <f ca="1">+IF(AND(ISNUMBER(OFFSET('Water Data'!$F$6,0,10*ROW('Water Data'!F74))),'Data Summary'!BZ80="Yes"),OFFSET('Water Data'!$F$6,0,10*ROW('Water Data'!F74)),NA())</f>
        <v>#N/A</v>
      </c>
      <c r="L80" s="506" t="e">
        <f ca="1">+IF(AND(ISNUMBER(OFFSET('Water Data'!$F$9,0,10*ROW('Water Data'!F74))),'Data Summary'!CA80="Yes"),OFFSET('Water Data'!$F$9,0,10*ROW('Water Data'!F74)),NA())</f>
        <v>#N/A</v>
      </c>
      <c r="M80" s="506" t="e">
        <f ca="1">+IF(AND(ISNUMBER(OFFSET('Water Data'!$G$4,0,10*ROW('Water Data'!G74))),'Data Summary'!CB80="Yes"),100-OFFSET('Water Data'!$G$4,0,10*ROW('Water Data'!G74)),NA())</f>
        <v>#N/A</v>
      </c>
      <c r="N80" s="506" t="e">
        <f ca="1">+IF(AND(ISNUMBER(OFFSET('Water Data'!$G$6,0,10*ROW('Water Data'!G74))),'Data Summary'!CC80="Yes"),OFFSET('Water Data'!$G$6,0,10*ROW('Water Data'!G74)),NA())</f>
        <v>#N/A</v>
      </c>
      <c r="O80" s="506" t="e">
        <f ca="1">+IF(AND(ISNUMBER(OFFSET('Water Data'!$G$9,0,10*ROW('Water Data'!G74))),'Data Summary'!CD80="Yes"),OFFSET('Water Data'!$G$9,0,10*ROW('Water Data'!G74)),NA())</f>
        <v>#N/A</v>
      </c>
      <c r="P80" s="506" t="e">
        <f ca="1">+IF(AND(ISNUMBER(OFFSET('Water Data'!$H$4,0,10*ROW('Water Data'!H74))),'Data Summary'!CE80="Yes"),100-OFFSET('Water Data'!$H$4,0,10*ROW('Water Data'!H74)),NA())</f>
        <v>#N/A</v>
      </c>
      <c r="Q80" s="506" t="e">
        <f ca="1">+IF(AND(ISNUMBER(OFFSET('Water Data'!$H$6,0,10*ROW('Water Data'!H74))),'Data Summary'!CF80="Yes"),OFFSET('Water Data'!$H$6,0,10*ROW('Water Data'!H74)),NA())</f>
        <v>#N/A</v>
      </c>
      <c r="R80" s="506" t="e">
        <f ca="1">+IF(AND(ISNUMBER(OFFSET('Water Data'!$H$9,0,10*ROW('Water Data'!H74))),'Data Summary'!CG80="Yes"),OFFSET('Water Data'!$H$9,0,10*ROW('Water Data'!H74)),NA())</f>
        <v>#N/A</v>
      </c>
      <c r="S80" s="506" t="e">
        <f ca="1">+IF(AND(ISNUMBER(OFFSET('Water Data'!$I$4,0,10*ROW('Water Data'!I74))),'Data Summary'!CH80="Yes"),100-OFFSET('Water Data'!$I$4,0,10*ROW('Water Data'!I74)),NA())</f>
        <v>#N/A</v>
      </c>
      <c r="T80" s="506" t="e">
        <f ca="1">+IF(AND(ISNUMBER(OFFSET('Water Data'!$I$6,0,10*ROW('Water Data'!I74))),'Data Summary'!CI80="Yes"),OFFSET('Water Data'!$I$6,0,10*ROW('Water Data'!I74)),NA())</f>
        <v>#N/A</v>
      </c>
      <c r="U80" s="506" t="e">
        <f ca="1">+IF(AND(ISNUMBER(OFFSET('Water Data'!$I$9,0,10*ROW('Water Data'!I74))),'Data Summary'!CJ80="Yes"),OFFSET('Water Data'!$I$9,0,10*ROW('Water Data'!I74)),NA())</f>
        <v>#N/A</v>
      </c>
      <c r="V80" s="507" t="e">
        <f ca="1">+IF(AND(ISNUMBER(OFFSET('Sanitation Data'!$D$4,0,10*ROW('Sanitation Data'!D74))),'Data Summary'!CK80="Yes"),100-OFFSET('Sanitation Data'!$D$4,0,10*ROW('Sanitation Data'!D74)),NA())</f>
        <v>#N/A</v>
      </c>
      <c r="W80" s="507" t="e">
        <f ca="1">+IF(AND(ISNUMBER(OFFSET('Sanitation Data'!$D$6,0,10*ROW('Sanitation Data'!D74))),'Data Summary'!CL80="Yes"),OFFSET('Sanitation Data'!$D$6,0,10*ROW('Sanitation Data'!D74)),NA())</f>
        <v>#N/A</v>
      </c>
      <c r="X80" s="507" t="e">
        <f ca="1">+IF(AND(ISNUMBER(OFFSET('Sanitation Data'!$D$10,0,10*ROW('Sanitation Data'!D74))),'Data Summary'!CM80="Yes"),OFFSET('Sanitation Data'!$D$10,0,10*ROW('Sanitation Data'!D74)),NA())</f>
        <v>#N/A</v>
      </c>
      <c r="Y80" s="507" t="e">
        <f ca="1">+IF(AND(ISNUMBER(OFFSET('Sanitation Data'!$D$11,0,10*ROW('Sanitation Data'!D74))),'Data Summary'!CN80="Yes"),OFFSET('Sanitation Data'!$D$11,0,10*ROW('Sanitation Data'!D74)),NA())</f>
        <v>#N/A</v>
      </c>
      <c r="Z80" s="507" t="e">
        <f ca="1">+IF(AND(ISNUMBER(OFFSET('Sanitation Data'!$D$12,0,10*ROW('Sanitation Data'!D74))),'Data Summary'!CO80="Yes"),OFFSET('Sanitation Data'!$D$12,0,10*ROW('Sanitation Data'!D74)),NA())</f>
        <v>#N/A</v>
      </c>
      <c r="AA80" s="507" t="e">
        <f ca="1">+IF(AND(ISNUMBER(OFFSET('Sanitation Data'!$E$4,0,10*ROW('Sanitation Data'!E74))),'Data Summary'!CP80="Yes"),100-OFFSET('Sanitation Data'!$E$4,0,10*ROW('Sanitation Data'!E74)),NA())</f>
        <v>#N/A</v>
      </c>
      <c r="AB80" s="507" t="e">
        <f ca="1">+IF(AND(ISNUMBER(OFFSET('Sanitation Data'!$E$6,0,10*ROW('Sanitation Data'!E74))),'Data Summary'!CQ80="Yes"),OFFSET('Sanitation Data'!$E$6,0,10*ROW('Sanitation Data'!E74)),NA())</f>
        <v>#N/A</v>
      </c>
      <c r="AC80" s="507" t="e">
        <f ca="1">+IF(AND(ISNUMBER(OFFSET('Sanitation Data'!$E$10,0,10*ROW('Sanitation Data'!E74))),'Data Summary'!CR80="Yes"),OFFSET('Sanitation Data'!$E$10,0,10*ROW('Sanitation Data'!E74)),NA())</f>
        <v>#N/A</v>
      </c>
      <c r="AD80" s="507" t="e">
        <f ca="1">+IF(AND(ISNUMBER(OFFSET('Sanitation Data'!$E$11,0,10*ROW('Sanitation Data'!E74))),'Data Summary'!CS80="Yes"),OFFSET('Sanitation Data'!$E$11,0,10*ROW('Sanitation Data'!E74)),NA())</f>
        <v>#N/A</v>
      </c>
      <c r="AE80" s="507" t="e">
        <f ca="1">+IF(AND(ISNUMBER(OFFSET('Sanitation Data'!$E$12,0,10*ROW('Sanitation Data'!E74))),'Data Summary'!CT80="Yes"),OFFSET('Sanitation Data'!$E$12,0,10*ROW('Sanitation Data'!E74)),NA())</f>
        <v>#N/A</v>
      </c>
      <c r="AF80" s="507" t="e">
        <f ca="1">+IF(AND(ISNUMBER(OFFSET('Sanitation Data'!$F$4,0,10*ROW('Sanitation Data'!F74))),'Data Summary'!CU80="Yes"),100-OFFSET('Sanitation Data'!$F$4,0,10*ROW('Sanitation Data'!F74)),NA())</f>
        <v>#N/A</v>
      </c>
      <c r="AG80" s="507" t="e">
        <f ca="1">+IF(AND(ISNUMBER(OFFSET('Sanitation Data'!$F$6,0,10*ROW('Sanitation Data'!F74))),'Data Summary'!CV80="Yes"),OFFSET('Sanitation Data'!$F$6,0,10*ROW('Sanitation Data'!F74)),NA())</f>
        <v>#N/A</v>
      </c>
      <c r="AH80" s="507" t="e">
        <f ca="1">+IF(AND(ISNUMBER(OFFSET('Sanitation Data'!$F$10,0,10*ROW('Sanitation Data'!F74))),'Data Summary'!CW80="Yes"),OFFSET('Sanitation Data'!$F$10,0,10*ROW('Sanitation Data'!F74)),NA())</f>
        <v>#N/A</v>
      </c>
      <c r="AI80" s="507" t="e">
        <f ca="1">+IF(AND(ISNUMBER(OFFSET('Sanitation Data'!$F$11,0,10*ROW('Sanitation Data'!F74))),'Data Summary'!CX80="Yes"),OFFSET('Sanitation Data'!$F$11,0,10*ROW('Sanitation Data'!F74)),NA())</f>
        <v>#N/A</v>
      </c>
      <c r="AJ80" s="507" t="e">
        <f ca="1">+IF(AND(ISNUMBER(OFFSET('Sanitation Data'!$F$12,0,10*ROW('Sanitation Data'!F74))),'Data Summary'!CY80="Yes"),OFFSET('Sanitation Data'!$F$12,0,10*ROW('Sanitation Data'!F74)),NA())</f>
        <v>#N/A</v>
      </c>
      <c r="AK80" s="507" t="e">
        <f ca="1">+IF(AND(ISNUMBER(OFFSET('Sanitation Data'!$G$4,0,10*ROW('Sanitation Data'!G74))),'Data Summary'!CZ80="Yes"),100-OFFSET('Sanitation Data'!$G$4,0,10*ROW('Sanitation Data'!G74)),NA())</f>
        <v>#N/A</v>
      </c>
      <c r="AL80" s="507" t="e">
        <f ca="1">+IF(AND(ISNUMBER(OFFSET('Sanitation Data'!$G$6,0,10*ROW('Sanitation Data'!G74))),'Data Summary'!DA80="Yes"),OFFSET('Sanitation Data'!$G$6,0,10*ROW('Sanitation Data'!G74)),NA())</f>
        <v>#N/A</v>
      </c>
      <c r="AM80" s="507" t="e">
        <f ca="1">+IF(AND(ISNUMBER(OFFSET('Sanitation Data'!$G$10,0,10*ROW('Sanitation Data'!G74))),'Data Summary'!DB80="Yes"),OFFSET('Sanitation Data'!$G$10,0,10*ROW('Sanitation Data'!G74)),NA())</f>
        <v>#N/A</v>
      </c>
      <c r="AN80" s="507" t="e">
        <f ca="1">+IF(AND(ISNUMBER(OFFSET('Sanitation Data'!$G$11,0,10*ROW('Sanitation Data'!G74))),'Data Summary'!DC80="Yes"),OFFSET('Sanitation Data'!$G$11,0,10*ROW('Sanitation Data'!G74)),NA())</f>
        <v>#N/A</v>
      </c>
      <c r="AO80" s="507" t="e">
        <f ca="1">+IF(AND(ISNUMBER(OFFSET('Sanitation Data'!$G$12,0,10*ROW('Sanitation Data'!G74))),'Data Summary'!DD80="Yes"),OFFSET('Sanitation Data'!$G$12,0,10*ROW('Sanitation Data'!G74)),NA())</f>
        <v>#N/A</v>
      </c>
      <c r="AP80" s="507" t="e">
        <f ca="1">+IF(AND(ISNUMBER(OFFSET('Sanitation Data'!$H$4,0,10*ROW('Sanitation Data'!H74))),'Data Summary'!DE80="Yes"),100-OFFSET('Sanitation Data'!$H$4,0,10*ROW('Sanitation Data'!H74)),NA())</f>
        <v>#N/A</v>
      </c>
      <c r="AQ80" s="507" t="e">
        <f ca="1">+IF(AND(ISNUMBER(OFFSET('Sanitation Data'!$H$6,0,10*ROW('Sanitation Data'!H74))),'Data Summary'!DF80="Yes"),OFFSET('Sanitation Data'!$H$6,0,10*ROW('Sanitation Data'!H74)),NA())</f>
        <v>#N/A</v>
      </c>
      <c r="AR80" s="507" t="e">
        <f ca="1">+IF(AND(ISNUMBER(OFFSET('Sanitation Data'!$H$10,0,10*ROW('Sanitation Data'!H74))),'Data Summary'!DG80="Yes"),OFFSET('Sanitation Data'!$H$10,0,10*ROW('Sanitation Data'!H74)),NA())</f>
        <v>#N/A</v>
      </c>
      <c r="AS80" s="507" t="e">
        <f ca="1">+IF(AND(ISNUMBER(OFFSET('Sanitation Data'!$H$11,0,10*ROW('Sanitation Data'!H74))),'Data Summary'!DH80="Yes"),OFFSET('Sanitation Data'!$H$11,0,10*ROW('Sanitation Data'!H74)),NA())</f>
        <v>#N/A</v>
      </c>
      <c r="AT80" s="507" t="e">
        <f ca="1">+IF(AND(ISNUMBER(OFFSET('Sanitation Data'!$H$12,0,10*ROW('Sanitation Data'!H74))),'Data Summary'!DI80="Yes"),OFFSET('Sanitation Data'!$H$12,0,10*ROW('Sanitation Data'!H74)),NA())</f>
        <v>#N/A</v>
      </c>
      <c r="AU80" s="507" t="e">
        <f ca="1">+IF(AND(ISNUMBER(OFFSET('Sanitation Data'!$I$4,0,10*ROW('Sanitation Data'!I74))),'Data Summary'!DJ80="Yes"),100-OFFSET('Sanitation Data'!$I$4,0,10*ROW('Sanitation Data'!I74)),NA())</f>
        <v>#N/A</v>
      </c>
      <c r="AV80" s="507" t="e">
        <f ca="1">+IF(AND(ISNUMBER(OFFSET('Sanitation Data'!$I$6,0,10*ROW('Sanitation Data'!I74))),'Data Summary'!DK80="Yes"),OFFSET('Sanitation Data'!$I$6,0,10*ROW('Sanitation Data'!I74)),NA())</f>
        <v>#N/A</v>
      </c>
      <c r="AW80" s="507" t="e">
        <f ca="1">+IF(AND(ISNUMBER(OFFSET('Sanitation Data'!$I$10,0,10*ROW('Sanitation Data'!I74))),'Data Summary'!DL80="Yes"),OFFSET('Sanitation Data'!$I$10,0,10*ROW('Sanitation Data'!I74)),NA())</f>
        <v>#N/A</v>
      </c>
      <c r="AX80" s="507" t="e">
        <f ca="1">+IF(AND(ISNUMBER(OFFSET('Sanitation Data'!$I$11,0,10*ROW('Sanitation Data'!I74))),'Data Summary'!DM80="Yes"),OFFSET('Sanitation Data'!$I$11,0,10*ROW('Sanitation Data'!I74)),NA())</f>
        <v>#N/A</v>
      </c>
      <c r="AY80" s="507" t="e">
        <f ca="1">+IF(AND(ISNUMBER(OFFSET('Sanitation Data'!$I$12,0,10*ROW('Sanitation Data'!I74))),'Data Summary'!DN80="Yes"),OFFSET('Sanitation Data'!$I$12,0,10*ROW('Sanitation Data'!I74)),NA())</f>
        <v>#N/A</v>
      </c>
      <c r="AZ80" s="508" t="e">
        <f ca="1">+IF(AND(ISNUMBER(OFFSET('Hygiene Data'!$D$5,0,10*ROW('Hygiene Data'!D74))),'Data Summary'!DO80="Yes"),OFFSET('Hygiene Data'!$D$5,0,10*ROW('Hygiene Data'!D74)),NA())</f>
        <v>#N/A</v>
      </c>
      <c r="BA80" s="508" t="e">
        <f ca="1">+IF(AND(ISNUMBER(OFFSET('Hygiene Data'!$D$7,0,10*ROW('Hygiene Data'!D74))),'Data Summary'!DP80="Yes"),OFFSET('Hygiene Data'!$D$7,0,10*ROW('Hygiene Data'!D74)),NA())</f>
        <v>#N/A</v>
      </c>
      <c r="BB80" s="508" t="e">
        <f ca="1">+IF(AND(ISNUMBER(OFFSET('Hygiene Data'!$D$9,0,10*ROW('Hygiene Data'!D74))),'Data Summary'!DQ80="Yes"),OFFSET('Hygiene Data'!$D$9,0,10*ROW('Hygiene Data'!D74)),NA())</f>
        <v>#N/A</v>
      </c>
      <c r="BC80" s="508" t="e">
        <f ca="1">+IF(AND(ISNUMBER(OFFSET('Hygiene Data'!$E$5,0,10*ROW('Hygiene Data'!E74))),'Data Summary'!DR80="Yes"),OFFSET('Hygiene Data'!$E$5,0,10*ROW('Hygiene Data'!E74)),NA())</f>
        <v>#N/A</v>
      </c>
      <c r="BD80" s="508" t="e">
        <f ca="1">+IF(AND(ISNUMBER(OFFSET('Hygiene Data'!$E$7,0,10*ROW('Hygiene Data'!E74))),'Data Summary'!DS80="Yes"),OFFSET('Hygiene Data'!$E$7,0,10*ROW('Hygiene Data'!E74)),NA())</f>
        <v>#N/A</v>
      </c>
      <c r="BE80" s="508" t="e">
        <f ca="1">+IF(AND(ISNUMBER(OFFSET('Hygiene Data'!$E$9,0,10*ROW('Hygiene Data'!E74))),'Data Summary'!DT80="Yes"),OFFSET('Hygiene Data'!$E$9,0,10*ROW('Hygiene Data'!E74)),NA())</f>
        <v>#N/A</v>
      </c>
      <c r="BF80" s="508" t="e">
        <f ca="1">+IF(AND(ISNUMBER(OFFSET('Hygiene Data'!$F$5,0,10*ROW('Hygiene Data'!F74))),'Data Summary'!DU80="Yes"),OFFSET('Hygiene Data'!$F$5,0,10*ROW('Hygiene Data'!F74)),NA())</f>
        <v>#N/A</v>
      </c>
      <c r="BG80" s="508" t="e">
        <f ca="1">+IF(AND(ISNUMBER(OFFSET('Hygiene Data'!$F$7,0,10*ROW('Hygiene Data'!F74))),'Data Summary'!DV80="Yes"),OFFSET('Hygiene Data'!$F$7,0,10*ROW('Hygiene Data'!F74)),NA())</f>
        <v>#N/A</v>
      </c>
      <c r="BH80" s="508" t="e">
        <f ca="1">+IF(AND(ISNUMBER(OFFSET('Hygiene Data'!$F$9,0,10*ROW('Hygiene Data'!F74))),'Data Summary'!DW80="Yes"),OFFSET('Hygiene Data'!$F$9,0,10*ROW('Hygiene Data'!F74)),NA())</f>
        <v>#N/A</v>
      </c>
      <c r="BI80" s="508" t="e">
        <f ca="1">+IF(AND(ISNUMBER(OFFSET('Hygiene Data'!$G$5,0,10*ROW('Hygiene Data'!G74))),'Data Summary'!DX80="Yes"),OFFSET('Hygiene Data'!$G$5,0,10*ROW('Hygiene Data'!G74)),NA())</f>
        <v>#N/A</v>
      </c>
      <c r="BJ80" s="508" t="e">
        <f ca="1">+IF(AND(ISNUMBER(OFFSET('Hygiene Data'!$G$7,0,10*ROW('Hygiene Data'!G74))),'Data Summary'!DY80="Yes"),OFFSET('Hygiene Data'!$G$7,0,10*ROW('Hygiene Data'!G74)),NA())</f>
        <v>#N/A</v>
      </c>
      <c r="BK80" s="508" t="e">
        <f ca="1">+IF(AND(ISNUMBER(OFFSET('Hygiene Data'!$G$9,0,10*ROW('Hygiene Data'!G74))),'Data Summary'!DZ80="Yes"),OFFSET('Hygiene Data'!$G$9,0,10*ROW('Hygiene Data'!G74)),NA())</f>
        <v>#N/A</v>
      </c>
      <c r="BL80" s="508" t="e">
        <f ca="1">+IF(AND(ISNUMBER(OFFSET('Hygiene Data'!$H$5,0,10*ROW('Hygiene Data'!H74))),'Data Summary'!EA80="Yes"),OFFSET('Hygiene Data'!$H$5,0,10*ROW('Hygiene Data'!H74)),NA())</f>
        <v>#N/A</v>
      </c>
      <c r="BM80" s="508" t="e">
        <f ca="1">+IF(AND(ISNUMBER(OFFSET('Hygiene Data'!$H$7,0,10*ROW('Hygiene Data'!H74))),'Data Summary'!EB80="Yes"),OFFSET('Hygiene Data'!$H$7,0,10*ROW('Hygiene Data'!H74)),NA())</f>
        <v>#N/A</v>
      </c>
      <c r="BN80" s="508" t="e">
        <f ca="1">+IF(AND(ISNUMBER(OFFSET('Hygiene Data'!$H$9,0,10*ROW('Hygiene Data'!H74))),'Data Summary'!EC80="Yes"),OFFSET('Hygiene Data'!$H$9,0,10*ROW('Hygiene Data'!H74)),NA())</f>
        <v>#N/A</v>
      </c>
      <c r="BO80" s="508" t="e">
        <f ca="1">+IF(AND(ISNUMBER(OFFSET('Hygiene Data'!$I$5,0,10*ROW('Hygiene Data'!I74))),'Data Summary'!ED80="Yes"),OFFSET('Hygiene Data'!$I$5,0,10*ROW('Hygiene Data'!I74)),NA())</f>
        <v>#N/A</v>
      </c>
      <c r="BP80" s="508" t="e">
        <f ca="1">+IF(AND(ISNUMBER(OFFSET('Hygiene Data'!$I$7,0,10*ROW('Hygiene Data'!I74))),'Data Summary'!EE80="Yes"),OFFSET('Hygiene Data'!$I$7,0,10*ROW('Hygiene Data'!I74)),NA())</f>
        <v>#N/A</v>
      </c>
      <c r="BQ80" s="508" t="e">
        <f ca="1">+IF(AND(ISNUMBER(OFFSET('Hygiene Data'!$I$9,0,10*ROW('Hygiene Data'!I74))),'Data Summary'!EF80="Yes"),OFFSET('Hygiene Data'!$I$9,0,10*ROW('Hygiene Data'!I74)),NA())</f>
        <v>#N/A</v>
      </c>
    </row>
    <row r="81" spans="1:69" x14ac:dyDescent="0.25">
      <c r="A81" s="504" t="e">
        <f ca="1">+RIGHT('Data Summary'!A81,LEN('Data Summary'!A81)-9)</f>
        <v>#VALUE!</v>
      </c>
      <c r="B81" s="478" t="str">
        <f ca="1">+IF(ISTEXT('Data Summary'!B81),'Data Summary'!B81,"")</f>
        <v/>
      </c>
      <c r="C81" s="505" t="e">
        <f ca="1">+VALUE('Data Summary'!C81)</f>
        <v>#VALUE!</v>
      </c>
      <c r="D81" s="506" t="e">
        <f ca="1">+IF(AND(ISNUMBER(OFFSET('Water Data'!$D$4,0,10*ROW('Water Data'!D75))),'Data Summary'!BS81="Yes"),100-OFFSET('Water Data'!$D$4,0,10*ROW('Water Data'!D75)),NA())</f>
        <v>#N/A</v>
      </c>
      <c r="E81" s="506" t="e">
        <f ca="1">+IF(AND(ISNUMBER(OFFSET('Water Data'!$D$6,0,10*ROW('Water Data'!D75))),'Data Summary'!BT81="Yes"),OFFSET('Water Data'!$D$6,0,10*ROW('Water Data'!D75)),NA())</f>
        <v>#N/A</v>
      </c>
      <c r="F81" s="506" t="e">
        <f ca="1">+IF(AND(ISNUMBER(OFFSET('Water Data'!$D$9,0,10*ROW('Water Data'!D75))),'Data Summary'!BU81="Yes"),OFFSET('Water Data'!$D$9,0,10*ROW('Water Data'!D75)),NA())</f>
        <v>#N/A</v>
      </c>
      <c r="G81" s="506" t="e">
        <f ca="1">+IF(AND(ISNUMBER(OFFSET('Water Data'!$E$4,0,10*ROW('Water Data'!E75))),'Data Summary'!BV81="Yes"),100-OFFSET('Water Data'!$E$4,0,10*ROW('Water Data'!E75)),NA())</f>
        <v>#N/A</v>
      </c>
      <c r="H81" s="506" t="e">
        <f ca="1">+IF(AND(ISNUMBER(OFFSET('Water Data'!$E$6,0,10*ROW('Water Data'!E75))),'Data Summary'!BW81="Yes"),OFFSET('Water Data'!$E$6,0,10*ROW('Water Data'!E75)),NA())</f>
        <v>#N/A</v>
      </c>
      <c r="I81" s="506" t="e">
        <f ca="1">+IF(AND(ISNUMBER(OFFSET('Water Data'!$E$9,0,10*ROW('Water Data'!E75))),'Data Summary'!BX81="Yes"),OFFSET('Water Data'!$E$9,0,10*ROW('Water Data'!E75)),NA())</f>
        <v>#N/A</v>
      </c>
      <c r="J81" s="506" t="e">
        <f ca="1">+IF(AND(ISNUMBER(OFFSET('Water Data'!$F$4,0,10*ROW('Water Data'!F75))),'Data Summary'!BY81="Yes"),100-OFFSET('Water Data'!$F$4,0,10*ROW('Water Data'!F75)),NA())</f>
        <v>#N/A</v>
      </c>
      <c r="K81" s="506" t="e">
        <f ca="1">+IF(AND(ISNUMBER(OFFSET('Water Data'!$F$6,0,10*ROW('Water Data'!F75))),'Data Summary'!BZ81="Yes"),OFFSET('Water Data'!$F$6,0,10*ROW('Water Data'!F75)),NA())</f>
        <v>#N/A</v>
      </c>
      <c r="L81" s="506" t="e">
        <f ca="1">+IF(AND(ISNUMBER(OFFSET('Water Data'!$F$9,0,10*ROW('Water Data'!F75))),'Data Summary'!CA81="Yes"),OFFSET('Water Data'!$F$9,0,10*ROW('Water Data'!F75)),NA())</f>
        <v>#N/A</v>
      </c>
      <c r="M81" s="506" t="e">
        <f ca="1">+IF(AND(ISNUMBER(OFFSET('Water Data'!$G$4,0,10*ROW('Water Data'!G75))),'Data Summary'!CB81="Yes"),100-OFFSET('Water Data'!$G$4,0,10*ROW('Water Data'!G75)),NA())</f>
        <v>#N/A</v>
      </c>
      <c r="N81" s="506" t="e">
        <f ca="1">+IF(AND(ISNUMBER(OFFSET('Water Data'!$G$6,0,10*ROW('Water Data'!G75))),'Data Summary'!CC81="Yes"),OFFSET('Water Data'!$G$6,0,10*ROW('Water Data'!G75)),NA())</f>
        <v>#N/A</v>
      </c>
      <c r="O81" s="506" t="e">
        <f ca="1">+IF(AND(ISNUMBER(OFFSET('Water Data'!$G$9,0,10*ROW('Water Data'!G75))),'Data Summary'!CD81="Yes"),OFFSET('Water Data'!$G$9,0,10*ROW('Water Data'!G75)),NA())</f>
        <v>#N/A</v>
      </c>
      <c r="P81" s="506" t="e">
        <f ca="1">+IF(AND(ISNUMBER(OFFSET('Water Data'!$H$4,0,10*ROW('Water Data'!H75))),'Data Summary'!CE81="Yes"),100-OFFSET('Water Data'!$H$4,0,10*ROW('Water Data'!H75)),NA())</f>
        <v>#N/A</v>
      </c>
      <c r="Q81" s="506" t="e">
        <f ca="1">+IF(AND(ISNUMBER(OFFSET('Water Data'!$H$6,0,10*ROW('Water Data'!H75))),'Data Summary'!CF81="Yes"),OFFSET('Water Data'!$H$6,0,10*ROW('Water Data'!H75)),NA())</f>
        <v>#N/A</v>
      </c>
      <c r="R81" s="506" t="e">
        <f ca="1">+IF(AND(ISNUMBER(OFFSET('Water Data'!$H$9,0,10*ROW('Water Data'!H75))),'Data Summary'!CG81="Yes"),OFFSET('Water Data'!$H$9,0,10*ROW('Water Data'!H75)),NA())</f>
        <v>#N/A</v>
      </c>
      <c r="S81" s="506" t="e">
        <f ca="1">+IF(AND(ISNUMBER(OFFSET('Water Data'!$I$4,0,10*ROW('Water Data'!I75))),'Data Summary'!CH81="Yes"),100-OFFSET('Water Data'!$I$4,0,10*ROW('Water Data'!I75)),NA())</f>
        <v>#N/A</v>
      </c>
      <c r="T81" s="506" t="e">
        <f ca="1">+IF(AND(ISNUMBER(OFFSET('Water Data'!$I$6,0,10*ROW('Water Data'!I75))),'Data Summary'!CI81="Yes"),OFFSET('Water Data'!$I$6,0,10*ROW('Water Data'!I75)),NA())</f>
        <v>#N/A</v>
      </c>
      <c r="U81" s="506" t="e">
        <f ca="1">+IF(AND(ISNUMBER(OFFSET('Water Data'!$I$9,0,10*ROW('Water Data'!I75))),'Data Summary'!CJ81="Yes"),OFFSET('Water Data'!$I$9,0,10*ROW('Water Data'!I75)),NA())</f>
        <v>#N/A</v>
      </c>
      <c r="V81" s="507" t="e">
        <f ca="1">+IF(AND(ISNUMBER(OFFSET('Sanitation Data'!$D$4,0,10*ROW('Sanitation Data'!D75))),'Data Summary'!CK81="Yes"),100-OFFSET('Sanitation Data'!$D$4,0,10*ROW('Sanitation Data'!D75)),NA())</f>
        <v>#N/A</v>
      </c>
      <c r="W81" s="507" t="e">
        <f ca="1">+IF(AND(ISNUMBER(OFFSET('Sanitation Data'!$D$6,0,10*ROW('Sanitation Data'!D75))),'Data Summary'!CL81="Yes"),OFFSET('Sanitation Data'!$D$6,0,10*ROW('Sanitation Data'!D75)),NA())</f>
        <v>#N/A</v>
      </c>
      <c r="X81" s="507" t="e">
        <f ca="1">+IF(AND(ISNUMBER(OFFSET('Sanitation Data'!$D$10,0,10*ROW('Sanitation Data'!D75))),'Data Summary'!CM81="Yes"),OFFSET('Sanitation Data'!$D$10,0,10*ROW('Sanitation Data'!D75)),NA())</f>
        <v>#N/A</v>
      </c>
      <c r="Y81" s="507" t="e">
        <f ca="1">+IF(AND(ISNUMBER(OFFSET('Sanitation Data'!$D$11,0,10*ROW('Sanitation Data'!D75))),'Data Summary'!CN81="Yes"),OFFSET('Sanitation Data'!$D$11,0,10*ROW('Sanitation Data'!D75)),NA())</f>
        <v>#N/A</v>
      </c>
      <c r="Z81" s="507" t="e">
        <f ca="1">+IF(AND(ISNUMBER(OFFSET('Sanitation Data'!$D$12,0,10*ROW('Sanitation Data'!D75))),'Data Summary'!CO81="Yes"),OFFSET('Sanitation Data'!$D$12,0,10*ROW('Sanitation Data'!D75)),NA())</f>
        <v>#N/A</v>
      </c>
      <c r="AA81" s="507" t="e">
        <f ca="1">+IF(AND(ISNUMBER(OFFSET('Sanitation Data'!$E$4,0,10*ROW('Sanitation Data'!E75))),'Data Summary'!CP81="Yes"),100-OFFSET('Sanitation Data'!$E$4,0,10*ROW('Sanitation Data'!E75)),NA())</f>
        <v>#N/A</v>
      </c>
      <c r="AB81" s="507" t="e">
        <f ca="1">+IF(AND(ISNUMBER(OFFSET('Sanitation Data'!$E$6,0,10*ROW('Sanitation Data'!E75))),'Data Summary'!CQ81="Yes"),OFFSET('Sanitation Data'!$E$6,0,10*ROW('Sanitation Data'!E75)),NA())</f>
        <v>#N/A</v>
      </c>
      <c r="AC81" s="507" t="e">
        <f ca="1">+IF(AND(ISNUMBER(OFFSET('Sanitation Data'!$E$10,0,10*ROW('Sanitation Data'!E75))),'Data Summary'!CR81="Yes"),OFFSET('Sanitation Data'!$E$10,0,10*ROW('Sanitation Data'!E75)),NA())</f>
        <v>#N/A</v>
      </c>
      <c r="AD81" s="507" t="e">
        <f ca="1">+IF(AND(ISNUMBER(OFFSET('Sanitation Data'!$E$11,0,10*ROW('Sanitation Data'!E75))),'Data Summary'!CS81="Yes"),OFFSET('Sanitation Data'!$E$11,0,10*ROW('Sanitation Data'!E75)),NA())</f>
        <v>#N/A</v>
      </c>
      <c r="AE81" s="507" t="e">
        <f ca="1">+IF(AND(ISNUMBER(OFFSET('Sanitation Data'!$E$12,0,10*ROW('Sanitation Data'!E75))),'Data Summary'!CT81="Yes"),OFFSET('Sanitation Data'!$E$12,0,10*ROW('Sanitation Data'!E75)),NA())</f>
        <v>#N/A</v>
      </c>
      <c r="AF81" s="507" t="e">
        <f ca="1">+IF(AND(ISNUMBER(OFFSET('Sanitation Data'!$F$4,0,10*ROW('Sanitation Data'!F75))),'Data Summary'!CU81="Yes"),100-OFFSET('Sanitation Data'!$F$4,0,10*ROW('Sanitation Data'!F75)),NA())</f>
        <v>#N/A</v>
      </c>
      <c r="AG81" s="507" t="e">
        <f ca="1">+IF(AND(ISNUMBER(OFFSET('Sanitation Data'!$F$6,0,10*ROW('Sanitation Data'!F75))),'Data Summary'!CV81="Yes"),OFFSET('Sanitation Data'!$F$6,0,10*ROW('Sanitation Data'!F75)),NA())</f>
        <v>#N/A</v>
      </c>
      <c r="AH81" s="507" t="e">
        <f ca="1">+IF(AND(ISNUMBER(OFFSET('Sanitation Data'!$F$10,0,10*ROW('Sanitation Data'!F75))),'Data Summary'!CW81="Yes"),OFFSET('Sanitation Data'!$F$10,0,10*ROW('Sanitation Data'!F75)),NA())</f>
        <v>#N/A</v>
      </c>
      <c r="AI81" s="507" t="e">
        <f ca="1">+IF(AND(ISNUMBER(OFFSET('Sanitation Data'!$F$11,0,10*ROW('Sanitation Data'!F75))),'Data Summary'!CX81="Yes"),OFFSET('Sanitation Data'!$F$11,0,10*ROW('Sanitation Data'!F75)),NA())</f>
        <v>#N/A</v>
      </c>
      <c r="AJ81" s="507" t="e">
        <f ca="1">+IF(AND(ISNUMBER(OFFSET('Sanitation Data'!$F$12,0,10*ROW('Sanitation Data'!F75))),'Data Summary'!CY81="Yes"),OFFSET('Sanitation Data'!$F$12,0,10*ROW('Sanitation Data'!F75)),NA())</f>
        <v>#N/A</v>
      </c>
      <c r="AK81" s="507" t="e">
        <f ca="1">+IF(AND(ISNUMBER(OFFSET('Sanitation Data'!$G$4,0,10*ROW('Sanitation Data'!G75))),'Data Summary'!CZ81="Yes"),100-OFFSET('Sanitation Data'!$G$4,0,10*ROW('Sanitation Data'!G75)),NA())</f>
        <v>#N/A</v>
      </c>
      <c r="AL81" s="507" t="e">
        <f ca="1">+IF(AND(ISNUMBER(OFFSET('Sanitation Data'!$G$6,0,10*ROW('Sanitation Data'!G75))),'Data Summary'!DA81="Yes"),OFFSET('Sanitation Data'!$G$6,0,10*ROW('Sanitation Data'!G75)),NA())</f>
        <v>#N/A</v>
      </c>
      <c r="AM81" s="507" t="e">
        <f ca="1">+IF(AND(ISNUMBER(OFFSET('Sanitation Data'!$G$10,0,10*ROW('Sanitation Data'!G75))),'Data Summary'!DB81="Yes"),OFFSET('Sanitation Data'!$G$10,0,10*ROW('Sanitation Data'!G75)),NA())</f>
        <v>#N/A</v>
      </c>
      <c r="AN81" s="507" t="e">
        <f ca="1">+IF(AND(ISNUMBER(OFFSET('Sanitation Data'!$G$11,0,10*ROW('Sanitation Data'!G75))),'Data Summary'!DC81="Yes"),OFFSET('Sanitation Data'!$G$11,0,10*ROW('Sanitation Data'!G75)),NA())</f>
        <v>#N/A</v>
      </c>
      <c r="AO81" s="507" t="e">
        <f ca="1">+IF(AND(ISNUMBER(OFFSET('Sanitation Data'!$G$12,0,10*ROW('Sanitation Data'!G75))),'Data Summary'!DD81="Yes"),OFFSET('Sanitation Data'!$G$12,0,10*ROW('Sanitation Data'!G75)),NA())</f>
        <v>#N/A</v>
      </c>
      <c r="AP81" s="507" t="e">
        <f ca="1">+IF(AND(ISNUMBER(OFFSET('Sanitation Data'!$H$4,0,10*ROW('Sanitation Data'!H75))),'Data Summary'!DE81="Yes"),100-OFFSET('Sanitation Data'!$H$4,0,10*ROW('Sanitation Data'!H75)),NA())</f>
        <v>#N/A</v>
      </c>
      <c r="AQ81" s="507" t="e">
        <f ca="1">+IF(AND(ISNUMBER(OFFSET('Sanitation Data'!$H$6,0,10*ROW('Sanitation Data'!H75))),'Data Summary'!DF81="Yes"),OFFSET('Sanitation Data'!$H$6,0,10*ROW('Sanitation Data'!H75)),NA())</f>
        <v>#N/A</v>
      </c>
      <c r="AR81" s="507" t="e">
        <f ca="1">+IF(AND(ISNUMBER(OFFSET('Sanitation Data'!$H$10,0,10*ROW('Sanitation Data'!H75))),'Data Summary'!DG81="Yes"),OFFSET('Sanitation Data'!$H$10,0,10*ROW('Sanitation Data'!H75)),NA())</f>
        <v>#N/A</v>
      </c>
      <c r="AS81" s="507" t="e">
        <f ca="1">+IF(AND(ISNUMBER(OFFSET('Sanitation Data'!$H$11,0,10*ROW('Sanitation Data'!H75))),'Data Summary'!DH81="Yes"),OFFSET('Sanitation Data'!$H$11,0,10*ROW('Sanitation Data'!H75)),NA())</f>
        <v>#N/A</v>
      </c>
      <c r="AT81" s="507" t="e">
        <f ca="1">+IF(AND(ISNUMBER(OFFSET('Sanitation Data'!$H$12,0,10*ROW('Sanitation Data'!H75))),'Data Summary'!DI81="Yes"),OFFSET('Sanitation Data'!$H$12,0,10*ROW('Sanitation Data'!H75)),NA())</f>
        <v>#N/A</v>
      </c>
      <c r="AU81" s="507" t="e">
        <f ca="1">+IF(AND(ISNUMBER(OFFSET('Sanitation Data'!$I$4,0,10*ROW('Sanitation Data'!I75))),'Data Summary'!DJ81="Yes"),100-OFFSET('Sanitation Data'!$I$4,0,10*ROW('Sanitation Data'!I75)),NA())</f>
        <v>#N/A</v>
      </c>
      <c r="AV81" s="507" t="e">
        <f ca="1">+IF(AND(ISNUMBER(OFFSET('Sanitation Data'!$I$6,0,10*ROW('Sanitation Data'!I75))),'Data Summary'!DK81="Yes"),OFFSET('Sanitation Data'!$I$6,0,10*ROW('Sanitation Data'!I75)),NA())</f>
        <v>#N/A</v>
      </c>
      <c r="AW81" s="507" t="e">
        <f ca="1">+IF(AND(ISNUMBER(OFFSET('Sanitation Data'!$I$10,0,10*ROW('Sanitation Data'!I75))),'Data Summary'!DL81="Yes"),OFFSET('Sanitation Data'!$I$10,0,10*ROW('Sanitation Data'!I75)),NA())</f>
        <v>#N/A</v>
      </c>
      <c r="AX81" s="507" t="e">
        <f ca="1">+IF(AND(ISNUMBER(OFFSET('Sanitation Data'!$I$11,0,10*ROW('Sanitation Data'!I75))),'Data Summary'!DM81="Yes"),OFFSET('Sanitation Data'!$I$11,0,10*ROW('Sanitation Data'!I75)),NA())</f>
        <v>#N/A</v>
      </c>
      <c r="AY81" s="507" t="e">
        <f ca="1">+IF(AND(ISNUMBER(OFFSET('Sanitation Data'!$I$12,0,10*ROW('Sanitation Data'!I75))),'Data Summary'!DN81="Yes"),OFFSET('Sanitation Data'!$I$12,0,10*ROW('Sanitation Data'!I75)),NA())</f>
        <v>#N/A</v>
      </c>
      <c r="AZ81" s="508" t="e">
        <f ca="1">+IF(AND(ISNUMBER(OFFSET('Hygiene Data'!$D$5,0,10*ROW('Hygiene Data'!D75))),'Data Summary'!DO81="Yes"),OFFSET('Hygiene Data'!$D$5,0,10*ROW('Hygiene Data'!D75)),NA())</f>
        <v>#N/A</v>
      </c>
      <c r="BA81" s="508" t="e">
        <f ca="1">+IF(AND(ISNUMBER(OFFSET('Hygiene Data'!$D$7,0,10*ROW('Hygiene Data'!D75))),'Data Summary'!DP81="Yes"),OFFSET('Hygiene Data'!$D$7,0,10*ROW('Hygiene Data'!D75)),NA())</f>
        <v>#N/A</v>
      </c>
      <c r="BB81" s="508" t="e">
        <f ca="1">+IF(AND(ISNUMBER(OFFSET('Hygiene Data'!$D$9,0,10*ROW('Hygiene Data'!D75))),'Data Summary'!DQ81="Yes"),OFFSET('Hygiene Data'!$D$9,0,10*ROW('Hygiene Data'!D75)),NA())</f>
        <v>#N/A</v>
      </c>
      <c r="BC81" s="508" t="e">
        <f ca="1">+IF(AND(ISNUMBER(OFFSET('Hygiene Data'!$E$5,0,10*ROW('Hygiene Data'!E75))),'Data Summary'!DR81="Yes"),OFFSET('Hygiene Data'!$E$5,0,10*ROW('Hygiene Data'!E75)),NA())</f>
        <v>#N/A</v>
      </c>
      <c r="BD81" s="508" t="e">
        <f ca="1">+IF(AND(ISNUMBER(OFFSET('Hygiene Data'!$E$7,0,10*ROW('Hygiene Data'!E75))),'Data Summary'!DS81="Yes"),OFFSET('Hygiene Data'!$E$7,0,10*ROW('Hygiene Data'!E75)),NA())</f>
        <v>#N/A</v>
      </c>
      <c r="BE81" s="508" t="e">
        <f ca="1">+IF(AND(ISNUMBER(OFFSET('Hygiene Data'!$E$9,0,10*ROW('Hygiene Data'!E75))),'Data Summary'!DT81="Yes"),OFFSET('Hygiene Data'!$E$9,0,10*ROW('Hygiene Data'!E75)),NA())</f>
        <v>#N/A</v>
      </c>
      <c r="BF81" s="508" t="e">
        <f ca="1">+IF(AND(ISNUMBER(OFFSET('Hygiene Data'!$F$5,0,10*ROW('Hygiene Data'!F75))),'Data Summary'!DU81="Yes"),OFFSET('Hygiene Data'!$F$5,0,10*ROW('Hygiene Data'!F75)),NA())</f>
        <v>#N/A</v>
      </c>
      <c r="BG81" s="508" t="e">
        <f ca="1">+IF(AND(ISNUMBER(OFFSET('Hygiene Data'!$F$7,0,10*ROW('Hygiene Data'!F75))),'Data Summary'!DV81="Yes"),OFFSET('Hygiene Data'!$F$7,0,10*ROW('Hygiene Data'!F75)),NA())</f>
        <v>#N/A</v>
      </c>
      <c r="BH81" s="508" t="e">
        <f ca="1">+IF(AND(ISNUMBER(OFFSET('Hygiene Data'!$F$9,0,10*ROW('Hygiene Data'!F75))),'Data Summary'!DW81="Yes"),OFFSET('Hygiene Data'!$F$9,0,10*ROW('Hygiene Data'!F75)),NA())</f>
        <v>#N/A</v>
      </c>
      <c r="BI81" s="508" t="e">
        <f ca="1">+IF(AND(ISNUMBER(OFFSET('Hygiene Data'!$G$5,0,10*ROW('Hygiene Data'!G75))),'Data Summary'!DX81="Yes"),OFFSET('Hygiene Data'!$G$5,0,10*ROW('Hygiene Data'!G75)),NA())</f>
        <v>#N/A</v>
      </c>
      <c r="BJ81" s="508" t="e">
        <f ca="1">+IF(AND(ISNUMBER(OFFSET('Hygiene Data'!$G$7,0,10*ROW('Hygiene Data'!G75))),'Data Summary'!DY81="Yes"),OFFSET('Hygiene Data'!$G$7,0,10*ROW('Hygiene Data'!G75)),NA())</f>
        <v>#N/A</v>
      </c>
      <c r="BK81" s="508" t="e">
        <f ca="1">+IF(AND(ISNUMBER(OFFSET('Hygiene Data'!$G$9,0,10*ROW('Hygiene Data'!G75))),'Data Summary'!DZ81="Yes"),OFFSET('Hygiene Data'!$G$9,0,10*ROW('Hygiene Data'!G75)),NA())</f>
        <v>#N/A</v>
      </c>
      <c r="BL81" s="508" t="e">
        <f ca="1">+IF(AND(ISNUMBER(OFFSET('Hygiene Data'!$H$5,0,10*ROW('Hygiene Data'!H75))),'Data Summary'!EA81="Yes"),OFFSET('Hygiene Data'!$H$5,0,10*ROW('Hygiene Data'!H75)),NA())</f>
        <v>#N/A</v>
      </c>
      <c r="BM81" s="508" t="e">
        <f ca="1">+IF(AND(ISNUMBER(OFFSET('Hygiene Data'!$H$7,0,10*ROW('Hygiene Data'!H75))),'Data Summary'!EB81="Yes"),OFFSET('Hygiene Data'!$H$7,0,10*ROW('Hygiene Data'!H75)),NA())</f>
        <v>#N/A</v>
      </c>
      <c r="BN81" s="508" t="e">
        <f ca="1">+IF(AND(ISNUMBER(OFFSET('Hygiene Data'!$H$9,0,10*ROW('Hygiene Data'!H75))),'Data Summary'!EC81="Yes"),OFFSET('Hygiene Data'!$H$9,0,10*ROW('Hygiene Data'!H75)),NA())</f>
        <v>#N/A</v>
      </c>
      <c r="BO81" s="508" t="e">
        <f ca="1">+IF(AND(ISNUMBER(OFFSET('Hygiene Data'!$I$5,0,10*ROW('Hygiene Data'!I75))),'Data Summary'!ED81="Yes"),OFFSET('Hygiene Data'!$I$5,0,10*ROW('Hygiene Data'!I75)),NA())</f>
        <v>#N/A</v>
      </c>
      <c r="BP81" s="508" t="e">
        <f ca="1">+IF(AND(ISNUMBER(OFFSET('Hygiene Data'!$I$7,0,10*ROW('Hygiene Data'!I75))),'Data Summary'!EE81="Yes"),OFFSET('Hygiene Data'!$I$7,0,10*ROW('Hygiene Data'!I75)),NA())</f>
        <v>#N/A</v>
      </c>
      <c r="BQ81" s="508" t="e">
        <f ca="1">+IF(AND(ISNUMBER(OFFSET('Hygiene Data'!$I$9,0,10*ROW('Hygiene Data'!I75))),'Data Summary'!EF81="Yes"),OFFSET('Hygiene Data'!$I$9,0,10*ROW('Hygiene Data'!I75)),NA())</f>
        <v>#N/A</v>
      </c>
    </row>
    <row r="82" spans="1:69" x14ac:dyDescent="0.25">
      <c r="A82" s="504" t="e">
        <f ca="1">+RIGHT('Data Summary'!A82,LEN('Data Summary'!A82)-9)</f>
        <v>#VALUE!</v>
      </c>
      <c r="B82" s="478" t="str">
        <f ca="1">+IF(ISTEXT('Data Summary'!B82),'Data Summary'!B82,"")</f>
        <v/>
      </c>
      <c r="C82" s="505" t="e">
        <f ca="1">+VALUE('Data Summary'!C82)</f>
        <v>#VALUE!</v>
      </c>
      <c r="D82" s="506" t="e">
        <f ca="1">+IF(AND(ISNUMBER(OFFSET('Water Data'!$D$4,0,10*ROW('Water Data'!D76))),'Data Summary'!BS82="Yes"),100-OFFSET('Water Data'!$D$4,0,10*ROW('Water Data'!D76)),NA())</f>
        <v>#N/A</v>
      </c>
      <c r="E82" s="506" t="e">
        <f ca="1">+IF(AND(ISNUMBER(OFFSET('Water Data'!$D$6,0,10*ROW('Water Data'!D76))),'Data Summary'!BT82="Yes"),OFFSET('Water Data'!$D$6,0,10*ROW('Water Data'!D76)),NA())</f>
        <v>#N/A</v>
      </c>
      <c r="F82" s="506" t="e">
        <f ca="1">+IF(AND(ISNUMBER(OFFSET('Water Data'!$D$9,0,10*ROW('Water Data'!D76))),'Data Summary'!BU82="Yes"),OFFSET('Water Data'!$D$9,0,10*ROW('Water Data'!D76)),NA())</f>
        <v>#N/A</v>
      </c>
      <c r="G82" s="506" t="e">
        <f ca="1">+IF(AND(ISNUMBER(OFFSET('Water Data'!$E$4,0,10*ROW('Water Data'!E76))),'Data Summary'!BV82="Yes"),100-OFFSET('Water Data'!$E$4,0,10*ROW('Water Data'!E76)),NA())</f>
        <v>#N/A</v>
      </c>
      <c r="H82" s="506" t="e">
        <f ca="1">+IF(AND(ISNUMBER(OFFSET('Water Data'!$E$6,0,10*ROW('Water Data'!E76))),'Data Summary'!BW82="Yes"),OFFSET('Water Data'!$E$6,0,10*ROW('Water Data'!E76)),NA())</f>
        <v>#N/A</v>
      </c>
      <c r="I82" s="506" t="e">
        <f ca="1">+IF(AND(ISNUMBER(OFFSET('Water Data'!$E$9,0,10*ROW('Water Data'!E76))),'Data Summary'!BX82="Yes"),OFFSET('Water Data'!$E$9,0,10*ROW('Water Data'!E76)),NA())</f>
        <v>#N/A</v>
      </c>
      <c r="J82" s="506" t="e">
        <f ca="1">+IF(AND(ISNUMBER(OFFSET('Water Data'!$F$4,0,10*ROW('Water Data'!F76))),'Data Summary'!BY82="Yes"),100-OFFSET('Water Data'!$F$4,0,10*ROW('Water Data'!F76)),NA())</f>
        <v>#N/A</v>
      </c>
      <c r="K82" s="506" t="e">
        <f ca="1">+IF(AND(ISNUMBER(OFFSET('Water Data'!$F$6,0,10*ROW('Water Data'!F76))),'Data Summary'!BZ82="Yes"),OFFSET('Water Data'!$F$6,0,10*ROW('Water Data'!F76)),NA())</f>
        <v>#N/A</v>
      </c>
      <c r="L82" s="506" t="e">
        <f ca="1">+IF(AND(ISNUMBER(OFFSET('Water Data'!$F$9,0,10*ROW('Water Data'!F76))),'Data Summary'!CA82="Yes"),OFFSET('Water Data'!$F$9,0,10*ROW('Water Data'!F76)),NA())</f>
        <v>#N/A</v>
      </c>
      <c r="M82" s="506" t="e">
        <f ca="1">+IF(AND(ISNUMBER(OFFSET('Water Data'!$G$4,0,10*ROW('Water Data'!G76))),'Data Summary'!CB82="Yes"),100-OFFSET('Water Data'!$G$4,0,10*ROW('Water Data'!G76)),NA())</f>
        <v>#N/A</v>
      </c>
      <c r="N82" s="506" t="e">
        <f ca="1">+IF(AND(ISNUMBER(OFFSET('Water Data'!$G$6,0,10*ROW('Water Data'!G76))),'Data Summary'!CC82="Yes"),OFFSET('Water Data'!$G$6,0,10*ROW('Water Data'!G76)),NA())</f>
        <v>#N/A</v>
      </c>
      <c r="O82" s="506" t="e">
        <f ca="1">+IF(AND(ISNUMBER(OFFSET('Water Data'!$G$9,0,10*ROW('Water Data'!G76))),'Data Summary'!CD82="Yes"),OFFSET('Water Data'!$G$9,0,10*ROW('Water Data'!G76)),NA())</f>
        <v>#N/A</v>
      </c>
      <c r="P82" s="506" t="e">
        <f ca="1">+IF(AND(ISNUMBER(OFFSET('Water Data'!$H$4,0,10*ROW('Water Data'!H76))),'Data Summary'!CE82="Yes"),100-OFFSET('Water Data'!$H$4,0,10*ROW('Water Data'!H76)),NA())</f>
        <v>#N/A</v>
      </c>
      <c r="Q82" s="506" t="e">
        <f ca="1">+IF(AND(ISNUMBER(OFFSET('Water Data'!$H$6,0,10*ROW('Water Data'!H76))),'Data Summary'!CF82="Yes"),OFFSET('Water Data'!$H$6,0,10*ROW('Water Data'!H76)),NA())</f>
        <v>#N/A</v>
      </c>
      <c r="R82" s="506" t="e">
        <f ca="1">+IF(AND(ISNUMBER(OFFSET('Water Data'!$H$9,0,10*ROW('Water Data'!H76))),'Data Summary'!CG82="Yes"),OFFSET('Water Data'!$H$9,0,10*ROW('Water Data'!H76)),NA())</f>
        <v>#N/A</v>
      </c>
      <c r="S82" s="506" t="e">
        <f ca="1">+IF(AND(ISNUMBER(OFFSET('Water Data'!$I$4,0,10*ROW('Water Data'!I76))),'Data Summary'!CH82="Yes"),100-OFFSET('Water Data'!$I$4,0,10*ROW('Water Data'!I76)),NA())</f>
        <v>#N/A</v>
      </c>
      <c r="T82" s="506" t="e">
        <f ca="1">+IF(AND(ISNUMBER(OFFSET('Water Data'!$I$6,0,10*ROW('Water Data'!I76))),'Data Summary'!CI82="Yes"),OFFSET('Water Data'!$I$6,0,10*ROW('Water Data'!I76)),NA())</f>
        <v>#N/A</v>
      </c>
      <c r="U82" s="506" t="e">
        <f ca="1">+IF(AND(ISNUMBER(OFFSET('Water Data'!$I$9,0,10*ROW('Water Data'!I76))),'Data Summary'!CJ82="Yes"),OFFSET('Water Data'!$I$9,0,10*ROW('Water Data'!I76)),NA())</f>
        <v>#N/A</v>
      </c>
      <c r="V82" s="507" t="e">
        <f ca="1">+IF(AND(ISNUMBER(OFFSET('Sanitation Data'!$D$4,0,10*ROW('Sanitation Data'!D76))),'Data Summary'!CK82="Yes"),100-OFFSET('Sanitation Data'!$D$4,0,10*ROW('Sanitation Data'!D76)),NA())</f>
        <v>#N/A</v>
      </c>
      <c r="W82" s="507" t="e">
        <f ca="1">+IF(AND(ISNUMBER(OFFSET('Sanitation Data'!$D$6,0,10*ROW('Sanitation Data'!D76))),'Data Summary'!CL82="Yes"),OFFSET('Sanitation Data'!$D$6,0,10*ROW('Sanitation Data'!D76)),NA())</f>
        <v>#N/A</v>
      </c>
      <c r="X82" s="507" t="e">
        <f ca="1">+IF(AND(ISNUMBER(OFFSET('Sanitation Data'!$D$10,0,10*ROW('Sanitation Data'!D76))),'Data Summary'!CM82="Yes"),OFFSET('Sanitation Data'!$D$10,0,10*ROW('Sanitation Data'!D76)),NA())</f>
        <v>#N/A</v>
      </c>
      <c r="Y82" s="507" t="e">
        <f ca="1">+IF(AND(ISNUMBER(OFFSET('Sanitation Data'!$D$11,0,10*ROW('Sanitation Data'!D76))),'Data Summary'!CN82="Yes"),OFFSET('Sanitation Data'!$D$11,0,10*ROW('Sanitation Data'!D76)),NA())</f>
        <v>#N/A</v>
      </c>
      <c r="Z82" s="507" t="e">
        <f ca="1">+IF(AND(ISNUMBER(OFFSET('Sanitation Data'!$D$12,0,10*ROW('Sanitation Data'!D76))),'Data Summary'!CO82="Yes"),OFFSET('Sanitation Data'!$D$12,0,10*ROW('Sanitation Data'!D76)),NA())</f>
        <v>#N/A</v>
      </c>
      <c r="AA82" s="507" t="e">
        <f ca="1">+IF(AND(ISNUMBER(OFFSET('Sanitation Data'!$E$4,0,10*ROW('Sanitation Data'!E76))),'Data Summary'!CP82="Yes"),100-OFFSET('Sanitation Data'!$E$4,0,10*ROW('Sanitation Data'!E76)),NA())</f>
        <v>#N/A</v>
      </c>
      <c r="AB82" s="507" t="e">
        <f ca="1">+IF(AND(ISNUMBER(OFFSET('Sanitation Data'!$E$6,0,10*ROW('Sanitation Data'!E76))),'Data Summary'!CQ82="Yes"),OFFSET('Sanitation Data'!$E$6,0,10*ROW('Sanitation Data'!E76)),NA())</f>
        <v>#N/A</v>
      </c>
      <c r="AC82" s="507" t="e">
        <f ca="1">+IF(AND(ISNUMBER(OFFSET('Sanitation Data'!$E$10,0,10*ROW('Sanitation Data'!E76))),'Data Summary'!CR82="Yes"),OFFSET('Sanitation Data'!$E$10,0,10*ROW('Sanitation Data'!E76)),NA())</f>
        <v>#N/A</v>
      </c>
      <c r="AD82" s="507" t="e">
        <f ca="1">+IF(AND(ISNUMBER(OFFSET('Sanitation Data'!$E$11,0,10*ROW('Sanitation Data'!E76))),'Data Summary'!CS82="Yes"),OFFSET('Sanitation Data'!$E$11,0,10*ROW('Sanitation Data'!E76)),NA())</f>
        <v>#N/A</v>
      </c>
      <c r="AE82" s="507" t="e">
        <f ca="1">+IF(AND(ISNUMBER(OFFSET('Sanitation Data'!$E$12,0,10*ROW('Sanitation Data'!E76))),'Data Summary'!CT82="Yes"),OFFSET('Sanitation Data'!$E$12,0,10*ROW('Sanitation Data'!E76)),NA())</f>
        <v>#N/A</v>
      </c>
      <c r="AF82" s="507" t="e">
        <f ca="1">+IF(AND(ISNUMBER(OFFSET('Sanitation Data'!$F$4,0,10*ROW('Sanitation Data'!F76))),'Data Summary'!CU82="Yes"),100-OFFSET('Sanitation Data'!$F$4,0,10*ROW('Sanitation Data'!F76)),NA())</f>
        <v>#N/A</v>
      </c>
      <c r="AG82" s="507" t="e">
        <f ca="1">+IF(AND(ISNUMBER(OFFSET('Sanitation Data'!$F$6,0,10*ROW('Sanitation Data'!F76))),'Data Summary'!CV82="Yes"),OFFSET('Sanitation Data'!$F$6,0,10*ROW('Sanitation Data'!F76)),NA())</f>
        <v>#N/A</v>
      </c>
      <c r="AH82" s="507" t="e">
        <f ca="1">+IF(AND(ISNUMBER(OFFSET('Sanitation Data'!$F$10,0,10*ROW('Sanitation Data'!F76))),'Data Summary'!CW82="Yes"),OFFSET('Sanitation Data'!$F$10,0,10*ROW('Sanitation Data'!F76)),NA())</f>
        <v>#N/A</v>
      </c>
      <c r="AI82" s="507" t="e">
        <f ca="1">+IF(AND(ISNUMBER(OFFSET('Sanitation Data'!$F$11,0,10*ROW('Sanitation Data'!F76))),'Data Summary'!CX82="Yes"),OFFSET('Sanitation Data'!$F$11,0,10*ROW('Sanitation Data'!F76)),NA())</f>
        <v>#N/A</v>
      </c>
      <c r="AJ82" s="507" t="e">
        <f ca="1">+IF(AND(ISNUMBER(OFFSET('Sanitation Data'!$F$12,0,10*ROW('Sanitation Data'!F76))),'Data Summary'!CY82="Yes"),OFFSET('Sanitation Data'!$F$12,0,10*ROW('Sanitation Data'!F76)),NA())</f>
        <v>#N/A</v>
      </c>
      <c r="AK82" s="507" t="e">
        <f ca="1">+IF(AND(ISNUMBER(OFFSET('Sanitation Data'!$G$4,0,10*ROW('Sanitation Data'!G76))),'Data Summary'!CZ82="Yes"),100-OFFSET('Sanitation Data'!$G$4,0,10*ROW('Sanitation Data'!G76)),NA())</f>
        <v>#N/A</v>
      </c>
      <c r="AL82" s="507" t="e">
        <f ca="1">+IF(AND(ISNUMBER(OFFSET('Sanitation Data'!$G$6,0,10*ROW('Sanitation Data'!G76))),'Data Summary'!DA82="Yes"),OFFSET('Sanitation Data'!$G$6,0,10*ROW('Sanitation Data'!G76)),NA())</f>
        <v>#N/A</v>
      </c>
      <c r="AM82" s="507" t="e">
        <f ca="1">+IF(AND(ISNUMBER(OFFSET('Sanitation Data'!$G$10,0,10*ROW('Sanitation Data'!G76))),'Data Summary'!DB82="Yes"),OFFSET('Sanitation Data'!$G$10,0,10*ROW('Sanitation Data'!G76)),NA())</f>
        <v>#N/A</v>
      </c>
      <c r="AN82" s="507" t="e">
        <f ca="1">+IF(AND(ISNUMBER(OFFSET('Sanitation Data'!$G$11,0,10*ROW('Sanitation Data'!G76))),'Data Summary'!DC82="Yes"),OFFSET('Sanitation Data'!$G$11,0,10*ROW('Sanitation Data'!G76)),NA())</f>
        <v>#N/A</v>
      </c>
      <c r="AO82" s="507" t="e">
        <f ca="1">+IF(AND(ISNUMBER(OFFSET('Sanitation Data'!$G$12,0,10*ROW('Sanitation Data'!G76))),'Data Summary'!DD82="Yes"),OFFSET('Sanitation Data'!$G$12,0,10*ROW('Sanitation Data'!G76)),NA())</f>
        <v>#N/A</v>
      </c>
      <c r="AP82" s="507" t="e">
        <f ca="1">+IF(AND(ISNUMBER(OFFSET('Sanitation Data'!$H$4,0,10*ROW('Sanitation Data'!H76))),'Data Summary'!DE82="Yes"),100-OFFSET('Sanitation Data'!$H$4,0,10*ROW('Sanitation Data'!H76)),NA())</f>
        <v>#N/A</v>
      </c>
      <c r="AQ82" s="507" t="e">
        <f ca="1">+IF(AND(ISNUMBER(OFFSET('Sanitation Data'!$H$6,0,10*ROW('Sanitation Data'!H76))),'Data Summary'!DF82="Yes"),OFFSET('Sanitation Data'!$H$6,0,10*ROW('Sanitation Data'!H76)),NA())</f>
        <v>#N/A</v>
      </c>
      <c r="AR82" s="507" t="e">
        <f ca="1">+IF(AND(ISNUMBER(OFFSET('Sanitation Data'!$H$10,0,10*ROW('Sanitation Data'!H76))),'Data Summary'!DG82="Yes"),OFFSET('Sanitation Data'!$H$10,0,10*ROW('Sanitation Data'!H76)),NA())</f>
        <v>#N/A</v>
      </c>
      <c r="AS82" s="507" t="e">
        <f ca="1">+IF(AND(ISNUMBER(OFFSET('Sanitation Data'!$H$11,0,10*ROW('Sanitation Data'!H76))),'Data Summary'!DH82="Yes"),OFFSET('Sanitation Data'!$H$11,0,10*ROW('Sanitation Data'!H76)),NA())</f>
        <v>#N/A</v>
      </c>
      <c r="AT82" s="507" t="e">
        <f ca="1">+IF(AND(ISNUMBER(OFFSET('Sanitation Data'!$H$12,0,10*ROW('Sanitation Data'!H76))),'Data Summary'!DI82="Yes"),OFFSET('Sanitation Data'!$H$12,0,10*ROW('Sanitation Data'!H76)),NA())</f>
        <v>#N/A</v>
      </c>
      <c r="AU82" s="507" t="e">
        <f ca="1">+IF(AND(ISNUMBER(OFFSET('Sanitation Data'!$I$4,0,10*ROW('Sanitation Data'!I76))),'Data Summary'!DJ82="Yes"),100-OFFSET('Sanitation Data'!$I$4,0,10*ROW('Sanitation Data'!I76)),NA())</f>
        <v>#N/A</v>
      </c>
      <c r="AV82" s="507" t="e">
        <f ca="1">+IF(AND(ISNUMBER(OFFSET('Sanitation Data'!$I$6,0,10*ROW('Sanitation Data'!I76))),'Data Summary'!DK82="Yes"),OFFSET('Sanitation Data'!$I$6,0,10*ROW('Sanitation Data'!I76)),NA())</f>
        <v>#N/A</v>
      </c>
      <c r="AW82" s="507" t="e">
        <f ca="1">+IF(AND(ISNUMBER(OFFSET('Sanitation Data'!$I$10,0,10*ROW('Sanitation Data'!I76))),'Data Summary'!DL82="Yes"),OFFSET('Sanitation Data'!$I$10,0,10*ROW('Sanitation Data'!I76)),NA())</f>
        <v>#N/A</v>
      </c>
      <c r="AX82" s="507" t="e">
        <f ca="1">+IF(AND(ISNUMBER(OFFSET('Sanitation Data'!$I$11,0,10*ROW('Sanitation Data'!I76))),'Data Summary'!DM82="Yes"),OFFSET('Sanitation Data'!$I$11,0,10*ROW('Sanitation Data'!I76)),NA())</f>
        <v>#N/A</v>
      </c>
      <c r="AY82" s="507" t="e">
        <f ca="1">+IF(AND(ISNUMBER(OFFSET('Sanitation Data'!$I$12,0,10*ROW('Sanitation Data'!I76))),'Data Summary'!DN82="Yes"),OFFSET('Sanitation Data'!$I$12,0,10*ROW('Sanitation Data'!I76)),NA())</f>
        <v>#N/A</v>
      </c>
      <c r="AZ82" s="508" t="e">
        <f ca="1">+IF(AND(ISNUMBER(OFFSET('Hygiene Data'!$D$5,0,10*ROW('Hygiene Data'!D76))),'Data Summary'!DO82="Yes"),OFFSET('Hygiene Data'!$D$5,0,10*ROW('Hygiene Data'!D76)),NA())</f>
        <v>#N/A</v>
      </c>
      <c r="BA82" s="508" t="e">
        <f ca="1">+IF(AND(ISNUMBER(OFFSET('Hygiene Data'!$D$7,0,10*ROW('Hygiene Data'!D76))),'Data Summary'!DP82="Yes"),OFFSET('Hygiene Data'!$D$7,0,10*ROW('Hygiene Data'!D76)),NA())</f>
        <v>#N/A</v>
      </c>
      <c r="BB82" s="508" t="e">
        <f ca="1">+IF(AND(ISNUMBER(OFFSET('Hygiene Data'!$D$9,0,10*ROW('Hygiene Data'!D76))),'Data Summary'!DQ82="Yes"),OFFSET('Hygiene Data'!$D$9,0,10*ROW('Hygiene Data'!D76)),NA())</f>
        <v>#N/A</v>
      </c>
      <c r="BC82" s="508" t="e">
        <f ca="1">+IF(AND(ISNUMBER(OFFSET('Hygiene Data'!$E$5,0,10*ROW('Hygiene Data'!E76))),'Data Summary'!DR82="Yes"),OFFSET('Hygiene Data'!$E$5,0,10*ROW('Hygiene Data'!E76)),NA())</f>
        <v>#N/A</v>
      </c>
      <c r="BD82" s="508" t="e">
        <f ca="1">+IF(AND(ISNUMBER(OFFSET('Hygiene Data'!$E$7,0,10*ROW('Hygiene Data'!E76))),'Data Summary'!DS82="Yes"),OFFSET('Hygiene Data'!$E$7,0,10*ROW('Hygiene Data'!E76)),NA())</f>
        <v>#N/A</v>
      </c>
      <c r="BE82" s="508" t="e">
        <f ca="1">+IF(AND(ISNUMBER(OFFSET('Hygiene Data'!$E$9,0,10*ROW('Hygiene Data'!E76))),'Data Summary'!DT82="Yes"),OFFSET('Hygiene Data'!$E$9,0,10*ROW('Hygiene Data'!E76)),NA())</f>
        <v>#N/A</v>
      </c>
      <c r="BF82" s="508" t="e">
        <f ca="1">+IF(AND(ISNUMBER(OFFSET('Hygiene Data'!$F$5,0,10*ROW('Hygiene Data'!F76))),'Data Summary'!DU82="Yes"),OFFSET('Hygiene Data'!$F$5,0,10*ROW('Hygiene Data'!F76)),NA())</f>
        <v>#N/A</v>
      </c>
      <c r="BG82" s="508" t="e">
        <f ca="1">+IF(AND(ISNUMBER(OFFSET('Hygiene Data'!$F$7,0,10*ROW('Hygiene Data'!F76))),'Data Summary'!DV82="Yes"),OFFSET('Hygiene Data'!$F$7,0,10*ROW('Hygiene Data'!F76)),NA())</f>
        <v>#N/A</v>
      </c>
      <c r="BH82" s="508" t="e">
        <f ca="1">+IF(AND(ISNUMBER(OFFSET('Hygiene Data'!$F$9,0,10*ROW('Hygiene Data'!F76))),'Data Summary'!DW82="Yes"),OFFSET('Hygiene Data'!$F$9,0,10*ROW('Hygiene Data'!F76)),NA())</f>
        <v>#N/A</v>
      </c>
      <c r="BI82" s="508" t="e">
        <f ca="1">+IF(AND(ISNUMBER(OFFSET('Hygiene Data'!$G$5,0,10*ROW('Hygiene Data'!G76))),'Data Summary'!DX82="Yes"),OFFSET('Hygiene Data'!$G$5,0,10*ROW('Hygiene Data'!G76)),NA())</f>
        <v>#N/A</v>
      </c>
      <c r="BJ82" s="508" t="e">
        <f ca="1">+IF(AND(ISNUMBER(OFFSET('Hygiene Data'!$G$7,0,10*ROW('Hygiene Data'!G76))),'Data Summary'!DY82="Yes"),OFFSET('Hygiene Data'!$G$7,0,10*ROW('Hygiene Data'!G76)),NA())</f>
        <v>#N/A</v>
      </c>
      <c r="BK82" s="508" t="e">
        <f ca="1">+IF(AND(ISNUMBER(OFFSET('Hygiene Data'!$G$9,0,10*ROW('Hygiene Data'!G76))),'Data Summary'!DZ82="Yes"),OFFSET('Hygiene Data'!$G$9,0,10*ROW('Hygiene Data'!G76)),NA())</f>
        <v>#N/A</v>
      </c>
      <c r="BL82" s="508" t="e">
        <f ca="1">+IF(AND(ISNUMBER(OFFSET('Hygiene Data'!$H$5,0,10*ROW('Hygiene Data'!H76))),'Data Summary'!EA82="Yes"),OFFSET('Hygiene Data'!$H$5,0,10*ROW('Hygiene Data'!H76)),NA())</f>
        <v>#N/A</v>
      </c>
      <c r="BM82" s="508" t="e">
        <f ca="1">+IF(AND(ISNUMBER(OFFSET('Hygiene Data'!$H$7,0,10*ROW('Hygiene Data'!H76))),'Data Summary'!EB82="Yes"),OFFSET('Hygiene Data'!$H$7,0,10*ROW('Hygiene Data'!H76)),NA())</f>
        <v>#N/A</v>
      </c>
      <c r="BN82" s="508" t="e">
        <f ca="1">+IF(AND(ISNUMBER(OFFSET('Hygiene Data'!$H$9,0,10*ROW('Hygiene Data'!H76))),'Data Summary'!EC82="Yes"),OFFSET('Hygiene Data'!$H$9,0,10*ROW('Hygiene Data'!H76)),NA())</f>
        <v>#N/A</v>
      </c>
      <c r="BO82" s="508" t="e">
        <f ca="1">+IF(AND(ISNUMBER(OFFSET('Hygiene Data'!$I$5,0,10*ROW('Hygiene Data'!I76))),'Data Summary'!ED82="Yes"),OFFSET('Hygiene Data'!$I$5,0,10*ROW('Hygiene Data'!I76)),NA())</f>
        <v>#N/A</v>
      </c>
      <c r="BP82" s="508" t="e">
        <f ca="1">+IF(AND(ISNUMBER(OFFSET('Hygiene Data'!$I$7,0,10*ROW('Hygiene Data'!I76))),'Data Summary'!EE82="Yes"),OFFSET('Hygiene Data'!$I$7,0,10*ROW('Hygiene Data'!I76)),NA())</f>
        <v>#N/A</v>
      </c>
      <c r="BQ82" s="508" t="e">
        <f ca="1">+IF(AND(ISNUMBER(OFFSET('Hygiene Data'!$I$9,0,10*ROW('Hygiene Data'!I76))),'Data Summary'!EF82="Yes"),OFFSET('Hygiene Data'!$I$9,0,10*ROW('Hygiene Data'!I76)),NA())</f>
        <v>#N/A</v>
      </c>
    </row>
    <row r="83" spans="1:69" x14ac:dyDescent="0.25">
      <c r="A83" s="504" t="e">
        <f ca="1">+RIGHT('Data Summary'!A83,LEN('Data Summary'!A83)-9)</f>
        <v>#VALUE!</v>
      </c>
      <c r="B83" s="478" t="str">
        <f ca="1">+IF(ISTEXT('Data Summary'!B83),'Data Summary'!B83,"")</f>
        <v/>
      </c>
      <c r="C83" s="505" t="e">
        <f ca="1">+VALUE('Data Summary'!C83)</f>
        <v>#VALUE!</v>
      </c>
      <c r="D83" s="506" t="e">
        <f ca="1">+IF(AND(ISNUMBER(OFFSET('Water Data'!$D$4,0,10*ROW('Water Data'!D77))),'Data Summary'!BS83="Yes"),100-OFFSET('Water Data'!$D$4,0,10*ROW('Water Data'!D77)),NA())</f>
        <v>#N/A</v>
      </c>
      <c r="E83" s="506" t="e">
        <f ca="1">+IF(AND(ISNUMBER(OFFSET('Water Data'!$D$6,0,10*ROW('Water Data'!D77))),'Data Summary'!BT83="Yes"),OFFSET('Water Data'!$D$6,0,10*ROW('Water Data'!D77)),NA())</f>
        <v>#N/A</v>
      </c>
      <c r="F83" s="506" t="e">
        <f ca="1">+IF(AND(ISNUMBER(OFFSET('Water Data'!$D$9,0,10*ROW('Water Data'!D77))),'Data Summary'!BU83="Yes"),OFFSET('Water Data'!$D$9,0,10*ROW('Water Data'!D77)),NA())</f>
        <v>#N/A</v>
      </c>
      <c r="G83" s="506" t="e">
        <f ca="1">+IF(AND(ISNUMBER(OFFSET('Water Data'!$E$4,0,10*ROW('Water Data'!E77))),'Data Summary'!BV83="Yes"),100-OFFSET('Water Data'!$E$4,0,10*ROW('Water Data'!E77)),NA())</f>
        <v>#N/A</v>
      </c>
      <c r="H83" s="506" t="e">
        <f ca="1">+IF(AND(ISNUMBER(OFFSET('Water Data'!$E$6,0,10*ROW('Water Data'!E77))),'Data Summary'!BW83="Yes"),OFFSET('Water Data'!$E$6,0,10*ROW('Water Data'!E77)),NA())</f>
        <v>#N/A</v>
      </c>
      <c r="I83" s="506" t="e">
        <f ca="1">+IF(AND(ISNUMBER(OFFSET('Water Data'!$E$9,0,10*ROW('Water Data'!E77))),'Data Summary'!BX83="Yes"),OFFSET('Water Data'!$E$9,0,10*ROW('Water Data'!E77)),NA())</f>
        <v>#N/A</v>
      </c>
      <c r="J83" s="506" t="e">
        <f ca="1">+IF(AND(ISNUMBER(OFFSET('Water Data'!$F$4,0,10*ROW('Water Data'!F77))),'Data Summary'!BY83="Yes"),100-OFFSET('Water Data'!$F$4,0,10*ROW('Water Data'!F77)),NA())</f>
        <v>#N/A</v>
      </c>
      <c r="K83" s="506" t="e">
        <f ca="1">+IF(AND(ISNUMBER(OFFSET('Water Data'!$F$6,0,10*ROW('Water Data'!F77))),'Data Summary'!BZ83="Yes"),OFFSET('Water Data'!$F$6,0,10*ROW('Water Data'!F77)),NA())</f>
        <v>#N/A</v>
      </c>
      <c r="L83" s="506" t="e">
        <f ca="1">+IF(AND(ISNUMBER(OFFSET('Water Data'!$F$9,0,10*ROW('Water Data'!F77))),'Data Summary'!CA83="Yes"),OFFSET('Water Data'!$F$9,0,10*ROW('Water Data'!F77)),NA())</f>
        <v>#N/A</v>
      </c>
      <c r="M83" s="506" t="e">
        <f ca="1">+IF(AND(ISNUMBER(OFFSET('Water Data'!$G$4,0,10*ROW('Water Data'!G77))),'Data Summary'!CB83="Yes"),100-OFFSET('Water Data'!$G$4,0,10*ROW('Water Data'!G77)),NA())</f>
        <v>#N/A</v>
      </c>
      <c r="N83" s="506" t="e">
        <f ca="1">+IF(AND(ISNUMBER(OFFSET('Water Data'!$G$6,0,10*ROW('Water Data'!G77))),'Data Summary'!CC83="Yes"),OFFSET('Water Data'!$G$6,0,10*ROW('Water Data'!G77)),NA())</f>
        <v>#N/A</v>
      </c>
      <c r="O83" s="506" t="e">
        <f ca="1">+IF(AND(ISNUMBER(OFFSET('Water Data'!$G$9,0,10*ROW('Water Data'!G77))),'Data Summary'!CD83="Yes"),OFFSET('Water Data'!$G$9,0,10*ROW('Water Data'!G77)),NA())</f>
        <v>#N/A</v>
      </c>
      <c r="P83" s="506" t="e">
        <f ca="1">+IF(AND(ISNUMBER(OFFSET('Water Data'!$H$4,0,10*ROW('Water Data'!H77))),'Data Summary'!CE83="Yes"),100-OFFSET('Water Data'!$H$4,0,10*ROW('Water Data'!H77)),NA())</f>
        <v>#N/A</v>
      </c>
      <c r="Q83" s="506" t="e">
        <f ca="1">+IF(AND(ISNUMBER(OFFSET('Water Data'!$H$6,0,10*ROW('Water Data'!H77))),'Data Summary'!CF83="Yes"),OFFSET('Water Data'!$H$6,0,10*ROW('Water Data'!H77)),NA())</f>
        <v>#N/A</v>
      </c>
      <c r="R83" s="506" t="e">
        <f ca="1">+IF(AND(ISNUMBER(OFFSET('Water Data'!$H$9,0,10*ROW('Water Data'!H77))),'Data Summary'!CG83="Yes"),OFFSET('Water Data'!$H$9,0,10*ROW('Water Data'!H77)),NA())</f>
        <v>#N/A</v>
      </c>
      <c r="S83" s="506" t="e">
        <f ca="1">+IF(AND(ISNUMBER(OFFSET('Water Data'!$I$4,0,10*ROW('Water Data'!I77))),'Data Summary'!CH83="Yes"),100-OFFSET('Water Data'!$I$4,0,10*ROW('Water Data'!I77)),NA())</f>
        <v>#N/A</v>
      </c>
      <c r="T83" s="506" t="e">
        <f ca="1">+IF(AND(ISNUMBER(OFFSET('Water Data'!$I$6,0,10*ROW('Water Data'!I77))),'Data Summary'!CI83="Yes"),OFFSET('Water Data'!$I$6,0,10*ROW('Water Data'!I77)),NA())</f>
        <v>#N/A</v>
      </c>
      <c r="U83" s="506" t="e">
        <f ca="1">+IF(AND(ISNUMBER(OFFSET('Water Data'!$I$9,0,10*ROW('Water Data'!I77))),'Data Summary'!CJ83="Yes"),OFFSET('Water Data'!$I$9,0,10*ROW('Water Data'!I77)),NA())</f>
        <v>#N/A</v>
      </c>
      <c r="V83" s="507" t="e">
        <f ca="1">+IF(AND(ISNUMBER(OFFSET('Sanitation Data'!$D$4,0,10*ROW('Sanitation Data'!D77))),'Data Summary'!CK83="Yes"),100-OFFSET('Sanitation Data'!$D$4,0,10*ROW('Sanitation Data'!D77)),NA())</f>
        <v>#N/A</v>
      </c>
      <c r="W83" s="507" t="e">
        <f ca="1">+IF(AND(ISNUMBER(OFFSET('Sanitation Data'!$D$6,0,10*ROW('Sanitation Data'!D77))),'Data Summary'!CL83="Yes"),OFFSET('Sanitation Data'!$D$6,0,10*ROW('Sanitation Data'!D77)),NA())</f>
        <v>#N/A</v>
      </c>
      <c r="X83" s="507" t="e">
        <f ca="1">+IF(AND(ISNUMBER(OFFSET('Sanitation Data'!$D$10,0,10*ROW('Sanitation Data'!D77))),'Data Summary'!CM83="Yes"),OFFSET('Sanitation Data'!$D$10,0,10*ROW('Sanitation Data'!D77)),NA())</f>
        <v>#N/A</v>
      </c>
      <c r="Y83" s="507" t="e">
        <f ca="1">+IF(AND(ISNUMBER(OFFSET('Sanitation Data'!$D$11,0,10*ROW('Sanitation Data'!D77))),'Data Summary'!CN83="Yes"),OFFSET('Sanitation Data'!$D$11,0,10*ROW('Sanitation Data'!D77)),NA())</f>
        <v>#N/A</v>
      </c>
      <c r="Z83" s="507" t="e">
        <f ca="1">+IF(AND(ISNUMBER(OFFSET('Sanitation Data'!$D$12,0,10*ROW('Sanitation Data'!D77))),'Data Summary'!CO83="Yes"),OFFSET('Sanitation Data'!$D$12,0,10*ROW('Sanitation Data'!D77)),NA())</f>
        <v>#N/A</v>
      </c>
      <c r="AA83" s="507" t="e">
        <f ca="1">+IF(AND(ISNUMBER(OFFSET('Sanitation Data'!$E$4,0,10*ROW('Sanitation Data'!E77))),'Data Summary'!CP83="Yes"),100-OFFSET('Sanitation Data'!$E$4,0,10*ROW('Sanitation Data'!E77)),NA())</f>
        <v>#N/A</v>
      </c>
      <c r="AB83" s="507" t="e">
        <f ca="1">+IF(AND(ISNUMBER(OFFSET('Sanitation Data'!$E$6,0,10*ROW('Sanitation Data'!E77))),'Data Summary'!CQ83="Yes"),OFFSET('Sanitation Data'!$E$6,0,10*ROW('Sanitation Data'!E77)),NA())</f>
        <v>#N/A</v>
      </c>
      <c r="AC83" s="507" t="e">
        <f ca="1">+IF(AND(ISNUMBER(OFFSET('Sanitation Data'!$E$10,0,10*ROW('Sanitation Data'!E77))),'Data Summary'!CR83="Yes"),OFFSET('Sanitation Data'!$E$10,0,10*ROW('Sanitation Data'!E77)),NA())</f>
        <v>#N/A</v>
      </c>
      <c r="AD83" s="507" t="e">
        <f ca="1">+IF(AND(ISNUMBER(OFFSET('Sanitation Data'!$E$11,0,10*ROW('Sanitation Data'!E77))),'Data Summary'!CS83="Yes"),OFFSET('Sanitation Data'!$E$11,0,10*ROW('Sanitation Data'!E77)),NA())</f>
        <v>#N/A</v>
      </c>
      <c r="AE83" s="507" t="e">
        <f ca="1">+IF(AND(ISNUMBER(OFFSET('Sanitation Data'!$E$12,0,10*ROW('Sanitation Data'!E77))),'Data Summary'!CT83="Yes"),OFFSET('Sanitation Data'!$E$12,0,10*ROW('Sanitation Data'!E77)),NA())</f>
        <v>#N/A</v>
      </c>
      <c r="AF83" s="507" t="e">
        <f ca="1">+IF(AND(ISNUMBER(OFFSET('Sanitation Data'!$F$4,0,10*ROW('Sanitation Data'!F77))),'Data Summary'!CU83="Yes"),100-OFFSET('Sanitation Data'!$F$4,0,10*ROW('Sanitation Data'!F77)),NA())</f>
        <v>#N/A</v>
      </c>
      <c r="AG83" s="507" t="e">
        <f ca="1">+IF(AND(ISNUMBER(OFFSET('Sanitation Data'!$F$6,0,10*ROW('Sanitation Data'!F77))),'Data Summary'!CV83="Yes"),OFFSET('Sanitation Data'!$F$6,0,10*ROW('Sanitation Data'!F77)),NA())</f>
        <v>#N/A</v>
      </c>
      <c r="AH83" s="507" t="e">
        <f ca="1">+IF(AND(ISNUMBER(OFFSET('Sanitation Data'!$F$10,0,10*ROW('Sanitation Data'!F77))),'Data Summary'!CW83="Yes"),OFFSET('Sanitation Data'!$F$10,0,10*ROW('Sanitation Data'!F77)),NA())</f>
        <v>#N/A</v>
      </c>
      <c r="AI83" s="507" t="e">
        <f ca="1">+IF(AND(ISNUMBER(OFFSET('Sanitation Data'!$F$11,0,10*ROW('Sanitation Data'!F77))),'Data Summary'!CX83="Yes"),OFFSET('Sanitation Data'!$F$11,0,10*ROW('Sanitation Data'!F77)),NA())</f>
        <v>#N/A</v>
      </c>
      <c r="AJ83" s="507" t="e">
        <f ca="1">+IF(AND(ISNUMBER(OFFSET('Sanitation Data'!$F$12,0,10*ROW('Sanitation Data'!F77))),'Data Summary'!CY83="Yes"),OFFSET('Sanitation Data'!$F$12,0,10*ROW('Sanitation Data'!F77)),NA())</f>
        <v>#N/A</v>
      </c>
      <c r="AK83" s="507" t="e">
        <f ca="1">+IF(AND(ISNUMBER(OFFSET('Sanitation Data'!$G$4,0,10*ROW('Sanitation Data'!G77))),'Data Summary'!CZ83="Yes"),100-OFFSET('Sanitation Data'!$G$4,0,10*ROW('Sanitation Data'!G77)),NA())</f>
        <v>#N/A</v>
      </c>
      <c r="AL83" s="507" t="e">
        <f ca="1">+IF(AND(ISNUMBER(OFFSET('Sanitation Data'!$G$6,0,10*ROW('Sanitation Data'!G77))),'Data Summary'!DA83="Yes"),OFFSET('Sanitation Data'!$G$6,0,10*ROW('Sanitation Data'!G77)),NA())</f>
        <v>#N/A</v>
      </c>
      <c r="AM83" s="507" t="e">
        <f ca="1">+IF(AND(ISNUMBER(OFFSET('Sanitation Data'!$G$10,0,10*ROW('Sanitation Data'!G77))),'Data Summary'!DB83="Yes"),OFFSET('Sanitation Data'!$G$10,0,10*ROW('Sanitation Data'!G77)),NA())</f>
        <v>#N/A</v>
      </c>
      <c r="AN83" s="507" t="e">
        <f ca="1">+IF(AND(ISNUMBER(OFFSET('Sanitation Data'!$G$11,0,10*ROW('Sanitation Data'!G77))),'Data Summary'!DC83="Yes"),OFFSET('Sanitation Data'!$G$11,0,10*ROW('Sanitation Data'!G77)),NA())</f>
        <v>#N/A</v>
      </c>
      <c r="AO83" s="507" t="e">
        <f ca="1">+IF(AND(ISNUMBER(OFFSET('Sanitation Data'!$G$12,0,10*ROW('Sanitation Data'!G77))),'Data Summary'!DD83="Yes"),OFFSET('Sanitation Data'!$G$12,0,10*ROW('Sanitation Data'!G77)),NA())</f>
        <v>#N/A</v>
      </c>
      <c r="AP83" s="507" t="e">
        <f ca="1">+IF(AND(ISNUMBER(OFFSET('Sanitation Data'!$H$4,0,10*ROW('Sanitation Data'!H77))),'Data Summary'!DE83="Yes"),100-OFFSET('Sanitation Data'!$H$4,0,10*ROW('Sanitation Data'!H77)),NA())</f>
        <v>#N/A</v>
      </c>
      <c r="AQ83" s="507" t="e">
        <f ca="1">+IF(AND(ISNUMBER(OFFSET('Sanitation Data'!$H$6,0,10*ROW('Sanitation Data'!H77))),'Data Summary'!DF83="Yes"),OFFSET('Sanitation Data'!$H$6,0,10*ROW('Sanitation Data'!H77)),NA())</f>
        <v>#N/A</v>
      </c>
      <c r="AR83" s="507" t="e">
        <f ca="1">+IF(AND(ISNUMBER(OFFSET('Sanitation Data'!$H$10,0,10*ROW('Sanitation Data'!H77))),'Data Summary'!DG83="Yes"),OFFSET('Sanitation Data'!$H$10,0,10*ROW('Sanitation Data'!H77)),NA())</f>
        <v>#N/A</v>
      </c>
      <c r="AS83" s="507" t="e">
        <f ca="1">+IF(AND(ISNUMBER(OFFSET('Sanitation Data'!$H$11,0,10*ROW('Sanitation Data'!H77))),'Data Summary'!DH83="Yes"),OFFSET('Sanitation Data'!$H$11,0,10*ROW('Sanitation Data'!H77)),NA())</f>
        <v>#N/A</v>
      </c>
      <c r="AT83" s="507" t="e">
        <f ca="1">+IF(AND(ISNUMBER(OFFSET('Sanitation Data'!$H$12,0,10*ROW('Sanitation Data'!H77))),'Data Summary'!DI83="Yes"),OFFSET('Sanitation Data'!$H$12,0,10*ROW('Sanitation Data'!H77)),NA())</f>
        <v>#N/A</v>
      </c>
      <c r="AU83" s="507" t="e">
        <f ca="1">+IF(AND(ISNUMBER(OFFSET('Sanitation Data'!$I$4,0,10*ROW('Sanitation Data'!I77))),'Data Summary'!DJ83="Yes"),100-OFFSET('Sanitation Data'!$I$4,0,10*ROW('Sanitation Data'!I77)),NA())</f>
        <v>#N/A</v>
      </c>
      <c r="AV83" s="507" t="e">
        <f ca="1">+IF(AND(ISNUMBER(OFFSET('Sanitation Data'!$I$6,0,10*ROW('Sanitation Data'!I77))),'Data Summary'!DK83="Yes"),OFFSET('Sanitation Data'!$I$6,0,10*ROW('Sanitation Data'!I77)),NA())</f>
        <v>#N/A</v>
      </c>
      <c r="AW83" s="507" t="e">
        <f ca="1">+IF(AND(ISNUMBER(OFFSET('Sanitation Data'!$I$10,0,10*ROW('Sanitation Data'!I77))),'Data Summary'!DL83="Yes"),OFFSET('Sanitation Data'!$I$10,0,10*ROW('Sanitation Data'!I77)),NA())</f>
        <v>#N/A</v>
      </c>
      <c r="AX83" s="507" t="e">
        <f ca="1">+IF(AND(ISNUMBER(OFFSET('Sanitation Data'!$I$11,0,10*ROW('Sanitation Data'!I77))),'Data Summary'!DM83="Yes"),OFFSET('Sanitation Data'!$I$11,0,10*ROW('Sanitation Data'!I77)),NA())</f>
        <v>#N/A</v>
      </c>
      <c r="AY83" s="507" t="e">
        <f ca="1">+IF(AND(ISNUMBER(OFFSET('Sanitation Data'!$I$12,0,10*ROW('Sanitation Data'!I77))),'Data Summary'!DN83="Yes"),OFFSET('Sanitation Data'!$I$12,0,10*ROW('Sanitation Data'!I77)),NA())</f>
        <v>#N/A</v>
      </c>
      <c r="AZ83" s="508" t="e">
        <f ca="1">+IF(AND(ISNUMBER(OFFSET('Hygiene Data'!$D$5,0,10*ROW('Hygiene Data'!D77))),'Data Summary'!DO83="Yes"),OFFSET('Hygiene Data'!$D$5,0,10*ROW('Hygiene Data'!D77)),NA())</f>
        <v>#N/A</v>
      </c>
      <c r="BA83" s="508" t="e">
        <f ca="1">+IF(AND(ISNUMBER(OFFSET('Hygiene Data'!$D$7,0,10*ROW('Hygiene Data'!D77))),'Data Summary'!DP83="Yes"),OFFSET('Hygiene Data'!$D$7,0,10*ROW('Hygiene Data'!D77)),NA())</f>
        <v>#N/A</v>
      </c>
      <c r="BB83" s="508" t="e">
        <f ca="1">+IF(AND(ISNUMBER(OFFSET('Hygiene Data'!$D$9,0,10*ROW('Hygiene Data'!D77))),'Data Summary'!DQ83="Yes"),OFFSET('Hygiene Data'!$D$9,0,10*ROW('Hygiene Data'!D77)),NA())</f>
        <v>#N/A</v>
      </c>
      <c r="BC83" s="508" t="e">
        <f ca="1">+IF(AND(ISNUMBER(OFFSET('Hygiene Data'!$E$5,0,10*ROW('Hygiene Data'!E77))),'Data Summary'!DR83="Yes"),OFFSET('Hygiene Data'!$E$5,0,10*ROW('Hygiene Data'!E77)),NA())</f>
        <v>#N/A</v>
      </c>
      <c r="BD83" s="508" t="e">
        <f ca="1">+IF(AND(ISNUMBER(OFFSET('Hygiene Data'!$E$7,0,10*ROW('Hygiene Data'!E77))),'Data Summary'!DS83="Yes"),OFFSET('Hygiene Data'!$E$7,0,10*ROW('Hygiene Data'!E77)),NA())</f>
        <v>#N/A</v>
      </c>
      <c r="BE83" s="508" t="e">
        <f ca="1">+IF(AND(ISNUMBER(OFFSET('Hygiene Data'!$E$9,0,10*ROW('Hygiene Data'!E77))),'Data Summary'!DT83="Yes"),OFFSET('Hygiene Data'!$E$9,0,10*ROW('Hygiene Data'!E77)),NA())</f>
        <v>#N/A</v>
      </c>
      <c r="BF83" s="508" t="e">
        <f ca="1">+IF(AND(ISNUMBER(OFFSET('Hygiene Data'!$F$5,0,10*ROW('Hygiene Data'!F77))),'Data Summary'!DU83="Yes"),OFFSET('Hygiene Data'!$F$5,0,10*ROW('Hygiene Data'!F77)),NA())</f>
        <v>#N/A</v>
      </c>
      <c r="BG83" s="508" t="e">
        <f ca="1">+IF(AND(ISNUMBER(OFFSET('Hygiene Data'!$F$7,0,10*ROW('Hygiene Data'!F77))),'Data Summary'!DV83="Yes"),OFFSET('Hygiene Data'!$F$7,0,10*ROW('Hygiene Data'!F77)),NA())</f>
        <v>#N/A</v>
      </c>
      <c r="BH83" s="508" t="e">
        <f ca="1">+IF(AND(ISNUMBER(OFFSET('Hygiene Data'!$F$9,0,10*ROW('Hygiene Data'!F77))),'Data Summary'!DW83="Yes"),OFFSET('Hygiene Data'!$F$9,0,10*ROW('Hygiene Data'!F77)),NA())</f>
        <v>#N/A</v>
      </c>
      <c r="BI83" s="508" t="e">
        <f ca="1">+IF(AND(ISNUMBER(OFFSET('Hygiene Data'!$G$5,0,10*ROW('Hygiene Data'!G77))),'Data Summary'!DX83="Yes"),OFFSET('Hygiene Data'!$G$5,0,10*ROW('Hygiene Data'!G77)),NA())</f>
        <v>#N/A</v>
      </c>
      <c r="BJ83" s="508" t="e">
        <f ca="1">+IF(AND(ISNUMBER(OFFSET('Hygiene Data'!$G$7,0,10*ROW('Hygiene Data'!G77))),'Data Summary'!DY83="Yes"),OFFSET('Hygiene Data'!$G$7,0,10*ROW('Hygiene Data'!G77)),NA())</f>
        <v>#N/A</v>
      </c>
      <c r="BK83" s="508" t="e">
        <f ca="1">+IF(AND(ISNUMBER(OFFSET('Hygiene Data'!$G$9,0,10*ROW('Hygiene Data'!G77))),'Data Summary'!DZ83="Yes"),OFFSET('Hygiene Data'!$G$9,0,10*ROW('Hygiene Data'!G77)),NA())</f>
        <v>#N/A</v>
      </c>
      <c r="BL83" s="508" t="e">
        <f ca="1">+IF(AND(ISNUMBER(OFFSET('Hygiene Data'!$H$5,0,10*ROW('Hygiene Data'!H77))),'Data Summary'!EA83="Yes"),OFFSET('Hygiene Data'!$H$5,0,10*ROW('Hygiene Data'!H77)),NA())</f>
        <v>#N/A</v>
      </c>
      <c r="BM83" s="508" t="e">
        <f ca="1">+IF(AND(ISNUMBER(OFFSET('Hygiene Data'!$H$7,0,10*ROW('Hygiene Data'!H77))),'Data Summary'!EB83="Yes"),OFFSET('Hygiene Data'!$H$7,0,10*ROW('Hygiene Data'!H77)),NA())</f>
        <v>#N/A</v>
      </c>
      <c r="BN83" s="508" t="e">
        <f ca="1">+IF(AND(ISNUMBER(OFFSET('Hygiene Data'!$H$9,0,10*ROW('Hygiene Data'!H77))),'Data Summary'!EC83="Yes"),OFFSET('Hygiene Data'!$H$9,0,10*ROW('Hygiene Data'!H77)),NA())</f>
        <v>#N/A</v>
      </c>
      <c r="BO83" s="508" t="e">
        <f ca="1">+IF(AND(ISNUMBER(OFFSET('Hygiene Data'!$I$5,0,10*ROW('Hygiene Data'!I77))),'Data Summary'!ED83="Yes"),OFFSET('Hygiene Data'!$I$5,0,10*ROW('Hygiene Data'!I77)),NA())</f>
        <v>#N/A</v>
      </c>
      <c r="BP83" s="508" t="e">
        <f ca="1">+IF(AND(ISNUMBER(OFFSET('Hygiene Data'!$I$7,0,10*ROW('Hygiene Data'!I77))),'Data Summary'!EE83="Yes"),OFFSET('Hygiene Data'!$I$7,0,10*ROW('Hygiene Data'!I77)),NA())</f>
        <v>#N/A</v>
      </c>
      <c r="BQ83" s="508" t="e">
        <f ca="1">+IF(AND(ISNUMBER(OFFSET('Hygiene Data'!$I$9,0,10*ROW('Hygiene Data'!I77))),'Data Summary'!EF83="Yes"),OFFSET('Hygiene Data'!$I$9,0,10*ROW('Hygiene Data'!I77)),NA())</f>
        <v>#N/A</v>
      </c>
    </row>
    <row r="84" spans="1:69" x14ac:dyDescent="0.25">
      <c r="A84" s="504" t="e">
        <f ca="1">+RIGHT('Data Summary'!A84,LEN('Data Summary'!A84)-9)</f>
        <v>#VALUE!</v>
      </c>
      <c r="B84" s="478" t="str">
        <f ca="1">+IF(ISTEXT('Data Summary'!B84),'Data Summary'!B84,"")</f>
        <v/>
      </c>
      <c r="C84" s="505" t="e">
        <f ca="1">+VALUE('Data Summary'!C84)</f>
        <v>#VALUE!</v>
      </c>
      <c r="D84" s="506" t="e">
        <f ca="1">+IF(AND(ISNUMBER(OFFSET('Water Data'!$D$4,0,10*ROW('Water Data'!D78))),'Data Summary'!BS84="Yes"),100-OFFSET('Water Data'!$D$4,0,10*ROW('Water Data'!D78)),NA())</f>
        <v>#N/A</v>
      </c>
      <c r="E84" s="506" t="e">
        <f ca="1">+IF(AND(ISNUMBER(OFFSET('Water Data'!$D$6,0,10*ROW('Water Data'!D78))),'Data Summary'!BT84="Yes"),OFFSET('Water Data'!$D$6,0,10*ROW('Water Data'!D78)),NA())</f>
        <v>#N/A</v>
      </c>
      <c r="F84" s="506" t="e">
        <f ca="1">+IF(AND(ISNUMBER(OFFSET('Water Data'!$D$9,0,10*ROW('Water Data'!D78))),'Data Summary'!BU84="Yes"),OFFSET('Water Data'!$D$9,0,10*ROW('Water Data'!D78)),NA())</f>
        <v>#N/A</v>
      </c>
      <c r="G84" s="506" t="e">
        <f ca="1">+IF(AND(ISNUMBER(OFFSET('Water Data'!$E$4,0,10*ROW('Water Data'!E78))),'Data Summary'!BV84="Yes"),100-OFFSET('Water Data'!$E$4,0,10*ROW('Water Data'!E78)),NA())</f>
        <v>#N/A</v>
      </c>
      <c r="H84" s="506" t="e">
        <f ca="1">+IF(AND(ISNUMBER(OFFSET('Water Data'!$E$6,0,10*ROW('Water Data'!E78))),'Data Summary'!BW84="Yes"),OFFSET('Water Data'!$E$6,0,10*ROW('Water Data'!E78)),NA())</f>
        <v>#N/A</v>
      </c>
      <c r="I84" s="506" t="e">
        <f ca="1">+IF(AND(ISNUMBER(OFFSET('Water Data'!$E$9,0,10*ROW('Water Data'!E78))),'Data Summary'!BX84="Yes"),OFFSET('Water Data'!$E$9,0,10*ROW('Water Data'!E78)),NA())</f>
        <v>#N/A</v>
      </c>
      <c r="J84" s="506" t="e">
        <f ca="1">+IF(AND(ISNUMBER(OFFSET('Water Data'!$F$4,0,10*ROW('Water Data'!F78))),'Data Summary'!BY84="Yes"),100-OFFSET('Water Data'!$F$4,0,10*ROW('Water Data'!F78)),NA())</f>
        <v>#N/A</v>
      </c>
      <c r="K84" s="506" t="e">
        <f ca="1">+IF(AND(ISNUMBER(OFFSET('Water Data'!$F$6,0,10*ROW('Water Data'!F78))),'Data Summary'!BZ84="Yes"),OFFSET('Water Data'!$F$6,0,10*ROW('Water Data'!F78)),NA())</f>
        <v>#N/A</v>
      </c>
      <c r="L84" s="506" t="e">
        <f ca="1">+IF(AND(ISNUMBER(OFFSET('Water Data'!$F$9,0,10*ROW('Water Data'!F78))),'Data Summary'!CA84="Yes"),OFFSET('Water Data'!$F$9,0,10*ROW('Water Data'!F78)),NA())</f>
        <v>#N/A</v>
      </c>
      <c r="M84" s="506" t="e">
        <f ca="1">+IF(AND(ISNUMBER(OFFSET('Water Data'!$G$4,0,10*ROW('Water Data'!G78))),'Data Summary'!CB84="Yes"),100-OFFSET('Water Data'!$G$4,0,10*ROW('Water Data'!G78)),NA())</f>
        <v>#N/A</v>
      </c>
      <c r="N84" s="506" t="e">
        <f ca="1">+IF(AND(ISNUMBER(OFFSET('Water Data'!$G$6,0,10*ROW('Water Data'!G78))),'Data Summary'!CC84="Yes"),OFFSET('Water Data'!$G$6,0,10*ROW('Water Data'!G78)),NA())</f>
        <v>#N/A</v>
      </c>
      <c r="O84" s="506" t="e">
        <f ca="1">+IF(AND(ISNUMBER(OFFSET('Water Data'!$G$9,0,10*ROW('Water Data'!G78))),'Data Summary'!CD84="Yes"),OFFSET('Water Data'!$G$9,0,10*ROW('Water Data'!G78)),NA())</f>
        <v>#N/A</v>
      </c>
      <c r="P84" s="506" t="e">
        <f ca="1">+IF(AND(ISNUMBER(OFFSET('Water Data'!$H$4,0,10*ROW('Water Data'!H78))),'Data Summary'!CE84="Yes"),100-OFFSET('Water Data'!$H$4,0,10*ROW('Water Data'!H78)),NA())</f>
        <v>#N/A</v>
      </c>
      <c r="Q84" s="506" t="e">
        <f ca="1">+IF(AND(ISNUMBER(OFFSET('Water Data'!$H$6,0,10*ROW('Water Data'!H78))),'Data Summary'!CF84="Yes"),OFFSET('Water Data'!$H$6,0,10*ROW('Water Data'!H78)),NA())</f>
        <v>#N/A</v>
      </c>
      <c r="R84" s="506" t="e">
        <f ca="1">+IF(AND(ISNUMBER(OFFSET('Water Data'!$H$9,0,10*ROW('Water Data'!H78))),'Data Summary'!CG84="Yes"),OFFSET('Water Data'!$H$9,0,10*ROW('Water Data'!H78)),NA())</f>
        <v>#N/A</v>
      </c>
      <c r="S84" s="506" t="e">
        <f ca="1">+IF(AND(ISNUMBER(OFFSET('Water Data'!$I$4,0,10*ROW('Water Data'!I78))),'Data Summary'!CH84="Yes"),100-OFFSET('Water Data'!$I$4,0,10*ROW('Water Data'!I78)),NA())</f>
        <v>#N/A</v>
      </c>
      <c r="T84" s="506" t="e">
        <f ca="1">+IF(AND(ISNUMBER(OFFSET('Water Data'!$I$6,0,10*ROW('Water Data'!I78))),'Data Summary'!CI84="Yes"),OFFSET('Water Data'!$I$6,0,10*ROW('Water Data'!I78)),NA())</f>
        <v>#N/A</v>
      </c>
      <c r="U84" s="506" t="e">
        <f ca="1">+IF(AND(ISNUMBER(OFFSET('Water Data'!$I$9,0,10*ROW('Water Data'!I78))),'Data Summary'!CJ84="Yes"),OFFSET('Water Data'!$I$9,0,10*ROW('Water Data'!I78)),NA())</f>
        <v>#N/A</v>
      </c>
      <c r="V84" s="507" t="e">
        <f ca="1">+IF(AND(ISNUMBER(OFFSET('Sanitation Data'!$D$4,0,10*ROW('Sanitation Data'!D78))),'Data Summary'!CK84="Yes"),100-OFFSET('Sanitation Data'!$D$4,0,10*ROW('Sanitation Data'!D78)),NA())</f>
        <v>#N/A</v>
      </c>
      <c r="W84" s="507" t="e">
        <f ca="1">+IF(AND(ISNUMBER(OFFSET('Sanitation Data'!$D$6,0,10*ROW('Sanitation Data'!D78))),'Data Summary'!CL84="Yes"),OFFSET('Sanitation Data'!$D$6,0,10*ROW('Sanitation Data'!D78)),NA())</f>
        <v>#N/A</v>
      </c>
      <c r="X84" s="507" t="e">
        <f ca="1">+IF(AND(ISNUMBER(OFFSET('Sanitation Data'!$D$10,0,10*ROW('Sanitation Data'!D78))),'Data Summary'!CM84="Yes"),OFFSET('Sanitation Data'!$D$10,0,10*ROW('Sanitation Data'!D78)),NA())</f>
        <v>#N/A</v>
      </c>
      <c r="Y84" s="507" t="e">
        <f ca="1">+IF(AND(ISNUMBER(OFFSET('Sanitation Data'!$D$11,0,10*ROW('Sanitation Data'!D78))),'Data Summary'!CN84="Yes"),OFFSET('Sanitation Data'!$D$11,0,10*ROW('Sanitation Data'!D78)),NA())</f>
        <v>#N/A</v>
      </c>
      <c r="Z84" s="507" t="e">
        <f ca="1">+IF(AND(ISNUMBER(OFFSET('Sanitation Data'!$D$12,0,10*ROW('Sanitation Data'!D78))),'Data Summary'!CO84="Yes"),OFFSET('Sanitation Data'!$D$12,0,10*ROW('Sanitation Data'!D78)),NA())</f>
        <v>#N/A</v>
      </c>
      <c r="AA84" s="507" t="e">
        <f ca="1">+IF(AND(ISNUMBER(OFFSET('Sanitation Data'!$E$4,0,10*ROW('Sanitation Data'!E78))),'Data Summary'!CP84="Yes"),100-OFFSET('Sanitation Data'!$E$4,0,10*ROW('Sanitation Data'!E78)),NA())</f>
        <v>#N/A</v>
      </c>
      <c r="AB84" s="507" t="e">
        <f ca="1">+IF(AND(ISNUMBER(OFFSET('Sanitation Data'!$E$6,0,10*ROW('Sanitation Data'!E78))),'Data Summary'!CQ84="Yes"),OFFSET('Sanitation Data'!$E$6,0,10*ROW('Sanitation Data'!E78)),NA())</f>
        <v>#N/A</v>
      </c>
      <c r="AC84" s="507" t="e">
        <f ca="1">+IF(AND(ISNUMBER(OFFSET('Sanitation Data'!$E$10,0,10*ROW('Sanitation Data'!E78))),'Data Summary'!CR84="Yes"),OFFSET('Sanitation Data'!$E$10,0,10*ROW('Sanitation Data'!E78)),NA())</f>
        <v>#N/A</v>
      </c>
      <c r="AD84" s="507" t="e">
        <f ca="1">+IF(AND(ISNUMBER(OFFSET('Sanitation Data'!$E$11,0,10*ROW('Sanitation Data'!E78))),'Data Summary'!CS84="Yes"),OFFSET('Sanitation Data'!$E$11,0,10*ROW('Sanitation Data'!E78)),NA())</f>
        <v>#N/A</v>
      </c>
      <c r="AE84" s="507" t="e">
        <f ca="1">+IF(AND(ISNUMBER(OFFSET('Sanitation Data'!$E$12,0,10*ROW('Sanitation Data'!E78))),'Data Summary'!CT84="Yes"),OFFSET('Sanitation Data'!$E$12,0,10*ROW('Sanitation Data'!E78)),NA())</f>
        <v>#N/A</v>
      </c>
      <c r="AF84" s="507" t="e">
        <f ca="1">+IF(AND(ISNUMBER(OFFSET('Sanitation Data'!$F$4,0,10*ROW('Sanitation Data'!F78))),'Data Summary'!CU84="Yes"),100-OFFSET('Sanitation Data'!$F$4,0,10*ROW('Sanitation Data'!F78)),NA())</f>
        <v>#N/A</v>
      </c>
      <c r="AG84" s="507" t="e">
        <f ca="1">+IF(AND(ISNUMBER(OFFSET('Sanitation Data'!$F$6,0,10*ROW('Sanitation Data'!F78))),'Data Summary'!CV84="Yes"),OFFSET('Sanitation Data'!$F$6,0,10*ROW('Sanitation Data'!F78)),NA())</f>
        <v>#N/A</v>
      </c>
      <c r="AH84" s="507" t="e">
        <f ca="1">+IF(AND(ISNUMBER(OFFSET('Sanitation Data'!$F$10,0,10*ROW('Sanitation Data'!F78))),'Data Summary'!CW84="Yes"),OFFSET('Sanitation Data'!$F$10,0,10*ROW('Sanitation Data'!F78)),NA())</f>
        <v>#N/A</v>
      </c>
      <c r="AI84" s="507" t="e">
        <f ca="1">+IF(AND(ISNUMBER(OFFSET('Sanitation Data'!$F$11,0,10*ROW('Sanitation Data'!F78))),'Data Summary'!CX84="Yes"),OFFSET('Sanitation Data'!$F$11,0,10*ROW('Sanitation Data'!F78)),NA())</f>
        <v>#N/A</v>
      </c>
      <c r="AJ84" s="507" t="e">
        <f ca="1">+IF(AND(ISNUMBER(OFFSET('Sanitation Data'!$F$12,0,10*ROW('Sanitation Data'!F78))),'Data Summary'!CY84="Yes"),OFFSET('Sanitation Data'!$F$12,0,10*ROW('Sanitation Data'!F78)),NA())</f>
        <v>#N/A</v>
      </c>
      <c r="AK84" s="507" t="e">
        <f ca="1">+IF(AND(ISNUMBER(OFFSET('Sanitation Data'!$G$4,0,10*ROW('Sanitation Data'!G78))),'Data Summary'!CZ84="Yes"),100-OFFSET('Sanitation Data'!$G$4,0,10*ROW('Sanitation Data'!G78)),NA())</f>
        <v>#N/A</v>
      </c>
      <c r="AL84" s="507" t="e">
        <f ca="1">+IF(AND(ISNUMBER(OFFSET('Sanitation Data'!$G$6,0,10*ROW('Sanitation Data'!G78))),'Data Summary'!DA84="Yes"),OFFSET('Sanitation Data'!$G$6,0,10*ROW('Sanitation Data'!G78)),NA())</f>
        <v>#N/A</v>
      </c>
      <c r="AM84" s="507" t="e">
        <f ca="1">+IF(AND(ISNUMBER(OFFSET('Sanitation Data'!$G$10,0,10*ROW('Sanitation Data'!G78))),'Data Summary'!DB84="Yes"),OFFSET('Sanitation Data'!$G$10,0,10*ROW('Sanitation Data'!G78)),NA())</f>
        <v>#N/A</v>
      </c>
      <c r="AN84" s="507" t="e">
        <f ca="1">+IF(AND(ISNUMBER(OFFSET('Sanitation Data'!$G$11,0,10*ROW('Sanitation Data'!G78))),'Data Summary'!DC84="Yes"),OFFSET('Sanitation Data'!$G$11,0,10*ROW('Sanitation Data'!G78)),NA())</f>
        <v>#N/A</v>
      </c>
      <c r="AO84" s="507" t="e">
        <f ca="1">+IF(AND(ISNUMBER(OFFSET('Sanitation Data'!$G$12,0,10*ROW('Sanitation Data'!G78))),'Data Summary'!DD84="Yes"),OFFSET('Sanitation Data'!$G$12,0,10*ROW('Sanitation Data'!G78)),NA())</f>
        <v>#N/A</v>
      </c>
      <c r="AP84" s="507" t="e">
        <f ca="1">+IF(AND(ISNUMBER(OFFSET('Sanitation Data'!$H$4,0,10*ROW('Sanitation Data'!H78))),'Data Summary'!DE84="Yes"),100-OFFSET('Sanitation Data'!$H$4,0,10*ROW('Sanitation Data'!H78)),NA())</f>
        <v>#N/A</v>
      </c>
      <c r="AQ84" s="507" t="e">
        <f ca="1">+IF(AND(ISNUMBER(OFFSET('Sanitation Data'!$H$6,0,10*ROW('Sanitation Data'!H78))),'Data Summary'!DF84="Yes"),OFFSET('Sanitation Data'!$H$6,0,10*ROW('Sanitation Data'!H78)),NA())</f>
        <v>#N/A</v>
      </c>
      <c r="AR84" s="507" t="e">
        <f ca="1">+IF(AND(ISNUMBER(OFFSET('Sanitation Data'!$H$10,0,10*ROW('Sanitation Data'!H78))),'Data Summary'!DG84="Yes"),OFFSET('Sanitation Data'!$H$10,0,10*ROW('Sanitation Data'!H78)),NA())</f>
        <v>#N/A</v>
      </c>
      <c r="AS84" s="507" t="e">
        <f ca="1">+IF(AND(ISNUMBER(OFFSET('Sanitation Data'!$H$11,0,10*ROW('Sanitation Data'!H78))),'Data Summary'!DH84="Yes"),OFFSET('Sanitation Data'!$H$11,0,10*ROW('Sanitation Data'!H78)),NA())</f>
        <v>#N/A</v>
      </c>
      <c r="AT84" s="507" t="e">
        <f ca="1">+IF(AND(ISNUMBER(OFFSET('Sanitation Data'!$H$12,0,10*ROW('Sanitation Data'!H78))),'Data Summary'!DI84="Yes"),OFFSET('Sanitation Data'!$H$12,0,10*ROW('Sanitation Data'!H78)),NA())</f>
        <v>#N/A</v>
      </c>
      <c r="AU84" s="507" t="e">
        <f ca="1">+IF(AND(ISNUMBER(OFFSET('Sanitation Data'!$I$4,0,10*ROW('Sanitation Data'!I78))),'Data Summary'!DJ84="Yes"),100-OFFSET('Sanitation Data'!$I$4,0,10*ROW('Sanitation Data'!I78)),NA())</f>
        <v>#N/A</v>
      </c>
      <c r="AV84" s="507" t="e">
        <f ca="1">+IF(AND(ISNUMBER(OFFSET('Sanitation Data'!$I$6,0,10*ROW('Sanitation Data'!I78))),'Data Summary'!DK84="Yes"),OFFSET('Sanitation Data'!$I$6,0,10*ROW('Sanitation Data'!I78)),NA())</f>
        <v>#N/A</v>
      </c>
      <c r="AW84" s="507" t="e">
        <f ca="1">+IF(AND(ISNUMBER(OFFSET('Sanitation Data'!$I$10,0,10*ROW('Sanitation Data'!I78))),'Data Summary'!DL84="Yes"),OFFSET('Sanitation Data'!$I$10,0,10*ROW('Sanitation Data'!I78)),NA())</f>
        <v>#N/A</v>
      </c>
      <c r="AX84" s="507" t="e">
        <f ca="1">+IF(AND(ISNUMBER(OFFSET('Sanitation Data'!$I$11,0,10*ROW('Sanitation Data'!I78))),'Data Summary'!DM84="Yes"),OFFSET('Sanitation Data'!$I$11,0,10*ROW('Sanitation Data'!I78)),NA())</f>
        <v>#N/A</v>
      </c>
      <c r="AY84" s="507" t="e">
        <f ca="1">+IF(AND(ISNUMBER(OFFSET('Sanitation Data'!$I$12,0,10*ROW('Sanitation Data'!I78))),'Data Summary'!DN84="Yes"),OFFSET('Sanitation Data'!$I$12,0,10*ROW('Sanitation Data'!I78)),NA())</f>
        <v>#N/A</v>
      </c>
      <c r="AZ84" s="508" t="e">
        <f ca="1">+IF(AND(ISNUMBER(OFFSET('Hygiene Data'!$D$5,0,10*ROW('Hygiene Data'!D78))),'Data Summary'!DO84="Yes"),OFFSET('Hygiene Data'!$D$5,0,10*ROW('Hygiene Data'!D78)),NA())</f>
        <v>#N/A</v>
      </c>
      <c r="BA84" s="508" t="e">
        <f ca="1">+IF(AND(ISNUMBER(OFFSET('Hygiene Data'!$D$7,0,10*ROW('Hygiene Data'!D78))),'Data Summary'!DP84="Yes"),OFFSET('Hygiene Data'!$D$7,0,10*ROW('Hygiene Data'!D78)),NA())</f>
        <v>#N/A</v>
      </c>
      <c r="BB84" s="508" t="e">
        <f ca="1">+IF(AND(ISNUMBER(OFFSET('Hygiene Data'!$D$9,0,10*ROW('Hygiene Data'!D78))),'Data Summary'!DQ84="Yes"),OFFSET('Hygiene Data'!$D$9,0,10*ROW('Hygiene Data'!D78)),NA())</f>
        <v>#N/A</v>
      </c>
      <c r="BC84" s="508" t="e">
        <f ca="1">+IF(AND(ISNUMBER(OFFSET('Hygiene Data'!$E$5,0,10*ROW('Hygiene Data'!E78))),'Data Summary'!DR84="Yes"),OFFSET('Hygiene Data'!$E$5,0,10*ROW('Hygiene Data'!E78)),NA())</f>
        <v>#N/A</v>
      </c>
      <c r="BD84" s="508" t="e">
        <f ca="1">+IF(AND(ISNUMBER(OFFSET('Hygiene Data'!$E$7,0,10*ROW('Hygiene Data'!E78))),'Data Summary'!DS84="Yes"),OFFSET('Hygiene Data'!$E$7,0,10*ROW('Hygiene Data'!E78)),NA())</f>
        <v>#N/A</v>
      </c>
      <c r="BE84" s="508" t="e">
        <f ca="1">+IF(AND(ISNUMBER(OFFSET('Hygiene Data'!$E$9,0,10*ROW('Hygiene Data'!E78))),'Data Summary'!DT84="Yes"),OFFSET('Hygiene Data'!$E$9,0,10*ROW('Hygiene Data'!E78)),NA())</f>
        <v>#N/A</v>
      </c>
      <c r="BF84" s="508" t="e">
        <f ca="1">+IF(AND(ISNUMBER(OFFSET('Hygiene Data'!$F$5,0,10*ROW('Hygiene Data'!F78))),'Data Summary'!DU84="Yes"),OFFSET('Hygiene Data'!$F$5,0,10*ROW('Hygiene Data'!F78)),NA())</f>
        <v>#N/A</v>
      </c>
      <c r="BG84" s="508" t="e">
        <f ca="1">+IF(AND(ISNUMBER(OFFSET('Hygiene Data'!$F$7,0,10*ROW('Hygiene Data'!F78))),'Data Summary'!DV84="Yes"),OFFSET('Hygiene Data'!$F$7,0,10*ROW('Hygiene Data'!F78)),NA())</f>
        <v>#N/A</v>
      </c>
      <c r="BH84" s="508" t="e">
        <f ca="1">+IF(AND(ISNUMBER(OFFSET('Hygiene Data'!$F$9,0,10*ROW('Hygiene Data'!F78))),'Data Summary'!DW84="Yes"),OFFSET('Hygiene Data'!$F$9,0,10*ROW('Hygiene Data'!F78)),NA())</f>
        <v>#N/A</v>
      </c>
      <c r="BI84" s="508" t="e">
        <f ca="1">+IF(AND(ISNUMBER(OFFSET('Hygiene Data'!$G$5,0,10*ROW('Hygiene Data'!G78))),'Data Summary'!DX84="Yes"),OFFSET('Hygiene Data'!$G$5,0,10*ROW('Hygiene Data'!G78)),NA())</f>
        <v>#N/A</v>
      </c>
      <c r="BJ84" s="508" t="e">
        <f ca="1">+IF(AND(ISNUMBER(OFFSET('Hygiene Data'!$G$7,0,10*ROW('Hygiene Data'!G78))),'Data Summary'!DY84="Yes"),OFFSET('Hygiene Data'!$G$7,0,10*ROW('Hygiene Data'!G78)),NA())</f>
        <v>#N/A</v>
      </c>
      <c r="BK84" s="508" t="e">
        <f ca="1">+IF(AND(ISNUMBER(OFFSET('Hygiene Data'!$G$9,0,10*ROW('Hygiene Data'!G78))),'Data Summary'!DZ84="Yes"),OFFSET('Hygiene Data'!$G$9,0,10*ROW('Hygiene Data'!G78)),NA())</f>
        <v>#N/A</v>
      </c>
      <c r="BL84" s="508" t="e">
        <f ca="1">+IF(AND(ISNUMBER(OFFSET('Hygiene Data'!$H$5,0,10*ROW('Hygiene Data'!H78))),'Data Summary'!EA84="Yes"),OFFSET('Hygiene Data'!$H$5,0,10*ROW('Hygiene Data'!H78)),NA())</f>
        <v>#N/A</v>
      </c>
      <c r="BM84" s="508" t="e">
        <f ca="1">+IF(AND(ISNUMBER(OFFSET('Hygiene Data'!$H$7,0,10*ROW('Hygiene Data'!H78))),'Data Summary'!EB84="Yes"),OFFSET('Hygiene Data'!$H$7,0,10*ROW('Hygiene Data'!H78)),NA())</f>
        <v>#N/A</v>
      </c>
      <c r="BN84" s="508" t="e">
        <f ca="1">+IF(AND(ISNUMBER(OFFSET('Hygiene Data'!$H$9,0,10*ROW('Hygiene Data'!H78))),'Data Summary'!EC84="Yes"),OFFSET('Hygiene Data'!$H$9,0,10*ROW('Hygiene Data'!H78)),NA())</f>
        <v>#N/A</v>
      </c>
      <c r="BO84" s="508" t="e">
        <f ca="1">+IF(AND(ISNUMBER(OFFSET('Hygiene Data'!$I$5,0,10*ROW('Hygiene Data'!I78))),'Data Summary'!ED84="Yes"),OFFSET('Hygiene Data'!$I$5,0,10*ROW('Hygiene Data'!I78)),NA())</f>
        <v>#N/A</v>
      </c>
      <c r="BP84" s="508" t="e">
        <f ca="1">+IF(AND(ISNUMBER(OFFSET('Hygiene Data'!$I$7,0,10*ROW('Hygiene Data'!I78))),'Data Summary'!EE84="Yes"),OFFSET('Hygiene Data'!$I$7,0,10*ROW('Hygiene Data'!I78)),NA())</f>
        <v>#N/A</v>
      </c>
      <c r="BQ84" s="508" t="e">
        <f ca="1">+IF(AND(ISNUMBER(OFFSET('Hygiene Data'!$I$9,0,10*ROW('Hygiene Data'!I78))),'Data Summary'!EF84="Yes"),OFFSET('Hygiene Data'!$I$9,0,10*ROW('Hygiene Data'!I78)),NA())</f>
        <v>#N/A</v>
      </c>
    </row>
    <row r="85" spans="1:69" x14ac:dyDescent="0.25">
      <c r="A85" s="504" t="e">
        <f ca="1">+RIGHT('Data Summary'!A85,LEN('Data Summary'!A85)-9)</f>
        <v>#VALUE!</v>
      </c>
      <c r="B85" s="478" t="str">
        <f ca="1">+IF(ISTEXT('Data Summary'!B85),'Data Summary'!B85,"")</f>
        <v/>
      </c>
      <c r="C85" s="505" t="e">
        <f ca="1">+VALUE('Data Summary'!C85)</f>
        <v>#VALUE!</v>
      </c>
      <c r="D85" s="506" t="e">
        <f ca="1">+IF(AND(ISNUMBER(OFFSET('Water Data'!$D$4,0,10*ROW('Water Data'!D79))),'Data Summary'!BS85="Yes"),100-OFFSET('Water Data'!$D$4,0,10*ROW('Water Data'!D79)),NA())</f>
        <v>#N/A</v>
      </c>
      <c r="E85" s="506" t="e">
        <f ca="1">+IF(AND(ISNUMBER(OFFSET('Water Data'!$D$6,0,10*ROW('Water Data'!D79))),'Data Summary'!BT85="Yes"),OFFSET('Water Data'!$D$6,0,10*ROW('Water Data'!D79)),NA())</f>
        <v>#N/A</v>
      </c>
      <c r="F85" s="506" t="e">
        <f ca="1">+IF(AND(ISNUMBER(OFFSET('Water Data'!$D$9,0,10*ROW('Water Data'!D79))),'Data Summary'!BU85="Yes"),OFFSET('Water Data'!$D$9,0,10*ROW('Water Data'!D79)),NA())</f>
        <v>#N/A</v>
      </c>
      <c r="G85" s="506" t="e">
        <f ca="1">+IF(AND(ISNUMBER(OFFSET('Water Data'!$E$4,0,10*ROW('Water Data'!E79))),'Data Summary'!BV85="Yes"),100-OFFSET('Water Data'!$E$4,0,10*ROW('Water Data'!E79)),NA())</f>
        <v>#N/A</v>
      </c>
      <c r="H85" s="506" t="e">
        <f ca="1">+IF(AND(ISNUMBER(OFFSET('Water Data'!$E$6,0,10*ROW('Water Data'!E79))),'Data Summary'!BW85="Yes"),OFFSET('Water Data'!$E$6,0,10*ROW('Water Data'!E79)),NA())</f>
        <v>#N/A</v>
      </c>
      <c r="I85" s="506" t="e">
        <f ca="1">+IF(AND(ISNUMBER(OFFSET('Water Data'!$E$9,0,10*ROW('Water Data'!E79))),'Data Summary'!BX85="Yes"),OFFSET('Water Data'!$E$9,0,10*ROW('Water Data'!E79)),NA())</f>
        <v>#N/A</v>
      </c>
      <c r="J85" s="506" t="e">
        <f ca="1">+IF(AND(ISNUMBER(OFFSET('Water Data'!$F$4,0,10*ROW('Water Data'!F79))),'Data Summary'!BY85="Yes"),100-OFFSET('Water Data'!$F$4,0,10*ROW('Water Data'!F79)),NA())</f>
        <v>#N/A</v>
      </c>
      <c r="K85" s="506" t="e">
        <f ca="1">+IF(AND(ISNUMBER(OFFSET('Water Data'!$F$6,0,10*ROW('Water Data'!F79))),'Data Summary'!BZ85="Yes"),OFFSET('Water Data'!$F$6,0,10*ROW('Water Data'!F79)),NA())</f>
        <v>#N/A</v>
      </c>
      <c r="L85" s="506" t="e">
        <f ca="1">+IF(AND(ISNUMBER(OFFSET('Water Data'!$F$9,0,10*ROW('Water Data'!F79))),'Data Summary'!CA85="Yes"),OFFSET('Water Data'!$F$9,0,10*ROW('Water Data'!F79)),NA())</f>
        <v>#N/A</v>
      </c>
      <c r="M85" s="506" t="e">
        <f ca="1">+IF(AND(ISNUMBER(OFFSET('Water Data'!$G$4,0,10*ROW('Water Data'!G79))),'Data Summary'!CB85="Yes"),100-OFFSET('Water Data'!$G$4,0,10*ROW('Water Data'!G79)),NA())</f>
        <v>#N/A</v>
      </c>
      <c r="N85" s="506" t="e">
        <f ca="1">+IF(AND(ISNUMBER(OFFSET('Water Data'!$G$6,0,10*ROW('Water Data'!G79))),'Data Summary'!CC85="Yes"),OFFSET('Water Data'!$G$6,0,10*ROW('Water Data'!G79)),NA())</f>
        <v>#N/A</v>
      </c>
      <c r="O85" s="506" t="e">
        <f ca="1">+IF(AND(ISNUMBER(OFFSET('Water Data'!$G$9,0,10*ROW('Water Data'!G79))),'Data Summary'!CD85="Yes"),OFFSET('Water Data'!$G$9,0,10*ROW('Water Data'!G79)),NA())</f>
        <v>#N/A</v>
      </c>
      <c r="P85" s="506" t="e">
        <f ca="1">+IF(AND(ISNUMBER(OFFSET('Water Data'!$H$4,0,10*ROW('Water Data'!H79))),'Data Summary'!CE85="Yes"),100-OFFSET('Water Data'!$H$4,0,10*ROW('Water Data'!H79)),NA())</f>
        <v>#N/A</v>
      </c>
      <c r="Q85" s="506" t="e">
        <f ca="1">+IF(AND(ISNUMBER(OFFSET('Water Data'!$H$6,0,10*ROW('Water Data'!H79))),'Data Summary'!CF85="Yes"),OFFSET('Water Data'!$H$6,0,10*ROW('Water Data'!H79)),NA())</f>
        <v>#N/A</v>
      </c>
      <c r="R85" s="506" t="e">
        <f ca="1">+IF(AND(ISNUMBER(OFFSET('Water Data'!$H$9,0,10*ROW('Water Data'!H79))),'Data Summary'!CG85="Yes"),OFFSET('Water Data'!$H$9,0,10*ROW('Water Data'!H79)),NA())</f>
        <v>#N/A</v>
      </c>
      <c r="S85" s="506" t="e">
        <f ca="1">+IF(AND(ISNUMBER(OFFSET('Water Data'!$I$4,0,10*ROW('Water Data'!I79))),'Data Summary'!CH85="Yes"),100-OFFSET('Water Data'!$I$4,0,10*ROW('Water Data'!I79)),NA())</f>
        <v>#N/A</v>
      </c>
      <c r="T85" s="506" t="e">
        <f ca="1">+IF(AND(ISNUMBER(OFFSET('Water Data'!$I$6,0,10*ROW('Water Data'!I79))),'Data Summary'!CI85="Yes"),OFFSET('Water Data'!$I$6,0,10*ROW('Water Data'!I79)),NA())</f>
        <v>#N/A</v>
      </c>
      <c r="U85" s="506" t="e">
        <f ca="1">+IF(AND(ISNUMBER(OFFSET('Water Data'!$I$9,0,10*ROW('Water Data'!I79))),'Data Summary'!CJ85="Yes"),OFFSET('Water Data'!$I$9,0,10*ROW('Water Data'!I79)),NA())</f>
        <v>#N/A</v>
      </c>
      <c r="V85" s="507" t="e">
        <f ca="1">+IF(AND(ISNUMBER(OFFSET('Sanitation Data'!$D$4,0,10*ROW('Sanitation Data'!D79))),'Data Summary'!CK85="Yes"),100-OFFSET('Sanitation Data'!$D$4,0,10*ROW('Sanitation Data'!D79)),NA())</f>
        <v>#N/A</v>
      </c>
      <c r="W85" s="507" t="e">
        <f ca="1">+IF(AND(ISNUMBER(OFFSET('Sanitation Data'!$D$6,0,10*ROW('Sanitation Data'!D79))),'Data Summary'!CL85="Yes"),OFFSET('Sanitation Data'!$D$6,0,10*ROW('Sanitation Data'!D79)),NA())</f>
        <v>#N/A</v>
      </c>
      <c r="X85" s="507" t="e">
        <f ca="1">+IF(AND(ISNUMBER(OFFSET('Sanitation Data'!$D$10,0,10*ROW('Sanitation Data'!D79))),'Data Summary'!CM85="Yes"),OFFSET('Sanitation Data'!$D$10,0,10*ROW('Sanitation Data'!D79)),NA())</f>
        <v>#N/A</v>
      </c>
      <c r="Y85" s="507" t="e">
        <f ca="1">+IF(AND(ISNUMBER(OFFSET('Sanitation Data'!$D$11,0,10*ROW('Sanitation Data'!D79))),'Data Summary'!CN85="Yes"),OFFSET('Sanitation Data'!$D$11,0,10*ROW('Sanitation Data'!D79)),NA())</f>
        <v>#N/A</v>
      </c>
      <c r="Z85" s="507" t="e">
        <f ca="1">+IF(AND(ISNUMBER(OFFSET('Sanitation Data'!$D$12,0,10*ROW('Sanitation Data'!D79))),'Data Summary'!CO85="Yes"),OFFSET('Sanitation Data'!$D$12,0,10*ROW('Sanitation Data'!D79)),NA())</f>
        <v>#N/A</v>
      </c>
      <c r="AA85" s="507" t="e">
        <f ca="1">+IF(AND(ISNUMBER(OFFSET('Sanitation Data'!$E$4,0,10*ROW('Sanitation Data'!E79))),'Data Summary'!CP85="Yes"),100-OFFSET('Sanitation Data'!$E$4,0,10*ROW('Sanitation Data'!E79)),NA())</f>
        <v>#N/A</v>
      </c>
      <c r="AB85" s="507" t="e">
        <f ca="1">+IF(AND(ISNUMBER(OFFSET('Sanitation Data'!$E$6,0,10*ROW('Sanitation Data'!E79))),'Data Summary'!CQ85="Yes"),OFFSET('Sanitation Data'!$E$6,0,10*ROW('Sanitation Data'!E79)),NA())</f>
        <v>#N/A</v>
      </c>
      <c r="AC85" s="507" t="e">
        <f ca="1">+IF(AND(ISNUMBER(OFFSET('Sanitation Data'!$E$10,0,10*ROW('Sanitation Data'!E79))),'Data Summary'!CR85="Yes"),OFFSET('Sanitation Data'!$E$10,0,10*ROW('Sanitation Data'!E79)),NA())</f>
        <v>#N/A</v>
      </c>
      <c r="AD85" s="507" t="e">
        <f ca="1">+IF(AND(ISNUMBER(OFFSET('Sanitation Data'!$E$11,0,10*ROW('Sanitation Data'!E79))),'Data Summary'!CS85="Yes"),OFFSET('Sanitation Data'!$E$11,0,10*ROW('Sanitation Data'!E79)),NA())</f>
        <v>#N/A</v>
      </c>
      <c r="AE85" s="507" t="e">
        <f ca="1">+IF(AND(ISNUMBER(OFFSET('Sanitation Data'!$E$12,0,10*ROW('Sanitation Data'!E79))),'Data Summary'!CT85="Yes"),OFFSET('Sanitation Data'!$E$12,0,10*ROW('Sanitation Data'!E79)),NA())</f>
        <v>#N/A</v>
      </c>
      <c r="AF85" s="507" t="e">
        <f ca="1">+IF(AND(ISNUMBER(OFFSET('Sanitation Data'!$F$4,0,10*ROW('Sanitation Data'!F79))),'Data Summary'!CU85="Yes"),100-OFFSET('Sanitation Data'!$F$4,0,10*ROW('Sanitation Data'!F79)),NA())</f>
        <v>#N/A</v>
      </c>
      <c r="AG85" s="507" t="e">
        <f ca="1">+IF(AND(ISNUMBER(OFFSET('Sanitation Data'!$F$6,0,10*ROW('Sanitation Data'!F79))),'Data Summary'!CV85="Yes"),OFFSET('Sanitation Data'!$F$6,0,10*ROW('Sanitation Data'!F79)),NA())</f>
        <v>#N/A</v>
      </c>
      <c r="AH85" s="507" t="e">
        <f ca="1">+IF(AND(ISNUMBER(OFFSET('Sanitation Data'!$F$10,0,10*ROW('Sanitation Data'!F79))),'Data Summary'!CW85="Yes"),OFFSET('Sanitation Data'!$F$10,0,10*ROW('Sanitation Data'!F79)),NA())</f>
        <v>#N/A</v>
      </c>
      <c r="AI85" s="507" t="e">
        <f ca="1">+IF(AND(ISNUMBER(OFFSET('Sanitation Data'!$F$11,0,10*ROW('Sanitation Data'!F79))),'Data Summary'!CX85="Yes"),OFFSET('Sanitation Data'!$F$11,0,10*ROW('Sanitation Data'!F79)),NA())</f>
        <v>#N/A</v>
      </c>
      <c r="AJ85" s="507" t="e">
        <f ca="1">+IF(AND(ISNUMBER(OFFSET('Sanitation Data'!$F$12,0,10*ROW('Sanitation Data'!F79))),'Data Summary'!CY85="Yes"),OFFSET('Sanitation Data'!$F$12,0,10*ROW('Sanitation Data'!F79)),NA())</f>
        <v>#N/A</v>
      </c>
      <c r="AK85" s="507" t="e">
        <f ca="1">+IF(AND(ISNUMBER(OFFSET('Sanitation Data'!$G$4,0,10*ROW('Sanitation Data'!G79))),'Data Summary'!CZ85="Yes"),100-OFFSET('Sanitation Data'!$G$4,0,10*ROW('Sanitation Data'!G79)),NA())</f>
        <v>#N/A</v>
      </c>
      <c r="AL85" s="507" t="e">
        <f ca="1">+IF(AND(ISNUMBER(OFFSET('Sanitation Data'!$G$6,0,10*ROW('Sanitation Data'!G79))),'Data Summary'!DA85="Yes"),OFFSET('Sanitation Data'!$G$6,0,10*ROW('Sanitation Data'!G79)),NA())</f>
        <v>#N/A</v>
      </c>
      <c r="AM85" s="507" t="e">
        <f ca="1">+IF(AND(ISNUMBER(OFFSET('Sanitation Data'!$G$10,0,10*ROW('Sanitation Data'!G79))),'Data Summary'!DB85="Yes"),OFFSET('Sanitation Data'!$G$10,0,10*ROW('Sanitation Data'!G79)),NA())</f>
        <v>#N/A</v>
      </c>
      <c r="AN85" s="507" t="e">
        <f ca="1">+IF(AND(ISNUMBER(OFFSET('Sanitation Data'!$G$11,0,10*ROW('Sanitation Data'!G79))),'Data Summary'!DC85="Yes"),OFFSET('Sanitation Data'!$G$11,0,10*ROW('Sanitation Data'!G79)),NA())</f>
        <v>#N/A</v>
      </c>
      <c r="AO85" s="507" t="e">
        <f ca="1">+IF(AND(ISNUMBER(OFFSET('Sanitation Data'!$G$12,0,10*ROW('Sanitation Data'!G79))),'Data Summary'!DD85="Yes"),OFFSET('Sanitation Data'!$G$12,0,10*ROW('Sanitation Data'!G79)),NA())</f>
        <v>#N/A</v>
      </c>
      <c r="AP85" s="507" t="e">
        <f ca="1">+IF(AND(ISNUMBER(OFFSET('Sanitation Data'!$H$4,0,10*ROW('Sanitation Data'!H79))),'Data Summary'!DE85="Yes"),100-OFFSET('Sanitation Data'!$H$4,0,10*ROW('Sanitation Data'!H79)),NA())</f>
        <v>#N/A</v>
      </c>
      <c r="AQ85" s="507" t="e">
        <f ca="1">+IF(AND(ISNUMBER(OFFSET('Sanitation Data'!$H$6,0,10*ROW('Sanitation Data'!H79))),'Data Summary'!DF85="Yes"),OFFSET('Sanitation Data'!$H$6,0,10*ROW('Sanitation Data'!H79)),NA())</f>
        <v>#N/A</v>
      </c>
      <c r="AR85" s="507" t="e">
        <f ca="1">+IF(AND(ISNUMBER(OFFSET('Sanitation Data'!$H$10,0,10*ROW('Sanitation Data'!H79))),'Data Summary'!DG85="Yes"),OFFSET('Sanitation Data'!$H$10,0,10*ROW('Sanitation Data'!H79)),NA())</f>
        <v>#N/A</v>
      </c>
      <c r="AS85" s="507" t="e">
        <f ca="1">+IF(AND(ISNUMBER(OFFSET('Sanitation Data'!$H$11,0,10*ROW('Sanitation Data'!H79))),'Data Summary'!DH85="Yes"),OFFSET('Sanitation Data'!$H$11,0,10*ROW('Sanitation Data'!H79)),NA())</f>
        <v>#N/A</v>
      </c>
      <c r="AT85" s="507" t="e">
        <f ca="1">+IF(AND(ISNUMBER(OFFSET('Sanitation Data'!$H$12,0,10*ROW('Sanitation Data'!H79))),'Data Summary'!DI85="Yes"),OFFSET('Sanitation Data'!$H$12,0,10*ROW('Sanitation Data'!H79)),NA())</f>
        <v>#N/A</v>
      </c>
      <c r="AU85" s="507" t="e">
        <f ca="1">+IF(AND(ISNUMBER(OFFSET('Sanitation Data'!$I$4,0,10*ROW('Sanitation Data'!I79))),'Data Summary'!DJ85="Yes"),100-OFFSET('Sanitation Data'!$I$4,0,10*ROW('Sanitation Data'!I79)),NA())</f>
        <v>#N/A</v>
      </c>
      <c r="AV85" s="507" t="e">
        <f ca="1">+IF(AND(ISNUMBER(OFFSET('Sanitation Data'!$I$6,0,10*ROW('Sanitation Data'!I79))),'Data Summary'!DK85="Yes"),OFFSET('Sanitation Data'!$I$6,0,10*ROW('Sanitation Data'!I79)),NA())</f>
        <v>#N/A</v>
      </c>
      <c r="AW85" s="507" t="e">
        <f ca="1">+IF(AND(ISNUMBER(OFFSET('Sanitation Data'!$I$10,0,10*ROW('Sanitation Data'!I79))),'Data Summary'!DL85="Yes"),OFFSET('Sanitation Data'!$I$10,0,10*ROW('Sanitation Data'!I79)),NA())</f>
        <v>#N/A</v>
      </c>
      <c r="AX85" s="507" t="e">
        <f ca="1">+IF(AND(ISNUMBER(OFFSET('Sanitation Data'!$I$11,0,10*ROW('Sanitation Data'!I79))),'Data Summary'!DM85="Yes"),OFFSET('Sanitation Data'!$I$11,0,10*ROW('Sanitation Data'!I79)),NA())</f>
        <v>#N/A</v>
      </c>
      <c r="AY85" s="507" t="e">
        <f ca="1">+IF(AND(ISNUMBER(OFFSET('Sanitation Data'!$I$12,0,10*ROW('Sanitation Data'!I79))),'Data Summary'!DN85="Yes"),OFFSET('Sanitation Data'!$I$12,0,10*ROW('Sanitation Data'!I79)),NA())</f>
        <v>#N/A</v>
      </c>
      <c r="AZ85" s="508" t="e">
        <f ca="1">+IF(AND(ISNUMBER(OFFSET('Hygiene Data'!$D$5,0,10*ROW('Hygiene Data'!D79))),'Data Summary'!DO85="Yes"),OFFSET('Hygiene Data'!$D$5,0,10*ROW('Hygiene Data'!D79)),NA())</f>
        <v>#N/A</v>
      </c>
      <c r="BA85" s="508" t="e">
        <f ca="1">+IF(AND(ISNUMBER(OFFSET('Hygiene Data'!$D$7,0,10*ROW('Hygiene Data'!D79))),'Data Summary'!DP85="Yes"),OFFSET('Hygiene Data'!$D$7,0,10*ROW('Hygiene Data'!D79)),NA())</f>
        <v>#N/A</v>
      </c>
      <c r="BB85" s="508" t="e">
        <f ca="1">+IF(AND(ISNUMBER(OFFSET('Hygiene Data'!$D$9,0,10*ROW('Hygiene Data'!D79))),'Data Summary'!DQ85="Yes"),OFFSET('Hygiene Data'!$D$9,0,10*ROW('Hygiene Data'!D79)),NA())</f>
        <v>#N/A</v>
      </c>
      <c r="BC85" s="508" t="e">
        <f ca="1">+IF(AND(ISNUMBER(OFFSET('Hygiene Data'!$E$5,0,10*ROW('Hygiene Data'!E79))),'Data Summary'!DR85="Yes"),OFFSET('Hygiene Data'!$E$5,0,10*ROW('Hygiene Data'!E79)),NA())</f>
        <v>#N/A</v>
      </c>
      <c r="BD85" s="508" t="e">
        <f ca="1">+IF(AND(ISNUMBER(OFFSET('Hygiene Data'!$E$7,0,10*ROW('Hygiene Data'!E79))),'Data Summary'!DS85="Yes"),OFFSET('Hygiene Data'!$E$7,0,10*ROW('Hygiene Data'!E79)),NA())</f>
        <v>#N/A</v>
      </c>
      <c r="BE85" s="508" t="e">
        <f ca="1">+IF(AND(ISNUMBER(OFFSET('Hygiene Data'!$E$9,0,10*ROW('Hygiene Data'!E79))),'Data Summary'!DT85="Yes"),OFFSET('Hygiene Data'!$E$9,0,10*ROW('Hygiene Data'!E79)),NA())</f>
        <v>#N/A</v>
      </c>
      <c r="BF85" s="508" t="e">
        <f ca="1">+IF(AND(ISNUMBER(OFFSET('Hygiene Data'!$F$5,0,10*ROW('Hygiene Data'!F79))),'Data Summary'!DU85="Yes"),OFFSET('Hygiene Data'!$F$5,0,10*ROW('Hygiene Data'!F79)),NA())</f>
        <v>#N/A</v>
      </c>
      <c r="BG85" s="508" t="e">
        <f ca="1">+IF(AND(ISNUMBER(OFFSET('Hygiene Data'!$F$7,0,10*ROW('Hygiene Data'!F79))),'Data Summary'!DV85="Yes"),OFFSET('Hygiene Data'!$F$7,0,10*ROW('Hygiene Data'!F79)),NA())</f>
        <v>#N/A</v>
      </c>
      <c r="BH85" s="508" t="e">
        <f ca="1">+IF(AND(ISNUMBER(OFFSET('Hygiene Data'!$F$9,0,10*ROW('Hygiene Data'!F79))),'Data Summary'!DW85="Yes"),OFFSET('Hygiene Data'!$F$9,0,10*ROW('Hygiene Data'!F79)),NA())</f>
        <v>#N/A</v>
      </c>
      <c r="BI85" s="508" t="e">
        <f ca="1">+IF(AND(ISNUMBER(OFFSET('Hygiene Data'!$G$5,0,10*ROW('Hygiene Data'!G79))),'Data Summary'!DX85="Yes"),OFFSET('Hygiene Data'!$G$5,0,10*ROW('Hygiene Data'!G79)),NA())</f>
        <v>#N/A</v>
      </c>
      <c r="BJ85" s="508" t="e">
        <f ca="1">+IF(AND(ISNUMBER(OFFSET('Hygiene Data'!$G$7,0,10*ROW('Hygiene Data'!G79))),'Data Summary'!DY85="Yes"),OFFSET('Hygiene Data'!$G$7,0,10*ROW('Hygiene Data'!G79)),NA())</f>
        <v>#N/A</v>
      </c>
      <c r="BK85" s="508" t="e">
        <f ca="1">+IF(AND(ISNUMBER(OFFSET('Hygiene Data'!$G$9,0,10*ROW('Hygiene Data'!G79))),'Data Summary'!DZ85="Yes"),OFFSET('Hygiene Data'!$G$9,0,10*ROW('Hygiene Data'!G79)),NA())</f>
        <v>#N/A</v>
      </c>
      <c r="BL85" s="508" t="e">
        <f ca="1">+IF(AND(ISNUMBER(OFFSET('Hygiene Data'!$H$5,0,10*ROW('Hygiene Data'!H79))),'Data Summary'!EA85="Yes"),OFFSET('Hygiene Data'!$H$5,0,10*ROW('Hygiene Data'!H79)),NA())</f>
        <v>#N/A</v>
      </c>
      <c r="BM85" s="508" t="e">
        <f ca="1">+IF(AND(ISNUMBER(OFFSET('Hygiene Data'!$H$7,0,10*ROW('Hygiene Data'!H79))),'Data Summary'!EB85="Yes"),OFFSET('Hygiene Data'!$H$7,0,10*ROW('Hygiene Data'!H79)),NA())</f>
        <v>#N/A</v>
      </c>
      <c r="BN85" s="508" t="e">
        <f ca="1">+IF(AND(ISNUMBER(OFFSET('Hygiene Data'!$H$9,0,10*ROW('Hygiene Data'!H79))),'Data Summary'!EC85="Yes"),OFFSET('Hygiene Data'!$H$9,0,10*ROW('Hygiene Data'!H79)),NA())</f>
        <v>#N/A</v>
      </c>
      <c r="BO85" s="508" t="e">
        <f ca="1">+IF(AND(ISNUMBER(OFFSET('Hygiene Data'!$I$5,0,10*ROW('Hygiene Data'!I79))),'Data Summary'!ED85="Yes"),OFFSET('Hygiene Data'!$I$5,0,10*ROW('Hygiene Data'!I79)),NA())</f>
        <v>#N/A</v>
      </c>
      <c r="BP85" s="508" t="e">
        <f ca="1">+IF(AND(ISNUMBER(OFFSET('Hygiene Data'!$I$7,0,10*ROW('Hygiene Data'!I79))),'Data Summary'!EE85="Yes"),OFFSET('Hygiene Data'!$I$7,0,10*ROW('Hygiene Data'!I79)),NA())</f>
        <v>#N/A</v>
      </c>
      <c r="BQ85" s="508" t="e">
        <f ca="1">+IF(AND(ISNUMBER(OFFSET('Hygiene Data'!$I$9,0,10*ROW('Hygiene Data'!I79))),'Data Summary'!EF85="Yes"),OFFSET('Hygiene Data'!$I$9,0,10*ROW('Hygiene Data'!I79)),NA())</f>
        <v>#N/A</v>
      </c>
    </row>
    <row r="86" spans="1:69" x14ac:dyDescent="0.25">
      <c r="A86" s="504" t="e">
        <f ca="1">+RIGHT('Data Summary'!A86,LEN('Data Summary'!A86)-9)</f>
        <v>#VALUE!</v>
      </c>
      <c r="B86" s="478" t="str">
        <f ca="1">+IF(ISTEXT('Data Summary'!B86),'Data Summary'!B86,"")</f>
        <v/>
      </c>
      <c r="C86" s="505" t="e">
        <f ca="1">+VALUE('Data Summary'!C86)</f>
        <v>#VALUE!</v>
      </c>
      <c r="D86" s="506" t="e">
        <f ca="1">+IF(AND(ISNUMBER(OFFSET('Water Data'!$D$4,0,10*ROW('Water Data'!D80))),'Data Summary'!BS86="Yes"),100-OFFSET('Water Data'!$D$4,0,10*ROW('Water Data'!D80)),NA())</f>
        <v>#N/A</v>
      </c>
      <c r="E86" s="506" t="e">
        <f ca="1">+IF(AND(ISNUMBER(OFFSET('Water Data'!$D$6,0,10*ROW('Water Data'!D80))),'Data Summary'!BT86="Yes"),OFFSET('Water Data'!$D$6,0,10*ROW('Water Data'!D80)),NA())</f>
        <v>#N/A</v>
      </c>
      <c r="F86" s="506" t="e">
        <f ca="1">+IF(AND(ISNUMBER(OFFSET('Water Data'!$D$9,0,10*ROW('Water Data'!D80))),'Data Summary'!BU86="Yes"),OFFSET('Water Data'!$D$9,0,10*ROW('Water Data'!D80)),NA())</f>
        <v>#N/A</v>
      </c>
      <c r="G86" s="506" t="e">
        <f ca="1">+IF(AND(ISNUMBER(OFFSET('Water Data'!$E$4,0,10*ROW('Water Data'!E80))),'Data Summary'!BV86="Yes"),100-OFFSET('Water Data'!$E$4,0,10*ROW('Water Data'!E80)),NA())</f>
        <v>#N/A</v>
      </c>
      <c r="H86" s="506" t="e">
        <f ca="1">+IF(AND(ISNUMBER(OFFSET('Water Data'!$E$6,0,10*ROW('Water Data'!E80))),'Data Summary'!BW86="Yes"),OFFSET('Water Data'!$E$6,0,10*ROW('Water Data'!E80)),NA())</f>
        <v>#N/A</v>
      </c>
      <c r="I86" s="506" t="e">
        <f ca="1">+IF(AND(ISNUMBER(OFFSET('Water Data'!$E$9,0,10*ROW('Water Data'!E80))),'Data Summary'!BX86="Yes"),OFFSET('Water Data'!$E$9,0,10*ROW('Water Data'!E80)),NA())</f>
        <v>#N/A</v>
      </c>
      <c r="J86" s="506" t="e">
        <f ca="1">+IF(AND(ISNUMBER(OFFSET('Water Data'!$F$4,0,10*ROW('Water Data'!F80))),'Data Summary'!BY86="Yes"),100-OFFSET('Water Data'!$F$4,0,10*ROW('Water Data'!F80)),NA())</f>
        <v>#N/A</v>
      </c>
      <c r="K86" s="506" t="e">
        <f ca="1">+IF(AND(ISNUMBER(OFFSET('Water Data'!$F$6,0,10*ROW('Water Data'!F80))),'Data Summary'!BZ86="Yes"),OFFSET('Water Data'!$F$6,0,10*ROW('Water Data'!F80)),NA())</f>
        <v>#N/A</v>
      </c>
      <c r="L86" s="506" t="e">
        <f ca="1">+IF(AND(ISNUMBER(OFFSET('Water Data'!$F$9,0,10*ROW('Water Data'!F80))),'Data Summary'!CA86="Yes"),OFFSET('Water Data'!$F$9,0,10*ROW('Water Data'!F80)),NA())</f>
        <v>#N/A</v>
      </c>
      <c r="M86" s="506" t="e">
        <f ca="1">+IF(AND(ISNUMBER(OFFSET('Water Data'!$G$4,0,10*ROW('Water Data'!G80))),'Data Summary'!CB86="Yes"),100-OFFSET('Water Data'!$G$4,0,10*ROW('Water Data'!G80)),NA())</f>
        <v>#N/A</v>
      </c>
      <c r="N86" s="506" t="e">
        <f ca="1">+IF(AND(ISNUMBER(OFFSET('Water Data'!$G$6,0,10*ROW('Water Data'!G80))),'Data Summary'!CC86="Yes"),OFFSET('Water Data'!$G$6,0,10*ROW('Water Data'!G80)),NA())</f>
        <v>#N/A</v>
      </c>
      <c r="O86" s="506" t="e">
        <f ca="1">+IF(AND(ISNUMBER(OFFSET('Water Data'!$G$9,0,10*ROW('Water Data'!G80))),'Data Summary'!CD86="Yes"),OFFSET('Water Data'!$G$9,0,10*ROW('Water Data'!G80)),NA())</f>
        <v>#N/A</v>
      </c>
      <c r="P86" s="506" t="e">
        <f ca="1">+IF(AND(ISNUMBER(OFFSET('Water Data'!$H$4,0,10*ROW('Water Data'!H80))),'Data Summary'!CE86="Yes"),100-OFFSET('Water Data'!$H$4,0,10*ROW('Water Data'!H80)),NA())</f>
        <v>#N/A</v>
      </c>
      <c r="Q86" s="506" t="e">
        <f ca="1">+IF(AND(ISNUMBER(OFFSET('Water Data'!$H$6,0,10*ROW('Water Data'!H80))),'Data Summary'!CF86="Yes"),OFFSET('Water Data'!$H$6,0,10*ROW('Water Data'!H80)),NA())</f>
        <v>#N/A</v>
      </c>
      <c r="R86" s="506" t="e">
        <f ca="1">+IF(AND(ISNUMBER(OFFSET('Water Data'!$H$9,0,10*ROW('Water Data'!H80))),'Data Summary'!CG86="Yes"),OFFSET('Water Data'!$H$9,0,10*ROW('Water Data'!H80)),NA())</f>
        <v>#N/A</v>
      </c>
      <c r="S86" s="506" t="e">
        <f ca="1">+IF(AND(ISNUMBER(OFFSET('Water Data'!$I$4,0,10*ROW('Water Data'!I80))),'Data Summary'!CH86="Yes"),100-OFFSET('Water Data'!$I$4,0,10*ROW('Water Data'!I80)),NA())</f>
        <v>#N/A</v>
      </c>
      <c r="T86" s="506" t="e">
        <f ca="1">+IF(AND(ISNUMBER(OFFSET('Water Data'!$I$6,0,10*ROW('Water Data'!I80))),'Data Summary'!CI86="Yes"),OFFSET('Water Data'!$I$6,0,10*ROW('Water Data'!I80)),NA())</f>
        <v>#N/A</v>
      </c>
      <c r="U86" s="506" t="e">
        <f ca="1">+IF(AND(ISNUMBER(OFFSET('Water Data'!$I$9,0,10*ROW('Water Data'!I80))),'Data Summary'!CJ86="Yes"),OFFSET('Water Data'!$I$9,0,10*ROW('Water Data'!I80)),NA())</f>
        <v>#N/A</v>
      </c>
      <c r="V86" s="507" t="e">
        <f ca="1">+IF(AND(ISNUMBER(OFFSET('Sanitation Data'!$D$4,0,10*ROW('Sanitation Data'!D80))),'Data Summary'!CK86="Yes"),100-OFFSET('Sanitation Data'!$D$4,0,10*ROW('Sanitation Data'!D80)),NA())</f>
        <v>#N/A</v>
      </c>
      <c r="W86" s="507" t="e">
        <f ca="1">+IF(AND(ISNUMBER(OFFSET('Sanitation Data'!$D$6,0,10*ROW('Sanitation Data'!D80))),'Data Summary'!CL86="Yes"),OFFSET('Sanitation Data'!$D$6,0,10*ROW('Sanitation Data'!D80)),NA())</f>
        <v>#N/A</v>
      </c>
      <c r="X86" s="507" t="e">
        <f ca="1">+IF(AND(ISNUMBER(OFFSET('Sanitation Data'!$D$10,0,10*ROW('Sanitation Data'!D80))),'Data Summary'!CM86="Yes"),OFFSET('Sanitation Data'!$D$10,0,10*ROW('Sanitation Data'!D80)),NA())</f>
        <v>#N/A</v>
      </c>
      <c r="Y86" s="507" t="e">
        <f ca="1">+IF(AND(ISNUMBER(OFFSET('Sanitation Data'!$D$11,0,10*ROW('Sanitation Data'!D80))),'Data Summary'!CN86="Yes"),OFFSET('Sanitation Data'!$D$11,0,10*ROW('Sanitation Data'!D80)),NA())</f>
        <v>#N/A</v>
      </c>
      <c r="Z86" s="507" t="e">
        <f ca="1">+IF(AND(ISNUMBER(OFFSET('Sanitation Data'!$D$12,0,10*ROW('Sanitation Data'!D80))),'Data Summary'!CO86="Yes"),OFFSET('Sanitation Data'!$D$12,0,10*ROW('Sanitation Data'!D80)),NA())</f>
        <v>#N/A</v>
      </c>
      <c r="AA86" s="507" t="e">
        <f ca="1">+IF(AND(ISNUMBER(OFFSET('Sanitation Data'!$E$4,0,10*ROW('Sanitation Data'!E80))),'Data Summary'!CP86="Yes"),100-OFFSET('Sanitation Data'!$E$4,0,10*ROW('Sanitation Data'!E80)),NA())</f>
        <v>#N/A</v>
      </c>
      <c r="AB86" s="507" t="e">
        <f ca="1">+IF(AND(ISNUMBER(OFFSET('Sanitation Data'!$E$6,0,10*ROW('Sanitation Data'!E80))),'Data Summary'!CQ86="Yes"),OFFSET('Sanitation Data'!$E$6,0,10*ROW('Sanitation Data'!E80)),NA())</f>
        <v>#N/A</v>
      </c>
      <c r="AC86" s="507" t="e">
        <f ca="1">+IF(AND(ISNUMBER(OFFSET('Sanitation Data'!$E$10,0,10*ROW('Sanitation Data'!E80))),'Data Summary'!CR86="Yes"),OFFSET('Sanitation Data'!$E$10,0,10*ROW('Sanitation Data'!E80)),NA())</f>
        <v>#N/A</v>
      </c>
      <c r="AD86" s="507" t="e">
        <f ca="1">+IF(AND(ISNUMBER(OFFSET('Sanitation Data'!$E$11,0,10*ROW('Sanitation Data'!E80))),'Data Summary'!CS86="Yes"),OFFSET('Sanitation Data'!$E$11,0,10*ROW('Sanitation Data'!E80)),NA())</f>
        <v>#N/A</v>
      </c>
      <c r="AE86" s="507" t="e">
        <f ca="1">+IF(AND(ISNUMBER(OFFSET('Sanitation Data'!$E$12,0,10*ROW('Sanitation Data'!E80))),'Data Summary'!CT86="Yes"),OFFSET('Sanitation Data'!$E$12,0,10*ROW('Sanitation Data'!E80)),NA())</f>
        <v>#N/A</v>
      </c>
      <c r="AF86" s="507" t="e">
        <f ca="1">+IF(AND(ISNUMBER(OFFSET('Sanitation Data'!$F$4,0,10*ROW('Sanitation Data'!F80))),'Data Summary'!CU86="Yes"),100-OFFSET('Sanitation Data'!$F$4,0,10*ROW('Sanitation Data'!F80)),NA())</f>
        <v>#N/A</v>
      </c>
      <c r="AG86" s="507" t="e">
        <f ca="1">+IF(AND(ISNUMBER(OFFSET('Sanitation Data'!$F$6,0,10*ROW('Sanitation Data'!F80))),'Data Summary'!CV86="Yes"),OFFSET('Sanitation Data'!$F$6,0,10*ROW('Sanitation Data'!F80)),NA())</f>
        <v>#N/A</v>
      </c>
      <c r="AH86" s="507" t="e">
        <f ca="1">+IF(AND(ISNUMBER(OFFSET('Sanitation Data'!$F$10,0,10*ROW('Sanitation Data'!F80))),'Data Summary'!CW86="Yes"),OFFSET('Sanitation Data'!$F$10,0,10*ROW('Sanitation Data'!F80)),NA())</f>
        <v>#N/A</v>
      </c>
      <c r="AI86" s="507" t="e">
        <f ca="1">+IF(AND(ISNUMBER(OFFSET('Sanitation Data'!$F$11,0,10*ROW('Sanitation Data'!F80))),'Data Summary'!CX86="Yes"),OFFSET('Sanitation Data'!$F$11,0,10*ROW('Sanitation Data'!F80)),NA())</f>
        <v>#N/A</v>
      </c>
      <c r="AJ86" s="507" t="e">
        <f ca="1">+IF(AND(ISNUMBER(OFFSET('Sanitation Data'!$F$12,0,10*ROW('Sanitation Data'!F80))),'Data Summary'!CY86="Yes"),OFFSET('Sanitation Data'!$F$12,0,10*ROW('Sanitation Data'!F80)),NA())</f>
        <v>#N/A</v>
      </c>
      <c r="AK86" s="507" t="e">
        <f ca="1">+IF(AND(ISNUMBER(OFFSET('Sanitation Data'!$G$4,0,10*ROW('Sanitation Data'!G80))),'Data Summary'!CZ86="Yes"),100-OFFSET('Sanitation Data'!$G$4,0,10*ROW('Sanitation Data'!G80)),NA())</f>
        <v>#N/A</v>
      </c>
      <c r="AL86" s="507" t="e">
        <f ca="1">+IF(AND(ISNUMBER(OFFSET('Sanitation Data'!$G$6,0,10*ROW('Sanitation Data'!G80))),'Data Summary'!DA86="Yes"),OFFSET('Sanitation Data'!$G$6,0,10*ROW('Sanitation Data'!G80)),NA())</f>
        <v>#N/A</v>
      </c>
      <c r="AM86" s="507" t="e">
        <f ca="1">+IF(AND(ISNUMBER(OFFSET('Sanitation Data'!$G$10,0,10*ROW('Sanitation Data'!G80))),'Data Summary'!DB86="Yes"),OFFSET('Sanitation Data'!$G$10,0,10*ROW('Sanitation Data'!G80)),NA())</f>
        <v>#N/A</v>
      </c>
      <c r="AN86" s="507" t="e">
        <f ca="1">+IF(AND(ISNUMBER(OFFSET('Sanitation Data'!$G$11,0,10*ROW('Sanitation Data'!G80))),'Data Summary'!DC86="Yes"),OFFSET('Sanitation Data'!$G$11,0,10*ROW('Sanitation Data'!G80)),NA())</f>
        <v>#N/A</v>
      </c>
      <c r="AO86" s="507" t="e">
        <f ca="1">+IF(AND(ISNUMBER(OFFSET('Sanitation Data'!$G$12,0,10*ROW('Sanitation Data'!G80))),'Data Summary'!DD86="Yes"),OFFSET('Sanitation Data'!$G$12,0,10*ROW('Sanitation Data'!G80)),NA())</f>
        <v>#N/A</v>
      </c>
      <c r="AP86" s="507" t="e">
        <f ca="1">+IF(AND(ISNUMBER(OFFSET('Sanitation Data'!$H$4,0,10*ROW('Sanitation Data'!H80))),'Data Summary'!DE86="Yes"),100-OFFSET('Sanitation Data'!$H$4,0,10*ROW('Sanitation Data'!H80)),NA())</f>
        <v>#N/A</v>
      </c>
      <c r="AQ86" s="507" t="e">
        <f ca="1">+IF(AND(ISNUMBER(OFFSET('Sanitation Data'!$H$6,0,10*ROW('Sanitation Data'!H80))),'Data Summary'!DF86="Yes"),OFFSET('Sanitation Data'!$H$6,0,10*ROW('Sanitation Data'!H80)),NA())</f>
        <v>#N/A</v>
      </c>
      <c r="AR86" s="507" t="e">
        <f ca="1">+IF(AND(ISNUMBER(OFFSET('Sanitation Data'!$H$10,0,10*ROW('Sanitation Data'!H80))),'Data Summary'!DG86="Yes"),OFFSET('Sanitation Data'!$H$10,0,10*ROW('Sanitation Data'!H80)),NA())</f>
        <v>#N/A</v>
      </c>
      <c r="AS86" s="507" t="e">
        <f ca="1">+IF(AND(ISNUMBER(OFFSET('Sanitation Data'!$H$11,0,10*ROW('Sanitation Data'!H80))),'Data Summary'!DH86="Yes"),OFFSET('Sanitation Data'!$H$11,0,10*ROW('Sanitation Data'!H80)),NA())</f>
        <v>#N/A</v>
      </c>
      <c r="AT86" s="507" t="e">
        <f ca="1">+IF(AND(ISNUMBER(OFFSET('Sanitation Data'!$H$12,0,10*ROW('Sanitation Data'!H80))),'Data Summary'!DI86="Yes"),OFFSET('Sanitation Data'!$H$12,0,10*ROW('Sanitation Data'!H80)),NA())</f>
        <v>#N/A</v>
      </c>
      <c r="AU86" s="507" t="e">
        <f ca="1">+IF(AND(ISNUMBER(OFFSET('Sanitation Data'!$I$4,0,10*ROW('Sanitation Data'!I80))),'Data Summary'!DJ86="Yes"),100-OFFSET('Sanitation Data'!$I$4,0,10*ROW('Sanitation Data'!I80)),NA())</f>
        <v>#N/A</v>
      </c>
      <c r="AV86" s="507" t="e">
        <f ca="1">+IF(AND(ISNUMBER(OFFSET('Sanitation Data'!$I$6,0,10*ROW('Sanitation Data'!I80))),'Data Summary'!DK86="Yes"),OFFSET('Sanitation Data'!$I$6,0,10*ROW('Sanitation Data'!I80)),NA())</f>
        <v>#N/A</v>
      </c>
      <c r="AW86" s="507" t="e">
        <f ca="1">+IF(AND(ISNUMBER(OFFSET('Sanitation Data'!$I$10,0,10*ROW('Sanitation Data'!I80))),'Data Summary'!DL86="Yes"),OFFSET('Sanitation Data'!$I$10,0,10*ROW('Sanitation Data'!I80)),NA())</f>
        <v>#N/A</v>
      </c>
      <c r="AX86" s="507" t="e">
        <f ca="1">+IF(AND(ISNUMBER(OFFSET('Sanitation Data'!$I$11,0,10*ROW('Sanitation Data'!I80))),'Data Summary'!DM86="Yes"),OFFSET('Sanitation Data'!$I$11,0,10*ROW('Sanitation Data'!I80)),NA())</f>
        <v>#N/A</v>
      </c>
      <c r="AY86" s="507" t="e">
        <f ca="1">+IF(AND(ISNUMBER(OFFSET('Sanitation Data'!$I$12,0,10*ROW('Sanitation Data'!I80))),'Data Summary'!DN86="Yes"),OFFSET('Sanitation Data'!$I$12,0,10*ROW('Sanitation Data'!I80)),NA())</f>
        <v>#N/A</v>
      </c>
      <c r="AZ86" s="508" t="e">
        <f ca="1">+IF(AND(ISNUMBER(OFFSET('Hygiene Data'!$D$5,0,10*ROW('Hygiene Data'!D80))),'Data Summary'!DO86="Yes"),OFFSET('Hygiene Data'!$D$5,0,10*ROW('Hygiene Data'!D80)),NA())</f>
        <v>#N/A</v>
      </c>
      <c r="BA86" s="508" t="e">
        <f ca="1">+IF(AND(ISNUMBER(OFFSET('Hygiene Data'!$D$7,0,10*ROW('Hygiene Data'!D80))),'Data Summary'!DP86="Yes"),OFFSET('Hygiene Data'!$D$7,0,10*ROW('Hygiene Data'!D80)),NA())</f>
        <v>#N/A</v>
      </c>
      <c r="BB86" s="508" t="e">
        <f ca="1">+IF(AND(ISNUMBER(OFFSET('Hygiene Data'!$D$9,0,10*ROW('Hygiene Data'!D80))),'Data Summary'!DQ86="Yes"),OFFSET('Hygiene Data'!$D$9,0,10*ROW('Hygiene Data'!D80)),NA())</f>
        <v>#N/A</v>
      </c>
      <c r="BC86" s="508" t="e">
        <f ca="1">+IF(AND(ISNUMBER(OFFSET('Hygiene Data'!$E$5,0,10*ROW('Hygiene Data'!E80))),'Data Summary'!DR86="Yes"),OFFSET('Hygiene Data'!$E$5,0,10*ROW('Hygiene Data'!E80)),NA())</f>
        <v>#N/A</v>
      </c>
      <c r="BD86" s="508" t="e">
        <f ca="1">+IF(AND(ISNUMBER(OFFSET('Hygiene Data'!$E$7,0,10*ROW('Hygiene Data'!E80))),'Data Summary'!DS86="Yes"),OFFSET('Hygiene Data'!$E$7,0,10*ROW('Hygiene Data'!E80)),NA())</f>
        <v>#N/A</v>
      </c>
      <c r="BE86" s="508" t="e">
        <f ca="1">+IF(AND(ISNUMBER(OFFSET('Hygiene Data'!$E$9,0,10*ROW('Hygiene Data'!E80))),'Data Summary'!DT86="Yes"),OFFSET('Hygiene Data'!$E$9,0,10*ROW('Hygiene Data'!E80)),NA())</f>
        <v>#N/A</v>
      </c>
      <c r="BF86" s="508" t="e">
        <f ca="1">+IF(AND(ISNUMBER(OFFSET('Hygiene Data'!$F$5,0,10*ROW('Hygiene Data'!F80))),'Data Summary'!DU86="Yes"),OFFSET('Hygiene Data'!$F$5,0,10*ROW('Hygiene Data'!F80)),NA())</f>
        <v>#N/A</v>
      </c>
      <c r="BG86" s="508" t="e">
        <f ca="1">+IF(AND(ISNUMBER(OFFSET('Hygiene Data'!$F$7,0,10*ROW('Hygiene Data'!F80))),'Data Summary'!DV86="Yes"),OFFSET('Hygiene Data'!$F$7,0,10*ROW('Hygiene Data'!F80)),NA())</f>
        <v>#N/A</v>
      </c>
      <c r="BH86" s="508" t="e">
        <f ca="1">+IF(AND(ISNUMBER(OFFSET('Hygiene Data'!$F$9,0,10*ROW('Hygiene Data'!F80))),'Data Summary'!DW86="Yes"),OFFSET('Hygiene Data'!$F$9,0,10*ROW('Hygiene Data'!F80)),NA())</f>
        <v>#N/A</v>
      </c>
      <c r="BI86" s="508" t="e">
        <f ca="1">+IF(AND(ISNUMBER(OFFSET('Hygiene Data'!$G$5,0,10*ROW('Hygiene Data'!G80))),'Data Summary'!DX86="Yes"),OFFSET('Hygiene Data'!$G$5,0,10*ROW('Hygiene Data'!G80)),NA())</f>
        <v>#N/A</v>
      </c>
      <c r="BJ86" s="508" t="e">
        <f ca="1">+IF(AND(ISNUMBER(OFFSET('Hygiene Data'!$G$7,0,10*ROW('Hygiene Data'!G80))),'Data Summary'!DY86="Yes"),OFFSET('Hygiene Data'!$G$7,0,10*ROW('Hygiene Data'!G80)),NA())</f>
        <v>#N/A</v>
      </c>
      <c r="BK86" s="508" t="e">
        <f ca="1">+IF(AND(ISNUMBER(OFFSET('Hygiene Data'!$G$9,0,10*ROW('Hygiene Data'!G80))),'Data Summary'!DZ86="Yes"),OFFSET('Hygiene Data'!$G$9,0,10*ROW('Hygiene Data'!G80)),NA())</f>
        <v>#N/A</v>
      </c>
      <c r="BL86" s="508" t="e">
        <f ca="1">+IF(AND(ISNUMBER(OFFSET('Hygiene Data'!$H$5,0,10*ROW('Hygiene Data'!H80))),'Data Summary'!EA86="Yes"),OFFSET('Hygiene Data'!$H$5,0,10*ROW('Hygiene Data'!H80)),NA())</f>
        <v>#N/A</v>
      </c>
      <c r="BM86" s="508" t="e">
        <f ca="1">+IF(AND(ISNUMBER(OFFSET('Hygiene Data'!$H$7,0,10*ROW('Hygiene Data'!H80))),'Data Summary'!EB86="Yes"),OFFSET('Hygiene Data'!$H$7,0,10*ROW('Hygiene Data'!H80)),NA())</f>
        <v>#N/A</v>
      </c>
      <c r="BN86" s="508" t="e">
        <f ca="1">+IF(AND(ISNUMBER(OFFSET('Hygiene Data'!$H$9,0,10*ROW('Hygiene Data'!H80))),'Data Summary'!EC86="Yes"),OFFSET('Hygiene Data'!$H$9,0,10*ROW('Hygiene Data'!H80)),NA())</f>
        <v>#N/A</v>
      </c>
      <c r="BO86" s="508" t="e">
        <f ca="1">+IF(AND(ISNUMBER(OFFSET('Hygiene Data'!$I$5,0,10*ROW('Hygiene Data'!I80))),'Data Summary'!ED86="Yes"),OFFSET('Hygiene Data'!$I$5,0,10*ROW('Hygiene Data'!I80)),NA())</f>
        <v>#N/A</v>
      </c>
      <c r="BP86" s="508" t="e">
        <f ca="1">+IF(AND(ISNUMBER(OFFSET('Hygiene Data'!$I$7,0,10*ROW('Hygiene Data'!I80))),'Data Summary'!EE86="Yes"),OFFSET('Hygiene Data'!$I$7,0,10*ROW('Hygiene Data'!I80)),NA())</f>
        <v>#N/A</v>
      </c>
      <c r="BQ86" s="508" t="e">
        <f ca="1">+IF(AND(ISNUMBER(OFFSET('Hygiene Data'!$I$9,0,10*ROW('Hygiene Data'!I80))),'Data Summary'!EF86="Yes"),OFFSET('Hygiene Data'!$I$9,0,10*ROW('Hygiene Data'!I80)),NA())</f>
        <v>#N/A</v>
      </c>
    </row>
    <row r="87" spans="1:69" x14ac:dyDescent="0.25">
      <c r="A87" s="504" t="e">
        <f ca="1">+RIGHT('Data Summary'!A87,LEN('Data Summary'!A87)-9)</f>
        <v>#VALUE!</v>
      </c>
      <c r="B87" s="478" t="str">
        <f ca="1">+IF(ISTEXT('Data Summary'!B87),'Data Summary'!B87,"")</f>
        <v/>
      </c>
      <c r="C87" s="505" t="e">
        <f ca="1">+VALUE('Data Summary'!C87)</f>
        <v>#VALUE!</v>
      </c>
      <c r="D87" s="506" t="e">
        <f ca="1">+IF(AND(ISNUMBER(OFFSET('Water Data'!$D$4,0,10*ROW('Water Data'!D81))),'Data Summary'!BS87="Yes"),100-OFFSET('Water Data'!$D$4,0,10*ROW('Water Data'!D81)),NA())</f>
        <v>#N/A</v>
      </c>
      <c r="E87" s="506" t="e">
        <f ca="1">+IF(AND(ISNUMBER(OFFSET('Water Data'!$D$6,0,10*ROW('Water Data'!D81))),'Data Summary'!BT87="Yes"),OFFSET('Water Data'!$D$6,0,10*ROW('Water Data'!D81)),NA())</f>
        <v>#N/A</v>
      </c>
      <c r="F87" s="506" t="e">
        <f ca="1">+IF(AND(ISNUMBER(OFFSET('Water Data'!$D$9,0,10*ROW('Water Data'!D81))),'Data Summary'!BU87="Yes"),OFFSET('Water Data'!$D$9,0,10*ROW('Water Data'!D81)),NA())</f>
        <v>#N/A</v>
      </c>
      <c r="G87" s="506" t="e">
        <f ca="1">+IF(AND(ISNUMBER(OFFSET('Water Data'!$E$4,0,10*ROW('Water Data'!E81))),'Data Summary'!BV87="Yes"),100-OFFSET('Water Data'!$E$4,0,10*ROW('Water Data'!E81)),NA())</f>
        <v>#N/A</v>
      </c>
      <c r="H87" s="506" t="e">
        <f ca="1">+IF(AND(ISNUMBER(OFFSET('Water Data'!$E$6,0,10*ROW('Water Data'!E81))),'Data Summary'!BW87="Yes"),OFFSET('Water Data'!$E$6,0,10*ROW('Water Data'!E81)),NA())</f>
        <v>#N/A</v>
      </c>
      <c r="I87" s="506" t="e">
        <f ca="1">+IF(AND(ISNUMBER(OFFSET('Water Data'!$E$9,0,10*ROW('Water Data'!E81))),'Data Summary'!BX87="Yes"),OFFSET('Water Data'!$E$9,0,10*ROW('Water Data'!E81)),NA())</f>
        <v>#N/A</v>
      </c>
      <c r="J87" s="506" t="e">
        <f ca="1">+IF(AND(ISNUMBER(OFFSET('Water Data'!$F$4,0,10*ROW('Water Data'!F81))),'Data Summary'!BY87="Yes"),100-OFFSET('Water Data'!$F$4,0,10*ROW('Water Data'!F81)),NA())</f>
        <v>#N/A</v>
      </c>
      <c r="K87" s="506" t="e">
        <f ca="1">+IF(AND(ISNUMBER(OFFSET('Water Data'!$F$6,0,10*ROW('Water Data'!F81))),'Data Summary'!BZ87="Yes"),OFFSET('Water Data'!$F$6,0,10*ROW('Water Data'!F81)),NA())</f>
        <v>#N/A</v>
      </c>
      <c r="L87" s="506" t="e">
        <f ca="1">+IF(AND(ISNUMBER(OFFSET('Water Data'!$F$9,0,10*ROW('Water Data'!F81))),'Data Summary'!CA87="Yes"),OFFSET('Water Data'!$F$9,0,10*ROW('Water Data'!F81)),NA())</f>
        <v>#N/A</v>
      </c>
      <c r="M87" s="506" t="e">
        <f ca="1">+IF(AND(ISNUMBER(OFFSET('Water Data'!$G$4,0,10*ROW('Water Data'!G81))),'Data Summary'!CB87="Yes"),100-OFFSET('Water Data'!$G$4,0,10*ROW('Water Data'!G81)),NA())</f>
        <v>#N/A</v>
      </c>
      <c r="N87" s="506" t="e">
        <f ca="1">+IF(AND(ISNUMBER(OFFSET('Water Data'!$G$6,0,10*ROW('Water Data'!G81))),'Data Summary'!CC87="Yes"),OFFSET('Water Data'!$G$6,0,10*ROW('Water Data'!G81)),NA())</f>
        <v>#N/A</v>
      </c>
      <c r="O87" s="506" t="e">
        <f ca="1">+IF(AND(ISNUMBER(OFFSET('Water Data'!$G$9,0,10*ROW('Water Data'!G81))),'Data Summary'!CD87="Yes"),OFFSET('Water Data'!$G$9,0,10*ROW('Water Data'!G81)),NA())</f>
        <v>#N/A</v>
      </c>
      <c r="P87" s="506" t="e">
        <f ca="1">+IF(AND(ISNUMBER(OFFSET('Water Data'!$H$4,0,10*ROW('Water Data'!H81))),'Data Summary'!CE87="Yes"),100-OFFSET('Water Data'!$H$4,0,10*ROW('Water Data'!H81)),NA())</f>
        <v>#N/A</v>
      </c>
      <c r="Q87" s="506" t="e">
        <f ca="1">+IF(AND(ISNUMBER(OFFSET('Water Data'!$H$6,0,10*ROW('Water Data'!H81))),'Data Summary'!CF87="Yes"),OFFSET('Water Data'!$H$6,0,10*ROW('Water Data'!H81)),NA())</f>
        <v>#N/A</v>
      </c>
      <c r="R87" s="506" t="e">
        <f ca="1">+IF(AND(ISNUMBER(OFFSET('Water Data'!$H$9,0,10*ROW('Water Data'!H81))),'Data Summary'!CG87="Yes"),OFFSET('Water Data'!$H$9,0,10*ROW('Water Data'!H81)),NA())</f>
        <v>#N/A</v>
      </c>
      <c r="S87" s="506" t="e">
        <f ca="1">+IF(AND(ISNUMBER(OFFSET('Water Data'!$I$4,0,10*ROW('Water Data'!I81))),'Data Summary'!CH87="Yes"),100-OFFSET('Water Data'!$I$4,0,10*ROW('Water Data'!I81)),NA())</f>
        <v>#N/A</v>
      </c>
      <c r="T87" s="506" t="e">
        <f ca="1">+IF(AND(ISNUMBER(OFFSET('Water Data'!$I$6,0,10*ROW('Water Data'!I81))),'Data Summary'!CI87="Yes"),OFFSET('Water Data'!$I$6,0,10*ROW('Water Data'!I81)),NA())</f>
        <v>#N/A</v>
      </c>
      <c r="U87" s="506" t="e">
        <f ca="1">+IF(AND(ISNUMBER(OFFSET('Water Data'!$I$9,0,10*ROW('Water Data'!I81))),'Data Summary'!CJ87="Yes"),OFFSET('Water Data'!$I$9,0,10*ROW('Water Data'!I81)),NA())</f>
        <v>#N/A</v>
      </c>
      <c r="V87" s="507" t="e">
        <f ca="1">+IF(AND(ISNUMBER(OFFSET('Sanitation Data'!$D$4,0,10*ROW('Sanitation Data'!D81))),'Data Summary'!CK87="Yes"),100-OFFSET('Sanitation Data'!$D$4,0,10*ROW('Sanitation Data'!D81)),NA())</f>
        <v>#N/A</v>
      </c>
      <c r="W87" s="507" t="e">
        <f ca="1">+IF(AND(ISNUMBER(OFFSET('Sanitation Data'!$D$6,0,10*ROW('Sanitation Data'!D81))),'Data Summary'!CL87="Yes"),OFFSET('Sanitation Data'!$D$6,0,10*ROW('Sanitation Data'!D81)),NA())</f>
        <v>#N/A</v>
      </c>
      <c r="X87" s="507" t="e">
        <f ca="1">+IF(AND(ISNUMBER(OFFSET('Sanitation Data'!$D$10,0,10*ROW('Sanitation Data'!D81))),'Data Summary'!CM87="Yes"),OFFSET('Sanitation Data'!$D$10,0,10*ROW('Sanitation Data'!D81)),NA())</f>
        <v>#N/A</v>
      </c>
      <c r="Y87" s="507" t="e">
        <f ca="1">+IF(AND(ISNUMBER(OFFSET('Sanitation Data'!$D$11,0,10*ROW('Sanitation Data'!D81))),'Data Summary'!CN87="Yes"),OFFSET('Sanitation Data'!$D$11,0,10*ROW('Sanitation Data'!D81)),NA())</f>
        <v>#N/A</v>
      </c>
      <c r="Z87" s="507" t="e">
        <f ca="1">+IF(AND(ISNUMBER(OFFSET('Sanitation Data'!$D$12,0,10*ROW('Sanitation Data'!D81))),'Data Summary'!CO87="Yes"),OFFSET('Sanitation Data'!$D$12,0,10*ROW('Sanitation Data'!D81)),NA())</f>
        <v>#N/A</v>
      </c>
      <c r="AA87" s="507" t="e">
        <f ca="1">+IF(AND(ISNUMBER(OFFSET('Sanitation Data'!$E$4,0,10*ROW('Sanitation Data'!E81))),'Data Summary'!CP87="Yes"),100-OFFSET('Sanitation Data'!$E$4,0,10*ROW('Sanitation Data'!E81)),NA())</f>
        <v>#N/A</v>
      </c>
      <c r="AB87" s="507" t="e">
        <f ca="1">+IF(AND(ISNUMBER(OFFSET('Sanitation Data'!$E$6,0,10*ROW('Sanitation Data'!E81))),'Data Summary'!CQ87="Yes"),OFFSET('Sanitation Data'!$E$6,0,10*ROW('Sanitation Data'!E81)),NA())</f>
        <v>#N/A</v>
      </c>
      <c r="AC87" s="507" t="e">
        <f ca="1">+IF(AND(ISNUMBER(OFFSET('Sanitation Data'!$E$10,0,10*ROW('Sanitation Data'!E81))),'Data Summary'!CR87="Yes"),OFFSET('Sanitation Data'!$E$10,0,10*ROW('Sanitation Data'!E81)),NA())</f>
        <v>#N/A</v>
      </c>
      <c r="AD87" s="507" t="e">
        <f ca="1">+IF(AND(ISNUMBER(OFFSET('Sanitation Data'!$E$11,0,10*ROW('Sanitation Data'!E81))),'Data Summary'!CS87="Yes"),OFFSET('Sanitation Data'!$E$11,0,10*ROW('Sanitation Data'!E81)),NA())</f>
        <v>#N/A</v>
      </c>
      <c r="AE87" s="507" t="e">
        <f ca="1">+IF(AND(ISNUMBER(OFFSET('Sanitation Data'!$E$12,0,10*ROW('Sanitation Data'!E81))),'Data Summary'!CT87="Yes"),OFFSET('Sanitation Data'!$E$12,0,10*ROW('Sanitation Data'!E81)),NA())</f>
        <v>#N/A</v>
      </c>
      <c r="AF87" s="507" t="e">
        <f ca="1">+IF(AND(ISNUMBER(OFFSET('Sanitation Data'!$F$4,0,10*ROW('Sanitation Data'!F81))),'Data Summary'!CU87="Yes"),100-OFFSET('Sanitation Data'!$F$4,0,10*ROW('Sanitation Data'!F81)),NA())</f>
        <v>#N/A</v>
      </c>
      <c r="AG87" s="507" t="e">
        <f ca="1">+IF(AND(ISNUMBER(OFFSET('Sanitation Data'!$F$6,0,10*ROW('Sanitation Data'!F81))),'Data Summary'!CV87="Yes"),OFFSET('Sanitation Data'!$F$6,0,10*ROW('Sanitation Data'!F81)),NA())</f>
        <v>#N/A</v>
      </c>
      <c r="AH87" s="507" t="e">
        <f ca="1">+IF(AND(ISNUMBER(OFFSET('Sanitation Data'!$F$10,0,10*ROW('Sanitation Data'!F81))),'Data Summary'!CW87="Yes"),OFFSET('Sanitation Data'!$F$10,0,10*ROW('Sanitation Data'!F81)),NA())</f>
        <v>#N/A</v>
      </c>
      <c r="AI87" s="507" t="e">
        <f ca="1">+IF(AND(ISNUMBER(OFFSET('Sanitation Data'!$F$11,0,10*ROW('Sanitation Data'!F81))),'Data Summary'!CX87="Yes"),OFFSET('Sanitation Data'!$F$11,0,10*ROW('Sanitation Data'!F81)),NA())</f>
        <v>#N/A</v>
      </c>
      <c r="AJ87" s="507" t="e">
        <f ca="1">+IF(AND(ISNUMBER(OFFSET('Sanitation Data'!$F$12,0,10*ROW('Sanitation Data'!F81))),'Data Summary'!CY87="Yes"),OFFSET('Sanitation Data'!$F$12,0,10*ROW('Sanitation Data'!F81)),NA())</f>
        <v>#N/A</v>
      </c>
      <c r="AK87" s="507" t="e">
        <f ca="1">+IF(AND(ISNUMBER(OFFSET('Sanitation Data'!$G$4,0,10*ROW('Sanitation Data'!G81))),'Data Summary'!CZ87="Yes"),100-OFFSET('Sanitation Data'!$G$4,0,10*ROW('Sanitation Data'!G81)),NA())</f>
        <v>#N/A</v>
      </c>
      <c r="AL87" s="507" t="e">
        <f ca="1">+IF(AND(ISNUMBER(OFFSET('Sanitation Data'!$G$6,0,10*ROW('Sanitation Data'!G81))),'Data Summary'!DA87="Yes"),OFFSET('Sanitation Data'!$G$6,0,10*ROW('Sanitation Data'!G81)),NA())</f>
        <v>#N/A</v>
      </c>
      <c r="AM87" s="507" t="e">
        <f ca="1">+IF(AND(ISNUMBER(OFFSET('Sanitation Data'!$G$10,0,10*ROW('Sanitation Data'!G81))),'Data Summary'!DB87="Yes"),OFFSET('Sanitation Data'!$G$10,0,10*ROW('Sanitation Data'!G81)),NA())</f>
        <v>#N/A</v>
      </c>
      <c r="AN87" s="507" t="e">
        <f ca="1">+IF(AND(ISNUMBER(OFFSET('Sanitation Data'!$G$11,0,10*ROW('Sanitation Data'!G81))),'Data Summary'!DC87="Yes"),OFFSET('Sanitation Data'!$G$11,0,10*ROW('Sanitation Data'!G81)),NA())</f>
        <v>#N/A</v>
      </c>
      <c r="AO87" s="507" t="e">
        <f ca="1">+IF(AND(ISNUMBER(OFFSET('Sanitation Data'!$G$12,0,10*ROW('Sanitation Data'!G81))),'Data Summary'!DD87="Yes"),OFFSET('Sanitation Data'!$G$12,0,10*ROW('Sanitation Data'!G81)),NA())</f>
        <v>#N/A</v>
      </c>
      <c r="AP87" s="507" t="e">
        <f ca="1">+IF(AND(ISNUMBER(OFFSET('Sanitation Data'!$H$4,0,10*ROW('Sanitation Data'!H81))),'Data Summary'!DE87="Yes"),100-OFFSET('Sanitation Data'!$H$4,0,10*ROW('Sanitation Data'!H81)),NA())</f>
        <v>#N/A</v>
      </c>
      <c r="AQ87" s="507" t="e">
        <f ca="1">+IF(AND(ISNUMBER(OFFSET('Sanitation Data'!$H$6,0,10*ROW('Sanitation Data'!H81))),'Data Summary'!DF87="Yes"),OFFSET('Sanitation Data'!$H$6,0,10*ROW('Sanitation Data'!H81)),NA())</f>
        <v>#N/A</v>
      </c>
      <c r="AR87" s="507" t="e">
        <f ca="1">+IF(AND(ISNUMBER(OFFSET('Sanitation Data'!$H$10,0,10*ROW('Sanitation Data'!H81))),'Data Summary'!DG87="Yes"),OFFSET('Sanitation Data'!$H$10,0,10*ROW('Sanitation Data'!H81)),NA())</f>
        <v>#N/A</v>
      </c>
      <c r="AS87" s="507" t="e">
        <f ca="1">+IF(AND(ISNUMBER(OFFSET('Sanitation Data'!$H$11,0,10*ROW('Sanitation Data'!H81))),'Data Summary'!DH87="Yes"),OFFSET('Sanitation Data'!$H$11,0,10*ROW('Sanitation Data'!H81)),NA())</f>
        <v>#N/A</v>
      </c>
      <c r="AT87" s="507" t="e">
        <f ca="1">+IF(AND(ISNUMBER(OFFSET('Sanitation Data'!$H$12,0,10*ROW('Sanitation Data'!H81))),'Data Summary'!DI87="Yes"),OFFSET('Sanitation Data'!$H$12,0,10*ROW('Sanitation Data'!H81)),NA())</f>
        <v>#N/A</v>
      </c>
      <c r="AU87" s="507" t="e">
        <f ca="1">+IF(AND(ISNUMBER(OFFSET('Sanitation Data'!$I$4,0,10*ROW('Sanitation Data'!I81))),'Data Summary'!DJ87="Yes"),100-OFFSET('Sanitation Data'!$I$4,0,10*ROW('Sanitation Data'!I81)),NA())</f>
        <v>#N/A</v>
      </c>
      <c r="AV87" s="507" t="e">
        <f ca="1">+IF(AND(ISNUMBER(OFFSET('Sanitation Data'!$I$6,0,10*ROW('Sanitation Data'!I81))),'Data Summary'!DK87="Yes"),OFFSET('Sanitation Data'!$I$6,0,10*ROW('Sanitation Data'!I81)),NA())</f>
        <v>#N/A</v>
      </c>
      <c r="AW87" s="507" t="e">
        <f ca="1">+IF(AND(ISNUMBER(OFFSET('Sanitation Data'!$I$10,0,10*ROW('Sanitation Data'!I81))),'Data Summary'!DL87="Yes"),OFFSET('Sanitation Data'!$I$10,0,10*ROW('Sanitation Data'!I81)),NA())</f>
        <v>#N/A</v>
      </c>
      <c r="AX87" s="507" t="e">
        <f ca="1">+IF(AND(ISNUMBER(OFFSET('Sanitation Data'!$I$11,0,10*ROW('Sanitation Data'!I81))),'Data Summary'!DM87="Yes"),OFFSET('Sanitation Data'!$I$11,0,10*ROW('Sanitation Data'!I81)),NA())</f>
        <v>#N/A</v>
      </c>
      <c r="AY87" s="507" t="e">
        <f ca="1">+IF(AND(ISNUMBER(OFFSET('Sanitation Data'!$I$12,0,10*ROW('Sanitation Data'!I81))),'Data Summary'!DN87="Yes"),OFFSET('Sanitation Data'!$I$12,0,10*ROW('Sanitation Data'!I81)),NA())</f>
        <v>#N/A</v>
      </c>
      <c r="AZ87" s="508" t="e">
        <f ca="1">+IF(AND(ISNUMBER(OFFSET('Hygiene Data'!$D$5,0,10*ROW('Hygiene Data'!D81))),'Data Summary'!DO87="Yes"),OFFSET('Hygiene Data'!$D$5,0,10*ROW('Hygiene Data'!D81)),NA())</f>
        <v>#N/A</v>
      </c>
      <c r="BA87" s="508" t="e">
        <f ca="1">+IF(AND(ISNUMBER(OFFSET('Hygiene Data'!$D$7,0,10*ROW('Hygiene Data'!D81))),'Data Summary'!DP87="Yes"),OFFSET('Hygiene Data'!$D$7,0,10*ROW('Hygiene Data'!D81)),NA())</f>
        <v>#N/A</v>
      </c>
      <c r="BB87" s="508" t="e">
        <f ca="1">+IF(AND(ISNUMBER(OFFSET('Hygiene Data'!$D$9,0,10*ROW('Hygiene Data'!D81))),'Data Summary'!DQ87="Yes"),OFFSET('Hygiene Data'!$D$9,0,10*ROW('Hygiene Data'!D81)),NA())</f>
        <v>#N/A</v>
      </c>
      <c r="BC87" s="508" t="e">
        <f ca="1">+IF(AND(ISNUMBER(OFFSET('Hygiene Data'!$E$5,0,10*ROW('Hygiene Data'!E81))),'Data Summary'!DR87="Yes"),OFFSET('Hygiene Data'!$E$5,0,10*ROW('Hygiene Data'!E81)),NA())</f>
        <v>#N/A</v>
      </c>
      <c r="BD87" s="508" t="e">
        <f ca="1">+IF(AND(ISNUMBER(OFFSET('Hygiene Data'!$E$7,0,10*ROW('Hygiene Data'!E81))),'Data Summary'!DS87="Yes"),OFFSET('Hygiene Data'!$E$7,0,10*ROW('Hygiene Data'!E81)),NA())</f>
        <v>#N/A</v>
      </c>
      <c r="BE87" s="508" t="e">
        <f ca="1">+IF(AND(ISNUMBER(OFFSET('Hygiene Data'!$E$9,0,10*ROW('Hygiene Data'!E81))),'Data Summary'!DT87="Yes"),OFFSET('Hygiene Data'!$E$9,0,10*ROW('Hygiene Data'!E81)),NA())</f>
        <v>#N/A</v>
      </c>
      <c r="BF87" s="508" t="e">
        <f ca="1">+IF(AND(ISNUMBER(OFFSET('Hygiene Data'!$F$5,0,10*ROW('Hygiene Data'!F81))),'Data Summary'!DU87="Yes"),OFFSET('Hygiene Data'!$F$5,0,10*ROW('Hygiene Data'!F81)),NA())</f>
        <v>#N/A</v>
      </c>
      <c r="BG87" s="508" t="e">
        <f ca="1">+IF(AND(ISNUMBER(OFFSET('Hygiene Data'!$F$7,0,10*ROW('Hygiene Data'!F81))),'Data Summary'!DV87="Yes"),OFFSET('Hygiene Data'!$F$7,0,10*ROW('Hygiene Data'!F81)),NA())</f>
        <v>#N/A</v>
      </c>
      <c r="BH87" s="508" t="e">
        <f ca="1">+IF(AND(ISNUMBER(OFFSET('Hygiene Data'!$F$9,0,10*ROW('Hygiene Data'!F81))),'Data Summary'!DW87="Yes"),OFFSET('Hygiene Data'!$F$9,0,10*ROW('Hygiene Data'!F81)),NA())</f>
        <v>#N/A</v>
      </c>
      <c r="BI87" s="508" t="e">
        <f ca="1">+IF(AND(ISNUMBER(OFFSET('Hygiene Data'!$G$5,0,10*ROW('Hygiene Data'!G81))),'Data Summary'!DX87="Yes"),OFFSET('Hygiene Data'!$G$5,0,10*ROW('Hygiene Data'!G81)),NA())</f>
        <v>#N/A</v>
      </c>
      <c r="BJ87" s="508" t="e">
        <f ca="1">+IF(AND(ISNUMBER(OFFSET('Hygiene Data'!$G$7,0,10*ROW('Hygiene Data'!G81))),'Data Summary'!DY87="Yes"),OFFSET('Hygiene Data'!$G$7,0,10*ROW('Hygiene Data'!G81)),NA())</f>
        <v>#N/A</v>
      </c>
      <c r="BK87" s="508" t="e">
        <f ca="1">+IF(AND(ISNUMBER(OFFSET('Hygiene Data'!$G$9,0,10*ROW('Hygiene Data'!G81))),'Data Summary'!DZ87="Yes"),OFFSET('Hygiene Data'!$G$9,0,10*ROW('Hygiene Data'!G81)),NA())</f>
        <v>#N/A</v>
      </c>
      <c r="BL87" s="508" t="e">
        <f ca="1">+IF(AND(ISNUMBER(OFFSET('Hygiene Data'!$H$5,0,10*ROW('Hygiene Data'!H81))),'Data Summary'!EA87="Yes"),OFFSET('Hygiene Data'!$H$5,0,10*ROW('Hygiene Data'!H81)),NA())</f>
        <v>#N/A</v>
      </c>
      <c r="BM87" s="508" t="e">
        <f ca="1">+IF(AND(ISNUMBER(OFFSET('Hygiene Data'!$H$7,0,10*ROW('Hygiene Data'!H81))),'Data Summary'!EB87="Yes"),OFFSET('Hygiene Data'!$H$7,0,10*ROW('Hygiene Data'!H81)),NA())</f>
        <v>#N/A</v>
      </c>
      <c r="BN87" s="508" t="e">
        <f ca="1">+IF(AND(ISNUMBER(OFFSET('Hygiene Data'!$H$9,0,10*ROW('Hygiene Data'!H81))),'Data Summary'!EC87="Yes"),OFFSET('Hygiene Data'!$H$9,0,10*ROW('Hygiene Data'!H81)),NA())</f>
        <v>#N/A</v>
      </c>
      <c r="BO87" s="508" t="e">
        <f ca="1">+IF(AND(ISNUMBER(OFFSET('Hygiene Data'!$I$5,0,10*ROW('Hygiene Data'!I81))),'Data Summary'!ED87="Yes"),OFFSET('Hygiene Data'!$I$5,0,10*ROW('Hygiene Data'!I81)),NA())</f>
        <v>#N/A</v>
      </c>
      <c r="BP87" s="508" t="e">
        <f ca="1">+IF(AND(ISNUMBER(OFFSET('Hygiene Data'!$I$7,0,10*ROW('Hygiene Data'!I81))),'Data Summary'!EE87="Yes"),OFFSET('Hygiene Data'!$I$7,0,10*ROW('Hygiene Data'!I81)),NA())</f>
        <v>#N/A</v>
      </c>
      <c r="BQ87" s="508" t="e">
        <f ca="1">+IF(AND(ISNUMBER(OFFSET('Hygiene Data'!$I$9,0,10*ROW('Hygiene Data'!I81))),'Data Summary'!EF87="Yes"),OFFSET('Hygiene Data'!$I$9,0,10*ROW('Hygiene Data'!I81)),NA())</f>
        <v>#N/A</v>
      </c>
    </row>
    <row r="88" spans="1:69" x14ac:dyDescent="0.25">
      <c r="A88" s="504" t="e">
        <f ca="1">+RIGHT('Data Summary'!A88,LEN('Data Summary'!A88)-9)</f>
        <v>#VALUE!</v>
      </c>
      <c r="B88" s="478" t="str">
        <f ca="1">+IF(ISTEXT('Data Summary'!B88),'Data Summary'!B88,"")</f>
        <v/>
      </c>
      <c r="C88" s="505" t="e">
        <f ca="1">+VALUE('Data Summary'!C88)</f>
        <v>#VALUE!</v>
      </c>
      <c r="D88" s="506" t="e">
        <f ca="1">+IF(AND(ISNUMBER(OFFSET('Water Data'!$D$4,0,10*ROW('Water Data'!D82))),'Data Summary'!BS88="Yes"),100-OFFSET('Water Data'!$D$4,0,10*ROW('Water Data'!D82)),NA())</f>
        <v>#N/A</v>
      </c>
      <c r="E88" s="506" t="e">
        <f ca="1">+IF(AND(ISNUMBER(OFFSET('Water Data'!$D$6,0,10*ROW('Water Data'!D82))),'Data Summary'!BT88="Yes"),OFFSET('Water Data'!$D$6,0,10*ROW('Water Data'!D82)),NA())</f>
        <v>#N/A</v>
      </c>
      <c r="F88" s="506" t="e">
        <f ca="1">+IF(AND(ISNUMBER(OFFSET('Water Data'!$D$9,0,10*ROW('Water Data'!D82))),'Data Summary'!BU88="Yes"),OFFSET('Water Data'!$D$9,0,10*ROW('Water Data'!D82)),NA())</f>
        <v>#N/A</v>
      </c>
      <c r="G88" s="506" t="e">
        <f ca="1">+IF(AND(ISNUMBER(OFFSET('Water Data'!$E$4,0,10*ROW('Water Data'!E82))),'Data Summary'!BV88="Yes"),100-OFFSET('Water Data'!$E$4,0,10*ROW('Water Data'!E82)),NA())</f>
        <v>#N/A</v>
      </c>
      <c r="H88" s="506" t="e">
        <f ca="1">+IF(AND(ISNUMBER(OFFSET('Water Data'!$E$6,0,10*ROW('Water Data'!E82))),'Data Summary'!BW88="Yes"),OFFSET('Water Data'!$E$6,0,10*ROW('Water Data'!E82)),NA())</f>
        <v>#N/A</v>
      </c>
      <c r="I88" s="506" t="e">
        <f ca="1">+IF(AND(ISNUMBER(OFFSET('Water Data'!$E$9,0,10*ROW('Water Data'!E82))),'Data Summary'!BX88="Yes"),OFFSET('Water Data'!$E$9,0,10*ROW('Water Data'!E82)),NA())</f>
        <v>#N/A</v>
      </c>
      <c r="J88" s="506" t="e">
        <f ca="1">+IF(AND(ISNUMBER(OFFSET('Water Data'!$F$4,0,10*ROW('Water Data'!F82))),'Data Summary'!BY88="Yes"),100-OFFSET('Water Data'!$F$4,0,10*ROW('Water Data'!F82)),NA())</f>
        <v>#N/A</v>
      </c>
      <c r="K88" s="506" t="e">
        <f ca="1">+IF(AND(ISNUMBER(OFFSET('Water Data'!$F$6,0,10*ROW('Water Data'!F82))),'Data Summary'!BZ88="Yes"),OFFSET('Water Data'!$F$6,0,10*ROW('Water Data'!F82)),NA())</f>
        <v>#N/A</v>
      </c>
      <c r="L88" s="506" t="e">
        <f ca="1">+IF(AND(ISNUMBER(OFFSET('Water Data'!$F$9,0,10*ROW('Water Data'!F82))),'Data Summary'!CA88="Yes"),OFFSET('Water Data'!$F$9,0,10*ROW('Water Data'!F82)),NA())</f>
        <v>#N/A</v>
      </c>
      <c r="M88" s="506" t="e">
        <f ca="1">+IF(AND(ISNUMBER(OFFSET('Water Data'!$G$4,0,10*ROW('Water Data'!G82))),'Data Summary'!CB88="Yes"),100-OFFSET('Water Data'!$G$4,0,10*ROW('Water Data'!G82)),NA())</f>
        <v>#N/A</v>
      </c>
      <c r="N88" s="506" t="e">
        <f ca="1">+IF(AND(ISNUMBER(OFFSET('Water Data'!$G$6,0,10*ROW('Water Data'!G82))),'Data Summary'!CC88="Yes"),OFFSET('Water Data'!$G$6,0,10*ROW('Water Data'!G82)),NA())</f>
        <v>#N/A</v>
      </c>
      <c r="O88" s="506" t="e">
        <f ca="1">+IF(AND(ISNUMBER(OFFSET('Water Data'!$G$9,0,10*ROW('Water Data'!G82))),'Data Summary'!CD88="Yes"),OFFSET('Water Data'!$G$9,0,10*ROW('Water Data'!G82)),NA())</f>
        <v>#N/A</v>
      </c>
      <c r="P88" s="506" t="e">
        <f ca="1">+IF(AND(ISNUMBER(OFFSET('Water Data'!$H$4,0,10*ROW('Water Data'!H82))),'Data Summary'!CE88="Yes"),100-OFFSET('Water Data'!$H$4,0,10*ROW('Water Data'!H82)),NA())</f>
        <v>#N/A</v>
      </c>
      <c r="Q88" s="506" t="e">
        <f ca="1">+IF(AND(ISNUMBER(OFFSET('Water Data'!$H$6,0,10*ROW('Water Data'!H82))),'Data Summary'!CF88="Yes"),OFFSET('Water Data'!$H$6,0,10*ROW('Water Data'!H82)),NA())</f>
        <v>#N/A</v>
      </c>
      <c r="R88" s="506" t="e">
        <f ca="1">+IF(AND(ISNUMBER(OFFSET('Water Data'!$H$9,0,10*ROW('Water Data'!H82))),'Data Summary'!CG88="Yes"),OFFSET('Water Data'!$H$9,0,10*ROW('Water Data'!H82)),NA())</f>
        <v>#N/A</v>
      </c>
      <c r="S88" s="506" t="e">
        <f ca="1">+IF(AND(ISNUMBER(OFFSET('Water Data'!$I$4,0,10*ROW('Water Data'!I82))),'Data Summary'!CH88="Yes"),100-OFFSET('Water Data'!$I$4,0,10*ROW('Water Data'!I82)),NA())</f>
        <v>#N/A</v>
      </c>
      <c r="T88" s="506" t="e">
        <f ca="1">+IF(AND(ISNUMBER(OFFSET('Water Data'!$I$6,0,10*ROW('Water Data'!I82))),'Data Summary'!CI88="Yes"),OFFSET('Water Data'!$I$6,0,10*ROW('Water Data'!I82)),NA())</f>
        <v>#N/A</v>
      </c>
      <c r="U88" s="506" t="e">
        <f ca="1">+IF(AND(ISNUMBER(OFFSET('Water Data'!$I$9,0,10*ROW('Water Data'!I82))),'Data Summary'!CJ88="Yes"),OFFSET('Water Data'!$I$9,0,10*ROW('Water Data'!I82)),NA())</f>
        <v>#N/A</v>
      </c>
      <c r="V88" s="507" t="e">
        <f ca="1">+IF(AND(ISNUMBER(OFFSET('Sanitation Data'!$D$4,0,10*ROW('Sanitation Data'!D82))),'Data Summary'!CK88="Yes"),100-OFFSET('Sanitation Data'!$D$4,0,10*ROW('Sanitation Data'!D82)),NA())</f>
        <v>#N/A</v>
      </c>
      <c r="W88" s="507" t="e">
        <f ca="1">+IF(AND(ISNUMBER(OFFSET('Sanitation Data'!$D$6,0,10*ROW('Sanitation Data'!D82))),'Data Summary'!CL88="Yes"),OFFSET('Sanitation Data'!$D$6,0,10*ROW('Sanitation Data'!D82)),NA())</f>
        <v>#N/A</v>
      </c>
      <c r="X88" s="507" t="e">
        <f ca="1">+IF(AND(ISNUMBER(OFFSET('Sanitation Data'!$D$10,0,10*ROW('Sanitation Data'!D82))),'Data Summary'!CM88="Yes"),OFFSET('Sanitation Data'!$D$10,0,10*ROW('Sanitation Data'!D82)),NA())</f>
        <v>#N/A</v>
      </c>
      <c r="Y88" s="507" t="e">
        <f ca="1">+IF(AND(ISNUMBER(OFFSET('Sanitation Data'!$D$11,0,10*ROW('Sanitation Data'!D82))),'Data Summary'!CN88="Yes"),OFFSET('Sanitation Data'!$D$11,0,10*ROW('Sanitation Data'!D82)),NA())</f>
        <v>#N/A</v>
      </c>
      <c r="Z88" s="507" t="e">
        <f ca="1">+IF(AND(ISNUMBER(OFFSET('Sanitation Data'!$D$12,0,10*ROW('Sanitation Data'!D82))),'Data Summary'!CO88="Yes"),OFFSET('Sanitation Data'!$D$12,0,10*ROW('Sanitation Data'!D82)),NA())</f>
        <v>#N/A</v>
      </c>
      <c r="AA88" s="507" t="e">
        <f ca="1">+IF(AND(ISNUMBER(OFFSET('Sanitation Data'!$E$4,0,10*ROW('Sanitation Data'!E82))),'Data Summary'!CP88="Yes"),100-OFFSET('Sanitation Data'!$E$4,0,10*ROW('Sanitation Data'!E82)),NA())</f>
        <v>#N/A</v>
      </c>
      <c r="AB88" s="507" t="e">
        <f ca="1">+IF(AND(ISNUMBER(OFFSET('Sanitation Data'!$E$6,0,10*ROW('Sanitation Data'!E82))),'Data Summary'!CQ88="Yes"),OFFSET('Sanitation Data'!$E$6,0,10*ROW('Sanitation Data'!E82)),NA())</f>
        <v>#N/A</v>
      </c>
      <c r="AC88" s="507" t="e">
        <f ca="1">+IF(AND(ISNUMBER(OFFSET('Sanitation Data'!$E$10,0,10*ROW('Sanitation Data'!E82))),'Data Summary'!CR88="Yes"),OFFSET('Sanitation Data'!$E$10,0,10*ROW('Sanitation Data'!E82)),NA())</f>
        <v>#N/A</v>
      </c>
      <c r="AD88" s="507" t="e">
        <f ca="1">+IF(AND(ISNUMBER(OFFSET('Sanitation Data'!$E$11,0,10*ROW('Sanitation Data'!E82))),'Data Summary'!CS88="Yes"),OFFSET('Sanitation Data'!$E$11,0,10*ROW('Sanitation Data'!E82)),NA())</f>
        <v>#N/A</v>
      </c>
      <c r="AE88" s="507" t="e">
        <f ca="1">+IF(AND(ISNUMBER(OFFSET('Sanitation Data'!$E$12,0,10*ROW('Sanitation Data'!E82))),'Data Summary'!CT88="Yes"),OFFSET('Sanitation Data'!$E$12,0,10*ROW('Sanitation Data'!E82)),NA())</f>
        <v>#N/A</v>
      </c>
      <c r="AF88" s="507" t="e">
        <f ca="1">+IF(AND(ISNUMBER(OFFSET('Sanitation Data'!$F$4,0,10*ROW('Sanitation Data'!F82))),'Data Summary'!CU88="Yes"),100-OFFSET('Sanitation Data'!$F$4,0,10*ROW('Sanitation Data'!F82)),NA())</f>
        <v>#N/A</v>
      </c>
      <c r="AG88" s="507" t="e">
        <f ca="1">+IF(AND(ISNUMBER(OFFSET('Sanitation Data'!$F$6,0,10*ROW('Sanitation Data'!F82))),'Data Summary'!CV88="Yes"),OFFSET('Sanitation Data'!$F$6,0,10*ROW('Sanitation Data'!F82)),NA())</f>
        <v>#N/A</v>
      </c>
      <c r="AH88" s="507" t="e">
        <f ca="1">+IF(AND(ISNUMBER(OFFSET('Sanitation Data'!$F$10,0,10*ROW('Sanitation Data'!F82))),'Data Summary'!CW88="Yes"),OFFSET('Sanitation Data'!$F$10,0,10*ROW('Sanitation Data'!F82)),NA())</f>
        <v>#N/A</v>
      </c>
      <c r="AI88" s="507" t="e">
        <f ca="1">+IF(AND(ISNUMBER(OFFSET('Sanitation Data'!$F$11,0,10*ROW('Sanitation Data'!F82))),'Data Summary'!CX88="Yes"),OFFSET('Sanitation Data'!$F$11,0,10*ROW('Sanitation Data'!F82)),NA())</f>
        <v>#N/A</v>
      </c>
      <c r="AJ88" s="507" t="e">
        <f ca="1">+IF(AND(ISNUMBER(OFFSET('Sanitation Data'!$F$12,0,10*ROW('Sanitation Data'!F82))),'Data Summary'!CY88="Yes"),OFFSET('Sanitation Data'!$F$12,0,10*ROW('Sanitation Data'!F82)),NA())</f>
        <v>#N/A</v>
      </c>
      <c r="AK88" s="507" t="e">
        <f ca="1">+IF(AND(ISNUMBER(OFFSET('Sanitation Data'!$G$4,0,10*ROW('Sanitation Data'!G82))),'Data Summary'!CZ88="Yes"),100-OFFSET('Sanitation Data'!$G$4,0,10*ROW('Sanitation Data'!G82)),NA())</f>
        <v>#N/A</v>
      </c>
      <c r="AL88" s="507" t="e">
        <f ca="1">+IF(AND(ISNUMBER(OFFSET('Sanitation Data'!$G$6,0,10*ROW('Sanitation Data'!G82))),'Data Summary'!DA88="Yes"),OFFSET('Sanitation Data'!$G$6,0,10*ROW('Sanitation Data'!G82)),NA())</f>
        <v>#N/A</v>
      </c>
      <c r="AM88" s="507" t="e">
        <f ca="1">+IF(AND(ISNUMBER(OFFSET('Sanitation Data'!$G$10,0,10*ROW('Sanitation Data'!G82))),'Data Summary'!DB88="Yes"),OFFSET('Sanitation Data'!$G$10,0,10*ROW('Sanitation Data'!G82)),NA())</f>
        <v>#N/A</v>
      </c>
      <c r="AN88" s="507" t="e">
        <f ca="1">+IF(AND(ISNUMBER(OFFSET('Sanitation Data'!$G$11,0,10*ROW('Sanitation Data'!G82))),'Data Summary'!DC88="Yes"),OFFSET('Sanitation Data'!$G$11,0,10*ROW('Sanitation Data'!G82)),NA())</f>
        <v>#N/A</v>
      </c>
      <c r="AO88" s="507" t="e">
        <f ca="1">+IF(AND(ISNUMBER(OFFSET('Sanitation Data'!$G$12,0,10*ROW('Sanitation Data'!G82))),'Data Summary'!DD88="Yes"),OFFSET('Sanitation Data'!$G$12,0,10*ROW('Sanitation Data'!G82)),NA())</f>
        <v>#N/A</v>
      </c>
      <c r="AP88" s="507" t="e">
        <f ca="1">+IF(AND(ISNUMBER(OFFSET('Sanitation Data'!$H$4,0,10*ROW('Sanitation Data'!H82))),'Data Summary'!DE88="Yes"),100-OFFSET('Sanitation Data'!$H$4,0,10*ROW('Sanitation Data'!H82)),NA())</f>
        <v>#N/A</v>
      </c>
      <c r="AQ88" s="507" t="e">
        <f ca="1">+IF(AND(ISNUMBER(OFFSET('Sanitation Data'!$H$6,0,10*ROW('Sanitation Data'!H82))),'Data Summary'!DF88="Yes"),OFFSET('Sanitation Data'!$H$6,0,10*ROW('Sanitation Data'!H82)),NA())</f>
        <v>#N/A</v>
      </c>
      <c r="AR88" s="507" t="e">
        <f ca="1">+IF(AND(ISNUMBER(OFFSET('Sanitation Data'!$H$10,0,10*ROW('Sanitation Data'!H82))),'Data Summary'!DG88="Yes"),OFFSET('Sanitation Data'!$H$10,0,10*ROW('Sanitation Data'!H82)),NA())</f>
        <v>#N/A</v>
      </c>
      <c r="AS88" s="507" t="e">
        <f ca="1">+IF(AND(ISNUMBER(OFFSET('Sanitation Data'!$H$11,0,10*ROW('Sanitation Data'!H82))),'Data Summary'!DH88="Yes"),OFFSET('Sanitation Data'!$H$11,0,10*ROW('Sanitation Data'!H82)),NA())</f>
        <v>#N/A</v>
      </c>
      <c r="AT88" s="507" t="e">
        <f ca="1">+IF(AND(ISNUMBER(OFFSET('Sanitation Data'!$H$12,0,10*ROW('Sanitation Data'!H82))),'Data Summary'!DI88="Yes"),OFFSET('Sanitation Data'!$H$12,0,10*ROW('Sanitation Data'!H82)),NA())</f>
        <v>#N/A</v>
      </c>
      <c r="AU88" s="507" t="e">
        <f ca="1">+IF(AND(ISNUMBER(OFFSET('Sanitation Data'!$I$4,0,10*ROW('Sanitation Data'!I82))),'Data Summary'!DJ88="Yes"),100-OFFSET('Sanitation Data'!$I$4,0,10*ROW('Sanitation Data'!I82)),NA())</f>
        <v>#N/A</v>
      </c>
      <c r="AV88" s="507" t="e">
        <f ca="1">+IF(AND(ISNUMBER(OFFSET('Sanitation Data'!$I$6,0,10*ROW('Sanitation Data'!I82))),'Data Summary'!DK88="Yes"),OFFSET('Sanitation Data'!$I$6,0,10*ROW('Sanitation Data'!I82)),NA())</f>
        <v>#N/A</v>
      </c>
      <c r="AW88" s="507" t="e">
        <f ca="1">+IF(AND(ISNUMBER(OFFSET('Sanitation Data'!$I$10,0,10*ROW('Sanitation Data'!I82))),'Data Summary'!DL88="Yes"),OFFSET('Sanitation Data'!$I$10,0,10*ROW('Sanitation Data'!I82)),NA())</f>
        <v>#N/A</v>
      </c>
      <c r="AX88" s="507" t="e">
        <f ca="1">+IF(AND(ISNUMBER(OFFSET('Sanitation Data'!$I$11,0,10*ROW('Sanitation Data'!I82))),'Data Summary'!DM88="Yes"),OFFSET('Sanitation Data'!$I$11,0,10*ROW('Sanitation Data'!I82)),NA())</f>
        <v>#N/A</v>
      </c>
      <c r="AY88" s="507" t="e">
        <f ca="1">+IF(AND(ISNUMBER(OFFSET('Sanitation Data'!$I$12,0,10*ROW('Sanitation Data'!I82))),'Data Summary'!DN88="Yes"),OFFSET('Sanitation Data'!$I$12,0,10*ROW('Sanitation Data'!I82)),NA())</f>
        <v>#N/A</v>
      </c>
      <c r="AZ88" s="508" t="e">
        <f ca="1">+IF(AND(ISNUMBER(OFFSET('Hygiene Data'!$D$5,0,10*ROW('Hygiene Data'!D82))),'Data Summary'!DO88="Yes"),OFFSET('Hygiene Data'!$D$5,0,10*ROW('Hygiene Data'!D82)),NA())</f>
        <v>#N/A</v>
      </c>
      <c r="BA88" s="508" t="e">
        <f ca="1">+IF(AND(ISNUMBER(OFFSET('Hygiene Data'!$D$7,0,10*ROW('Hygiene Data'!D82))),'Data Summary'!DP88="Yes"),OFFSET('Hygiene Data'!$D$7,0,10*ROW('Hygiene Data'!D82)),NA())</f>
        <v>#N/A</v>
      </c>
      <c r="BB88" s="508" t="e">
        <f ca="1">+IF(AND(ISNUMBER(OFFSET('Hygiene Data'!$D$9,0,10*ROW('Hygiene Data'!D82))),'Data Summary'!DQ88="Yes"),OFFSET('Hygiene Data'!$D$9,0,10*ROW('Hygiene Data'!D82)),NA())</f>
        <v>#N/A</v>
      </c>
      <c r="BC88" s="508" t="e">
        <f ca="1">+IF(AND(ISNUMBER(OFFSET('Hygiene Data'!$E$5,0,10*ROW('Hygiene Data'!E82))),'Data Summary'!DR88="Yes"),OFFSET('Hygiene Data'!$E$5,0,10*ROW('Hygiene Data'!E82)),NA())</f>
        <v>#N/A</v>
      </c>
      <c r="BD88" s="508" t="e">
        <f ca="1">+IF(AND(ISNUMBER(OFFSET('Hygiene Data'!$E$7,0,10*ROW('Hygiene Data'!E82))),'Data Summary'!DS88="Yes"),OFFSET('Hygiene Data'!$E$7,0,10*ROW('Hygiene Data'!E82)),NA())</f>
        <v>#N/A</v>
      </c>
      <c r="BE88" s="508" t="e">
        <f ca="1">+IF(AND(ISNUMBER(OFFSET('Hygiene Data'!$E$9,0,10*ROW('Hygiene Data'!E82))),'Data Summary'!DT88="Yes"),OFFSET('Hygiene Data'!$E$9,0,10*ROW('Hygiene Data'!E82)),NA())</f>
        <v>#N/A</v>
      </c>
      <c r="BF88" s="508" t="e">
        <f ca="1">+IF(AND(ISNUMBER(OFFSET('Hygiene Data'!$F$5,0,10*ROW('Hygiene Data'!F82))),'Data Summary'!DU88="Yes"),OFFSET('Hygiene Data'!$F$5,0,10*ROW('Hygiene Data'!F82)),NA())</f>
        <v>#N/A</v>
      </c>
      <c r="BG88" s="508" t="e">
        <f ca="1">+IF(AND(ISNUMBER(OFFSET('Hygiene Data'!$F$7,0,10*ROW('Hygiene Data'!F82))),'Data Summary'!DV88="Yes"),OFFSET('Hygiene Data'!$F$7,0,10*ROW('Hygiene Data'!F82)),NA())</f>
        <v>#N/A</v>
      </c>
      <c r="BH88" s="508" t="e">
        <f ca="1">+IF(AND(ISNUMBER(OFFSET('Hygiene Data'!$F$9,0,10*ROW('Hygiene Data'!F82))),'Data Summary'!DW88="Yes"),OFFSET('Hygiene Data'!$F$9,0,10*ROW('Hygiene Data'!F82)),NA())</f>
        <v>#N/A</v>
      </c>
      <c r="BI88" s="508" t="e">
        <f ca="1">+IF(AND(ISNUMBER(OFFSET('Hygiene Data'!$G$5,0,10*ROW('Hygiene Data'!G82))),'Data Summary'!DX88="Yes"),OFFSET('Hygiene Data'!$G$5,0,10*ROW('Hygiene Data'!G82)),NA())</f>
        <v>#N/A</v>
      </c>
      <c r="BJ88" s="508" t="e">
        <f ca="1">+IF(AND(ISNUMBER(OFFSET('Hygiene Data'!$G$7,0,10*ROW('Hygiene Data'!G82))),'Data Summary'!DY88="Yes"),OFFSET('Hygiene Data'!$G$7,0,10*ROW('Hygiene Data'!G82)),NA())</f>
        <v>#N/A</v>
      </c>
      <c r="BK88" s="508" t="e">
        <f ca="1">+IF(AND(ISNUMBER(OFFSET('Hygiene Data'!$G$9,0,10*ROW('Hygiene Data'!G82))),'Data Summary'!DZ88="Yes"),OFFSET('Hygiene Data'!$G$9,0,10*ROW('Hygiene Data'!G82)),NA())</f>
        <v>#N/A</v>
      </c>
      <c r="BL88" s="508" t="e">
        <f ca="1">+IF(AND(ISNUMBER(OFFSET('Hygiene Data'!$H$5,0,10*ROW('Hygiene Data'!H82))),'Data Summary'!EA88="Yes"),OFFSET('Hygiene Data'!$H$5,0,10*ROW('Hygiene Data'!H82)),NA())</f>
        <v>#N/A</v>
      </c>
      <c r="BM88" s="508" t="e">
        <f ca="1">+IF(AND(ISNUMBER(OFFSET('Hygiene Data'!$H$7,0,10*ROW('Hygiene Data'!H82))),'Data Summary'!EB88="Yes"),OFFSET('Hygiene Data'!$H$7,0,10*ROW('Hygiene Data'!H82)),NA())</f>
        <v>#N/A</v>
      </c>
      <c r="BN88" s="508" t="e">
        <f ca="1">+IF(AND(ISNUMBER(OFFSET('Hygiene Data'!$H$9,0,10*ROW('Hygiene Data'!H82))),'Data Summary'!EC88="Yes"),OFFSET('Hygiene Data'!$H$9,0,10*ROW('Hygiene Data'!H82)),NA())</f>
        <v>#N/A</v>
      </c>
      <c r="BO88" s="508" t="e">
        <f ca="1">+IF(AND(ISNUMBER(OFFSET('Hygiene Data'!$I$5,0,10*ROW('Hygiene Data'!I82))),'Data Summary'!ED88="Yes"),OFFSET('Hygiene Data'!$I$5,0,10*ROW('Hygiene Data'!I82)),NA())</f>
        <v>#N/A</v>
      </c>
      <c r="BP88" s="508" t="e">
        <f ca="1">+IF(AND(ISNUMBER(OFFSET('Hygiene Data'!$I$7,0,10*ROW('Hygiene Data'!I82))),'Data Summary'!EE88="Yes"),OFFSET('Hygiene Data'!$I$7,0,10*ROW('Hygiene Data'!I82)),NA())</f>
        <v>#N/A</v>
      </c>
      <c r="BQ88" s="508" t="e">
        <f ca="1">+IF(AND(ISNUMBER(OFFSET('Hygiene Data'!$I$9,0,10*ROW('Hygiene Data'!I82))),'Data Summary'!EF88="Yes"),OFFSET('Hygiene Data'!$I$9,0,10*ROW('Hygiene Data'!I82)),NA())</f>
        <v>#N/A</v>
      </c>
    </row>
    <row r="89" spans="1:69" x14ac:dyDescent="0.25">
      <c r="A89" s="504" t="e">
        <f ca="1">+RIGHT('Data Summary'!A89,LEN('Data Summary'!A89)-9)</f>
        <v>#VALUE!</v>
      </c>
      <c r="B89" s="478" t="str">
        <f ca="1">+IF(ISTEXT('Data Summary'!B89),'Data Summary'!B89,"")</f>
        <v/>
      </c>
      <c r="C89" s="505" t="e">
        <f ca="1">+VALUE('Data Summary'!C89)</f>
        <v>#VALUE!</v>
      </c>
      <c r="D89" s="506" t="e">
        <f ca="1">+IF(AND(ISNUMBER(OFFSET('Water Data'!$D$4,0,10*ROW('Water Data'!D83))),'Data Summary'!BS89="Yes"),100-OFFSET('Water Data'!$D$4,0,10*ROW('Water Data'!D83)),NA())</f>
        <v>#N/A</v>
      </c>
      <c r="E89" s="506" t="e">
        <f ca="1">+IF(AND(ISNUMBER(OFFSET('Water Data'!$D$6,0,10*ROW('Water Data'!D83))),'Data Summary'!BT89="Yes"),OFFSET('Water Data'!$D$6,0,10*ROW('Water Data'!D83)),NA())</f>
        <v>#N/A</v>
      </c>
      <c r="F89" s="506" t="e">
        <f ca="1">+IF(AND(ISNUMBER(OFFSET('Water Data'!$D$9,0,10*ROW('Water Data'!D83))),'Data Summary'!BU89="Yes"),OFFSET('Water Data'!$D$9,0,10*ROW('Water Data'!D83)),NA())</f>
        <v>#N/A</v>
      </c>
      <c r="G89" s="506" t="e">
        <f ca="1">+IF(AND(ISNUMBER(OFFSET('Water Data'!$E$4,0,10*ROW('Water Data'!E83))),'Data Summary'!BV89="Yes"),100-OFFSET('Water Data'!$E$4,0,10*ROW('Water Data'!E83)),NA())</f>
        <v>#N/A</v>
      </c>
      <c r="H89" s="506" t="e">
        <f ca="1">+IF(AND(ISNUMBER(OFFSET('Water Data'!$E$6,0,10*ROW('Water Data'!E83))),'Data Summary'!BW89="Yes"),OFFSET('Water Data'!$E$6,0,10*ROW('Water Data'!E83)),NA())</f>
        <v>#N/A</v>
      </c>
      <c r="I89" s="506" t="e">
        <f ca="1">+IF(AND(ISNUMBER(OFFSET('Water Data'!$E$9,0,10*ROW('Water Data'!E83))),'Data Summary'!BX89="Yes"),OFFSET('Water Data'!$E$9,0,10*ROW('Water Data'!E83)),NA())</f>
        <v>#N/A</v>
      </c>
      <c r="J89" s="506" t="e">
        <f ca="1">+IF(AND(ISNUMBER(OFFSET('Water Data'!$F$4,0,10*ROW('Water Data'!F83))),'Data Summary'!BY89="Yes"),100-OFFSET('Water Data'!$F$4,0,10*ROW('Water Data'!F83)),NA())</f>
        <v>#N/A</v>
      </c>
      <c r="K89" s="506" t="e">
        <f ca="1">+IF(AND(ISNUMBER(OFFSET('Water Data'!$F$6,0,10*ROW('Water Data'!F83))),'Data Summary'!BZ89="Yes"),OFFSET('Water Data'!$F$6,0,10*ROW('Water Data'!F83)),NA())</f>
        <v>#N/A</v>
      </c>
      <c r="L89" s="506" t="e">
        <f ca="1">+IF(AND(ISNUMBER(OFFSET('Water Data'!$F$9,0,10*ROW('Water Data'!F83))),'Data Summary'!CA89="Yes"),OFFSET('Water Data'!$F$9,0,10*ROW('Water Data'!F83)),NA())</f>
        <v>#N/A</v>
      </c>
      <c r="M89" s="506" t="e">
        <f ca="1">+IF(AND(ISNUMBER(OFFSET('Water Data'!$G$4,0,10*ROW('Water Data'!G83))),'Data Summary'!CB89="Yes"),100-OFFSET('Water Data'!$G$4,0,10*ROW('Water Data'!G83)),NA())</f>
        <v>#N/A</v>
      </c>
      <c r="N89" s="506" t="e">
        <f ca="1">+IF(AND(ISNUMBER(OFFSET('Water Data'!$G$6,0,10*ROW('Water Data'!G83))),'Data Summary'!CC89="Yes"),OFFSET('Water Data'!$G$6,0,10*ROW('Water Data'!G83)),NA())</f>
        <v>#N/A</v>
      </c>
      <c r="O89" s="506" t="e">
        <f ca="1">+IF(AND(ISNUMBER(OFFSET('Water Data'!$G$9,0,10*ROW('Water Data'!G83))),'Data Summary'!CD89="Yes"),OFFSET('Water Data'!$G$9,0,10*ROW('Water Data'!G83)),NA())</f>
        <v>#N/A</v>
      </c>
      <c r="P89" s="506" t="e">
        <f ca="1">+IF(AND(ISNUMBER(OFFSET('Water Data'!$H$4,0,10*ROW('Water Data'!H83))),'Data Summary'!CE89="Yes"),100-OFFSET('Water Data'!$H$4,0,10*ROW('Water Data'!H83)),NA())</f>
        <v>#N/A</v>
      </c>
      <c r="Q89" s="506" t="e">
        <f ca="1">+IF(AND(ISNUMBER(OFFSET('Water Data'!$H$6,0,10*ROW('Water Data'!H83))),'Data Summary'!CF89="Yes"),OFFSET('Water Data'!$H$6,0,10*ROW('Water Data'!H83)),NA())</f>
        <v>#N/A</v>
      </c>
      <c r="R89" s="506" t="e">
        <f ca="1">+IF(AND(ISNUMBER(OFFSET('Water Data'!$H$9,0,10*ROW('Water Data'!H83))),'Data Summary'!CG89="Yes"),OFFSET('Water Data'!$H$9,0,10*ROW('Water Data'!H83)),NA())</f>
        <v>#N/A</v>
      </c>
      <c r="S89" s="506" t="e">
        <f ca="1">+IF(AND(ISNUMBER(OFFSET('Water Data'!$I$4,0,10*ROW('Water Data'!I83))),'Data Summary'!CH89="Yes"),100-OFFSET('Water Data'!$I$4,0,10*ROW('Water Data'!I83)),NA())</f>
        <v>#N/A</v>
      </c>
      <c r="T89" s="506" t="e">
        <f ca="1">+IF(AND(ISNUMBER(OFFSET('Water Data'!$I$6,0,10*ROW('Water Data'!I83))),'Data Summary'!CI89="Yes"),OFFSET('Water Data'!$I$6,0,10*ROW('Water Data'!I83)),NA())</f>
        <v>#N/A</v>
      </c>
      <c r="U89" s="506" t="e">
        <f ca="1">+IF(AND(ISNUMBER(OFFSET('Water Data'!$I$9,0,10*ROW('Water Data'!I83))),'Data Summary'!CJ89="Yes"),OFFSET('Water Data'!$I$9,0,10*ROW('Water Data'!I83)),NA())</f>
        <v>#N/A</v>
      </c>
      <c r="V89" s="507" t="e">
        <f ca="1">+IF(AND(ISNUMBER(OFFSET('Sanitation Data'!$D$4,0,10*ROW('Sanitation Data'!D83))),'Data Summary'!CK89="Yes"),100-OFFSET('Sanitation Data'!$D$4,0,10*ROW('Sanitation Data'!D83)),NA())</f>
        <v>#N/A</v>
      </c>
      <c r="W89" s="507" t="e">
        <f ca="1">+IF(AND(ISNUMBER(OFFSET('Sanitation Data'!$D$6,0,10*ROW('Sanitation Data'!D83))),'Data Summary'!CL89="Yes"),OFFSET('Sanitation Data'!$D$6,0,10*ROW('Sanitation Data'!D83)),NA())</f>
        <v>#N/A</v>
      </c>
      <c r="X89" s="507" t="e">
        <f ca="1">+IF(AND(ISNUMBER(OFFSET('Sanitation Data'!$D$10,0,10*ROW('Sanitation Data'!D83))),'Data Summary'!CM89="Yes"),OFFSET('Sanitation Data'!$D$10,0,10*ROW('Sanitation Data'!D83)),NA())</f>
        <v>#N/A</v>
      </c>
      <c r="Y89" s="507" t="e">
        <f ca="1">+IF(AND(ISNUMBER(OFFSET('Sanitation Data'!$D$11,0,10*ROW('Sanitation Data'!D83))),'Data Summary'!CN89="Yes"),OFFSET('Sanitation Data'!$D$11,0,10*ROW('Sanitation Data'!D83)),NA())</f>
        <v>#N/A</v>
      </c>
      <c r="Z89" s="507" t="e">
        <f ca="1">+IF(AND(ISNUMBER(OFFSET('Sanitation Data'!$D$12,0,10*ROW('Sanitation Data'!D83))),'Data Summary'!CO89="Yes"),OFFSET('Sanitation Data'!$D$12,0,10*ROW('Sanitation Data'!D83)),NA())</f>
        <v>#N/A</v>
      </c>
      <c r="AA89" s="507" t="e">
        <f ca="1">+IF(AND(ISNUMBER(OFFSET('Sanitation Data'!$E$4,0,10*ROW('Sanitation Data'!E83))),'Data Summary'!CP89="Yes"),100-OFFSET('Sanitation Data'!$E$4,0,10*ROW('Sanitation Data'!E83)),NA())</f>
        <v>#N/A</v>
      </c>
      <c r="AB89" s="507" t="e">
        <f ca="1">+IF(AND(ISNUMBER(OFFSET('Sanitation Data'!$E$6,0,10*ROW('Sanitation Data'!E83))),'Data Summary'!CQ89="Yes"),OFFSET('Sanitation Data'!$E$6,0,10*ROW('Sanitation Data'!E83)),NA())</f>
        <v>#N/A</v>
      </c>
      <c r="AC89" s="507" t="e">
        <f ca="1">+IF(AND(ISNUMBER(OFFSET('Sanitation Data'!$E$10,0,10*ROW('Sanitation Data'!E83))),'Data Summary'!CR89="Yes"),OFFSET('Sanitation Data'!$E$10,0,10*ROW('Sanitation Data'!E83)),NA())</f>
        <v>#N/A</v>
      </c>
      <c r="AD89" s="507" t="e">
        <f ca="1">+IF(AND(ISNUMBER(OFFSET('Sanitation Data'!$E$11,0,10*ROW('Sanitation Data'!E83))),'Data Summary'!CS89="Yes"),OFFSET('Sanitation Data'!$E$11,0,10*ROW('Sanitation Data'!E83)),NA())</f>
        <v>#N/A</v>
      </c>
      <c r="AE89" s="507" t="e">
        <f ca="1">+IF(AND(ISNUMBER(OFFSET('Sanitation Data'!$E$12,0,10*ROW('Sanitation Data'!E83))),'Data Summary'!CT89="Yes"),OFFSET('Sanitation Data'!$E$12,0,10*ROW('Sanitation Data'!E83)),NA())</f>
        <v>#N/A</v>
      </c>
      <c r="AF89" s="507" t="e">
        <f ca="1">+IF(AND(ISNUMBER(OFFSET('Sanitation Data'!$F$4,0,10*ROW('Sanitation Data'!F83))),'Data Summary'!CU89="Yes"),100-OFFSET('Sanitation Data'!$F$4,0,10*ROW('Sanitation Data'!F83)),NA())</f>
        <v>#N/A</v>
      </c>
      <c r="AG89" s="507" t="e">
        <f ca="1">+IF(AND(ISNUMBER(OFFSET('Sanitation Data'!$F$6,0,10*ROW('Sanitation Data'!F83))),'Data Summary'!CV89="Yes"),OFFSET('Sanitation Data'!$F$6,0,10*ROW('Sanitation Data'!F83)),NA())</f>
        <v>#N/A</v>
      </c>
      <c r="AH89" s="507" t="e">
        <f ca="1">+IF(AND(ISNUMBER(OFFSET('Sanitation Data'!$F$10,0,10*ROW('Sanitation Data'!F83))),'Data Summary'!CW89="Yes"),OFFSET('Sanitation Data'!$F$10,0,10*ROW('Sanitation Data'!F83)),NA())</f>
        <v>#N/A</v>
      </c>
      <c r="AI89" s="507" t="e">
        <f ca="1">+IF(AND(ISNUMBER(OFFSET('Sanitation Data'!$F$11,0,10*ROW('Sanitation Data'!F83))),'Data Summary'!CX89="Yes"),OFFSET('Sanitation Data'!$F$11,0,10*ROW('Sanitation Data'!F83)),NA())</f>
        <v>#N/A</v>
      </c>
      <c r="AJ89" s="507" t="e">
        <f ca="1">+IF(AND(ISNUMBER(OFFSET('Sanitation Data'!$F$12,0,10*ROW('Sanitation Data'!F83))),'Data Summary'!CY89="Yes"),OFFSET('Sanitation Data'!$F$12,0,10*ROW('Sanitation Data'!F83)),NA())</f>
        <v>#N/A</v>
      </c>
      <c r="AK89" s="507" t="e">
        <f ca="1">+IF(AND(ISNUMBER(OFFSET('Sanitation Data'!$G$4,0,10*ROW('Sanitation Data'!G83))),'Data Summary'!CZ89="Yes"),100-OFFSET('Sanitation Data'!$G$4,0,10*ROW('Sanitation Data'!G83)),NA())</f>
        <v>#N/A</v>
      </c>
      <c r="AL89" s="507" t="e">
        <f ca="1">+IF(AND(ISNUMBER(OFFSET('Sanitation Data'!$G$6,0,10*ROW('Sanitation Data'!G83))),'Data Summary'!DA89="Yes"),OFFSET('Sanitation Data'!$G$6,0,10*ROW('Sanitation Data'!G83)),NA())</f>
        <v>#N/A</v>
      </c>
      <c r="AM89" s="507" t="e">
        <f ca="1">+IF(AND(ISNUMBER(OFFSET('Sanitation Data'!$G$10,0,10*ROW('Sanitation Data'!G83))),'Data Summary'!DB89="Yes"),OFFSET('Sanitation Data'!$G$10,0,10*ROW('Sanitation Data'!G83)),NA())</f>
        <v>#N/A</v>
      </c>
      <c r="AN89" s="507" t="e">
        <f ca="1">+IF(AND(ISNUMBER(OFFSET('Sanitation Data'!$G$11,0,10*ROW('Sanitation Data'!G83))),'Data Summary'!DC89="Yes"),OFFSET('Sanitation Data'!$G$11,0,10*ROW('Sanitation Data'!G83)),NA())</f>
        <v>#N/A</v>
      </c>
      <c r="AO89" s="507" t="e">
        <f ca="1">+IF(AND(ISNUMBER(OFFSET('Sanitation Data'!$G$12,0,10*ROW('Sanitation Data'!G83))),'Data Summary'!DD89="Yes"),OFFSET('Sanitation Data'!$G$12,0,10*ROW('Sanitation Data'!G83)),NA())</f>
        <v>#N/A</v>
      </c>
      <c r="AP89" s="507" t="e">
        <f ca="1">+IF(AND(ISNUMBER(OFFSET('Sanitation Data'!$H$4,0,10*ROW('Sanitation Data'!H83))),'Data Summary'!DE89="Yes"),100-OFFSET('Sanitation Data'!$H$4,0,10*ROW('Sanitation Data'!H83)),NA())</f>
        <v>#N/A</v>
      </c>
      <c r="AQ89" s="507" t="e">
        <f ca="1">+IF(AND(ISNUMBER(OFFSET('Sanitation Data'!$H$6,0,10*ROW('Sanitation Data'!H83))),'Data Summary'!DF89="Yes"),OFFSET('Sanitation Data'!$H$6,0,10*ROW('Sanitation Data'!H83)),NA())</f>
        <v>#N/A</v>
      </c>
      <c r="AR89" s="507" t="e">
        <f ca="1">+IF(AND(ISNUMBER(OFFSET('Sanitation Data'!$H$10,0,10*ROW('Sanitation Data'!H83))),'Data Summary'!DG89="Yes"),OFFSET('Sanitation Data'!$H$10,0,10*ROW('Sanitation Data'!H83)),NA())</f>
        <v>#N/A</v>
      </c>
      <c r="AS89" s="507" t="e">
        <f ca="1">+IF(AND(ISNUMBER(OFFSET('Sanitation Data'!$H$11,0,10*ROW('Sanitation Data'!H83))),'Data Summary'!DH89="Yes"),OFFSET('Sanitation Data'!$H$11,0,10*ROW('Sanitation Data'!H83)),NA())</f>
        <v>#N/A</v>
      </c>
      <c r="AT89" s="507" t="e">
        <f ca="1">+IF(AND(ISNUMBER(OFFSET('Sanitation Data'!$H$12,0,10*ROW('Sanitation Data'!H83))),'Data Summary'!DI89="Yes"),OFFSET('Sanitation Data'!$H$12,0,10*ROW('Sanitation Data'!H83)),NA())</f>
        <v>#N/A</v>
      </c>
      <c r="AU89" s="507" t="e">
        <f ca="1">+IF(AND(ISNUMBER(OFFSET('Sanitation Data'!$I$4,0,10*ROW('Sanitation Data'!I83))),'Data Summary'!DJ89="Yes"),100-OFFSET('Sanitation Data'!$I$4,0,10*ROW('Sanitation Data'!I83)),NA())</f>
        <v>#N/A</v>
      </c>
      <c r="AV89" s="507" t="e">
        <f ca="1">+IF(AND(ISNUMBER(OFFSET('Sanitation Data'!$I$6,0,10*ROW('Sanitation Data'!I83))),'Data Summary'!DK89="Yes"),OFFSET('Sanitation Data'!$I$6,0,10*ROW('Sanitation Data'!I83)),NA())</f>
        <v>#N/A</v>
      </c>
      <c r="AW89" s="507" t="e">
        <f ca="1">+IF(AND(ISNUMBER(OFFSET('Sanitation Data'!$I$10,0,10*ROW('Sanitation Data'!I83))),'Data Summary'!DL89="Yes"),OFFSET('Sanitation Data'!$I$10,0,10*ROW('Sanitation Data'!I83)),NA())</f>
        <v>#N/A</v>
      </c>
      <c r="AX89" s="507" t="e">
        <f ca="1">+IF(AND(ISNUMBER(OFFSET('Sanitation Data'!$I$11,0,10*ROW('Sanitation Data'!I83))),'Data Summary'!DM89="Yes"),OFFSET('Sanitation Data'!$I$11,0,10*ROW('Sanitation Data'!I83)),NA())</f>
        <v>#N/A</v>
      </c>
      <c r="AY89" s="507" t="e">
        <f ca="1">+IF(AND(ISNUMBER(OFFSET('Sanitation Data'!$I$12,0,10*ROW('Sanitation Data'!I83))),'Data Summary'!DN89="Yes"),OFFSET('Sanitation Data'!$I$12,0,10*ROW('Sanitation Data'!I83)),NA())</f>
        <v>#N/A</v>
      </c>
      <c r="AZ89" s="508" t="e">
        <f ca="1">+IF(AND(ISNUMBER(OFFSET('Hygiene Data'!$D$5,0,10*ROW('Hygiene Data'!D83))),'Data Summary'!DO89="Yes"),OFFSET('Hygiene Data'!$D$5,0,10*ROW('Hygiene Data'!D83)),NA())</f>
        <v>#N/A</v>
      </c>
      <c r="BA89" s="508" t="e">
        <f ca="1">+IF(AND(ISNUMBER(OFFSET('Hygiene Data'!$D$7,0,10*ROW('Hygiene Data'!D83))),'Data Summary'!DP89="Yes"),OFFSET('Hygiene Data'!$D$7,0,10*ROW('Hygiene Data'!D83)),NA())</f>
        <v>#N/A</v>
      </c>
      <c r="BB89" s="508" t="e">
        <f ca="1">+IF(AND(ISNUMBER(OFFSET('Hygiene Data'!$D$9,0,10*ROW('Hygiene Data'!D83))),'Data Summary'!DQ89="Yes"),OFFSET('Hygiene Data'!$D$9,0,10*ROW('Hygiene Data'!D83)),NA())</f>
        <v>#N/A</v>
      </c>
      <c r="BC89" s="508" t="e">
        <f ca="1">+IF(AND(ISNUMBER(OFFSET('Hygiene Data'!$E$5,0,10*ROW('Hygiene Data'!E83))),'Data Summary'!DR89="Yes"),OFFSET('Hygiene Data'!$E$5,0,10*ROW('Hygiene Data'!E83)),NA())</f>
        <v>#N/A</v>
      </c>
      <c r="BD89" s="508" t="e">
        <f ca="1">+IF(AND(ISNUMBER(OFFSET('Hygiene Data'!$E$7,0,10*ROW('Hygiene Data'!E83))),'Data Summary'!DS89="Yes"),OFFSET('Hygiene Data'!$E$7,0,10*ROW('Hygiene Data'!E83)),NA())</f>
        <v>#N/A</v>
      </c>
      <c r="BE89" s="508" t="e">
        <f ca="1">+IF(AND(ISNUMBER(OFFSET('Hygiene Data'!$E$9,0,10*ROW('Hygiene Data'!E83))),'Data Summary'!DT89="Yes"),OFFSET('Hygiene Data'!$E$9,0,10*ROW('Hygiene Data'!E83)),NA())</f>
        <v>#N/A</v>
      </c>
      <c r="BF89" s="508" t="e">
        <f ca="1">+IF(AND(ISNUMBER(OFFSET('Hygiene Data'!$F$5,0,10*ROW('Hygiene Data'!F83))),'Data Summary'!DU89="Yes"),OFFSET('Hygiene Data'!$F$5,0,10*ROW('Hygiene Data'!F83)),NA())</f>
        <v>#N/A</v>
      </c>
      <c r="BG89" s="508" t="e">
        <f ca="1">+IF(AND(ISNUMBER(OFFSET('Hygiene Data'!$F$7,0,10*ROW('Hygiene Data'!F83))),'Data Summary'!DV89="Yes"),OFFSET('Hygiene Data'!$F$7,0,10*ROW('Hygiene Data'!F83)),NA())</f>
        <v>#N/A</v>
      </c>
      <c r="BH89" s="508" t="e">
        <f ca="1">+IF(AND(ISNUMBER(OFFSET('Hygiene Data'!$F$9,0,10*ROW('Hygiene Data'!F83))),'Data Summary'!DW89="Yes"),OFFSET('Hygiene Data'!$F$9,0,10*ROW('Hygiene Data'!F83)),NA())</f>
        <v>#N/A</v>
      </c>
      <c r="BI89" s="508" t="e">
        <f ca="1">+IF(AND(ISNUMBER(OFFSET('Hygiene Data'!$G$5,0,10*ROW('Hygiene Data'!G83))),'Data Summary'!DX89="Yes"),OFFSET('Hygiene Data'!$G$5,0,10*ROW('Hygiene Data'!G83)),NA())</f>
        <v>#N/A</v>
      </c>
      <c r="BJ89" s="508" t="e">
        <f ca="1">+IF(AND(ISNUMBER(OFFSET('Hygiene Data'!$G$7,0,10*ROW('Hygiene Data'!G83))),'Data Summary'!DY89="Yes"),OFFSET('Hygiene Data'!$G$7,0,10*ROW('Hygiene Data'!G83)),NA())</f>
        <v>#N/A</v>
      </c>
      <c r="BK89" s="508" t="e">
        <f ca="1">+IF(AND(ISNUMBER(OFFSET('Hygiene Data'!$G$9,0,10*ROW('Hygiene Data'!G83))),'Data Summary'!DZ89="Yes"),OFFSET('Hygiene Data'!$G$9,0,10*ROW('Hygiene Data'!G83)),NA())</f>
        <v>#N/A</v>
      </c>
      <c r="BL89" s="508" t="e">
        <f ca="1">+IF(AND(ISNUMBER(OFFSET('Hygiene Data'!$H$5,0,10*ROW('Hygiene Data'!H83))),'Data Summary'!EA89="Yes"),OFFSET('Hygiene Data'!$H$5,0,10*ROW('Hygiene Data'!H83)),NA())</f>
        <v>#N/A</v>
      </c>
      <c r="BM89" s="508" t="e">
        <f ca="1">+IF(AND(ISNUMBER(OFFSET('Hygiene Data'!$H$7,0,10*ROW('Hygiene Data'!H83))),'Data Summary'!EB89="Yes"),OFFSET('Hygiene Data'!$H$7,0,10*ROW('Hygiene Data'!H83)),NA())</f>
        <v>#N/A</v>
      </c>
      <c r="BN89" s="508" t="e">
        <f ca="1">+IF(AND(ISNUMBER(OFFSET('Hygiene Data'!$H$9,0,10*ROW('Hygiene Data'!H83))),'Data Summary'!EC89="Yes"),OFFSET('Hygiene Data'!$H$9,0,10*ROW('Hygiene Data'!H83)),NA())</f>
        <v>#N/A</v>
      </c>
      <c r="BO89" s="508" t="e">
        <f ca="1">+IF(AND(ISNUMBER(OFFSET('Hygiene Data'!$I$5,0,10*ROW('Hygiene Data'!I83))),'Data Summary'!ED89="Yes"),OFFSET('Hygiene Data'!$I$5,0,10*ROW('Hygiene Data'!I83)),NA())</f>
        <v>#N/A</v>
      </c>
      <c r="BP89" s="508" t="e">
        <f ca="1">+IF(AND(ISNUMBER(OFFSET('Hygiene Data'!$I$7,0,10*ROW('Hygiene Data'!I83))),'Data Summary'!EE89="Yes"),OFFSET('Hygiene Data'!$I$7,0,10*ROW('Hygiene Data'!I83)),NA())</f>
        <v>#N/A</v>
      </c>
      <c r="BQ89" s="508" t="e">
        <f ca="1">+IF(AND(ISNUMBER(OFFSET('Hygiene Data'!$I$9,0,10*ROW('Hygiene Data'!I83))),'Data Summary'!EF89="Yes"),OFFSET('Hygiene Data'!$I$9,0,10*ROW('Hygiene Data'!I83)),NA())</f>
        <v>#N/A</v>
      </c>
    </row>
    <row r="90" spans="1:69" x14ac:dyDescent="0.25">
      <c r="A90" s="504" t="e">
        <f ca="1">+RIGHT('Data Summary'!A90,LEN('Data Summary'!A90)-9)</f>
        <v>#VALUE!</v>
      </c>
      <c r="B90" s="478" t="str">
        <f ca="1">+IF(ISTEXT('Data Summary'!B90),'Data Summary'!B90,"")</f>
        <v/>
      </c>
      <c r="C90" s="505" t="e">
        <f ca="1">+VALUE('Data Summary'!C90)</f>
        <v>#VALUE!</v>
      </c>
      <c r="D90" s="506" t="e">
        <f ca="1">+IF(AND(ISNUMBER(OFFSET('Water Data'!$D$4,0,10*ROW('Water Data'!D84))),'Data Summary'!BS90="Yes"),100-OFFSET('Water Data'!$D$4,0,10*ROW('Water Data'!D84)),NA())</f>
        <v>#N/A</v>
      </c>
      <c r="E90" s="506" t="e">
        <f ca="1">+IF(AND(ISNUMBER(OFFSET('Water Data'!$D$6,0,10*ROW('Water Data'!D84))),'Data Summary'!BT90="Yes"),OFFSET('Water Data'!$D$6,0,10*ROW('Water Data'!D84)),NA())</f>
        <v>#N/A</v>
      </c>
      <c r="F90" s="506" t="e">
        <f ca="1">+IF(AND(ISNUMBER(OFFSET('Water Data'!$D$9,0,10*ROW('Water Data'!D84))),'Data Summary'!BU90="Yes"),OFFSET('Water Data'!$D$9,0,10*ROW('Water Data'!D84)),NA())</f>
        <v>#N/A</v>
      </c>
      <c r="G90" s="506" t="e">
        <f ca="1">+IF(AND(ISNUMBER(OFFSET('Water Data'!$E$4,0,10*ROW('Water Data'!E84))),'Data Summary'!BV90="Yes"),100-OFFSET('Water Data'!$E$4,0,10*ROW('Water Data'!E84)),NA())</f>
        <v>#N/A</v>
      </c>
      <c r="H90" s="506" t="e">
        <f ca="1">+IF(AND(ISNUMBER(OFFSET('Water Data'!$E$6,0,10*ROW('Water Data'!E84))),'Data Summary'!BW90="Yes"),OFFSET('Water Data'!$E$6,0,10*ROW('Water Data'!E84)),NA())</f>
        <v>#N/A</v>
      </c>
      <c r="I90" s="506" t="e">
        <f ca="1">+IF(AND(ISNUMBER(OFFSET('Water Data'!$E$9,0,10*ROW('Water Data'!E84))),'Data Summary'!BX90="Yes"),OFFSET('Water Data'!$E$9,0,10*ROW('Water Data'!E84)),NA())</f>
        <v>#N/A</v>
      </c>
      <c r="J90" s="506" t="e">
        <f ca="1">+IF(AND(ISNUMBER(OFFSET('Water Data'!$F$4,0,10*ROW('Water Data'!F84))),'Data Summary'!BY90="Yes"),100-OFFSET('Water Data'!$F$4,0,10*ROW('Water Data'!F84)),NA())</f>
        <v>#N/A</v>
      </c>
      <c r="K90" s="506" t="e">
        <f ca="1">+IF(AND(ISNUMBER(OFFSET('Water Data'!$F$6,0,10*ROW('Water Data'!F84))),'Data Summary'!BZ90="Yes"),OFFSET('Water Data'!$F$6,0,10*ROW('Water Data'!F84)),NA())</f>
        <v>#N/A</v>
      </c>
      <c r="L90" s="506" t="e">
        <f ca="1">+IF(AND(ISNUMBER(OFFSET('Water Data'!$F$9,0,10*ROW('Water Data'!F84))),'Data Summary'!CA90="Yes"),OFFSET('Water Data'!$F$9,0,10*ROW('Water Data'!F84)),NA())</f>
        <v>#N/A</v>
      </c>
      <c r="M90" s="506" t="e">
        <f ca="1">+IF(AND(ISNUMBER(OFFSET('Water Data'!$G$4,0,10*ROW('Water Data'!G84))),'Data Summary'!CB90="Yes"),100-OFFSET('Water Data'!$G$4,0,10*ROW('Water Data'!G84)),NA())</f>
        <v>#N/A</v>
      </c>
      <c r="N90" s="506" t="e">
        <f ca="1">+IF(AND(ISNUMBER(OFFSET('Water Data'!$G$6,0,10*ROW('Water Data'!G84))),'Data Summary'!CC90="Yes"),OFFSET('Water Data'!$G$6,0,10*ROW('Water Data'!G84)),NA())</f>
        <v>#N/A</v>
      </c>
      <c r="O90" s="506" t="e">
        <f ca="1">+IF(AND(ISNUMBER(OFFSET('Water Data'!$G$9,0,10*ROW('Water Data'!G84))),'Data Summary'!CD90="Yes"),OFFSET('Water Data'!$G$9,0,10*ROW('Water Data'!G84)),NA())</f>
        <v>#N/A</v>
      </c>
      <c r="P90" s="506" t="e">
        <f ca="1">+IF(AND(ISNUMBER(OFFSET('Water Data'!$H$4,0,10*ROW('Water Data'!H84))),'Data Summary'!CE90="Yes"),100-OFFSET('Water Data'!$H$4,0,10*ROW('Water Data'!H84)),NA())</f>
        <v>#N/A</v>
      </c>
      <c r="Q90" s="506" t="e">
        <f ca="1">+IF(AND(ISNUMBER(OFFSET('Water Data'!$H$6,0,10*ROW('Water Data'!H84))),'Data Summary'!CF90="Yes"),OFFSET('Water Data'!$H$6,0,10*ROW('Water Data'!H84)),NA())</f>
        <v>#N/A</v>
      </c>
      <c r="R90" s="506" t="e">
        <f ca="1">+IF(AND(ISNUMBER(OFFSET('Water Data'!$H$9,0,10*ROW('Water Data'!H84))),'Data Summary'!CG90="Yes"),OFFSET('Water Data'!$H$9,0,10*ROW('Water Data'!H84)),NA())</f>
        <v>#N/A</v>
      </c>
      <c r="S90" s="506" t="e">
        <f ca="1">+IF(AND(ISNUMBER(OFFSET('Water Data'!$I$4,0,10*ROW('Water Data'!I84))),'Data Summary'!CH90="Yes"),100-OFFSET('Water Data'!$I$4,0,10*ROW('Water Data'!I84)),NA())</f>
        <v>#N/A</v>
      </c>
      <c r="T90" s="506" t="e">
        <f ca="1">+IF(AND(ISNUMBER(OFFSET('Water Data'!$I$6,0,10*ROW('Water Data'!I84))),'Data Summary'!CI90="Yes"),OFFSET('Water Data'!$I$6,0,10*ROW('Water Data'!I84)),NA())</f>
        <v>#N/A</v>
      </c>
      <c r="U90" s="506" t="e">
        <f ca="1">+IF(AND(ISNUMBER(OFFSET('Water Data'!$I$9,0,10*ROW('Water Data'!I84))),'Data Summary'!CJ90="Yes"),OFFSET('Water Data'!$I$9,0,10*ROW('Water Data'!I84)),NA())</f>
        <v>#N/A</v>
      </c>
      <c r="V90" s="507" t="e">
        <f ca="1">+IF(AND(ISNUMBER(OFFSET('Sanitation Data'!$D$4,0,10*ROW('Sanitation Data'!D84))),'Data Summary'!CK90="Yes"),100-OFFSET('Sanitation Data'!$D$4,0,10*ROW('Sanitation Data'!D84)),NA())</f>
        <v>#N/A</v>
      </c>
      <c r="W90" s="507" t="e">
        <f ca="1">+IF(AND(ISNUMBER(OFFSET('Sanitation Data'!$D$6,0,10*ROW('Sanitation Data'!D84))),'Data Summary'!CL90="Yes"),OFFSET('Sanitation Data'!$D$6,0,10*ROW('Sanitation Data'!D84)),NA())</f>
        <v>#N/A</v>
      </c>
      <c r="X90" s="507" t="e">
        <f ca="1">+IF(AND(ISNUMBER(OFFSET('Sanitation Data'!$D$10,0,10*ROW('Sanitation Data'!D84))),'Data Summary'!CM90="Yes"),OFFSET('Sanitation Data'!$D$10,0,10*ROW('Sanitation Data'!D84)),NA())</f>
        <v>#N/A</v>
      </c>
      <c r="Y90" s="507" t="e">
        <f ca="1">+IF(AND(ISNUMBER(OFFSET('Sanitation Data'!$D$11,0,10*ROW('Sanitation Data'!D84))),'Data Summary'!CN90="Yes"),OFFSET('Sanitation Data'!$D$11,0,10*ROW('Sanitation Data'!D84)),NA())</f>
        <v>#N/A</v>
      </c>
      <c r="Z90" s="507" t="e">
        <f ca="1">+IF(AND(ISNUMBER(OFFSET('Sanitation Data'!$D$12,0,10*ROW('Sanitation Data'!D84))),'Data Summary'!CO90="Yes"),OFFSET('Sanitation Data'!$D$12,0,10*ROW('Sanitation Data'!D84)),NA())</f>
        <v>#N/A</v>
      </c>
      <c r="AA90" s="507" t="e">
        <f ca="1">+IF(AND(ISNUMBER(OFFSET('Sanitation Data'!$E$4,0,10*ROW('Sanitation Data'!E84))),'Data Summary'!CP90="Yes"),100-OFFSET('Sanitation Data'!$E$4,0,10*ROW('Sanitation Data'!E84)),NA())</f>
        <v>#N/A</v>
      </c>
      <c r="AB90" s="507" t="e">
        <f ca="1">+IF(AND(ISNUMBER(OFFSET('Sanitation Data'!$E$6,0,10*ROW('Sanitation Data'!E84))),'Data Summary'!CQ90="Yes"),OFFSET('Sanitation Data'!$E$6,0,10*ROW('Sanitation Data'!E84)),NA())</f>
        <v>#N/A</v>
      </c>
      <c r="AC90" s="507" t="e">
        <f ca="1">+IF(AND(ISNUMBER(OFFSET('Sanitation Data'!$E$10,0,10*ROW('Sanitation Data'!E84))),'Data Summary'!CR90="Yes"),OFFSET('Sanitation Data'!$E$10,0,10*ROW('Sanitation Data'!E84)),NA())</f>
        <v>#N/A</v>
      </c>
      <c r="AD90" s="507" t="e">
        <f ca="1">+IF(AND(ISNUMBER(OFFSET('Sanitation Data'!$E$11,0,10*ROW('Sanitation Data'!E84))),'Data Summary'!CS90="Yes"),OFFSET('Sanitation Data'!$E$11,0,10*ROW('Sanitation Data'!E84)),NA())</f>
        <v>#N/A</v>
      </c>
      <c r="AE90" s="507" t="e">
        <f ca="1">+IF(AND(ISNUMBER(OFFSET('Sanitation Data'!$E$12,0,10*ROW('Sanitation Data'!E84))),'Data Summary'!CT90="Yes"),OFFSET('Sanitation Data'!$E$12,0,10*ROW('Sanitation Data'!E84)),NA())</f>
        <v>#N/A</v>
      </c>
      <c r="AF90" s="507" t="e">
        <f ca="1">+IF(AND(ISNUMBER(OFFSET('Sanitation Data'!$F$4,0,10*ROW('Sanitation Data'!F84))),'Data Summary'!CU90="Yes"),100-OFFSET('Sanitation Data'!$F$4,0,10*ROW('Sanitation Data'!F84)),NA())</f>
        <v>#N/A</v>
      </c>
      <c r="AG90" s="507" t="e">
        <f ca="1">+IF(AND(ISNUMBER(OFFSET('Sanitation Data'!$F$6,0,10*ROW('Sanitation Data'!F84))),'Data Summary'!CV90="Yes"),OFFSET('Sanitation Data'!$F$6,0,10*ROW('Sanitation Data'!F84)),NA())</f>
        <v>#N/A</v>
      </c>
      <c r="AH90" s="507" t="e">
        <f ca="1">+IF(AND(ISNUMBER(OFFSET('Sanitation Data'!$F$10,0,10*ROW('Sanitation Data'!F84))),'Data Summary'!CW90="Yes"),OFFSET('Sanitation Data'!$F$10,0,10*ROW('Sanitation Data'!F84)),NA())</f>
        <v>#N/A</v>
      </c>
      <c r="AI90" s="507" t="e">
        <f ca="1">+IF(AND(ISNUMBER(OFFSET('Sanitation Data'!$F$11,0,10*ROW('Sanitation Data'!F84))),'Data Summary'!CX90="Yes"),OFFSET('Sanitation Data'!$F$11,0,10*ROW('Sanitation Data'!F84)),NA())</f>
        <v>#N/A</v>
      </c>
      <c r="AJ90" s="507" t="e">
        <f ca="1">+IF(AND(ISNUMBER(OFFSET('Sanitation Data'!$F$12,0,10*ROW('Sanitation Data'!F84))),'Data Summary'!CY90="Yes"),OFFSET('Sanitation Data'!$F$12,0,10*ROW('Sanitation Data'!F84)),NA())</f>
        <v>#N/A</v>
      </c>
      <c r="AK90" s="507" t="e">
        <f ca="1">+IF(AND(ISNUMBER(OFFSET('Sanitation Data'!$G$4,0,10*ROW('Sanitation Data'!G84))),'Data Summary'!CZ90="Yes"),100-OFFSET('Sanitation Data'!$G$4,0,10*ROW('Sanitation Data'!G84)),NA())</f>
        <v>#N/A</v>
      </c>
      <c r="AL90" s="507" t="e">
        <f ca="1">+IF(AND(ISNUMBER(OFFSET('Sanitation Data'!$G$6,0,10*ROW('Sanitation Data'!G84))),'Data Summary'!DA90="Yes"),OFFSET('Sanitation Data'!$G$6,0,10*ROW('Sanitation Data'!G84)),NA())</f>
        <v>#N/A</v>
      </c>
      <c r="AM90" s="507" t="e">
        <f ca="1">+IF(AND(ISNUMBER(OFFSET('Sanitation Data'!$G$10,0,10*ROW('Sanitation Data'!G84))),'Data Summary'!DB90="Yes"),OFFSET('Sanitation Data'!$G$10,0,10*ROW('Sanitation Data'!G84)),NA())</f>
        <v>#N/A</v>
      </c>
      <c r="AN90" s="507" t="e">
        <f ca="1">+IF(AND(ISNUMBER(OFFSET('Sanitation Data'!$G$11,0,10*ROW('Sanitation Data'!G84))),'Data Summary'!DC90="Yes"),OFFSET('Sanitation Data'!$G$11,0,10*ROW('Sanitation Data'!G84)),NA())</f>
        <v>#N/A</v>
      </c>
      <c r="AO90" s="507" t="e">
        <f ca="1">+IF(AND(ISNUMBER(OFFSET('Sanitation Data'!$G$12,0,10*ROW('Sanitation Data'!G84))),'Data Summary'!DD90="Yes"),OFFSET('Sanitation Data'!$G$12,0,10*ROW('Sanitation Data'!G84)),NA())</f>
        <v>#N/A</v>
      </c>
      <c r="AP90" s="507" t="e">
        <f ca="1">+IF(AND(ISNUMBER(OFFSET('Sanitation Data'!$H$4,0,10*ROW('Sanitation Data'!H84))),'Data Summary'!DE90="Yes"),100-OFFSET('Sanitation Data'!$H$4,0,10*ROW('Sanitation Data'!H84)),NA())</f>
        <v>#N/A</v>
      </c>
      <c r="AQ90" s="507" t="e">
        <f ca="1">+IF(AND(ISNUMBER(OFFSET('Sanitation Data'!$H$6,0,10*ROW('Sanitation Data'!H84))),'Data Summary'!DF90="Yes"),OFFSET('Sanitation Data'!$H$6,0,10*ROW('Sanitation Data'!H84)),NA())</f>
        <v>#N/A</v>
      </c>
      <c r="AR90" s="507" t="e">
        <f ca="1">+IF(AND(ISNUMBER(OFFSET('Sanitation Data'!$H$10,0,10*ROW('Sanitation Data'!H84))),'Data Summary'!DG90="Yes"),OFFSET('Sanitation Data'!$H$10,0,10*ROW('Sanitation Data'!H84)),NA())</f>
        <v>#N/A</v>
      </c>
      <c r="AS90" s="507" t="e">
        <f ca="1">+IF(AND(ISNUMBER(OFFSET('Sanitation Data'!$H$11,0,10*ROW('Sanitation Data'!H84))),'Data Summary'!DH90="Yes"),OFFSET('Sanitation Data'!$H$11,0,10*ROW('Sanitation Data'!H84)),NA())</f>
        <v>#N/A</v>
      </c>
      <c r="AT90" s="507" t="e">
        <f ca="1">+IF(AND(ISNUMBER(OFFSET('Sanitation Data'!$H$12,0,10*ROW('Sanitation Data'!H84))),'Data Summary'!DI90="Yes"),OFFSET('Sanitation Data'!$H$12,0,10*ROW('Sanitation Data'!H84)),NA())</f>
        <v>#N/A</v>
      </c>
      <c r="AU90" s="507" t="e">
        <f ca="1">+IF(AND(ISNUMBER(OFFSET('Sanitation Data'!$I$4,0,10*ROW('Sanitation Data'!I84))),'Data Summary'!DJ90="Yes"),100-OFFSET('Sanitation Data'!$I$4,0,10*ROW('Sanitation Data'!I84)),NA())</f>
        <v>#N/A</v>
      </c>
      <c r="AV90" s="507" t="e">
        <f ca="1">+IF(AND(ISNUMBER(OFFSET('Sanitation Data'!$I$6,0,10*ROW('Sanitation Data'!I84))),'Data Summary'!DK90="Yes"),OFFSET('Sanitation Data'!$I$6,0,10*ROW('Sanitation Data'!I84)),NA())</f>
        <v>#N/A</v>
      </c>
      <c r="AW90" s="507" t="e">
        <f ca="1">+IF(AND(ISNUMBER(OFFSET('Sanitation Data'!$I$10,0,10*ROW('Sanitation Data'!I84))),'Data Summary'!DL90="Yes"),OFFSET('Sanitation Data'!$I$10,0,10*ROW('Sanitation Data'!I84)),NA())</f>
        <v>#N/A</v>
      </c>
      <c r="AX90" s="507" t="e">
        <f ca="1">+IF(AND(ISNUMBER(OFFSET('Sanitation Data'!$I$11,0,10*ROW('Sanitation Data'!I84))),'Data Summary'!DM90="Yes"),OFFSET('Sanitation Data'!$I$11,0,10*ROW('Sanitation Data'!I84)),NA())</f>
        <v>#N/A</v>
      </c>
      <c r="AY90" s="507" t="e">
        <f ca="1">+IF(AND(ISNUMBER(OFFSET('Sanitation Data'!$I$12,0,10*ROW('Sanitation Data'!I84))),'Data Summary'!DN90="Yes"),OFFSET('Sanitation Data'!$I$12,0,10*ROW('Sanitation Data'!I84)),NA())</f>
        <v>#N/A</v>
      </c>
      <c r="AZ90" s="508" t="e">
        <f ca="1">+IF(AND(ISNUMBER(OFFSET('Hygiene Data'!$D$5,0,10*ROW('Hygiene Data'!D84))),'Data Summary'!DO90="Yes"),OFFSET('Hygiene Data'!$D$5,0,10*ROW('Hygiene Data'!D84)),NA())</f>
        <v>#N/A</v>
      </c>
      <c r="BA90" s="508" t="e">
        <f ca="1">+IF(AND(ISNUMBER(OFFSET('Hygiene Data'!$D$7,0,10*ROW('Hygiene Data'!D84))),'Data Summary'!DP90="Yes"),OFFSET('Hygiene Data'!$D$7,0,10*ROW('Hygiene Data'!D84)),NA())</f>
        <v>#N/A</v>
      </c>
      <c r="BB90" s="508" t="e">
        <f ca="1">+IF(AND(ISNUMBER(OFFSET('Hygiene Data'!$D$9,0,10*ROW('Hygiene Data'!D84))),'Data Summary'!DQ90="Yes"),OFFSET('Hygiene Data'!$D$9,0,10*ROW('Hygiene Data'!D84)),NA())</f>
        <v>#N/A</v>
      </c>
      <c r="BC90" s="508" t="e">
        <f ca="1">+IF(AND(ISNUMBER(OFFSET('Hygiene Data'!$E$5,0,10*ROW('Hygiene Data'!E84))),'Data Summary'!DR90="Yes"),OFFSET('Hygiene Data'!$E$5,0,10*ROW('Hygiene Data'!E84)),NA())</f>
        <v>#N/A</v>
      </c>
      <c r="BD90" s="508" t="e">
        <f ca="1">+IF(AND(ISNUMBER(OFFSET('Hygiene Data'!$E$7,0,10*ROW('Hygiene Data'!E84))),'Data Summary'!DS90="Yes"),OFFSET('Hygiene Data'!$E$7,0,10*ROW('Hygiene Data'!E84)),NA())</f>
        <v>#N/A</v>
      </c>
      <c r="BE90" s="508" t="e">
        <f ca="1">+IF(AND(ISNUMBER(OFFSET('Hygiene Data'!$E$9,0,10*ROW('Hygiene Data'!E84))),'Data Summary'!DT90="Yes"),OFFSET('Hygiene Data'!$E$9,0,10*ROW('Hygiene Data'!E84)),NA())</f>
        <v>#N/A</v>
      </c>
      <c r="BF90" s="508" t="e">
        <f ca="1">+IF(AND(ISNUMBER(OFFSET('Hygiene Data'!$F$5,0,10*ROW('Hygiene Data'!F84))),'Data Summary'!DU90="Yes"),OFFSET('Hygiene Data'!$F$5,0,10*ROW('Hygiene Data'!F84)),NA())</f>
        <v>#N/A</v>
      </c>
      <c r="BG90" s="508" t="e">
        <f ca="1">+IF(AND(ISNUMBER(OFFSET('Hygiene Data'!$F$7,0,10*ROW('Hygiene Data'!F84))),'Data Summary'!DV90="Yes"),OFFSET('Hygiene Data'!$F$7,0,10*ROW('Hygiene Data'!F84)),NA())</f>
        <v>#N/A</v>
      </c>
      <c r="BH90" s="508" t="e">
        <f ca="1">+IF(AND(ISNUMBER(OFFSET('Hygiene Data'!$F$9,0,10*ROW('Hygiene Data'!F84))),'Data Summary'!DW90="Yes"),OFFSET('Hygiene Data'!$F$9,0,10*ROW('Hygiene Data'!F84)),NA())</f>
        <v>#N/A</v>
      </c>
      <c r="BI90" s="508" t="e">
        <f ca="1">+IF(AND(ISNUMBER(OFFSET('Hygiene Data'!$G$5,0,10*ROW('Hygiene Data'!G84))),'Data Summary'!DX90="Yes"),OFFSET('Hygiene Data'!$G$5,0,10*ROW('Hygiene Data'!G84)),NA())</f>
        <v>#N/A</v>
      </c>
      <c r="BJ90" s="508" t="e">
        <f ca="1">+IF(AND(ISNUMBER(OFFSET('Hygiene Data'!$G$7,0,10*ROW('Hygiene Data'!G84))),'Data Summary'!DY90="Yes"),OFFSET('Hygiene Data'!$G$7,0,10*ROW('Hygiene Data'!G84)),NA())</f>
        <v>#N/A</v>
      </c>
      <c r="BK90" s="508" t="e">
        <f ca="1">+IF(AND(ISNUMBER(OFFSET('Hygiene Data'!$G$9,0,10*ROW('Hygiene Data'!G84))),'Data Summary'!DZ90="Yes"),OFFSET('Hygiene Data'!$G$9,0,10*ROW('Hygiene Data'!G84)),NA())</f>
        <v>#N/A</v>
      </c>
      <c r="BL90" s="508" t="e">
        <f ca="1">+IF(AND(ISNUMBER(OFFSET('Hygiene Data'!$H$5,0,10*ROW('Hygiene Data'!H84))),'Data Summary'!EA90="Yes"),OFFSET('Hygiene Data'!$H$5,0,10*ROW('Hygiene Data'!H84)),NA())</f>
        <v>#N/A</v>
      </c>
      <c r="BM90" s="508" t="e">
        <f ca="1">+IF(AND(ISNUMBER(OFFSET('Hygiene Data'!$H$7,0,10*ROW('Hygiene Data'!H84))),'Data Summary'!EB90="Yes"),OFFSET('Hygiene Data'!$H$7,0,10*ROW('Hygiene Data'!H84)),NA())</f>
        <v>#N/A</v>
      </c>
      <c r="BN90" s="508" t="e">
        <f ca="1">+IF(AND(ISNUMBER(OFFSET('Hygiene Data'!$H$9,0,10*ROW('Hygiene Data'!H84))),'Data Summary'!EC90="Yes"),OFFSET('Hygiene Data'!$H$9,0,10*ROW('Hygiene Data'!H84)),NA())</f>
        <v>#N/A</v>
      </c>
      <c r="BO90" s="508" t="e">
        <f ca="1">+IF(AND(ISNUMBER(OFFSET('Hygiene Data'!$I$5,0,10*ROW('Hygiene Data'!I84))),'Data Summary'!ED90="Yes"),OFFSET('Hygiene Data'!$I$5,0,10*ROW('Hygiene Data'!I84)),NA())</f>
        <v>#N/A</v>
      </c>
      <c r="BP90" s="508" t="e">
        <f ca="1">+IF(AND(ISNUMBER(OFFSET('Hygiene Data'!$I$7,0,10*ROW('Hygiene Data'!I84))),'Data Summary'!EE90="Yes"),OFFSET('Hygiene Data'!$I$7,0,10*ROW('Hygiene Data'!I84)),NA())</f>
        <v>#N/A</v>
      </c>
      <c r="BQ90" s="508" t="e">
        <f ca="1">+IF(AND(ISNUMBER(OFFSET('Hygiene Data'!$I$9,0,10*ROW('Hygiene Data'!I84))),'Data Summary'!EF90="Yes"),OFFSET('Hygiene Data'!$I$9,0,10*ROW('Hygiene Data'!I84)),NA())</f>
        <v>#N/A</v>
      </c>
    </row>
    <row r="91" spans="1:69" x14ac:dyDescent="0.25">
      <c r="A91" s="504" t="e">
        <f ca="1">+RIGHT('Data Summary'!A91,LEN('Data Summary'!A91)-9)</f>
        <v>#VALUE!</v>
      </c>
      <c r="B91" s="478" t="str">
        <f ca="1">+IF(ISTEXT('Data Summary'!B91),'Data Summary'!B91,"")</f>
        <v/>
      </c>
      <c r="C91" s="505" t="e">
        <f ca="1">+VALUE('Data Summary'!C91)</f>
        <v>#VALUE!</v>
      </c>
      <c r="D91" s="506" t="e">
        <f ca="1">+IF(AND(ISNUMBER(OFFSET('Water Data'!$D$4,0,10*ROW('Water Data'!D85))),'Data Summary'!BS91="Yes"),100-OFFSET('Water Data'!$D$4,0,10*ROW('Water Data'!D85)),NA())</f>
        <v>#N/A</v>
      </c>
      <c r="E91" s="506" t="e">
        <f ca="1">+IF(AND(ISNUMBER(OFFSET('Water Data'!$D$6,0,10*ROW('Water Data'!D85))),'Data Summary'!BT91="Yes"),OFFSET('Water Data'!$D$6,0,10*ROW('Water Data'!D85)),NA())</f>
        <v>#N/A</v>
      </c>
      <c r="F91" s="506" t="e">
        <f ca="1">+IF(AND(ISNUMBER(OFFSET('Water Data'!$D$9,0,10*ROW('Water Data'!D85))),'Data Summary'!BU91="Yes"),OFFSET('Water Data'!$D$9,0,10*ROW('Water Data'!D85)),NA())</f>
        <v>#N/A</v>
      </c>
      <c r="G91" s="506" t="e">
        <f ca="1">+IF(AND(ISNUMBER(OFFSET('Water Data'!$E$4,0,10*ROW('Water Data'!E85))),'Data Summary'!BV91="Yes"),100-OFFSET('Water Data'!$E$4,0,10*ROW('Water Data'!E85)),NA())</f>
        <v>#N/A</v>
      </c>
      <c r="H91" s="506" t="e">
        <f ca="1">+IF(AND(ISNUMBER(OFFSET('Water Data'!$E$6,0,10*ROW('Water Data'!E85))),'Data Summary'!BW91="Yes"),OFFSET('Water Data'!$E$6,0,10*ROW('Water Data'!E85)),NA())</f>
        <v>#N/A</v>
      </c>
      <c r="I91" s="506" t="e">
        <f ca="1">+IF(AND(ISNUMBER(OFFSET('Water Data'!$E$9,0,10*ROW('Water Data'!E85))),'Data Summary'!BX91="Yes"),OFFSET('Water Data'!$E$9,0,10*ROW('Water Data'!E85)),NA())</f>
        <v>#N/A</v>
      </c>
      <c r="J91" s="506" t="e">
        <f ca="1">+IF(AND(ISNUMBER(OFFSET('Water Data'!$F$4,0,10*ROW('Water Data'!F85))),'Data Summary'!BY91="Yes"),100-OFFSET('Water Data'!$F$4,0,10*ROW('Water Data'!F85)),NA())</f>
        <v>#N/A</v>
      </c>
      <c r="K91" s="506" t="e">
        <f ca="1">+IF(AND(ISNUMBER(OFFSET('Water Data'!$F$6,0,10*ROW('Water Data'!F85))),'Data Summary'!BZ91="Yes"),OFFSET('Water Data'!$F$6,0,10*ROW('Water Data'!F85)),NA())</f>
        <v>#N/A</v>
      </c>
      <c r="L91" s="506" t="e">
        <f ca="1">+IF(AND(ISNUMBER(OFFSET('Water Data'!$F$9,0,10*ROW('Water Data'!F85))),'Data Summary'!CA91="Yes"),OFFSET('Water Data'!$F$9,0,10*ROW('Water Data'!F85)),NA())</f>
        <v>#N/A</v>
      </c>
      <c r="M91" s="506" t="e">
        <f ca="1">+IF(AND(ISNUMBER(OFFSET('Water Data'!$G$4,0,10*ROW('Water Data'!G85))),'Data Summary'!CB91="Yes"),100-OFFSET('Water Data'!$G$4,0,10*ROW('Water Data'!G85)),NA())</f>
        <v>#N/A</v>
      </c>
      <c r="N91" s="506" t="e">
        <f ca="1">+IF(AND(ISNUMBER(OFFSET('Water Data'!$G$6,0,10*ROW('Water Data'!G85))),'Data Summary'!CC91="Yes"),OFFSET('Water Data'!$G$6,0,10*ROW('Water Data'!G85)),NA())</f>
        <v>#N/A</v>
      </c>
      <c r="O91" s="506" t="e">
        <f ca="1">+IF(AND(ISNUMBER(OFFSET('Water Data'!$G$9,0,10*ROW('Water Data'!G85))),'Data Summary'!CD91="Yes"),OFFSET('Water Data'!$G$9,0,10*ROW('Water Data'!G85)),NA())</f>
        <v>#N/A</v>
      </c>
      <c r="P91" s="506" t="e">
        <f ca="1">+IF(AND(ISNUMBER(OFFSET('Water Data'!$H$4,0,10*ROW('Water Data'!H85))),'Data Summary'!CE91="Yes"),100-OFFSET('Water Data'!$H$4,0,10*ROW('Water Data'!H85)),NA())</f>
        <v>#N/A</v>
      </c>
      <c r="Q91" s="506" t="e">
        <f ca="1">+IF(AND(ISNUMBER(OFFSET('Water Data'!$H$6,0,10*ROW('Water Data'!H85))),'Data Summary'!CF91="Yes"),OFFSET('Water Data'!$H$6,0,10*ROW('Water Data'!H85)),NA())</f>
        <v>#N/A</v>
      </c>
      <c r="R91" s="506" t="e">
        <f ca="1">+IF(AND(ISNUMBER(OFFSET('Water Data'!$H$9,0,10*ROW('Water Data'!H85))),'Data Summary'!CG91="Yes"),OFFSET('Water Data'!$H$9,0,10*ROW('Water Data'!H85)),NA())</f>
        <v>#N/A</v>
      </c>
      <c r="S91" s="506" t="e">
        <f ca="1">+IF(AND(ISNUMBER(OFFSET('Water Data'!$I$4,0,10*ROW('Water Data'!I85))),'Data Summary'!CH91="Yes"),100-OFFSET('Water Data'!$I$4,0,10*ROW('Water Data'!I85)),NA())</f>
        <v>#N/A</v>
      </c>
      <c r="T91" s="506" t="e">
        <f ca="1">+IF(AND(ISNUMBER(OFFSET('Water Data'!$I$6,0,10*ROW('Water Data'!I85))),'Data Summary'!CI91="Yes"),OFFSET('Water Data'!$I$6,0,10*ROW('Water Data'!I85)),NA())</f>
        <v>#N/A</v>
      </c>
      <c r="U91" s="506" t="e">
        <f ca="1">+IF(AND(ISNUMBER(OFFSET('Water Data'!$I$9,0,10*ROW('Water Data'!I85))),'Data Summary'!CJ91="Yes"),OFFSET('Water Data'!$I$9,0,10*ROW('Water Data'!I85)),NA())</f>
        <v>#N/A</v>
      </c>
      <c r="V91" s="507" t="e">
        <f ca="1">+IF(AND(ISNUMBER(OFFSET('Sanitation Data'!$D$4,0,10*ROW('Sanitation Data'!D85))),'Data Summary'!CK91="Yes"),100-OFFSET('Sanitation Data'!$D$4,0,10*ROW('Sanitation Data'!D85)),NA())</f>
        <v>#N/A</v>
      </c>
      <c r="W91" s="507" t="e">
        <f ca="1">+IF(AND(ISNUMBER(OFFSET('Sanitation Data'!$D$6,0,10*ROW('Sanitation Data'!D85))),'Data Summary'!CL91="Yes"),OFFSET('Sanitation Data'!$D$6,0,10*ROW('Sanitation Data'!D85)),NA())</f>
        <v>#N/A</v>
      </c>
      <c r="X91" s="507" t="e">
        <f ca="1">+IF(AND(ISNUMBER(OFFSET('Sanitation Data'!$D$10,0,10*ROW('Sanitation Data'!D85))),'Data Summary'!CM91="Yes"),OFFSET('Sanitation Data'!$D$10,0,10*ROW('Sanitation Data'!D85)),NA())</f>
        <v>#N/A</v>
      </c>
      <c r="Y91" s="507" t="e">
        <f ca="1">+IF(AND(ISNUMBER(OFFSET('Sanitation Data'!$D$11,0,10*ROW('Sanitation Data'!D85))),'Data Summary'!CN91="Yes"),OFFSET('Sanitation Data'!$D$11,0,10*ROW('Sanitation Data'!D85)),NA())</f>
        <v>#N/A</v>
      </c>
      <c r="Z91" s="507" t="e">
        <f ca="1">+IF(AND(ISNUMBER(OFFSET('Sanitation Data'!$D$12,0,10*ROW('Sanitation Data'!D85))),'Data Summary'!CO91="Yes"),OFFSET('Sanitation Data'!$D$12,0,10*ROW('Sanitation Data'!D85)),NA())</f>
        <v>#N/A</v>
      </c>
      <c r="AA91" s="507" t="e">
        <f ca="1">+IF(AND(ISNUMBER(OFFSET('Sanitation Data'!$E$4,0,10*ROW('Sanitation Data'!E85))),'Data Summary'!CP91="Yes"),100-OFFSET('Sanitation Data'!$E$4,0,10*ROW('Sanitation Data'!E85)),NA())</f>
        <v>#N/A</v>
      </c>
      <c r="AB91" s="507" t="e">
        <f ca="1">+IF(AND(ISNUMBER(OFFSET('Sanitation Data'!$E$6,0,10*ROW('Sanitation Data'!E85))),'Data Summary'!CQ91="Yes"),OFFSET('Sanitation Data'!$E$6,0,10*ROW('Sanitation Data'!E85)),NA())</f>
        <v>#N/A</v>
      </c>
      <c r="AC91" s="507" t="e">
        <f ca="1">+IF(AND(ISNUMBER(OFFSET('Sanitation Data'!$E$10,0,10*ROW('Sanitation Data'!E85))),'Data Summary'!CR91="Yes"),OFFSET('Sanitation Data'!$E$10,0,10*ROW('Sanitation Data'!E85)),NA())</f>
        <v>#N/A</v>
      </c>
      <c r="AD91" s="507" t="e">
        <f ca="1">+IF(AND(ISNUMBER(OFFSET('Sanitation Data'!$E$11,0,10*ROW('Sanitation Data'!E85))),'Data Summary'!CS91="Yes"),OFFSET('Sanitation Data'!$E$11,0,10*ROW('Sanitation Data'!E85)),NA())</f>
        <v>#N/A</v>
      </c>
      <c r="AE91" s="507" t="e">
        <f ca="1">+IF(AND(ISNUMBER(OFFSET('Sanitation Data'!$E$12,0,10*ROW('Sanitation Data'!E85))),'Data Summary'!CT91="Yes"),OFFSET('Sanitation Data'!$E$12,0,10*ROW('Sanitation Data'!E85)),NA())</f>
        <v>#N/A</v>
      </c>
      <c r="AF91" s="507" t="e">
        <f ca="1">+IF(AND(ISNUMBER(OFFSET('Sanitation Data'!$F$4,0,10*ROW('Sanitation Data'!F85))),'Data Summary'!CU91="Yes"),100-OFFSET('Sanitation Data'!$F$4,0,10*ROW('Sanitation Data'!F85)),NA())</f>
        <v>#N/A</v>
      </c>
      <c r="AG91" s="507" t="e">
        <f ca="1">+IF(AND(ISNUMBER(OFFSET('Sanitation Data'!$F$6,0,10*ROW('Sanitation Data'!F85))),'Data Summary'!CV91="Yes"),OFFSET('Sanitation Data'!$F$6,0,10*ROW('Sanitation Data'!F85)),NA())</f>
        <v>#N/A</v>
      </c>
      <c r="AH91" s="507" t="e">
        <f ca="1">+IF(AND(ISNUMBER(OFFSET('Sanitation Data'!$F$10,0,10*ROW('Sanitation Data'!F85))),'Data Summary'!CW91="Yes"),OFFSET('Sanitation Data'!$F$10,0,10*ROW('Sanitation Data'!F85)),NA())</f>
        <v>#N/A</v>
      </c>
      <c r="AI91" s="507" t="e">
        <f ca="1">+IF(AND(ISNUMBER(OFFSET('Sanitation Data'!$F$11,0,10*ROW('Sanitation Data'!F85))),'Data Summary'!CX91="Yes"),OFFSET('Sanitation Data'!$F$11,0,10*ROW('Sanitation Data'!F85)),NA())</f>
        <v>#N/A</v>
      </c>
      <c r="AJ91" s="507" t="e">
        <f ca="1">+IF(AND(ISNUMBER(OFFSET('Sanitation Data'!$F$12,0,10*ROW('Sanitation Data'!F85))),'Data Summary'!CY91="Yes"),OFFSET('Sanitation Data'!$F$12,0,10*ROW('Sanitation Data'!F85)),NA())</f>
        <v>#N/A</v>
      </c>
      <c r="AK91" s="507" t="e">
        <f ca="1">+IF(AND(ISNUMBER(OFFSET('Sanitation Data'!$G$4,0,10*ROW('Sanitation Data'!G85))),'Data Summary'!CZ91="Yes"),100-OFFSET('Sanitation Data'!$G$4,0,10*ROW('Sanitation Data'!G85)),NA())</f>
        <v>#N/A</v>
      </c>
      <c r="AL91" s="507" t="e">
        <f ca="1">+IF(AND(ISNUMBER(OFFSET('Sanitation Data'!$G$6,0,10*ROW('Sanitation Data'!G85))),'Data Summary'!DA91="Yes"),OFFSET('Sanitation Data'!$G$6,0,10*ROW('Sanitation Data'!G85)),NA())</f>
        <v>#N/A</v>
      </c>
      <c r="AM91" s="507" t="e">
        <f ca="1">+IF(AND(ISNUMBER(OFFSET('Sanitation Data'!$G$10,0,10*ROW('Sanitation Data'!G85))),'Data Summary'!DB91="Yes"),OFFSET('Sanitation Data'!$G$10,0,10*ROW('Sanitation Data'!G85)),NA())</f>
        <v>#N/A</v>
      </c>
      <c r="AN91" s="507" t="e">
        <f ca="1">+IF(AND(ISNUMBER(OFFSET('Sanitation Data'!$G$11,0,10*ROW('Sanitation Data'!G85))),'Data Summary'!DC91="Yes"),OFFSET('Sanitation Data'!$G$11,0,10*ROW('Sanitation Data'!G85)),NA())</f>
        <v>#N/A</v>
      </c>
      <c r="AO91" s="507" t="e">
        <f ca="1">+IF(AND(ISNUMBER(OFFSET('Sanitation Data'!$G$12,0,10*ROW('Sanitation Data'!G85))),'Data Summary'!DD91="Yes"),OFFSET('Sanitation Data'!$G$12,0,10*ROW('Sanitation Data'!G85)),NA())</f>
        <v>#N/A</v>
      </c>
      <c r="AP91" s="507" t="e">
        <f ca="1">+IF(AND(ISNUMBER(OFFSET('Sanitation Data'!$H$4,0,10*ROW('Sanitation Data'!H85))),'Data Summary'!DE91="Yes"),100-OFFSET('Sanitation Data'!$H$4,0,10*ROW('Sanitation Data'!H85)),NA())</f>
        <v>#N/A</v>
      </c>
      <c r="AQ91" s="507" t="e">
        <f ca="1">+IF(AND(ISNUMBER(OFFSET('Sanitation Data'!$H$6,0,10*ROW('Sanitation Data'!H85))),'Data Summary'!DF91="Yes"),OFFSET('Sanitation Data'!$H$6,0,10*ROW('Sanitation Data'!H85)),NA())</f>
        <v>#N/A</v>
      </c>
      <c r="AR91" s="507" t="e">
        <f ca="1">+IF(AND(ISNUMBER(OFFSET('Sanitation Data'!$H$10,0,10*ROW('Sanitation Data'!H85))),'Data Summary'!DG91="Yes"),OFFSET('Sanitation Data'!$H$10,0,10*ROW('Sanitation Data'!H85)),NA())</f>
        <v>#N/A</v>
      </c>
      <c r="AS91" s="507" t="e">
        <f ca="1">+IF(AND(ISNUMBER(OFFSET('Sanitation Data'!$H$11,0,10*ROW('Sanitation Data'!H85))),'Data Summary'!DH91="Yes"),OFFSET('Sanitation Data'!$H$11,0,10*ROW('Sanitation Data'!H85)),NA())</f>
        <v>#N/A</v>
      </c>
      <c r="AT91" s="507" t="e">
        <f ca="1">+IF(AND(ISNUMBER(OFFSET('Sanitation Data'!$H$12,0,10*ROW('Sanitation Data'!H85))),'Data Summary'!DI91="Yes"),OFFSET('Sanitation Data'!$H$12,0,10*ROW('Sanitation Data'!H85)),NA())</f>
        <v>#N/A</v>
      </c>
      <c r="AU91" s="507" t="e">
        <f ca="1">+IF(AND(ISNUMBER(OFFSET('Sanitation Data'!$I$4,0,10*ROW('Sanitation Data'!I85))),'Data Summary'!DJ91="Yes"),100-OFFSET('Sanitation Data'!$I$4,0,10*ROW('Sanitation Data'!I85)),NA())</f>
        <v>#N/A</v>
      </c>
      <c r="AV91" s="507" t="e">
        <f ca="1">+IF(AND(ISNUMBER(OFFSET('Sanitation Data'!$I$6,0,10*ROW('Sanitation Data'!I85))),'Data Summary'!DK91="Yes"),OFFSET('Sanitation Data'!$I$6,0,10*ROW('Sanitation Data'!I85)),NA())</f>
        <v>#N/A</v>
      </c>
      <c r="AW91" s="507" t="e">
        <f ca="1">+IF(AND(ISNUMBER(OFFSET('Sanitation Data'!$I$10,0,10*ROW('Sanitation Data'!I85))),'Data Summary'!DL91="Yes"),OFFSET('Sanitation Data'!$I$10,0,10*ROW('Sanitation Data'!I85)),NA())</f>
        <v>#N/A</v>
      </c>
      <c r="AX91" s="507" t="e">
        <f ca="1">+IF(AND(ISNUMBER(OFFSET('Sanitation Data'!$I$11,0,10*ROW('Sanitation Data'!I85))),'Data Summary'!DM91="Yes"),OFFSET('Sanitation Data'!$I$11,0,10*ROW('Sanitation Data'!I85)),NA())</f>
        <v>#N/A</v>
      </c>
      <c r="AY91" s="507" t="e">
        <f ca="1">+IF(AND(ISNUMBER(OFFSET('Sanitation Data'!$I$12,0,10*ROW('Sanitation Data'!I85))),'Data Summary'!DN91="Yes"),OFFSET('Sanitation Data'!$I$12,0,10*ROW('Sanitation Data'!I85)),NA())</f>
        <v>#N/A</v>
      </c>
      <c r="AZ91" s="508" t="e">
        <f ca="1">+IF(AND(ISNUMBER(OFFSET('Hygiene Data'!$D$5,0,10*ROW('Hygiene Data'!D85))),'Data Summary'!DO91="Yes"),OFFSET('Hygiene Data'!$D$5,0,10*ROW('Hygiene Data'!D85)),NA())</f>
        <v>#N/A</v>
      </c>
      <c r="BA91" s="508" t="e">
        <f ca="1">+IF(AND(ISNUMBER(OFFSET('Hygiene Data'!$D$7,0,10*ROW('Hygiene Data'!D85))),'Data Summary'!DP91="Yes"),OFFSET('Hygiene Data'!$D$7,0,10*ROW('Hygiene Data'!D85)),NA())</f>
        <v>#N/A</v>
      </c>
      <c r="BB91" s="508" t="e">
        <f ca="1">+IF(AND(ISNUMBER(OFFSET('Hygiene Data'!$D$9,0,10*ROW('Hygiene Data'!D85))),'Data Summary'!DQ91="Yes"),OFFSET('Hygiene Data'!$D$9,0,10*ROW('Hygiene Data'!D85)),NA())</f>
        <v>#N/A</v>
      </c>
      <c r="BC91" s="508" t="e">
        <f ca="1">+IF(AND(ISNUMBER(OFFSET('Hygiene Data'!$E$5,0,10*ROW('Hygiene Data'!E85))),'Data Summary'!DR91="Yes"),OFFSET('Hygiene Data'!$E$5,0,10*ROW('Hygiene Data'!E85)),NA())</f>
        <v>#N/A</v>
      </c>
      <c r="BD91" s="508" t="e">
        <f ca="1">+IF(AND(ISNUMBER(OFFSET('Hygiene Data'!$E$7,0,10*ROW('Hygiene Data'!E85))),'Data Summary'!DS91="Yes"),OFFSET('Hygiene Data'!$E$7,0,10*ROW('Hygiene Data'!E85)),NA())</f>
        <v>#N/A</v>
      </c>
      <c r="BE91" s="508" t="e">
        <f ca="1">+IF(AND(ISNUMBER(OFFSET('Hygiene Data'!$E$9,0,10*ROW('Hygiene Data'!E85))),'Data Summary'!DT91="Yes"),OFFSET('Hygiene Data'!$E$9,0,10*ROW('Hygiene Data'!E85)),NA())</f>
        <v>#N/A</v>
      </c>
      <c r="BF91" s="508" t="e">
        <f ca="1">+IF(AND(ISNUMBER(OFFSET('Hygiene Data'!$F$5,0,10*ROW('Hygiene Data'!F85))),'Data Summary'!DU91="Yes"),OFFSET('Hygiene Data'!$F$5,0,10*ROW('Hygiene Data'!F85)),NA())</f>
        <v>#N/A</v>
      </c>
      <c r="BG91" s="508" t="e">
        <f ca="1">+IF(AND(ISNUMBER(OFFSET('Hygiene Data'!$F$7,0,10*ROW('Hygiene Data'!F85))),'Data Summary'!DV91="Yes"),OFFSET('Hygiene Data'!$F$7,0,10*ROW('Hygiene Data'!F85)),NA())</f>
        <v>#N/A</v>
      </c>
      <c r="BH91" s="508" t="e">
        <f ca="1">+IF(AND(ISNUMBER(OFFSET('Hygiene Data'!$F$9,0,10*ROW('Hygiene Data'!F85))),'Data Summary'!DW91="Yes"),OFFSET('Hygiene Data'!$F$9,0,10*ROW('Hygiene Data'!F85)),NA())</f>
        <v>#N/A</v>
      </c>
      <c r="BI91" s="508" t="e">
        <f ca="1">+IF(AND(ISNUMBER(OFFSET('Hygiene Data'!$G$5,0,10*ROW('Hygiene Data'!G85))),'Data Summary'!DX91="Yes"),OFFSET('Hygiene Data'!$G$5,0,10*ROW('Hygiene Data'!G85)),NA())</f>
        <v>#N/A</v>
      </c>
      <c r="BJ91" s="508" t="e">
        <f ca="1">+IF(AND(ISNUMBER(OFFSET('Hygiene Data'!$G$7,0,10*ROW('Hygiene Data'!G85))),'Data Summary'!DY91="Yes"),OFFSET('Hygiene Data'!$G$7,0,10*ROW('Hygiene Data'!G85)),NA())</f>
        <v>#N/A</v>
      </c>
      <c r="BK91" s="508" t="e">
        <f ca="1">+IF(AND(ISNUMBER(OFFSET('Hygiene Data'!$G$9,0,10*ROW('Hygiene Data'!G85))),'Data Summary'!DZ91="Yes"),OFFSET('Hygiene Data'!$G$9,0,10*ROW('Hygiene Data'!G85)),NA())</f>
        <v>#N/A</v>
      </c>
      <c r="BL91" s="508" t="e">
        <f ca="1">+IF(AND(ISNUMBER(OFFSET('Hygiene Data'!$H$5,0,10*ROW('Hygiene Data'!H85))),'Data Summary'!EA91="Yes"),OFFSET('Hygiene Data'!$H$5,0,10*ROW('Hygiene Data'!H85)),NA())</f>
        <v>#N/A</v>
      </c>
      <c r="BM91" s="508" t="e">
        <f ca="1">+IF(AND(ISNUMBER(OFFSET('Hygiene Data'!$H$7,0,10*ROW('Hygiene Data'!H85))),'Data Summary'!EB91="Yes"),OFFSET('Hygiene Data'!$H$7,0,10*ROW('Hygiene Data'!H85)),NA())</f>
        <v>#N/A</v>
      </c>
      <c r="BN91" s="508" t="e">
        <f ca="1">+IF(AND(ISNUMBER(OFFSET('Hygiene Data'!$H$9,0,10*ROW('Hygiene Data'!H85))),'Data Summary'!EC91="Yes"),OFFSET('Hygiene Data'!$H$9,0,10*ROW('Hygiene Data'!H85)),NA())</f>
        <v>#N/A</v>
      </c>
      <c r="BO91" s="508" t="e">
        <f ca="1">+IF(AND(ISNUMBER(OFFSET('Hygiene Data'!$I$5,0,10*ROW('Hygiene Data'!I85))),'Data Summary'!ED91="Yes"),OFFSET('Hygiene Data'!$I$5,0,10*ROW('Hygiene Data'!I85)),NA())</f>
        <v>#N/A</v>
      </c>
      <c r="BP91" s="508" t="e">
        <f ca="1">+IF(AND(ISNUMBER(OFFSET('Hygiene Data'!$I$7,0,10*ROW('Hygiene Data'!I85))),'Data Summary'!EE91="Yes"),OFFSET('Hygiene Data'!$I$7,0,10*ROW('Hygiene Data'!I85)),NA())</f>
        <v>#N/A</v>
      </c>
      <c r="BQ91" s="508" t="e">
        <f ca="1">+IF(AND(ISNUMBER(OFFSET('Hygiene Data'!$I$9,0,10*ROW('Hygiene Data'!I85))),'Data Summary'!EF91="Yes"),OFFSET('Hygiene Data'!$I$9,0,10*ROW('Hygiene Data'!I85)),NA())</f>
        <v>#N/A</v>
      </c>
    </row>
    <row r="92" spans="1:69" x14ac:dyDescent="0.25">
      <c r="A92" s="504" t="e">
        <f ca="1">+RIGHT('Data Summary'!A92,LEN('Data Summary'!A92)-9)</f>
        <v>#VALUE!</v>
      </c>
      <c r="B92" s="478" t="str">
        <f ca="1">+IF(ISTEXT('Data Summary'!B92),'Data Summary'!B92,"")</f>
        <v/>
      </c>
      <c r="C92" s="505" t="e">
        <f ca="1">+VALUE('Data Summary'!C92)</f>
        <v>#VALUE!</v>
      </c>
      <c r="D92" s="506" t="e">
        <f ca="1">+IF(AND(ISNUMBER(OFFSET('Water Data'!$D$4,0,10*ROW('Water Data'!D86))),'Data Summary'!BS92="Yes"),100-OFFSET('Water Data'!$D$4,0,10*ROW('Water Data'!D86)),NA())</f>
        <v>#N/A</v>
      </c>
      <c r="E92" s="506" t="e">
        <f ca="1">+IF(AND(ISNUMBER(OFFSET('Water Data'!$D$6,0,10*ROW('Water Data'!D86))),'Data Summary'!BT92="Yes"),OFFSET('Water Data'!$D$6,0,10*ROW('Water Data'!D86)),NA())</f>
        <v>#N/A</v>
      </c>
      <c r="F92" s="506" t="e">
        <f ca="1">+IF(AND(ISNUMBER(OFFSET('Water Data'!$D$9,0,10*ROW('Water Data'!D86))),'Data Summary'!BU92="Yes"),OFFSET('Water Data'!$D$9,0,10*ROW('Water Data'!D86)),NA())</f>
        <v>#N/A</v>
      </c>
      <c r="G92" s="506" t="e">
        <f ca="1">+IF(AND(ISNUMBER(OFFSET('Water Data'!$E$4,0,10*ROW('Water Data'!E86))),'Data Summary'!BV92="Yes"),100-OFFSET('Water Data'!$E$4,0,10*ROW('Water Data'!E86)),NA())</f>
        <v>#N/A</v>
      </c>
      <c r="H92" s="506" t="e">
        <f ca="1">+IF(AND(ISNUMBER(OFFSET('Water Data'!$E$6,0,10*ROW('Water Data'!E86))),'Data Summary'!BW92="Yes"),OFFSET('Water Data'!$E$6,0,10*ROW('Water Data'!E86)),NA())</f>
        <v>#N/A</v>
      </c>
      <c r="I92" s="506" t="e">
        <f ca="1">+IF(AND(ISNUMBER(OFFSET('Water Data'!$E$9,0,10*ROW('Water Data'!E86))),'Data Summary'!BX92="Yes"),OFFSET('Water Data'!$E$9,0,10*ROW('Water Data'!E86)),NA())</f>
        <v>#N/A</v>
      </c>
      <c r="J92" s="506" t="e">
        <f ca="1">+IF(AND(ISNUMBER(OFFSET('Water Data'!$F$4,0,10*ROW('Water Data'!F86))),'Data Summary'!BY92="Yes"),100-OFFSET('Water Data'!$F$4,0,10*ROW('Water Data'!F86)),NA())</f>
        <v>#N/A</v>
      </c>
      <c r="K92" s="506" t="e">
        <f ca="1">+IF(AND(ISNUMBER(OFFSET('Water Data'!$F$6,0,10*ROW('Water Data'!F86))),'Data Summary'!BZ92="Yes"),OFFSET('Water Data'!$F$6,0,10*ROW('Water Data'!F86)),NA())</f>
        <v>#N/A</v>
      </c>
      <c r="L92" s="506" t="e">
        <f ca="1">+IF(AND(ISNUMBER(OFFSET('Water Data'!$F$9,0,10*ROW('Water Data'!F86))),'Data Summary'!CA92="Yes"),OFFSET('Water Data'!$F$9,0,10*ROW('Water Data'!F86)),NA())</f>
        <v>#N/A</v>
      </c>
      <c r="M92" s="506" t="e">
        <f ca="1">+IF(AND(ISNUMBER(OFFSET('Water Data'!$G$4,0,10*ROW('Water Data'!G86))),'Data Summary'!CB92="Yes"),100-OFFSET('Water Data'!$G$4,0,10*ROW('Water Data'!G86)),NA())</f>
        <v>#N/A</v>
      </c>
      <c r="N92" s="506" t="e">
        <f ca="1">+IF(AND(ISNUMBER(OFFSET('Water Data'!$G$6,0,10*ROW('Water Data'!G86))),'Data Summary'!CC92="Yes"),OFFSET('Water Data'!$G$6,0,10*ROW('Water Data'!G86)),NA())</f>
        <v>#N/A</v>
      </c>
      <c r="O92" s="506" t="e">
        <f ca="1">+IF(AND(ISNUMBER(OFFSET('Water Data'!$G$9,0,10*ROW('Water Data'!G86))),'Data Summary'!CD92="Yes"),OFFSET('Water Data'!$G$9,0,10*ROW('Water Data'!G86)),NA())</f>
        <v>#N/A</v>
      </c>
      <c r="P92" s="506" t="e">
        <f ca="1">+IF(AND(ISNUMBER(OFFSET('Water Data'!$H$4,0,10*ROW('Water Data'!H86))),'Data Summary'!CE92="Yes"),100-OFFSET('Water Data'!$H$4,0,10*ROW('Water Data'!H86)),NA())</f>
        <v>#N/A</v>
      </c>
      <c r="Q92" s="506" t="e">
        <f ca="1">+IF(AND(ISNUMBER(OFFSET('Water Data'!$H$6,0,10*ROW('Water Data'!H86))),'Data Summary'!CF92="Yes"),OFFSET('Water Data'!$H$6,0,10*ROW('Water Data'!H86)),NA())</f>
        <v>#N/A</v>
      </c>
      <c r="R92" s="506" t="e">
        <f ca="1">+IF(AND(ISNUMBER(OFFSET('Water Data'!$H$9,0,10*ROW('Water Data'!H86))),'Data Summary'!CG92="Yes"),OFFSET('Water Data'!$H$9,0,10*ROW('Water Data'!H86)),NA())</f>
        <v>#N/A</v>
      </c>
      <c r="S92" s="506" t="e">
        <f ca="1">+IF(AND(ISNUMBER(OFFSET('Water Data'!$I$4,0,10*ROW('Water Data'!I86))),'Data Summary'!CH92="Yes"),100-OFFSET('Water Data'!$I$4,0,10*ROW('Water Data'!I86)),NA())</f>
        <v>#N/A</v>
      </c>
      <c r="T92" s="506" t="e">
        <f ca="1">+IF(AND(ISNUMBER(OFFSET('Water Data'!$I$6,0,10*ROW('Water Data'!I86))),'Data Summary'!CI92="Yes"),OFFSET('Water Data'!$I$6,0,10*ROW('Water Data'!I86)),NA())</f>
        <v>#N/A</v>
      </c>
      <c r="U92" s="506" t="e">
        <f ca="1">+IF(AND(ISNUMBER(OFFSET('Water Data'!$I$9,0,10*ROW('Water Data'!I86))),'Data Summary'!CJ92="Yes"),OFFSET('Water Data'!$I$9,0,10*ROW('Water Data'!I86)),NA())</f>
        <v>#N/A</v>
      </c>
      <c r="V92" s="507" t="e">
        <f ca="1">+IF(AND(ISNUMBER(OFFSET('Sanitation Data'!$D$4,0,10*ROW('Sanitation Data'!D86))),'Data Summary'!CK92="Yes"),100-OFFSET('Sanitation Data'!$D$4,0,10*ROW('Sanitation Data'!D86)),NA())</f>
        <v>#N/A</v>
      </c>
      <c r="W92" s="507" t="e">
        <f ca="1">+IF(AND(ISNUMBER(OFFSET('Sanitation Data'!$D$6,0,10*ROW('Sanitation Data'!D86))),'Data Summary'!CL92="Yes"),OFFSET('Sanitation Data'!$D$6,0,10*ROW('Sanitation Data'!D86)),NA())</f>
        <v>#N/A</v>
      </c>
      <c r="X92" s="507" t="e">
        <f ca="1">+IF(AND(ISNUMBER(OFFSET('Sanitation Data'!$D$10,0,10*ROW('Sanitation Data'!D86))),'Data Summary'!CM92="Yes"),OFFSET('Sanitation Data'!$D$10,0,10*ROW('Sanitation Data'!D86)),NA())</f>
        <v>#N/A</v>
      </c>
      <c r="Y92" s="507" t="e">
        <f ca="1">+IF(AND(ISNUMBER(OFFSET('Sanitation Data'!$D$11,0,10*ROW('Sanitation Data'!D86))),'Data Summary'!CN92="Yes"),OFFSET('Sanitation Data'!$D$11,0,10*ROW('Sanitation Data'!D86)),NA())</f>
        <v>#N/A</v>
      </c>
      <c r="Z92" s="507" t="e">
        <f ca="1">+IF(AND(ISNUMBER(OFFSET('Sanitation Data'!$D$12,0,10*ROW('Sanitation Data'!D86))),'Data Summary'!CO92="Yes"),OFFSET('Sanitation Data'!$D$12,0,10*ROW('Sanitation Data'!D86)),NA())</f>
        <v>#N/A</v>
      </c>
      <c r="AA92" s="507" t="e">
        <f ca="1">+IF(AND(ISNUMBER(OFFSET('Sanitation Data'!$E$4,0,10*ROW('Sanitation Data'!E86))),'Data Summary'!CP92="Yes"),100-OFFSET('Sanitation Data'!$E$4,0,10*ROW('Sanitation Data'!E86)),NA())</f>
        <v>#N/A</v>
      </c>
      <c r="AB92" s="507" t="e">
        <f ca="1">+IF(AND(ISNUMBER(OFFSET('Sanitation Data'!$E$6,0,10*ROW('Sanitation Data'!E86))),'Data Summary'!CQ92="Yes"),OFFSET('Sanitation Data'!$E$6,0,10*ROW('Sanitation Data'!E86)),NA())</f>
        <v>#N/A</v>
      </c>
      <c r="AC92" s="507" t="e">
        <f ca="1">+IF(AND(ISNUMBER(OFFSET('Sanitation Data'!$E$10,0,10*ROW('Sanitation Data'!E86))),'Data Summary'!CR92="Yes"),OFFSET('Sanitation Data'!$E$10,0,10*ROW('Sanitation Data'!E86)),NA())</f>
        <v>#N/A</v>
      </c>
      <c r="AD92" s="507" t="e">
        <f ca="1">+IF(AND(ISNUMBER(OFFSET('Sanitation Data'!$E$11,0,10*ROW('Sanitation Data'!E86))),'Data Summary'!CS92="Yes"),OFFSET('Sanitation Data'!$E$11,0,10*ROW('Sanitation Data'!E86)),NA())</f>
        <v>#N/A</v>
      </c>
      <c r="AE92" s="507" t="e">
        <f ca="1">+IF(AND(ISNUMBER(OFFSET('Sanitation Data'!$E$12,0,10*ROW('Sanitation Data'!E86))),'Data Summary'!CT92="Yes"),OFFSET('Sanitation Data'!$E$12,0,10*ROW('Sanitation Data'!E86)),NA())</f>
        <v>#N/A</v>
      </c>
      <c r="AF92" s="507" t="e">
        <f ca="1">+IF(AND(ISNUMBER(OFFSET('Sanitation Data'!$F$4,0,10*ROW('Sanitation Data'!F86))),'Data Summary'!CU92="Yes"),100-OFFSET('Sanitation Data'!$F$4,0,10*ROW('Sanitation Data'!F86)),NA())</f>
        <v>#N/A</v>
      </c>
      <c r="AG92" s="507" t="e">
        <f ca="1">+IF(AND(ISNUMBER(OFFSET('Sanitation Data'!$F$6,0,10*ROW('Sanitation Data'!F86))),'Data Summary'!CV92="Yes"),OFFSET('Sanitation Data'!$F$6,0,10*ROW('Sanitation Data'!F86)),NA())</f>
        <v>#N/A</v>
      </c>
      <c r="AH92" s="507" t="e">
        <f ca="1">+IF(AND(ISNUMBER(OFFSET('Sanitation Data'!$F$10,0,10*ROW('Sanitation Data'!F86))),'Data Summary'!CW92="Yes"),OFFSET('Sanitation Data'!$F$10,0,10*ROW('Sanitation Data'!F86)),NA())</f>
        <v>#N/A</v>
      </c>
      <c r="AI92" s="507" t="e">
        <f ca="1">+IF(AND(ISNUMBER(OFFSET('Sanitation Data'!$F$11,0,10*ROW('Sanitation Data'!F86))),'Data Summary'!CX92="Yes"),OFFSET('Sanitation Data'!$F$11,0,10*ROW('Sanitation Data'!F86)),NA())</f>
        <v>#N/A</v>
      </c>
      <c r="AJ92" s="507" t="e">
        <f ca="1">+IF(AND(ISNUMBER(OFFSET('Sanitation Data'!$F$12,0,10*ROW('Sanitation Data'!F86))),'Data Summary'!CY92="Yes"),OFFSET('Sanitation Data'!$F$12,0,10*ROW('Sanitation Data'!F86)),NA())</f>
        <v>#N/A</v>
      </c>
      <c r="AK92" s="507" t="e">
        <f ca="1">+IF(AND(ISNUMBER(OFFSET('Sanitation Data'!$G$4,0,10*ROW('Sanitation Data'!G86))),'Data Summary'!CZ92="Yes"),100-OFFSET('Sanitation Data'!$G$4,0,10*ROW('Sanitation Data'!G86)),NA())</f>
        <v>#N/A</v>
      </c>
      <c r="AL92" s="507" t="e">
        <f ca="1">+IF(AND(ISNUMBER(OFFSET('Sanitation Data'!$G$6,0,10*ROW('Sanitation Data'!G86))),'Data Summary'!DA92="Yes"),OFFSET('Sanitation Data'!$G$6,0,10*ROW('Sanitation Data'!G86)),NA())</f>
        <v>#N/A</v>
      </c>
      <c r="AM92" s="507" t="e">
        <f ca="1">+IF(AND(ISNUMBER(OFFSET('Sanitation Data'!$G$10,0,10*ROW('Sanitation Data'!G86))),'Data Summary'!DB92="Yes"),OFFSET('Sanitation Data'!$G$10,0,10*ROW('Sanitation Data'!G86)),NA())</f>
        <v>#N/A</v>
      </c>
      <c r="AN92" s="507" t="e">
        <f ca="1">+IF(AND(ISNUMBER(OFFSET('Sanitation Data'!$G$11,0,10*ROW('Sanitation Data'!G86))),'Data Summary'!DC92="Yes"),OFFSET('Sanitation Data'!$G$11,0,10*ROW('Sanitation Data'!G86)),NA())</f>
        <v>#N/A</v>
      </c>
      <c r="AO92" s="507" t="e">
        <f ca="1">+IF(AND(ISNUMBER(OFFSET('Sanitation Data'!$G$12,0,10*ROW('Sanitation Data'!G86))),'Data Summary'!DD92="Yes"),OFFSET('Sanitation Data'!$G$12,0,10*ROW('Sanitation Data'!G86)),NA())</f>
        <v>#N/A</v>
      </c>
      <c r="AP92" s="507" t="e">
        <f ca="1">+IF(AND(ISNUMBER(OFFSET('Sanitation Data'!$H$4,0,10*ROW('Sanitation Data'!H86))),'Data Summary'!DE92="Yes"),100-OFFSET('Sanitation Data'!$H$4,0,10*ROW('Sanitation Data'!H86)),NA())</f>
        <v>#N/A</v>
      </c>
      <c r="AQ92" s="507" t="e">
        <f ca="1">+IF(AND(ISNUMBER(OFFSET('Sanitation Data'!$H$6,0,10*ROW('Sanitation Data'!H86))),'Data Summary'!DF92="Yes"),OFFSET('Sanitation Data'!$H$6,0,10*ROW('Sanitation Data'!H86)),NA())</f>
        <v>#N/A</v>
      </c>
      <c r="AR92" s="507" t="e">
        <f ca="1">+IF(AND(ISNUMBER(OFFSET('Sanitation Data'!$H$10,0,10*ROW('Sanitation Data'!H86))),'Data Summary'!DG92="Yes"),OFFSET('Sanitation Data'!$H$10,0,10*ROW('Sanitation Data'!H86)),NA())</f>
        <v>#N/A</v>
      </c>
      <c r="AS92" s="507" t="e">
        <f ca="1">+IF(AND(ISNUMBER(OFFSET('Sanitation Data'!$H$11,0,10*ROW('Sanitation Data'!H86))),'Data Summary'!DH92="Yes"),OFFSET('Sanitation Data'!$H$11,0,10*ROW('Sanitation Data'!H86)),NA())</f>
        <v>#N/A</v>
      </c>
      <c r="AT92" s="507" t="e">
        <f ca="1">+IF(AND(ISNUMBER(OFFSET('Sanitation Data'!$H$12,0,10*ROW('Sanitation Data'!H86))),'Data Summary'!DI92="Yes"),OFFSET('Sanitation Data'!$H$12,0,10*ROW('Sanitation Data'!H86)),NA())</f>
        <v>#N/A</v>
      </c>
      <c r="AU92" s="507" t="e">
        <f ca="1">+IF(AND(ISNUMBER(OFFSET('Sanitation Data'!$I$4,0,10*ROW('Sanitation Data'!I86))),'Data Summary'!DJ92="Yes"),100-OFFSET('Sanitation Data'!$I$4,0,10*ROW('Sanitation Data'!I86)),NA())</f>
        <v>#N/A</v>
      </c>
      <c r="AV92" s="507" t="e">
        <f ca="1">+IF(AND(ISNUMBER(OFFSET('Sanitation Data'!$I$6,0,10*ROW('Sanitation Data'!I86))),'Data Summary'!DK92="Yes"),OFFSET('Sanitation Data'!$I$6,0,10*ROW('Sanitation Data'!I86)),NA())</f>
        <v>#N/A</v>
      </c>
      <c r="AW92" s="507" t="e">
        <f ca="1">+IF(AND(ISNUMBER(OFFSET('Sanitation Data'!$I$10,0,10*ROW('Sanitation Data'!I86))),'Data Summary'!DL92="Yes"),OFFSET('Sanitation Data'!$I$10,0,10*ROW('Sanitation Data'!I86)),NA())</f>
        <v>#N/A</v>
      </c>
      <c r="AX92" s="507" t="e">
        <f ca="1">+IF(AND(ISNUMBER(OFFSET('Sanitation Data'!$I$11,0,10*ROW('Sanitation Data'!I86))),'Data Summary'!DM92="Yes"),OFFSET('Sanitation Data'!$I$11,0,10*ROW('Sanitation Data'!I86)),NA())</f>
        <v>#N/A</v>
      </c>
      <c r="AY92" s="507" t="e">
        <f ca="1">+IF(AND(ISNUMBER(OFFSET('Sanitation Data'!$I$12,0,10*ROW('Sanitation Data'!I86))),'Data Summary'!DN92="Yes"),OFFSET('Sanitation Data'!$I$12,0,10*ROW('Sanitation Data'!I86)),NA())</f>
        <v>#N/A</v>
      </c>
      <c r="AZ92" s="508" t="e">
        <f ca="1">+IF(AND(ISNUMBER(OFFSET('Hygiene Data'!$D$5,0,10*ROW('Hygiene Data'!D86))),'Data Summary'!DO92="Yes"),OFFSET('Hygiene Data'!$D$5,0,10*ROW('Hygiene Data'!D86)),NA())</f>
        <v>#N/A</v>
      </c>
      <c r="BA92" s="508" t="e">
        <f ca="1">+IF(AND(ISNUMBER(OFFSET('Hygiene Data'!$D$7,0,10*ROW('Hygiene Data'!D86))),'Data Summary'!DP92="Yes"),OFFSET('Hygiene Data'!$D$7,0,10*ROW('Hygiene Data'!D86)),NA())</f>
        <v>#N/A</v>
      </c>
      <c r="BB92" s="508" t="e">
        <f ca="1">+IF(AND(ISNUMBER(OFFSET('Hygiene Data'!$D$9,0,10*ROW('Hygiene Data'!D86))),'Data Summary'!DQ92="Yes"),OFFSET('Hygiene Data'!$D$9,0,10*ROW('Hygiene Data'!D86)),NA())</f>
        <v>#N/A</v>
      </c>
      <c r="BC92" s="508" t="e">
        <f ca="1">+IF(AND(ISNUMBER(OFFSET('Hygiene Data'!$E$5,0,10*ROW('Hygiene Data'!E86))),'Data Summary'!DR92="Yes"),OFFSET('Hygiene Data'!$E$5,0,10*ROW('Hygiene Data'!E86)),NA())</f>
        <v>#N/A</v>
      </c>
      <c r="BD92" s="508" t="e">
        <f ca="1">+IF(AND(ISNUMBER(OFFSET('Hygiene Data'!$E$7,0,10*ROW('Hygiene Data'!E86))),'Data Summary'!DS92="Yes"),OFFSET('Hygiene Data'!$E$7,0,10*ROW('Hygiene Data'!E86)),NA())</f>
        <v>#N/A</v>
      </c>
      <c r="BE92" s="508" t="e">
        <f ca="1">+IF(AND(ISNUMBER(OFFSET('Hygiene Data'!$E$9,0,10*ROW('Hygiene Data'!E86))),'Data Summary'!DT92="Yes"),OFFSET('Hygiene Data'!$E$9,0,10*ROW('Hygiene Data'!E86)),NA())</f>
        <v>#N/A</v>
      </c>
      <c r="BF92" s="508" t="e">
        <f ca="1">+IF(AND(ISNUMBER(OFFSET('Hygiene Data'!$F$5,0,10*ROW('Hygiene Data'!F86))),'Data Summary'!DU92="Yes"),OFFSET('Hygiene Data'!$F$5,0,10*ROW('Hygiene Data'!F86)),NA())</f>
        <v>#N/A</v>
      </c>
      <c r="BG92" s="508" t="e">
        <f ca="1">+IF(AND(ISNUMBER(OFFSET('Hygiene Data'!$F$7,0,10*ROW('Hygiene Data'!F86))),'Data Summary'!DV92="Yes"),OFFSET('Hygiene Data'!$F$7,0,10*ROW('Hygiene Data'!F86)),NA())</f>
        <v>#N/A</v>
      </c>
      <c r="BH92" s="508" t="e">
        <f ca="1">+IF(AND(ISNUMBER(OFFSET('Hygiene Data'!$F$9,0,10*ROW('Hygiene Data'!F86))),'Data Summary'!DW92="Yes"),OFFSET('Hygiene Data'!$F$9,0,10*ROW('Hygiene Data'!F86)),NA())</f>
        <v>#N/A</v>
      </c>
      <c r="BI92" s="508" t="e">
        <f ca="1">+IF(AND(ISNUMBER(OFFSET('Hygiene Data'!$G$5,0,10*ROW('Hygiene Data'!G86))),'Data Summary'!DX92="Yes"),OFFSET('Hygiene Data'!$G$5,0,10*ROW('Hygiene Data'!G86)),NA())</f>
        <v>#N/A</v>
      </c>
      <c r="BJ92" s="508" t="e">
        <f ca="1">+IF(AND(ISNUMBER(OFFSET('Hygiene Data'!$G$7,0,10*ROW('Hygiene Data'!G86))),'Data Summary'!DY92="Yes"),OFFSET('Hygiene Data'!$G$7,0,10*ROW('Hygiene Data'!G86)),NA())</f>
        <v>#N/A</v>
      </c>
      <c r="BK92" s="508" t="e">
        <f ca="1">+IF(AND(ISNUMBER(OFFSET('Hygiene Data'!$G$9,0,10*ROW('Hygiene Data'!G86))),'Data Summary'!DZ92="Yes"),OFFSET('Hygiene Data'!$G$9,0,10*ROW('Hygiene Data'!G86)),NA())</f>
        <v>#N/A</v>
      </c>
      <c r="BL92" s="508" t="e">
        <f ca="1">+IF(AND(ISNUMBER(OFFSET('Hygiene Data'!$H$5,0,10*ROW('Hygiene Data'!H86))),'Data Summary'!EA92="Yes"),OFFSET('Hygiene Data'!$H$5,0,10*ROW('Hygiene Data'!H86)),NA())</f>
        <v>#N/A</v>
      </c>
      <c r="BM92" s="508" t="e">
        <f ca="1">+IF(AND(ISNUMBER(OFFSET('Hygiene Data'!$H$7,0,10*ROW('Hygiene Data'!H86))),'Data Summary'!EB92="Yes"),OFFSET('Hygiene Data'!$H$7,0,10*ROW('Hygiene Data'!H86)),NA())</f>
        <v>#N/A</v>
      </c>
      <c r="BN92" s="508" t="e">
        <f ca="1">+IF(AND(ISNUMBER(OFFSET('Hygiene Data'!$H$9,0,10*ROW('Hygiene Data'!H86))),'Data Summary'!EC92="Yes"),OFFSET('Hygiene Data'!$H$9,0,10*ROW('Hygiene Data'!H86)),NA())</f>
        <v>#N/A</v>
      </c>
      <c r="BO92" s="508" t="e">
        <f ca="1">+IF(AND(ISNUMBER(OFFSET('Hygiene Data'!$I$5,0,10*ROW('Hygiene Data'!I86))),'Data Summary'!ED92="Yes"),OFFSET('Hygiene Data'!$I$5,0,10*ROW('Hygiene Data'!I86)),NA())</f>
        <v>#N/A</v>
      </c>
      <c r="BP92" s="508" t="e">
        <f ca="1">+IF(AND(ISNUMBER(OFFSET('Hygiene Data'!$I$7,0,10*ROW('Hygiene Data'!I86))),'Data Summary'!EE92="Yes"),OFFSET('Hygiene Data'!$I$7,0,10*ROW('Hygiene Data'!I86)),NA())</f>
        <v>#N/A</v>
      </c>
      <c r="BQ92" s="508" t="e">
        <f ca="1">+IF(AND(ISNUMBER(OFFSET('Hygiene Data'!$I$9,0,10*ROW('Hygiene Data'!I86))),'Data Summary'!EF92="Yes"),OFFSET('Hygiene Data'!$I$9,0,10*ROW('Hygiene Data'!I86)),NA())</f>
        <v>#N/A</v>
      </c>
    </row>
    <row r="93" spans="1:69" x14ac:dyDescent="0.25">
      <c r="A93" s="504" t="e">
        <f ca="1">+RIGHT('Data Summary'!A93,LEN('Data Summary'!A93)-9)</f>
        <v>#VALUE!</v>
      </c>
      <c r="B93" s="478" t="str">
        <f ca="1">+IF(ISTEXT('Data Summary'!B93),'Data Summary'!B93,"")</f>
        <v/>
      </c>
      <c r="C93" s="505" t="e">
        <f ca="1">+VALUE('Data Summary'!C93)</f>
        <v>#VALUE!</v>
      </c>
      <c r="D93" s="506" t="e">
        <f ca="1">+IF(AND(ISNUMBER(OFFSET('Water Data'!$D$4,0,10*ROW('Water Data'!D87))),'Data Summary'!BS93="Yes"),100-OFFSET('Water Data'!$D$4,0,10*ROW('Water Data'!D87)),NA())</f>
        <v>#N/A</v>
      </c>
      <c r="E93" s="506" t="e">
        <f ca="1">+IF(AND(ISNUMBER(OFFSET('Water Data'!$D$6,0,10*ROW('Water Data'!D87))),'Data Summary'!BT93="Yes"),OFFSET('Water Data'!$D$6,0,10*ROW('Water Data'!D87)),NA())</f>
        <v>#N/A</v>
      </c>
      <c r="F93" s="506" t="e">
        <f ca="1">+IF(AND(ISNUMBER(OFFSET('Water Data'!$D$9,0,10*ROW('Water Data'!D87))),'Data Summary'!BU93="Yes"),OFFSET('Water Data'!$D$9,0,10*ROW('Water Data'!D87)),NA())</f>
        <v>#N/A</v>
      </c>
      <c r="G93" s="506" t="e">
        <f ca="1">+IF(AND(ISNUMBER(OFFSET('Water Data'!$E$4,0,10*ROW('Water Data'!E87))),'Data Summary'!BV93="Yes"),100-OFFSET('Water Data'!$E$4,0,10*ROW('Water Data'!E87)),NA())</f>
        <v>#N/A</v>
      </c>
      <c r="H93" s="506" t="e">
        <f ca="1">+IF(AND(ISNUMBER(OFFSET('Water Data'!$E$6,0,10*ROW('Water Data'!E87))),'Data Summary'!BW93="Yes"),OFFSET('Water Data'!$E$6,0,10*ROW('Water Data'!E87)),NA())</f>
        <v>#N/A</v>
      </c>
      <c r="I93" s="506" t="e">
        <f ca="1">+IF(AND(ISNUMBER(OFFSET('Water Data'!$E$9,0,10*ROW('Water Data'!E87))),'Data Summary'!BX93="Yes"),OFFSET('Water Data'!$E$9,0,10*ROW('Water Data'!E87)),NA())</f>
        <v>#N/A</v>
      </c>
      <c r="J93" s="506" t="e">
        <f ca="1">+IF(AND(ISNUMBER(OFFSET('Water Data'!$F$4,0,10*ROW('Water Data'!F87))),'Data Summary'!BY93="Yes"),100-OFFSET('Water Data'!$F$4,0,10*ROW('Water Data'!F87)),NA())</f>
        <v>#N/A</v>
      </c>
      <c r="K93" s="506" t="e">
        <f ca="1">+IF(AND(ISNUMBER(OFFSET('Water Data'!$F$6,0,10*ROW('Water Data'!F87))),'Data Summary'!BZ93="Yes"),OFFSET('Water Data'!$F$6,0,10*ROW('Water Data'!F87)),NA())</f>
        <v>#N/A</v>
      </c>
      <c r="L93" s="506" t="e">
        <f ca="1">+IF(AND(ISNUMBER(OFFSET('Water Data'!$F$9,0,10*ROW('Water Data'!F87))),'Data Summary'!CA93="Yes"),OFFSET('Water Data'!$F$9,0,10*ROW('Water Data'!F87)),NA())</f>
        <v>#N/A</v>
      </c>
      <c r="M93" s="506" t="e">
        <f ca="1">+IF(AND(ISNUMBER(OFFSET('Water Data'!$G$4,0,10*ROW('Water Data'!G87))),'Data Summary'!CB93="Yes"),100-OFFSET('Water Data'!$G$4,0,10*ROW('Water Data'!G87)),NA())</f>
        <v>#N/A</v>
      </c>
      <c r="N93" s="506" t="e">
        <f ca="1">+IF(AND(ISNUMBER(OFFSET('Water Data'!$G$6,0,10*ROW('Water Data'!G87))),'Data Summary'!CC93="Yes"),OFFSET('Water Data'!$G$6,0,10*ROW('Water Data'!G87)),NA())</f>
        <v>#N/A</v>
      </c>
      <c r="O93" s="506" t="e">
        <f ca="1">+IF(AND(ISNUMBER(OFFSET('Water Data'!$G$9,0,10*ROW('Water Data'!G87))),'Data Summary'!CD93="Yes"),OFFSET('Water Data'!$G$9,0,10*ROW('Water Data'!G87)),NA())</f>
        <v>#N/A</v>
      </c>
      <c r="P93" s="506" t="e">
        <f ca="1">+IF(AND(ISNUMBER(OFFSET('Water Data'!$H$4,0,10*ROW('Water Data'!H87))),'Data Summary'!CE93="Yes"),100-OFFSET('Water Data'!$H$4,0,10*ROW('Water Data'!H87)),NA())</f>
        <v>#N/A</v>
      </c>
      <c r="Q93" s="506" t="e">
        <f ca="1">+IF(AND(ISNUMBER(OFFSET('Water Data'!$H$6,0,10*ROW('Water Data'!H87))),'Data Summary'!CF93="Yes"),OFFSET('Water Data'!$H$6,0,10*ROW('Water Data'!H87)),NA())</f>
        <v>#N/A</v>
      </c>
      <c r="R93" s="506" t="e">
        <f ca="1">+IF(AND(ISNUMBER(OFFSET('Water Data'!$H$9,0,10*ROW('Water Data'!H87))),'Data Summary'!CG93="Yes"),OFFSET('Water Data'!$H$9,0,10*ROW('Water Data'!H87)),NA())</f>
        <v>#N/A</v>
      </c>
      <c r="S93" s="506" t="e">
        <f ca="1">+IF(AND(ISNUMBER(OFFSET('Water Data'!$I$4,0,10*ROW('Water Data'!I87))),'Data Summary'!CH93="Yes"),100-OFFSET('Water Data'!$I$4,0,10*ROW('Water Data'!I87)),NA())</f>
        <v>#N/A</v>
      </c>
      <c r="T93" s="506" t="e">
        <f ca="1">+IF(AND(ISNUMBER(OFFSET('Water Data'!$I$6,0,10*ROW('Water Data'!I87))),'Data Summary'!CI93="Yes"),OFFSET('Water Data'!$I$6,0,10*ROW('Water Data'!I87)),NA())</f>
        <v>#N/A</v>
      </c>
      <c r="U93" s="506" t="e">
        <f ca="1">+IF(AND(ISNUMBER(OFFSET('Water Data'!$I$9,0,10*ROW('Water Data'!I87))),'Data Summary'!CJ93="Yes"),OFFSET('Water Data'!$I$9,0,10*ROW('Water Data'!I87)),NA())</f>
        <v>#N/A</v>
      </c>
      <c r="V93" s="507" t="e">
        <f ca="1">+IF(AND(ISNUMBER(OFFSET('Sanitation Data'!$D$4,0,10*ROW('Sanitation Data'!D87))),'Data Summary'!CK93="Yes"),100-OFFSET('Sanitation Data'!$D$4,0,10*ROW('Sanitation Data'!D87)),NA())</f>
        <v>#N/A</v>
      </c>
      <c r="W93" s="507" t="e">
        <f ca="1">+IF(AND(ISNUMBER(OFFSET('Sanitation Data'!$D$6,0,10*ROW('Sanitation Data'!D87))),'Data Summary'!CL93="Yes"),OFFSET('Sanitation Data'!$D$6,0,10*ROW('Sanitation Data'!D87)),NA())</f>
        <v>#N/A</v>
      </c>
      <c r="X93" s="507" t="e">
        <f ca="1">+IF(AND(ISNUMBER(OFFSET('Sanitation Data'!$D$10,0,10*ROW('Sanitation Data'!D87))),'Data Summary'!CM93="Yes"),OFFSET('Sanitation Data'!$D$10,0,10*ROW('Sanitation Data'!D87)),NA())</f>
        <v>#N/A</v>
      </c>
      <c r="Y93" s="507" t="e">
        <f ca="1">+IF(AND(ISNUMBER(OFFSET('Sanitation Data'!$D$11,0,10*ROW('Sanitation Data'!D87))),'Data Summary'!CN93="Yes"),OFFSET('Sanitation Data'!$D$11,0,10*ROW('Sanitation Data'!D87)),NA())</f>
        <v>#N/A</v>
      </c>
      <c r="Z93" s="507" t="e">
        <f ca="1">+IF(AND(ISNUMBER(OFFSET('Sanitation Data'!$D$12,0,10*ROW('Sanitation Data'!D87))),'Data Summary'!CO93="Yes"),OFFSET('Sanitation Data'!$D$12,0,10*ROW('Sanitation Data'!D87)),NA())</f>
        <v>#N/A</v>
      </c>
      <c r="AA93" s="507" t="e">
        <f ca="1">+IF(AND(ISNUMBER(OFFSET('Sanitation Data'!$E$4,0,10*ROW('Sanitation Data'!E87))),'Data Summary'!CP93="Yes"),100-OFFSET('Sanitation Data'!$E$4,0,10*ROW('Sanitation Data'!E87)),NA())</f>
        <v>#N/A</v>
      </c>
      <c r="AB93" s="507" t="e">
        <f ca="1">+IF(AND(ISNUMBER(OFFSET('Sanitation Data'!$E$6,0,10*ROW('Sanitation Data'!E87))),'Data Summary'!CQ93="Yes"),OFFSET('Sanitation Data'!$E$6,0,10*ROW('Sanitation Data'!E87)),NA())</f>
        <v>#N/A</v>
      </c>
      <c r="AC93" s="507" t="e">
        <f ca="1">+IF(AND(ISNUMBER(OFFSET('Sanitation Data'!$E$10,0,10*ROW('Sanitation Data'!E87))),'Data Summary'!CR93="Yes"),OFFSET('Sanitation Data'!$E$10,0,10*ROW('Sanitation Data'!E87)),NA())</f>
        <v>#N/A</v>
      </c>
      <c r="AD93" s="507" t="e">
        <f ca="1">+IF(AND(ISNUMBER(OFFSET('Sanitation Data'!$E$11,0,10*ROW('Sanitation Data'!E87))),'Data Summary'!CS93="Yes"),OFFSET('Sanitation Data'!$E$11,0,10*ROW('Sanitation Data'!E87)),NA())</f>
        <v>#N/A</v>
      </c>
      <c r="AE93" s="507" t="e">
        <f ca="1">+IF(AND(ISNUMBER(OFFSET('Sanitation Data'!$E$12,0,10*ROW('Sanitation Data'!E87))),'Data Summary'!CT93="Yes"),OFFSET('Sanitation Data'!$E$12,0,10*ROW('Sanitation Data'!E87)),NA())</f>
        <v>#N/A</v>
      </c>
      <c r="AF93" s="507" t="e">
        <f ca="1">+IF(AND(ISNUMBER(OFFSET('Sanitation Data'!$F$4,0,10*ROW('Sanitation Data'!F87))),'Data Summary'!CU93="Yes"),100-OFFSET('Sanitation Data'!$F$4,0,10*ROW('Sanitation Data'!F87)),NA())</f>
        <v>#N/A</v>
      </c>
      <c r="AG93" s="507" t="e">
        <f ca="1">+IF(AND(ISNUMBER(OFFSET('Sanitation Data'!$F$6,0,10*ROW('Sanitation Data'!F87))),'Data Summary'!CV93="Yes"),OFFSET('Sanitation Data'!$F$6,0,10*ROW('Sanitation Data'!F87)),NA())</f>
        <v>#N/A</v>
      </c>
      <c r="AH93" s="507" t="e">
        <f ca="1">+IF(AND(ISNUMBER(OFFSET('Sanitation Data'!$F$10,0,10*ROW('Sanitation Data'!F87))),'Data Summary'!CW93="Yes"),OFFSET('Sanitation Data'!$F$10,0,10*ROW('Sanitation Data'!F87)),NA())</f>
        <v>#N/A</v>
      </c>
      <c r="AI93" s="507" t="e">
        <f ca="1">+IF(AND(ISNUMBER(OFFSET('Sanitation Data'!$F$11,0,10*ROW('Sanitation Data'!F87))),'Data Summary'!CX93="Yes"),OFFSET('Sanitation Data'!$F$11,0,10*ROW('Sanitation Data'!F87)),NA())</f>
        <v>#N/A</v>
      </c>
      <c r="AJ93" s="507" t="e">
        <f ca="1">+IF(AND(ISNUMBER(OFFSET('Sanitation Data'!$F$12,0,10*ROW('Sanitation Data'!F87))),'Data Summary'!CY93="Yes"),OFFSET('Sanitation Data'!$F$12,0,10*ROW('Sanitation Data'!F87)),NA())</f>
        <v>#N/A</v>
      </c>
      <c r="AK93" s="507" t="e">
        <f ca="1">+IF(AND(ISNUMBER(OFFSET('Sanitation Data'!$G$4,0,10*ROW('Sanitation Data'!G87))),'Data Summary'!CZ93="Yes"),100-OFFSET('Sanitation Data'!$G$4,0,10*ROW('Sanitation Data'!G87)),NA())</f>
        <v>#N/A</v>
      </c>
      <c r="AL93" s="507" t="e">
        <f ca="1">+IF(AND(ISNUMBER(OFFSET('Sanitation Data'!$G$6,0,10*ROW('Sanitation Data'!G87))),'Data Summary'!DA93="Yes"),OFFSET('Sanitation Data'!$G$6,0,10*ROW('Sanitation Data'!G87)),NA())</f>
        <v>#N/A</v>
      </c>
      <c r="AM93" s="507" t="e">
        <f ca="1">+IF(AND(ISNUMBER(OFFSET('Sanitation Data'!$G$10,0,10*ROW('Sanitation Data'!G87))),'Data Summary'!DB93="Yes"),OFFSET('Sanitation Data'!$G$10,0,10*ROW('Sanitation Data'!G87)),NA())</f>
        <v>#N/A</v>
      </c>
      <c r="AN93" s="507" t="e">
        <f ca="1">+IF(AND(ISNUMBER(OFFSET('Sanitation Data'!$G$11,0,10*ROW('Sanitation Data'!G87))),'Data Summary'!DC93="Yes"),OFFSET('Sanitation Data'!$G$11,0,10*ROW('Sanitation Data'!G87)),NA())</f>
        <v>#N/A</v>
      </c>
      <c r="AO93" s="507" t="e">
        <f ca="1">+IF(AND(ISNUMBER(OFFSET('Sanitation Data'!$G$12,0,10*ROW('Sanitation Data'!G87))),'Data Summary'!DD93="Yes"),OFFSET('Sanitation Data'!$G$12,0,10*ROW('Sanitation Data'!G87)),NA())</f>
        <v>#N/A</v>
      </c>
      <c r="AP93" s="507" t="e">
        <f ca="1">+IF(AND(ISNUMBER(OFFSET('Sanitation Data'!$H$4,0,10*ROW('Sanitation Data'!H87))),'Data Summary'!DE93="Yes"),100-OFFSET('Sanitation Data'!$H$4,0,10*ROW('Sanitation Data'!H87)),NA())</f>
        <v>#N/A</v>
      </c>
      <c r="AQ93" s="507" t="e">
        <f ca="1">+IF(AND(ISNUMBER(OFFSET('Sanitation Data'!$H$6,0,10*ROW('Sanitation Data'!H87))),'Data Summary'!DF93="Yes"),OFFSET('Sanitation Data'!$H$6,0,10*ROW('Sanitation Data'!H87)),NA())</f>
        <v>#N/A</v>
      </c>
      <c r="AR93" s="507" t="e">
        <f ca="1">+IF(AND(ISNUMBER(OFFSET('Sanitation Data'!$H$10,0,10*ROW('Sanitation Data'!H87))),'Data Summary'!DG93="Yes"),OFFSET('Sanitation Data'!$H$10,0,10*ROW('Sanitation Data'!H87)),NA())</f>
        <v>#N/A</v>
      </c>
      <c r="AS93" s="507" t="e">
        <f ca="1">+IF(AND(ISNUMBER(OFFSET('Sanitation Data'!$H$11,0,10*ROW('Sanitation Data'!H87))),'Data Summary'!DH93="Yes"),OFFSET('Sanitation Data'!$H$11,0,10*ROW('Sanitation Data'!H87)),NA())</f>
        <v>#N/A</v>
      </c>
      <c r="AT93" s="507" t="e">
        <f ca="1">+IF(AND(ISNUMBER(OFFSET('Sanitation Data'!$H$12,0,10*ROW('Sanitation Data'!H87))),'Data Summary'!DI93="Yes"),OFFSET('Sanitation Data'!$H$12,0,10*ROW('Sanitation Data'!H87)),NA())</f>
        <v>#N/A</v>
      </c>
      <c r="AU93" s="507" t="e">
        <f ca="1">+IF(AND(ISNUMBER(OFFSET('Sanitation Data'!$I$4,0,10*ROW('Sanitation Data'!I87))),'Data Summary'!DJ93="Yes"),100-OFFSET('Sanitation Data'!$I$4,0,10*ROW('Sanitation Data'!I87)),NA())</f>
        <v>#N/A</v>
      </c>
      <c r="AV93" s="507" t="e">
        <f ca="1">+IF(AND(ISNUMBER(OFFSET('Sanitation Data'!$I$6,0,10*ROW('Sanitation Data'!I87))),'Data Summary'!DK93="Yes"),OFFSET('Sanitation Data'!$I$6,0,10*ROW('Sanitation Data'!I87)),NA())</f>
        <v>#N/A</v>
      </c>
      <c r="AW93" s="507" t="e">
        <f ca="1">+IF(AND(ISNUMBER(OFFSET('Sanitation Data'!$I$10,0,10*ROW('Sanitation Data'!I87))),'Data Summary'!DL93="Yes"),OFFSET('Sanitation Data'!$I$10,0,10*ROW('Sanitation Data'!I87)),NA())</f>
        <v>#N/A</v>
      </c>
      <c r="AX93" s="507" t="e">
        <f ca="1">+IF(AND(ISNUMBER(OFFSET('Sanitation Data'!$I$11,0,10*ROW('Sanitation Data'!I87))),'Data Summary'!DM93="Yes"),OFFSET('Sanitation Data'!$I$11,0,10*ROW('Sanitation Data'!I87)),NA())</f>
        <v>#N/A</v>
      </c>
      <c r="AY93" s="507" t="e">
        <f ca="1">+IF(AND(ISNUMBER(OFFSET('Sanitation Data'!$I$12,0,10*ROW('Sanitation Data'!I87))),'Data Summary'!DN93="Yes"),OFFSET('Sanitation Data'!$I$12,0,10*ROW('Sanitation Data'!I87)),NA())</f>
        <v>#N/A</v>
      </c>
      <c r="AZ93" s="508" t="e">
        <f ca="1">+IF(AND(ISNUMBER(OFFSET('Hygiene Data'!$D$5,0,10*ROW('Hygiene Data'!D87))),'Data Summary'!DO93="Yes"),OFFSET('Hygiene Data'!$D$5,0,10*ROW('Hygiene Data'!D87)),NA())</f>
        <v>#N/A</v>
      </c>
      <c r="BA93" s="508" t="e">
        <f ca="1">+IF(AND(ISNUMBER(OFFSET('Hygiene Data'!$D$7,0,10*ROW('Hygiene Data'!D87))),'Data Summary'!DP93="Yes"),OFFSET('Hygiene Data'!$D$7,0,10*ROW('Hygiene Data'!D87)),NA())</f>
        <v>#N/A</v>
      </c>
      <c r="BB93" s="508" t="e">
        <f ca="1">+IF(AND(ISNUMBER(OFFSET('Hygiene Data'!$D$9,0,10*ROW('Hygiene Data'!D87))),'Data Summary'!DQ93="Yes"),OFFSET('Hygiene Data'!$D$9,0,10*ROW('Hygiene Data'!D87)),NA())</f>
        <v>#N/A</v>
      </c>
      <c r="BC93" s="508" t="e">
        <f ca="1">+IF(AND(ISNUMBER(OFFSET('Hygiene Data'!$E$5,0,10*ROW('Hygiene Data'!E87))),'Data Summary'!DR93="Yes"),OFFSET('Hygiene Data'!$E$5,0,10*ROW('Hygiene Data'!E87)),NA())</f>
        <v>#N/A</v>
      </c>
      <c r="BD93" s="508" t="e">
        <f ca="1">+IF(AND(ISNUMBER(OFFSET('Hygiene Data'!$E$7,0,10*ROW('Hygiene Data'!E87))),'Data Summary'!DS93="Yes"),OFFSET('Hygiene Data'!$E$7,0,10*ROW('Hygiene Data'!E87)),NA())</f>
        <v>#N/A</v>
      </c>
      <c r="BE93" s="508" t="e">
        <f ca="1">+IF(AND(ISNUMBER(OFFSET('Hygiene Data'!$E$9,0,10*ROW('Hygiene Data'!E87))),'Data Summary'!DT93="Yes"),OFFSET('Hygiene Data'!$E$9,0,10*ROW('Hygiene Data'!E87)),NA())</f>
        <v>#N/A</v>
      </c>
      <c r="BF93" s="508" t="e">
        <f ca="1">+IF(AND(ISNUMBER(OFFSET('Hygiene Data'!$F$5,0,10*ROW('Hygiene Data'!F87))),'Data Summary'!DU93="Yes"),OFFSET('Hygiene Data'!$F$5,0,10*ROW('Hygiene Data'!F87)),NA())</f>
        <v>#N/A</v>
      </c>
      <c r="BG93" s="508" t="e">
        <f ca="1">+IF(AND(ISNUMBER(OFFSET('Hygiene Data'!$F$7,0,10*ROW('Hygiene Data'!F87))),'Data Summary'!DV93="Yes"),OFFSET('Hygiene Data'!$F$7,0,10*ROW('Hygiene Data'!F87)),NA())</f>
        <v>#N/A</v>
      </c>
      <c r="BH93" s="508" t="e">
        <f ca="1">+IF(AND(ISNUMBER(OFFSET('Hygiene Data'!$F$9,0,10*ROW('Hygiene Data'!F87))),'Data Summary'!DW93="Yes"),OFFSET('Hygiene Data'!$F$9,0,10*ROW('Hygiene Data'!F87)),NA())</f>
        <v>#N/A</v>
      </c>
      <c r="BI93" s="508" t="e">
        <f ca="1">+IF(AND(ISNUMBER(OFFSET('Hygiene Data'!$G$5,0,10*ROW('Hygiene Data'!G87))),'Data Summary'!DX93="Yes"),OFFSET('Hygiene Data'!$G$5,0,10*ROW('Hygiene Data'!G87)),NA())</f>
        <v>#N/A</v>
      </c>
      <c r="BJ93" s="508" t="e">
        <f ca="1">+IF(AND(ISNUMBER(OFFSET('Hygiene Data'!$G$7,0,10*ROW('Hygiene Data'!G87))),'Data Summary'!DY93="Yes"),OFFSET('Hygiene Data'!$G$7,0,10*ROW('Hygiene Data'!G87)),NA())</f>
        <v>#N/A</v>
      </c>
      <c r="BK93" s="508" t="e">
        <f ca="1">+IF(AND(ISNUMBER(OFFSET('Hygiene Data'!$G$9,0,10*ROW('Hygiene Data'!G87))),'Data Summary'!DZ93="Yes"),OFFSET('Hygiene Data'!$G$9,0,10*ROW('Hygiene Data'!G87)),NA())</f>
        <v>#N/A</v>
      </c>
      <c r="BL93" s="508" t="e">
        <f ca="1">+IF(AND(ISNUMBER(OFFSET('Hygiene Data'!$H$5,0,10*ROW('Hygiene Data'!H87))),'Data Summary'!EA93="Yes"),OFFSET('Hygiene Data'!$H$5,0,10*ROW('Hygiene Data'!H87)),NA())</f>
        <v>#N/A</v>
      </c>
      <c r="BM93" s="508" t="e">
        <f ca="1">+IF(AND(ISNUMBER(OFFSET('Hygiene Data'!$H$7,0,10*ROW('Hygiene Data'!H87))),'Data Summary'!EB93="Yes"),OFFSET('Hygiene Data'!$H$7,0,10*ROW('Hygiene Data'!H87)),NA())</f>
        <v>#N/A</v>
      </c>
      <c r="BN93" s="508" t="e">
        <f ca="1">+IF(AND(ISNUMBER(OFFSET('Hygiene Data'!$H$9,0,10*ROW('Hygiene Data'!H87))),'Data Summary'!EC93="Yes"),OFFSET('Hygiene Data'!$H$9,0,10*ROW('Hygiene Data'!H87)),NA())</f>
        <v>#N/A</v>
      </c>
      <c r="BO93" s="508" t="e">
        <f ca="1">+IF(AND(ISNUMBER(OFFSET('Hygiene Data'!$I$5,0,10*ROW('Hygiene Data'!I87))),'Data Summary'!ED93="Yes"),OFFSET('Hygiene Data'!$I$5,0,10*ROW('Hygiene Data'!I87)),NA())</f>
        <v>#N/A</v>
      </c>
      <c r="BP93" s="508" t="e">
        <f ca="1">+IF(AND(ISNUMBER(OFFSET('Hygiene Data'!$I$7,0,10*ROW('Hygiene Data'!I87))),'Data Summary'!EE93="Yes"),OFFSET('Hygiene Data'!$I$7,0,10*ROW('Hygiene Data'!I87)),NA())</f>
        <v>#N/A</v>
      </c>
      <c r="BQ93" s="508" t="e">
        <f ca="1">+IF(AND(ISNUMBER(OFFSET('Hygiene Data'!$I$9,0,10*ROW('Hygiene Data'!I87))),'Data Summary'!EF93="Yes"),OFFSET('Hygiene Data'!$I$9,0,10*ROW('Hygiene Data'!I87)),NA())</f>
        <v>#N/A</v>
      </c>
    </row>
    <row r="94" spans="1:69" x14ac:dyDescent="0.25">
      <c r="A94" s="504" t="e">
        <f ca="1">+RIGHT('Data Summary'!A94,LEN('Data Summary'!A94)-9)</f>
        <v>#VALUE!</v>
      </c>
      <c r="B94" s="478" t="str">
        <f ca="1">+IF(ISTEXT('Data Summary'!B94),'Data Summary'!B94,"")</f>
        <v/>
      </c>
      <c r="C94" s="505" t="e">
        <f ca="1">+VALUE('Data Summary'!C94)</f>
        <v>#VALUE!</v>
      </c>
      <c r="D94" s="506" t="e">
        <f ca="1">+IF(AND(ISNUMBER(OFFSET('Water Data'!$D$4,0,10*ROW('Water Data'!D88))),'Data Summary'!BS94="Yes"),100-OFFSET('Water Data'!$D$4,0,10*ROW('Water Data'!D88)),NA())</f>
        <v>#N/A</v>
      </c>
      <c r="E94" s="506" t="e">
        <f ca="1">+IF(AND(ISNUMBER(OFFSET('Water Data'!$D$6,0,10*ROW('Water Data'!D88))),'Data Summary'!BT94="Yes"),OFFSET('Water Data'!$D$6,0,10*ROW('Water Data'!D88)),NA())</f>
        <v>#N/A</v>
      </c>
      <c r="F94" s="506" t="e">
        <f ca="1">+IF(AND(ISNUMBER(OFFSET('Water Data'!$D$9,0,10*ROW('Water Data'!D88))),'Data Summary'!BU94="Yes"),OFFSET('Water Data'!$D$9,0,10*ROW('Water Data'!D88)),NA())</f>
        <v>#N/A</v>
      </c>
      <c r="G94" s="506" t="e">
        <f ca="1">+IF(AND(ISNUMBER(OFFSET('Water Data'!$E$4,0,10*ROW('Water Data'!E88))),'Data Summary'!BV94="Yes"),100-OFFSET('Water Data'!$E$4,0,10*ROW('Water Data'!E88)),NA())</f>
        <v>#N/A</v>
      </c>
      <c r="H94" s="506" t="e">
        <f ca="1">+IF(AND(ISNUMBER(OFFSET('Water Data'!$E$6,0,10*ROW('Water Data'!E88))),'Data Summary'!BW94="Yes"),OFFSET('Water Data'!$E$6,0,10*ROW('Water Data'!E88)),NA())</f>
        <v>#N/A</v>
      </c>
      <c r="I94" s="506" t="e">
        <f ca="1">+IF(AND(ISNUMBER(OFFSET('Water Data'!$E$9,0,10*ROW('Water Data'!E88))),'Data Summary'!BX94="Yes"),OFFSET('Water Data'!$E$9,0,10*ROW('Water Data'!E88)),NA())</f>
        <v>#N/A</v>
      </c>
      <c r="J94" s="506" t="e">
        <f ca="1">+IF(AND(ISNUMBER(OFFSET('Water Data'!$F$4,0,10*ROW('Water Data'!F88))),'Data Summary'!BY94="Yes"),100-OFFSET('Water Data'!$F$4,0,10*ROW('Water Data'!F88)),NA())</f>
        <v>#N/A</v>
      </c>
      <c r="K94" s="506" t="e">
        <f ca="1">+IF(AND(ISNUMBER(OFFSET('Water Data'!$F$6,0,10*ROW('Water Data'!F88))),'Data Summary'!BZ94="Yes"),OFFSET('Water Data'!$F$6,0,10*ROW('Water Data'!F88)),NA())</f>
        <v>#N/A</v>
      </c>
      <c r="L94" s="506" t="e">
        <f ca="1">+IF(AND(ISNUMBER(OFFSET('Water Data'!$F$9,0,10*ROW('Water Data'!F88))),'Data Summary'!CA94="Yes"),OFFSET('Water Data'!$F$9,0,10*ROW('Water Data'!F88)),NA())</f>
        <v>#N/A</v>
      </c>
      <c r="M94" s="506" t="e">
        <f ca="1">+IF(AND(ISNUMBER(OFFSET('Water Data'!$G$4,0,10*ROW('Water Data'!G88))),'Data Summary'!CB94="Yes"),100-OFFSET('Water Data'!$G$4,0,10*ROW('Water Data'!G88)),NA())</f>
        <v>#N/A</v>
      </c>
      <c r="N94" s="506" t="e">
        <f ca="1">+IF(AND(ISNUMBER(OFFSET('Water Data'!$G$6,0,10*ROW('Water Data'!G88))),'Data Summary'!CC94="Yes"),OFFSET('Water Data'!$G$6,0,10*ROW('Water Data'!G88)),NA())</f>
        <v>#N/A</v>
      </c>
      <c r="O94" s="506" t="e">
        <f ca="1">+IF(AND(ISNUMBER(OFFSET('Water Data'!$G$9,0,10*ROW('Water Data'!G88))),'Data Summary'!CD94="Yes"),OFFSET('Water Data'!$G$9,0,10*ROW('Water Data'!G88)),NA())</f>
        <v>#N/A</v>
      </c>
      <c r="P94" s="506" t="e">
        <f ca="1">+IF(AND(ISNUMBER(OFFSET('Water Data'!$H$4,0,10*ROW('Water Data'!H88))),'Data Summary'!CE94="Yes"),100-OFFSET('Water Data'!$H$4,0,10*ROW('Water Data'!H88)),NA())</f>
        <v>#N/A</v>
      </c>
      <c r="Q94" s="506" t="e">
        <f ca="1">+IF(AND(ISNUMBER(OFFSET('Water Data'!$H$6,0,10*ROW('Water Data'!H88))),'Data Summary'!CF94="Yes"),OFFSET('Water Data'!$H$6,0,10*ROW('Water Data'!H88)),NA())</f>
        <v>#N/A</v>
      </c>
      <c r="R94" s="506" t="e">
        <f ca="1">+IF(AND(ISNUMBER(OFFSET('Water Data'!$H$9,0,10*ROW('Water Data'!H88))),'Data Summary'!CG94="Yes"),OFFSET('Water Data'!$H$9,0,10*ROW('Water Data'!H88)),NA())</f>
        <v>#N/A</v>
      </c>
      <c r="S94" s="506" t="e">
        <f ca="1">+IF(AND(ISNUMBER(OFFSET('Water Data'!$I$4,0,10*ROW('Water Data'!I88))),'Data Summary'!CH94="Yes"),100-OFFSET('Water Data'!$I$4,0,10*ROW('Water Data'!I88)),NA())</f>
        <v>#N/A</v>
      </c>
      <c r="T94" s="506" t="e">
        <f ca="1">+IF(AND(ISNUMBER(OFFSET('Water Data'!$I$6,0,10*ROW('Water Data'!I88))),'Data Summary'!CI94="Yes"),OFFSET('Water Data'!$I$6,0,10*ROW('Water Data'!I88)),NA())</f>
        <v>#N/A</v>
      </c>
      <c r="U94" s="506" t="e">
        <f ca="1">+IF(AND(ISNUMBER(OFFSET('Water Data'!$I$9,0,10*ROW('Water Data'!I88))),'Data Summary'!CJ94="Yes"),OFFSET('Water Data'!$I$9,0,10*ROW('Water Data'!I88)),NA())</f>
        <v>#N/A</v>
      </c>
      <c r="V94" s="507" t="e">
        <f ca="1">+IF(AND(ISNUMBER(OFFSET('Sanitation Data'!$D$4,0,10*ROW('Sanitation Data'!D88))),'Data Summary'!CK94="Yes"),100-OFFSET('Sanitation Data'!$D$4,0,10*ROW('Sanitation Data'!D88)),NA())</f>
        <v>#N/A</v>
      </c>
      <c r="W94" s="507" t="e">
        <f ca="1">+IF(AND(ISNUMBER(OFFSET('Sanitation Data'!$D$6,0,10*ROW('Sanitation Data'!D88))),'Data Summary'!CL94="Yes"),OFFSET('Sanitation Data'!$D$6,0,10*ROW('Sanitation Data'!D88)),NA())</f>
        <v>#N/A</v>
      </c>
      <c r="X94" s="507" t="e">
        <f ca="1">+IF(AND(ISNUMBER(OFFSET('Sanitation Data'!$D$10,0,10*ROW('Sanitation Data'!D88))),'Data Summary'!CM94="Yes"),OFFSET('Sanitation Data'!$D$10,0,10*ROW('Sanitation Data'!D88)),NA())</f>
        <v>#N/A</v>
      </c>
      <c r="Y94" s="507" t="e">
        <f ca="1">+IF(AND(ISNUMBER(OFFSET('Sanitation Data'!$D$11,0,10*ROW('Sanitation Data'!D88))),'Data Summary'!CN94="Yes"),OFFSET('Sanitation Data'!$D$11,0,10*ROW('Sanitation Data'!D88)),NA())</f>
        <v>#N/A</v>
      </c>
      <c r="Z94" s="507" t="e">
        <f ca="1">+IF(AND(ISNUMBER(OFFSET('Sanitation Data'!$D$12,0,10*ROW('Sanitation Data'!D88))),'Data Summary'!CO94="Yes"),OFFSET('Sanitation Data'!$D$12,0,10*ROW('Sanitation Data'!D88)),NA())</f>
        <v>#N/A</v>
      </c>
      <c r="AA94" s="507" t="e">
        <f ca="1">+IF(AND(ISNUMBER(OFFSET('Sanitation Data'!$E$4,0,10*ROW('Sanitation Data'!E88))),'Data Summary'!CP94="Yes"),100-OFFSET('Sanitation Data'!$E$4,0,10*ROW('Sanitation Data'!E88)),NA())</f>
        <v>#N/A</v>
      </c>
      <c r="AB94" s="507" t="e">
        <f ca="1">+IF(AND(ISNUMBER(OFFSET('Sanitation Data'!$E$6,0,10*ROW('Sanitation Data'!E88))),'Data Summary'!CQ94="Yes"),OFFSET('Sanitation Data'!$E$6,0,10*ROW('Sanitation Data'!E88)),NA())</f>
        <v>#N/A</v>
      </c>
      <c r="AC94" s="507" t="e">
        <f ca="1">+IF(AND(ISNUMBER(OFFSET('Sanitation Data'!$E$10,0,10*ROW('Sanitation Data'!E88))),'Data Summary'!CR94="Yes"),OFFSET('Sanitation Data'!$E$10,0,10*ROW('Sanitation Data'!E88)),NA())</f>
        <v>#N/A</v>
      </c>
      <c r="AD94" s="507" t="e">
        <f ca="1">+IF(AND(ISNUMBER(OFFSET('Sanitation Data'!$E$11,0,10*ROW('Sanitation Data'!E88))),'Data Summary'!CS94="Yes"),OFFSET('Sanitation Data'!$E$11,0,10*ROW('Sanitation Data'!E88)),NA())</f>
        <v>#N/A</v>
      </c>
      <c r="AE94" s="507" t="e">
        <f ca="1">+IF(AND(ISNUMBER(OFFSET('Sanitation Data'!$E$12,0,10*ROW('Sanitation Data'!E88))),'Data Summary'!CT94="Yes"),OFFSET('Sanitation Data'!$E$12,0,10*ROW('Sanitation Data'!E88)),NA())</f>
        <v>#N/A</v>
      </c>
      <c r="AF94" s="507" t="e">
        <f ca="1">+IF(AND(ISNUMBER(OFFSET('Sanitation Data'!$F$4,0,10*ROW('Sanitation Data'!F88))),'Data Summary'!CU94="Yes"),100-OFFSET('Sanitation Data'!$F$4,0,10*ROW('Sanitation Data'!F88)),NA())</f>
        <v>#N/A</v>
      </c>
      <c r="AG94" s="507" t="e">
        <f ca="1">+IF(AND(ISNUMBER(OFFSET('Sanitation Data'!$F$6,0,10*ROW('Sanitation Data'!F88))),'Data Summary'!CV94="Yes"),OFFSET('Sanitation Data'!$F$6,0,10*ROW('Sanitation Data'!F88)),NA())</f>
        <v>#N/A</v>
      </c>
      <c r="AH94" s="507" t="e">
        <f ca="1">+IF(AND(ISNUMBER(OFFSET('Sanitation Data'!$F$10,0,10*ROW('Sanitation Data'!F88))),'Data Summary'!CW94="Yes"),OFFSET('Sanitation Data'!$F$10,0,10*ROW('Sanitation Data'!F88)),NA())</f>
        <v>#N/A</v>
      </c>
      <c r="AI94" s="507" t="e">
        <f ca="1">+IF(AND(ISNUMBER(OFFSET('Sanitation Data'!$F$11,0,10*ROW('Sanitation Data'!F88))),'Data Summary'!CX94="Yes"),OFFSET('Sanitation Data'!$F$11,0,10*ROW('Sanitation Data'!F88)),NA())</f>
        <v>#N/A</v>
      </c>
      <c r="AJ94" s="507" t="e">
        <f ca="1">+IF(AND(ISNUMBER(OFFSET('Sanitation Data'!$F$12,0,10*ROW('Sanitation Data'!F88))),'Data Summary'!CY94="Yes"),OFFSET('Sanitation Data'!$F$12,0,10*ROW('Sanitation Data'!F88)),NA())</f>
        <v>#N/A</v>
      </c>
      <c r="AK94" s="507" t="e">
        <f ca="1">+IF(AND(ISNUMBER(OFFSET('Sanitation Data'!$G$4,0,10*ROW('Sanitation Data'!G88))),'Data Summary'!CZ94="Yes"),100-OFFSET('Sanitation Data'!$G$4,0,10*ROW('Sanitation Data'!G88)),NA())</f>
        <v>#N/A</v>
      </c>
      <c r="AL94" s="507" t="e">
        <f ca="1">+IF(AND(ISNUMBER(OFFSET('Sanitation Data'!$G$6,0,10*ROW('Sanitation Data'!G88))),'Data Summary'!DA94="Yes"),OFFSET('Sanitation Data'!$G$6,0,10*ROW('Sanitation Data'!G88)),NA())</f>
        <v>#N/A</v>
      </c>
      <c r="AM94" s="507" t="e">
        <f ca="1">+IF(AND(ISNUMBER(OFFSET('Sanitation Data'!$G$10,0,10*ROW('Sanitation Data'!G88))),'Data Summary'!DB94="Yes"),OFFSET('Sanitation Data'!$G$10,0,10*ROW('Sanitation Data'!G88)),NA())</f>
        <v>#N/A</v>
      </c>
      <c r="AN94" s="507" t="e">
        <f ca="1">+IF(AND(ISNUMBER(OFFSET('Sanitation Data'!$G$11,0,10*ROW('Sanitation Data'!G88))),'Data Summary'!DC94="Yes"),OFFSET('Sanitation Data'!$G$11,0,10*ROW('Sanitation Data'!G88)),NA())</f>
        <v>#N/A</v>
      </c>
      <c r="AO94" s="507" t="e">
        <f ca="1">+IF(AND(ISNUMBER(OFFSET('Sanitation Data'!$G$12,0,10*ROW('Sanitation Data'!G88))),'Data Summary'!DD94="Yes"),OFFSET('Sanitation Data'!$G$12,0,10*ROW('Sanitation Data'!G88)),NA())</f>
        <v>#N/A</v>
      </c>
      <c r="AP94" s="507" t="e">
        <f ca="1">+IF(AND(ISNUMBER(OFFSET('Sanitation Data'!$H$4,0,10*ROW('Sanitation Data'!H88))),'Data Summary'!DE94="Yes"),100-OFFSET('Sanitation Data'!$H$4,0,10*ROW('Sanitation Data'!H88)),NA())</f>
        <v>#N/A</v>
      </c>
      <c r="AQ94" s="507" t="e">
        <f ca="1">+IF(AND(ISNUMBER(OFFSET('Sanitation Data'!$H$6,0,10*ROW('Sanitation Data'!H88))),'Data Summary'!DF94="Yes"),OFFSET('Sanitation Data'!$H$6,0,10*ROW('Sanitation Data'!H88)),NA())</f>
        <v>#N/A</v>
      </c>
      <c r="AR94" s="507" t="e">
        <f ca="1">+IF(AND(ISNUMBER(OFFSET('Sanitation Data'!$H$10,0,10*ROW('Sanitation Data'!H88))),'Data Summary'!DG94="Yes"),OFFSET('Sanitation Data'!$H$10,0,10*ROW('Sanitation Data'!H88)),NA())</f>
        <v>#N/A</v>
      </c>
      <c r="AS94" s="507" t="e">
        <f ca="1">+IF(AND(ISNUMBER(OFFSET('Sanitation Data'!$H$11,0,10*ROW('Sanitation Data'!H88))),'Data Summary'!DH94="Yes"),OFFSET('Sanitation Data'!$H$11,0,10*ROW('Sanitation Data'!H88)),NA())</f>
        <v>#N/A</v>
      </c>
      <c r="AT94" s="507" t="e">
        <f ca="1">+IF(AND(ISNUMBER(OFFSET('Sanitation Data'!$H$12,0,10*ROW('Sanitation Data'!H88))),'Data Summary'!DI94="Yes"),OFFSET('Sanitation Data'!$H$12,0,10*ROW('Sanitation Data'!H88)),NA())</f>
        <v>#N/A</v>
      </c>
      <c r="AU94" s="507" t="e">
        <f ca="1">+IF(AND(ISNUMBER(OFFSET('Sanitation Data'!$I$4,0,10*ROW('Sanitation Data'!I88))),'Data Summary'!DJ94="Yes"),100-OFFSET('Sanitation Data'!$I$4,0,10*ROW('Sanitation Data'!I88)),NA())</f>
        <v>#N/A</v>
      </c>
      <c r="AV94" s="507" t="e">
        <f ca="1">+IF(AND(ISNUMBER(OFFSET('Sanitation Data'!$I$6,0,10*ROW('Sanitation Data'!I88))),'Data Summary'!DK94="Yes"),OFFSET('Sanitation Data'!$I$6,0,10*ROW('Sanitation Data'!I88)),NA())</f>
        <v>#N/A</v>
      </c>
      <c r="AW94" s="507" t="e">
        <f ca="1">+IF(AND(ISNUMBER(OFFSET('Sanitation Data'!$I$10,0,10*ROW('Sanitation Data'!I88))),'Data Summary'!DL94="Yes"),OFFSET('Sanitation Data'!$I$10,0,10*ROW('Sanitation Data'!I88)),NA())</f>
        <v>#N/A</v>
      </c>
      <c r="AX94" s="507" t="e">
        <f ca="1">+IF(AND(ISNUMBER(OFFSET('Sanitation Data'!$I$11,0,10*ROW('Sanitation Data'!I88))),'Data Summary'!DM94="Yes"),OFFSET('Sanitation Data'!$I$11,0,10*ROW('Sanitation Data'!I88)),NA())</f>
        <v>#N/A</v>
      </c>
      <c r="AY94" s="507" t="e">
        <f ca="1">+IF(AND(ISNUMBER(OFFSET('Sanitation Data'!$I$12,0,10*ROW('Sanitation Data'!I88))),'Data Summary'!DN94="Yes"),OFFSET('Sanitation Data'!$I$12,0,10*ROW('Sanitation Data'!I88)),NA())</f>
        <v>#N/A</v>
      </c>
      <c r="AZ94" s="508" t="e">
        <f ca="1">+IF(AND(ISNUMBER(OFFSET('Hygiene Data'!$D$5,0,10*ROW('Hygiene Data'!D88))),'Data Summary'!DO94="Yes"),OFFSET('Hygiene Data'!$D$5,0,10*ROW('Hygiene Data'!D88)),NA())</f>
        <v>#N/A</v>
      </c>
      <c r="BA94" s="508" t="e">
        <f ca="1">+IF(AND(ISNUMBER(OFFSET('Hygiene Data'!$D$7,0,10*ROW('Hygiene Data'!D88))),'Data Summary'!DP94="Yes"),OFFSET('Hygiene Data'!$D$7,0,10*ROW('Hygiene Data'!D88)),NA())</f>
        <v>#N/A</v>
      </c>
      <c r="BB94" s="508" t="e">
        <f ca="1">+IF(AND(ISNUMBER(OFFSET('Hygiene Data'!$D$9,0,10*ROW('Hygiene Data'!D88))),'Data Summary'!DQ94="Yes"),OFFSET('Hygiene Data'!$D$9,0,10*ROW('Hygiene Data'!D88)),NA())</f>
        <v>#N/A</v>
      </c>
      <c r="BC94" s="508" t="e">
        <f ca="1">+IF(AND(ISNUMBER(OFFSET('Hygiene Data'!$E$5,0,10*ROW('Hygiene Data'!E88))),'Data Summary'!DR94="Yes"),OFFSET('Hygiene Data'!$E$5,0,10*ROW('Hygiene Data'!E88)),NA())</f>
        <v>#N/A</v>
      </c>
      <c r="BD94" s="508" t="e">
        <f ca="1">+IF(AND(ISNUMBER(OFFSET('Hygiene Data'!$E$7,0,10*ROW('Hygiene Data'!E88))),'Data Summary'!DS94="Yes"),OFFSET('Hygiene Data'!$E$7,0,10*ROW('Hygiene Data'!E88)),NA())</f>
        <v>#N/A</v>
      </c>
      <c r="BE94" s="508" t="e">
        <f ca="1">+IF(AND(ISNUMBER(OFFSET('Hygiene Data'!$E$9,0,10*ROW('Hygiene Data'!E88))),'Data Summary'!DT94="Yes"),OFFSET('Hygiene Data'!$E$9,0,10*ROW('Hygiene Data'!E88)),NA())</f>
        <v>#N/A</v>
      </c>
      <c r="BF94" s="508" t="e">
        <f ca="1">+IF(AND(ISNUMBER(OFFSET('Hygiene Data'!$F$5,0,10*ROW('Hygiene Data'!F88))),'Data Summary'!DU94="Yes"),OFFSET('Hygiene Data'!$F$5,0,10*ROW('Hygiene Data'!F88)),NA())</f>
        <v>#N/A</v>
      </c>
      <c r="BG94" s="508" t="e">
        <f ca="1">+IF(AND(ISNUMBER(OFFSET('Hygiene Data'!$F$7,0,10*ROW('Hygiene Data'!F88))),'Data Summary'!DV94="Yes"),OFFSET('Hygiene Data'!$F$7,0,10*ROW('Hygiene Data'!F88)),NA())</f>
        <v>#N/A</v>
      </c>
      <c r="BH94" s="508" t="e">
        <f ca="1">+IF(AND(ISNUMBER(OFFSET('Hygiene Data'!$F$9,0,10*ROW('Hygiene Data'!F88))),'Data Summary'!DW94="Yes"),OFFSET('Hygiene Data'!$F$9,0,10*ROW('Hygiene Data'!F88)),NA())</f>
        <v>#N/A</v>
      </c>
      <c r="BI94" s="508" t="e">
        <f ca="1">+IF(AND(ISNUMBER(OFFSET('Hygiene Data'!$G$5,0,10*ROW('Hygiene Data'!G88))),'Data Summary'!DX94="Yes"),OFFSET('Hygiene Data'!$G$5,0,10*ROW('Hygiene Data'!G88)),NA())</f>
        <v>#N/A</v>
      </c>
      <c r="BJ94" s="508" t="e">
        <f ca="1">+IF(AND(ISNUMBER(OFFSET('Hygiene Data'!$G$7,0,10*ROW('Hygiene Data'!G88))),'Data Summary'!DY94="Yes"),OFFSET('Hygiene Data'!$G$7,0,10*ROW('Hygiene Data'!G88)),NA())</f>
        <v>#N/A</v>
      </c>
      <c r="BK94" s="508" t="e">
        <f ca="1">+IF(AND(ISNUMBER(OFFSET('Hygiene Data'!$G$9,0,10*ROW('Hygiene Data'!G88))),'Data Summary'!DZ94="Yes"),OFFSET('Hygiene Data'!$G$9,0,10*ROW('Hygiene Data'!G88)),NA())</f>
        <v>#N/A</v>
      </c>
      <c r="BL94" s="508" t="e">
        <f ca="1">+IF(AND(ISNUMBER(OFFSET('Hygiene Data'!$H$5,0,10*ROW('Hygiene Data'!H88))),'Data Summary'!EA94="Yes"),OFFSET('Hygiene Data'!$H$5,0,10*ROW('Hygiene Data'!H88)),NA())</f>
        <v>#N/A</v>
      </c>
      <c r="BM94" s="508" t="e">
        <f ca="1">+IF(AND(ISNUMBER(OFFSET('Hygiene Data'!$H$7,0,10*ROW('Hygiene Data'!H88))),'Data Summary'!EB94="Yes"),OFFSET('Hygiene Data'!$H$7,0,10*ROW('Hygiene Data'!H88)),NA())</f>
        <v>#N/A</v>
      </c>
      <c r="BN94" s="508" t="e">
        <f ca="1">+IF(AND(ISNUMBER(OFFSET('Hygiene Data'!$H$9,0,10*ROW('Hygiene Data'!H88))),'Data Summary'!EC94="Yes"),OFFSET('Hygiene Data'!$H$9,0,10*ROW('Hygiene Data'!H88)),NA())</f>
        <v>#N/A</v>
      </c>
      <c r="BO94" s="508" t="e">
        <f ca="1">+IF(AND(ISNUMBER(OFFSET('Hygiene Data'!$I$5,0,10*ROW('Hygiene Data'!I88))),'Data Summary'!ED94="Yes"),OFFSET('Hygiene Data'!$I$5,0,10*ROW('Hygiene Data'!I88)),NA())</f>
        <v>#N/A</v>
      </c>
      <c r="BP94" s="508" t="e">
        <f ca="1">+IF(AND(ISNUMBER(OFFSET('Hygiene Data'!$I$7,0,10*ROW('Hygiene Data'!I88))),'Data Summary'!EE94="Yes"),OFFSET('Hygiene Data'!$I$7,0,10*ROW('Hygiene Data'!I88)),NA())</f>
        <v>#N/A</v>
      </c>
      <c r="BQ94" s="508" t="e">
        <f ca="1">+IF(AND(ISNUMBER(OFFSET('Hygiene Data'!$I$9,0,10*ROW('Hygiene Data'!I88))),'Data Summary'!EF94="Yes"),OFFSET('Hygiene Data'!$I$9,0,10*ROW('Hygiene Data'!I88)),NA())</f>
        <v>#N/A</v>
      </c>
    </row>
    <row r="95" spans="1:69" x14ac:dyDescent="0.25">
      <c r="A95" s="504" t="e">
        <f ca="1">+RIGHT('Data Summary'!A95,LEN('Data Summary'!A95)-9)</f>
        <v>#VALUE!</v>
      </c>
      <c r="B95" s="478" t="str">
        <f ca="1">+IF(ISTEXT('Data Summary'!B95),'Data Summary'!B95,"")</f>
        <v/>
      </c>
      <c r="C95" s="505" t="e">
        <f ca="1">+VALUE('Data Summary'!C95)</f>
        <v>#VALUE!</v>
      </c>
      <c r="D95" s="506" t="e">
        <f ca="1">+IF(AND(ISNUMBER(OFFSET('Water Data'!$D$4,0,10*ROW('Water Data'!D89))),'Data Summary'!BS95="Yes"),100-OFFSET('Water Data'!$D$4,0,10*ROW('Water Data'!D89)),NA())</f>
        <v>#N/A</v>
      </c>
      <c r="E95" s="506" t="e">
        <f ca="1">+IF(AND(ISNUMBER(OFFSET('Water Data'!$D$6,0,10*ROW('Water Data'!D89))),'Data Summary'!BT95="Yes"),OFFSET('Water Data'!$D$6,0,10*ROW('Water Data'!D89)),NA())</f>
        <v>#N/A</v>
      </c>
      <c r="F95" s="506" t="e">
        <f ca="1">+IF(AND(ISNUMBER(OFFSET('Water Data'!$D$9,0,10*ROW('Water Data'!D89))),'Data Summary'!BU95="Yes"),OFFSET('Water Data'!$D$9,0,10*ROW('Water Data'!D89)),NA())</f>
        <v>#N/A</v>
      </c>
      <c r="G95" s="506" t="e">
        <f ca="1">+IF(AND(ISNUMBER(OFFSET('Water Data'!$E$4,0,10*ROW('Water Data'!E89))),'Data Summary'!BV95="Yes"),100-OFFSET('Water Data'!$E$4,0,10*ROW('Water Data'!E89)),NA())</f>
        <v>#N/A</v>
      </c>
      <c r="H95" s="506" t="e">
        <f ca="1">+IF(AND(ISNUMBER(OFFSET('Water Data'!$E$6,0,10*ROW('Water Data'!E89))),'Data Summary'!BW95="Yes"),OFFSET('Water Data'!$E$6,0,10*ROW('Water Data'!E89)),NA())</f>
        <v>#N/A</v>
      </c>
      <c r="I95" s="506" t="e">
        <f ca="1">+IF(AND(ISNUMBER(OFFSET('Water Data'!$E$9,0,10*ROW('Water Data'!E89))),'Data Summary'!BX95="Yes"),OFFSET('Water Data'!$E$9,0,10*ROW('Water Data'!E89)),NA())</f>
        <v>#N/A</v>
      </c>
      <c r="J95" s="506" t="e">
        <f ca="1">+IF(AND(ISNUMBER(OFFSET('Water Data'!$F$4,0,10*ROW('Water Data'!F89))),'Data Summary'!BY95="Yes"),100-OFFSET('Water Data'!$F$4,0,10*ROW('Water Data'!F89)),NA())</f>
        <v>#N/A</v>
      </c>
      <c r="K95" s="506" t="e">
        <f ca="1">+IF(AND(ISNUMBER(OFFSET('Water Data'!$F$6,0,10*ROW('Water Data'!F89))),'Data Summary'!BZ95="Yes"),OFFSET('Water Data'!$F$6,0,10*ROW('Water Data'!F89)),NA())</f>
        <v>#N/A</v>
      </c>
      <c r="L95" s="506" t="e">
        <f ca="1">+IF(AND(ISNUMBER(OFFSET('Water Data'!$F$9,0,10*ROW('Water Data'!F89))),'Data Summary'!CA95="Yes"),OFFSET('Water Data'!$F$9,0,10*ROW('Water Data'!F89)),NA())</f>
        <v>#N/A</v>
      </c>
      <c r="M95" s="506" t="e">
        <f ca="1">+IF(AND(ISNUMBER(OFFSET('Water Data'!$G$4,0,10*ROW('Water Data'!G89))),'Data Summary'!CB95="Yes"),100-OFFSET('Water Data'!$G$4,0,10*ROW('Water Data'!G89)),NA())</f>
        <v>#N/A</v>
      </c>
      <c r="N95" s="506" t="e">
        <f ca="1">+IF(AND(ISNUMBER(OFFSET('Water Data'!$G$6,0,10*ROW('Water Data'!G89))),'Data Summary'!CC95="Yes"),OFFSET('Water Data'!$G$6,0,10*ROW('Water Data'!G89)),NA())</f>
        <v>#N/A</v>
      </c>
      <c r="O95" s="506" t="e">
        <f ca="1">+IF(AND(ISNUMBER(OFFSET('Water Data'!$G$9,0,10*ROW('Water Data'!G89))),'Data Summary'!CD95="Yes"),OFFSET('Water Data'!$G$9,0,10*ROW('Water Data'!G89)),NA())</f>
        <v>#N/A</v>
      </c>
      <c r="P95" s="506" t="e">
        <f ca="1">+IF(AND(ISNUMBER(OFFSET('Water Data'!$H$4,0,10*ROW('Water Data'!H89))),'Data Summary'!CE95="Yes"),100-OFFSET('Water Data'!$H$4,0,10*ROW('Water Data'!H89)),NA())</f>
        <v>#N/A</v>
      </c>
      <c r="Q95" s="506" t="e">
        <f ca="1">+IF(AND(ISNUMBER(OFFSET('Water Data'!$H$6,0,10*ROW('Water Data'!H89))),'Data Summary'!CF95="Yes"),OFFSET('Water Data'!$H$6,0,10*ROW('Water Data'!H89)),NA())</f>
        <v>#N/A</v>
      </c>
      <c r="R95" s="506" t="e">
        <f ca="1">+IF(AND(ISNUMBER(OFFSET('Water Data'!$H$9,0,10*ROW('Water Data'!H89))),'Data Summary'!CG95="Yes"),OFFSET('Water Data'!$H$9,0,10*ROW('Water Data'!H89)),NA())</f>
        <v>#N/A</v>
      </c>
      <c r="S95" s="506" t="e">
        <f ca="1">+IF(AND(ISNUMBER(OFFSET('Water Data'!$I$4,0,10*ROW('Water Data'!I89))),'Data Summary'!CH95="Yes"),100-OFFSET('Water Data'!$I$4,0,10*ROW('Water Data'!I89)),NA())</f>
        <v>#N/A</v>
      </c>
      <c r="T95" s="506" t="e">
        <f ca="1">+IF(AND(ISNUMBER(OFFSET('Water Data'!$I$6,0,10*ROW('Water Data'!I89))),'Data Summary'!CI95="Yes"),OFFSET('Water Data'!$I$6,0,10*ROW('Water Data'!I89)),NA())</f>
        <v>#N/A</v>
      </c>
      <c r="U95" s="506" t="e">
        <f ca="1">+IF(AND(ISNUMBER(OFFSET('Water Data'!$I$9,0,10*ROW('Water Data'!I89))),'Data Summary'!CJ95="Yes"),OFFSET('Water Data'!$I$9,0,10*ROW('Water Data'!I89)),NA())</f>
        <v>#N/A</v>
      </c>
      <c r="V95" s="507" t="e">
        <f ca="1">+IF(AND(ISNUMBER(OFFSET('Sanitation Data'!$D$4,0,10*ROW('Sanitation Data'!D89))),'Data Summary'!CK95="Yes"),100-OFFSET('Sanitation Data'!$D$4,0,10*ROW('Sanitation Data'!D89)),NA())</f>
        <v>#N/A</v>
      </c>
      <c r="W95" s="507" t="e">
        <f ca="1">+IF(AND(ISNUMBER(OFFSET('Sanitation Data'!$D$6,0,10*ROW('Sanitation Data'!D89))),'Data Summary'!CL95="Yes"),OFFSET('Sanitation Data'!$D$6,0,10*ROW('Sanitation Data'!D89)),NA())</f>
        <v>#N/A</v>
      </c>
      <c r="X95" s="507" t="e">
        <f ca="1">+IF(AND(ISNUMBER(OFFSET('Sanitation Data'!$D$10,0,10*ROW('Sanitation Data'!D89))),'Data Summary'!CM95="Yes"),OFFSET('Sanitation Data'!$D$10,0,10*ROW('Sanitation Data'!D89)),NA())</f>
        <v>#N/A</v>
      </c>
      <c r="Y95" s="507" t="e">
        <f ca="1">+IF(AND(ISNUMBER(OFFSET('Sanitation Data'!$D$11,0,10*ROW('Sanitation Data'!D89))),'Data Summary'!CN95="Yes"),OFFSET('Sanitation Data'!$D$11,0,10*ROW('Sanitation Data'!D89)),NA())</f>
        <v>#N/A</v>
      </c>
      <c r="Z95" s="507" t="e">
        <f ca="1">+IF(AND(ISNUMBER(OFFSET('Sanitation Data'!$D$12,0,10*ROW('Sanitation Data'!D89))),'Data Summary'!CO95="Yes"),OFFSET('Sanitation Data'!$D$12,0,10*ROW('Sanitation Data'!D89)),NA())</f>
        <v>#N/A</v>
      </c>
      <c r="AA95" s="507" t="e">
        <f ca="1">+IF(AND(ISNUMBER(OFFSET('Sanitation Data'!$E$4,0,10*ROW('Sanitation Data'!E89))),'Data Summary'!CP95="Yes"),100-OFFSET('Sanitation Data'!$E$4,0,10*ROW('Sanitation Data'!E89)),NA())</f>
        <v>#N/A</v>
      </c>
      <c r="AB95" s="507" t="e">
        <f ca="1">+IF(AND(ISNUMBER(OFFSET('Sanitation Data'!$E$6,0,10*ROW('Sanitation Data'!E89))),'Data Summary'!CQ95="Yes"),OFFSET('Sanitation Data'!$E$6,0,10*ROW('Sanitation Data'!E89)),NA())</f>
        <v>#N/A</v>
      </c>
      <c r="AC95" s="507" t="e">
        <f ca="1">+IF(AND(ISNUMBER(OFFSET('Sanitation Data'!$E$10,0,10*ROW('Sanitation Data'!E89))),'Data Summary'!CR95="Yes"),OFFSET('Sanitation Data'!$E$10,0,10*ROW('Sanitation Data'!E89)),NA())</f>
        <v>#N/A</v>
      </c>
      <c r="AD95" s="507" t="e">
        <f ca="1">+IF(AND(ISNUMBER(OFFSET('Sanitation Data'!$E$11,0,10*ROW('Sanitation Data'!E89))),'Data Summary'!CS95="Yes"),OFFSET('Sanitation Data'!$E$11,0,10*ROW('Sanitation Data'!E89)),NA())</f>
        <v>#N/A</v>
      </c>
      <c r="AE95" s="507" t="e">
        <f ca="1">+IF(AND(ISNUMBER(OFFSET('Sanitation Data'!$E$12,0,10*ROW('Sanitation Data'!E89))),'Data Summary'!CT95="Yes"),OFFSET('Sanitation Data'!$E$12,0,10*ROW('Sanitation Data'!E89)),NA())</f>
        <v>#N/A</v>
      </c>
      <c r="AF95" s="507" t="e">
        <f ca="1">+IF(AND(ISNUMBER(OFFSET('Sanitation Data'!$F$4,0,10*ROW('Sanitation Data'!F89))),'Data Summary'!CU95="Yes"),100-OFFSET('Sanitation Data'!$F$4,0,10*ROW('Sanitation Data'!F89)),NA())</f>
        <v>#N/A</v>
      </c>
      <c r="AG95" s="507" t="e">
        <f ca="1">+IF(AND(ISNUMBER(OFFSET('Sanitation Data'!$F$6,0,10*ROW('Sanitation Data'!F89))),'Data Summary'!CV95="Yes"),OFFSET('Sanitation Data'!$F$6,0,10*ROW('Sanitation Data'!F89)),NA())</f>
        <v>#N/A</v>
      </c>
      <c r="AH95" s="507" t="e">
        <f ca="1">+IF(AND(ISNUMBER(OFFSET('Sanitation Data'!$F$10,0,10*ROW('Sanitation Data'!F89))),'Data Summary'!CW95="Yes"),OFFSET('Sanitation Data'!$F$10,0,10*ROW('Sanitation Data'!F89)),NA())</f>
        <v>#N/A</v>
      </c>
      <c r="AI95" s="507" t="e">
        <f ca="1">+IF(AND(ISNUMBER(OFFSET('Sanitation Data'!$F$11,0,10*ROW('Sanitation Data'!F89))),'Data Summary'!CX95="Yes"),OFFSET('Sanitation Data'!$F$11,0,10*ROW('Sanitation Data'!F89)),NA())</f>
        <v>#N/A</v>
      </c>
      <c r="AJ95" s="507" t="e">
        <f ca="1">+IF(AND(ISNUMBER(OFFSET('Sanitation Data'!$F$12,0,10*ROW('Sanitation Data'!F89))),'Data Summary'!CY95="Yes"),OFFSET('Sanitation Data'!$F$12,0,10*ROW('Sanitation Data'!F89)),NA())</f>
        <v>#N/A</v>
      </c>
      <c r="AK95" s="507" t="e">
        <f ca="1">+IF(AND(ISNUMBER(OFFSET('Sanitation Data'!$G$4,0,10*ROW('Sanitation Data'!G89))),'Data Summary'!CZ95="Yes"),100-OFFSET('Sanitation Data'!$G$4,0,10*ROW('Sanitation Data'!G89)),NA())</f>
        <v>#N/A</v>
      </c>
      <c r="AL95" s="507" t="e">
        <f ca="1">+IF(AND(ISNUMBER(OFFSET('Sanitation Data'!$G$6,0,10*ROW('Sanitation Data'!G89))),'Data Summary'!DA95="Yes"),OFFSET('Sanitation Data'!$G$6,0,10*ROW('Sanitation Data'!G89)),NA())</f>
        <v>#N/A</v>
      </c>
      <c r="AM95" s="507" t="e">
        <f ca="1">+IF(AND(ISNUMBER(OFFSET('Sanitation Data'!$G$10,0,10*ROW('Sanitation Data'!G89))),'Data Summary'!DB95="Yes"),OFFSET('Sanitation Data'!$G$10,0,10*ROW('Sanitation Data'!G89)),NA())</f>
        <v>#N/A</v>
      </c>
      <c r="AN95" s="507" t="e">
        <f ca="1">+IF(AND(ISNUMBER(OFFSET('Sanitation Data'!$G$11,0,10*ROW('Sanitation Data'!G89))),'Data Summary'!DC95="Yes"),OFFSET('Sanitation Data'!$G$11,0,10*ROW('Sanitation Data'!G89)),NA())</f>
        <v>#N/A</v>
      </c>
      <c r="AO95" s="507" t="e">
        <f ca="1">+IF(AND(ISNUMBER(OFFSET('Sanitation Data'!$G$12,0,10*ROW('Sanitation Data'!G89))),'Data Summary'!DD95="Yes"),OFFSET('Sanitation Data'!$G$12,0,10*ROW('Sanitation Data'!G89)),NA())</f>
        <v>#N/A</v>
      </c>
      <c r="AP95" s="507" t="e">
        <f ca="1">+IF(AND(ISNUMBER(OFFSET('Sanitation Data'!$H$4,0,10*ROW('Sanitation Data'!H89))),'Data Summary'!DE95="Yes"),100-OFFSET('Sanitation Data'!$H$4,0,10*ROW('Sanitation Data'!H89)),NA())</f>
        <v>#N/A</v>
      </c>
      <c r="AQ95" s="507" t="e">
        <f ca="1">+IF(AND(ISNUMBER(OFFSET('Sanitation Data'!$H$6,0,10*ROW('Sanitation Data'!H89))),'Data Summary'!DF95="Yes"),OFFSET('Sanitation Data'!$H$6,0,10*ROW('Sanitation Data'!H89)),NA())</f>
        <v>#N/A</v>
      </c>
      <c r="AR95" s="507" t="e">
        <f ca="1">+IF(AND(ISNUMBER(OFFSET('Sanitation Data'!$H$10,0,10*ROW('Sanitation Data'!H89))),'Data Summary'!DG95="Yes"),OFFSET('Sanitation Data'!$H$10,0,10*ROW('Sanitation Data'!H89)),NA())</f>
        <v>#N/A</v>
      </c>
      <c r="AS95" s="507" t="e">
        <f ca="1">+IF(AND(ISNUMBER(OFFSET('Sanitation Data'!$H$11,0,10*ROW('Sanitation Data'!H89))),'Data Summary'!DH95="Yes"),OFFSET('Sanitation Data'!$H$11,0,10*ROW('Sanitation Data'!H89)),NA())</f>
        <v>#N/A</v>
      </c>
      <c r="AT95" s="507" t="e">
        <f ca="1">+IF(AND(ISNUMBER(OFFSET('Sanitation Data'!$H$12,0,10*ROW('Sanitation Data'!H89))),'Data Summary'!DI95="Yes"),OFFSET('Sanitation Data'!$H$12,0,10*ROW('Sanitation Data'!H89)),NA())</f>
        <v>#N/A</v>
      </c>
      <c r="AU95" s="507" t="e">
        <f ca="1">+IF(AND(ISNUMBER(OFFSET('Sanitation Data'!$I$4,0,10*ROW('Sanitation Data'!I89))),'Data Summary'!DJ95="Yes"),100-OFFSET('Sanitation Data'!$I$4,0,10*ROW('Sanitation Data'!I89)),NA())</f>
        <v>#N/A</v>
      </c>
      <c r="AV95" s="507" t="e">
        <f ca="1">+IF(AND(ISNUMBER(OFFSET('Sanitation Data'!$I$6,0,10*ROW('Sanitation Data'!I89))),'Data Summary'!DK95="Yes"),OFFSET('Sanitation Data'!$I$6,0,10*ROW('Sanitation Data'!I89)),NA())</f>
        <v>#N/A</v>
      </c>
      <c r="AW95" s="507" t="e">
        <f ca="1">+IF(AND(ISNUMBER(OFFSET('Sanitation Data'!$I$10,0,10*ROW('Sanitation Data'!I89))),'Data Summary'!DL95="Yes"),OFFSET('Sanitation Data'!$I$10,0,10*ROW('Sanitation Data'!I89)),NA())</f>
        <v>#N/A</v>
      </c>
      <c r="AX95" s="507" t="e">
        <f ca="1">+IF(AND(ISNUMBER(OFFSET('Sanitation Data'!$I$11,0,10*ROW('Sanitation Data'!I89))),'Data Summary'!DM95="Yes"),OFFSET('Sanitation Data'!$I$11,0,10*ROW('Sanitation Data'!I89)),NA())</f>
        <v>#N/A</v>
      </c>
      <c r="AY95" s="507" t="e">
        <f ca="1">+IF(AND(ISNUMBER(OFFSET('Sanitation Data'!$I$12,0,10*ROW('Sanitation Data'!I89))),'Data Summary'!DN95="Yes"),OFFSET('Sanitation Data'!$I$12,0,10*ROW('Sanitation Data'!I89)),NA())</f>
        <v>#N/A</v>
      </c>
      <c r="AZ95" s="508" t="e">
        <f ca="1">+IF(AND(ISNUMBER(OFFSET('Hygiene Data'!$D$5,0,10*ROW('Hygiene Data'!D89))),'Data Summary'!DO95="Yes"),OFFSET('Hygiene Data'!$D$5,0,10*ROW('Hygiene Data'!D89)),NA())</f>
        <v>#N/A</v>
      </c>
      <c r="BA95" s="508" t="e">
        <f ca="1">+IF(AND(ISNUMBER(OFFSET('Hygiene Data'!$D$7,0,10*ROW('Hygiene Data'!D89))),'Data Summary'!DP95="Yes"),OFFSET('Hygiene Data'!$D$7,0,10*ROW('Hygiene Data'!D89)),NA())</f>
        <v>#N/A</v>
      </c>
      <c r="BB95" s="508" t="e">
        <f ca="1">+IF(AND(ISNUMBER(OFFSET('Hygiene Data'!$D$9,0,10*ROW('Hygiene Data'!D89))),'Data Summary'!DQ95="Yes"),OFFSET('Hygiene Data'!$D$9,0,10*ROW('Hygiene Data'!D89)),NA())</f>
        <v>#N/A</v>
      </c>
      <c r="BC95" s="508" t="e">
        <f ca="1">+IF(AND(ISNUMBER(OFFSET('Hygiene Data'!$E$5,0,10*ROW('Hygiene Data'!E89))),'Data Summary'!DR95="Yes"),OFFSET('Hygiene Data'!$E$5,0,10*ROW('Hygiene Data'!E89)),NA())</f>
        <v>#N/A</v>
      </c>
      <c r="BD95" s="508" t="e">
        <f ca="1">+IF(AND(ISNUMBER(OFFSET('Hygiene Data'!$E$7,0,10*ROW('Hygiene Data'!E89))),'Data Summary'!DS95="Yes"),OFFSET('Hygiene Data'!$E$7,0,10*ROW('Hygiene Data'!E89)),NA())</f>
        <v>#N/A</v>
      </c>
      <c r="BE95" s="508" t="e">
        <f ca="1">+IF(AND(ISNUMBER(OFFSET('Hygiene Data'!$E$9,0,10*ROW('Hygiene Data'!E89))),'Data Summary'!DT95="Yes"),OFFSET('Hygiene Data'!$E$9,0,10*ROW('Hygiene Data'!E89)),NA())</f>
        <v>#N/A</v>
      </c>
      <c r="BF95" s="508" t="e">
        <f ca="1">+IF(AND(ISNUMBER(OFFSET('Hygiene Data'!$F$5,0,10*ROW('Hygiene Data'!F89))),'Data Summary'!DU95="Yes"),OFFSET('Hygiene Data'!$F$5,0,10*ROW('Hygiene Data'!F89)),NA())</f>
        <v>#N/A</v>
      </c>
      <c r="BG95" s="508" t="e">
        <f ca="1">+IF(AND(ISNUMBER(OFFSET('Hygiene Data'!$F$7,0,10*ROW('Hygiene Data'!F89))),'Data Summary'!DV95="Yes"),OFFSET('Hygiene Data'!$F$7,0,10*ROW('Hygiene Data'!F89)),NA())</f>
        <v>#N/A</v>
      </c>
      <c r="BH95" s="508" t="e">
        <f ca="1">+IF(AND(ISNUMBER(OFFSET('Hygiene Data'!$F$9,0,10*ROW('Hygiene Data'!F89))),'Data Summary'!DW95="Yes"),OFFSET('Hygiene Data'!$F$9,0,10*ROW('Hygiene Data'!F89)),NA())</f>
        <v>#N/A</v>
      </c>
      <c r="BI95" s="508" t="e">
        <f ca="1">+IF(AND(ISNUMBER(OFFSET('Hygiene Data'!$G$5,0,10*ROW('Hygiene Data'!G89))),'Data Summary'!DX95="Yes"),OFFSET('Hygiene Data'!$G$5,0,10*ROW('Hygiene Data'!G89)),NA())</f>
        <v>#N/A</v>
      </c>
      <c r="BJ95" s="508" t="e">
        <f ca="1">+IF(AND(ISNUMBER(OFFSET('Hygiene Data'!$G$7,0,10*ROW('Hygiene Data'!G89))),'Data Summary'!DY95="Yes"),OFFSET('Hygiene Data'!$G$7,0,10*ROW('Hygiene Data'!G89)),NA())</f>
        <v>#N/A</v>
      </c>
      <c r="BK95" s="508" t="e">
        <f ca="1">+IF(AND(ISNUMBER(OFFSET('Hygiene Data'!$G$9,0,10*ROW('Hygiene Data'!G89))),'Data Summary'!DZ95="Yes"),OFFSET('Hygiene Data'!$G$9,0,10*ROW('Hygiene Data'!G89)),NA())</f>
        <v>#N/A</v>
      </c>
      <c r="BL95" s="508" t="e">
        <f ca="1">+IF(AND(ISNUMBER(OFFSET('Hygiene Data'!$H$5,0,10*ROW('Hygiene Data'!H89))),'Data Summary'!EA95="Yes"),OFFSET('Hygiene Data'!$H$5,0,10*ROW('Hygiene Data'!H89)),NA())</f>
        <v>#N/A</v>
      </c>
      <c r="BM95" s="508" t="e">
        <f ca="1">+IF(AND(ISNUMBER(OFFSET('Hygiene Data'!$H$7,0,10*ROW('Hygiene Data'!H89))),'Data Summary'!EB95="Yes"),OFFSET('Hygiene Data'!$H$7,0,10*ROW('Hygiene Data'!H89)),NA())</f>
        <v>#N/A</v>
      </c>
      <c r="BN95" s="508" t="e">
        <f ca="1">+IF(AND(ISNUMBER(OFFSET('Hygiene Data'!$H$9,0,10*ROW('Hygiene Data'!H89))),'Data Summary'!EC95="Yes"),OFFSET('Hygiene Data'!$H$9,0,10*ROW('Hygiene Data'!H89)),NA())</f>
        <v>#N/A</v>
      </c>
      <c r="BO95" s="508" t="e">
        <f ca="1">+IF(AND(ISNUMBER(OFFSET('Hygiene Data'!$I$5,0,10*ROW('Hygiene Data'!I89))),'Data Summary'!ED95="Yes"),OFFSET('Hygiene Data'!$I$5,0,10*ROW('Hygiene Data'!I89)),NA())</f>
        <v>#N/A</v>
      </c>
      <c r="BP95" s="508" t="e">
        <f ca="1">+IF(AND(ISNUMBER(OFFSET('Hygiene Data'!$I$7,0,10*ROW('Hygiene Data'!I89))),'Data Summary'!EE95="Yes"),OFFSET('Hygiene Data'!$I$7,0,10*ROW('Hygiene Data'!I89)),NA())</f>
        <v>#N/A</v>
      </c>
      <c r="BQ95" s="508" t="e">
        <f ca="1">+IF(AND(ISNUMBER(OFFSET('Hygiene Data'!$I$9,0,10*ROW('Hygiene Data'!I89))),'Data Summary'!EF95="Yes"),OFFSET('Hygiene Data'!$I$9,0,10*ROW('Hygiene Data'!I89)),NA())</f>
        <v>#N/A</v>
      </c>
    </row>
    <row r="96" spans="1:69" x14ac:dyDescent="0.25">
      <c r="A96" s="504" t="e">
        <f ca="1">+RIGHT('Data Summary'!A96,LEN('Data Summary'!A96)-9)</f>
        <v>#VALUE!</v>
      </c>
      <c r="B96" s="478" t="str">
        <f ca="1">+IF(ISTEXT('Data Summary'!B96),'Data Summary'!B96,"")</f>
        <v/>
      </c>
      <c r="C96" s="505" t="e">
        <f ca="1">+VALUE('Data Summary'!C96)</f>
        <v>#VALUE!</v>
      </c>
      <c r="D96" s="506" t="e">
        <f ca="1">+IF(AND(ISNUMBER(OFFSET('Water Data'!$D$4,0,10*ROW('Water Data'!D90))),'Data Summary'!BS96="Yes"),100-OFFSET('Water Data'!$D$4,0,10*ROW('Water Data'!D90)),NA())</f>
        <v>#N/A</v>
      </c>
      <c r="E96" s="506" t="e">
        <f ca="1">+IF(AND(ISNUMBER(OFFSET('Water Data'!$D$6,0,10*ROW('Water Data'!D90))),'Data Summary'!BT96="Yes"),OFFSET('Water Data'!$D$6,0,10*ROW('Water Data'!D90)),NA())</f>
        <v>#N/A</v>
      </c>
      <c r="F96" s="506" t="e">
        <f ca="1">+IF(AND(ISNUMBER(OFFSET('Water Data'!$D$9,0,10*ROW('Water Data'!D90))),'Data Summary'!BU96="Yes"),OFFSET('Water Data'!$D$9,0,10*ROW('Water Data'!D90)),NA())</f>
        <v>#N/A</v>
      </c>
      <c r="G96" s="506" t="e">
        <f ca="1">+IF(AND(ISNUMBER(OFFSET('Water Data'!$E$4,0,10*ROW('Water Data'!E90))),'Data Summary'!BV96="Yes"),100-OFFSET('Water Data'!$E$4,0,10*ROW('Water Data'!E90)),NA())</f>
        <v>#N/A</v>
      </c>
      <c r="H96" s="506" t="e">
        <f ca="1">+IF(AND(ISNUMBER(OFFSET('Water Data'!$E$6,0,10*ROW('Water Data'!E90))),'Data Summary'!BW96="Yes"),OFFSET('Water Data'!$E$6,0,10*ROW('Water Data'!E90)),NA())</f>
        <v>#N/A</v>
      </c>
      <c r="I96" s="506" t="e">
        <f ca="1">+IF(AND(ISNUMBER(OFFSET('Water Data'!$E$9,0,10*ROW('Water Data'!E90))),'Data Summary'!BX96="Yes"),OFFSET('Water Data'!$E$9,0,10*ROW('Water Data'!E90)),NA())</f>
        <v>#N/A</v>
      </c>
      <c r="J96" s="506" t="e">
        <f ca="1">+IF(AND(ISNUMBER(OFFSET('Water Data'!$F$4,0,10*ROW('Water Data'!F90))),'Data Summary'!BY96="Yes"),100-OFFSET('Water Data'!$F$4,0,10*ROW('Water Data'!F90)),NA())</f>
        <v>#N/A</v>
      </c>
      <c r="K96" s="506" t="e">
        <f ca="1">+IF(AND(ISNUMBER(OFFSET('Water Data'!$F$6,0,10*ROW('Water Data'!F90))),'Data Summary'!BZ96="Yes"),OFFSET('Water Data'!$F$6,0,10*ROW('Water Data'!F90)),NA())</f>
        <v>#N/A</v>
      </c>
      <c r="L96" s="506" t="e">
        <f ca="1">+IF(AND(ISNUMBER(OFFSET('Water Data'!$F$9,0,10*ROW('Water Data'!F90))),'Data Summary'!CA96="Yes"),OFFSET('Water Data'!$F$9,0,10*ROW('Water Data'!F90)),NA())</f>
        <v>#N/A</v>
      </c>
      <c r="M96" s="506" t="e">
        <f ca="1">+IF(AND(ISNUMBER(OFFSET('Water Data'!$G$4,0,10*ROW('Water Data'!G90))),'Data Summary'!CB96="Yes"),100-OFFSET('Water Data'!$G$4,0,10*ROW('Water Data'!G90)),NA())</f>
        <v>#N/A</v>
      </c>
      <c r="N96" s="506" t="e">
        <f ca="1">+IF(AND(ISNUMBER(OFFSET('Water Data'!$G$6,0,10*ROW('Water Data'!G90))),'Data Summary'!CC96="Yes"),OFFSET('Water Data'!$G$6,0,10*ROW('Water Data'!G90)),NA())</f>
        <v>#N/A</v>
      </c>
      <c r="O96" s="506" t="e">
        <f ca="1">+IF(AND(ISNUMBER(OFFSET('Water Data'!$G$9,0,10*ROW('Water Data'!G90))),'Data Summary'!CD96="Yes"),OFFSET('Water Data'!$G$9,0,10*ROW('Water Data'!G90)),NA())</f>
        <v>#N/A</v>
      </c>
      <c r="P96" s="506" t="e">
        <f ca="1">+IF(AND(ISNUMBER(OFFSET('Water Data'!$H$4,0,10*ROW('Water Data'!H90))),'Data Summary'!CE96="Yes"),100-OFFSET('Water Data'!$H$4,0,10*ROW('Water Data'!H90)),NA())</f>
        <v>#N/A</v>
      </c>
      <c r="Q96" s="506" t="e">
        <f ca="1">+IF(AND(ISNUMBER(OFFSET('Water Data'!$H$6,0,10*ROW('Water Data'!H90))),'Data Summary'!CF96="Yes"),OFFSET('Water Data'!$H$6,0,10*ROW('Water Data'!H90)),NA())</f>
        <v>#N/A</v>
      </c>
      <c r="R96" s="506" t="e">
        <f ca="1">+IF(AND(ISNUMBER(OFFSET('Water Data'!$H$9,0,10*ROW('Water Data'!H90))),'Data Summary'!CG96="Yes"),OFFSET('Water Data'!$H$9,0,10*ROW('Water Data'!H90)),NA())</f>
        <v>#N/A</v>
      </c>
      <c r="S96" s="506" t="e">
        <f ca="1">+IF(AND(ISNUMBER(OFFSET('Water Data'!$I$4,0,10*ROW('Water Data'!I90))),'Data Summary'!CH96="Yes"),100-OFFSET('Water Data'!$I$4,0,10*ROW('Water Data'!I90)),NA())</f>
        <v>#N/A</v>
      </c>
      <c r="T96" s="506" t="e">
        <f ca="1">+IF(AND(ISNUMBER(OFFSET('Water Data'!$I$6,0,10*ROW('Water Data'!I90))),'Data Summary'!CI96="Yes"),OFFSET('Water Data'!$I$6,0,10*ROW('Water Data'!I90)),NA())</f>
        <v>#N/A</v>
      </c>
      <c r="U96" s="506" t="e">
        <f ca="1">+IF(AND(ISNUMBER(OFFSET('Water Data'!$I$9,0,10*ROW('Water Data'!I90))),'Data Summary'!CJ96="Yes"),OFFSET('Water Data'!$I$9,0,10*ROW('Water Data'!I90)),NA())</f>
        <v>#N/A</v>
      </c>
      <c r="V96" s="507" t="e">
        <f ca="1">+IF(AND(ISNUMBER(OFFSET('Sanitation Data'!$D$4,0,10*ROW('Sanitation Data'!D90))),'Data Summary'!CK96="Yes"),100-OFFSET('Sanitation Data'!$D$4,0,10*ROW('Sanitation Data'!D90)),NA())</f>
        <v>#N/A</v>
      </c>
      <c r="W96" s="507" t="e">
        <f ca="1">+IF(AND(ISNUMBER(OFFSET('Sanitation Data'!$D$6,0,10*ROW('Sanitation Data'!D90))),'Data Summary'!CL96="Yes"),OFFSET('Sanitation Data'!$D$6,0,10*ROW('Sanitation Data'!D90)),NA())</f>
        <v>#N/A</v>
      </c>
      <c r="X96" s="507" t="e">
        <f ca="1">+IF(AND(ISNUMBER(OFFSET('Sanitation Data'!$D$10,0,10*ROW('Sanitation Data'!D90))),'Data Summary'!CM96="Yes"),OFFSET('Sanitation Data'!$D$10,0,10*ROW('Sanitation Data'!D90)),NA())</f>
        <v>#N/A</v>
      </c>
      <c r="Y96" s="507" t="e">
        <f ca="1">+IF(AND(ISNUMBER(OFFSET('Sanitation Data'!$D$11,0,10*ROW('Sanitation Data'!D90))),'Data Summary'!CN96="Yes"),OFFSET('Sanitation Data'!$D$11,0,10*ROW('Sanitation Data'!D90)),NA())</f>
        <v>#N/A</v>
      </c>
      <c r="Z96" s="507" t="e">
        <f ca="1">+IF(AND(ISNUMBER(OFFSET('Sanitation Data'!$D$12,0,10*ROW('Sanitation Data'!D90))),'Data Summary'!CO96="Yes"),OFFSET('Sanitation Data'!$D$12,0,10*ROW('Sanitation Data'!D90)),NA())</f>
        <v>#N/A</v>
      </c>
      <c r="AA96" s="507" t="e">
        <f ca="1">+IF(AND(ISNUMBER(OFFSET('Sanitation Data'!$E$4,0,10*ROW('Sanitation Data'!E90))),'Data Summary'!CP96="Yes"),100-OFFSET('Sanitation Data'!$E$4,0,10*ROW('Sanitation Data'!E90)),NA())</f>
        <v>#N/A</v>
      </c>
      <c r="AB96" s="507" t="e">
        <f ca="1">+IF(AND(ISNUMBER(OFFSET('Sanitation Data'!$E$6,0,10*ROW('Sanitation Data'!E90))),'Data Summary'!CQ96="Yes"),OFFSET('Sanitation Data'!$E$6,0,10*ROW('Sanitation Data'!E90)),NA())</f>
        <v>#N/A</v>
      </c>
      <c r="AC96" s="507" t="e">
        <f ca="1">+IF(AND(ISNUMBER(OFFSET('Sanitation Data'!$E$10,0,10*ROW('Sanitation Data'!E90))),'Data Summary'!CR96="Yes"),OFFSET('Sanitation Data'!$E$10,0,10*ROW('Sanitation Data'!E90)),NA())</f>
        <v>#N/A</v>
      </c>
      <c r="AD96" s="507" t="e">
        <f ca="1">+IF(AND(ISNUMBER(OFFSET('Sanitation Data'!$E$11,0,10*ROW('Sanitation Data'!E90))),'Data Summary'!CS96="Yes"),OFFSET('Sanitation Data'!$E$11,0,10*ROW('Sanitation Data'!E90)),NA())</f>
        <v>#N/A</v>
      </c>
      <c r="AE96" s="507" t="e">
        <f ca="1">+IF(AND(ISNUMBER(OFFSET('Sanitation Data'!$E$12,0,10*ROW('Sanitation Data'!E90))),'Data Summary'!CT96="Yes"),OFFSET('Sanitation Data'!$E$12,0,10*ROW('Sanitation Data'!E90)),NA())</f>
        <v>#N/A</v>
      </c>
      <c r="AF96" s="507" t="e">
        <f ca="1">+IF(AND(ISNUMBER(OFFSET('Sanitation Data'!$F$4,0,10*ROW('Sanitation Data'!F90))),'Data Summary'!CU96="Yes"),100-OFFSET('Sanitation Data'!$F$4,0,10*ROW('Sanitation Data'!F90)),NA())</f>
        <v>#N/A</v>
      </c>
      <c r="AG96" s="507" t="e">
        <f ca="1">+IF(AND(ISNUMBER(OFFSET('Sanitation Data'!$F$6,0,10*ROW('Sanitation Data'!F90))),'Data Summary'!CV96="Yes"),OFFSET('Sanitation Data'!$F$6,0,10*ROW('Sanitation Data'!F90)),NA())</f>
        <v>#N/A</v>
      </c>
      <c r="AH96" s="507" t="e">
        <f ca="1">+IF(AND(ISNUMBER(OFFSET('Sanitation Data'!$F$10,0,10*ROW('Sanitation Data'!F90))),'Data Summary'!CW96="Yes"),OFFSET('Sanitation Data'!$F$10,0,10*ROW('Sanitation Data'!F90)),NA())</f>
        <v>#N/A</v>
      </c>
      <c r="AI96" s="507" t="e">
        <f ca="1">+IF(AND(ISNUMBER(OFFSET('Sanitation Data'!$F$11,0,10*ROW('Sanitation Data'!F90))),'Data Summary'!CX96="Yes"),OFFSET('Sanitation Data'!$F$11,0,10*ROW('Sanitation Data'!F90)),NA())</f>
        <v>#N/A</v>
      </c>
      <c r="AJ96" s="507" t="e">
        <f ca="1">+IF(AND(ISNUMBER(OFFSET('Sanitation Data'!$F$12,0,10*ROW('Sanitation Data'!F90))),'Data Summary'!CY96="Yes"),OFFSET('Sanitation Data'!$F$12,0,10*ROW('Sanitation Data'!F90)),NA())</f>
        <v>#N/A</v>
      </c>
      <c r="AK96" s="507" t="e">
        <f ca="1">+IF(AND(ISNUMBER(OFFSET('Sanitation Data'!$G$4,0,10*ROW('Sanitation Data'!G90))),'Data Summary'!CZ96="Yes"),100-OFFSET('Sanitation Data'!$G$4,0,10*ROW('Sanitation Data'!G90)),NA())</f>
        <v>#N/A</v>
      </c>
      <c r="AL96" s="507" t="e">
        <f ca="1">+IF(AND(ISNUMBER(OFFSET('Sanitation Data'!$G$6,0,10*ROW('Sanitation Data'!G90))),'Data Summary'!DA96="Yes"),OFFSET('Sanitation Data'!$G$6,0,10*ROW('Sanitation Data'!G90)),NA())</f>
        <v>#N/A</v>
      </c>
      <c r="AM96" s="507" t="e">
        <f ca="1">+IF(AND(ISNUMBER(OFFSET('Sanitation Data'!$G$10,0,10*ROW('Sanitation Data'!G90))),'Data Summary'!DB96="Yes"),OFFSET('Sanitation Data'!$G$10,0,10*ROW('Sanitation Data'!G90)),NA())</f>
        <v>#N/A</v>
      </c>
      <c r="AN96" s="507" t="e">
        <f ca="1">+IF(AND(ISNUMBER(OFFSET('Sanitation Data'!$G$11,0,10*ROW('Sanitation Data'!G90))),'Data Summary'!DC96="Yes"),OFFSET('Sanitation Data'!$G$11,0,10*ROW('Sanitation Data'!G90)),NA())</f>
        <v>#N/A</v>
      </c>
      <c r="AO96" s="507" t="e">
        <f ca="1">+IF(AND(ISNUMBER(OFFSET('Sanitation Data'!$G$12,0,10*ROW('Sanitation Data'!G90))),'Data Summary'!DD96="Yes"),OFFSET('Sanitation Data'!$G$12,0,10*ROW('Sanitation Data'!G90)),NA())</f>
        <v>#N/A</v>
      </c>
      <c r="AP96" s="507" t="e">
        <f ca="1">+IF(AND(ISNUMBER(OFFSET('Sanitation Data'!$H$4,0,10*ROW('Sanitation Data'!H90))),'Data Summary'!DE96="Yes"),100-OFFSET('Sanitation Data'!$H$4,0,10*ROW('Sanitation Data'!H90)),NA())</f>
        <v>#N/A</v>
      </c>
      <c r="AQ96" s="507" t="e">
        <f ca="1">+IF(AND(ISNUMBER(OFFSET('Sanitation Data'!$H$6,0,10*ROW('Sanitation Data'!H90))),'Data Summary'!DF96="Yes"),OFFSET('Sanitation Data'!$H$6,0,10*ROW('Sanitation Data'!H90)),NA())</f>
        <v>#N/A</v>
      </c>
      <c r="AR96" s="507" t="e">
        <f ca="1">+IF(AND(ISNUMBER(OFFSET('Sanitation Data'!$H$10,0,10*ROW('Sanitation Data'!H90))),'Data Summary'!DG96="Yes"),OFFSET('Sanitation Data'!$H$10,0,10*ROW('Sanitation Data'!H90)),NA())</f>
        <v>#N/A</v>
      </c>
      <c r="AS96" s="507" t="e">
        <f ca="1">+IF(AND(ISNUMBER(OFFSET('Sanitation Data'!$H$11,0,10*ROW('Sanitation Data'!H90))),'Data Summary'!DH96="Yes"),OFFSET('Sanitation Data'!$H$11,0,10*ROW('Sanitation Data'!H90)),NA())</f>
        <v>#N/A</v>
      </c>
      <c r="AT96" s="507" t="e">
        <f ca="1">+IF(AND(ISNUMBER(OFFSET('Sanitation Data'!$H$12,0,10*ROW('Sanitation Data'!H90))),'Data Summary'!DI96="Yes"),OFFSET('Sanitation Data'!$H$12,0,10*ROW('Sanitation Data'!H90)),NA())</f>
        <v>#N/A</v>
      </c>
      <c r="AU96" s="507" t="e">
        <f ca="1">+IF(AND(ISNUMBER(OFFSET('Sanitation Data'!$I$4,0,10*ROW('Sanitation Data'!I90))),'Data Summary'!DJ96="Yes"),100-OFFSET('Sanitation Data'!$I$4,0,10*ROW('Sanitation Data'!I90)),NA())</f>
        <v>#N/A</v>
      </c>
      <c r="AV96" s="507" t="e">
        <f ca="1">+IF(AND(ISNUMBER(OFFSET('Sanitation Data'!$I$6,0,10*ROW('Sanitation Data'!I90))),'Data Summary'!DK96="Yes"),OFFSET('Sanitation Data'!$I$6,0,10*ROW('Sanitation Data'!I90)),NA())</f>
        <v>#N/A</v>
      </c>
      <c r="AW96" s="507" t="e">
        <f ca="1">+IF(AND(ISNUMBER(OFFSET('Sanitation Data'!$I$10,0,10*ROW('Sanitation Data'!I90))),'Data Summary'!DL96="Yes"),OFFSET('Sanitation Data'!$I$10,0,10*ROW('Sanitation Data'!I90)),NA())</f>
        <v>#N/A</v>
      </c>
      <c r="AX96" s="507" t="e">
        <f ca="1">+IF(AND(ISNUMBER(OFFSET('Sanitation Data'!$I$11,0,10*ROW('Sanitation Data'!I90))),'Data Summary'!DM96="Yes"),OFFSET('Sanitation Data'!$I$11,0,10*ROW('Sanitation Data'!I90)),NA())</f>
        <v>#N/A</v>
      </c>
      <c r="AY96" s="507" t="e">
        <f ca="1">+IF(AND(ISNUMBER(OFFSET('Sanitation Data'!$I$12,0,10*ROW('Sanitation Data'!I90))),'Data Summary'!DN96="Yes"),OFFSET('Sanitation Data'!$I$12,0,10*ROW('Sanitation Data'!I90)),NA())</f>
        <v>#N/A</v>
      </c>
      <c r="AZ96" s="508" t="e">
        <f ca="1">+IF(AND(ISNUMBER(OFFSET('Hygiene Data'!$D$5,0,10*ROW('Hygiene Data'!D90))),'Data Summary'!DO96="Yes"),OFFSET('Hygiene Data'!$D$5,0,10*ROW('Hygiene Data'!D90)),NA())</f>
        <v>#N/A</v>
      </c>
      <c r="BA96" s="508" t="e">
        <f ca="1">+IF(AND(ISNUMBER(OFFSET('Hygiene Data'!$D$7,0,10*ROW('Hygiene Data'!D90))),'Data Summary'!DP96="Yes"),OFFSET('Hygiene Data'!$D$7,0,10*ROW('Hygiene Data'!D90)),NA())</f>
        <v>#N/A</v>
      </c>
      <c r="BB96" s="508" t="e">
        <f ca="1">+IF(AND(ISNUMBER(OFFSET('Hygiene Data'!$D$9,0,10*ROW('Hygiene Data'!D90))),'Data Summary'!DQ96="Yes"),OFFSET('Hygiene Data'!$D$9,0,10*ROW('Hygiene Data'!D90)),NA())</f>
        <v>#N/A</v>
      </c>
      <c r="BC96" s="508" t="e">
        <f ca="1">+IF(AND(ISNUMBER(OFFSET('Hygiene Data'!$E$5,0,10*ROW('Hygiene Data'!E90))),'Data Summary'!DR96="Yes"),OFFSET('Hygiene Data'!$E$5,0,10*ROW('Hygiene Data'!E90)),NA())</f>
        <v>#N/A</v>
      </c>
      <c r="BD96" s="508" t="e">
        <f ca="1">+IF(AND(ISNUMBER(OFFSET('Hygiene Data'!$E$7,0,10*ROW('Hygiene Data'!E90))),'Data Summary'!DS96="Yes"),OFFSET('Hygiene Data'!$E$7,0,10*ROW('Hygiene Data'!E90)),NA())</f>
        <v>#N/A</v>
      </c>
      <c r="BE96" s="508" t="e">
        <f ca="1">+IF(AND(ISNUMBER(OFFSET('Hygiene Data'!$E$9,0,10*ROW('Hygiene Data'!E90))),'Data Summary'!DT96="Yes"),OFFSET('Hygiene Data'!$E$9,0,10*ROW('Hygiene Data'!E90)),NA())</f>
        <v>#N/A</v>
      </c>
      <c r="BF96" s="508" t="e">
        <f ca="1">+IF(AND(ISNUMBER(OFFSET('Hygiene Data'!$F$5,0,10*ROW('Hygiene Data'!F90))),'Data Summary'!DU96="Yes"),OFFSET('Hygiene Data'!$F$5,0,10*ROW('Hygiene Data'!F90)),NA())</f>
        <v>#N/A</v>
      </c>
      <c r="BG96" s="508" t="e">
        <f ca="1">+IF(AND(ISNUMBER(OFFSET('Hygiene Data'!$F$7,0,10*ROW('Hygiene Data'!F90))),'Data Summary'!DV96="Yes"),OFFSET('Hygiene Data'!$F$7,0,10*ROW('Hygiene Data'!F90)),NA())</f>
        <v>#N/A</v>
      </c>
      <c r="BH96" s="508" t="e">
        <f ca="1">+IF(AND(ISNUMBER(OFFSET('Hygiene Data'!$F$9,0,10*ROW('Hygiene Data'!F90))),'Data Summary'!DW96="Yes"),OFFSET('Hygiene Data'!$F$9,0,10*ROW('Hygiene Data'!F90)),NA())</f>
        <v>#N/A</v>
      </c>
      <c r="BI96" s="508" t="e">
        <f ca="1">+IF(AND(ISNUMBER(OFFSET('Hygiene Data'!$G$5,0,10*ROW('Hygiene Data'!G90))),'Data Summary'!DX96="Yes"),OFFSET('Hygiene Data'!$G$5,0,10*ROW('Hygiene Data'!G90)),NA())</f>
        <v>#N/A</v>
      </c>
      <c r="BJ96" s="508" t="e">
        <f ca="1">+IF(AND(ISNUMBER(OFFSET('Hygiene Data'!$G$7,0,10*ROW('Hygiene Data'!G90))),'Data Summary'!DY96="Yes"),OFFSET('Hygiene Data'!$G$7,0,10*ROW('Hygiene Data'!G90)),NA())</f>
        <v>#N/A</v>
      </c>
      <c r="BK96" s="508" t="e">
        <f ca="1">+IF(AND(ISNUMBER(OFFSET('Hygiene Data'!$G$9,0,10*ROW('Hygiene Data'!G90))),'Data Summary'!DZ96="Yes"),OFFSET('Hygiene Data'!$G$9,0,10*ROW('Hygiene Data'!G90)),NA())</f>
        <v>#N/A</v>
      </c>
      <c r="BL96" s="508" t="e">
        <f ca="1">+IF(AND(ISNUMBER(OFFSET('Hygiene Data'!$H$5,0,10*ROW('Hygiene Data'!H90))),'Data Summary'!EA96="Yes"),OFFSET('Hygiene Data'!$H$5,0,10*ROW('Hygiene Data'!H90)),NA())</f>
        <v>#N/A</v>
      </c>
      <c r="BM96" s="508" t="e">
        <f ca="1">+IF(AND(ISNUMBER(OFFSET('Hygiene Data'!$H$7,0,10*ROW('Hygiene Data'!H90))),'Data Summary'!EB96="Yes"),OFFSET('Hygiene Data'!$H$7,0,10*ROW('Hygiene Data'!H90)),NA())</f>
        <v>#N/A</v>
      </c>
      <c r="BN96" s="508" t="e">
        <f ca="1">+IF(AND(ISNUMBER(OFFSET('Hygiene Data'!$H$9,0,10*ROW('Hygiene Data'!H90))),'Data Summary'!EC96="Yes"),OFFSET('Hygiene Data'!$H$9,0,10*ROW('Hygiene Data'!H90)),NA())</f>
        <v>#N/A</v>
      </c>
      <c r="BO96" s="508" t="e">
        <f ca="1">+IF(AND(ISNUMBER(OFFSET('Hygiene Data'!$I$5,0,10*ROW('Hygiene Data'!I90))),'Data Summary'!ED96="Yes"),OFFSET('Hygiene Data'!$I$5,0,10*ROW('Hygiene Data'!I90)),NA())</f>
        <v>#N/A</v>
      </c>
      <c r="BP96" s="508" t="e">
        <f ca="1">+IF(AND(ISNUMBER(OFFSET('Hygiene Data'!$I$7,0,10*ROW('Hygiene Data'!I90))),'Data Summary'!EE96="Yes"),OFFSET('Hygiene Data'!$I$7,0,10*ROW('Hygiene Data'!I90)),NA())</f>
        <v>#N/A</v>
      </c>
      <c r="BQ96" s="508" t="e">
        <f ca="1">+IF(AND(ISNUMBER(OFFSET('Hygiene Data'!$I$9,0,10*ROW('Hygiene Data'!I90))),'Data Summary'!EF96="Yes"),OFFSET('Hygiene Data'!$I$9,0,10*ROW('Hygiene Data'!I90)),NA())</f>
        <v>#N/A</v>
      </c>
    </row>
    <row r="97" spans="1:69" x14ac:dyDescent="0.25">
      <c r="A97" s="504" t="e">
        <f ca="1">+RIGHT('Data Summary'!A97,LEN('Data Summary'!A97)-9)</f>
        <v>#VALUE!</v>
      </c>
      <c r="B97" s="478" t="str">
        <f ca="1">+IF(ISTEXT('Data Summary'!B97),'Data Summary'!B97,"")</f>
        <v/>
      </c>
      <c r="C97" s="505" t="e">
        <f ca="1">+VALUE('Data Summary'!C97)</f>
        <v>#VALUE!</v>
      </c>
      <c r="D97" s="506" t="e">
        <f ca="1">+IF(AND(ISNUMBER(OFFSET('Water Data'!$D$4,0,10*ROW('Water Data'!D91))),'Data Summary'!BS97="Yes"),100-OFFSET('Water Data'!$D$4,0,10*ROW('Water Data'!D91)),NA())</f>
        <v>#N/A</v>
      </c>
      <c r="E97" s="506" t="e">
        <f ca="1">+IF(AND(ISNUMBER(OFFSET('Water Data'!$D$6,0,10*ROW('Water Data'!D91))),'Data Summary'!BT97="Yes"),OFFSET('Water Data'!$D$6,0,10*ROW('Water Data'!D91)),NA())</f>
        <v>#N/A</v>
      </c>
      <c r="F97" s="506" t="e">
        <f ca="1">+IF(AND(ISNUMBER(OFFSET('Water Data'!$D$9,0,10*ROW('Water Data'!D91))),'Data Summary'!BU97="Yes"),OFFSET('Water Data'!$D$9,0,10*ROW('Water Data'!D91)),NA())</f>
        <v>#N/A</v>
      </c>
      <c r="G97" s="506" t="e">
        <f ca="1">+IF(AND(ISNUMBER(OFFSET('Water Data'!$E$4,0,10*ROW('Water Data'!E91))),'Data Summary'!BV97="Yes"),100-OFFSET('Water Data'!$E$4,0,10*ROW('Water Data'!E91)),NA())</f>
        <v>#N/A</v>
      </c>
      <c r="H97" s="506" t="e">
        <f ca="1">+IF(AND(ISNUMBER(OFFSET('Water Data'!$E$6,0,10*ROW('Water Data'!E91))),'Data Summary'!BW97="Yes"),OFFSET('Water Data'!$E$6,0,10*ROW('Water Data'!E91)),NA())</f>
        <v>#N/A</v>
      </c>
      <c r="I97" s="506" t="e">
        <f ca="1">+IF(AND(ISNUMBER(OFFSET('Water Data'!$E$9,0,10*ROW('Water Data'!E91))),'Data Summary'!BX97="Yes"),OFFSET('Water Data'!$E$9,0,10*ROW('Water Data'!E91)),NA())</f>
        <v>#N/A</v>
      </c>
      <c r="J97" s="506" t="e">
        <f ca="1">+IF(AND(ISNUMBER(OFFSET('Water Data'!$F$4,0,10*ROW('Water Data'!F91))),'Data Summary'!BY97="Yes"),100-OFFSET('Water Data'!$F$4,0,10*ROW('Water Data'!F91)),NA())</f>
        <v>#N/A</v>
      </c>
      <c r="K97" s="506" t="e">
        <f ca="1">+IF(AND(ISNUMBER(OFFSET('Water Data'!$F$6,0,10*ROW('Water Data'!F91))),'Data Summary'!BZ97="Yes"),OFFSET('Water Data'!$F$6,0,10*ROW('Water Data'!F91)),NA())</f>
        <v>#N/A</v>
      </c>
      <c r="L97" s="506" t="e">
        <f ca="1">+IF(AND(ISNUMBER(OFFSET('Water Data'!$F$9,0,10*ROW('Water Data'!F91))),'Data Summary'!CA97="Yes"),OFFSET('Water Data'!$F$9,0,10*ROW('Water Data'!F91)),NA())</f>
        <v>#N/A</v>
      </c>
      <c r="M97" s="506" t="e">
        <f ca="1">+IF(AND(ISNUMBER(OFFSET('Water Data'!$G$4,0,10*ROW('Water Data'!G91))),'Data Summary'!CB97="Yes"),100-OFFSET('Water Data'!$G$4,0,10*ROW('Water Data'!G91)),NA())</f>
        <v>#N/A</v>
      </c>
      <c r="N97" s="506" t="e">
        <f ca="1">+IF(AND(ISNUMBER(OFFSET('Water Data'!$G$6,0,10*ROW('Water Data'!G91))),'Data Summary'!CC97="Yes"),OFFSET('Water Data'!$G$6,0,10*ROW('Water Data'!G91)),NA())</f>
        <v>#N/A</v>
      </c>
      <c r="O97" s="506" t="e">
        <f ca="1">+IF(AND(ISNUMBER(OFFSET('Water Data'!$G$9,0,10*ROW('Water Data'!G91))),'Data Summary'!CD97="Yes"),OFFSET('Water Data'!$G$9,0,10*ROW('Water Data'!G91)),NA())</f>
        <v>#N/A</v>
      </c>
      <c r="P97" s="506" t="e">
        <f ca="1">+IF(AND(ISNUMBER(OFFSET('Water Data'!$H$4,0,10*ROW('Water Data'!H91))),'Data Summary'!CE97="Yes"),100-OFFSET('Water Data'!$H$4,0,10*ROW('Water Data'!H91)),NA())</f>
        <v>#N/A</v>
      </c>
      <c r="Q97" s="506" t="e">
        <f ca="1">+IF(AND(ISNUMBER(OFFSET('Water Data'!$H$6,0,10*ROW('Water Data'!H91))),'Data Summary'!CF97="Yes"),OFFSET('Water Data'!$H$6,0,10*ROW('Water Data'!H91)),NA())</f>
        <v>#N/A</v>
      </c>
      <c r="R97" s="506" t="e">
        <f ca="1">+IF(AND(ISNUMBER(OFFSET('Water Data'!$H$9,0,10*ROW('Water Data'!H91))),'Data Summary'!CG97="Yes"),OFFSET('Water Data'!$H$9,0,10*ROW('Water Data'!H91)),NA())</f>
        <v>#N/A</v>
      </c>
      <c r="S97" s="506" t="e">
        <f ca="1">+IF(AND(ISNUMBER(OFFSET('Water Data'!$I$4,0,10*ROW('Water Data'!I91))),'Data Summary'!CH97="Yes"),100-OFFSET('Water Data'!$I$4,0,10*ROW('Water Data'!I91)),NA())</f>
        <v>#N/A</v>
      </c>
      <c r="T97" s="506" t="e">
        <f ca="1">+IF(AND(ISNUMBER(OFFSET('Water Data'!$I$6,0,10*ROW('Water Data'!I91))),'Data Summary'!CI97="Yes"),OFFSET('Water Data'!$I$6,0,10*ROW('Water Data'!I91)),NA())</f>
        <v>#N/A</v>
      </c>
      <c r="U97" s="506" t="e">
        <f ca="1">+IF(AND(ISNUMBER(OFFSET('Water Data'!$I$9,0,10*ROW('Water Data'!I91))),'Data Summary'!CJ97="Yes"),OFFSET('Water Data'!$I$9,0,10*ROW('Water Data'!I91)),NA())</f>
        <v>#N/A</v>
      </c>
      <c r="V97" s="507" t="e">
        <f ca="1">+IF(AND(ISNUMBER(OFFSET('Sanitation Data'!$D$4,0,10*ROW('Sanitation Data'!D91))),'Data Summary'!CK97="Yes"),100-OFFSET('Sanitation Data'!$D$4,0,10*ROW('Sanitation Data'!D91)),NA())</f>
        <v>#N/A</v>
      </c>
      <c r="W97" s="507" t="e">
        <f ca="1">+IF(AND(ISNUMBER(OFFSET('Sanitation Data'!$D$6,0,10*ROW('Sanitation Data'!D91))),'Data Summary'!CL97="Yes"),OFFSET('Sanitation Data'!$D$6,0,10*ROW('Sanitation Data'!D91)),NA())</f>
        <v>#N/A</v>
      </c>
      <c r="X97" s="507" t="e">
        <f ca="1">+IF(AND(ISNUMBER(OFFSET('Sanitation Data'!$D$10,0,10*ROW('Sanitation Data'!D91))),'Data Summary'!CM97="Yes"),OFFSET('Sanitation Data'!$D$10,0,10*ROW('Sanitation Data'!D91)),NA())</f>
        <v>#N/A</v>
      </c>
      <c r="Y97" s="507" t="e">
        <f ca="1">+IF(AND(ISNUMBER(OFFSET('Sanitation Data'!$D$11,0,10*ROW('Sanitation Data'!D91))),'Data Summary'!CN97="Yes"),OFFSET('Sanitation Data'!$D$11,0,10*ROW('Sanitation Data'!D91)),NA())</f>
        <v>#N/A</v>
      </c>
      <c r="Z97" s="507" t="e">
        <f ca="1">+IF(AND(ISNUMBER(OFFSET('Sanitation Data'!$D$12,0,10*ROW('Sanitation Data'!D91))),'Data Summary'!CO97="Yes"),OFFSET('Sanitation Data'!$D$12,0,10*ROW('Sanitation Data'!D91)),NA())</f>
        <v>#N/A</v>
      </c>
      <c r="AA97" s="507" t="e">
        <f ca="1">+IF(AND(ISNUMBER(OFFSET('Sanitation Data'!$E$4,0,10*ROW('Sanitation Data'!E91))),'Data Summary'!CP97="Yes"),100-OFFSET('Sanitation Data'!$E$4,0,10*ROW('Sanitation Data'!E91)),NA())</f>
        <v>#N/A</v>
      </c>
      <c r="AB97" s="507" t="e">
        <f ca="1">+IF(AND(ISNUMBER(OFFSET('Sanitation Data'!$E$6,0,10*ROW('Sanitation Data'!E91))),'Data Summary'!CQ97="Yes"),OFFSET('Sanitation Data'!$E$6,0,10*ROW('Sanitation Data'!E91)),NA())</f>
        <v>#N/A</v>
      </c>
      <c r="AC97" s="507" t="e">
        <f ca="1">+IF(AND(ISNUMBER(OFFSET('Sanitation Data'!$E$10,0,10*ROW('Sanitation Data'!E91))),'Data Summary'!CR97="Yes"),OFFSET('Sanitation Data'!$E$10,0,10*ROW('Sanitation Data'!E91)),NA())</f>
        <v>#N/A</v>
      </c>
      <c r="AD97" s="507" t="e">
        <f ca="1">+IF(AND(ISNUMBER(OFFSET('Sanitation Data'!$E$11,0,10*ROW('Sanitation Data'!E91))),'Data Summary'!CS97="Yes"),OFFSET('Sanitation Data'!$E$11,0,10*ROW('Sanitation Data'!E91)),NA())</f>
        <v>#N/A</v>
      </c>
      <c r="AE97" s="507" t="e">
        <f ca="1">+IF(AND(ISNUMBER(OFFSET('Sanitation Data'!$E$12,0,10*ROW('Sanitation Data'!E91))),'Data Summary'!CT97="Yes"),OFFSET('Sanitation Data'!$E$12,0,10*ROW('Sanitation Data'!E91)),NA())</f>
        <v>#N/A</v>
      </c>
      <c r="AF97" s="507" t="e">
        <f ca="1">+IF(AND(ISNUMBER(OFFSET('Sanitation Data'!$F$4,0,10*ROW('Sanitation Data'!F91))),'Data Summary'!CU97="Yes"),100-OFFSET('Sanitation Data'!$F$4,0,10*ROW('Sanitation Data'!F91)),NA())</f>
        <v>#N/A</v>
      </c>
      <c r="AG97" s="507" t="e">
        <f ca="1">+IF(AND(ISNUMBER(OFFSET('Sanitation Data'!$F$6,0,10*ROW('Sanitation Data'!F91))),'Data Summary'!CV97="Yes"),OFFSET('Sanitation Data'!$F$6,0,10*ROW('Sanitation Data'!F91)),NA())</f>
        <v>#N/A</v>
      </c>
      <c r="AH97" s="507" t="e">
        <f ca="1">+IF(AND(ISNUMBER(OFFSET('Sanitation Data'!$F$10,0,10*ROW('Sanitation Data'!F91))),'Data Summary'!CW97="Yes"),OFFSET('Sanitation Data'!$F$10,0,10*ROW('Sanitation Data'!F91)),NA())</f>
        <v>#N/A</v>
      </c>
      <c r="AI97" s="507" t="e">
        <f ca="1">+IF(AND(ISNUMBER(OFFSET('Sanitation Data'!$F$11,0,10*ROW('Sanitation Data'!F91))),'Data Summary'!CX97="Yes"),OFFSET('Sanitation Data'!$F$11,0,10*ROW('Sanitation Data'!F91)),NA())</f>
        <v>#N/A</v>
      </c>
      <c r="AJ97" s="507" t="e">
        <f ca="1">+IF(AND(ISNUMBER(OFFSET('Sanitation Data'!$F$12,0,10*ROW('Sanitation Data'!F91))),'Data Summary'!CY97="Yes"),OFFSET('Sanitation Data'!$F$12,0,10*ROW('Sanitation Data'!F91)),NA())</f>
        <v>#N/A</v>
      </c>
      <c r="AK97" s="507" t="e">
        <f ca="1">+IF(AND(ISNUMBER(OFFSET('Sanitation Data'!$G$4,0,10*ROW('Sanitation Data'!G91))),'Data Summary'!CZ97="Yes"),100-OFFSET('Sanitation Data'!$G$4,0,10*ROW('Sanitation Data'!G91)),NA())</f>
        <v>#N/A</v>
      </c>
      <c r="AL97" s="507" t="e">
        <f ca="1">+IF(AND(ISNUMBER(OFFSET('Sanitation Data'!$G$6,0,10*ROW('Sanitation Data'!G91))),'Data Summary'!DA97="Yes"),OFFSET('Sanitation Data'!$G$6,0,10*ROW('Sanitation Data'!G91)),NA())</f>
        <v>#N/A</v>
      </c>
      <c r="AM97" s="507" t="e">
        <f ca="1">+IF(AND(ISNUMBER(OFFSET('Sanitation Data'!$G$10,0,10*ROW('Sanitation Data'!G91))),'Data Summary'!DB97="Yes"),OFFSET('Sanitation Data'!$G$10,0,10*ROW('Sanitation Data'!G91)),NA())</f>
        <v>#N/A</v>
      </c>
      <c r="AN97" s="507" t="e">
        <f ca="1">+IF(AND(ISNUMBER(OFFSET('Sanitation Data'!$G$11,0,10*ROW('Sanitation Data'!G91))),'Data Summary'!DC97="Yes"),OFFSET('Sanitation Data'!$G$11,0,10*ROW('Sanitation Data'!G91)),NA())</f>
        <v>#N/A</v>
      </c>
      <c r="AO97" s="507" t="e">
        <f ca="1">+IF(AND(ISNUMBER(OFFSET('Sanitation Data'!$G$12,0,10*ROW('Sanitation Data'!G91))),'Data Summary'!DD97="Yes"),OFFSET('Sanitation Data'!$G$12,0,10*ROW('Sanitation Data'!G91)),NA())</f>
        <v>#N/A</v>
      </c>
      <c r="AP97" s="507" t="e">
        <f ca="1">+IF(AND(ISNUMBER(OFFSET('Sanitation Data'!$H$4,0,10*ROW('Sanitation Data'!H91))),'Data Summary'!DE97="Yes"),100-OFFSET('Sanitation Data'!$H$4,0,10*ROW('Sanitation Data'!H91)),NA())</f>
        <v>#N/A</v>
      </c>
      <c r="AQ97" s="507" t="e">
        <f ca="1">+IF(AND(ISNUMBER(OFFSET('Sanitation Data'!$H$6,0,10*ROW('Sanitation Data'!H91))),'Data Summary'!DF97="Yes"),OFFSET('Sanitation Data'!$H$6,0,10*ROW('Sanitation Data'!H91)),NA())</f>
        <v>#N/A</v>
      </c>
      <c r="AR97" s="507" t="e">
        <f ca="1">+IF(AND(ISNUMBER(OFFSET('Sanitation Data'!$H$10,0,10*ROW('Sanitation Data'!H91))),'Data Summary'!DG97="Yes"),OFFSET('Sanitation Data'!$H$10,0,10*ROW('Sanitation Data'!H91)),NA())</f>
        <v>#N/A</v>
      </c>
      <c r="AS97" s="507" t="e">
        <f ca="1">+IF(AND(ISNUMBER(OFFSET('Sanitation Data'!$H$11,0,10*ROW('Sanitation Data'!H91))),'Data Summary'!DH97="Yes"),OFFSET('Sanitation Data'!$H$11,0,10*ROW('Sanitation Data'!H91)),NA())</f>
        <v>#N/A</v>
      </c>
      <c r="AT97" s="507" t="e">
        <f ca="1">+IF(AND(ISNUMBER(OFFSET('Sanitation Data'!$H$12,0,10*ROW('Sanitation Data'!H91))),'Data Summary'!DI97="Yes"),OFFSET('Sanitation Data'!$H$12,0,10*ROW('Sanitation Data'!H91)),NA())</f>
        <v>#N/A</v>
      </c>
      <c r="AU97" s="507" t="e">
        <f ca="1">+IF(AND(ISNUMBER(OFFSET('Sanitation Data'!$I$4,0,10*ROW('Sanitation Data'!I91))),'Data Summary'!DJ97="Yes"),100-OFFSET('Sanitation Data'!$I$4,0,10*ROW('Sanitation Data'!I91)),NA())</f>
        <v>#N/A</v>
      </c>
      <c r="AV97" s="507" t="e">
        <f ca="1">+IF(AND(ISNUMBER(OFFSET('Sanitation Data'!$I$6,0,10*ROW('Sanitation Data'!I91))),'Data Summary'!DK97="Yes"),OFFSET('Sanitation Data'!$I$6,0,10*ROW('Sanitation Data'!I91)),NA())</f>
        <v>#N/A</v>
      </c>
      <c r="AW97" s="507" t="e">
        <f ca="1">+IF(AND(ISNUMBER(OFFSET('Sanitation Data'!$I$10,0,10*ROW('Sanitation Data'!I91))),'Data Summary'!DL97="Yes"),OFFSET('Sanitation Data'!$I$10,0,10*ROW('Sanitation Data'!I91)),NA())</f>
        <v>#N/A</v>
      </c>
      <c r="AX97" s="507" t="e">
        <f ca="1">+IF(AND(ISNUMBER(OFFSET('Sanitation Data'!$I$11,0,10*ROW('Sanitation Data'!I91))),'Data Summary'!DM97="Yes"),OFFSET('Sanitation Data'!$I$11,0,10*ROW('Sanitation Data'!I91)),NA())</f>
        <v>#N/A</v>
      </c>
      <c r="AY97" s="507" t="e">
        <f ca="1">+IF(AND(ISNUMBER(OFFSET('Sanitation Data'!$I$12,0,10*ROW('Sanitation Data'!I91))),'Data Summary'!DN97="Yes"),OFFSET('Sanitation Data'!$I$12,0,10*ROW('Sanitation Data'!I91)),NA())</f>
        <v>#N/A</v>
      </c>
      <c r="AZ97" s="508" t="e">
        <f ca="1">+IF(AND(ISNUMBER(OFFSET('Hygiene Data'!$D$5,0,10*ROW('Hygiene Data'!D91))),'Data Summary'!DO97="Yes"),OFFSET('Hygiene Data'!$D$5,0,10*ROW('Hygiene Data'!D91)),NA())</f>
        <v>#N/A</v>
      </c>
      <c r="BA97" s="508" t="e">
        <f ca="1">+IF(AND(ISNUMBER(OFFSET('Hygiene Data'!$D$7,0,10*ROW('Hygiene Data'!D91))),'Data Summary'!DP97="Yes"),OFFSET('Hygiene Data'!$D$7,0,10*ROW('Hygiene Data'!D91)),NA())</f>
        <v>#N/A</v>
      </c>
      <c r="BB97" s="508" t="e">
        <f ca="1">+IF(AND(ISNUMBER(OFFSET('Hygiene Data'!$D$9,0,10*ROW('Hygiene Data'!D91))),'Data Summary'!DQ97="Yes"),OFFSET('Hygiene Data'!$D$9,0,10*ROW('Hygiene Data'!D91)),NA())</f>
        <v>#N/A</v>
      </c>
      <c r="BC97" s="508" t="e">
        <f ca="1">+IF(AND(ISNUMBER(OFFSET('Hygiene Data'!$E$5,0,10*ROW('Hygiene Data'!E91))),'Data Summary'!DR97="Yes"),OFFSET('Hygiene Data'!$E$5,0,10*ROW('Hygiene Data'!E91)),NA())</f>
        <v>#N/A</v>
      </c>
      <c r="BD97" s="508" t="e">
        <f ca="1">+IF(AND(ISNUMBER(OFFSET('Hygiene Data'!$E$7,0,10*ROW('Hygiene Data'!E91))),'Data Summary'!DS97="Yes"),OFFSET('Hygiene Data'!$E$7,0,10*ROW('Hygiene Data'!E91)),NA())</f>
        <v>#N/A</v>
      </c>
      <c r="BE97" s="508" t="e">
        <f ca="1">+IF(AND(ISNUMBER(OFFSET('Hygiene Data'!$E$9,0,10*ROW('Hygiene Data'!E91))),'Data Summary'!DT97="Yes"),OFFSET('Hygiene Data'!$E$9,0,10*ROW('Hygiene Data'!E91)),NA())</f>
        <v>#N/A</v>
      </c>
      <c r="BF97" s="508" t="e">
        <f ca="1">+IF(AND(ISNUMBER(OFFSET('Hygiene Data'!$F$5,0,10*ROW('Hygiene Data'!F91))),'Data Summary'!DU97="Yes"),OFFSET('Hygiene Data'!$F$5,0,10*ROW('Hygiene Data'!F91)),NA())</f>
        <v>#N/A</v>
      </c>
      <c r="BG97" s="508" t="e">
        <f ca="1">+IF(AND(ISNUMBER(OFFSET('Hygiene Data'!$F$7,0,10*ROW('Hygiene Data'!F91))),'Data Summary'!DV97="Yes"),OFFSET('Hygiene Data'!$F$7,0,10*ROW('Hygiene Data'!F91)),NA())</f>
        <v>#N/A</v>
      </c>
      <c r="BH97" s="508" t="e">
        <f ca="1">+IF(AND(ISNUMBER(OFFSET('Hygiene Data'!$F$9,0,10*ROW('Hygiene Data'!F91))),'Data Summary'!DW97="Yes"),OFFSET('Hygiene Data'!$F$9,0,10*ROW('Hygiene Data'!F91)),NA())</f>
        <v>#N/A</v>
      </c>
      <c r="BI97" s="508" t="e">
        <f ca="1">+IF(AND(ISNUMBER(OFFSET('Hygiene Data'!$G$5,0,10*ROW('Hygiene Data'!G91))),'Data Summary'!DX97="Yes"),OFFSET('Hygiene Data'!$G$5,0,10*ROW('Hygiene Data'!G91)),NA())</f>
        <v>#N/A</v>
      </c>
      <c r="BJ97" s="508" t="e">
        <f ca="1">+IF(AND(ISNUMBER(OFFSET('Hygiene Data'!$G$7,0,10*ROW('Hygiene Data'!G91))),'Data Summary'!DY97="Yes"),OFFSET('Hygiene Data'!$G$7,0,10*ROW('Hygiene Data'!G91)),NA())</f>
        <v>#N/A</v>
      </c>
      <c r="BK97" s="508" t="e">
        <f ca="1">+IF(AND(ISNUMBER(OFFSET('Hygiene Data'!$G$9,0,10*ROW('Hygiene Data'!G91))),'Data Summary'!DZ97="Yes"),OFFSET('Hygiene Data'!$G$9,0,10*ROW('Hygiene Data'!G91)),NA())</f>
        <v>#N/A</v>
      </c>
      <c r="BL97" s="508" t="e">
        <f ca="1">+IF(AND(ISNUMBER(OFFSET('Hygiene Data'!$H$5,0,10*ROW('Hygiene Data'!H91))),'Data Summary'!EA97="Yes"),OFFSET('Hygiene Data'!$H$5,0,10*ROW('Hygiene Data'!H91)),NA())</f>
        <v>#N/A</v>
      </c>
      <c r="BM97" s="508" t="e">
        <f ca="1">+IF(AND(ISNUMBER(OFFSET('Hygiene Data'!$H$7,0,10*ROW('Hygiene Data'!H91))),'Data Summary'!EB97="Yes"),OFFSET('Hygiene Data'!$H$7,0,10*ROW('Hygiene Data'!H91)),NA())</f>
        <v>#N/A</v>
      </c>
      <c r="BN97" s="508" t="e">
        <f ca="1">+IF(AND(ISNUMBER(OFFSET('Hygiene Data'!$H$9,0,10*ROW('Hygiene Data'!H91))),'Data Summary'!EC97="Yes"),OFFSET('Hygiene Data'!$H$9,0,10*ROW('Hygiene Data'!H91)),NA())</f>
        <v>#N/A</v>
      </c>
      <c r="BO97" s="508" t="e">
        <f ca="1">+IF(AND(ISNUMBER(OFFSET('Hygiene Data'!$I$5,0,10*ROW('Hygiene Data'!I91))),'Data Summary'!ED97="Yes"),OFFSET('Hygiene Data'!$I$5,0,10*ROW('Hygiene Data'!I91)),NA())</f>
        <v>#N/A</v>
      </c>
      <c r="BP97" s="508" t="e">
        <f ca="1">+IF(AND(ISNUMBER(OFFSET('Hygiene Data'!$I$7,0,10*ROW('Hygiene Data'!I91))),'Data Summary'!EE97="Yes"),OFFSET('Hygiene Data'!$I$7,0,10*ROW('Hygiene Data'!I91)),NA())</f>
        <v>#N/A</v>
      </c>
      <c r="BQ97" s="508" t="e">
        <f ca="1">+IF(AND(ISNUMBER(OFFSET('Hygiene Data'!$I$9,0,10*ROW('Hygiene Data'!I91))),'Data Summary'!EF97="Yes"),OFFSET('Hygiene Data'!$I$9,0,10*ROW('Hygiene Data'!I91)),NA())</f>
        <v>#N/A</v>
      </c>
    </row>
    <row r="98" spans="1:69" x14ac:dyDescent="0.25">
      <c r="A98" s="504" t="e">
        <f ca="1">+RIGHT('Data Summary'!A98,LEN('Data Summary'!A98)-9)</f>
        <v>#VALUE!</v>
      </c>
      <c r="B98" s="478" t="str">
        <f ca="1">+IF(ISTEXT('Data Summary'!B98),'Data Summary'!B98,"")</f>
        <v/>
      </c>
      <c r="C98" s="505" t="e">
        <f ca="1">+VALUE('Data Summary'!C98)</f>
        <v>#VALUE!</v>
      </c>
      <c r="D98" s="506" t="e">
        <f ca="1">+IF(AND(ISNUMBER(OFFSET('Water Data'!$D$4,0,10*ROW('Water Data'!D92))),'Data Summary'!BS98="Yes"),100-OFFSET('Water Data'!$D$4,0,10*ROW('Water Data'!D92)),NA())</f>
        <v>#N/A</v>
      </c>
      <c r="E98" s="506" t="e">
        <f ca="1">+IF(AND(ISNUMBER(OFFSET('Water Data'!$D$6,0,10*ROW('Water Data'!D92))),'Data Summary'!BT98="Yes"),OFFSET('Water Data'!$D$6,0,10*ROW('Water Data'!D92)),NA())</f>
        <v>#N/A</v>
      </c>
      <c r="F98" s="506" t="e">
        <f ca="1">+IF(AND(ISNUMBER(OFFSET('Water Data'!$D$9,0,10*ROW('Water Data'!D92))),'Data Summary'!BU98="Yes"),OFFSET('Water Data'!$D$9,0,10*ROW('Water Data'!D92)),NA())</f>
        <v>#N/A</v>
      </c>
      <c r="G98" s="506" t="e">
        <f ca="1">+IF(AND(ISNUMBER(OFFSET('Water Data'!$E$4,0,10*ROW('Water Data'!E92))),'Data Summary'!BV98="Yes"),100-OFFSET('Water Data'!$E$4,0,10*ROW('Water Data'!E92)),NA())</f>
        <v>#N/A</v>
      </c>
      <c r="H98" s="506" t="e">
        <f ca="1">+IF(AND(ISNUMBER(OFFSET('Water Data'!$E$6,0,10*ROW('Water Data'!E92))),'Data Summary'!BW98="Yes"),OFFSET('Water Data'!$E$6,0,10*ROW('Water Data'!E92)),NA())</f>
        <v>#N/A</v>
      </c>
      <c r="I98" s="506" t="e">
        <f ca="1">+IF(AND(ISNUMBER(OFFSET('Water Data'!$E$9,0,10*ROW('Water Data'!E92))),'Data Summary'!BX98="Yes"),OFFSET('Water Data'!$E$9,0,10*ROW('Water Data'!E92)),NA())</f>
        <v>#N/A</v>
      </c>
      <c r="J98" s="506" t="e">
        <f ca="1">+IF(AND(ISNUMBER(OFFSET('Water Data'!$F$4,0,10*ROW('Water Data'!F92))),'Data Summary'!BY98="Yes"),100-OFFSET('Water Data'!$F$4,0,10*ROW('Water Data'!F92)),NA())</f>
        <v>#N/A</v>
      </c>
      <c r="K98" s="506" t="e">
        <f ca="1">+IF(AND(ISNUMBER(OFFSET('Water Data'!$F$6,0,10*ROW('Water Data'!F92))),'Data Summary'!BZ98="Yes"),OFFSET('Water Data'!$F$6,0,10*ROW('Water Data'!F92)),NA())</f>
        <v>#N/A</v>
      </c>
      <c r="L98" s="506" t="e">
        <f ca="1">+IF(AND(ISNUMBER(OFFSET('Water Data'!$F$9,0,10*ROW('Water Data'!F92))),'Data Summary'!CA98="Yes"),OFFSET('Water Data'!$F$9,0,10*ROW('Water Data'!F92)),NA())</f>
        <v>#N/A</v>
      </c>
      <c r="M98" s="506" t="e">
        <f ca="1">+IF(AND(ISNUMBER(OFFSET('Water Data'!$G$4,0,10*ROW('Water Data'!G92))),'Data Summary'!CB98="Yes"),100-OFFSET('Water Data'!$G$4,0,10*ROW('Water Data'!G92)),NA())</f>
        <v>#N/A</v>
      </c>
      <c r="N98" s="506" t="e">
        <f ca="1">+IF(AND(ISNUMBER(OFFSET('Water Data'!$G$6,0,10*ROW('Water Data'!G92))),'Data Summary'!CC98="Yes"),OFFSET('Water Data'!$G$6,0,10*ROW('Water Data'!G92)),NA())</f>
        <v>#N/A</v>
      </c>
      <c r="O98" s="506" t="e">
        <f ca="1">+IF(AND(ISNUMBER(OFFSET('Water Data'!$G$9,0,10*ROW('Water Data'!G92))),'Data Summary'!CD98="Yes"),OFFSET('Water Data'!$G$9,0,10*ROW('Water Data'!G92)),NA())</f>
        <v>#N/A</v>
      </c>
      <c r="P98" s="506" t="e">
        <f ca="1">+IF(AND(ISNUMBER(OFFSET('Water Data'!$H$4,0,10*ROW('Water Data'!H92))),'Data Summary'!CE98="Yes"),100-OFFSET('Water Data'!$H$4,0,10*ROW('Water Data'!H92)),NA())</f>
        <v>#N/A</v>
      </c>
      <c r="Q98" s="506" t="e">
        <f ca="1">+IF(AND(ISNUMBER(OFFSET('Water Data'!$H$6,0,10*ROW('Water Data'!H92))),'Data Summary'!CF98="Yes"),OFFSET('Water Data'!$H$6,0,10*ROW('Water Data'!H92)),NA())</f>
        <v>#N/A</v>
      </c>
      <c r="R98" s="506" t="e">
        <f ca="1">+IF(AND(ISNUMBER(OFFSET('Water Data'!$H$9,0,10*ROW('Water Data'!H92))),'Data Summary'!CG98="Yes"),OFFSET('Water Data'!$H$9,0,10*ROW('Water Data'!H92)),NA())</f>
        <v>#N/A</v>
      </c>
      <c r="S98" s="506" t="e">
        <f ca="1">+IF(AND(ISNUMBER(OFFSET('Water Data'!$I$4,0,10*ROW('Water Data'!I92))),'Data Summary'!CH98="Yes"),100-OFFSET('Water Data'!$I$4,0,10*ROW('Water Data'!I92)),NA())</f>
        <v>#N/A</v>
      </c>
      <c r="T98" s="506" t="e">
        <f ca="1">+IF(AND(ISNUMBER(OFFSET('Water Data'!$I$6,0,10*ROW('Water Data'!I92))),'Data Summary'!CI98="Yes"),OFFSET('Water Data'!$I$6,0,10*ROW('Water Data'!I92)),NA())</f>
        <v>#N/A</v>
      </c>
      <c r="U98" s="506" t="e">
        <f ca="1">+IF(AND(ISNUMBER(OFFSET('Water Data'!$I$9,0,10*ROW('Water Data'!I92))),'Data Summary'!CJ98="Yes"),OFFSET('Water Data'!$I$9,0,10*ROW('Water Data'!I92)),NA())</f>
        <v>#N/A</v>
      </c>
      <c r="V98" s="507" t="e">
        <f ca="1">+IF(AND(ISNUMBER(OFFSET('Sanitation Data'!$D$4,0,10*ROW('Sanitation Data'!D92))),'Data Summary'!CK98="Yes"),100-OFFSET('Sanitation Data'!$D$4,0,10*ROW('Sanitation Data'!D92)),NA())</f>
        <v>#N/A</v>
      </c>
      <c r="W98" s="507" t="e">
        <f ca="1">+IF(AND(ISNUMBER(OFFSET('Sanitation Data'!$D$6,0,10*ROW('Sanitation Data'!D92))),'Data Summary'!CL98="Yes"),OFFSET('Sanitation Data'!$D$6,0,10*ROW('Sanitation Data'!D92)),NA())</f>
        <v>#N/A</v>
      </c>
      <c r="X98" s="507" t="e">
        <f ca="1">+IF(AND(ISNUMBER(OFFSET('Sanitation Data'!$D$10,0,10*ROW('Sanitation Data'!D92))),'Data Summary'!CM98="Yes"),OFFSET('Sanitation Data'!$D$10,0,10*ROW('Sanitation Data'!D92)),NA())</f>
        <v>#N/A</v>
      </c>
      <c r="Y98" s="507" t="e">
        <f ca="1">+IF(AND(ISNUMBER(OFFSET('Sanitation Data'!$D$11,0,10*ROW('Sanitation Data'!D92))),'Data Summary'!CN98="Yes"),OFFSET('Sanitation Data'!$D$11,0,10*ROW('Sanitation Data'!D92)),NA())</f>
        <v>#N/A</v>
      </c>
      <c r="Z98" s="507" t="e">
        <f ca="1">+IF(AND(ISNUMBER(OFFSET('Sanitation Data'!$D$12,0,10*ROW('Sanitation Data'!D92))),'Data Summary'!CO98="Yes"),OFFSET('Sanitation Data'!$D$12,0,10*ROW('Sanitation Data'!D92)),NA())</f>
        <v>#N/A</v>
      </c>
      <c r="AA98" s="507" t="e">
        <f ca="1">+IF(AND(ISNUMBER(OFFSET('Sanitation Data'!$E$4,0,10*ROW('Sanitation Data'!E92))),'Data Summary'!CP98="Yes"),100-OFFSET('Sanitation Data'!$E$4,0,10*ROW('Sanitation Data'!E92)),NA())</f>
        <v>#N/A</v>
      </c>
      <c r="AB98" s="507" t="e">
        <f ca="1">+IF(AND(ISNUMBER(OFFSET('Sanitation Data'!$E$6,0,10*ROW('Sanitation Data'!E92))),'Data Summary'!CQ98="Yes"),OFFSET('Sanitation Data'!$E$6,0,10*ROW('Sanitation Data'!E92)),NA())</f>
        <v>#N/A</v>
      </c>
      <c r="AC98" s="507" t="e">
        <f ca="1">+IF(AND(ISNUMBER(OFFSET('Sanitation Data'!$E$10,0,10*ROW('Sanitation Data'!E92))),'Data Summary'!CR98="Yes"),OFFSET('Sanitation Data'!$E$10,0,10*ROW('Sanitation Data'!E92)),NA())</f>
        <v>#N/A</v>
      </c>
      <c r="AD98" s="507" t="e">
        <f ca="1">+IF(AND(ISNUMBER(OFFSET('Sanitation Data'!$E$11,0,10*ROW('Sanitation Data'!E92))),'Data Summary'!CS98="Yes"),OFFSET('Sanitation Data'!$E$11,0,10*ROW('Sanitation Data'!E92)),NA())</f>
        <v>#N/A</v>
      </c>
      <c r="AE98" s="507" t="e">
        <f ca="1">+IF(AND(ISNUMBER(OFFSET('Sanitation Data'!$E$12,0,10*ROW('Sanitation Data'!E92))),'Data Summary'!CT98="Yes"),OFFSET('Sanitation Data'!$E$12,0,10*ROW('Sanitation Data'!E92)),NA())</f>
        <v>#N/A</v>
      </c>
      <c r="AF98" s="507" t="e">
        <f ca="1">+IF(AND(ISNUMBER(OFFSET('Sanitation Data'!$F$4,0,10*ROW('Sanitation Data'!F92))),'Data Summary'!CU98="Yes"),100-OFFSET('Sanitation Data'!$F$4,0,10*ROW('Sanitation Data'!F92)),NA())</f>
        <v>#N/A</v>
      </c>
      <c r="AG98" s="507" t="e">
        <f ca="1">+IF(AND(ISNUMBER(OFFSET('Sanitation Data'!$F$6,0,10*ROW('Sanitation Data'!F92))),'Data Summary'!CV98="Yes"),OFFSET('Sanitation Data'!$F$6,0,10*ROW('Sanitation Data'!F92)),NA())</f>
        <v>#N/A</v>
      </c>
      <c r="AH98" s="507" t="e">
        <f ca="1">+IF(AND(ISNUMBER(OFFSET('Sanitation Data'!$F$10,0,10*ROW('Sanitation Data'!F92))),'Data Summary'!CW98="Yes"),OFFSET('Sanitation Data'!$F$10,0,10*ROW('Sanitation Data'!F92)),NA())</f>
        <v>#N/A</v>
      </c>
      <c r="AI98" s="507" t="e">
        <f ca="1">+IF(AND(ISNUMBER(OFFSET('Sanitation Data'!$F$11,0,10*ROW('Sanitation Data'!F92))),'Data Summary'!CX98="Yes"),OFFSET('Sanitation Data'!$F$11,0,10*ROW('Sanitation Data'!F92)),NA())</f>
        <v>#N/A</v>
      </c>
      <c r="AJ98" s="507" t="e">
        <f ca="1">+IF(AND(ISNUMBER(OFFSET('Sanitation Data'!$F$12,0,10*ROW('Sanitation Data'!F92))),'Data Summary'!CY98="Yes"),OFFSET('Sanitation Data'!$F$12,0,10*ROW('Sanitation Data'!F92)),NA())</f>
        <v>#N/A</v>
      </c>
      <c r="AK98" s="507" t="e">
        <f ca="1">+IF(AND(ISNUMBER(OFFSET('Sanitation Data'!$G$4,0,10*ROW('Sanitation Data'!G92))),'Data Summary'!CZ98="Yes"),100-OFFSET('Sanitation Data'!$G$4,0,10*ROW('Sanitation Data'!G92)),NA())</f>
        <v>#N/A</v>
      </c>
      <c r="AL98" s="507" t="e">
        <f ca="1">+IF(AND(ISNUMBER(OFFSET('Sanitation Data'!$G$6,0,10*ROW('Sanitation Data'!G92))),'Data Summary'!DA98="Yes"),OFFSET('Sanitation Data'!$G$6,0,10*ROW('Sanitation Data'!G92)),NA())</f>
        <v>#N/A</v>
      </c>
      <c r="AM98" s="507" t="e">
        <f ca="1">+IF(AND(ISNUMBER(OFFSET('Sanitation Data'!$G$10,0,10*ROW('Sanitation Data'!G92))),'Data Summary'!DB98="Yes"),OFFSET('Sanitation Data'!$G$10,0,10*ROW('Sanitation Data'!G92)),NA())</f>
        <v>#N/A</v>
      </c>
      <c r="AN98" s="507" t="e">
        <f ca="1">+IF(AND(ISNUMBER(OFFSET('Sanitation Data'!$G$11,0,10*ROW('Sanitation Data'!G92))),'Data Summary'!DC98="Yes"),OFFSET('Sanitation Data'!$G$11,0,10*ROW('Sanitation Data'!G92)),NA())</f>
        <v>#N/A</v>
      </c>
      <c r="AO98" s="507" t="e">
        <f ca="1">+IF(AND(ISNUMBER(OFFSET('Sanitation Data'!$G$12,0,10*ROW('Sanitation Data'!G92))),'Data Summary'!DD98="Yes"),OFFSET('Sanitation Data'!$G$12,0,10*ROW('Sanitation Data'!G92)),NA())</f>
        <v>#N/A</v>
      </c>
      <c r="AP98" s="507" t="e">
        <f ca="1">+IF(AND(ISNUMBER(OFFSET('Sanitation Data'!$H$4,0,10*ROW('Sanitation Data'!H92))),'Data Summary'!DE98="Yes"),100-OFFSET('Sanitation Data'!$H$4,0,10*ROW('Sanitation Data'!H92)),NA())</f>
        <v>#N/A</v>
      </c>
      <c r="AQ98" s="507" t="e">
        <f ca="1">+IF(AND(ISNUMBER(OFFSET('Sanitation Data'!$H$6,0,10*ROW('Sanitation Data'!H92))),'Data Summary'!DF98="Yes"),OFFSET('Sanitation Data'!$H$6,0,10*ROW('Sanitation Data'!H92)),NA())</f>
        <v>#N/A</v>
      </c>
      <c r="AR98" s="507" t="e">
        <f ca="1">+IF(AND(ISNUMBER(OFFSET('Sanitation Data'!$H$10,0,10*ROW('Sanitation Data'!H92))),'Data Summary'!DG98="Yes"),OFFSET('Sanitation Data'!$H$10,0,10*ROW('Sanitation Data'!H92)),NA())</f>
        <v>#N/A</v>
      </c>
      <c r="AS98" s="507" t="e">
        <f ca="1">+IF(AND(ISNUMBER(OFFSET('Sanitation Data'!$H$11,0,10*ROW('Sanitation Data'!H92))),'Data Summary'!DH98="Yes"),OFFSET('Sanitation Data'!$H$11,0,10*ROW('Sanitation Data'!H92)),NA())</f>
        <v>#N/A</v>
      </c>
      <c r="AT98" s="507" t="e">
        <f ca="1">+IF(AND(ISNUMBER(OFFSET('Sanitation Data'!$H$12,0,10*ROW('Sanitation Data'!H92))),'Data Summary'!DI98="Yes"),OFFSET('Sanitation Data'!$H$12,0,10*ROW('Sanitation Data'!H92)),NA())</f>
        <v>#N/A</v>
      </c>
      <c r="AU98" s="507" t="e">
        <f ca="1">+IF(AND(ISNUMBER(OFFSET('Sanitation Data'!$I$4,0,10*ROW('Sanitation Data'!I92))),'Data Summary'!DJ98="Yes"),100-OFFSET('Sanitation Data'!$I$4,0,10*ROW('Sanitation Data'!I92)),NA())</f>
        <v>#N/A</v>
      </c>
      <c r="AV98" s="507" t="e">
        <f ca="1">+IF(AND(ISNUMBER(OFFSET('Sanitation Data'!$I$6,0,10*ROW('Sanitation Data'!I92))),'Data Summary'!DK98="Yes"),OFFSET('Sanitation Data'!$I$6,0,10*ROW('Sanitation Data'!I92)),NA())</f>
        <v>#N/A</v>
      </c>
      <c r="AW98" s="507" t="e">
        <f ca="1">+IF(AND(ISNUMBER(OFFSET('Sanitation Data'!$I$10,0,10*ROW('Sanitation Data'!I92))),'Data Summary'!DL98="Yes"),OFFSET('Sanitation Data'!$I$10,0,10*ROW('Sanitation Data'!I92)),NA())</f>
        <v>#N/A</v>
      </c>
      <c r="AX98" s="507" t="e">
        <f ca="1">+IF(AND(ISNUMBER(OFFSET('Sanitation Data'!$I$11,0,10*ROW('Sanitation Data'!I92))),'Data Summary'!DM98="Yes"),OFFSET('Sanitation Data'!$I$11,0,10*ROW('Sanitation Data'!I92)),NA())</f>
        <v>#N/A</v>
      </c>
      <c r="AY98" s="507" t="e">
        <f ca="1">+IF(AND(ISNUMBER(OFFSET('Sanitation Data'!$I$12,0,10*ROW('Sanitation Data'!I92))),'Data Summary'!DN98="Yes"),OFFSET('Sanitation Data'!$I$12,0,10*ROW('Sanitation Data'!I92)),NA())</f>
        <v>#N/A</v>
      </c>
      <c r="AZ98" s="508" t="e">
        <f ca="1">+IF(AND(ISNUMBER(OFFSET('Hygiene Data'!$D$5,0,10*ROW('Hygiene Data'!D92))),'Data Summary'!DO98="Yes"),OFFSET('Hygiene Data'!$D$5,0,10*ROW('Hygiene Data'!D92)),NA())</f>
        <v>#N/A</v>
      </c>
      <c r="BA98" s="508" t="e">
        <f ca="1">+IF(AND(ISNUMBER(OFFSET('Hygiene Data'!$D$7,0,10*ROW('Hygiene Data'!D92))),'Data Summary'!DP98="Yes"),OFFSET('Hygiene Data'!$D$7,0,10*ROW('Hygiene Data'!D92)),NA())</f>
        <v>#N/A</v>
      </c>
      <c r="BB98" s="508" t="e">
        <f ca="1">+IF(AND(ISNUMBER(OFFSET('Hygiene Data'!$D$9,0,10*ROW('Hygiene Data'!D92))),'Data Summary'!DQ98="Yes"),OFFSET('Hygiene Data'!$D$9,0,10*ROW('Hygiene Data'!D92)),NA())</f>
        <v>#N/A</v>
      </c>
      <c r="BC98" s="508" t="e">
        <f ca="1">+IF(AND(ISNUMBER(OFFSET('Hygiene Data'!$E$5,0,10*ROW('Hygiene Data'!E92))),'Data Summary'!DR98="Yes"),OFFSET('Hygiene Data'!$E$5,0,10*ROW('Hygiene Data'!E92)),NA())</f>
        <v>#N/A</v>
      </c>
      <c r="BD98" s="508" t="e">
        <f ca="1">+IF(AND(ISNUMBER(OFFSET('Hygiene Data'!$E$7,0,10*ROW('Hygiene Data'!E92))),'Data Summary'!DS98="Yes"),OFFSET('Hygiene Data'!$E$7,0,10*ROW('Hygiene Data'!E92)),NA())</f>
        <v>#N/A</v>
      </c>
      <c r="BE98" s="508" t="e">
        <f ca="1">+IF(AND(ISNUMBER(OFFSET('Hygiene Data'!$E$9,0,10*ROW('Hygiene Data'!E92))),'Data Summary'!DT98="Yes"),OFFSET('Hygiene Data'!$E$9,0,10*ROW('Hygiene Data'!E92)),NA())</f>
        <v>#N/A</v>
      </c>
      <c r="BF98" s="508" t="e">
        <f ca="1">+IF(AND(ISNUMBER(OFFSET('Hygiene Data'!$F$5,0,10*ROW('Hygiene Data'!F92))),'Data Summary'!DU98="Yes"),OFFSET('Hygiene Data'!$F$5,0,10*ROW('Hygiene Data'!F92)),NA())</f>
        <v>#N/A</v>
      </c>
      <c r="BG98" s="508" t="e">
        <f ca="1">+IF(AND(ISNUMBER(OFFSET('Hygiene Data'!$F$7,0,10*ROW('Hygiene Data'!F92))),'Data Summary'!DV98="Yes"),OFFSET('Hygiene Data'!$F$7,0,10*ROW('Hygiene Data'!F92)),NA())</f>
        <v>#N/A</v>
      </c>
      <c r="BH98" s="508" t="e">
        <f ca="1">+IF(AND(ISNUMBER(OFFSET('Hygiene Data'!$F$9,0,10*ROW('Hygiene Data'!F92))),'Data Summary'!DW98="Yes"),OFFSET('Hygiene Data'!$F$9,0,10*ROW('Hygiene Data'!F92)),NA())</f>
        <v>#N/A</v>
      </c>
      <c r="BI98" s="508" t="e">
        <f ca="1">+IF(AND(ISNUMBER(OFFSET('Hygiene Data'!$G$5,0,10*ROW('Hygiene Data'!G92))),'Data Summary'!DX98="Yes"),OFFSET('Hygiene Data'!$G$5,0,10*ROW('Hygiene Data'!G92)),NA())</f>
        <v>#N/A</v>
      </c>
      <c r="BJ98" s="508" t="e">
        <f ca="1">+IF(AND(ISNUMBER(OFFSET('Hygiene Data'!$G$7,0,10*ROW('Hygiene Data'!G92))),'Data Summary'!DY98="Yes"),OFFSET('Hygiene Data'!$G$7,0,10*ROW('Hygiene Data'!G92)),NA())</f>
        <v>#N/A</v>
      </c>
      <c r="BK98" s="508" t="e">
        <f ca="1">+IF(AND(ISNUMBER(OFFSET('Hygiene Data'!$G$9,0,10*ROW('Hygiene Data'!G92))),'Data Summary'!DZ98="Yes"),OFFSET('Hygiene Data'!$G$9,0,10*ROW('Hygiene Data'!G92)),NA())</f>
        <v>#N/A</v>
      </c>
      <c r="BL98" s="508" t="e">
        <f ca="1">+IF(AND(ISNUMBER(OFFSET('Hygiene Data'!$H$5,0,10*ROW('Hygiene Data'!H92))),'Data Summary'!EA98="Yes"),OFFSET('Hygiene Data'!$H$5,0,10*ROW('Hygiene Data'!H92)),NA())</f>
        <v>#N/A</v>
      </c>
      <c r="BM98" s="508" t="e">
        <f ca="1">+IF(AND(ISNUMBER(OFFSET('Hygiene Data'!$H$7,0,10*ROW('Hygiene Data'!H92))),'Data Summary'!EB98="Yes"),OFFSET('Hygiene Data'!$H$7,0,10*ROW('Hygiene Data'!H92)),NA())</f>
        <v>#N/A</v>
      </c>
      <c r="BN98" s="508" t="e">
        <f ca="1">+IF(AND(ISNUMBER(OFFSET('Hygiene Data'!$H$9,0,10*ROW('Hygiene Data'!H92))),'Data Summary'!EC98="Yes"),OFFSET('Hygiene Data'!$H$9,0,10*ROW('Hygiene Data'!H92)),NA())</f>
        <v>#N/A</v>
      </c>
      <c r="BO98" s="508" t="e">
        <f ca="1">+IF(AND(ISNUMBER(OFFSET('Hygiene Data'!$I$5,0,10*ROW('Hygiene Data'!I92))),'Data Summary'!ED98="Yes"),OFFSET('Hygiene Data'!$I$5,0,10*ROW('Hygiene Data'!I92)),NA())</f>
        <v>#N/A</v>
      </c>
      <c r="BP98" s="508" t="e">
        <f ca="1">+IF(AND(ISNUMBER(OFFSET('Hygiene Data'!$I$7,0,10*ROW('Hygiene Data'!I92))),'Data Summary'!EE98="Yes"),OFFSET('Hygiene Data'!$I$7,0,10*ROW('Hygiene Data'!I92)),NA())</f>
        <v>#N/A</v>
      </c>
      <c r="BQ98" s="508" t="e">
        <f ca="1">+IF(AND(ISNUMBER(OFFSET('Hygiene Data'!$I$9,0,10*ROW('Hygiene Data'!I92))),'Data Summary'!EF98="Yes"),OFFSET('Hygiene Data'!$I$9,0,10*ROW('Hygiene Data'!I92)),NA())</f>
        <v>#N/A</v>
      </c>
    </row>
    <row r="99" spans="1:69" x14ac:dyDescent="0.25">
      <c r="A99" s="504" t="e">
        <f ca="1">+RIGHT('Data Summary'!A99,LEN('Data Summary'!A99)-9)</f>
        <v>#VALUE!</v>
      </c>
      <c r="B99" s="478" t="str">
        <f ca="1">+IF(ISTEXT('Data Summary'!B99),'Data Summary'!B99,"")</f>
        <v/>
      </c>
      <c r="C99" s="505" t="e">
        <f ca="1">+VALUE('Data Summary'!C99)</f>
        <v>#VALUE!</v>
      </c>
      <c r="D99" s="506" t="e">
        <f ca="1">+IF(AND(ISNUMBER(OFFSET('Water Data'!$D$4,0,10*ROW('Water Data'!D93))),'Data Summary'!BS99="Yes"),100-OFFSET('Water Data'!$D$4,0,10*ROW('Water Data'!D93)),NA())</f>
        <v>#N/A</v>
      </c>
      <c r="E99" s="506" t="e">
        <f ca="1">+IF(AND(ISNUMBER(OFFSET('Water Data'!$D$6,0,10*ROW('Water Data'!D93))),'Data Summary'!BT99="Yes"),OFFSET('Water Data'!$D$6,0,10*ROW('Water Data'!D93)),NA())</f>
        <v>#N/A</v>
      </c>
      <c r="F99" s="506" t="e">
        <f ca="1">+IF(AND(ISNUMBER(OFFSET('Water Data'!$D$9,0,10*ROW('Water Data'!D93))),'Data Summary'!BU99="Yes"),OFFSET('Water Data'!$D$9,0,10*ROW('Water Data'!D93)),NA())</f>
        <v>#N/A</v>
      </c>
      <c r="G99" s="506" t="e">
        <f ca="1">+IF(AND(ISNUMBER(OFFSET('Water Data'!$E$4,0,10*ROW('Water Data'!E93))),'Data Summary'!BV99="Yes"),100-OFFSET('Water Data'!$E$4,0,10*ROW('Water Data'!E93)),NA())</f>
        <v>#N/A</v>
      </c>
      <c r="H99" s="506" t="e">
        <f ca="1">+IF(AND(ISNUMBER(OFFSET('Water Data'!$E$6,0,10*ROW('Water Data'!E93))),'Data Summary'!BW99="Yes"),OFFSET('Water Data'!$E$6,0,10*ROW('Water Data'!E93)),NA())</f>
        <v>#N/A</v>
      </c>
      <c r="I99" s="506" t="e">
        <f ca="1">+IF(AND(ISNUMBER(OFFSET('Water Data'!$E$9,0,10*ROW('Water Data'!E93))),'Data Summary'!BX99="Yes"),OFFSET('Water Data'!$E$9,0,10*ROW('Water Data'!E93)),NA())</f>
        <v>#N/A</v>
      </c>
      <c r="J99" s="506" t="e">
        <f ca="1">+IF(AND(ISNUMBER(OFFSET('Water Data'!$F$4,0,10*ROW('Water Data'!F93))),'Data Summary'!BY99="Yes"),100-OFFSET('Water Data'!$F$4,0,10*ROW('Water Data'!F93)),NA())</f>
        <v>#N/A</v>
      </c>
      <c r="K99" s="506" t="e">
        <f ca="1">+IF(AND(ISNUMBER(OFFSET('Water Data'!$F$6,0,10*ROW('Water Data'!F93))),'Data Summary'!BZ99="Yes"),OFFSET('Water Data'!$F$6,0,10*ROW('Water Data'!F93)),NA())</f>
        <v>#N/A</v>
      </c>
      <c r="L99" s="506" t="e">
        <f ca="1">+IF(AND(ISNUMBER(OFFSET('Water Data'!$F$9,0,10*ROW('Water Data'!F93))),'Data Summary'!CA99="Yes"),OFFSET('Water Data'!$F$9,0,10*ROW('Water Data'!F93)),NA())</f>
        <v>#N/A</v>
      </c>
      <c r="M99" s="506" t="e">
        <f ca="1">+IF(AND(ISNUMBER(OFFSET('Water Data'!$G$4,0,10*ROW('Water Data'!G93))),'Data Summary'!CB99="Yes"),100-OFFSET('Water Data'!$G$4,0,10*ROW('Water Data'!G93)),NA())</f>
        <v>#N/A</v>
      </c>
      <c r="N99" s="506" t="e">
        <f ca="1">+IF(AND(ISNUMBER(OFFSET('Water Data'!$G$6,0,10*ROW('Water Data'!G93))),'Data Summary'!CC99="Yes"),OFFSET('Water Data'!$G$6,0,10*ROW('Water Data'!G93)),NA())</f>
        <v>#N/A</v>
      </c>
      <c r="O99" s="506" t="e">
        <f ca="1">+IF(AND(ISNUMBER(OFFSET('Water Data'!$G$9,0,10*ROW('Water Data'!G93))),'Data Summary'!CD99="Yes"),OFFSET('Water Data'!$G$9,0,10*ROW('Water Data'!G93)),NA())</f>
        <v>#N/A</v>
      </c>
      <c r="P99" s="506" t="e">
        <f ca="1">+IF(AND(ISNUMBER(OFFSET('Water Data'!$H$4,0,10*ROW('Water Data'!H93))),'Data Summary'!CE99="Yes"),100-OFFSET('Water Data'!$H$4,0,10*ROW('Water Data'!H93)),NA())</f>
        <v>#N/A</v>
      </c>
      <c r="Q99" s="506" t="e">
        <f ca="1">+IF(AND(ISNUMBER(OFFSET('Water Data'!$H$6,0,10*ROW('Water Data'!H93))),'Data Summary'!CF99="Yes"),OFFSET('Water Data'!$H$6,0,10*ROW('Water Data'!H93)),NA())</f>
        <v>#N/A</v>
      </c>
      <c r="R99" s="506" t="e">
        <f ca="1">+IF(AND(ISNUMBER(OFFSET('Water Data'!$H$9,0,10*ROW('Water Data'!H93))),'Data Summary'!CG99="Yes"),OFFSET('Water Data'!$H$9,0,10*ROW('Water Data'!H93)),NA())</f>
        <v>#N/A</v>
      </c>
      <c r="S99" s="506" t="e">
        <f ca="1">+IF(AND(ISNUMBER(OFFSET('Water Data'!$I$4,0,10*ROW('Water Data'!I93))),'Data Summary'!CH99="Yes"),100-OFFSET('Water Data'!$I$4,0,10*ROW('Water Data'!I93)),NA())</f>
        <v>#N/A</v>
      </c>
      <c r="T99" s="506" t="e">
        <f ca="1">+IF(AND(ISNUMBER(OFFSET('Water Data'!$I$6,0,10*ROW('Water Data'!I93))),'Data Summary'!CI99="Yes"),OFFSET('Water Data'!$I$6,0,10*ROW('Water Data'!I93)),NA())</f>
        <v>#N/A</v>
      </c>
      <c r="U99" s="506" t="e">
        <f ca="1">+IF(AND(ISNUMBER(OFFSET('Water Data'!$I$9,0,10*ROW('Water Data'!I93))),'Data Summary'!CJ99="Yes"),OFFSET('Water Data'!$I$9,0,10*ROW('Water Data'!I93)),NA())</f>
        <v>#N/A</v>
      </c>
      <c r="V99" s="507" t="e">
        <f ca="1">+IF(AND(ISNUMBER(OFFSET('Sanitation Data'!$D$4,0,10*ROW('Sanitation Data'!D93))),'Data Summary'!CK99="Yes"),100-OFFSET('Sanitation Data'!$D$4,0,10*ROW('Sanitation Data'!D93)),NA())</f>
        <v>#N/A</v>
      </c>
      <c r="W99" s="507" t="e">
        <f ca="1">+IF(AND(ISNUMBER(OFFSET('Sanitation Data'!$D$6,0,10*ROW('Sanitation Data'!D93))),'Data Summary'!CL99="Yes"),OFFSET('Sanitation Data'!$D$6,0,10*ROW('Sanitation Data'!D93)),NA())</f>
        <v>#N/A</v>
      </c>
      <c r="X99" s="507" t="e">
        <f ca="1">+IF(AND(ISNUMBER(OFFSET('Sanitation Data'!$D$10,0,10*ROW('Sanitation Data'!D93))),'Data Summary'!CM99="Yes"),OFFSET('Sanitation Data'!$D$10,0,10*ROW('Sanitation Data'!D93)),NA())</f>
        <v>#N/A</v>
      </c>
      <c r="Y99" s="507" t="e">
        <f ca="1">+IF(AND(ISNUMBER(OFFSET('Sanitation Data'!$D$11,0,10*ROW('Sanitation Data'!D93))),'Data Summary'!CN99="Yes"),OFFSET('Sanitation Data'!$D$11,0,10*ROW('Sanitation Data'!D93)),NA())</f>
        <v>#N/A</v>
      </c>
      <c r="Z99" s="507" t="e">
        <f ca="1">+IF(AND(ISNUMBER(OFFSET('Sanitation Data'!$D$12,0,10*ROW('Sanitation Data'!D93))),'Data Summary'!CO99="Yes"),OFFSET('Sanitation Data'!$D$12,0,10*ROW('Sanitation Data'!D93)),NA())</f>
        <v>#N/A</v>
      </c>
      <c r="AA99" s="507" t="e">
        <f ca="1">+IF(AND(ISNUMBER(OFFSET('Sanitation Data'!$E$4,0,10*ROW('Sanitation Data'!E93))),'Data Summary'!CP99="Yes"),100-OFFSET('Sanitation Data'!$E$4,0,10*ROW('Sanitation Data'!E93)),NA())</f>
        <v>#N/A</v>
      </c>
      <c r="AB99" s="507" t="e">
        <f ca="1">+IF(AND(ISNUMBER(OFFSET('Sanitation Data'!$E$6,0,10*ROW('Sanitation Data'!E93))),'Data Summary'!CQ99="Yes"),OFFSET('Sanitation Data'!$E$6,0,10*ROW('Sanitation Data'!E93)),NA())</f>
        <v>#N/A</v>
      </c>
      <c r="AC99" s="507" t="e">
        <f ca="1">+IF(AND(ISNUMBER(OFFSET('Sanitation Data'!$E$10,0,10*ROW('Sanitation Data'!E93))),'Data Summary'!CR99="Yes"),OFFSET('Sanitation Data'!$E$10,0,10*ROW('Sanitation Data'!E93)),NA())</f>
        <v>#N/A</v>
      </c>
      <c r="AD99" s="507" t="e">
        <f ca="1">+IF(AND(ISNUMBER(OFFSET('Sanitation Data'!$E$11,0,10*ROW('Sanitation Data'!E93))),'Data Summary'!CS99="Yes"),OFFSET('Sanitation Data'!$E$11,0,10*ROW('Sanitation Data'!E93)),NA())</f>
        <v>#N/A</v>
      </c>
      <c r="AE99" s="507" t="e">
        <f ca="1">+IF(AND(ISNUMBER(OFFSET('Sanitation Data'!$E$12,0,10*ROW('Sanitation Data'!E93))),'Data Summary'!CT99="Yes"),OFFSET('Sanitation Data'!$E$12,0,10*ROW('Sanitation Data'!E93)),NA())</f>
        <v>#N/A</v>
      </c>
      <c r="AF99" s="507" t="e">
        <f ca="1">+IF(AND(ISNUMBER(OFFSET('Sanitation Data'!$F$4,0,10*ROW('Sanitation Data'!F93))),'Data Summary'!CU99="Yes"),100-OFFSET('Sanitation Data'!$F$4,0,10*ROW('Sanitation Data'!F93)),NA())</f>
        <v>#N/A</v>
      </c>
      <c r="AG99" s="507" t="e">
        <f ca="1">+IF(AND(ISNUMBER(OFFSET('Sanitation Data'!$F$6,0,10*ROW('Sanitation Data'!F93))),'Data Summary'!CV99="Yes"),OFFSET('Sanitation Data'!$F$6,0,10*ROW('Sanitation Data'!F93)),NA())</f>
        <v>#N/A</v>
      </c>
      <c r="AH99" s="507" t="e">
        <f ca="1">+IF(AND(ISNUMBER(OFFSET('Sanitation Data'!$F$10,0,10*ROW('Sanitation Data'!F93))),'Data Summary'!CW99="Yes"),OFFSET('Sanitation Data'!$F$10,0,10*ROW('Sanitation Data'!F93)),NA())</f>
        <v>#N/A</v>
      </c>
      <c r="AI99" s="507" t="e">
        <f ca="1">+IF(AND(ISNUMBER(OFFSET('Sanitation Data'!$F$11,0,10*ROW('Sanitation Data'!F93))),'Data Summary'!CX99="Yes"),OFFSET('Sanitation Data'!$F$11,0,10*ROW('Sanitation Data'!F93)),NA())</f>
        <v>#N/A</v>
      </c>
      <c r="AJ99" s="507" t="e">
        <f ca="1">+IF(AND(ISNUMBER(OFFSET('Sanitation Data'!$F$12,0,10*ROW('Sanitation Data'!F93))),'Data Summary'!CY99="Yes"),OFFSET('Sanitation Data'!$F$12,0,10*ROW('Sanitation Data'!F93)),NA())</f>
        <v>#N/A</v>
      </c>
      <c r="AK99" s="507" t="e">
        <f ca="1">+IF(AND(ISNUMBER(OFFSET('Sanitation Data'!$G$4,0,10*ROW('Sanitation Data'!G93))),'Data Summary'!CZ99="Yes"),100-OFFSET('Sanitation Data'!$G$4,0,10*ROW('Sanitation Data'!G93)),NA())</f>
        <v>#N/A</v>
      </c>
      <c r="AL99" s="507" t="e">
        <f ca="1">+IF(AND(ISNUMBER(OFFSET('Sanitation Data'!$G$6,0,10*ROW('Sanitation Data'!G93))),'Data Summary'!DA99="Yes"),OFFSET('Sanitation Data'!$G$6,0,10*ROW('Sanitation Data'!G93)),NA())</f>
        <v>#N/A</v>
      </c>
      <c r="AM99" s="507" t="e">
        <f ca="1">+IF(AND(ISNUMBER(OFFSET('Sanitation Data'!$G$10,0,10*ROW('Sanitation Data'!G93))),'Data Summary'!DB99="Yes"),OFFSET('Sanitation Data'!$G$10,0,10*ROW('Sanitation Data'!G93)),NA())</f>
        <v>#N/A</v>
      </c>
      <c r="AN99" s="507" t="e">
        <f ca="1">+IF(AND(ISNUMBER(OFFSET('Sanitation Data'!$G$11,0,10*ROW('Sanitation Data'!G93))),'Data Summary'!DC99="Yes"),OFFSET('Sanitation Data'!$G$11,0,10*ROW('Sanitation Data'!G93)),NA())</f>
        <v>#N/A</v>
      </c>
      <c r="AO99" s="507" t="e">
        <f ca="1">+IF(AND(ISNUMBER(OFFSET('Sanitation Data'!$G$12,0,10*ROW('Sanitation Data'!G93))),'Data Summary'!DD99="Yes"),OFFSET('Sanitation Data'!$G$12,0,10*ROW('Sanitation Data'!G93)),NA())</f>
        <v>#N/A</v>
      </c>
      <c r="AP99" s="507" t="e">
        <f ca="1">+IF(AND(ISNUMBER(OFFSET('Sanitation Data'!$H$4,0,10*ROW('Sanitation Data'!H93))),'Data Summary'!DE99="Yes"),100-OFFSET('Sanitation Data'!$H$4,0,10*ROW('Sanitation Data'!H93)),NA())</f>
        <v>#N/A</v>
      </c>
      <c r="AQ99" s="507" t="e">
        <f ca="1">+IF(AND(ISNUMBER(OFFSET('Sanitation Data'!$H$6,0,10*ROW('Sanitation Data'!H93))),'Data Summary'!DF99="Yes"),OFFSET('Sanitation Data'!$H$6,0,10*ROW('Sanitation Data'!H93)),NA())</f>
        <v>#N/A</v>
      </c>
      <c r="AR99" s="507" t="e">
        <f ca="1">+IF(AND(ISNUMBER(OFFSET('Sanitation Data'!$H$10,0,10*ROW('Sanitation Data'!H93))),'Data Summary'!DG99="Yes"),OFFSET('Sanitation Data'!$H$10,0,10*ROW('Sanitation Data'!H93)),NA())</f>
        <v>#N/A</v>
      </c>
      <c r="AS99" s="507" t="e">
        <f ca="1">+IF(AND(ISNUMBER(OFFSET('Sanitation Data'!$H$11,0,10*ROW('Sanitation Data'!H93))),'Data Summary'!DH99="Yes"),OFFSET('Sanitation Data'!$H$11,0,10*ROW('Sanitation Data'!H93)),NA())</f>
        <v>#N/A</v>
      </c>
      <c r="AT99" s="507" t="e">
        <f ca="1">+IF(AND(ISNUMBER(OFFSET('Sanitation Data'!$H$12,0,10*ROW('Sanitation Data'!H93))),'Data Summary'!DI99="Yes"),OFFSET('Sanitation Data'!$H$12,0,10*ROW('Sanitation Data'!H93)),NA())</f>
        <v>#N/A</v>
      </c>
      <c r="AU99" s="507" t="e">
        <f ca="1">+IF(AND(ISNUMBER(OFFSET('Sanitation Data'!$I$4,0,10*ROW('Sanitation Data'!I93))),'Data Summary'!DJ99="Yes"),100-OFFSET('Sanitation Data'!$I$4,0,10*ROW('Sanitation Data'!I93)),NA())</f>
        <v>#N/A</v>
      </c>
      <c r="AV99" s="507" t="e">
        <f ca="1">+IF(AND(ISNUMBER(OFFSET('Sanitation Data'!$I$6,0,10*ROW('Sanitation Data'!I93))),'Data Summary'!DK99="Yes"),OFFSET('Sanitation Data'!$I$6,0,10*ROW('Sanitation Data'!I93)),NA())</f>
        <v>#N/A</v>
      </c>
      <c r="AW99" s="507" t="e">
        <f ca="1">+IF(AND(ISNUMBER(OFFSET('Sanitation Data'!$I$10,0,10*ROW('Sanitation Data'!I93))),'Data Summary'!DL99="Yes"),OFFSET('Sanitation Data'!$I$10,0,10*ROW('Sanitation Data'!I93)),NA())</f>
        <v>#N/A</v>
      </c>
      <c r="AX99" s="507" t="e">
        <f ca="1">+IF(AND(ISNUMBER(OFFSET('Sanitation Data'!$I$11,0,10*ROW('Sanitation Data'!I93))),'Data Summary'!DM99="Yes"),OFFSET('Sanitation Data'!$I$11,0,10*ROW('Sanitation Data'!I93)),NA())</f>
        <v>#N/A</v>
      </c>
      <c r="AY99" s="507" t="e">
        <f ca="1">+IF(AND(ISNUMBER(OFFSET('Sanitation Data'!$I$12,0,10*ROW('Sanitation Data'!I93))),'Data Summary'!DN99="Yes"),OFFSET('Sanitation Data'!$I$12,0,10*ROW('Sanitation Data'!I93)),NA())</f>
        <v>#N/A</v>
      </c>
      <c r="AZ99" s="508" t="e">
        <f ca="1">+IF(AND(ISNUMBER(OFFSET('Hygiene Data'!$D$5,0,10*ROW('Hygiene Data'!D93))),'Data Summary'!DO99="Yes"),OFFSET('Hygiene Data'!$D$5,0,10*ROW('Hygiene Data'!D93)),NA())</f>
        <v>#N/A</v>
      </c>
      <c r="BA99" s="508" t="e">
        <f ca="1">+IF(AND(ISNUMBER(OFFSET('Hygiene Data'!$D$7,0,10*ROW('Hygiene Data'!D93))),'Data Summary'!DP99="Yes"),OFFSET('Hygiene Data'!$D$7,0,10*ROW('Hygiene Data'!D93)),NA())</f>
        <v>#N/A</v>
      </c>
      <c r="BB99" s="508" t="e">
        <f ca="1">+IF(AND(ISNUMBER(OFFSET('Hygiene Data'!$D$9,0,10*ROW('Hygiene Data'!D93))),'Data Summary'!DQ99="Yes"),OFFSET('Hygiene Data'!$D$9,0,10*ROW('Hygiene Data'!D93)),NA())</f>
        <v>#N/A</v>
      </c>
      <c r="BC99" s="508" t="e">
        <f ca="1">+IF(AND(ISNUMBER(OFFSET('Hygiene Data'!$E$5,0,10*ROW('Hygiene Data'!E93))),'Data Summary'!DR99="Yes"),OFFSET('Hygiene Data'!$E$5,0,10*ROW('Hygiene Data'!E93)),NA())</f>
        <v>#N/A</v>
      </c>
      <c r="BD99" s="508" t="e">
        <f ca="1">+IF(AND(ISNUMBER(OFFSET('Hygiene Data'!$E$7,0,10*ROW('Hygiene Data'!E93))),'Data Summary'!DS99="Yes"),OFFSET('Hygiene Data'!$E$7,0,10*ROW('Hygiene Data'!E93)),NA())</f>
        <v>#N/A</v>
      </c>
      <c r="BE99" s="508" t="e">
        <f ca="1">+IF(AND(ISNUMBER(OFFSET('Hygiene Data'!$E$9,0,10*ROW('Hygiene Data'!E93))),'Data Summary'!DT99="Yes"),OFFSET('Hygiene Data'!$E$9,0,10*ROW('Hygiene Data'!E93)),NA())</f>
        <v>#N/A</v>
      </c>
      <c r="BF99" s="508" t="e">
        <f ca="1">+IF(AND(ISNUMBER(OFFSET('Hygiene Data'!$F$5,0,10*ROW('Hygiene Data'!F93))),'Data Summary'!DU99="Yes"),OFFSET('Hygiene Data'!$F$5,0,10*ROW('Hygiene Data'!F93)),NA())</f>
        <v>#N/A</v>
      </c>
      <c r="BG99" s="508" t="e">
        <f ca="1">+IF(AND(ISNUMBER(OFFSET('Hygiene Data'!$F$7,0,10*ROW('Hygiene Data'!F93))),'Data Summary'!DV99="Yes"),OFFSET('Hygiene Data'!$F$7,0,10*ROW('Hygiene Data'!F93)),NA())</f>
        <v>#N/A</v>
      </c>
      <c r="BH99" s="508" t="e">
        <f ca="1">+IF(AND(ISNUMBER(OFFSET('Hygiene Data'!$F$9,0,10*ROW('Hygiene Data'!F93))),'Data Summary'!DW99="Yes"),OFFSET('Hygiene Data'!$F$9,0,10*ROW('Hygiene Data'!F93)),NA())</f>
        <v>#N/A</v>
      </c>
      <c r="BI99" s="508" t="e">
        <f ca="1">+IF(AND(ISNUMBER(OFFSET('Hygiene Data'!$G$5,0,10*ROW('Hygiene Data'!G93))),'Data Summary'!DX99="Yes"),OFFSET('Hygiene Data'!$G$5,0,10*ROW('Hygiene Data'!G93)),NA())</f>
        <v>#N/A</v>
      </c>
      <c r="BJ99" s="508" t="e">
        <f ca="1">+IF(AND(ISNUMBER(OFFSET('Hygiene Data'!$G$7,0,10*ROW('Hygiene Data'!G93))),'Data Summary'!DY99="Yes"),OFFSET('Hygiene Data'!$G$7,0,10*ROW('Hygiene Data'!G93)),NA())</f>
        <v>#N/A</v>
      </c>
      <c r="BK99" s="508" t="e">
        <f ca="1">+IF(AND(ISNUMBER(OFFSET('Hygiene Data'!$G$9,0,10*ROW('Hygiene Data'!G93))),'Data Summary'!DZ99="Yes"),OFFSET('Hygiene Data'!$G$9,0,10*ROW('Hygiene Data'!G93)),NA())</f>
        <v>#N/A</v>
      </c>
      <c r="BL99" s="508" t="e">
        <f ca="1">+IF(AND(ISNUMBER(OFFSET('Hygiene Data'!$H$5,0,10*ROW('Hygiene Data'!H93))),'Data Summary'!EA99="Yes"),OFFSET('Hygiene Data'!$H$5,0,10*ROW('Hygiene Data'!H93)),NA())</f>
        <v>#N/A</v>
      </c>
      <c r="BM99" s="508" t="e">
        <f ca="1">+IF(AND(ISNUMBER(OFFSET('Hygiene Data'!$H$7,0,10*ROW('Hygiene Data'!H93))),'Data Summary'!EB99="Yes"),OFFSET('Hygiene Data'!$H$7,0,10*ROW('Hygiene Data'!H93)),NA())</f>
        <v>#N/A</v>
      </c>
      <c r="BN99" s="508" t="e">
        <f ca="1">+IF(AND(ISNUMBER(OFFSET('Hygiene Data'!$H$9,0,10*ROW('Hygiene Data'!H93))),'Data Summary'!EC99="Yes"),OFFSET('Hygiene Data'!$H$9,0,10*ROW('Hygiene Data'!H93)),NA())</f>
        <v>#N/A</v>
      </c>
      <c r="BO99" s="508" t="e">
        <f ca="1">+IF(AND(ISNUMBER(OFFSET('Hygiene Data'!$I$5,0,10*ROW('Hygiene Data'!I93))),'Data Summary'!ED99="Yes"),OFFSET('Hygiene Data'!$I$5,0,10*ROW('Hygiene Data'!I93)),NA())</f>
        <v>#N/A</v>
      </c>
      <c r="BP99" s="508" t="e">
        <f ca="1">+IF(AND(ISNUMBER(OFFSET('Hygiene Data'!$I$7,0,10*ROW('Hygiene Data'!I93))),'Data Summary'!EE99="Yes"),OFFSET('Hygiene Data'!$I$7,0,10*ROW('Hygiene Data'!I93)),NA())</f>
        <v>#N/A</v>
      </c>
      <c r="BQ99" s="508" t="e">
        <f ca="1">+IF(AND(ISNUMBER(OFFSET('Hygiene Data'!$I$9,0,10*ROW('Hygiene Data'!I93))),'Data Summary'!EF99="Yes"),OFFSET('Hygiene Data'!$I$9,0,10*ROW('Hygiene Data'!I93)),NA())</f>
        <v>#N/A</v>
      </c>
    </row>
    <row r="100" spans="1:69" x14ac:dyDescent="0.25">
      <c r="A100" s="504" t="e">
        <f ca="1">+RIGHT('Data Summary'!A100,LEN('Data Summary'!A100)-9)</f>
        <v>#VALUE!</v>
      </c>
      <c r="B100" s="478" t="str">
        <f ca="1">+IF(ISTEXT('Data Summary'!B100),'Data Summary'!B100,"")</f>
        <v/>
      </c>
      <c r="C100" s="505" t="e">
        <f ca="1">+VALUE('Data Summary'!C100)</f>
        <v>#VALUE!</v>
      </c>
      <c r="D100" s="506" t="e">
        <f ca="1">+IF(AND(ISNUMBER(OFFSET('Water Data'!$D$4,0,10*ROW('Water Data'!D94))),'Data Summary'!BS100="Yes"),100-OFFSET('Water Data'!$D$4,0,10*ROW('Water Data'!D94)),NA())</f>
        <v>#N/A</v>
      </c>
      <c r="E100" s="506" t="e">
        <f ca="1">+IF(AND(ISNUMBER(OFFSET('Water Data'!$D$6,0,10*ROW('Water Data'!D94))),'Data Summary'!BT100="Yes"),OFFSET('Water Data'!$D$6,0,10*ROW('Water Data'!D94)),NA())</f>
        <v>#N/A</v>
      </c>
      <c r="F100" s="506" t="e">
        <f ca="1">+IF(AND(ISNUMBER(OFFSET('Water Data'!$D$9,0,10*ROW('Water Data'!D94))),'Data Summary'!BU100="Yes"),OFFSET('Water Data'!$D$9,0,10*ROW('Water Data'!D94)),NA())</f>
        <v>#N/A</v>
      </c>
      <c r="G100" s="506" t="e">
        <f ca="1">+IF(AND(ISNUMBER(OFFSET('Water Data'!$E$4,0,10*ROW('Water Data'!E94))),'Data Summary'!BV100="Yes"),100-OFFSET('Water Data'!$E$4,0,10*ROW('Water Data'!E94)),NA())</f>
        <v>#N/A</v>
      </c>
      <c r="H100" s="506" t="e">
        <f ca="1">+IF(AND(ISNUMBER(OFFSET('Water Data'!$E$6,0,10*ROW('Water Data'!E94))),'Data Summary'!BW100="Yes"),OFFSET('Water Data'!$E$6,0,10*ROW('Water Data'!E94)),NA())</f>
        <v>#N/A</v>
      </c>
      <c r="I100" s="506" t="e">
        <f ca="1">+IF(AND(ISNUMBER(OFFSET('Water Data'!$E$9,0,10*ROW('Water Data'!E94))),'Data Summary'!BX100="Yes"),OFFSET('Water Data'!$E$9,0,10*ROW('Water Data'!E94)),NA())</f>
        <v>#N/A</v>
      </c>
      <c r="J100" s="506" t="e">
        <f ca="1">+IF(AND(ISNUMBER(OFFSET('Water Data'!$F$4,0,10*ROW('Water Data'!F94))),'Data Summary'!BY100="Yes"),100-OFFSET('Water Data'!$F$4,0,10*ROW('Water Data'!F94)),NA())</f>
        <v>#N/A</v>
      </c>
      <c r="K100" s="506" t="e">
        <f ca="1">+IF(AND(ISNUMBER(OFFSET('Water Data'!$F$6,0,10*ROW('Water Data'!F94))),'Data Summary'!BZ100="Yes"),OFFSET('Water Data'!$F$6,0,10*ROW('Water Data'!F94)),NA())</f>
        <v>#N/A</v>
      </c>
      <c r="L100" s="506" t="e">
        <f ca="1">+IF(AND(ISNUMBER(OFFSET('Water Data'!$F$9,0,10*ROW('Water Data'!F94))),'Data Summary'!CA100="Yes"),OFFSET('Water Data'!$F$9,0,10*ROW('Water Data'!F94)),NA())</f>
        <v>#N/A</v>
      </c>
      <c r="M100" s="506" t="e">
        <f ca="1">+IF(AND(ISNUMBER(OFFSET('Water Data'!$G$4,0,10*ROW('Water Data'!G94))),'Data Summary'!CB100="Yes"),100-OFFSET('Water Data'!$G$4,0,10*ROW('Water Data'!G94)),NA())</f>
        <v>#N/A</v>
      </c>
      <c r="N100" s="506" t="e">
        <f ca="1">+IF(AND(ISNUMBER(OFFSET('Water Data'!$G$6,0,10*ROW('Water Data'!G94))),'Data Summary'!CC100="Yes"),OFFSET('Water Data'!$G$6,0,10*ROW('Water Data'!G94)),NA())</f>
        <v>#N/A</v>
      </c>
      <c r="O100" s="506" t="e">
        <f ca="1">+IF(AND(ISNUMBER(OFFSET('Water Data'!$G$9,0,10*ROW('Water Data'!G94))),'Data Summary'!CD100="Yes"),OFFSET('Water Data'!$G$9,0,10*ROW('Water Data'!G94)),NA())</f>
        <v>#N/A</v>
      </c>
      <c r="P100" s="506" t="e">
        <f ca="1">+IF(AND(ISNUMBER(OFFSET('Water Data'!$H$4,0,10*ROW('Water Data'!H94))),'Data Summary'!CE100="Yes"),100-OFFSET('Water Data'!$H$4,0,10*ROW('Water Data'!H94)),NA())</f>
        <v>#N/A</v>
      </c>
      <c r="Q100" s="506" t="e">
        <f ca="1">+IF(AND(ISNUMBER(OFFSET('Water Data'!$H$6,0,10*ROW('Water Data'!H94))),'Data Summary'!CF100="Yes"),OFFSET('Water Data'!$H$6,0,10*ROW('Water Data'!H94)),NA())</f>
        <v>#N/A</v>
      </c>
      <c r="R100" s="506" t="e">
        <f ca="1">+IF(AND(ISNUMBER(OFFSET('Water Data'!$H$9,0,10*ROW('Water Data'!H94))),'Data Summary'!CG100="Yes"),OFFSET('Water Data'!$H$9,0,10*ROW('Water Data'!H94)),NA())</f>
        <v>#N/A</v>
      </c>
      <c r="S100" s="506" t="e">
        <f ca="1">+IF(AND(ISNUMBER(OFFSET('Water Data'!$I$4,0,10*ROW('Water Data'!I94))),'Data Summary'!CH100="Yes"),100-OFFSET('Water Data'!$I$4,0,10*ROW('Water Data'!I94)),NA())</f>
        <v>#N/A</v>
      </c>
      <c r="T100" s="506" t="e">
        <f ca="1">+IF(AND(ISNUMBER(OFFSET('Water Data'!$I$6,0,10*ROW('Water Data'!I94))),'Data Summary'!CI100="Yes"),OFFSET('Water Data'!$I$6,0,10*ROW('Water Data'!I94)),NA())</f>
        <v>#N/A</v>
      </c>
      <c r="U100" s="506" t="e">
        <f ca="1">+IF(AND(ISNUMBER(OFFSET('Water Data'!$I$9,0,10*ROW('Water Data'!I94))),'Data Summary'!CJ100="Yes"),OFFSET('Water Data'!$I$9,0,10*ROW('Water Data'!I94)),NA())</f>
        <v>#N/A</v>
      </c>
      <c r="V100" s="507" t="e">
        <f ca="1">+IF(AND(ISNUMBER(OFFSET('Sanitation Data'!$D$4,0,10*ROW('Sanitation Data'!D94))),'Data Summary'!CK100="Yes"),100-OFFSET('Sanitation Data'!$D$4,0,10*ROW('Sanitation Data'!D94)),NA())</f>
        <v>#N/A</v>
      </c>
      <c r="W100" s="507" t="e">
        <f ca="1">+IF(AND(ISNUMBER(OFFSET('Sanitation Data'!$D$6,0,10*ROW('Sanitation Data'!D94))),'Data Summary'!CL100="Yes"),OFFSET('Sanitation Data'!$D$6,0,10*ROW('Sanitation Data'!D94)),NA())</f>
        <v>#N/A</v>
      </c>
      <c r="X100" s="507" t="e">
        <f ca="1">+IF(AND(ISNUMBER(OFFSET('Sanitation Data'!$D$10,0,10*ROW('Sanitation Data'!D94))),'Data Summary'!CM100="Yes"),OFFSET('Sanitation Data'!$D$10,0,10*ROW('Sanitation Data'!D94)),NA())</f>
        <v>#N/A</v>
      </c>
      <c r="Y100" s="507" t="e">
        <f ca="1">+IF(AND(ISNUMBER(OFFSET('Sanitation Data'!$D$11,0,10*ROW('Sanitation Data'!D94))),'Data Summary'!CN100="Yes"),OFFSET('Sanitation Data'!$D$11,0,10*ROW('Sanitation Data'!D94)),NA())</f>
        <v>#N/A</v>
      </c>
      <c r="Z100" s="507" t="e">
        <f ca="1">+IF(AND(ISNUMBER(OFFSET('Sanitation Data'!$D$12,0,10*ROW('Sanitation Data'!D94))),'Data Summary'!CO100="Yes"),OFFSET('Sanitation Data'!$D$12,0,10*ROW('Sanitation Data'!D94)),NA())</f>
        <v>#N/A</v>
      </c>
      <c r="AA100" s="507" t="e">
        <f ca="1">+IF(AND(ISNUMBER(OFFSET('Sanitation Data'!$E$4,0,10*ROW('Sanitation Data'!E94))),'Data Summary'!CP100="Yes"),100-OFFSET('Sanitation Data'!$E$4,0,10*ROW('Sanitation Data'!E94)),NA())</f>
        <v>#N/A</v>
      </c>
      <c r="AB100" s="507" t="e">
        <f ca="1">+IF(AND(ISNUMBER(OFFSET('Sanitation Data'!$E$6,0,10*ROW('Sanitation Data'!E94))),'Data Summary'!CQ100="Yes"),OFFSET('Sanitation Data'!$E$6,0,10*ROW('Sanitation Data'!E94)),NA())</f>
        <v>#N/A</v>
      </c>
      <c r="AC100" s="507" t="e">
        <f ca="1">+IF(AND(ISNUMBER(OFFSET('Sanitation Data'!$E$10,0,10*ROW('Sanitation Data'!E94))),'Data Summary'!CR100="Yes"),OFFSET('Sanitation Data'!$E$10,0,10*ROW('Sanitation Data'!E94)),NA())</f>
        <v>#N/A</v>
      </c>
      <c r="AD100" s="507" t="e">
        <f ca="1">+IF(AND(ISNUMBER(OFFSET('Sanitation Data'!$E$11,0,10*ROW('Sanitation Data'!E94))),'Data Summary'!CS100="Yes"),OFFSET('Sanitation Data'!$E$11,0,10*ROW('Sanitation Data'!E94)),NA())</f>
        <v>#N/A</v>
      </c>
      <c r="AE100" s="507" t="e">
        <f ca="1">+IF(AND(ISNUMBER(OFFSET('Sanitation Data'!$E$12,0,10*ROW('Sanitation Data'!E94))),'Data Summary'!CT100="Yes"),OFFSET('Sanitation Data'!$E$12,0,10*ROW('Sanitation Data'!E94)),NA())</f>
        <v>#N/A</v>
      </c>
      <c r="AF100" s="507" t="e">
        <f ca="1">+IF(AND(ISNUMBER(OFFSET('Sanitation Data'!$F$4,0,10*ROW('Sanitation Data'!F94))),'Data Summary'!CU100="Yes"),100-OFFSET('Sanitation Data'!$F$4,0,10*ROW('Sanitation Data'!F94)),NA())</f>
        <v>#N/A</v>
      </c>
      <c r="AG100" s="507" t="e">
        <f ca="1">+IF(AND(ISNUMBER(OFFSET('Sanitation Data'!$F$6,0,10*ROW('Sanitation Data'!F94))),'Data Summary'!CV100="Yes"),OFFSET('Sanitation Data'!$F$6,0,10*ROW('Sanitation Data'!F94)),NA())</f>
        <v>#N/A</v>
      </c>
      <c r="AH100" s="507" t="e">
        <f ca="1">+IF(AND(ISNUMBER(OFFSET('Sanitation Data'!$F$10,0,10*ROW('Sanitation Data'!F94))),'Data Summary'!CW100="Yes"),OFFSET('Sanitation Data'!$F$10,0,10*ROW('Sanitation Data'!F94)),NA())</f>
        <v>#N/A</v>
      </c>
      <c r="AI100" s="507" t="e">
        <f ca="1">+IF(AND(ISNUMBER(OFFSET('Sanitation Data'!$F$11,0,10*ROW('Sanitation Data'!F94))),'Data Summary'!CX100="Yes"),OFFSET('Sanitation Data'!$F$11,0,10*ROW('Sanitation Data'!F94)),NA())</f>
        <v>#N/A</v>
      </c>
      <c r="AJ100" s="507" t="e">
        <f ca="1">+IF(AND(ISNUMBER(OFFSET('Sanitation Data'!$F$12,0,10*ROW('Sanitation Data'!F94))),'Data Summary'!CY100="Yes"),OFFSET('Sanitation Data'!$F$12,0,10*ROW('Sanitation Data'!F94)),NA())</f>
        <v>#N/A</v>
      </c>
      <c r="AK100" s="507" t="e">
        <f ca="1">+IF(AND(ISNUMBER(OFFSET('Sanitation Data'!$G$4,0,10*ROW('Sanitation Data'!G94))),'Data Summary'!CZ100="Yes"),100-OFFSET('Sanitation Data'!$G$4,0,10*ROW('Sanitation Data'!G94)),NA())</f>
        <v>#N/A</v>
      </c>
      <c r="AL100" s="507" t="e">
        <f ca="1">+IF(AND(ISNUMBER(OFFSET('Sanitation Data'!$G$6,0,10*ROW('Sanitation Data'!G94))),'Data Summary'!DA100="Yes"),OFFSET('Sanitation Data'!$G$6,0,10*ROW('Sanitation Data'!G94)),NA())</f>
        <v>#N/A</v>
      </c>
      <c r="AM100" s="507" t="e">
        <f ca="1">+IF(AND(ISNUMBER(OFFSET('Sanitation Data'!$G$10,0,10*ROW('Sanitation Data'!G94))),'Data Summary'!DB100="Yes"),OFFSET('Sanitation Data'!$G$10,0,10*ROW('Sanitation Data'!G94)),NA())</f>
        <v>#N/A</v>
      </c>
      <c r="AN100" s="507" t="e">
        <f ca="1">+IF(AND(ISNUMBER(OFFSET('Sanitation Data'!$G$11,0,10*ROW('Sanitation Data'!G94))),'Data Summary'!DC100="Yes"),OFFSET('Sanitation Data'!$G$11,0,10*ROW('Sanitation Data'!G94)),NA())</f>
        <v>#N/A</v>
      </c>
      <c r="AO100" s="507" t="e">
        <f ca="1">+IF(AND(ISNUMBER(OFFSET('Sanitation Data'!$G$12,0,10*ROW('Sanitation Data'!G94))),'Data Summary'!DD100="Yes"),OFFSET('Sanitation Data'!$G$12,0,10*ROW('Sanitation Data'!G94)),NA())</f>
        <v>#N/A</v>
      </c>
      <c r="AP100" s="507" t="e">
        <f ca="1">+IF(AND(ISNUMBER(OFFSET('Sanitation Data'!$H$4,0,10*ROW('Sanitation Data'!H94))),'Data Summary'!DE100="Yes"),100-OFFSET('Sanitation Data'!$H$4,0,10*ROW('Sanitation Data'!H94)),NA())</f>
        <v>#N/A</v>
      </c>
      <c r="AQ100" s="507" t="e">
        <f ca="1">+IF(AND(ISNUMBER(OFFSET('Sanitation Data'!$H$6,0,10*ROW('Sanitation Data'!H94))),'Data Summary'!DF100="Yes"),OFFSET('Sanitation Data'!$H$6,0,10*ROW('Sanitation Data'!H94)),NA())</f>
        <v>#N/A</v>
      </c>
      <c r="AR100" s="507" t="e">
        <f ca="1">+IF(AND(ISNUMBER(OFFSET('Sanitation Data'!$H$10,0,10*ROW('Sanitation Data'!H94))),'Data Summary'!DG100="Yes"),OFFSET('Sanitation Data'!$H$10,0,10*ROW('Sanitation Data'!H94)),NA())</f>
        <v>#N/A</v>
      </c>
      <c r="AS100" s="507" t="e">
        <f ca="1">+IF(AND(ISNUMBER(OFFSET('Sanitation Data'!$H$11,0,10*ROW('Sanitation Data'!H94))),'Data Summary'!DH100="Yes"),OFFSET('Sanitation Data'!$H$11,0,10*ROW('Sanitation Data'!H94)),NA())</f>
        <v>#N/A</v>
      </c>
      <c r="AT100" s="507" t="e">
        <f ca="1">+IF(AND(ISNUMBER(OFFSET('Sanitation Data'!$H$12,0,10*ROW('Sanitation Data'!H94))),'Data Summary'!DI100="Yes"),OFFSET('Sanitation Data'!$H$12,0,10*ROW('Sanitation Data'!H94)),NA())</f>
        <v>#N/A</v>
      </c>
      <c r="AU100" s="507" t="e">
        <f ca="1">+IF(AND(ISNUMBER(OFFSET('Sanitation Data'!$I$4,0,10*ROW('Sanitation Data'!I94))),'Data Summary'!DJ100="Yes"),100-OFFSET('Sanitation Data'!$I$4,0,10*ROW('Sanitation Data'!I94)),NA())</f>
        <v>#N/A</v>
      </c>
      <c r="AV100" s="507" t="e">
        <f ca="1">+IF(AND(ISNUMBER(OFFSET('Sanitation Data'!$I$6,0,10*ROW('Sanitation Data'!I94))),'Data Summary'!DK100="Yes"),OFFSET('Sanitation Data'!$I$6,0,10*ROW('Sanitation Data'!I94)),NA())</f>
        <v>#N/A</v>
      </c>
      <c r="AW100" s="507" t="e">
        <f ca="1">+IF(AND(ISNUMBER(OFFSET('Sanitation Data'!$I$10,0,10*ROW('Sanitation Data'!I94))),'Data Summary'!DL100="Yes"),OFFSET('Sanitation Data'!$I$10,0,10*ROW('Sanitation Data'!I94)),NA())</f>
        <v>#N/A</v>
      </c>
      <c r="AX100" s="507" t="e">
        <f ca="1">+IF(AND(ISNUMBER(OFFSET('Sanitation Data'!$I$11,0,10*ROW('Sanitation Data'!I94))),'Data Summary'!DM100="Yes"),OFFSET('Sanitation Data'!$I$11,0,10*ROW('Sanitation Data'!I94)),NA())</f>
        <v>#N/A</v>
      </c>
      <c r="AY100" s="507" t="e">
        <f ca="1">+IF(AND(ISNUMBER(OFFSET('Sanitation Data'!$I$12,0,10*ROW('Sanitation Data'!I94))),'Data Summary'!DN100="Yes"),OFFSET('Sanitation Data'!$I$12,0,10*ROW('Sanitation Data'!I94)),NA())</f>
        <v>#N/A</v>
      </c>
      <c r="AZ100" s="508" t="e">
        <f ca="1">+IF(AND(ISNUMBER(OFFSET('Hygiene Data'!$D$5,0,10*ROW('Hygiene Data'!D94))),'Data Summary'!DO100="Yes"),OFFSET('Hygiene Data'!$D$5,0,10*ROW('Hygiene Data'!D94)),NA())</f>
        <v>#N/A</v>
      </c>
      <c r="BA100" s="508" t="e">
        <f ca="1">+IF(AND(ISNUMBER(OFFSET('Hygiene Data'!$D$7,0,10*ROW('Hygiene Data'!D94))),'Data Summary'!DP100="Yes"),OFFSET('Hygiene Data'!$D$7,0,10*ROW('Hygiene Data'!D94)),NA())</f>
        <v>#N/A</v>
      </c>
      <c r="BB100" s="508" t="e">
        <f ca="1">+IF(AND(ISNUMBER(OFFSET('Hygiene Data'!$D$9,0,10*ROW('Hygiene Data'!D94))),'Data Summary'!DQ100="Yes"),OFFSET('Hygiene Data'!$D$9,0,10*ROW('Hygiene Data'!D94)),NA())</f>
        <v>#N/A</v>
      </c>
      <c r="BC100" s="508" t="e">
        <f ca="1">+IF(AND(ISNUMBER(OFFSET('Hygiene Data'!$E$5,0,10*ROW('Hygiene Data'!E94))),'Data Summary'!DR100="Yes"),OFFSET('Hygiene Data'!$E$5,0,10*ROW('Hygiene Data'!E94)),NA())</f>
        <v>#N/A</v>
      </c>
      <c r="BD100" s="508" t="e">
        <f ca="1">+IF(AND(ISNUMBER(OFFSET('Hygiene Data'!$E$7,0,10*ROW('Hygiene Data'!E94))),'Data Summary'!DS100="Yes"),OFFSET('Hygiene Data'!$E$7,0,10*ROW('Hygiene Data'!E94)),NA())</f>
        <v>#N/A</v>
      </c>
      <c r="BE100" s="508" t="e">
        <f ca="1">+IF(AND(ISNUMBER(OFFSET('Hygiene Data'!$E$9,0,10*ROW('Hygiene Data'!E94))),'Data Summary'!DT100="Yes"),OFFSET('Hygiene Data'!$E$9,0,10*ROW('Hygiene Data'!E94)),NA())</f>
        <v>#N/A</v>
      </c>
      <c r="BF100" s="508" t="e">
        <f ca="1">+IF(AND(ISNUMBER(OFFSET('Hygiene Data'!$F$5,0,10*ROW('Hygiene Data'!F94))),'Data Summary'!DU100="Yes"),OFFSET('Hygiene Data'!$F$5,0,10*ROW('Hygiene Data'!F94)),NA())</f>
        <v>#N/A</v>
      </c>
      <c r="BG100" s="508" t="e">
        <f ca="1">+IF(AND(ISNUMBER(OFFSET('Hygiene Data'!$F$7,0,10*ROW('Hygiene Data'!F94))),'Data Summary'!DV100="Yes"),OFFSET('Hygiene Data'!$F$7,0,10*ROW('Hygiene Data'!F94)),NA())</f>
        <v>#N/A</v>
      </c>
      <c r="BH100" s="508" t="e">
        <f ca="1">+IF(AND(ISNUMBER(OFFSET('Hygiene Data'!$F$9,0,10*ROW('Hygiene Data'!F94))),'Data Summary'!DW100="Yes"),OFFSET('Hygiene Data'!$F$9,0,10*ROW('Hygiene Data'!F94)),NA())</f>
        <v>#N/A</v>
      </c>
      <c r="BI100" s="508" t="e">
        <f ca="1">+IF(AND(ISNUMBER(OFFSET('Hygiene Data'!$G$5,0,10*ROW('Hygiene Data'!G94))),'Data Summary'!DX100="Yes"),OFFSET('Hygiene Data'!$G$5,0,10*ROW('Hygiene Data'!G94)),NA())</f>
        <v>#N/A</v>
      </c>
      <c r="BJ100" s="508" t="e">
        <f ca="1">+IF(AND(ISNUMBER(OFFSET('Hygiene Data'!$G$7,0,10*ROW('Hygiene Data'!G94))),'Data Summary'!DY100="Yes"),OFFSET('Hygiene Data'!$G$7,0,10*ROW('Hygiene Data'!G94)),NA())</f>
        <v>#N/A</v>
      </c>
      <c r="BK100" s="508" t="e">
        <f ca="1">+IF(AND(ISNUMBER(OFFSET('Hygiene Data'!$G$9,0,10*ROW('Hygiene Data'!G94))),'Data Summary'!DZ100="Yes"),OFFSET('Hygiene Data'!$G$9,0,10*ROW('Hygiene Data'!G94)),NA())</f>
        <v>#N/A</v>
      </c>
      <c r="BL100" s="508" t="e">
        <f ca="1">+IF(AND(ISNUMBER(OFFSET('Hygiene Data'!$H$5,0,10*ROW('Hygiene Data'!H94))),'Data Summary'!EA100="Yes"),OFFSET('Hygiene Data'!$H$5,0,10*ROW('Hygiene Data'!H94)),NA())</f>
        <v>#N/A</v>
      </c>
      <c r="BM100" s="508" t="e">
        <f ca="1">+IF(AND(ISNUMBER(OFFSET('Hygiene Data'!$H$7,0,10*ROW('Hygiene Data'!H94))),'Data Summary'!EB100="Yes"),OFFSET('Hygiene Data'!$H$7,0,10*ROW('Hygiene Data'!H94)),NA())</f>
        <v>#N/A</v>
      </c>
      <c r="BN100" s="508" t="e">
        <f ca="1">+IF(AND(ISNUMBER(OFFSET('Hygiene Data'!$H$9,0,10*ROW('Hygiene Data'!H94))),'Data Summary'!EC100="Yes"),OFFSET('Hygiene Data'!$H$9,0,10*ROW('Hygiene Data'!H94)),NA())</f>
        <v>#N/A</v>
      </c>
      <c r="BO100" s="508" t="e">
        <f ca="1">+IF(AND(ISNUMBER(OFFSET('Hygiene Data'!$I$5,0,10*ROW('Hygiene Data'!I94))),'Data Summary'!ED100="Yes"),OFFSET('Hygiene Data'!$I$5,0,10*ROW('Hygiene Data'!I94)),NA())</f>
        <v>#N/A</v>
      </c>
      <c r="BP100" s="508" t="e">
        <f ca="1">+IF(AND(ISNUMBER(OFFSET('Hygiene Data'!$I$7,0,10*ROW('Hygiene Data'!I94))),'Data Summary'!EE100="Yes"),OFFSET('Hygiene Data'!$I$7,0,10*ROW('Hygiene Data'!I94)),NA())</f>
        <v>#N/A</v>
      </c>
      <c r="BQ100" s="508" t="e">
        <f ca="1">+IF(AND(ISNUMBER(OFFSET('Hygiene Data'!$I$9,0,10*ROW('Hygiene Data'!I94))),'Data Summary'!EF100="Yes"),OFFSET('Hygiene Data'!$I$9,0,10*ROW('Hygiene Data'!I94)),NA())</f>
        <v>#N/A</v>
      </c>
    </row>
    <row r="101" spans="1:69" x14ac:dyDescent="0.25">
      <c r="A101" s="504" t="e">
        <f ca="1">+RIGHT('Data Summary'!A101,LEN('Data Summary'!A101)-9)</f>
        <v>#VALUE!</v>
      </c>
      <c r="B101" s="478" t="str">
        <f ca="1">+IF(ISTEXT('Data Summary'!B101),'Data Summary'!B101,"")</f>
        <v/>
      </c>
      <c r="C101" s="505" t="e">
        <f ca="1">+VALUE('Data Summary'!C101)</f>
        <v>#VALUE!</v>
      </c>
      <c r="D101" s="506" t="e">
        <f ca="1">+IF(AND(ISNUMBER(OFFSET('Water Data'!$D$4,0,10*ROW('Water Data'!D95))),'Data Summary'!BS101="Yes"),100-OFFSET('Water Data'!$D$4,0,10*ROW('Water Data'!D95)),NA())</f>
        <v>#N/A</v>
      </c>
      <c r="E101" s="506" t="e">
        <f ca="1">+IF(AND(ISNUMBER(OFFSET('Water Data'!$D$6,0,10*ROW('Water Data'!D95))),'Data Summary'!BT101="Yes"),OFFSET('Water Data'!$D$6,0,10*ROW('Water Data'!D95)),NA())</f>
        <v>#N/A</v>
      </c>
      <c r="F101" s="506" t="e">
        <f ca="1">+IF(AND(ISNUMBER(OFFSET('Water Data'!$D$9,0,10*ROW('Water Data'!D95))),'Data Summary'!BU101="Yes"),OFFSET('Water Data'!$D$9,0,10*ROW('Water Data'!D95)),NA())</f>
        <v>#N/A</v>
      </c>
      <c r="G101" s="506" t="e">
        <f ca="1">+IF(AND(ISNUMBER(OFFSET('Water Data'!$E$4,0,10*ROW('Water Data'!E95))),'Data Summary'!BV101="Yes"),100-OFFSET('Water Data'!$E$4,0,10*ROW('Water Data'!E95)),NA())</f>
        <v>#N/A</v>
      </c>
      <c r="H101" s="506" t="e">
        <f ca="1">+IF(AND(ISNUMBER(OFFSET('Water Data'!$E$6,0,10*ROW('Water Data'!E95))),'Data Summary'!BW101="Yes"),OFFSET('Water Data'!$E$6,0,10*ROW('Water Data'!E95)),NA())</f>
        <v>#N/A</v>
      </c>
      <c r="I101" s="506" t="e">
        <f ca="1">+IF(AND(ISNUMBER(OFFSET('Water Data'!$E$9,0,10*ROW('Water Data'!E95))),'Data Summary'!BX101="Yes"),OFFSET('Water Data'!$E$9,0,10*ROW('Water Data'!E95)),NA())</f>
        <v>#N/A</v>
      </c>
      <c r="J101" s="506" t="e">
        <f ca="1">+IF(AND(ISNUMBER(OFFSET('Water Data'!$F$4,0,10*ROW('Water Data'!F95))),'Data Summary'!BY101="Yes"),100-OFFSET('Water Data'!$F$4,0,10*ROW('Water Data'!F95)),NA())</f>
        <v>#N/A</v>
      </c>
      <c r="K101" s="506" t="e">
        <f ca="1">+IF(AND(ISNUMBER(OFFSET('Water Data'!$F$6,0,10*ROW('Water Data'!F95))),'Data Summary'!BZ101="Yes"),OFFSET('Water Data'!$F$6,0,10*ROW('Water Data'!F95)),NA())</f>
        <v>#N/A</v>
      </c>
      <c r="L101" s="506" t="e">
        <f ca="1">+IF(AND(ISNUMBER(OFFSET('Water Data'!$F$9,0,10*ROW('Water Data'!F95))),'Data Summary'!CA101="Yes"),OFFSET('Water Data'!$F$9,0,10*ROW('Water Data'!F95)),NA())</f>
        <v>#N/A</v>
      </c>
      <c r="M101" s="506" t="e">
        <f ca="1">+IF(AND(ISNUMBER(OFFSET('Water Data'!$G$4,0,10*ROW('Water Data'!G95))),'Data Summary'!CB101="Yes"),100-OFFSET('Water Data'!$G$4,0,10*ROW('Water Data'!G95)),NA())</f>
        <v>#N/A</v>
      </c>
      <c r="N101" s="506" t="e">
        <f ca="1">+IF(AND(ISNUMBER(OFFSET('Water Data'!$G$6,0,10*ROW('Water Data'!G95))),'Data Summary'!CC101="Yes"),OFFSET('Water Data'!$G$6,0,10*ROW('Water Data'!G95)),NA())</f>
        <v>#N/A</v>
      </c>
      <c r="O101" s="506" t="e">
        <f ca="1">+IF(AND(ISNUMBER(OFFSET('Water Data'!$G$9,0,10*ROW('Water Data'!G95))),'Data Summary'!CD101="Yes"),OFFSET('Water Data'!$G$9,0,10*ROW('Water Data'!G95)),NA())</f>
        <v>#N/A</v>
      </c>
      <c r="P101" s="506" t="e">
        <f ca="1">+IF(AND(ISNUMBER(OFFSET('Water Data'!$H$4,0,10*ROW('Water Data'!H95))),'Data Summary'!CE101="Yes"),100-OFFSET('Water Data'!$H$4,0,10*ROW('Water Data'!H95)),NA())</f>
        <v>#N/A</v>
      </c>
      <c r="Q101" s="506" t="e">
        <f ca="1">+IF(AND(ISNUMBER(OFFSET('Water Data'!$H$6,0,10*ROW('Water Data'!H95))),'Data Summary'!CF101="Yes"),OFFSET('Water Data'!$H$6,0,10*ROW('Water Data'!H95)),NA())</f>
        <v>#N/A</v>
      </c>
      <c r="R101" s="506" t="e">
        <f ca="1">+IF(AND(ISNUMBER(OFFSET('Water Data'!$H$9,0,10*ROW('Water Data'!H95))),'Data Summary'!CG101="Yes"),OFFSET('Water Data'!$H$9,0,10*ROW('Water Data'!H95)),NA())</f>
        <v>#N/A</v>
      </c>
      <c r="S101" s="506" t="e">
        <f ca="1">+IF(AND(ISNUMBER(OFFSET('Water Data'!$I$4,0,10*ROW('Water Data'!I95))),'Data Summary'!CH101="Yes"),100-OFFSET('Water Data'!$I$4,0,10*ROW('Water Data'!I95)),NA())</f>
        <v>#N/A</v>
      </c>
      <c r="T101" s="506" t="e">
        <f ca="1">+IF(AND(ISNUMBER(OFFSET('Water Data'!$I$6,0,10*ROW('Water Data'!I95))),'Data Summary'!CI101="Yes"),OFFSET('Water Data'!$I$6,0,10*ROW('Water Data'!I95)),NA())</f>
        <v>#N/A</v>
      </c>
      <c r="U101" s="506" t="e">
        <f ca="1">+IF(AND(ISNUMBER(OFFSET('Water Data'!$I$9,0,10*ROW('Water Data'!I95))),'Data Summary'!CJ101="Yes"),OFFSET('Water Data'!$I$9,0,10*ROW('Water Data'!I95)),NA())</f>
        <v>#N/A</v>
      </c>
      <c r="V101" s="507" t="e">
        <f ca="1">+IF(AND(ISNUMBER(OFFSET('Sanitation Data'!$D$4,0,10*ROW('Sanitation Data'!D95))),'Data Summary'!CK101="Yes"),100-OFFSET('Sanitation Data'!$D$4,0,10*ROW('Sanitation Data'!D95)),NA())</f>
        <v>#N/A</v>
      </c>
      <c r="W101" s="507" t="e">
        <f ca="1">+IF(AND(ISNUMBER(OFFSET('Sanitation Data'!$D$6,0,10*ROW('Sanitation Data'!D95))),'Data Summary'!CL101="Yes"),OFFSET('Sanitation Data'!$D$6,0,10*ROW('Sanitation Data'!D95)),NA())</f>
        <v>#N/A</v>
      </c>
      <c r="X101" s="507" t="e">
        <f ca="1">+IF(AND(ISNUMBER(OFFSET('Sanitation Data'!$D$10,0,10*ROW('Sanitation Data'!D95))),'Data Summary'!CM101="Yes"),OFFSET('Sanitation Data'!$D$10,0,10*ROW('Sanitation Data'!D95)),NA())</f>
        <v>#N/A</v>
      </c>
      <c r="Y101" s="507" t="e">
        <f ca="1">+IF(AND(ISNUMBER(OFFSET('Sanitation Data'!$D$11,0,10*ROW('Sanitation Data'!D95))),'Data Summary'!CN101="Yes"),OFFSET('Sanitation Data'!$D$11,0,10*ROW('Sanitation Data'!D95)),NA())</f>
        <v>#N/A</v>
      </c>
      <c r="Z101" s="507" t="e">
        <f ca="1">+IF(AND(ISNUMBER(OFFSET('Sanitation Data'!$D$12,0,10*ROW('Sanitation Data'!D95))),'Data Summary'!CO101="Yes"),OFFSET('Sanitation Data'!$D$12,0,10*ROW('Sanitation Data'!D95)),NA())</f>
        <v>#N/A</v>
      </c>
      <c r="AA101" s="507" t="e">
        <f ca="1">+IF(AND(ISNUMBER(OFFSET('Sanitation Data'!$E$4,0,10*ROW('Sanitation Data'!E95))),'Data Summary'!CP101="Yes"),100-OFFSET('Sanitation Data'!$E$4,0,10*ROW('Sanitation Data'!E95)),NA())</f>
        <v>#N/A</v>
      </c>
      <c r="AB101" s="507" t="e">
        <f ca="1">+IF(AND(ISNUMBER(OFFSET('Sanitation Data'!$E$6,0,10*ROW('Sanitation Data'!E95))),'Data Summary'!CQ101="Yes"),OFFSET('Sanitation Data'!$E$6,0,10*ROW('Sanitation Data'!E95)),NA())</f>
        <v>#N/A</v>
      </c>
      <c r="AC101" s="507" t="e">
        <f ca="1">+IF(AND(ISNUMBER(OFFSET('Sanitation Data'!$E$10,0,10*ROW('Sanitation Data'!E95))),'Data Summary'!CR101="Yes"),OFFSET('Sanitation Data'!$E$10,0,10*ROW('Sanitation Data'!E95)),NA())</f>
        <v>#N/A</v>
      </c>
      <c r="AD101" s="507" t="e">
        <f ca="1">+IF(AND(ISNUMBER(OFFSET('Sanitation Data'!$E$11,0,10*ROW('Sanitation Data'!E95))),'Data Summary'!CS101="Yes"),OFFSET('Sanitation Data'!$E$11,0,10*ROW('Sanitation Data'!E95)),NA())</f>
        <v>#N/A</v>
      </c>
      <c r="AE101" s="507" t="e">
        <f ca="1">+IF(AND(ISNUMBER(OFFSET('Sanitation Data'!$E$12,0,10*ROW('Sanitation Data'!E95))),'Data Summary'!CT101="Yes"),OFFSET('Sanitation Data'!$E$12,0,10*ROW('Sanitation Data'!E95)),NA())</f>
        <v>#N/A</v>
      </c>
      <c r="AF101" s="507" t="e">
        <f ca="1">+IF(AND(ISNUMBER(OFFSET('Sanitation Data'!$F$4,0,10*ROW('Sanitation Data'!F95))),'Data Summary'!CU101="Yes"),100-OFFSET('Sanitation Data'!$F$4,0,10*ROW('Sanitation Data'!F95)),NA())</f>
        <v>#N/A</v>
      </c>
      <c r="AG101" s="507" t="e">
        <f ca="1">+IF(AND(ISNUMBER(OFFSET('Sanitation Data'!$F$6,0,10*ROW('Sanitation Data'!F95))),'Data Summary'!CV101="Yes"),OFFSET('Sanitation Data'!$F$6,0,10*ROW('Sanitation Data'!F95)),NA())</f>
        <v>#N/A</v>
      </c>
      <c r="AH101" s="507" t="e">
        <f ca="1">+IF(AND(ISNUMBER(OFFSET('Sanitation Data'!$F$10,0,10*ROW('Sanitation Data'!F95))),'Data Summary'!CW101="Yes"),OFFSET('Sanitation Data'!$F$10,0,10*ROW('Sanitation Data'!F95)),NA())</f>
        <v>#N/A</v>
      </c>
      <c r="AI101" s="507" t="e">
        <f ca="1">+IF(AND(ISNUMBER(OFFSET('Sanitation Data'!$F$11,0,10*ROW('Sanitation Data'!F95))),'Data Summary'!CX101="Yes"),OFFSET('Sanitation Data'!$F$11,0,10*ROW('Sanitation Data'!F95)),NA())</f>
        <v>#N/A</v>
      </c>
      <c r="AJ101" s="507" t="e">
        <f ca="1">+IF(AND(ISNUMBER(OFFSET('Sanitation Data'!$F$12,0,10*ROW('Sanitation Data'!F95))),'Data Summary'!CY101="Yes"),OFFSET('Sanitation Data'!$F$12,0,10*ROW('Sanitation Data'!F95)),NA())</f>
        <v>#N/A</v>
      </c>
      <c r="AK101" s="507" t="e">
        <f ca="1">+IF(AND(ISNUMBER(OFFSET('Sanitation Data'!$G$4,0,10*ROW('Sanitation Data'!G95))),'Data Summary'!CZ101="Yes"),100-OFFSET('Sanitation Data'!$G$4,0,10*ROW('Sanitation Data'!G95)),NA())</f>
        <v>#N/A</v>
      </c>
      <c r="AL101" s="507" t="e">
        <f ca="1">+IF(AND(ISNUMBER(OFFSET('Sanitation Data'!$G$6,0,10*ROW('Sanitation Data'!G95))),'Data Summary'!DA101="Yes"),OFFSET('Sanitation Data'!$G$6,0,10*ROW('Sanitation Data'!G95)),NA())</f>
        <v>#N/A</v>
      </c>
      <c r="AM101" s="507" t="e">
        <f ca="1">+IF(AND(ISNUMBER(OFFSET('Sanitation Data'!$G$10,0,10*ROW('Sanitation Data'!G95))),'Data Summary'!DB101="Yes"),OFFSET('Sanitation Data'!$G$10,0,10*ROW('Sanitation Data'!G95)),NA())</f>
        <v>#N/A</v>
      </c>
      <c r="AN101" s="507" t="e">
        <f ca="1">+IF(AND(ISNUMBER(OFFSET('Sanitation Data'!$G$11,0,10*ROW('Sanitation Data'!G95))),'Data Summary'!DC101="Yes"),OFFSET('Sanitation Data'!$G$11,0,10*ROW('Sanitation Data'!G95)),NA())</f>
        <v>#N/A</v>
      </c>
      <c r="AO101" s="507" t="e">
        <f ca="1">+IF(AND(ISNUMBER(OFFSET('Sanitation Data'!$G$12,0,10*ROW('Sanitation Data'!G95))),'Data Summary'!DD101="Yes"),OFFSET('Sanitation Data'!$G$12,0,10*ROW('Sanitation Data'!G95)),NA())</f>
        <v>#N/A</v>
      </c>
      <c r="AP101" s="507" t="e">
        <f ca="1">+IF(AND(ISNUMBER(OFFSET('Sanitation Data'!$H$4,0,10*ROW('Sanitation Data'!H95))),'Data Summary'!DE101="Yes"),100-OFFSET('Sanitation Data'!$H$4,0,10*ROW('Sanitation Data'!H95)),NA())</f>
        <v>#N/A</v>
      </c>
      <c r="AQ101" s="507" t="e">
        <f ca="1">+IF(AND(ISNUMBER(OFFSET('Sanitation Data'!$H$6,0,10*ROW('Sanitation Data'!H95))),'Data Summary'!DF101="Yes"),OFFSET('Sanitation Data'!$H$6,0,10*ROW('Sanitation Data'!H95)),NA())</f>
        <v>#N/A</v>
      </c>
      <c r="AR101" s="507" t="e">
        <f ca="1">+IF(AND(ISNUMBER(OFFSET('Sanitation Data'!$H$10,0,10*ROW('Sanitation Data'!H95))),'Data Summary'!DG101="Yes"),OFFSET('Sanitation Data'!$H$10,0,10*ROW('Sanitation Data'!H95)),NA())</f>
        <v>#N/A</v>
      </c>
      <c r="AS101" s="507" t="e">
        <f ca="1">+IF(AND(ISNUMBER(OFFSET('Sanitation Data'!$H$11,0,10*ROW('Sanitation Data'!H95))),'Data Summary'!DH101="Yes"),OFFSET('Sanitation Data'!$H$11,0,10*ROW('Sanitation Data'!H95)),NA())</f>
        <v>#N/A</v>
      </c>
      <c r="AT101" s="507" t="e">
        <f ca="1">+IF(AND(ISNUMBER(OFFSET('Sanitation Data'!$H$12,0,10*ROW('Sanitation Data'!H95))),'Data Summary'!DI101="Yes"),OFFSET('Sanitation Data'!$H$12,0,10*ROW('Sanitation Data'!H95)),NA())</f>
        <v>#N/A</v>
      </c>
      <c r="AU101" s="507" t="e">
        <f ca="1">+IF(AND(ISNUMBER(OFFSET('Sanitation Data'!$I$4,0,10*ROW('Sanitation Data'!I95))),'Data Summary'!DJ101="Yes"),100-OFFSET('Sanitation Data'!$I$4,0,10*ROW('Sanitation Data'!I95)),NA())</f>
        <v>#N/A</v>
      </c>
      <c r="AV101" s="507" t="e">
        <f ca="1">+IF(AND(ISNUMBER(OFFSET('Sanitation Data'!$I$6,0,10*ROW('Sanitation Data'!I95))),'Data Summary'!DK101="Yes"),OFFSET('Sanitation Data'!$I$6,0,10*ROW('Sanitation Data'!I95)),NA())</f>
        <v>#N/A</v>
      </c>
      <c r="AW101" s="507" t="e">
        <f ca="1">+IF(AND(ISNUMBER(OFFSET('Sanitation Data'!$I$10,0,10*ROW('Sanitation Data'!I95))),'Data Summary'!DL101="Yes"),OFFSET('Sanitation Data'!$I$10,0,10*ROW('Sanitation Data'!I95)),NA())</f>
        <v>#N/A</v>
      </c>
      <c r="AX101" s="507" t="e">
        <f ca="1">+IF(AND(ISNUMBER(OFFSET('Sanitation Data'!$I$11,0,10*ROW('Sanitation Data'!I95))),'Data Summary'!DM101="Yes"),OFFSET('Sanitation Data'!$I$11,0,10*ROW('Sanitation Data'!I95)),NA())</f>
        <v>#N/A</v>
      </c>
      <c r="AY101" s="507" t="e">
        <f ca="1">+IF(AND(ISNUMBER(OFFSET('Sanitation Data'!$I$12,0,10*ROW('Sanitation Data'!I95))),'Data Summary'!DN101="Yes"),OFFSET('Sanitation Data'!$I$12,0,10*ROW('Sanitation Data'!I95)),NA())</f>
        <v>#N/A</v>
      </c>
      <c r="AZ101" s="508" t="e">
        <f ca="1">+IF(AND(ISNUMBER(OFFSET('Hygiene Data'!$D$5,0,10*ROW('Hygiene Data'!D95))),'Data Summary'!DO101="Yes"),OFFSET('Hygiene Data'!$D$5,0,10*ROW('Hygiene Data'!D95)),NA())</f>
        <v>#N/A</v>
      </c>
      <c r="BA101" s="508" t="e">
        <f ca="1">+IF(AND(ISNUMBER(OFFSET('Hygiene Data'!$D$7,0,10*ROW('Hygiene Data'!D95))),'Data Summary'!DP101="Yes"),OFFSET('Hygiene Data'!$D$7,0,10*ROW('Hygiene Data'!D95)),NA())</f>
        <v>#N/A</v>
      </c>
      <c r="BB101" s="508" t="e">
        <f ca="1">+IF(AND(ISNUMBER(OFFSET('Hygiene Data'!$D$9,0,10*ROW('Hygiene Data'!D95))),'Data Summary'!DQ101="Yes"),OFFSET('Hygiene Data'!$D$9,0,10*ROW('Hygiene Data'!D95)),NA())</f>
        <v>#N/A</v>
      </c>
      <c r="BC101" s="508" t="e">
        <f ca="1">+IF(AND(ISNUMBER(OFFSET('Hygiene Data'!$E$5,0,10*ROW('Hygiene Data'!E95))),'Data Summary'!DR101="Yes"),OFFSET('Hygiene Data'!$E$5,0,10*ROW('Hygiene Data'!E95)),NA())</f>
        <v>#N/A</v>
      </c>
      <c r="BD101" s="508" t="e">
        <f ca="1">+IF(AND(ISNUMBER(OFFSET('Hygiene Data'!$E$7,0,10*ROW('Hygiene Data'!E95))),'Data Summary'!DS101="Yes"),OFFSET('Hygiene Data'!$E$7,0,10*ROW('Hygiene Data'!E95)),NA())</f>
        <v>#N/A</v>
      </c>
      <c r="BE101" s="508" t="e">
        <f ca="1">+IF(AND(ISNUMBER(OFFSET('Hygiene Data'!$E$9,0,10*ROW('Hygiene Data'!E95))),'Data Summary'!DT101="Yes"),OFFSET('Hygiene Data'!$E$9,0,10*ROW('Hygiene Data'!E95)),NA())</f>
        <v>#N/A</v>
      </c>
      <c r="BF101" s="508" t="e">
        <f ca="1">+IF(AND(ISNUMBER(OFFSET('Hygiene Data'!$F$5,0,10*ROW('Hygiene Data'!F95))),'Data Summary'!DU101="Yes"),OFFSET('Hygiene Data'!$F$5,0,10*ROW('Hygiene Data'!F95)),NA())</f>
        <v>#N/A</v>
      </c>
      <c r="BG101" s="508" t="e">
        <f ca="1">+IF(AND(ISNUMBER(OFFSET('Hygiene Data'!$F$7,0,10*ROW('Hygiene Data'!F95))),'Data Summary'!DV101="Yes"),OFFSET('Hygiene Data'!$F$7,0,10*ROW('Hygiene Data'!F95)),NA())</f>
        <v>#N/A</v>
      </c>
      <c r="BH101" s="508" t="e">
        <f ca="1">+IF(AND(ISNUMBER(OFFSET('Hygiene Data'!$F$9,0,10*ROW('Hygiene Data'!F95))),'Data Summary'!DW101="Yes"),OFFSET('Hygiene Data'!$F$9,0,10*ROW('Hygiene Data'!F95)),NA())</f>
        <v>#N/A</v>
      </c>
      <c r="BI101" s="508" t="e">
        <f ca="1">+IF(AND(ISNUMBER(OFFSET('Hygiene Data'!$G$5,0,10*ROW('Hygiene Data'!G95))),'Data Summary'!DX101="Yes"),OFFSET('Hygiene Data'!$G$5,0,10*ROW('Hygiene Data'!G95)),NA())</f>
        <v>#N/A</v>
      </c>
      <c r="BJ101" s="508" t="e">
        <f ca="1">+IF(AND(ISNUMBER(OFFSET('Hygiene Data'!$G$7,0,10*ROW('Hygiene Data'!G95))),'Data Summary'!DY101="Yes"),OFFSET('Hygiene Data'!$G$7,0,10*ROW('Hygiene Data'!G95)),NA())</f>
        <v>#N/A</v>
      </c>
      <c r="BK101" s="508" t="e">
        <f ca="1">+IF(AND(ISNUMBER(OFFSET('Hygiene Data'!$G$9,0,10*ROW('Hygiene Data'!G95))),'Data Summary'!DZ101="Yes"),OFFSET('Hygiene Data'!$G$9,0,10*ROW('Hygiene Data'!G95)),NA())</f>
        <v>#N/A</v>
      </c>
      <c r="BL101" s="508" t="e">
        <f ca="1">+IF(AND(ISNUMBER(OFFSET('Hygiene Data'!$H$5,0,10*ROW('Hygiene Data'!H95))),'Data Summary'!EA101="Yes"),OFFSET('Hygiene Data'!$H$5,0,10*ROW('Hygiene Data'!H95)),NA())</f>
        <v>#N/A</v>
      </c>
      <c r="BM101" s="508" t="e">
        <f ca="1">+IF(AND(ISNUMBER(OFFSET('Hygiene Data'!$H$7,0,10*ROW('Hygiene Data'!H95))),'Data Summary'!EB101="Yes"),OFFSET('Hygiene Data'!$H$7,0,10*ROW('Hygiene Data'!H95)),NA())</f>
        <v>#N/A</v>
      </c>
      <c r="BN101" s="508" t="e">
        <f ca="1">+IF(AND(ISNUMBER(OFFSET('Hygiene Data'!$H$9,0,10*ROW('Hygiene Data'!H95))),'Data Summary'!EC101="Yes"),OFFSET('Hygiene Data'!$H$9,0,10*ROW('Hygiene Data'!H95)),NA())</f>
        <v>#N/A</v>
      </c>
      <c r="BO101" s="508" t="e">
        <f ca="1">+IF(AND(ISNUMBER(OFFSET('Hygiene Data'!$I$5,0,10*ROW('Hygiene Data'!I95))),'Data Summary'!ED101="Yes"),OFFSET('Hygiene Data'!$I$5,0,10*ROW('Hygiene Data'!I95)),NA())</f>
        <v>#N/A</v>
      </c>
      <c r="BP101" s="508" t="e">
        <f ca="1">+IF(AND(ISNUMBER(OFFSET('Hygiene Data'!$I$7,0,10*ROW('Hygiene Data'!I95))),'Data Summary'!EE101="Yes"),OFFSET('Hygiene Data'!$I$7,0,10*ROW('Hygiene Data'!I95)),NA())</f>
        <v>#N/A</v>
      </c>
      <c r="BQ101" s="508" t="e">
        <f ca="1">+IF(AND(ISNUMBER(OFFSET('Hygiene Data'!$I$9,0,10*ROW('Hygiene Data'!I95))),'Data Summary'!EF101="Yes"),OFFSET('Hygiene Data'!$I$9,0,10*ROW('Hygiene Data'!I95)),NA())</f>
        <v>#N/A</v>
      </c>
    </row>
    <row r="102" spans="1:69" x14ac:dyDescent="0.25">
      <c r="A102" s="504" t="e">
        <f ca="1">+RIGHT('Data Summary'!A102,LEN('Data Summary'!A102)-9)</f>
        <v>#VALUE!</v>
      </c>
      <c r="B102" s="478" t="str">
        <f ca="1">+IF(ISTEXT('Data Summary'!B102),'Data Summary'!B102,"")</f>
        <v/>
      </c>
      <c r="C102" s="505" t="e">
        <f ca="1">+VALUE('Data Summary'!C102)</f>
        <v>#VALUE!</v>
      </c>
      <c r="D102" s="506" t="e">
        <f ca="1">+IF(AND(ISNUMBER(OFFSET('Water Data'!$D$4,0,10*ROW('Water Data'!D96))),'Data Summary'!BS102="Yes"),100-OFFSET('Water Data'!$D$4,0,10*ROW('Water Data'!D96)),NA())</f>
        <v>#N/A</v>
      </c>
      <c r="E102" s="506" t="e">
        <f ca="1">+IF(AND(ISNUMBER(OFFSET('Water Data'!$D$6,0,10*ROW('Water Data'!D96))),'Data Summary'!BT102="Yes"),OFFSET('Water Data'!$D$6,0,10*ROW('Water Data'!D96)),NA())</f>
        <v>#N/A</v>
      </c>
      <c r="F102" s="506" t="e">
        <f ca="1">+IF(AND(ISNUMBER(OFFSET('Water Data'!$D$9,0,10*ROW('Water Data'!D96))),'Data Summary'!BU102="Yes"),OFFSET('Water Data'!$D$9,0,10*ROW('Water Data'!D96)),NA())</f>
        <v>#N/A</v>
      </c>
      <c r="G102" s="506" t="e">
        <f ca="1">+IF(AND(ISNUMBER(OFFSET('Water Data'!$E$4,0,10*ROW('Water Data'!E96))),'Data Summary'!BV102="Yes"),100-OFFSET('Water Data'!$E$4,0,10*ROW('Water Data'!E96)),NA())</f>
        <v>#N/A</v>
      </c>
      <c r="H102" s="506" t="e">
        <f ca="1">+IF(AND(ISNUMBER(OFFSET('Water Data'!$E$6,0,10*ROW('Water Data'!E96))),'Data Summary'!BW102="Yes"),OFFSET('Water Data'!$E$6,0,10*ROW('Water Data'!E96)),NA())</f>
        <v>#N/A</v>
      </c>
      <c r="I102" s="506" t="e">
        <f ca="1">+IF(AND(ISNUMBER(OFFSET('Water Data'!$E$9,0,10*ROW('Water Data'!E96))),'Data Summary'!BX102="Yes"),OFFSET('Water Data'!$E$9,0,10*ROW('Water Data'!E96)),NA())</f>
        <v>#N/A</v>
      </c>
      <c r="J102" s="506" t="e">
        <f ca="1">+IF(AND(ISNUMBER(OFFSET('Water Data'!$F$4,0,10*ROW('Water Data'!F96))),'Data Summary'!BY102="Yes"),100-OFFSET('Water Data'!$F$4,0,10*ROW('Water Data'!F96)),NA())</f>
        <v>#N/A</v>
      </c>
      <c r="K102" s="506" t="e">
        <f ca="1">+IF(AND(ISNUMBER(OFFSET('Water Data'!$F$6,0,10*ROW('Water Data'!F96))),'Data Summary'!BZ102="Yes"),OFFSET('Water Data'!$F$6,0,10*ROW('Water Data'!F96)),NA())</f>
        <v>#N/A</v>
      </c>
      <c r="L102" s="506" t="e">
        <f ca="1">+IF(AND(ISNUMBER(OFFSET('Water Data'!$F$9,0,10*ROW('Water Data'!F96))),'Data Summary'!CA102="Yes"),OFFSET('Water Data'!$F$9,0,10*ROW('Water Data'!F96)),NA())</f>
        <v>#N/A</v>
      </c>
      <c r="M102" s="506" t="e">
        <f ca="1">+IF(AND(ISNUMBER(OFFSET('Water Data'!$G$4,0,10*ROW('Water Data'!G96))),'Data Summary'!CB102="Yes"),100-OFFSET('Water Data'!$G$4,0,10*ROW('Water Data'!G96)),NA())</f>
        <v>#N/A</v>
      </c>
      <c r="N102" s="506" t="e">
        <f ca="1">+IF(AND(ISNUMBER(OFFSET('Water Data'!$G$6,0,10*ROW('Water Data'!G96))),'Data Summary'!CC102="Yes"),OFFSET('Water Data'!$G$6,0,10*ROW('Water Data'!G96)),NA())</f>
        <v>#N/A</v>
      </c>
      <c r="O102" s="506" t="e">
        <f ca="1">+IF(AND(ISNUMBER(OFFSET('Water Data'!$G$9,0,10*ROW('Water Data'!G96))),'Data Summary'!CD102="Yes"),OFFSET('Water Data'!$G$9,0,10*ROW('Water Data'!G96)),NA())</f>
        <v>#N/A</v>
      </c>
      <c r="P102" s="506" t="e">
        <f ca="1">+IF(AND(ISNUMBER(OFFSET('Water Data'!$H$4,0,10*ROW('Water Data'!H96))),'Data Summary'!CE102="Yes"),100-OFFSET('Water Data'!$H$4,0,10*ROW('Water Data'!H96)),NA())</f>
        <v>#N/A</v>
      </c>
      <c r="Q102" s="506" t="e">
        <f ca="1">+IF(AND(ISNUMBER(OFFSET('Water Data'!$H$6,0,10*ROW('Water Data'!H96))),'Data Summary'!CF102="Yes"),OFFSET('Water Data'!$H$6,0,10*ROW('Water Data'!H96)),NA())</f>
        <v>#N/A</v>
      </c>
      <c r="R102" s="506" t="e">
        <f ca="1">+IF(AND(ISNUMBER(OFFSET('Water Data'!$H$9,0,10*ROW('Water Data'!H96))),'Data Summary'!CG102="Yes"),OFFSET('Water Data'!$H$9,0,10*ROW('Water Data'!H96)),NA())</f>
        <v>#N/A</v>
      </c>
      <c r="S102" s="506" t="e">
        <f ca="1">+IF(AND(ISNUMBER(OFFSET('Water Data'!$I$4,0,10*ROW('Water Data'!I96))),'Data Summary'!CH102="Yes"),100-OFFSET('Water Data'!$I$4,0,10*ROW('Water Data'!I96)),NA())</f>
        <v>#N/A</v>
      </c>
      <c r="T102" s="506" t="e">
        <f ca="1">+IF(AND(ISNUMBER(OFFSET('Water Data'!$I$6,0,10*ROW('Water Data'!I96))),'Data Summary'!CI102="Yes"),OFFSET('Water Data'!$I$6,0,10*ROW('Water Data'!I96)),NA())</f>
        <v>#N/A</v>
      </c>
      <c r="U102" s="506" t="e">
        <f ca="1">+IF(AND(ISNUMBER(OFFSET('Water Data'!$I$9,0,10*ROW('Water Data'!I96))),'Data Summary'!CJ102="Yes"),OFFSET('Water Data'!$I$9,0,10*ROW('Water Data'!I96)),NA())</f>
        <v>#N/A</v>
      </c>
      <c r="V102" s="507" t="e">
        <f ca="1">+IF(AND(ISNUMBER(OFFSET('Sanitation Data'!$D$4,0,10*ROW('Sanitation Data'!D96))),'Data Summary'!CK102="Yes"),100-OFFSET('Sanitation Data'!$D$4,0,10*ROW('Sanitation Data'!D96)),NA())</f>
        <v>#N/A</v>
      </c>
      <c r="W102" s="507" t="e">
        <f ca="1">+IF(AND(ISNUMBER(OFFSET('Sanitation Data'!$D$6,0,10*ROW('Sanitation Data'!D96))),'Data Summary'!CL102="Yes"),OFFSET('Sanitation Data'!$D$6,0,10*ROW('Sanitation Data'!D96)),NA())</f>
        <v>#N/A</v>
      </c>
      <c r="X102" s="507" t="e">
        <f ca="1">+IF(AND(ISNUMBER(OFFSET('Sanitation Data'!$D$10,0,10*ROW('Sanitation Data'!D96))),'Data Summary'!CM102="Yes"),OFFSET('Sanitation Data'!$D$10,0,10*ROW('Sanitation Data'!D96)),NA())</f>
        <v>#N/A</v>
      </c>
      <c r="Y102" s="507" t="e">
        <f ca="1">+IF(AND(ISNUMBER(OFFSET('Sanitation Data'!$D$11,0,10*ROW('Sanitation Data'!D96))),'Data Summary'!CN102="Yes"),OFFSET('Sanitation Data'!$D$11,0,10*ROW('Sanitation Data'!D96)),NA())</f>
        <v>#N/A</v>
      </c>
      <c r="Z102" s="507" t="e">
        <f ca="1">+IF(AND(ISNUMBER(OFFSET('Sanitation Data'!$D$12,0,10*ROW('Sanitation Data'!D96))),'Data Summary'!CO102="Yes"),OFFSET('Sanitation Data'!$D$12,0,10*ROW('Sanitation Data'!D96)),NA())</f>
        <v>#N/A</v>
      </c>
      <c r="AA102" s="507" t="e">
        <f ca="1">+IF(AND(ISNUMBER(OFFSET('Sanitation Data'!$E$4,0,10*ROW('Sanitation Data'!E96))),'Data Summary'!CP102="Yes"),100-OFFSET('Sanitation Data'!$E$4,0,10*ROW('Sanitation Data'!E96)),NA())</f>
        <v>#N/A</v>
      </c>
      <c r="AB102" s="507" t="e">
        <f ca="1">+IF(AND(ISNUMBER(OFFSET('Sanitation Data'!$E$6,0,10*ROW('Sanitation Data'!E96))),'Data Summary'!CQ102="Yes"),OFFSET('Sanitation Data'!$E$6,0,10*ROW('Sanitation Data'!E96)),NA())</f>
        <v>#N/A</v>
      </c>
      <c r="AC102" s="507" t="e">
        <f ca="1">+IF(AND(ISNUMBER(OFFSET('Sanitation Data'!$E$10,0,10*ROW('Sanitation Data'!E96))),'Data Summary'!CR102="Yes"),OFFSET('Sanitation Data'!$E$10,0,10*ROW('Sanitation Data'!E96)),NA())</f>
        <v>#N/A</v>
      </c>
      <c r="AD102" s="507" t="e">
        <f ca="1">+IF(AND(ISNUMBER(OFFSET('Sanitation Data'!$E$11,0,10*ROW('Sanitation Data'!E96))),'Data Summary'!CS102="Yes"),OFFSET('Sanitation Data'!$E$11,0,10*ROW('Sanitation Data'!E96)),NA())</f>
        <v>#N/A</v>
      </c>
      <c r="AE102" s="507" t="e">
        <f ca="1">+IF(AND(ISNUMBER(OFFSET('Sanitation Data'!$E$12,0,10*ROW('Sanitation Data'!E96))),'Data Summary'!CT102="Yes"),OFFSET('Sanitation Data'!$E$12,0,10*ROW('Sanitation Data'!E96)),NA())</f>
        <v>#N/A</v>
      </c>
      <c r="AF102" s="507" t="e">
        <f ca="1">+IF(AND(ISNUMBER(OFFSET('Sanitation Data'!$F$4,0,10*ROW('Sanitation Data'!F96))),'Data Summary'!CU102="Yes"),100-OFFSET('Sanitation Data'!$F$4,0,10*ROW('Sanitation Data'!F96)),NA())</f>
        <v>#N/A</v>
      </c>
      <c r="AG102" s="507" t="e">
        <f ca="1">+IF(AND(ISNUMBER(OFFSET('Sanitation Data'!$F$6,0,10*ROW('Sanitation Data'!F96))),'Data Summary'!CV102="Yes"),OFFSET('Sanitation Data'!$F$6,0,10*ROW('Sanitation Data'!F96)),NA())</f>
        <v>#N/A</v>
      </c>
      <c r="AH102" s="507" t="e">
        <f ca="1">+IF(AND(ISNUMBER(OFFSET('Sanitation Data'!$F$10,0,10*ROW('Sanitation Data'!F96))),'Data Summary'!CW102="Yes"),OFFSET('Sanitation Data'!$F$10,0,10*ROW('Sanitation Data'!F96)),NA())</f>
        <v>#N/A</v>
      </c>
      <c r="AI102" s="507" t="e">
        <f ca="1">+IF(AND(ISNUMBER(OFFSET('Sanitation Data'!$F$11,0,10*ROW('Sanitation Data'!F96))),'Data Summary'!CX102="Yes"),OFFSET('Sanitation Data'!$F$11,0,10*ROW('Sanitation Data'!F96)),NA())</f>
        <v>#N/A</v>
      </c>
      <c r="AJ102" s="507" t="e">
        <f ca="1">+IF(AND(ISNUMBER(OFFSET('Sanitation Data'!$F$12,0,10*ROW('Sanitation Data'!F96))),'Data Summary'!CY102="Yes"),OFFSET('Sanitation Data'!$F$12,0,10*ROW('Sanitation Data'!F96)),NA())</f>
        <v>#N/A</v>
      </c>
      <c r="AK102" s="507" t="e">
        <f ca="1">+IF(AND(ISNUMBER(OFFSET('Sanitation Data'!$G$4,0,10*ROW('Sanitation Data'!G96))),'Data Summary'!CZ102="Yes"),100-OFFSET('Sanitation Data'!$G$4,0,10*ROW('Sanitation Data'!G96)),NA())</f>
        <v>#N/A</v>
      </c>
      <c r="AL102" s="507" t="e">
        <f ca="1">+IF(AND(ISNUMBER(OFFSET('Sanitation Data'!$G$6,0,10*ROW('Sanitation Data'!G96))),'Data Summary'!DA102="Yes"),OFFSET('Sanitation Data'!$G$6,0,10*ROW('Sanitation Data'!G96)),NA())</f>
        <v>#N/A</v>
      </c>
      <c r="AM102" s="507" t="e">
        <f ca="1">+IF(AND(ISNUMBER(OFFSET('Sanitation Data'!$G$10,0,10*ROW('Sanitation Data'!G96))),'Data Summary'!DB102="Yes"),OFFSET('Sanitation Data'!$G$10,0,10*ROW('Sanitation Data'!G96)),NA())</f>
        <v>#N/A</v>
      </c>
      <c r="AN102" s="507" t="e">
        <f ca="1">+IF(AND(ISNUMBER(OFFSET('Sanitation Data'!$G$11,0,10*ROW('Sanitation Data'!G96))),'Data Summary'!DC102="Yes"),OFFSET('Sanitation Data'!$G$11,0,10*ROW('Sanitation Data'!G96)),NA())</f>
        <v>#N/A</v>
      </c>
      <c r="AO102" s="507" t="e">
        <f ca="1">+IF(AND(ISNUMBER(OFFSET('Sanitation Data'!$G$12,0,10*ROW('Sanitation Data'!G96))),'Data Summary'!DD102="Yes"),OFFSET('Sanitation Data'!$G$12,0,10*ROW('Sanitation Data'!G96)),NA())</f>
        <v>#N/A</v>
      </c>
      <c r="AP102" s="507" t="e">
        <f ca="1">+IF(AND(ISNUMBER(OFFSET('Sanitation Data'!$H$4,0,10*ROW('Sanitation Data'!H96))),'Data Summary'!DE102="Yes"),100-OFFSET('Sanitation Data'!$H$4,0,10*ROW('Sanitation Data'!H96)),NA())</f>
        <v>#N/A</v>
      </c>
      <c r="AQ102" s="507" t="e">
        <f ca="1">+IF(AND(ISNUMBER(OFFSET('Sanitation Data'!$H$6,0,10*ROW('Sanitation Data'!H96))),'Data Summary'!DF102="Yes"),OFFSET('Sanitation Data'!$H$6,0,10*ROW('Sanitation Data'!H96)),NA())</f>
        <v>#N/A</v>
      </c>
      <c r="AR102" s="507" t="e">
        <f ca="1">+IF(AND(ISNUMBER(OFFSET('Sanitation Data'!$H$10,0,10*ROW('Sanitation Data'!H96))),'Data Summary'!DG102="Yes"),OFFSET('Sanitation Data'!$H$10,0,10*ROW('Sanitation Data'!H96)),NA())</f>
        <v>#N/A</v>
      </c>
      <c r="AS102" s="507" t="e">
        <f ca="1">+IF(AND(ISNUMBER(OFFSET('Sanitation Data'!$H$11,0,10*ROW('Sanitation Data'!H96))),'Data Summary'!DH102="Yes"),OFFSET('Sanitation Data'!$H$11,0,10*ROW('Sanitation Data'!H96)),NA())</f>
        <v>#N/A</v>
      </c>
      <c r="AT102" s="507" t="e">
        <f ca="1">+IF(AND(ISNUMBER(OFFSET('Sanitation Data'!$H$12,0,10*ROW('Sanitation Data'!H96))),'Data Summary'!DI102="Yes"),OFFSET('Sanitation Data'!$H$12,0,10*ROW('Sanitation Data'!H96)),NA())</f>
        <v>#N/A</v>
      </c>
      <c r="AU102" s="507" t="e">
        <f ca="1">+IF(AND(ISNUMBER(OFFSET('Sanitation Data'!$I$4,0,10*ROW('Sanitation Data'!I96))),'Data Summary'!DJ102="Yes"),100-OFFSET('Sanitation Data'!$I$4,0,10*ROW('Sanitation Data'!I96)),NA())</f>
        <v>#N/A</v>
      </c>
      <c r="AV102" s="507" t="e">
        <f ca="1">+IF(AND(ISNUMBER(OFFSET('Sanitation Data'!$I$6,0,10*ROW('Sanitation Data'!I96))),'Data Summary'!DK102="Yes"),OFFSET('Sanitation Data'!$I$6,0,10*ROW('Sanitation Data'!I96)),NA())</f>
        <v>#N/A</v>
      </c>
      <c r="AW102" s="507" t="e">
        <f ca="1">+IF(AND(ISNUMBER(OFFSET('Sanitation Data'!$I$10,0,10*ROW('Sanitation Data'!I96))),'Data Summary'!DL102="Yes"),OFFSET('Sanitation Data'!$I$10,0,10*ROW('Sanitation Data'!I96)),NA())</f>
        <v>#N/A</v>
      </c>
      <c r="AX102" s="507" t="e">
        <f ca="1">+IF(AND(ISNUMBER(OFFSET('Sanitation Data'!$I$11,0,10*ROW('Sanitation Data'!I96))),'Data Summary'!DM102="Yes"),OFFSET('Sanitation Data'!$I$11,0,10*ROW('Sanitation Data'!I96)),NA())</f>
        <v>#N/A</v>
      </c>
      <c r="AY102" s="507" t="e">
        <f ca="1">+IF(AND(ISNUMBER(OFFSET('Sanitation Data'!$I$12,0,10*ROW('Sanitation Data'!I96))),'Data Summary'!DN102="Yes"),OFFSET('Sanitation Data'!$I$12,0,10*ROW('Sanitation Data'!I96)),NA())</f>
        <v>#N/A</v>
      </c>
      <c r="AZ102" s="508" t="e">
        <f ca="1">+IF(AND(ISNUMBER(OFFSET('Hygiene Data'!$D$5,0,10*ROW('Hygiene Data'!D96))),'Data Summary'!DO102="Yes"),OFFSET('Hygiene Data'!$D$5,0,10*ROW('Hygiene Data'!D96)),NA())</f>
        <v>#N/A</v>
      </c>
      <c r="BA102" s="508" t="e">
        <f ca="1">+IF(AND(ISNUMBER(OFFSET('Hygiene Data'!$D$7,0,10*ROW('Hygiene Data'!D96))),'Data Summary'!DP102="Yes"),OFFSET('Hygiene Data'!$D$7,0,10*ROW('Hygiene Data'!D96)),NA())</f>
        <v>#N/A</v>
      </c>
      <c r="BB102" s="508" t="e">
        <f ca="1">+IF(AND(ISNUMBER(OFFSET('Hygiene Data'!$D$9,0,10*ROW('Hygiene Data'!D96))),'Data Summary'!DQ102="Yes"),OFFSET('Hygiene Data'!$D$9,0,10*ROW('Hygiene Data'!D96)),NA())</f>
        <v>#N/A</v>
      </c>
      <c r="BC102" s="508" t="e">
        <f ca="1">+IF(AND(ISNUMBER(OFFSET('Hygiene Data'!$E$5,0,10*ROW('Hygiene Data'!E96))),'Data Summary'!DR102="Yes"),OFFSET('Hygiene Data'!$E$5,0,10*ROW('Hygiene Data'!E96)),NA())</f>
        <v>#N/A</v>
      </c>
      <c r="BD102" s="508" t="e">
        <f ca="1">+IF(AND(ISNUMBER(OFFSET('Hygiene Data'!$E$7,0,10*ROW('Hygiene Data'!E96))),'Data Summary'!DS102="Yes"),OFFSET('Hygiene Data'!$E$7,0,10*ROW('Hygiene Data'!E96)),NA())</f>
        <v>#N/A</v>
      </c>
      <c r="BE102" s="508" t="e">
        <f ca="1">+IF(AND(ISNUMBER(OFFSET('Hygiene Data'!$E$9,0,10*ROW('Hygiene Data'!E96))),'Data Summary'!DT102="Yes"),OFFSET('Hygiene Data'!$E$9,0,10*ROW('Hygiene Data'!E96)),NA())</f>
        <v>#N/A</v>
      </c>
      <c r="BF102" s="508" t="e">
        <f ca="1">+IF(AND(ISNUMBER(OFFSET('Hygiene Data'!$F$5,0,10*ROW('Hygiene Data'!F96))),'Data Summary'!DU102="Yes"),OFFSET('Hygiene Data'!$F$5,0,10*ROW('Hygiene Data'!F96)),NA())</f>
        <v>#N/A</v>
      </c>
      <c r="BG102" s="508" t="e">
        <f ca="1">+IF(AND(ISNUMBER(OFFSET('Hygiene Data'!$F$7,0,10*ROW('Hygiene Data'!F96))),'Data Summary'!DV102="Yes"),OFFSET('Hygiene Data'!$F$7,0,10*ROW('Hygiene Data'!F96)),NA())</f>
        <v>#N/A</v>
      </c>
      <c r="BH102" s="508" t="e">
        <f ca="1">+IF(AND(ISNUMBER(OFFSET('Hygiene Data'!$F$9,0,10*ROW('Hygiene Data'!F96))),'Data Summary'!DW102="Yes"),OFFSET('Hygiene Data'!$F$9,0,10*ROW('Hygiene Data'!F96)),NA())</f>
        <v>#N/A</v>
      </c>
      <c r="BI102" s="508" t="e">
        <f ca="1">+IF(AND(ISNUMBER(OFFSET('Hygiene Data'!$G$5,0,10*ROW('Hygiene Data'!G96))),'Data Summary'!DX102="Yes"),OFFSET('Hygiene Data'!$G$5,0,10*ROW('Hygiene Data'!G96)),NA())</f>
        <v>#N/A</v>
      </c>
      <c r="BJ102" s="508" t="e">
        <f ca="1">+IF(AND(ISNUMBER(OFFSET('Hygiene Data'!$G$7,0,10*ROW('Hygiene Data'!G96))),'Data Summary'!DY102="Yes"),OFFSET('Hygiene Data'!$G$7,0,10*ROW('Hygiene Data'!G96)),NA())</f>
        <v>#N/A</v>
      </c>
      <c r="BK102" s="508" t="e">
        <f ca="1">+IF(AND(ISNUMBER(OFFSET('Hygiene Data'!$G$9,0,10*ROW('Hygiene Data'!G96))),'Data Summary'!DZ102="Yes"),OFFSET('Hygiene Data'!$G$9,0,10*ROW('Hygiene Data'!G96)),NA())</f>
        <v>#N/A</v>
      </c>
      <c r="BL102" s="508" t="e">
        <f ca="1">+IF(AND(ISNUMBER(OFFSET('Hygiene Data'!$H$5,0,10*ROW('Hygiene Data'!H96))),'Data Summary'!EA102="Yes"),OFFSET('Hygiene Data'!$H$5,0,10*ROW('Hygiene Data'!H96)),NA())</f>
        <v>#N/A</v>
      </c>
      <c r="BM102" s="508" t="e">
        <f ca="1">+IF(AND(ISNUMBER(OFFSET('Hygiene Data'!$H$7,0,10*ROW('Hygiene Data'!H96))),'Data Summary'!EB102="Yes"),OFFSET('Hygiene Data'!$H$7,0,10*ROW('Hygiene Data'!H96)),NA())</f>
        <v>#N/A</v>
      </c>
      <c r="BN102" s="508" t="e">
        <f ca="1">+IF(AND(ISNUMBER(OFFSET('Hygiene Data'!$H$9,0,10*ROW('Hygiene Data'!H96))),'Data Summary'!EC102="Yes"),OFFSET('Hygiene Data'!$H$9,0,10*ROW('Hygiene Data'!H96)),NA())</f>
        <v>#N/A</v>
      </c>
      <c r="BO102" s="508" t="e">
        <f ca="1">+IF(AND(ISNUMBER(OFFSET('Hygiene Data'!$I$5,0,10*ROW('Hygiene Data'!I96))),'Data Summary'!ED102="Yes"),OFFSET('Hygiene Data'!$I$5,0,10*ROW('Hygiene Data'!I96)),NA())</f>
        <v>#N/A</v>
      </c>
      <c r="BP102" s="508" t="e">
        <f ca="1">+IF(AND(ISNUMBER(OFFSET('Hygiene Data'!$I$7,0,10*ROW('Hygiene Data'!I96))),'Data Summary'!EE102="Yes"),OFFSET('Hygiene Data'!$I$7,0,10*ROW('Hygiene Data'!I96)),NA())</f>
        <v>#N/A</v>
      </c>
      <c r="BQ102" s="508" t="e">
        <f ca="1">+IF(AND(ISNUMBER(OFFSET('Hygiene Data'!$I$9,0,10*ROW('Hygiene Data'!I96))),'Data Summary'!EF102="Yes"),OFFSET('Hygiene Data'!$I$9,0,10*ROW('Hygiene Data'!I96)),NA())</f>
        <v>#N/A</v>
      </c>
    </row>
    <row r="103" spans="1:69" x14ac:dyDescent="0.25">
      <c r="A103" s="504" t="e">
        <f ca="1">+RIGHT('Data Summary'!A103,LEN('Data Summary'!A103)-9)</f>
        <v>#VALUE!</v>
      </c>
      <c r="B103" s="478" t="str">
        <f ca="1">+IF(ISTEXT('Data Summary'!B103),'Data Summary'!B103,"")</f>
        <v/>
      </c>
      <c r="C103" s="505" t="e">
        <f ca="1">+VALUE('Data Summary'!C103)</f>
        <v>#VALUE!</v>
      </c>
      <c r="D103" s="506" t="e">
        <f ca="1">+IF(AND(ISNUMBER(OFFSET('Water Data'!$D$4,0,10*ROW('Water Data'!D97))),'Data Summary'!BS103="Yes"),100-OFFSET('Water Data'!$D$4,0,10*ROW('Water Data'!D97)),NA())</f>
        <v>#N/A</v>
      </c>
      <c r="E103" s="506" t="e">
        <f ca="1">+IF(AND(ISNUMBER(OFFSET('Water Data'!$D$6,0,10*ROW('Water Data'!D97))),'Data Summary'!BT103="Yes"),OFFSET('Water Data'!$D$6,0,10*ROW('Water Data'!D97)),NA())</f>
        <v>#N/A</v>
      </c>
      <c r="F103" s="506" t="e">
        <f ca="1">+IF(AND(ISNUMBER(OFFSET('Water Data'!$D$9,0,10*ROW('Water Data'!D97))),'Data Summary'!BU103="Yes"),OFFSET('Water Data'!$D$9,0,10*ROW('Water Data'!D97)),NA())</f>
        <v>#N/A</v>
      </c>
      <c r="G103" s="506" t="e">
        <f ca="1">+IF(AND(ISNUMBER(OFFSET('Water Data'!$E$4,0,10*ROW('Water Data'!E97))),'Data Summary'!BV103="Yes"),100-OFFSET('Water Data'!$E$4,0,10*ROW('Water Data'!E97)),NA())</f>
        <v>#N/A</v>
      </c>
      <c r="H103" s="506" t="e">
        <f ca="1">+IF(AND(ISNUMBER(OFFSET('Water Data'!$E$6,0,10*ROW('Water Data'!E97))),'Data Summary'!BW103="Yes"),OFFSET('Water Data'!$E$6,0,10*ROW('Water Data'!E97)),NA())</f>
        <v>#N/A</v>
      </c>
      <c r="I103" s="506" t="e">
        <f ca="1">+IF(AND(ISNUMBER(OFFSET('Water Data'!$E$9,0,10*ROW('Water Data'!E97))),'Data Summary'!BX103="Yes"),OFFSET('Water Data'!$E$9,0,10*ROW('Water Data'!E97)),NA())</f>
        <v>#N/A</v>
      </c>
      <c r="J103" s="506" t="e">
        <f ca="1">+IF(AND(ISNUMBER(OFFSET('Water Data'!$F$4,0,10*ROW('Water Data'!F97))),'Data Summary'!BY103="Yes"),100-OFFSET('Water Data'!$F$4,0,10*ROW('Water Data'!F97)),NA())</f>
        <v>#N/A</v>
      </c>
      <c r="K103" s="506" t="e">
        <f ca="1">+IF(AND(ISNUMBER(OFFSET('Water Data'!$F$6,0,10*ROW('Water Data'!F97))),'Data Summary'!BZ103="Yes"),OFFSET('Water Data'!$F$6,0,10*ROW('Water Data'!F97)),NA())</f>
        <v>#N/A</v>
      </c>
      <c r="L103" s="506" t="e">
        <f ca="1">+IF(AND(ISNUMBER(OFFSET('Water Data'!$F$9,0,10*ROW('Water Data'!F97))),'Data Summary'!CA103="Yes"),OFFSET('Water Data'!$F$9,0,10*ROW('Water Data'!F97)),NA())</f>
        <v>#N/A</v>
      </c>
      <c r="M103" s="506" t="e">
        <f ca="1">+IF(AND(ISNUMBER(OFFSET('Water Data'!$G$4,0,10*ROW('Water Data'!G97))),'Data Summary'!CB103="Yes"),100-OFFSET('Water Data'!$G$4,0,10*ROW('Water Data'!G97)),NA())</f>
        <v>#N/A</v>
      </c>
      <c r="N103" s="506" t="e">
        <f ca="1">+IF(AND(ISNUMBER(OFFSET('Water Data'!$G$6,0,10*ROW('Water Data'!G97))),'Data Summary'!CC103="Yes"),OFFSET('Water Data'!$G$6,0,10*ROW('Water Data'!G97)),NA())</f>
        <v>#N/A</v>
      </c>
      <c r="O103" s="506" t="e">
        <f ca="1">+IF(AND(ISNUMBER(OFFSET('Water Data'!$G$9,0,10*ROW('Water Data'!G97))),'Data Summary'!CD103="Yes"),OFFSET('Water Data'!$G$9,0,10*ROW('Water Data'!G97)),NA())</f>
        <v>#N/A</v>
      </c>
      <c r="P103" s="506" t="e">
        <f ca="1">+IF(AND(ISNUMBER(OFFSET('Water Data'!$H$4,0,10*ROW('Water Data'!H97))),'Data Summary'!CE103="Yes"),100-OFFSET('Water Data'!$H$4,0,10*ROW('Water Data'!H97)),NA())</f>
        <v>#N/A</v>
      </c>
      <c r="Q103" s="506" t="e">
        <f ca="1">+IF(AND(ISNUMBER(OFFSET('Water Data'!$H$6,0,10*ROW('Water Data'!H97))),'Data Summary'!CF103="Yes"),OFFSET('Water Data'!$H$6,0,10*ROW('Water Data'!H97)),NA())</f>
        <v>#N/A</v>
      </c>
      <c r="R103" s="506" t="e">
        <f ca="1">+IF(AND(ISNUMBER(OFFSET('Water Data'!$H$9,0,10*ROW('Water Data'!H97))),'Data Summary'!CG103="Yes"),OFFSET('Water Data'!$H$9,0,10*ROW('Water Data'!H97)),NA())</f>
        <v>#N/A</v>
      </c>
      <c r="S103" s="506" t="e">
        <f ca="1">+IF(AND(ISNUMBER(OFFSET('Water Data'!$I$4,0,10*ROW('Water Data'!I97))),'Data Summary'!CH103="Yes"),100-OFFSET('Water Data'!$I$4,0,10*ROW('Water Data'!I97)),NA())</f>
        <v>#N/A</v>
      </c>
      <c r="T103" s="506" t="e">
        <f ca="1">+IF(AND(ISNUMBER(OFFSET('Water Data'!$I$6,0,10*ROW('Water Data'!I97))),'Data Summary'!CI103="Yes"),OFFSET('Water Data'!$I$6,0,10*ROW('Water Data'!I97)),NA())</f>
        <v>#N/A</v>
      </c>
      <c r="U103" s="506" t="e">
        <f ca="1">+IF(AND(ISNUMBER(OFFSET('Water Data'!$I$9,0,10*ROW('Water Data'!I97))),'Data Summary'!CJ103="Yes"),OFFSET('Water Data'!$I$9,0,10*ROW('Water Data'!I97)),NA())</f>
        <v>#N/A</v>
      </c>
      <c r="V103" s="507" t="e">
        <f ca="1">+IF(AND(ISNUMBER(OFFSET('Sanitation Data'!$D$4,0,10*ROW('Sanitation Data'!D97))),'Data Summary'!CK103="Yes"),100-OFFSET('Sanitation Data'!$D$4,0,10*ROW('Sanitation Data'!D97)),NA())</f>
        <v>#N/A</v>
      </c>
      <c r="W103" s="507" t="e">
        <f ca="1">+IF(AND(ISNUMBER(OFFSET('Sanitation Data'!$D$6,0,10*ROW('Sanitation Data'!D97))),'Data Summary'!CL103="Yes"),OFFSET('Sanitation Data'!$D$6,0,10*ROW('Sanitation Data'!D97)),NA())</f>
        <v>#N/A</v>
      </c>
      <c r="X103" s="507" t="e">
        <f ca="1">+IF(AND(ISNUMBER(OFFSET('Sanitation Data'!$D$10,0,10*ROW('Sanitation Data'!D97))),'Data Summary'!CM103="Yes"),OFFSET('Sanitation Data'!$D$10,0,10*ROW('Sanitation Data'!D97)),NA())</f>
        <v>#N/A</v>
      </c>
      <c r="Y103" s="507" t="e">
        <f ca="1">+IF(AND(ISNUMBER(OFFSET('Sanitation Data'!$D$11,0,10*ROW('Sanitation Data'!D97))),'Data Summary'!CN103="Yes"),OFFSET('Sanitation Data'!$D$11,0,10*ROW('Sanitation Data'!D97)),NA())</f>
        <v>#N/A</v>
      </c>
      <c r="Z103" s="507" t="e">
        <f ca="1">+IF(AND(ISNUMBER(OFFSET('Sanitation Data'!$D$12,0,10*ROW('Sanitation Data'!D97))),'Data Summary'!CO103="Yes"),OFFSET('Sanitation Data'!$D$12,0,10*ROW('Sanitation Data'!D97)),NA())</f>
        <v>#N/A</v>
      </c>
      <c r="AA103" s="507" t="e">
        <f ca="1">+IF(AND(ISNUMBER(OFFSET('Sanitation Data'!$E$4,0,10*ROW('Sanitation Data'!E97))),'Data Summary'!CP103="Yes"),100-OFFSET('Sanitation Data'!$E$4,0,10*ROW('Sanitation Data'!E97)),NA())</f>
        <v>#N/A</v>
      </c>
      <c r="AB103" s="507" t="e">
        <f ca="1">+IF(AND(ISNUMBER(OFFSET('Sanitation Data'!$E$6,0,10*ROW('Sanitation Data'!E97))),'Data Summary'!CQ103="Yes"),OFFSET('Sanitation Data'!$E$6,0,10*ROW('Sanitation Data'!E97)),NA())</f>
        <v>#N/A</v>
      </c>
      <c r="AC103" s="507" t="e">
        <f ca="1">+IF(AND(ISNUMBER(OFFSET('Sanitation Data'!$E$10,0,10*ROW('Sanitation Data'!E97))),'Data Summary'!CR103="Yes"),OFFSET('Sanitation Data'!$E$10,0,10*ROW('Sanitation Data'!E97)),NA())</f>
        <v>#N/A</v>
      </c>
      <c r="AD103" s="507" t="e">
        <f ca="1">+IF(AND(ISNUMBER(OFFSET('Sanitation Data'!$E$11,0,10*ROW('Sanitation Data'!E97))),'Data Summary'!CS103="Yes"),OFFSET('Sanitation Data'!$E$11,0,10*ROW('Sanitation Data'!E97)),NA())</f>
        <v>#N/A</v>
      </c>
      <c r="AE103" s="507" t="e">
        <f ca="1">+IF(AND(ISNUMBER(OFFSET('Sanitation Data'!$E$12,0,10*ROW('Sanitation Data'!E97))),'Data Summary'!CT103="Yes"),OFFSET('Sanitation Data'!$E$12,0,10*ROW('Sanitation Data'!E97)),NA())</f>
        <v>#N/A</v>
      </c>
      <c r="AF103" s="507" t="e">
        <f ca="1">+IF(AND(ISNUMBER(OFFSET('Sanitation Data'!$F$4,0,10*ROW('Sanitation Data'!F97))),'Data Summary'!CU103="Yes"),100-OFFSET('Sanitation Data'!$F$4,0,10*ROW('Sanitation Data'!F97)),NA())</f>
        <v>#N/A</v>
      </c>
      <c r="AG103" s="507" t="e">
        <f ca="1">+IF(AND(ISNUMBER(OFFSET('Sanitation Data'!$F$6,0,10*ROW('Sanitation Data'!F97))),'Data Summary'!CV103="Yes"),OFFSET('Sanitation Data'!$F$6,0,10*ROW('Sanitation Data'!F97)),NA())</f>
        <v>#N/A</v>
      </c>
      <c r="AH103" s="507" t="e">
        <f ca="1">+IF(AND(ISNUMBER(OFFSET('Sanitation Data'!$F$10,0,10*ROW('Sanitation Data'!F97))),'Data Summary'!CW103="Yes"),OFFSET('Sanitation Data'!$F$10,0,10*ROW('Sanitation Data'!F97)),NA())</f>
        <v>#N/A</v>
      </c>
      <c r="AI103" s="507" t="e">
        <f ca="1">+IF(AND(ISNUMBER(OFFSET('Sanitation Data'!$F$11,0,10*ROW('Sanitation Data'!F97))),'Data Summary'!CX103="Yes"),OFFSET('Sanitation Data'!$F$11,0,10*ROW('Sanitation Data'!F97)),NA())</f>
        <v>#N/A</v>
      </c>
      <c r="AJ103" s="507" t="e">
        <f ca="1">+IF(AND(ISNUMBER(OFFSET('Sanitation Data'!$F$12,0,10*ROW('Sanitation Data'!F97))),'Data Summary'!CY103="Yes"),OFFSET('Sanitation Data'!$F$12,0,10*ROW('Sanitation Data'!F97)),NA())</f>
        <v>#N/A</v>
      </c>
      <c r="AK103" s="507" t="e">
        <f ca="1">+IF(AND(ISNUMBER(OFFSET('Sanitation Data'!$G$4,0,10*ROW('Sanitation Data'!G97))),'Data Summary'!CZ103="Yes"),100-OFFSET('Sanitation Data'!$G$4,0,10*ROW('Sanitation Data'!G97)),NA())</f>
        <v>#N/A</v>
      </c>
      <c r="AL103" s="507" t="e">
        <f ca="1">+IF(AND(ISNUMBER(OFFSET('Sanitation Data'!$G$6,0,10*ROW('Sanitation Data'!G97))),'Data Summary'!DA103="Yes"),OFFSET('Sanitation Data'!$G$6,0,10*ROW('Sanitation Data'!G97)),NA())</f>
        <v>#N/A</v>
      </c>
      <c r="AM103" s="507" t="e">
        <f ca="1">+IF(AND(ISNUMBER(OFFSET('Sanitation Data'!$G$10,0,10*ROW('Sanitation Data'!G97))),'Data Summary'!DB103="Yes"),OFFSET('Sanitation Data'!$G$10,0,10*ROW('Sanitation Data'!G97)),NA())</f>
        <v>#N/A</v>
      </c>
      <c r="AN103" s="507" t="e">
        <f ca="1">+IF(AND(ISNUMBER(OFFSET('Sanitation Data'!$G$11,0,10*ROW('Sanitation Data'!G97))),'Data Summary'!DC103="Yes"),OFFSET('Sanitation Data'!$G$11,0,10*ROW('Sanitation Data'!G97)),NA())</f>
        <v>#N/A</v>
      </c>
      <c r="AO103" s="507" t="e">
        <f ca="1">+IF(AND(ISNUMBER(OFFSET('Sanitation Data'!$G$12,0,10*ROW('Sanitation Data'!G97))),'Data Summary'!DD103="Yes"),OFFSET('Sanitation Data'!$G$12,0,10*ROW('Sanitation Data'!G97)),NA())</f>
        <v>#N/A</v>
      </c>
      <c r="AP103" s="507" t="e">
        <f ca="1">+IF(AND(ISNUMBER(OFFSET('Sanitation Data'!$H$4,0,10*ROW('Sanitation Data'!H97))),'Data Summary'!DE103="Yes"),100-OFFSET('Sanitation Data'!$H$4,0,10*ROW('Sanitation Data'!H97)),NA())</f>
        <v>#N/A</v>
      </c>
      <c r="AQ103" s="507" t="e">
        <f ca="1">+IF(AND(ISNUMBER(OFFSET('Sanitation Data'!$H$6,0,10*ROW('Sanitation Data'!H97))),'Data Summary'!DF103="Yes"),OFFSET('Sanitation Data'!$H$6,0,10*ROW('Sanitation Data'!H97)),NA())</f>
        <v>#N/A</v>
      </c>
      <c r="AR103" s="507" t="e">
        <f ca="1">+IF(AND(ISNUMBER(OFFSET('Sanitation Data'!$H$10,0,10*ROW('Sanitation Data'!H97))),'Data Summary'!DG103="Yes"),OFFSET('Sanitation Data'!$H$10,0,10*ROW('Sanitation Data'!H97)),NA())</f>
        <v>#N/A</v>
      </c>
      <c r="AS103" s="507" t="e">
        <f ca="1">+IF(AND(ISNUMBER(OFFSET('Sanitation Data'!$H$11,0,10*ROW('Sanitation Data'!H97))),'Data Summary'!DH103="Yes"),OFFSET('Sanitation Data'!$H$11,0,10*ROW('Sanitation Data'!H97)),NA())</f>
        <v>#N/A</v>
      </c>
      <c r="AT103" s="507" t="e">
        <f ca="1">+IF(AND(ISNUMBER(OFFSET('Sanitation Data'!$H$12,0,10*ROW('Sanitation Data'!H97))),'Data Summary'!DI103="Yes"),OFFSET('Sanitation Data'!$H$12,0,10*ROW('Sanitation Data'!H97)),NA())</f>
        <v>#N/A</v>
      </c>
      <c r="AU103" s="507" t="e">
        <f ca="1">+IF(AND(ISNUMBER(OFFSET('Sanitation Data'!$I$4,0,10*ROW('Sanitation Data'!I97))),'Data Summary'!DJ103="Yes"),100-OFFSET('Sanitation Data'!$I$4,0,10*ROW('Sanitation Data'!I97)),NA())</f>
        <v>#N/A</v>
      </c>
      <c r="AV103" s="507" t="e">
        <f ca="1">+IF(AND(ISNUMBER(OFFSET('Sanitation Data'!$I$6,0,10*ROW('Sanitation Data'!I97))),'Data Summary'!DK103="Yes"),OFFSET('Sanitation Data'!$I$6,0,10*ROW('Sanitation Data'!I97)),NA())</f>
        <v>#N/A</v>
      </c>
      <c r="AW103" s="507" t="e">
        <f ca="1">+IF(AND(ISNUMBER(OFFSET('Sanitation Data'!$I$10,0,10*ROW('Sanitation Data'!I97))),'Data Summary'!DL103="Yes"),OFFSET('Sanitation Data'!$I$10,0,10*ROW('Sanitation Data'!I97)),NA())</f>
        <v>#N/A</v>
      </c>
      <c r="AX103" s="507" t="e">
        <f ca="1">+IF(AND(ISNUMBER(OFFSET('Sanitation Data'!$I$11,0,10*ROW('Sanitation Data'!I97))),'Data Summary'!DM103="Yes"),OFFSET('Sanitation Data'!$I$11,0,10*ROW('Sanitation Data'!I97)),NA())</f>
        <v>#N/A</v>
      </c>
      <c r="AY103" s="507" t="e">
        <f ca="1">+IF(AND(ISNUMBER(OFFSET('Sanitation Data'!$I$12,0,10*ROW('Sanitation Data'!I97))),'Data Summary'!DN103="Yes"),OFFSET('Sanitation Data'!$I$12,0,10*ROW('Sanitation Data'!I97)),NA())</f>
        <v>#N/A</v>
      </c>
      <c r="AZ103" s="508" t="e">
        <f ca="1">+IF(AND(ISNUMBER(OFFSET('Hygiene Data'!$D$5,0,10*ROW('Hygiene Data'!D97))),'Data Summary'!DO103="Yes"),OFFSET('Hygiene Data'!$D$5,0,10*ROW('Hygiene Data'!D97)),NA())</f>
        <v>#N/A</v>
      </c>
      <c r="BA103" s="508" t="e">
        <f ca="1">+IF(AND(ISNUMBER(OFFSET('Hygiene Data'!$D$7,0,10*ROW('Hygiene Data'!D97))),'Data Summary'!DP103="Yes"),OFFSET('Hygiene Data'!$D$7,0,10*ROW('Hygiene Data'!D97)),NA())</f>
        <v>#N/A</v>
      </c>
      <c r="BB103" s="508" t="e">
        <f ca="1">+IF(AND(ISNUMBER(OFFSET('Hygiene Data'!$D$9,0,10*ROW('Hygiene Data'!D97))),'Data Summary'!DQ103="Yes"),OFFSET('Hygiene Data'!$D$9,0,10*ROW('Hygiene Data'!D97)),NA())</f>
        <v>#N/A</v>
      </c>
      <c r="BC103" s="508" t="e">
        <f ca="1">+IF(AND(ISNUMBER(OFFSET('Hygiene Data'!$E$5,0,10*ROW('Hygiene Data'!E97))),'Data Summary'!DR103="Yes"),OFFSET('Hygiene Data'!$E$5,0,10*ROW('Hygiene Data'!E97)),NA())</f>
        <v>#N/A</v>
      </c>
      <c r="BD103" s="508" t="e">
        <f ca="1">+IF(AND(ISNUMBER(OFFSET('Hygiene Data'!$E$7,0,10*ROW('Hygiene Data'!E97))),'Data Summary'!DS103="Yes"),OFFSET('Hygiene Data'!$E$7,0,10*ROW('Hygiene Data'!E97)),NA())</f>
        <v>#N/A</v>
      </c>
      <c r="BE103" s="508" t="e">
        <f ca="1">+IF(AND(ISNUMBER(OFFSET('Hygiene Data'!$E$9,0,10*ROW('Hygiene Data'!E97))),'Data Summary'!DT103="Yes"),OFFSET('Hygiene Data'!$E$9,0,10*ROW('Hygiene Data'!E97)),NA())</f>
        <v>#N/A</v>
      </c>
      <c r="BF103" s="508" t="e">
        <f ca="1">+IF(AND(ISNUMBER(OFFSET('Hygiene Data'!$F$5,0,10*ROW('Hygiene Data'!F97))),'Data Summary'!DU103="Yes"),OFFSET('Hygiene Data'!$F$5,0,10*ROW('Hygiene Data'!F97)),NA())</f>
        <v>#N/A</v>
      </c>
      <c r="BG103" s="508" t="e">
        <f ca="1">+IF(AND(ISNUMBER(OFFSET('Hygiene Data'!$F$7,0,10*ROW('Hygiene Data'!F97))),'Data Summary'!DV103="Yes"),OFFSET('Hygiene Data'!$F$7,0,10*ROW('Hygiene Data'!F97)),NA())</f>
        <v>#N/A</v>
      </c>
      <c r="BH103" s="508" t="e">
        <f ca="1">+IF(AND(ISNUMBER(OFFSET('Hygiene Data'!$F$9,0,10*ROW('Hygiene Data'!F97))),'Data Summary'!DW103="Yes"),OFFSET('Hygiene Data'!$F$9,0,10*ROW('Hygiene Data'!F97)),NA())</f>
        <v>#N/A</v>
      </c>
      <c r="BI103" s="508" t="e">
        <f ca="1">+IF(AND(ISNUMBER(OFFSET('Hygiene Data'!$G$5,0,10*ROW('Hygiene Data'!G97))),'Data Summary'!DX103="Yes"),OFFSET('Hygiene Data'!$G$5,0,10*ROW('Hygiene Data'!G97)),NA())</f>
        <v>#N/A</v>
      </c>
      <c r="BJ103" s="508" t="e">
        <f ca="1">+IF(AND(ISNUMBER(OFFSET('Hygiene Data'!$G$7,0,10*ROW('Hygiene Data'!G97))),'Data Summary'!DY103="Yes"),OFFSET('Hygiene Data'!$G$7,0,10*ROW('Hygiene Data'!G97)),NA())</f>
        <v>#N/A</v>
      </c>
      <c r="BK103" s="508" t="e">
        <f ca="1">+IF(AND(ISNUMBER(OFFSET('Hygiene Data'!$G$9,0,10*ROW('Hygiene Data'!G97))),'Data Summary'!DZ103="Yes"),OFFSET('Hygiene Data'!$G$9,0,10*ROW('Hygiene Data'!G97)),NA())</f>
        <v>#N/A</v>
      </c>
      <c r="BL103" s="508" t="e">
        <f ca="1">+IF(AND(ISNUMBER(OFFSET('Hygiene Data'!$H$5,0,10*ROW('Hygiene Data'!H97))),'Data Summary'!EA103="Yes"),OFFSET('Hygiene Data'!$H$5,0,10*ROW('Hygiene Data'!H97)),NA())</f>
        <v>#N/A</v>
      </c>
      <c r="BM103" s="508" t="e">
        <f ca="1">+IF(AND(ISNUMBER(OFFSET('Hygiene Data'!$H$7,0,10*ROW('Hygiene Data'!H97))),'Data Summary'!EB103="Yes"),OFFSET('Hygiene Data'!$H$7,0,10*ROW('Hygiene Data'!H97)),NA())</f>
        <v>#N/A</v>
      </c>
      <c r="BN103" s="508" t="e">
        <f ca="1">+IF(AND(ISNUMBER(OFFSET('Hygiene Data'!$H$9,0,10*ROW('Hygiene Data'!H97))),'Data Summary'!EC103="Yes"),OFFSET('Hygiene Data'!$H$9,0,10*ROW('Hygiene Data'!H97)),NA())</f>
        <v>#N/A</v>
      </c>
      <c r="BO103" s="508" t="e">
        <f ca="1">+IF(AND(ISNUMBER(OFFSET('Hygiene Data'!$I$5,0,10*ROW('Hygiene Data'!I97))),'Data Summary'!ED103="Yes"),OFFSET('Hygiene Data'!$I$5,0,10*ROW('Hygiene Data'!I97)),NA())</f>
        <v>#N/A</v>
      </c>
      <c r="BP103" s="508" t="e">
        <f ca="1">+IF(AND(ISNUMBER(OFFSET('Hygiene Data'!$I$7,0,10*ROW('Hygiene Data'!I97))),'Data Summary'!EE103="Yes"),OFFSET('Hygiene Data'!$I$7,0,10*ROW('Hygiene Data'!I97)),NA())</f>
        <v>#N/A</v>
      </c>
      <c r="BQ103" s="508" t="e">
        <f ca="1">+IF(AND(ISNUMBER(OFFSET('Hygiene Data'!$I$9,0,10*ROW('Hygiene Data'!I97))),'Data Summary'!EF103="Yes"),OFFSET('Hygiene Data'!$I$9,0,10*ROW('Hygiene Data'!I97)),NA())</f>
        <v>#N/A</v>
      </c>
    </row>
    <row r="104" spans="1:69" x14ac:dyDescent="0.25">
      <c r="A104" s="504" t="e">
        <f ca="1">+RIGHT('Data Summary'!A104,LEN('Data Summary'!A104)-9)</f>
        <v>#VALUE!</v>
      </c>
      <c r="B104" s="478" t="str">
        <f ca="1">+IF(ISTEXT('Data Summary'!B104),'Data Summary'!B104,"")</f>
        <v/>
      </c>
      <c r="C104" s="505" t="e">
        <f ca="1">+VALUE('Data Summary'!C104)</f>
        <v>#VALUE!</v>
      </c>
      <c r="D104" s="506" t="e">
        <f ca="1">+IF(AND(ISNUMBER(OFFSET('Water Data'!$D$4,0,10*ROW('Water Data'!D98))),'Data Summary'!BS104="Yes"),100-OFFSET('Water Data'!$D$4,0,10*ROW('Water Data'!D98)),NA())</f>
        <v>#N/A</v>
      </c>
      <c r="E104" s="506" t="e">
        <f ca="1">+IF(AND(ISNUMBER(OFFSET('Water Data'!$D$6,0,10*ROW('Water Data'!D98))),'Data Summary'!BT104="Yes"),OFFSET('Water Data'!$D$6,0,10*ROW('Water Data'!D98)),NA())</f>
        <v>#N/A</v>
      </c>
      <c r="F104" s="506" t="e">
        <f ca="1">+IF(AND(ISNUMBER(OFFSET('Water Data'!$D$9,0,10*ROW('Water Data'!D98))),'Data Summary'!BU104="Yes"),OFFSET('Water Data'!$D$9,0,10*ROW('Water Data'!D98)),NA())</f>
        <v>#N/A</v>
      </c>
      <c r="G104" s="506" t="e">
        <f ca="1">+IF(AND(ISNUMBER(OFFSET('Water Data'!$E$4,0,10*ROW('Water Data'!E98))),'Data Summary'!BV104="Yes"),100-OFFSET('Water Data'!$E$4,0,10*ROW('Water Data'!E98)),NA())</f>
        <v>#N/A</v>
      </c>
      <c r="H104" s="506" t="e">
        <f ca="1">+IF(AND(ISNUMBER(OFFSET('Water Data'!$E$6,0,10*ROW('Water Data'!E98))),'Data Summary'!BW104="Yes"),OFFSET('Water Data'!$E$6,0,10*ROW('Water Data'!E98)),NA())</f>
        <v>#N/A</v>
      </c>
      <c r="I104" s="506" t="e">
        <f ca="1">+IF(AND(ISNUMBER(OFFSET('Water Data'!$E$9,0,10*ROW('Water Data'!E98))),'Data Summary'!BX104="Yes"),OFFSET('Water Data'!$E$9,0,10*ROW('Water Data'!E98)),NA())</f>
        <v>#N/A</v>
      </c>
      <c r="J104" s="506" t="e">
        <f ca="1">+IF(AND(ISNUMBER(OFFSET('Water Data'!$F$4,0,10*ROW('Water Data'!F98))),'Data Summary'!BY104="Yes"),100-OFFSET('Water Data'!$F$4,0,10*ROW('Water Data'!F98)),NA())</f>
        <v>#N/A</v>
      </c>
      <c r="K104" s="506" t="e">
        <f ca="1">+IF(AND(ISNUMBER(OFFSET('Water Data'!$F$6,0,10*ROW('Water Data'!F98))),'Data Summary'!BZ104="Yes"),OFFSET('Water Data'!$F$6,0,10*ROW('Water Data'!F98)),NA())</f>
        <v>#N/A</v>
      </c>
      <c r="L104" s="506" t="e">
        <f ca="1">+IF(AND(ISNUMBER(OFFSET('Water Data'!$F$9,0,10*ROW('Water Data'!F98))),'Data Summary'!CA104="Yes"),OFFSET('Water Data'!$F$9,0,10*ROW('Water Data'!F98)),NA())</f>
        <v>#N/A</v>
      </c>
      <c r="M104" s="506" t="e">
        <f ca="1">+IF(AND(ISNUMBER(OFFSET('Water Data'!$G$4,0,10*ROW('Water Data'!G98))),'Data Summary'!CB104="Yes"),100-OFFSET('Water Data'!$G$4,0,10*ROW('Water Data'!G98)),NA())</f>
        <v>#N/A</v>
      </c>
      <c r="N104" s="506" t="e">
        <f ca="1">+IF(AND(ISNUMBER(OFFSET('Water Data'!$G$6,0,10*ROW('Water Data'!G98))),'Data Summary'!CC104="Yes"),OFFSET('Water Data'!$G$6,0,10*ROW('Water Data'!G98)),NA())</f>
        <v>#N/A</v>
      </c>
      <c r="O104" s="506" t="e">
        <f ca="1">+IF(AND(ISNUMBER(OFFSET('Water Data'!$G$9,0,10*ROW('Water Data'!G98))),'Data Summary'!CD104="Yes"),OFFSET('Water Data'!$G$9,0,10*ROW('Water Data'!G98)),NA())</f>
        <v>#N/A</v>
      </c>
      <c r="P104" s="506" t="e">
        <f ca="1">+IF(AND(ISNUMBER(OFFSET('Water Data'!$H$4,0,10*ROW('Water Data'!H98))),'Data Summary'!CE104="Yes"),100-OFFSET('Water Data'!$H$4,0,10*ROW('Water Data'!H98)),NA())</f>
        <v>#N/A</v>
      </c>
      <c r="Q104" s="506" t="e">
        <f ca="1">+IF(AND(ISNUMBER(OFFSET('Water Data'!$H$6,0,10*ROW('Water Data'!H98))),'Data Summary'!CF104="Yes"),OFFSET('Water Data'!$H$6,0,10*ROW('Water Data'!H98)),NA())</f>
        <v>#N/A</v>
      </c>
      <c r="R104" s="506" t="e">
        <f ca="1">+IF(AND(ISNUMBER(OFFSET('Water Data'!$H$9,0,10*ROW('Water Data'!H98))),'Data Summary'!CG104="Yes"),OFFSET('Water Data'!$H$9,0,10*ROW('Water Data'!H98)),NA())</f>
        <v>#N/A</v>
      </c>
      <c r="S104" s="506" t="e">
        <f ca="1">+IF(AND(ISNUMBER(OFFSET('Water Data'!$I$4,0,10*ROW('Water Data'!I98))),'Data Summary'!CH104="Yes"),100-OFFSET('Water Data'!$I$4,0,10*ROW('Water Data'!I98)),NA())</f>
        <v>#N/A</v>
      </c>
      <c r="T104" s="506" t="e">
        <f ca="1">+IF(AND(ISNUMBER(OFFSET('Water Data'!$I$6,0,10*ROW('Water Data'!I98))),'Data Summary'!CI104="Yes"),OFFSET('Water Data'!$I$6,0,10*ROW('Water Data'!I98)),NA())</f>
        <v>#N/A</v>
      </c>
      <c r="U104" s="506" t="e">
        <f ca="1">+IF(AND(ISNUMBER(OFFSET('Water Data'!$I$9,0,10*ROW('Water Data'!I98))),'Data Summary'!CJ104="Yes"),OFFSET('Water Data'!$I$9,0,10*ROW('Water Data'!I98)),NA())</f>
        <v>#N/A</v>
      </c>
      <c r="V104" s="507" t="e">
        <f ca="1">+IF(AND(ISNUMBER(OFFSET('Sanitation Data'!$D$4,0,10*ROW('Sanitation Data'!D98))),'Data Summary'!CK104="Yes"),100-OFFSET('Sanitation Data'!$D$4,0,10*ROW('Sanitation Data'!D98)),NA())</f>
        <v>#N/A</v>
      </c>
      <c r="W104" s="507" t="e">
        <f ca="1">+IF(AND(ISNUMBER(OFFSET('Sanitation Data'!$D$6,0,10*ROW('Sanitation Data'!D98))),'Data Summary'!CL104="Yes"),OFFSET('Sanitation Data'!$D$6,0,10*ROW('Sanitation Data'!D98)),NA())</f>
        <v>#N/A</v>
      </c>
      <c r="X104" s="507" t="e">
        <f ca="1">+IF(AND(ISNUMBER(OFFSET('Sanitation Data'!$D$10,0,10*ROW('Sanitation Data'!D98))),'Data Summary'!CM104="Yes"),OFFSET('Sanitation Data'!$D$10,0,10*ROW('Sanitation Data'!D98)),NA())</f>
        <v>#N/A</v>
      </c>
      <c r="Y104" s="507" t="e">
        <f ca="1">+IF(AND(ISNUMBER(OFFSET('Sanitation Data'!$D$11,0,10*ROW('Sanitation Data'!D98))),'Data Summary'!CN104="Yes"),OFFSET('Sanitation Data'!$D$11,0,10*ROW('Sanitation Data'!D98)),NA())</f>
        <v>#N/A</v>
      </c>
      <c r="Z104" s="507" t="e">
        <f ca="1">+IF(AND(ISNUMBER(OFFSET('Sanitation Data'!$D$12,0,10*ROW('Sanitation Data'!D98))),'Data Summary'!CO104="Yes"),OFFSET('Sanitation Data'!$D$12,0,10*ROW('Sanitation Data'!D98)),NA())</f>
        <v>#N/A</v>
      </c>
      <c r="AA104" s="507" t="e">
        <f ca="1">+IF(AND(ISNUMBER(OFFSET('Sanitation Data'!$E$4,0,10*ROW('Sanitation Data'!E98))),'Data Summary'!CP104="Yes"),100-OFFSET('Sanitation Data'!$E$4,0,10*ROW('Sanitation Data'!E98)),NA())</f>
        <v>#N/A</v>
      </c>
      <c r="AB104" s="507" t="e">
        <f ca="1">+IF(AND(ISNUMBER(OFFSET('Sanitation Data'!$E$6,0,10*ROW('Sanitation Data'!E98))),'Data Summary'!CQ104="Yes"),OFFSET('Sanitation Data'!$E$6,0,10*ROW('Sanitation Data'!E98)),NA())</f>
        <v>#N/A</v>
      </c>
      <c r="AC104" s="507" t="e">
        <f ca="1">+IF(AND(ISNUMBER(OFFSET('Sanitation Data'!$E$10,0,10*ROW('Sanitation Data'!E98))),'Data Summary'!CR104="Yes"),OFFSET('Sanitation Data'!$E$10,0,10*ROW('Sanitation Data'!E98)),NA())</f>
        <v>#N/A</v>
      </c>
      <c r="AD104" s="507" t="e">
        <f ca="1">+IF(AND(ISNUMBER(OFFSET('Sanitation Data'!$E$11,0,10*ROW('Sanitation Data'!E98))),'Data Summary'!CS104="Yes"),OFFSET('Sanitation Data'!$E$11,0,10*ROW('Sanitation Data'!E98)),NA())</f>
        <v>#N/A</v>
      </c>
      <c r="AE104" s="507" t="e">
        <f ca="1">+IF(AND(ISNUMBER(OFFSET('Sanitation Data'!$E$12,0,10*ROW('Sanitation Data'!E98))),'Data Summary'!CT104="Yes"),OFFSET('Sanitation Data'!$E$12,0,10*ROW('Sanitation Data'!E98)),NA())</f>
        <v>#N/A</v>
      </c>
      <c r="AF104" s="507" t="e">
        <f ca="1">+IF(AND(ISNUMBER(OFFSET('Sanitation Data'!$F$4,0,10*ROW('Sanitation Data'!F98))),'Data Summary'!CU104="Yes"),100-OFFSET('Sanitation Data'!$F$4,0,10*ROW('Sanitation Data'!F98)),NA())</f>
        <v>#N/A</v>
      </c>
      <c r="AG104" s="507" t="e">
        <f ca="1">+IF(AND(ISNUMBER(OFFSET('Sanitation Data'!$F$6,0,10*ROW('Sanitation Data'!F98))),'Data Summary'!CV104="Yes"),OFFSET('Sanitation Data'!$F$6,0,10*ROW('Sanitation Data'!F98)),NA())</f>
        <v>#N/A</v>
      </c>
      <c r="AH104" s="507" t="e">
        <f ca="1">+IF(AND(ISNUMBER(OFFSET('Sanitation Data'!$F$10,0,10*ROW('Sanitation Data'!F98))),'Data Summary'!CW104="Yes"),OFFSET('Sanitation Data'!$F$10,0,10*ROW('Sanitation Data'!F98)),NA())</f>
        <v>#N/A</v>
      </c>
      <c r="AI104" s="507" t="e">
        <f ca="1">+IF(AND(ISNUMBER(OFFSET('Sanitation Data'!$F$11,0,10*ROW('Sanitation Data'!F98))),'Data Summary'!CX104="Yes"),OFFSET('Sanitation Data'!$F$11,0,10*ROW('Sanitation Data'!F98)),NA())</f>
        <v>#N/A</v>
      </c>
      <c r="AJ104" s="507" t="e">
        <f ca="1">+IF(AND(ISNUMBER(OFFSET('Sanitation Data'!$F$12,0,10*ROW('Sanitation Data'!F98))),'Data Summary'!CY104="Yes"),OFFSET('Sanitation Data'!$F$12,0,10*ROW('Sanitation Data'!F98)),NA())</f>
        <v>#N/A</v>
      </c>
      <c r="AK104" s="507" t="e">
        <f ca="1">+IF(AND(ISNUMBER(OFFSET('Sanitation Data'!$G$4,0,10*ROW('Sanitation Data'!G98))),'Data Summary'!CZ104="Yes"),100-OFFSET('Sanitation Data'!$G$4,0,10*ROW('Sanitation Data'!G98)),NA())</f>
        <v>#N/A</v>
      </c>
      <c r="AL104" s="507" t="e">
        <f ca="1">+IF(AND(ISNUMBER(OFFSET('Sanitation Data'!$G$6,0,10*ROW('Sanitation Data'!G98))),'Data Summary'!DA104="Yes"),OFFSET('Sanitation Data'!$G$6,0,10*ROW('Sanitation Data'!G98)),NA())</f>
        <v>#N/A</v>
      </c>
      <c r="AM104" s="507" t="e">
        <f ca="1">+IF(AND(ISNUMBER(OFFSET('Sanitation Data'!$G$10,0,10*ROW('Sanitation Data'!G98))),'Data Summary'!DB104="Yes"),OFFSET('Sanitation Data'!$G$10,0,10*ROW('Sanitation Data'!G98)),NA())</f>
        <v>#N/A</v>
      </c>
      <c r="AN104" s="507" t="e">
        <f ca="1">+IF(AND(ISNUMBER(OFFSET('Sanitation Data'!$G$11,0,10*ROW('Sanitation Data'!G98))),'Data Summary'!DC104="Yes"),OFFSET('Sanitation Data'!$G$11,0,10*ROW('Sanitation Data'!G98)),NA())</f>
        <v>#N/A</v>
      </c>
      <c r="AO104" s="507" t="e">
        <f ca="1">+IF(AND(ISNUMBER(OFFSET('Sanitation Data'!$G$12,0,10*ROW('Sanitation Data'!G98))),'Data Summary'!DD104="Yes"),OFFSET('Sanitation Data'!$G$12,0,10*ROW('Sanitation Data'!G98)),NA())</f>
        <v>#N/A</v>
      </c>
      <c r="AP104" s="507" t="e">
        <f ca="1">+IF(AND(ISNUMBER(OFFSET('Sanitation Data'!$H$4,0,10*ROW('Sanitation Data'!H98))),'Data Summary'!DE104="Yes"),100-OFFSET('Sanitation Data'!$H$4,0,10*ROW('Sanitation Data'!H98)),NA())</f>
        <v>#N/A</v>
      </c>
      <c r="AQ104" s="507" t="e">
        <f ca="1">+IF(AND(ISNUMBER(OFFSET('Sanitation Data'!$H$6,0,10*ROW('Sanitation Data'!H98))),'Data Summary'!DF104="Yes"),OFFSET('Sanitation Data'!$H$6,0,10*ROW('Sanitation Data'!H98)),NA())</f>
        <v>#N/A</v>
      </c>
      <c r="AR104" s="507" t="e">
        <f ca="1">+IF(AND(ISNUMBER(OFFSET('Sanitation Data'!$H$10,0,10*ROW('Sanitation Data'!H98))),'Data Summary'!DG104="Yes"),OFFSET('Sanitation Data'!$H$10,0,10*ROW('Sanitation Data'!H98)),NA())</f>
        <v>#N/A</v>
      </c>
      <c r="AS104" s="507" t="e">
        <f ca="1">+IF(AND(ISNUMBER(OFFSET('Sanitation Data'!$H$11,0,10*ROW('Sanitation Data'!H98))),'Data Summary'!DH104="Yes"),OFFSET('Sanitation Data'!$H$11,0,10*ROW('Sanitation Data'!H98)),NA())</f>
        <v>#N/A</v>
      </c>
      <c r="AT104" s="507" t="e">
        <f ca="1">+IF(AND(ISNUMBER(OFFSET('Sanitation Data'!$H$12,0,10*ROW('Sanitation Data'!H98))),'Data Summary'!DI104="Yes"),OFFSET('Sanitation Data'!$H$12,0,10*ROW('Sanitation Data'!H98)),NA())</f>
        <v>#N/A</v>
      </c>
      <c r="AU104" s="507" t="e">
        <f ca="1">+IF(AND(ISNUMBER(OFFSET('Sanitation Data'!$I$4,0,10*ROW('Sanitation Data'!I98))),'Data Summary'!DJ104="Yes"),100-OFFSET('Sanitation Data'!$I$4,0,10*ROW('Sanitation Data'!I98)),NA())</f>
        <v>#N/A</v>
      </c>
      <c r="AV104" s="507" t="e">
        <f ca="1">+IF(AND(ISNUMBER(OFFSET('Sanitation Data'!$I$6,0,10*ROW('Sanitation Data'!I98))),'Data Summary'!DK104="Yes"),OFFSET('Sanitation Data'!$I$6,0,10*ROW('Sanitation Data'!I98)),NA())</f>
        <v>#N/A</v>
      </c>
      <c r="AW104" s="507" t="e">
        <f ca="1">+IF(AND(ISNUMBER(OFFSET('Sanitation Data'!$I$10,0,10*ROW('Sanitation Data'!I98))),'Data Summary'!DL104="Yes"),OFFSET('Sanitation Data'!$I$10,0,10*ROW('Sanitation Data'!I98)),NA())</f>
        <v>#N/A</v>
      </c>
      <c r="AX104" s="507" t="e">
        <f ca="1">+IF(AND(ISNUMBER(OFFSET('Sanitation Data'!$I$11,0,10*ROW('Sanitation Data'!I98))),'Data Summary'!DM104="Yes"),OFFSET('Sanitation Data'!$I$11,0,10*ROW('Sanitation Data'!I98)),NA())</f>
        <v>#N/A</v>
      </c>
      <c r="AY104" s="507" t="e">
        <f ca="1">+IF(AND(ISNUMBER(OFFSET('Sanitation Data'!$I$12,0,10*ROW('Sanitation Data'!I98))),'Data Summary'!DN104="Yes"),OFFSET('Sanitation Data'!$I$12,0,10*ROW('Sanitation Data'!I98)),NA())</f>
        <v>#N/A</v>
      </c>
      <c r="AZ104" s="508" t="e">
        <f ca="1">+IF(AND(ISNUMBER(OFFSET('Hygiene Data'!$D$5,0,10*ROW('Hygiene Data'!D98))),'Data Summary'!DO104="Yes"),OFFSET('Hygiene Data'!$D$5,0,10*ROW('Hygiene Data'!D98)),NA())</f>
        <v>#N/A</v>
      </c>
      <c r="BA104" s="508" t="e">
        <f ca="1">+IF(AND(ISNUMBER(OFFSET('Hygiene Data'!$D$7,0,10*ROW('Hygiene Data'!D98))),'Data Summary'!DP104="Yes"),OFFSET('Hygiene Data'!$D$7,0,10*ROW('Hygiene Data'!D98)),NA())</f>
        <v>#N/A</v>
      </c>
      <c r="BB104" s="508" t="e">
        <f ca="1">+IF(AND(ISNUMBER(OFFSET('Hygiene Data'!$D$9,0,10*ROW('Hygiene Data'!D98))),'Data Summary'!DQ104="Yes"),OFFSET('Hygiene Data'!$D$9,0,10*ROW('Hygiene Data'!D98)),NA())</f>
        <v>#N/A</v>
      </c>
      <c r="BC104" s="508" t="e">
        <f ca="1">+IF(AND(ISNUMBER(OFFSET('Hygiene Data'!$E$5,0,10*ROW('Hygiene Data'!E98))),'Data Summary'!DR104="Yes"),OFFSET('Hygiene Data'!$E$5,0,10*ROW('Hygiene Data'!E98)),NA())</f>
        <v>#N/A</v>
      </c>
      <c r="BD104" s="508" t="e">
        <f ca="1">+IF(AND(ISNUMBER(OFFSET('Hygiene Data'!$E$7,0,10*ROW('Hygiene Data'!E98))),'Data Summary'!DS104="Yes"),OFFSET('Hygiene Data'!$E$7,0,10*ROW('Hygiene Data'!E98)),NA())</f>
        <v>#N/A</v>
      </c>
      <c r="BE104" s="508" t="e">
        <f ca="1">+IF(AND(ISNUMBER(OFFSET('Hygiene Data'!$E$9,0,10*ROW('Hygiene Data'!E98))),'Data Summary'!DT104="Yes"),OFFSET('Hygiene Data'!$E$9,0,10*ROW('Hygiene Data'!E98)),NA())</f>
        <v>#N/A</v>
      </c>
      <c r="BF104" s="508" t="e">
        <f ca="1">+IF(AND(ISNUMBER(OFFSET('Hygiene Data'!$F$5,0,10*ROW('Hygiene Data'!F98))),'Data Summary'!DU104="Yes"),OFFSET('Hygiene Data'!$F$5,0,10*ROW('Hygiene Data'!F98)),NA())</f>
        <v>#N/A</v>
      </c>
      <c r="BG104" s="508" t="e">
        <f ca="1">+IF(AND(ISNUMBER(OFFSET('Hygiene Data'!$F$7,0,10*ROW('Hygiene Data'!F98))),'Data Summary'!DV104="Yes"),OFFSET('Hygiene Data'!$F$7,0,10*ROW('Hygiene Data'!F98)),NA())</f>
        <v>#N/A</v>
      </c>
      <c r="BH104" s="508" t="e">
        <f ca="1">+IF(AND(ISNUMBER(OFFSET('Hygiene Data'!$F$9,0,10*ROW('Hygiene Data'!F98))),'Data Summary'!DW104="Yes"),OFFSET('Hygiene Data'!$F$9,0,10*ROW('Hygiene Data'!F98)),NA())</f>
        <v>#N/A</v>
      </c>
      <c r="BI104" s="508" t="e">
        <f ca="1">+IF(AND(ISNUMBER(OFFSET('Hygiene Data'!$G$5,0,10*ROW('Hygiene Data'!G98))),'Data Summary'!DX104="Yes"),OFFSET('Hygiene Data'!$G$5,0,10*ROW('Hygiene Data'!G98)),NA())</f>
        <v>#N/A</v>
      </c>
      <c r="BJ104" s="508" t="e">
        <f ca="1">+IF(AND(ISNUMBER(OFFSET('Hygiene Data'!$G$7,0,10*ROW('Hygiene Data'!G98))),'Data Summary'!DY104="Yes"),OFFSET('Hygiene Data'!$G$7,0,10*ROW('Hygiene Data'!G98)),NA())</f>
        <v>#N/A</v>
      </c>
      <c r="BK104" s="508" t="e">
        <f ca="1">+IF(AND(ISNUMBER(OFFSET('Hygiene Data'!$G$9,0,10*ROW('Hygiene Data'!G98))),'Data Summary'!DZ104="Yes"),OFFSET('Hygiene Data'!$G$9,0,10*ROW('Hygiene Data'!G98)),NA())</f>
        <v>#N/A</v>
      </c>
      <c r="BL104" s="508" t="e">
        <f ca="1">+IF(AND(ISNUMBER(OFFSET('Hygiene Data'!$H$5,0,10*ROW('Hygiene Data'!H98))),'Data Summary'!EA104="Yes"),OFFSET('Hygiene Data'!$H$5,0,10*ROW('Hygiene Data'!H98)),NA())</f>
        <v>#N/A</v>
      </c>
      <c r="BM104" s="508" t="e">
        <f ca="1">+IF(AND(ISNUMBER(OFFSET('Hygiene Data'!$H$7,0,10*ROW('Hygiene Data'!H98))),'Data Summary'!EB104="Yes"),OFFSET('Hygiene Data'!$H$7,0,10*ROW('Hygiene Data'!H98)),NA())</f>
        <v>#N/A</v>
      </c>
      <c r="BN104" s="508" t="e">
        <f ca="1">+IF(AND(ISNUMBER(OFFSET('Hygiene Data'!$H$9,0,10*ROW('Hygiene Data'!H98))),'Data Summary'!EC104="Yes"),OFFSET('Hygiene Data'!$H$9,0,10*ROW('Hygiene Data'!H98)),NA())</f>
        <v>#N/A</v>
      </c>
      <c r="BO104" s="508" t="e">
        <f ca="1">+IF(AND(ISNUMBER(OFFSET('Hygiene Data'!$I$5,0,10*ROW('Hygiene Data'!I98))),'Data Summary'!ED104="Yes"),OFFSET('Hygiene Data'!$I$5,0,10*ROW('Hygiene Data'!I98)),NA())</f>
        <v>#N/A</v>
      </c>
      <c r="BP104" s="508" t="e">
        <f ca="1">+IF(AND(ISNUMBER(OFFSET('Hygiene Data'!$I$7,0,10*ROW('Hygiene Data'!I98))),'Data Summary'!EE104="Yes"),OFFSET('Hygiene Data'!$I$7,0,10*ROW('Hygiene Data'!I98)),NA())</f>
        <v>#N/A</v>
      </c>
      <c r="BQ104" s="508" t="e">
        <f ca="1">+IF(AND(ISNUMBER(OFFSET('Hygiene Data'!$I$9,0,10*ROW('Hygiene Data'!I98))),'Data Summary'!EF104="Yes"),OFFSET('Hygiene Data'!$I$9,0,10*ROW('Hygiene Data'!I98)),NA())</f>
        <v>#N/A</v>
      </c>
    </row>
    <row r="105" spans="1:69" x14ac:dyDescent="0.25">
      <c r="A105" s="504" t="e">
        <f ca="1">+RIGHT('Data Summary'!A105,LEN('Data Summary'!A105)-9)</f>
        <v>#VALUE!</v>
      </c>
      <c r="B105" s="478" t="str">
        <f ca="1">+IF(ISTEXT('Data Summary'!B105),'Data Summary'!B105,"")</f>
        <v/>
      </c>
      <c r="C105" s="505" t="e">
        <f ca="1">+VALUE('Data Summary'!C105)</f>
        <v>#VALUE!</v>
      </c>
      <c r="D105" s="506" t="e">
        <f ca="1">+IF(AND(ISNUMBER(OFFSET('Water Data'!$D$4,0,10*ROW('Water Data'!D99))),'Data Summary'!BS105="Yes"),100-OFFSET('Water Data'!$D$4,0,10*ROW('Water Data'!D99)),NA())</f>
        <v>#N/A</v>
      </c>
      <c r="E105" s="506" t="e">
        <f ca="1">+IF(AND(ISNUMBER(OFFSET('Water Data'!$D$6,0,10*ROW('Water Data'!D99))),'Data Summary'!BT105="Yes"),OFFSET('Water Data'!$D$6,0,10*ROW('Water Data'!D99)),NA())</f>
        <v>#N/A</v>
      </c>
      <c r="F105" s="506" t="e">
        <f ca="1">+IF(AND(ISNUMBER(OFFSET('Water Data'!$D$9,0,10*ROW('Water Data'!D99))),'Data Summary'!BU105="Yes"),OFFSET('Water Data'!$D$9,0,10*ROW('Water Data'!D99)),NA())</f>
        <v>#N/A</v>
      </c>
      <c r="G105" s="506" t="e">
        <f ca="1">+IF(AND(ISNUMBER(OFFSET('Water Data'!$E$4,0,10*ROW('Water Data'!E99))),'Data Summary'!BV105="Yes"),100-OFFSET('Water Data'!$E$4,0,10*ROW('Water Data'!E99)),NA())</f>
        <v>#N/A</v>
      </c>
      <c r="H105" s="506" t="e">
        <f ca="1">+IF(AND(ISNUMBER(OFFSET('Water Data'!$E$6,0,10*ROW('Water Data'!E99))),'Data Summary'!BW105="Yes"),OFFSET('Water Data'!$E$6,0,10*ROW('Water Data'!E99)),NA())</f>
        <v>#N/A</v>
      </c>
      <c r="I105" s="506" t="e">
        <f ca="1">+IF(AND(ISNUMBER(OFFSET('Water Data'!$E$9,0,10*ROW('Water Data'!E99))),'Data Summary'!BX105="Yes"),OFFSET('Water Data'!$E$9,0,10*ROW('Water Data'!E99)),NA())</f>
        <v>#N/A</v>
      </c>
      <c r="J105" s="506" t="e">
        <f ca="1">+IF(AND(ISNUMBER(OFFSET('Water Data'!$F$4,0,10*ROW('Water Data'!F99))),'Data Summary'!BY105="Yes"),100-OFFSET('Water Data'!$F$4,0,10*ROW('Water Data'!F99)),NA())</f>
        <v>#N/A</v>
      </c>
      <c r="K105" s="506" t="e">
        <f ca="1">+IF(AND(ISNUMBER(OFFSET('Water Data'!$F$6,0,10*ROW('Water Data'!F99))),'Data Summary'!BZ105="Yes"),OFFSET('Water Data'!$F$6,0,10*ROW('Water Data'!F99)),NA())</f>
        <v>#N/A</v>
      </c>
      <c r="L105" s="506" t="e">
        <f ca="1">+IF(AND(ISNUMBER(OFFSET('Water Data'!$F$9,0,10*ROW('Water Data'!F99))),'Data Summary'!CA105="Yes"),OFFSET('Water Data'!$F$9,0,10*ROW('Water Data'!F99)),NA())</f>
        <v>#N/A</v>
      </c>
      <c r="M105" s="506" t="e">
        <f ca="1">+IF(AND(ISNUMBER(OFFSET('Water Data'!$G$4,0,10*ROW('Water Data'!G99))),'Data Summary'!CB105="Yes"),100-OFFSET('Water Data'!$G$4,0,10*ROW('Water Data'!G99)),NA())</f>
        <v>#N/A</v>
      </c>
      <c r="N105" s="506" t="e">
        <f ca="1">+IF(AND(ISNUMBER(OFFSET('Water Data'!$G$6,0,10*ROW('Water Data'!G99))),'Data Summary'!CC105="Yes"),OFFSET('Water Data'!$G$6,0,10*ROW('Water Data'!G99)),NA())</f>
        <v>#N/A</v>
      </c>
      <c r="O105" s="506" t="e">
        <f ca="1">+IF(AND(ISNUMBER(OFFSET('Water Data'!$G$9,0,10*ROW('Water Data'!G99))),'Data Summary'!CD105="Yes"),OFFSET('Water Data'!$G$9,0,10*ROW('Water Data'!G99)),NA())</f>
        <v>#N/A</v>
      </c>
      <c r="P105" s="506" t="e">
        <f ca="1">+IF(AND(ISNUMBER(OFFSET('Water Data'!$H$4,0,10*ROW('Water Data'!H99))),'Data Summary'!CE105="Yes"),100-OFFSET('Water Data'!$H$4,0,10*ROW('Water Data'!H99)),NA())</f>
        <v>#N/A</v>
      </c>
      <c r="Q105" s="506" t="e">
        <f ca="1">+IF(AND(ISNUMBER(OFFSET('Water Data'!$H$6,0,10*ROW('Water Data'!H99))),'Data Summary'!CF105="Yes"),OFFSET('Water Data'!$H$6,0,10*ROW('Water Data'!H99)),NA())</f>
        <v>#N/A</v>
      </c>
      <c r="R105" s="506" t="e">
        <f ca="1">+IF(AND(ISNUMBER(OFFSET('Water Data'!$H$9,0,10*ROW('Water Data'!H99))),'Data Summary'!CG105="Yes"),OFFSET('Water Data'!$H$9,0,10*ROW('Water Data'!H99)),NA())</f>
        <v>#N/A</v>
      </c>
      <c r="S105" s="506" t="e">
        <f ca="1">+IF(AND(ISNUMBER(OFFSET('Water Data'!$I$4,0,10*ROW('Water Data'!I99))),'Data Summary'!CH105="Yes"),100-OFFSET('Water Data'!$I$4,0,10*ROW('Water Data'!I99)),NA())</f>
        <v>#N/A</v>
      </c>
      <c r="T105" s="506" t="e">
        <f ca="1">+IF(AND(ISNUMBER(OFFSET('Water Data'!$I$6,0,10*ROW('Water Data'!I99))),'Data Summary'!CI105="Yes"),OFFSET('Water Data'!$I$6,0,10*ROW('Water Data'!I99)),NA())</f>
        <v>#N/A</v>
      </c>
      <c r="U105" s="506" t="e">
        <f ca="1">+IF(AND(ISNUMBER(OFFSET('Water Data'!$I$9,0,10*ROW('Water Data'!I99))),'Data Summary'!CJ105="Yes"),OFFSET('Water Data'!$I$9,0,10*ROW('Water Data'!I99)),NA())</f>
        <v>#N/A</v>
      </c>
      <c r="V105" s="507" t="e">
        <f ca="1">+IF(AND(ISNUMBER(OFFSET('Sanitation Data'!$D$4,0,10*ROW('Sanitation Data'!D99))),'Data Summary'!CK105="Yes"),100-OFFSET('Sanitation Data'!$D$4,0,10*ROW('Sanitation Data'!D99)),NA())</f>
        <v>#N/A</v>
      </c>
      <c r="W105" s="507" t="e">
        <f ca="1">+IF(AND(ISNUMBER(OFFSET('Sanitation Data'!$D$6,0,10*ROW('Sanitation Data'!D99))),'Data Summary'!CL105="Yes"),OFFSET('Sanitation Data'!$D$6,0,10*ROW('Sanitation Data'!D99)),NA())</f>
        <v>#N/A</v>
      </c>
      <c r="X105" s="507" t="e">
        <f ca="1">+IF(AND(ISNUMBER(OFFSET('Sanitation Data'!$D$10,0,10*ROW('Sanitation Data'!D99))),'Data Summary'!CM105="Yes"),OFFSET('Sanitation Data'!$D$10,0,10*ROW('Sanitation Data'!D99)),NA())</f>
        <v>#N/A</v>
      </c>
      <c r="Y105" s="507" t="e">
        <f ca="1">+IF(AND(ISNUMBER(OFFSET('Sanitation Data'!$D$11,0,10*ROW('Sanitation Data'!D99))),'Data Summary'!CN105="Yes"),OFFSET('Sanitation Data'!$D$11,0,10*ROW('Sanitation Data'!D99)),NA())</f>
        <v>#N/A</v>
      </c>
      <c r="Z105" s="507" t="e">
        <f ca="1">+IF(AND(ISNUMBER(OFFSET('Sanitation Data'!$D$12,0,10*ROW('Sanitation Data'!D99))),'Data Summary'!CO105="Yes"),OFFSET('Sanitation Data'!$D$12,0,10*ROW('Sanitation Data'!D99)),NA())</f>
        <v>#N/A</v>
      </c>
      <c r="AA105" s="507" t="e">
        <f ca="1">+IF(AND(ISNUMBER(OFFSET('Sanitation Data'!$E$4,0,10*ROW('Sanitation Data'!E99))),'Data Summary'!CP105="Yes"),100-OFFSET('Sanitation Data'!$E$4,0,10*ROW('Sanitation Data'!E99)),NA())</f>
        <v>#N/A</v>
      </c>
      <c r="AB105" s="507" t="e">
        <f ca="1">+IF(AND(ISNUMBER(OFFSET('Sanitation Data'!$E$6,0,10*ROW('Sanitation Data'!E99))),'Data Summary'!CQ105="Yes"),OFFSET('Sanitation Data'!$E$6,0,10*ROW('Sanitation Data'!E99)),NA())</f>
        <v>#N/A</v>
      </c>
      <c r="AC105" s="507" t="e">
        <f ca="1">+IF(AND(ISNUMBER(OFFSET('Sanitation Data'!$E$10,0,10*ROW('Sanitation Data'!E99))),'Data Summary'!CR105="Yes"),OFFSET('Sanitation Data'!$E$10,0,10*ROW('Sanitation Data'!E99)),NA())</f>
        <v>#N/A</v>
      </c>
      <c r="AD105" s="507" t="e">
        <f ca="1">+IF(AND(ISNUMBER(OFFSET('Sanitation Data'!$E$11,0,10*ROW('Sanitation Data'!E99))),'Data Summary'!CS105="Yes"),OFFSET('Sanitation Data'!$E$11,0,10*ROW('Sanitation Data'!E99)),NA())</f>
        <v>#N/A</v>
      </c>
      <c r="AE105" s="507" t="e">
        <f ca="1">+IF(AND(ISNUMBER(OFFSET('Sanitation Data'!$E$12,0,10*ROW('Sanitation Data'!E99))),'Data Summary'!CT105="Yes"),OFFSET('Sanitation Data'!$E$12,0,10*ROW('Sanitation Data'!E99)),NA())</f>
        <v>#N/A</v>
      </c>
      <c r="AF105" s="507" t="e">
        <f ca="1">+IF(AND(ISNUMBER(OFFSET('Sanitation Data'!$F$4,0,10*ROW('Sanitation Data'!F99))),'Data Summary'!CU105="Yes"),100-OFFSET('Sanitation Data'!$F$4,0,10*ROW('Sanitation Data'!F99)),NA())</f>
        <v>#N/A</v>
      </c>
      <c r="AG105" s="507" t="e">
        <f ca="1">+IF(AND(ISNUMBER(OFFSET('Sanitation Data'!$F$6,0,10*ROW('Sanitation Data'!F99))),'Data Summary'!CV105="Yes"),OFFSET('Sanitation Data'!$F$6,0,10*ROW('Sanitation Data'!F99)),NA())</f>
        <v>#N/A</v>
      </c>
      <c r="AH105" s="507" t="e">
        <f ca="1">+IF(AND(ISNUMBER(OFFSET('Sanitation Data'!$F$10,0,10*ROW('Sanitation Data'!F99))),'Data Summary'!CW105="Yes"),OFFSET('Sanitation Data'!$F$10,0,10*ROW('Sanitation Data'!F99)),NA())</f>
        <v>#N/A</v>
      </c>
      <c r="AI105" s="507" t="e">
        <f ca="1">+IF(AND(ISNUMBER(OFFSET('Sanitation Data'!$F$11,0,10*ROW('Sanitation Data'!F99))),'Data Summary'!CX105="Yes"),OFFSET('Sanitation Data'!$F$11,0,10*ROW('Sanitation Data'!F99)),NA())</f>
        <v>#N/A</v>
      </c>
      <c r="AJ105" s="507" t="e">
        <f ca="1">+IF(AND(ISNUMBER(OFFSET('Sanitation Data'!$F$12,0,10*ROW('Sanitation Data'!F99))),'Data Summary'!CY105="Yes"),OFFSET('Sanitation Data'!$F$12,0,10*ROW('Sanitation Data'!F99)),NA())</f>
        <v>#N/A</v>
      </c>
      <c r="AK105" s="507" t="e">
        <f ca="1">+IF(AND(ISNUMBER(OFFSET('Sanitation Data'!$G$4,0,10*ROW('Sanitation Data'!G99))),'Data Summary'!CZ105="Yes"),100-OFFSET('Sanitation Data'!$G$4,0,10*ROW('Sanitation Data'!G99)),NA())</f>
        <v>#N/A</v>
      </c>
      <c r="AL105" s="507" t="e">
        <f ca="1">+IF(AND(ISNUMBER(OFFSET('Sanitation Data'!$G$6,0,10*ROW('Sanitation Data'!G99))),'Data Summary'!DA105="Yes"),OFFSET('Sanitation Data'!$G$6,0,10*ROW('Sanitation Data'!G99)),NA())</f>
        <v>#N/A</v>
      </c>
      <c r="AM105" s="507" t="e">
        <f ca="1">+IF(AND(ISNUMBER(OFFSET('Sanitation Data'!$G$10,0,10*ROW('Sanitation Data'!G99))),'Data Summary'!DB105="Yes"),OFFSET('Sanitation Data'!$G$10,0,10*ROW('Sanitation Data'!G99)),NA())</f>
        <v>#N/A</v>
      </c>
      <c r="AN105" s="507" t="e">
        <f ca="1">+IF(AND(ISNUMBER(OFFSET('Sanitation Data'!$G$11,0,10*ROW('Sanitation Data'!G99))),'Data Summary'!DC105="Yes"),OFFSET('Sanitation Data'!$G$11,0,10*ROW('Sanitation Data'!G99)),NA())</f>
        <v>#N/A</v>
      </c>
      <c r="AO105" s="507" t="e">
        <f ca="1">+IF(AND(ISNUMBER(OFFSET('Sanitation Data'!$G$12,0,10*ROW('Sanitation Data'!G99))),'Data Summary'!DD105="Yes"),OFFSET('Sanitation Data'!$G$12,0,10*ROW('Sanitation Data'!G99)),NA())</f>
        <v>#N/A</v>
      </c>
      <c r="AP105" s="507" t="e">
        <f ca="1">+IF(AND(ISNUMBER(OFFSET('Sanitation Data'!$H$4,0,10*ROW('Sanitation Data'!H99))),'Data Summary'!DE105="Yes"),100-OFFSET('Sanitation Data'!$H$4,0,10*ROW('Sanitation Data'!H99)),NA())</f>
        <v>#N/A</v>
      </c>
      <c r="AQ105" s="507" t="e">
        <f ca="1">+IF(AND(ISNUMBER(OFFSET('Sanitation Data'!$H$6,0,10*ROW('Sanitation Data'!H99))),'Data Summary'!DF105="Yes"),OFFSET('Sanitation Data'!$H$6,0,10*ROW('Sanitation Data'!H99)),NA())</f>
        <v>#N/A</v>
      </c>
      <c r="AR105" s="507" t="e">
        <f ca="1">+IF(AND(ISNUMBER(OFFSET('Sanitation Data'!$H$10,0,10*ROW('Sanitation Data'!H99))),'Data Summary'!DG105="Yes"),OFFSET('Sanitation Data'!$H$10,0,10*ROW('Sanitation Data'!H99)),NA())</f>
        <v>#N/A</v>
      </c>
      <c r="AS105" s="507" t="e">
        <f ca="1">+IF(AND(ISNUMBER(OFFSET('Sanitation Data'!$H$11,0,10*ROW('Sanitation Data'!H99))),'Data Summary'!DH105="Yes"),OFFSET('Sanitation Data'!$H$11,0,10*ROW('Sanitation Data'!H99)),NA())</f>
        <v>#N/A</v>
      </c>
      <c r="AT105" s="507" t="e">
        <f ca="1">+IF(AND(ISNUMBER(OFFSET('Sanitation Data'!$H$12,0,10*ROW('Sanitation Data'!H99))),'Data Summary'!DI105="Yes"),OFFSET('Sanitation Data'!$H$12,0,10*ROW('Sanitation Data'!H99)),NA())</f>
        <v>#N/A</v>
      </c>
      <c r="AU105" s="507" t="e">
        <f ca="1">+IF(AND(ISNUMBER(OFFSET('Sanitation Data'!$I$4,0,10*ROW('Sanitation Data'!I99))),'Data Summary'!DJ105="Yes"),100-OFFSET('Sanitation Data'!$I$4,0,10*ROW('Sanitation Data'!I99)),NA())</f>
        <v>#N/A</v>
      </c>
      <c r="AV105" s="507" t="e">
        <f ca="1">+IF(AND(ISNUMBER(OFFSET('Sanitation Data'!$I$6,0,10*ROW('Sanitation Data'!I99))),'Data Summary'!DK105="Yes"),OFFSET('Sanitation Data'!$I$6,0,10*ROW('Sanitation Data'!I99)),NA())</f>
        <v>#N/A</v>
      </c>
      <c r="AW105" s="507" t="e">
        <f ca="1">+IF(AND(ISNUMBER(OFFSET('Sanitation Data'!$I$10,0,10*ROW('Sanitation Data'!I99))),'Data Summary'!DL105="Yes"),OFFSET('Sanitation Data'!$I$10,0,10*ROW('Sanitation Data'!I99)),NA())</f>
        <v>#N/A</v>
      </c>
      <c r="AX105" s="507" t="e">
        <f ca="1">+IF(AND(ISNUMBER(OFFSET('Sanitation Data'!$I$11,0,10*ROW('Sanitation Data'!I99))),'Data Summary'!DM105="Yes"),OFFSET('Sanitation Data'!$I$11,0,10*ROW('Sanitation Data'!I99)),NA())</f>
        <v>#N/A</v>
      </c>
      <c r="AY105" s="507" t="e">
        <f ca="1">+IF(AND(ISNUMBER(OFFSET('Sanitation Data'!$I$12,0,10*ROW('Sanitation Data'!I99))),'Data Summary'!DN105="Yes"),OFFSET('Sanitation Data'!$I$12,0,10*ROW('Sanitation Data'!I99)),NA())</f>
        <v>#N/A</v>
      </c>
      <c r="AZ105" s="508" t="e">
        <f ca="1">+IF(AND(ISNUMBER(OFFSET('Hygiene Data'!$D$5,0,10*ROW('Hygiene Data'!D99))),'Data Summary'!DO105="Yes"),OFFSET('Hygiene Data'!$D$5,0,10*ROW('Hygiene Data'!D99)),NA())</f>
        <v>#N/A</v>
      </c>
      <c r="BA105" s="508" t="e">
        <f ca="1">+IF(AND(ISNUMBER(OFFSET('Hygiene Data'!$D$7,0,10*ROW('Hygiene Data'!D99))),'Data Summary'!DP105="Yes"),OFFSET('Hygiene Data'!$D$7,0,10*ROW('Hygiene Data'!D99)),NA())</f>
        <v>#N/A</v>
      </c>
      <c r="BB105" s="508" t="e">
        <f ca="1">+IF(AND(ISNUMBER(OFFSET('Hygiene Data'!$D$9,0,10*ROW('Hygiene Data'!D99))),'Data Summary'!DQ105="Yes"),OFFSET('Hygiene Data'!$D$9,0,10*ROW('Hygiene Data'!D99)),NA())</f>
        <v>#N/A</v>
      </c>
      <c r="BC105" s="508" t="e">
        <f ca="1">+IF(AND(ISNUMBER(OFFSET('Hygiene Data'!$E$5,0,10*ROW('Hygiene Data'!E99))),'Data Summary'!DR105="Yes"),OFFSET('Hygiene Data'!$E$5,0,10*ROW('Hygiene Data'!E99)),NA())</f>
        <v>#N/A</v>
      </c>
      <c r="BD105" s="508" t="e">
        <f ca="1">+IF(AND(ISNUMBER(OFFSET('Hygiene Data'!$E$7,0,10*ROW('Hygiene Data'!E99))),'Data Summary'!DS105="Yes"),OFFSET('Hygiene Data'!$E$7,0,10*ROW('Hygiene Data'!E99)),NA())</f>
        <v>#N/A</v>
      </c>
      <c r="BE105" s="508" t="e">
        <f ca="1">+IF(AND(ISNUMBER(OFFSET('Hygiene Data'!$E$9,0,10*ROW('Hygiene Data'!E99))),'Data Summary'!DT105="Yes"),OFFSET('Hygiene Data'!$E$9,0,10*ROW('Hygiene Data'!E99)),NA())</f>
        <v>#N/A</v>
      </c>
      <c r="BF105" s="508" t="e">
        <f ca="1">+IF(AND(ISNUMBER(OFFSET('Hygiene Data'!$F$5,0,10*ROW('Hygiene Data'!F99))),'Data Summary'!DU105="Yes"),OFFSET('Hygiene Data'!$F$5,0,10*ROW('Hygiene Data'!F99)),NA())</f>
        <v>#N/A</v>
      </c>
      <c r="BG105" s="508" t="e">
        <f ca="1">+IF(AND(ISNUMBER(OFFSET('Hygiene Data'!$F$7,0,10*ROW('Hygiene Data'!F99))),'Data Summary'!DV105="Yes"),OFFSET('Hygiene Data'!$F$7,0,10*ROW('Hygiene Data'!F99)),NA())</f>
        <v>#N/A</v>
      </c>
      <c r="BH105" s="508" t="e">
        <f ca="1">+IF(AND(ISNUMBER(OFFSET('Hygiene Data'!$F$9,0,10*ROW('Hygiene Data'!F99))),'Data Summary'!DW105="Yes"),OFFSET('Hygiene Data'!$F$9,0,10*ROW('Hygiene Data'!F99)),NA())</f>
        <v>#N/A</v>
      </c>
      <c r="BI105" s="508" t="e">
        <f ca="1">+IF(AND(ISNUMBER(OFFSET('Hygiene Data'!$G$5,0,10*ROW('Hygiene Data'!G99))),'Data Summary'!DX105="Yes"),OFFSET('Hygiene Data'!$G$5,0,10*ROW('Hygiene Data'!G99)),NA())</f>
        <v>#N/A</v>
      </c>
      <c r="BJ105" s="508" t="e">
        <f ca="1">+IF(AND(ISNUMBER(OFFSET('Hygiene Data'!$G$7,0,10*ROW('Hygiene Data'!G99))),'Data Summary'!DY105="Yes"),OFFSET('Hygiene Data'!$G$7,0,10*ROW('Hygiene Data'!G99)),NA())</f>
        <v>#N/A</v>
      </c>
      <c r="BK105" s="508" t="e">
        <f ca="1">+IF(AND(ISNUMBER(OFFSET('Hygiene Data'!$G$9,0,10*ROW('Hygiene Data'!G99))),'Data Summary'!DZ105="Yes"),OFFSET('Hygiene Data'!$G$9,0,10*ROW('Hygiene Data'!G99)),NA())</f>
        <v>#N/A</v>
      </c>
      <c r="BL105" s="508" t="e">
        <f ca="1">+IF(AND(ISNUMBER(OFFSET('Hygiene Data'!$H$5,0,10*ROW('Hygiene Data'!H99))),'Data Summary'!EA105="Yes"),OFFSET('Hygiene Data'!$H$5,0,10*ROW('Hygiene Data'!H99)),NA())</f>
        <v>#N/A</v>
      </c>
      <c r="BM105" s="508" t="e">
        <f ca="1">+IF(AND(ISNUMBER(OFFSET('Hygiene Data'!$H$7,0,10*ROW('Hygiene Data'!H99))),'Data Summary'!EB105="Yes"),OFFSET('Hygiene Data'!$H$7,0,10*ROW('Hygiene Data'!H99)),NA())</f>
        <v>#N/A</v>
      </c>
      <c r="BN105" s="508" t="e">
        <f ca="1">+IF(AND(ISNUMBER(OFFSET('Hygiene Data'!$H$9,0,10*ROW('Hygiene Data'!H99))),'Data Summary'!EC105="Yes"),OFFSET('Hygiene Data'!$H$9,0,10*ROW('Hygiene Data'!H99)),NA())</f>
        <v>#N/A</v>
      </c>
      <c r="BO105" s="508" t="e">
        <f ca="1">+IF(AND(ISNUMBER(OFFSET('Hygiene Data'!$I$5,0,10*ROW('Hygiene Data'!I99))),'Data Summary'!ED105="Yes"),OFFSET('Hygiene Data'!$I$5,0,10*ROW('Hygiene Data'!I99)),NA())</f>
        <v>#N/A</v>
      </c>
      <c r="BP105" s="508" t="e">
        <f ca="1">+IF(AND(ISNUMBER(OFFSET('Hygiene Data'!$I$7,0,10*ROW('Hygiene Data'!I99))),'Data Summary'!EE105="Yes"),OFFSET('Hygiene Data'!$I$7,0,10*ROW('Hygiene Data'!I99)),NA())</f>
        <v>#N/A</v>
      </c>
      <c r="BQ105" s="508" t="e">
        <f ca="1">+IF(AND(ISNUMBER(OFFSET('Hygiene Data'!$I$9,0,10*ROW('Hygiene Data'!I99))),'Data Summary'!EF105="Yes"),OFFSET('Hygiene Data'!$I$9,0,10*ROW('Hygiene Data'!I99)),NA())</f>
        <v>#N/A</v>
      </c>
    </row>
    <row r="106" spans="1:69" x14ac:dyDescent="0.25">
      <c r="A106" s="504" t="e">
        <f ca="1">+RIGHT('Data Summary'!A106,LEN('Data Summary'!A106)-9)</f>
        <v>#VALUE!</v>
      </c>
      <c r="B106" s="478" t="str">
        <f ca="1">+IF(ISTEXT('Data Summary'!B106),'Data Summary'!B106,"")</f>
        <v/>
      </c>
      <c r="C106" s="505" t="e">
        <f ca="1">+VALUE('Data Summary'!C106)</f>
        <v>#VALUE!</v>
      </c>
      <c r="D106" s="506" t="e">
        <f ca="1">+IF(AND(ISNUMBER(OFFSET('Water Data'!$D$4,0,10*ROW('Water Data'!D100))),'Data Summary'!BS106="Yes"),100-OFFSET('Water Data'!$D$4,0,10*ROW('Water Data'!D100)),NA())</f>
        <v>#N/A</v>
      </c>
      <c r="E106" s="506" t="e">
        <f ca="1">+IF(AND(ISNUMBER(OFFSET('Water Data'!$D$6,0,10*ROW('Water Data'!D100))),'Data Summary'!BT106="Yes"),OFFSET('Water Data'!$D$6,0,10*ROW('Water Data'!D100)),NA())</f>
        <v>#N/A</v>
      </c>
      <c r="F106" s="506" t="e">
        <f ca="1">+IF(AND(ISNUMBER(OFFSET('Water Data'!$D$9,0,10*ROW('Water Data'!D100))),'Data Summary'!BU106="Yes"),OFFSET('Water Data'!$D$9,0,10*ROW('Water Data'!D100)),NA())</f>
        <v>#N/A</v>
      </c>
      <c r="G106" s="506" t="e">
        <f ca="1">+IF(AND(ISNUMBER(OFFSET('Water Data'!$E$4,0,10*ROW('Water Data'!E100))),'Data Summary'!BV106="Yes"),100-OFFSET('Water Data'!$E$4,0,10*ROW('Water Data'!E100)),NA())</f>
        <v>#N/A</v>
      </c>
      <c r="H106" s="506" t="e">
        <f ca="1">+IF(AND(ISNUMBER(OFFSET('Water Data'!$E$6,0,10*ROW('Water Data'!E100))),'Data Summary'!BW106="Yes"),OFFSET('Water Data'!$E$6,0,10*ROW('Water Data'!E100)),NA())</f>
        <v>#N/A</v>
      </c>
      <c r="I106" s="506" t="e">
        <f ca="1">+IF(AND(ISNUMBER(OFFSET('Water Data'!$E$9,0,10*ROW('Water Data'!E100))),'Data Summary'!BX106="Yes"),OFFSET('Water Data'!$E$9,0,10*ROW('Water Data'!E100)),NA())</f>
        <v>#N/A</v>
      </c>
      <c r="J106" s="506" t="e">
        <f ca="1">+IF(AND(ISNUMBER(OFFSET('Water Data'!$F$4,0,10*ROW('Water Data'!F100))),'Data Summary'!BY106="Yes"),100-OFFSET('Water Data'!$F$4,0,10*ROW('Water Data'!F100)),NA())</f>
        <v>#N/A</v>
      </c>
      <c r="K106" s="506" t="e">
        <f ca="1">+IF(AND(ISNUMBER(OFFSET('Water Data'!$F$6,0,10*ROW('Water Data'!F100))),'Data Summary'!BZ106="Yes"),OFFSET('Water Data'!$F$6,0,10*ROW('Water Data'!F100)),NA())</f>
        <v>#N/A</v>
      </c>
      <c r="L106" s="506" t="e">
        <f ca="1">+IF(AND(ISNUMBER(OFFSET('Water Data'!$F$9,0,10*ROW('Water Data'!F100))),'Data Summary'!CA106="Yes"),OFFSET('Water Data'!$F$9,0,10*ROW('Water Data'!F100)),NA())</f>
        <v>#N/A</v>
      </c>
      <c r="M106" s="506" t="e">
        <f ca="1">+IF(AND(ISNUMBER(OFFSET('Water Data'!$G$4,0,10*ROW('Water Data'!G100))),'Data Summary'!CB106="Yes"),100-OFFSET('Water Data'!$G$4,0,10*ROW('Water Data'!G100)),NA())</f>
        <v>#N/A</v>
      </c>
      <c r="N106" s="506" t="e">
        <f ca="1">+IF(AND(ISNUMBER(OFFSET('Water Data'!$G$6,0,10*ROW('Water Data'!G100))),'Data Summary'!CC106="Yes"),OFFSET('Water Data'!$G$6,0,10*ROW('Water Data'!G100)),NA())</f>
        <v>#N/A</v>
      </c>
      <c r="O106" s="506" t="e">
        <f ca="1">+IF(AND(ISNUMBER(OFFSET('Water Data'!$G$9,0,10*ROW('Water Data'!G100))),'Data Summary'!CD106="Yes"),OFFSET('Water Data'!$G$9,0,10*ROW('Water Data'!G100)),NA())</f>
        <v>#N/A</v>
      </c>
      <c r="P106" s="506" t="e">
        <f ca="1">+IF(AND(ISNUMBER(OFFSET('Water Data'!$H$4,0,10*ROW('Water Data'!H100))),'Data Summary'!CE106="Yes"),100-OFFSET('Water Data'!$H$4,0,10*ROW('Water Data'!H100)),NA())</f>
        <v>#N/A</v>
      </c>
      <c r="Q106" s="506" t="e">
        <f ca="1">+IF(AND(ISNUMBER(OFFSET('Water Data'!$H$6,0,10*ROW('Water Data'!H100))),'Data Summary'!CF106="Yes"),OFFSET('Water Data'!$H$6,0,10*ROW('Water Data'!H100)),NA())</f>
        <v>#N/A</v>
      </c>
      <c r="R106" s="506" t="e">
        <f ca="1">+IF(AND(ISNUMBER(OFFSET('Water Data'!$H$9,0,10*ROW('Water Data'!H100))),'Data Summary'!CG106="Yes"),OFFSET('Water Data'!$H$9,0,10*ROW('Water Data'!H100)),NA())</f>
        <v>#N/A</v>
      </c>
      <c r="S106" s="506" t="e">
        <f ca="1">+IF(AND(ISNUMBER(OFFSET('Water Data'!$I$4,0,10*ROW('Water Data'!I100))),'Data Summary'!CH106="Yes"),100-OFFSET('Water Data'!$I$4,0,10*ROW('Water Data'!I100)),NA())</f>
        <v>#N/A</v>
      </c>
      <c r="T106" s="506" t="e">
        <f ca="1">+IF(AND(ISNUMBER(OFFSET('Water Data'!$I$6,0,10*ROW('Water Data'!I100))),'Data Summary'!CI106="Yes"),OFFSET('Water Data'!$I$6,0,10*ROW('Water Data'!I100)),NA())</f>
        <v>#N/A</v>
      </c>
      <c r="U106" s="506" t="e">
        <f ca="1">+IF(AND(ISNUMBER(OFFSET('Water Data'!$I$9,0,10*ROW('Water Data'!I100))),'Data Summary'!CJ106="Yes"),OFFSET('Water Data'!$I$9,0,10*ROW('Water Data'!I100)),NA())</f>
        <v>#N/A</v>
      </c>
      <c r="V106" s="507" t="e">
        <f ca="1">+IF(AND(ISNUMBER(OFFSET('Sanitation Data'!$D$4,0,10*ROW('Sanitation Data'!D100))),'Data Summary'!CK106="Yes"),100-OFFSET('Sanitation Data'!$D$4,0,10*ROW('Sanitation Data'!D100)),NA())</f>
        <v>#N/A</v>
      </c>
      <c r="W106" s="507" t="e">
        <f ca="1">+IF(AND(ISNUMBER(OFFSET('Sanitation Data'!$D$6,0,10*ROW('Sanitation Data'!D100))),'Data Summary'!CL106="Yes"),OFFSET('Sanitation Data'!$D$6,0,10*ROW('Sanitation Data'!D100)),NA())</f>
        <v>#N/A</v>
      </c>
      <c r="X106" s="507" t="e">
        <f ca="1">+IF(AND(ISNUMBER(OFFSET('Sanitation Data'!$D$10,0,10*ROW('Sanitation Data'!D100))),'Data Summary'!CM106="Yes"),OFFSET('Sanitation Data'!$D$10,0,10*ROW('Sanitation Data'!D100)),NA())</f>
        <v>#N/A</v>
      </c>
      <c r="Y106" s="507" t="e">
        <f ca="1">+IF(AND(ISNUMBER(OFFSET('Sanitation Data'!$D$11,0,10*ROW('Sanitation Data'!D100))),'Data Summary'!CN106="Yes"),OFFSET('Sanitation Data'!$D$11,0,10*ROW('Sanitation Data'!D100)),NA())</f>
        <v>#N/A</v>
      </c>
      <c r="Z106" s="507" t="e">
        <f ca="1">+IF(AND(ISNUMBER(OFFSET('Sanitation Data'!$D$12,0,10*ROW('Sanitation Data'!D100))),'Data Summary'!CO106="Yes"),OFFSET('Sanitation Data'!$D$12,0,10*ROW('Sanitation Data'!D100)),NA())</f>
        <v>#N/A</v>
      </c>
      <c r="AA106" s="507" t="e">
        <f ca="1">+IF(AND(ISNUMBER(OFFSET('Sanitation Data'!$E$4,0,10*ROW('Sanitation Data'!E100))),'Data Summary'!CP106="Yes"),100-OFFSET('Sanitation Data'!$E$4,0,10*ROW('Sanitation Data'!E100)),NA())</f>
        <v>#N/A</v>
      </c>
      <c r="AB106" s="507" t="e">
        <f ca="1">+IF(AND(ISNUMBER(OFFSET('Sanitation Data'!$E$6,0,10*ROW('Sanitation Data'!E100))),'Data Summary'!CQ106="Yes"),OFFSET('Sanitation Data'!$E$6,0,10*ROW('Sanitation Data'!E100)),NA())</f>
        <v>#N/A</v>
      </c>
      <c r="AC106" s="507" t="e">
        <f ca="1">+IF(AND(ISNUMBER(OFFSET('Sanitation Data'!$E$10,0,10*ROW('Sanitation Data'!E100))),'Data Summary'!CR106="Yes"),OFFSET('Sanitation Data'!$E$10,0,10*ROW('Sanitation Data'!E100)),NA())</f>
        <v>#N/A</v>
      </c>
      <c r="AD106" s="507" t="e">
        <f ca="1">+IF(AND(ISNUMBER(OFFSET('Sanitation Data'!$E$11,0,10*ROW('Sanitation Data'!E100))),'Data Summary'!CS106="Yes"),OFFSET('Sanitation Data'!$E$11,0,10*ROW('Sanitation Data'!E100)),NA())</f>
        <v>#N/A</v>
      </c>
      <c r="AE106" s="507" t="e">
        <f ca="1">+IF(AND(ISNUMBER(OFFSET('Sanitation Data'!$E$12,0,10*ROW('Sanitation Data'!E100))),'Data Summary'!CT106="Yes"),OFFSET('Sanitation Data'!$E$12,0,10*ROW('Sanitation Data'!E100)),NA())</f>
        <v>#N/A</v>
      </c>
      <c r="AF106" s="507" t="e">
        <f ca="1">+IF(AND(ISNUMBER(OFFSET('Sanitation Data'!$F$4,0,10*ROW('Sanitation Data'!F100))),'Data Summary'!CU106="Yes"),100-OFFSET('Sanitation Data'!$F$4,0,10*ROW('Sanitation Data'!F100)),NA())</f>
        <v>#N/A</v>
      </c>
      <c r="AG106" s="507" t="e">
        <f ca="1">+IF(AND(ISNUMBER(OFFSET('Sanitation Data'!$F$6,0,10*ROW('Sanitation Data'!F100))),'Data Summary'!CV106="Yes"),OFFSET('Sanitation Data'!$F$6,0,10*ROW('Sanitation Data'!F100)),NA())</f>
        <v>#N/A</v>
      </c>
      <c r="AH106" s="507" t="e">
        <f ca="1">+IF(AND(ISNUMBER(OFFSET('Sanitation Data'!$F$10,0,10*ROW('Sanitation Data'!F100))),'Data Summary'!CW106="Yes"),OFFSET('Sanitation Data'!$F$10,0,10*ROW('Sanitation Data'!F100)),NA())</f>
        <v>#N/A</v>
      </c>
      <c r="AI106" s="507" t="e">
        <f ca="1">+IF(AND(ISNUMBER(OFFSET('Sanitation Data'!$F$11,0,10*ROW('Sanitation Data'!F100))),'Data Summary'!CX106="Yes"),OFFSET('Sanitation Data'!$F$11,0,10*ROW('Sanitation Data'!F100)),NA())</f>
        <v>#N/A</v>
      </c>
      <c r="AJ106" s="507" t="e">
        <f ca="1">+IF(AND(ISNUMBER(OFFSET('Sanitation Data'!$F$12,0,10*ROW('Sanitation Data'!F100))),'Data Summary'!CY106="Yes"),OFFSET('Sanitation Data'!$F$12,0,10*ROW('Sanitation Data'!F100)),NA())</f>
        <v>#N/A</v>
      </c>
      <c r="AK106" s="507" t="e">
        <f ca="1">+IF(AND(ISNUMBER(OFFSET('Sanitation Data'!$G$4,0,10*ROW('Sanitation Data'!G100))),'Data Summary'!CZ106="Yes"),100-OFFSET('Sanitation Data'!$G$4,0,10*ROW('Sanitation Data'!G100)),NA())</f>
        <v>#N/A</v>
      </c>
      <c r="AL106" s="507" t="e">
        <f ca="1">+IF(AND(ISNUMBER(OFFSET('Sanitation Data'!$G$6,0,10*ROW('Sanitation Data'!G100))),'Data Summary'!DA106="Yes"),OFFSET('Sanitation Data'!$G$6,0,10*ROW('Sanitation Data'!G100)),NA())</f>
        <v>#N/A</v>
      </c>
      <c r="AM106" s="507" t="e">
        <f ca="1">+IF(AND(ISNUMBER(OFFSET('Sanitation Data'!$G$10,0,10*ROW('Sanitation Data'!G100))),'Data Summary'!DB106="Yes"),OFFSET('Sanitation Data'!$G$10,0,10*ROW('Sanitation Data'!G100)),NA())</f>
        <v>#N/A</v>
      </c>
      <c r="AN106" s="507" t="e">
        <f ca="1">+IF(AND(ISNUMBER(OFFSET('Sanitation Data'!$G$11,0,10*ROW('Sanitation Data'!G100))),'Data Summary'!DC106="Yes"),OFFSET('Sanitation Data'!$G$11,0,10*ROW('Sanitation Data'!G100)),NA())</f>
        <v>#N/A</v>
      </c>
      <c r="AO106" s="507" t="e">
        <f ca="1">+IF(AND(ISNUMBER(OFFSET('Sanitation Data'!$G$12,0,10*ROW('Sanitation Data'!G100))),'Data Summary'!DD106="Yes"),OFFSET('Sanitation Data'!$G$12,0,10*ROW('Sanitation Data'!G100)),NA())</f>
        <v>#N/A</v>
      </c>
      <c r="AP106" s="507" t="e">
        <f ca="1">+IF(AND(ISNUMBER(OFFSET('Sanitation Data'!$H$4,0,10*ROW('Sanitation Data'!H100))),'Data Summary'!DE106="Yes"),100-OFFSET('Sanitation Data'!$H$4,0,10*ROW('Sanitation Data'!H100)),NA())</f>
        <v>#N/A</v>
      </c>
      <c r="AQ106" s="507" t="e">
        <f ca="1">+IF(AND(ISNUMBER(OFFSET('Sanitation Data'!$H$6,0,10*ROW('Sanitation Data'!H100))),'Data Summary'!DF106="Yes"),OFFSET('Sanitation Data'!$H$6,0,10*ROW('Sanitation Data'!H100)),NA())</f>
        <v>#N/A</v>
      </c>
      <c r="AR106" s="507" t="e">
        <f ca="1">+IF(AND(ISNUMBER(OFFSET('Sanitation Data'!$H$10,0,10*ROW('Sanitation Data'!H100))),'Data Summary'!DG106="Yes"),OFFSET('Sanitation Data'!$H$10,0,10*ROW('Sanitation Data'!H100)),NA())</f>
        <v>#N/A</v>
      </c>
      <c r="AS106" s="507" t="e">
        <f ca="1">+IF(AND(ISNUMBER(OFFSET('Sanitation Data'!$H$11,0,10*ROW('Sanitation Data'!H100))),'Data Summary'!DH106="Yes"),OFFSET('Sanitation Data'!$H$11,0,10*ROW('Sanitation Data'!H100)),NA())</f>
        <v>#N/A</v>
      </c>
      <c r="AT106" s="507" t="e">
        <f ca="1">+IF(AND(ISNUMBER(OFFSET('Sanitation Data'!$H$12,0,10*ROW('Sanitation Data'!H100))),'Data Summary'!DI106="Yes"),OFFSET('Sanitation Data'!$H$12,0,10*ROW('Sanitation Data'!H100)),NA())</f>
        <v>#N/A</v>
      </c>
      <c r="AU106" s="507" t="e">
        <f ca="1">+IF(AND(ISNUMBER(OFFSET('Sanitation Data'!$I$4,0,10*ROW('Sanitation Data'!I100))),'Data Summary'!DJ106="Yes"),100-OFFSET('Sanitation Data'!$I$4,0,10*ROW('Sanitation Data'!I100)),NA())</f>
        <v>#N/A</v>
      </c>
      <c r="AV106" s="507" t="e">
        <f ca="1">+IF(AND(ISNUMBER(OFFSET('Sanitation Data'!$I$6,0,10*ROW('Sanitation Data'!I100))),'Data Summary'!DK106="Yes"),OFFSET('Sanitation Data'!$I$6,0,10*ROW('Sanitation Data'!I100)),NA())</f>
        <v>#N/A</v>
      </c>
      <c r="AW106" s="507" t="e">
        <f ca="1">+IF(AND(ISNUMBER(OFFSET('Sanitation Data'!$I$10,0,10*ROW('Sanitation Data'!I100))),'Data Summary'!DL106="Yes"),OFFSET('Sanitation Data'!$I$10,0,10*ROW('Sanitation Data'!I100)),NA())</f>
        <v>#N/A</v>
      </c>
      <c r="AX106" s="507" t="e">
        <f ca="1">+IF(AND(ISNUMBER(OFFSET('Sanitation Data'!$I$11,0,10*ROW('Sanitation Data'!I100))),'Data Summary'!DM106="Yes"),OFFSET('Sanitation Data'!$I$11,0,10*ROW('Sanitation Data'!I100)),NA())</f>
        <v>#N/A</v>
      </c>
      <c r="AY106" s="507" t="e">
        <f ca="1">+IF(AND(ISNUMBER(OFFSET('Sanitation Data'!$I$12,0,10*ROW('Sanitation Data'!I100))),'Data Summary'!DN106="Yes"),OFFSET('Sanitation Data'!$I$12,0,10*ROW('Sanitation Data'!I100)),NA())</f>
        <v>#N/A</v>
      </c>
      <c r="AZ106" s="508" t="e">
        <f ca="1">+IF(AND(ISNUMBER(OFFSET('Hygiene Data'!$D$5,0,10*ROW('Hygiene Data'!D100))),'Data Summary'!DO106="Yes"),OFFSET('Hygiene Data'!$D$5,0,10*ROW('Hygiene Data'!D100)),NA())</f>
        <v>#N/A</v>
      </c>
      <c r="BA106" s="508" t="e">
        <f ca="1">+IF(AND(ISNUMBER(OFFSET('Hygiene Data'!$D$7,0,10*ROW('Hygiene Data'!D100))),'Data Summary'!DP106="Yes"),OFFSET('Hygiene Data'!$D$7,0,10*ROW('Hygiene Data'!D100)),NA())</f>
        <v>#N/A</v>
      </c>
      <c r="BB106" s="508" t="e">
        <f ca="1">+IF(AND(ISNUMBER(OFFSET('Hygiene Data'!$D$9,0,10*ROW('Hygiene Data'!D100))),'Data Summary'!DQ106="Yes"),OFFSET('Hygiene Data'!$D$9,0,10*ROW('Hygiene Data'!D100)),NA())</f>
        <v>#N/A</v>
      </c>
      <c r="BC106" s="508" t="e">
        <f ca="1">+IF(AND(ISNUMBER(OFFSET('Hygiene Data'!$E$5,0,10*ROW('Hygiene Data'!E100))),'Data Summary'!DR106="Yes"),OFFSET('Hygiene Data'!$E$5,0,10*ROW('Hygiene Data'!E100)),NA())</f>
        <v>#N/A</v>
      </c>
      <c r="BD106" s="508" t="e">
        <f ca="1">+IF(AND(ISNUMBER(OFFSET('Hygiene Data'!$E$7,0,10*ROW('Hygiene Data'!E100))),'Data Summary'!DS106="Yes"),OFFSET('Hygiene Data'!$E$7,0,10*ROW('Hygiene Data'!E100)),NA())</f>
        <v>#N/A</v>
      </c>
      <c r="BE106" s="508" t="e">
        <f ca="1">+IF(AND(ISNUMBER(OFFSET('Hygiene Data'!$E$9,0,10*ROW('Hygiene Data'!E100))),'Data Summary'!DT106="Yes"),OFFSET('Hygiene Data'!$E$9,0,10*ROW('Hygiene Data'!E100)),NA())</f>
        <v>#N/A</v>
      </c>
      <c r="BF106" s="508" t="e">
        <f ca="1">+IF(AND(ISNUMBER(OFFSET('Hygiene Data'!$F$5,0,10*ROW('Hygiene Data'!F100))),'Data Summary'!DU106="Yes"),OFFSET('Hygiene Data'!$F$5,0,10*ROW('Hygiene Data'!F100)),NA())</f>
        <v>#N/A</v>
      </c>
      <c r="BG106" s="508" t="e">
        <f ca="1">+IF(AND(ISNUMBER(OFFSET('Hygiene Data'!$F$7,0,10*ROW('Hygiene Data'!F100))),'Data Summary'!DV106="Yes"),OFFSET('Hygiene Data'!$F$7,0,10*ROW('Hygiene Data'!F100)),NA())</f>
        <v>#N/A</v>
      </c>
      <c r="BH106" s="508" t="e">
        <f ca="1">+IF(AND(ISNUMBER(OFFSET('Hygiene Data'!$F$9,0,10*ROW('Hygiene Data'!F100))),'Data Summary'!DW106="Yes"),OFFSET('Hygiene Data'!$F$9,0,10*ROW('Hygiene Data'!F100)),NA())</f>
        <v>#N/A</v>
      </c>
      <c r="BI106" s="508" t="e">
        <f ca="1">+IF(AND(ISNUMBER(OFFSET('Hygiene Data'!$G$5,0,10*ROW('Hygiene Data'!G100))),'Data Summary'!DX106="Yes"),OFFSET('Hygiene Data'!$G$5,0,10*ROW('Hygiene Data'!G100)),NA())</f>
        <v>#N/A</v>
      </c>
      <c r="BJ106" s="508" t="e">
        <f ca="1">+IF(AND(ISNUMBER(OFFSET('Hygiene Data'!$G$7,0,10*ROW('Hygiene Data'!G100))),'Data Summary'!DY106="Yes"),OFFSET('Hygiene Data'!$G$7,0,10*ROW('Hygiene Data'!G100)),NA())</f>
        <v>#N/A</v>
      </c>
      <c r="BK106" s="508" t="e">
        <f ca="1">+IF(AND(ISNUMBER(OFFSET('Hygiene Data'!$G$9,0,10*ROW('Hygiene Data'!G100))),'Data Summary'!DZ106="Yes"),OFFSET('Hygiene Data'!$G$9,0,10*ROW('Hygiene Data'!G100)),NA())</f>
        <v>#N/A</v>
      </c>
      <c r="BL106" s="508" t="e">
        <f ca="1">+IF(AND(ISNUMBER(OFFSET('Hygiene Data'!$H$5,0,10*ROW('Hygiene Data'!H100))),'Data Summary'!EA106="Yes"),OFFSET('Hygiene Data'!$H$5,0,10*ROW('Hygiene Data'!H100)),NA())</f>
        <v>#N/A</v>
      </c>
      <c r="BM106" s="508" t="e">
        <f ca="1">+IF(AND(ISNUMBER(OFFSET('Hygiene Data'!$H$7,0,10*ROW('Hygiene Data'!H100))),'Data Summary'!EB106="Yes"),OFFSET('Hygiene Data'!$H$7,0,10*ROW('Hygiene Data'!H100)),NA())</f>
        <v>#N/A</v>
      </c>
      <c r="BN106" s="508" t="e">
        <f ca="1">+IF(AND(ISNUMBER(OFFSET('Hygiene Data'!$H$9,0,10*ROW('Hygiene Data'!H100))),'Data Summary'!EC106="Yes"),OFFSET('Hygiene Data'!$H$9,0,10*ROW('Hygiene Data'!H100)),NA())</f>
        <v>#N/A</v>
      </c>
      <c r="BO106" s="508" t="e">
        <f ca="1">+IF(AND(ISNUMBER(OFFSET('Hygiene Data'!$I$5,0,10*ROW('Hygiene Data'!I100))),'Data Summary'!ED106="Yes"),OFFSET('Hygiene Data'!$I$5,0,10*ROW('Hygiene Data'!I100)),NA())</f>
        <v>#N/A</v>
      </c>
      <c r="BP106" s="508" t="e">
        <f ca="1">+IF(AND(ISNUMBER(OFFSET('Hygiene Data'!$I$7,0,10*ROW('Hygiene Data'!I100))),'Data Summary'!EE106="Yes"),OFFSET('Hygiene Data'!$I$7,0,10*ROW('Hygiene Data'!I100)),NA())</f>
        <v>#N/A</v>
      </c>
      <c r="BQ106" s="508" t="e">
        <f ca="1">+IF(AND(ISNUMBER(OFFSET('Hygiene Data'!$I$9,0,10*ROW('Hygiene Data'!I100))),'Data Summary'!EF106="Yes"),OFFSET('Hygiene Data'!$I$9,0,10*ROW('Hygiene Data'!I100)),NA())</f>
        <v>#N/A</v>
      </c>
    </row>
    <row r="107" spans="1:69" x14ac:dyDescent="0.25">
      <c r="A107" s="504" t="e">
        <f ca="1">+RIGHT('Data Summary'!A107,LEN('Data Summary'!A107)-9)</f>
        <v>#VALUE!</v>
      </c>
      <c r="B107" s="478" t="str">
        <f ca="1">+IF(ISTEXT('Data Summary'!B107),'Data Summary'!B107,"")</f>
        <v/>
      </c>
      <c r="C107" s="505" t="e">
        <f ca="1">+VALUE('Data Summary'!C107)</f>
        <v>#VALUE!</v>
      </c>
      <c r="D107" s="506" t="e">
        <f ca="1">+IF(AND(ISNUMBER(OFFSET('Water Data'!$D$4,0,10*ROW('Water Data'!D101))),'Data Summary'!BS107="Yes"),100-OFFSET('Water Data'!$D$4,0,10*ROW('Water Data'!D101)),NA())</f>
        <v>#N/A</v>
      </c>
      <c r="E107" s="506" t="e">
        <f ca="1">+IF(AND(ISNUMBER(OFFSET('Water Data'!$D$6,0,10*ROW('Water Data'!D101))),'Data Summary'!BT107="Yes"),OFFSET('Water Data'!$D$6,0,10*ROW('Water Data'!D101)),NA())</f>
        <v>#N/A</v>
      </c>
      <c r="F107" s="506" t="e">
        <f ca="1">+IF(AND(ISNUMBER(OFFSET('Water Data'!$D$9,0,10*ROW('Water Data'!D101))),'Data Summary'!BU107="Yes"),OFFSET('Water Data'!$D$9,0,10*ROW('Water Data'!D101)),NA())</f>
        <v>#N/A</v>
      </c>
      <c r="G107" s="506" t="e">
        <f ca="1">+IF(AND(ISNUMBER(OFFSET('Water Data'!$E$4,0,10*ROW('Water Data'!E101))),'Data Summary'!BV107="Yes"),100-OFFSET('Water Data'!$E$4,0,10*ROW('Water Data'!E101)),NA())</f>
        <v>#N/A</v>
      </c>
      <c r="H107" s="506" t="e">
        <f ca="1">+IF(AND(ISNUMBER(OFFSET('Water Data'!$E$6,0,10*ROW('Water Data'!E101))),'Data Summary'!BW107="Yes"),OFFSET('Water Data'!$E$6,0,10*ROW('Water Data'!E101)),NA())</f>
        <v>#N/A</v>
      </c>
      <c r="I107" s="506" t="e">
        <f ca="1">+IF(AND(ISNUMBER(OFFSET('Water Data'!$E$9,0,10*ROW('Water Data'!E101))),'Data Summary'!BX107="Yes"),OFFSET('Water Data'!$E$9,0,10*ROW('Water Data'!E101)),NA())</f>
        <v>#N/A</v>
      </c>
      <c r="J107" s="506" t="e">
        <f ca="1">+IF(AND(ISNUMBER(OFFSET('Water Data'!$F$4,0,10*ROW('Water Data'!F101))),'Data Summary'!BY107="Yes"),100-OFFSET('Water Data'!$F$4,0,10*ROW('Water Data'!F101)),NA())</f>
        <v>#N/A</v>
      </c>
      <c r="K107" s="506" t="e">
        <f ca="1">+IF(AND(ISNUMBER(OFFSET('Water Data'!$F$6,0,10*ROW('Water Data'!F101))),'Data Summary'!BZ107="Yes"),OFFSET('Water Data'!$F$6,0,10*ROW('Water Data'!F101)),NA())</f>
        <v>#N/A</v>
      </c>
      <c r="L107" s="506" t="e">
        <f ca="1">+IF(AND(ISNUMBER(OFFSET('Water Data'!$F$9,0,10*ROW('Water Data'!F101))),'Data Summary'!CA107="Yes"),OFFSET('Water Data'!$F$9,0,10*ROW('Water Data'!F101)),NA())</f>
        <v>#N/A</v>
      </c>
      <c r="M107" s="506" t="e">
        <f ca="1">+IF(AND(ISNUMBER(OFFSET('Water Data'!$G$4,0,10*ROW('Water Data'!G101))),'Data Summary'!CB107="Yes"),100-OFFSET('Water Data'!$G$4,0,10*ROW('Water Data'!G101)),NA())</f>
        <v>#N/A</v>
      </c>
      <c r="N107" s="506" t="e">
        <f ca="1">+IF(AND(ISNUMBER(OFFSET('Water Data'!$G$6,0,10*ROW('Water Data'!G101))),'Data Summary'!CC107="Yes"),OFFSET('Water Data'!$G$6,0,10*ROW('Water Data'!G101)),NA())</f>
        <v>#N/A</v>
      </c>
      <c r="O107" s="506" t="e">
        <f ca="1">+IF(AND(ISNUMBER(OFFSET('Water Data'!$G$9,0,10*ROW('Water Data'!G101))),'Data Summary'!CD107="Yes"),OFFSET('Water Data'!$G$9,0,10*ROW('Water Data'!G101)),NA())</f>
        <v>#N/A</v>
      </c>
      <c r="P107" s="506" t="e">
        <f ca="1">+IF(AND(ISNUMBER(OFFSET('Water Data'!$H$4,0,10*ROW('Water Data'!H101))),'Data Summary'!CE107="Yes"),100-OFFSET('Water Data'!$H$4,0,10*ROW('Water Data'!H101)),NA())</f>
        <v>#N/A</v>
      </c>
      <c r="Q107" s="506" t="e">
        <f ca="1">+IF(AND(ISNUMBER(OFFSET('Water Data'!$H$6,0,10*ROW('Water Data'!H101))),'Data Summary'!CF107="Yes"),OFFSET('Water Data'!$H$6,0,10*ROW('Water Data'!H101)),NA())</f>
        <v>#N/A</v>
      </c>
      <c r="R107" s="506" t="e">
        <f ca="1">+IF(AND(ISNUMBER(OFFSET('Water Data'!$H$9,0,10*ROW('Water Data'!H101))),'Data Summary'!CG107="Yes"),OFFSET('Water Data'!$H$9,0,10*ROW('Water Data'!H101)),NA())</f>
        <v>#N/A</v>
      </c>
      <c r="S107" s="506" t="e">
        <f ca="1">+IF(AND(ISNUMBER(OFFSET('Water Data'!$I$4,0,10*ROW('Water Data'!I101))),'Data Summary'!CH107="Yes"),100-OFFSET('Water Data'!$I$4,0,10*ROW('Water Data'!I101)),NA())</f>
        <v>#N/A</v>
      </c>
      <c r="T107" s="506" t="e">
        <f ca="1">+IF(AND(ISNUMBER(OFFSET('Water Data'!$I$6,0,10*ROW('Water Data'!I101))),'Data Summary'!CI107="Yes"),OFFSET('Water Data'!$I$6,0,10*ROW('Water Data'!I101)),NA())</f>
        <v>#N/A</v>
      </c>
      <c r="U107" s="506" t="e">
        <f ca="1">+IF(AND(ISNUMBER(OFFSET('Water Data'!$I$9,0,10*ROW('Water Data'!I101))),'Data Summary'!CJ107="Yes"),OFFSET('Water Data'!$I$9,0,10*ROW('Water Data'!I101)),NA())</f>
        <v>#N/A</v>
      </c>
      <c r="V107" s="507" t="e">
        <f ca="1">+IF(AND(ISNUMBER(OFFSET('Sanitation Data'!$D$4,0,10*ROW('Sanitation Data'!D101))),'Data Summary'!CK107="Yes"),100-OFFSET('Sanitation Data'!$D$4,0,10*ROW('Sanitation Data'!D101)),NA())</f>
        <v>#N/A</v>
      </c>
      <c r="W107" s="507" t="e">
        <f ca="1">+IF(AND(ISNUMBER(OFFSET('Sanitation Data'!$D$6,0,10*ROW('Sanitation Data'!D101))),'Data Summary'!CL107="Yes"),OFFSET('Sanitation Data'!$D$6,0,10*ROW('Sanitation Data'!D101)),NA())</f>
        <v>#N/A</v>
      </c>
      <c r="X107" s="507" t="e">
        <f ca="1">+IF(AND(ISNUMBER(OFFSET('Sanitation Data'!$D$10,0,10*ROW('Sanitation Data'!D101))),'Data Summary'!CM107="Yes"),OFFSET('Sanitation Data'!$D$10,0,10*ROW('Sanitation Data'!D101)),NA())</f>
        <v>#N/A</v>
      </c>
      <c r="Y107" s="507" t="e">
        <f ca="1">+IF(AND(ISNUMBER(OFFSET('Sanitation Data'!$D$11,0,10*ROW('Sanitation Data'!D101))),'Data Summary'!CN107="Yes"),OFFSET('Sanitation Data'!$D$11,0,10*ROW('Sanitation Data'!D101)),NA())</f>
        <v>#N/A</v>
      </c>
      <c r="Z107" s="507" t="e">
        <f ca="1">+IF(AND(ISNUMBER(OFFSET('Sanitation Data'!$D$12,0,10*ROW('Sanitation Data'!D101))),'Data Summary'!CO107="Yes"),OFFSET('Sanitation Data'!$D$12,0,10*ROW('Sanitation Data'!D101)),NA())</f>
        <v>#N/A</v>
      </c>
      <c r="AA107" s="507" t="e">
        <f ca="1">+IF(AND(ISNUMBER(OFFSET('Sanitation Data'!$E$4,0,10*ROW('Sanitation Data'!E101))),'Data Summary'!CP107="Yes"),100-OFFSET('Sanitation Data'!$E$4,0,10*ROW('Sanitation Data'!E101)),NA())</f>
        <v>#N/A</v>
      </c>
      <c r="AB107" s="507" t="e">
        <f ca="1">+IF(AND(ISNUMBER(OFFSET('Sanitation Data'!$E$6,0,10*ROW('Sanitation Data'!E101))),'Data Summary'!CQ107="Yes"),OFFSET('Sanitation Data'!$E$6,0,10*ROW('Sanitation Data'!E101)),NA())</f>
        <v>#N/A</v>
      </c>
      <c r="AC107" s="507" t="e">
        <f ca="1">+IF(AND(ISNUMBER(OFFSET('Sanitation Data'!$E$10,0,10*ROW('Sanitation Data'!E101))),'Data Summary'!CR107="Yes"),OFFSET('Sanitation Data'!$E$10,0,10*ROW('Sanitation Data'!E101)),NA())</f>
        <v>#N/A</v>
      </c>
      <c r="AD107" s="507" t="e">
        <f ca="1">+IF(AND(ISNUMBER(OFFSET('Sanitation Data'!$E$11,0,10*ROW('Sanitation Data'!E101))),'Data Summary'!CS107="Yes"),OFFSET('Sanitation Data'!$E$11,0,10*ROW('Sanitation Data'!E101)),NA())</f>
        <v>#N/A</v>
      </c>
      <c r="AE107" s="507" t="e">
        <f ca="1">+IF(AND(ISNUMBER(OFFSET('Sanitation Data'!$E$12,0,10*ROW('Sanitation Data'!E101))),'Data Summary'!CT107="Yes"),OFFSET('Sanitation Data'!$E$12,0,10*ROW('Sanitation Data'!E101)),NA())</f>
        <v>#N/A</v>
      </c>
      <c r="AF107" s="507" t="e">
        <f ca="1">+IF(AND(ISNUMBER(OFFSET('Sanitation Data'!$F$4,0,10*ROW('Sanitation Data'!F101))),'Data Summary'!CU107="Yes"),100-OFFSET('Sanitation Data'!$F$4,0,10*ROW('Sanitation Data'!F101)),NA())</f>
        <v>#N/A</v>
      </c>
      <c r="AG107" s="507" t="e">
        <f ca="1">+IF(AND(ISNUMBER(OFFSET('Sanitation Data'!$F$6,0,10*ROW('Sanitation Data'!F101))),'Data Summary'!CV107="Yes"),OFFSET('Sanitation Data'!$F$6,0,10*ROW('Sanitation Data'!F101)),NA())</f>
        <v>#N/A</v>
      </c>
      <c r="AH107" s="507" t="e">
        <f ca="1">+IF(AND(ISNUMBER(OFFSET('Sanitation Data'!$F$10,0,10*ROW('Sanitation Data'!F101))),'Data Summary'!CW107="Yes"),OFFSET('Sanitation Data'!$F$10,0,10*ROW('Sanitation Data'!F101)),NA())</f>
        <v>#N/A</v>
      </c>
      <c r="AI107" s="507" t="e">
        <f ca="1">+IF(AND(ISNUMBER(OFFSET('Sanitation Data'!$F$11,0,10*ROW('Sanitation Data'!F101))),'Data Summary'!CX107="Yes"),OFFSET('Sanitation Data'!$F$11,0,10*ROW('Sanitation Data'!F101)),NA())</f>
        <v>#N/A</v>
      </c>
      <c r="AJ107" s="507" t="e">
        <f ca="1">+IF(AND(ISNUMBER(OFFSET('Sanitation Data'!$F$12,0,10*ROW('Sanitation Data'!F101))),'Data Summary'!CY107="Yes"),OFFSET('Sanitation Data'!$F$12,0,10*ROW('Sanitation Data'!F101)),NA())</f>
        <v>#N/A</v>
      </c>
      <c r="AK107" s="507" t="e">
        <f ca="1">+IF(AND(ISNUMBER(OFFSET('Sanitation Data'!$G$4,0,10*ROW('Sanitation Data'!G101))),'Data Summary'!CZ107="Yes"),100-OFFSET('Sanitation Data'!$G$4,0,10*ROW('Sanitation Data'!G101)),NA())</f>
        <v>#N/A</v>
      </c>
      <c r="AL107" s="507" t="e">
        <f ca="1">+IF(AND(ISNUMBER(OFFSET('Sanitation Data'!$G$6,0,10*ROW('Sanitation Data'!G101))),'Data Summary'!DA107="Yes"),OFFSET('Sanitation Data'!$G$6,0,10*ROW('Sanitation Data'!G101)),NA())</f>
        <v>#N/A</v>
      </c>
      <c r="AM107" s="507" t="e">
        <f ca="1">+IF(AND(ISNUMBER(OFFSET('Sanitation Data'!$G$10,0,10*ROW('Sanitation Data'!G101))),'Data Summary'!DB107="Yes"),OFFSET('Sanitation Data'!$G$10,0,10*ROW('Sanitation Data'!G101)),NA())</f>
        <v>#N/A</v>
      </c>
      <c r="AN107" s="507" t="e">
        <f ca="1">+IF(AND(ISNUMBER(OFFSET('Sanitation Data'!$G$11,0,10*ROW('Sanitation Data'!G101))),'Data Summary'!DC107="Yes"),OFFSET('Sanitation Data'!$G$11,0,10*ROW('Sanitation Data'!G101)),NA())</f>
        <v>#N/A</v>
      </c>
      <c r="AO107" s="507" t="e">
        <f ca="1">+IF(AND(ISNUMBER(OFFSET('Sanitation Data'!$G$12,0,10*ROW('Sanitation Data'!G101))),'Data Summary'!DD107="Yes"),OFFSET('Sanitation Data'!$G$12,0,10*ROW('Sanitation Data'!G101)),NA())</f>
        <v>#N/A</v>
      </c>
      <c r="AP107" s="507" t="e">
        <f ca="1">+IF(AND(ISNUMBER(OFFSET('Sanitation Data'!$H$4,0,10*ROW('Sanitation Data'!H101))),'Data Summary'!DE107="Yes"),100-OFFSET('Sanitation Data'!$H$4,0,10*ROW('Sanitation Data'!H101)),NA())</f>
        <v>#N/A</v>
      </c>
      <c r="AQ107" s="507" t="e">
        <f ca="1">+IF(AND(ISNUMBER(OFFSET('Sanitation Data'!$H$6,0,10*ROW('Sanitation Data'!H101))),'Data Summary'!DF107="Yes"),OFFSET('Sanitation Data'!$H$6,0,10*ROW('Sanitation Data'!H101)),NA())</f>
        <v>#N/A</v>
      </c>
      <c r="AR107" s="507" t="e">
        <f ca="1">+IF(AND(ISNUMBER(OFFSET('Sanitation Data'!$H$10,0,10*ROW('Sanitation Data'!H101))),'Data Summary'!DG107="Yes"),OFFSET('Sanitation Data'!$H$10,0,10*ROW('Sanitation Data'!H101)),NA())</f>
        <v>#N/A</v>
      </c>
      <c r="AS107" s="507" t="e">
        <f ca="1">+IF(AND(ISNUMBER(OFFSET('Sanitation Data'!$H$11,0,10*ROW('Sanitation Data'!H101))),'Data Summary'!DH107="Yes"),OFFSET('Sanitation Data'!$H$11,0,10*ROW('Sanitation Data'!H101)),NA())</f>
        <v>#N/A</v>
      </c>
      <c r="AT107" s="507" t="e">
        <f ca="1">+IF(AND(ISNUMBER(OFFSET('Sanitation Data'!$H$12,0,10*ROW('Sanitation Data'!H101))),'Data Summary'!DI107="Yes"),OFFSET('Sanitation Data'!$H$12,0,10*ROW('Sanitation Data'!H101)),NA())</f>
        <v>#N/A</v>
      </c>
      <c r="AU107" s="507" t="e">
        <f ca="1">+IF(AND(ISNUMBER(OFFSET('Sanitation Data'!$I$4,0,10*ROW('Sanitation Data'!I101))),'Data Summary'!DJ107="Yes"),100-OFFSET('Sanitation Data'!$I$4,0,10*ROW('Sanitation Data'!I101)),NA())</f>
        <v>#N/A</v>
      </c>
      <c r="AV107" s="507" t="e">
        <f ca="1">+IF(AND(ISNUMBER(OFFSET('Sanitation Data'!$I$6,0,10*ROW('Sanitation Data'!I101))),'Data Summary'!DK107="Yes"),OFFSET('Sanitation Data'!$I$6,0,10*ROW('Sanitation Data'!I101)),NA())</f>
        <v>#N/A</v>
      </c>
      <c r="AW107" s="507" t="e">
        <f ca="1">+IF(AND(ISNUMBER(OFFSET('Sanitation Data'!$I$10,0,10*ROW('Sanitation Data'!I101))),'Data Summary'!DL107="Yes"),OFFSET('Sanitation Data'!$I$10,0,10*ROW('Sanitation Data'!I101)),NA())</f>
        <v>#N/A</v>
      </c>
      <c r="AX107" s="507" t="e">
        <f ca="1">+IF(AND(ISNUMBER(OFFSET('Sanitation Data'!$I$11,0,10*ROW('Sanitation Data'!I101))),'Data Summary'!DM107="Yes"),OFFSET('Sanitation Data'!$I$11,0,10*ROW('Sanitation Data'!I101)),NA())</f>
        <v>#N/A</v>
      </c>
      <c r="AY107" s="507" t="e">
        <f ca="1">+IF(AND(ISNUMBER(OFFSET('Sanitation Data'!$I$12,0,10*ROW('Sanitation Data'!I101))),'Data Summary'!DN107="Yes"),OFFSET('Sanitation Data'!$I$12,0,10*ROW('Sanitation Data'!I101)),NA())</f>
        <v>#N/A</v>
      </c>
      <c r="AZ107" s="508" t="e">
        <f ca="1">+IF(AND(ISNUMBER(OFFSET('Hygiene Data'!$D$5,0,10*ROW('Hygiene Data'!D101))),'Data Summary'!DO107="Yes"),OFFSET('Hygiene Data'!$D$5,0,10*ROW('Hygiene Data'!D101)),NA())</f>
        <v>#N/A</v>
      </c>
      <c r="BA107" s="508" t="e">
        <f ca="1">+IF(AND(ISNUMBER(OFFSET('Hygiene Data'!$D$7,0,10*ROW('Hygiene Data'!D101))),'Data Summary'!DP107="Yes"),OFFSET('Hygiene Data'!$D$7,0,10*ROW('Hygiene Data'!D101)),NA())</f>
        <v>#N/A</v>
      </c>
      <c r="BB107" s="508" t="e">
        <f ca="1">+IF(AND(ISNUMBER(OFFSET('Hygiene Data'!$D$9,0,10*ROW('Hygiene Data'!D101))),'Data Summary'!DQ107="Yes"),OFFSET('Hygiene Data'!$D$9,0,10*ROW('Hygiene Data'!D101)),NA())</f>
        <v>#N/A</v>
      </c>
      <c r="BC107" s="508" t="e">
        <f ca="1">+IF(AND(ISNUMBER(OFFSET('Hygiene Data'!$E$5,0,10*ROW('Hygiene Data'!E101))),'Data Summary'!DR107="Yes"),OFFSET('Hygiene Data'!$E$5,0,10*ROW('Hygiene Data'!E101)),NA())</f>
        <v>#N/A</v>
      </c>
      <c r="BD107" s="508" t="e">
        <f ca="1">+IF(AND(ISNUMBER(OFFSET('Hygiene Data'!$E$7,0,10*ROW('Hygiene Data'!E101))),'Data Summary'!DS107="Yes"),OFFSET('Hygiene Data'!$E$7,0,10*ROW('Hygiene Data'!E101)),NA())</f>
        <v>#N/A</v>
      </c>
      <c r="BE107" s="508" t="e">
        <f ca="1">+IF(AND(ISNUMBER(OFFSET('Hygiene Data'!$E$9,0,10*ROW('Hygiene Data'!E101))),'Data Summary'!DT107="Yes"),OFFSET('Hygiene Data'!$E$9,0,10*ROW('Hygiene Data'!E101)),NA())</f>
        <v>#N/A</v>
      </c>
      <c r="BF107" s="508" t="e">
        <f ca="1">+IF(AND(ISNUMBER(OFFSET('Hygiene Data'!$F$5,0,10*ROW('Hygiene Data'!F101))),'Data Summary'!DU107="Yes"),OFFSET('Hygiene Data'!$F$5,0,10*ROW('Hygiene Data'!F101)),NA())</f>
        <v>#N/A</v>
      </c>
      <c r="BG107" s="508" t="e">
        <f ca="1">+IF(AND(ISNUMBER(OFFSET('Hygiene Data'!$F$7,0,10*ROW('Hygiene Data'!F101))),'Data Summary'!DV107="Yes"),OFFSET('Hygiene Data'!$F$7,0,10*ROW('Hygiene Data'!F101)),NA())</f>
        <v>#N/A</v>
      </c>
      <c r="BH107" s="508" t="e">
        <f ca="1">+IF(AND(ISNUMBER(OFFSET('Hygiene Data'!$F$9,0,10*ROW('Hygiene Data'!F101))),'Data Summary'!DW107="Yes"),OFFSET('Hygiene Data'!$F$9,0,10*ROW('Hygiene Data'!F101)),NA())</f>
        <v>#N/A</v>
      </c>
      <c r="BI107" s="508" t="e">
        <f ca="1">+IF(AND(ISNUMBER(OFFSET('Hygiene Data'!$G$5,0,10*ROW('Hygiene Data'!G101))),'Data Summary'!DX107="Yes"),OFFSET('Hygiene Data'!$G$5,0,10*ROW('Hygiene Data'!G101)),NA())</f>
        <v>#N/A</v>
      </c>
      <c r="BJ107" s="508" t="e">
        <f ca="1">+IF(AND(ISNUMBER(OFFSET('Hygiene Data'!$G$7,0,10*ROW('Hygiene Data'!G101))),'Data Summary'!DY107="Yes"),OFFSET('Hygiene Data'!$G$7,0,10*ROW('Hygiene Data'!G101)),NA())</f>
        <v>#N/A</v>
      </c>
      <c r="BK107" s="508" t="e">
        <f ca="1">+IF(AND(ISNUMBER(OFFSET('Hygiene Data'!$G$9,0,10*ROW('Hygiene Data'!G101))),'Data Summary'!DZ107="Yes"),OFFSET('Hygiene Data'!$G$9,0,10*ROW('Hygiene Data'!G101)),NA())</f>
        <v>#N/A</v>
      </c>
      <c r="BL107" s="508" t="e">
        <f ca="1">+IF(AND(ISNUMBER(OFFSET('Hygiene Data'!$H$5,0,10*ROW('Hygiene Data'!H101))),'Data Summary'!EA107="Yes"),OFFSET('Hygiene Data'!$H$5,0,10*ROW('Hygiene Data'!H101)),NA())</f>
        <v>#N/A</v>
      </c>
      <c r="BM107" s="508" t="e">
        <f ca="1">+IF(AND(ISNUMBER(OFFSET('Hygiene Data'!$H$7,0,10*ROW('Hygiene Data'!H101))),'Data Summary'!EB107="Yes"),OFFSET('Hygiene Data'!$H$7,0,10*ROW('Hygiene Data'!H101)),NA())</f>
        <v>#N/A</v>
      </c>
      <c r="BN107" s="508" t="e">
        <f ca="1">+IF(AND(ISNUMBER(OFFSET('Hygiene Data'!$H$9,0,10*ROW('Hygiene Data'!H101))),'Data Summary'!EC107="Yes"),OFFSET('Hygiene Data'!$H$9,0,10*ROW('Hygiene Data'!H101)),NA())</f>
        <v>#N/A</v>
      </c>
      <c r="BO107" s="508" t="e">
        <f ca="1">+IF(AND(ISNUMBER(OFFSET('Hygiene Data'!$I$5,0,10*ROW('Hygiene Data'!I101))),'Data Summary'!ED107="Yes"),OFFSET('Hygiene Data'!$I$5,0,10*ROW('Hygiene Data'!I101)),NA())</f>
        <v>#N/A</v>
      </c>
      <c r="BP107" s="508" t="e">
        <f ca="1">+IF(AND(ISNUMBER(OFFSET('Hygiene Data'!$I$7,0,10*ROW('Hygiene Data'!I101))),'Data Summary'!EE107="Yes"),OFFSET('Hygiene Data'!$I$7,0,10*ROW('Hygiene Data'!I101)),NA())</f>
        <v>#N/A</v>
      </c>
      <c r="BQ107" s="508" t="e">
        <f ca="1">+IF(AND(ISNUMBER(OFFSET('Hygiene Data'!$I$9,0,10*ROW('Hygiene Data'!I101))),'Data Summary'!EF107="Yes"),OFFSET('Hygiene Data'!$I$9,0,10*ROW('Hygiene Data'!I101)),NA())</f>
        <v>#N/A</v>
      </c>
    </row>
    <row r="108" spans="1:69" x14ac:dyDescent="0.25">
      <c r="A108" s="504" t="e">
        <f ca="1">+RIGHT('Data Summary'!A108,LEN('Data Summary'!A108)-9)</f>
        <v>#VALUE!</v>
      </c>
      <c r="B108" s="478" t="str">
        <f ca="1">+IF(ISTEXT('Data Summary'!B108),'Data Summary'!B108,"")</f>
        <v/>
      </c>
      <c r="C108" s="505" t="e">
        <f ca="1">+VALUE('Data Summary'!C108)</f>
        <v>#VALUE!</v>
      </c>
      <c r="D108" s="506" t="e">
        <f ca="1">+IF(AND(ISNUMBER(OFFSET('Water Data'!$D$4,0,10*ROW('Water Data'!D102))),'Data Summary'!BS108="Yes"),100-OFFSET('Water Data'!$D$4,0,10*ROW('Water Data'!D102)),NA())</f>
        <v>#N/A</v>
      </c>
      <c r="E108" s="506" t="e">
        <f ca="1">+IF(AND(ISNUMBER(OFFSET('Water Data'!$D$6,0,10*ROW('Water Data'!D102))),'Data Summary'!BT108="Yes"),OFFSET('Water Data'!$D$6,0,10*ROW('Water Data'!D102)),NA())</f>
        <v>#N/A</v>
      </c>
      <c r="F108" s="506" t="e">
        <f ca="1">+IF(AND(ISNUMBER(OFFSET('Water Data'!$D$9,0,10*ROW('Water Data'!D102))),'Data Summary'!BU108="Yes"),OFFSET('Water Data'!$D$9,0,10*ROW('Water Data'!D102)),NA())</f>
        <v>#N/A</v>
      </c>
      <c r="G108" s="506" t="e">
        <f ca="1">+IF(AND(ISNUMBER(OFFSET('Water Data'!$E$4,0,10*ROW('Water Data'!E102))),'Data Summary'!BV108="Yes"),100-OFFSET('Water Data'!$E$4,0,10*ROW('Water Data'!E102)),NA())</f>
        <v>#N/A</v>
      </c>
      <c r="H108" s="506" t="e">
        <f ca="1">+IF(AND(ISNUMBER(OFFSET('Water Data'!$E$6,0,10*ROW('Water Data'!E102))),'Data Summary'!BW108="Yes"),OFFSET('Water Data'!$E$6,0,10*ROW('Water Data'!E102)),NA())</f>
        <v>#N/A</v>
      </c>
      <c r="I108" s="506" t="e">
        <f ca="1">+IF(AND(ISNUMBER(OFFSET('Water Data'!$E$9,0,10*ROW('Water Data'!E102))),'Data Summary'!BX108="Yes"),OFFSET('Water Data'!$E$9,0,10*ROW('Water Data'!E102)),NA())</f>
        <v>#N/A</v>
      </c>
      <c r="J108" s="506" t="e">
        <f ca="1">+IF(AND(ISNUMBER(OFFSET('Water Data'!$F$4,0,10*ROW('Water Data'!F102))),'Data Summary'!BY108="Yes"),100-OFFSET('Water Data'!$F$4,0,10*ROW('Water Data'!F102)),NA())</f>
        <v>#N/A</v>
      </c>
      <c r="K108" s="506" t="e">
        <f ca="1">+IF(AND(ISNUMBER(OFFSET('Water Data'!$F$6,0,10*ROW('Water Data'!F102))),'Data Summary'!BZ108="Yes"),OFFSET('Water Data'!$F$6,0,10*ROW('Water Data'!F102)),NA())</f>
        <v>#N/A</v>
      </c>
      <c r="L108" s="506" t="e">
        <f ca="1">+IF(AND(ISNUMBER(OFFSET('Water Data'!$F$9,0,10*ROW('Water Data'!F102))),'Data Summary'!CA108="Yes"),OFFSET('Water Data'!$F$9,0,10*ROW('Water Data'!F102)),NA())</f>
        <v>#N/A</v>
      </c>
      <c r="M108" s="506" t="e">
        <f ca="1">+IF(AND(ISNUMBER(OFFSET('Water Data'!$G$4,0,10*ROW('Water Data'!G102))),'Data Summary'!CB108="Yes"),100-OFFSET('Water Data'!$G$4,0,10*ROW('Water Data'!G102)),NA())</f>
        <v>#N/A</v>
      </c>
      <c r="N108" s="506" t="e">
        <f ca="1">+IF(AND(ISNUMBER(OFFSET('Water Data'!$G$6,0,10*ROW('Water Data'!G102))),'Data Summary'!CC108="Yes"),OFFSET('Water Data'!$G$6,0,10*ROW('Water Data'!G102)),NA())</f>
        <v>#N/A</v>
      </c>
      <c r="O108" s="506" t="e">
        <f ca="1">+IF(AND(ISNUMBER(OFFSET('Water Data'!$G$9,0,10*ROW('Water Data'!G102))),'Data Summary'!CD108="Yes"),OFFSET('Water Data'!$G$9,0,10*ROW('Water Data'!G102)),NA())</f>
        <v>#N/A</v>
      </c>
      <c r="P108" s="506" t="e">
        <f ca="1">+IF(AND(ISNUMBER(OFFSET('Water Data'!$H$4,0,10*ROW('Water Data'!H102))),'Data Summary'!CE108="Yes"),100-OFFSET('Water Data'!$H$4,0,10*ROW('Water Data'!H102)),NA())</f>
        <v>#N/A</v>
      </c>
      <c r="Q108" s="506" t="e">
        <f ca="1">+IF(AND(ISNUMBER(OFFSET('Water Data'!$H$6,0,10*ROW('Water Data'!H102))),'Data Summary'!CF108="Yes"),OFFSET('Water Data'!$H$6,0,10*ROW('Water Data'!H102)),NA())</f>
        <v>#N/A</v>
      </c>
      <c r="R108" s="506" t="e">
        <f ca="1">+IF(AND(ISNUMBER(OFFSET('Water Data'!$H$9,0,10*ROW('Water Data'!H102))),'Data Summary'!CG108="Yes"),OFFSET('Water Data'!$H$9,0,10*ROW('Water Data'!H102)),NA())</f>
        <v>#N/A</v>
      </c>
      <c r="S108" s="506" t="e">
        <f ca="1">+IF(AND(ISNUMBER(OFFSET('Water Data'!$I$4,0,10*ROW('Water Data'!I102))),'Data Summary'!CH108="Yes"),100-OFFSET('Water Data'!$I$4,0,10*ROW('Water Data'!I102)),NA())</f>
        <v>#N/A</v>
      </c>
      <c r="T108" s="506" t="e">
        <f ca="1">+IF(AND(ISNUMBER(OFFSET('Water Data'!$I$6,0,10*ROW('Water Data'!I102))),'Data Summary'!CI108="Yes"),OFFSET('Water Data'!$I$6,0,10*ROW('Water Data'!I102)),NA())</f>
        <v>#N/A</v>
      </c>
      <c r="U108" s="506" t="e">
        <f ca="1">+IF(AND(ISNUMBER(OFFSET('Water Data'!$I$9,0,10*ROW('Water Data'!I102))),'Data Summary'!CJ108="Yes"),OFFSET('Water Data'!$I$9,0,10*ROW('Water Data'!I102)),NA())</f>
        <v>#N/A</v>
      </c>
      <c r="V108" s="507" t="e">
        <f ca="1">+IF(AND(ISNUMBER(OFFSET('Sanitation Data'!$D$4,0,10*ROW('Sanitation Data'!D102))),'Data Summary'!CK108="Yes"),100-OFFSET('Sanitation Data'!$D$4,0,10*ROW('Sanitation Data'!D102)),NA())</f>
        <v>#N/A</v>
      </c>
      <c r="W108" s="507" t="e">
        <f ca="1">+IF(AND(ISNUMBER(OFFSET('Sanitation Data'!$D$6,0,10*ROW('Sanitation Data'!D102))),'Data Summary'!CL108="Yes"),OFFSET('Sanitation Data'!$D$6,0,10*ROW('Sanitation Data'!D102)),NA())</f>
        <v>#N/A</v>
      </c>
      <c r="X108" s="507" t="e">
        <f ca="1">+IF(AND(ISNUMBER(OFFSET('Sanitation Data'!$D$10,0,10*ROW('Sanitation Data'!D102))),'Data Summary'!CM108="Yes"),OFFSET('Sanitation Data'!$D$10,0,10*ROW('Sanitation Data'!D102)),NA())</f>
        <v>#N/A</v>
      </c>
      <c r="Y108" s="507" t="e">
        <f ca="1">+IF(AND(ISNUMBER(OFFSET('Sanitation Data'!$D$11,0,10*ROW('Sanitation Data'!D102))),'Data Summary'!CN108="Yes"),OFFSET('Sanitation Data'!$D$11,0,10*ROW('Sanitation Data'!D102)),NA())</f>
        <v>#N/A</v>
      </c>
      <c r="Z108" s="507" t="e">
        <f ca="1">+IF(AND(ISNUMBER(OFFSET('Sanitation Data'!$D$12,0,10*ROW('Sanitation Data'!D102))),'Data Summary'!CO108="Yes"),OFFSET('Sanitation Data'!$D$12,0,10*ROW('Sanitation Data'!D102)),NA())</f>
        <v>#N/A</v>
      </c>
      <c r="AA108" s="507" t="e">
        <f ca="1">+IF(AND(ISNUMBER(OFFSET('Sanitation Data'!$E$4,0,10*ROW('Sanitation Data'!E102))),'Data Summary'!CP108="Yes"),100-OFFSET('Sanitation Data'!$E$4,0,10*ROW('Sanitation Data'!E102)),NA())</f>
        <v>#N/A</v>
      </c>
      <c r="AB108" s="507" t="e">
        <f ca="1">+IF(AND(ISNUMBER(OFFSET('Sanitation Data'!$E$6,0,10*ROW('Sanitation Data'!E102))),'Data Summary'!CQ108="Yes"),OFFSET('Sanitation Data'!$E$6,0,10*ROW('Sanitation Data'!E102)),NA())</f>
        <v>#N/A</v>
      </c>
      <c r="AC108" s="507" t="e">
        <f ca="1">+IF(AND(ISNUMBER(OFFSET('Sanitation Data'!$E$10,0,10*ROW('Sanitation Data'!E102))),'Data Summary'!CR108="Yes"),OFFSET('Sanitation Data'!$E$10,0,10*ROW('Sanitation Data'!E102)),NA())</f>
        <v>#N/A</v>
      </c>
      <c r="AD108" s="507" t="e">
        <f ca="1">+IF(AND(ISNUMBER(OFFSET('Sanitation Data'!$E$11,0,10*ROW('Sanitation Data'!E102))),'Data Summary'!CS108="Yes"),OFFSET('Sanitation Data'!$E$11,0,10*ROW('Sanitation Data'!E102)),NA())</f>
        <v>#N/A</v>
      </c>
      <c r="AE108" s="507" t="e">
        <f ca="1">+IF(AND(ISNUMBER(OFFSET('Sanitation Data'!$E$12,0,10*ROW('Sanitation Data'!E102))),'Data Summary'!CT108="Yes"),OFFSET('Sanitation Data'!$E$12,0,10*ROW('Sanitation Data'!E102)),NA())</f>
        <v>#N/A</v>
      </c>
      <c r="AF108" s="507" t="e">
        <f ca="1">+IF(AND(ISNUMBER(OFFSET('Sanitation Data'!$F$4,0,10*ROW('Sanitation Data'!F102))),'Data Summary'!CU108="Yes"),100-OFFSET('Sanitation Data'!$F$4,0,10*ROW('Sanitation Data'!F102)),NA())</f>
        <v>#N/A</v>
      </c>
      <c r="AG108" s="507" t="e">
        <f ca="1">+IF(AND(ISNUMBER(OFFSET('Sanitation Data'!$F$6,0,10*ROW('Sanitation Data'!F102))),'Data Summary'!CV108="Yes"),OFFSET('Sanitation Data'!$F$6,0,10*ROW('Sanitation Data'!F102)),NA())</f>
        <v>#N/A</v>
      </c>
      <c r="AH108" s="507" t="e">
        <f ca="1">+IF(AND(ISNUMBER(OFFSET('Sanitation Data'!$F$10,0,10*ROW('Sanitation Data'!F102))),'Data Summary'!CW108="Yes"),OFFSET('Sanitation Data'!$F$10,0,10*ROW('Sanitation Data'!F102)),NA())</f>
        <v>#N/A</v>
      </c>
      <c r="AI108" s="507" t="e">
        <f ca="1">+IF(AND(ISNUMBER(OFFSET('Sanitation Data'!$F$11,0,10*ROW('Sanitation Data'!F102))),'Data Summary'!CX108="Yes"),OFFSET('Sanitation Data'!$F$11,0,10*ROW('Sanitation Data'!F102)),NA())</f>
        <v>#N/A</v>
      </c>
      <c r="AJ108" s="507" t="e">
        <f ca="1">+IF(AND(ISNUMBER(OFFSET('Sanitation Data'!$F$12,0,10*ROW('Sanitation Data'!F102))),'Data Summary'!CY108="Yes"),OFFSET('Sanitation Data'!$F$12,0,10*ROW('Sanitation Data'!F102)),NA())</f>
        <v>#N/A</v>
      </c>
      <c r="AK108" s="507" t="e">
        <f ca="1">+IF(AND(ISNUMBER(OFFSET('Sanitation Data'!$G$4,0,10*ROW('Sanitation Data'!G102))),'Data Summary'!CZ108="Yes"),100-OFFSET('Sanitation Data'!$G$4,0,10*ROW('Sanitation Data'!G102)),NA())</f>
        <v>#N/A</v>
      </c>
      <c r="AL108" s="507" t="e">
        <f ca="1">+IF(AND(ISNUMBER(OFFSET('Sanitation Data'!$G$6,0,10*ROW('Sanitation Data'!G102))),'Data Summary'!DA108="Yes"),OFFSET('Sanitation Data'!$G$6,0,10*ROW('Sanitation Data'!G102)),NA())</f>
        <v>#N/A</v>
      </c>
      <c r="AM108" s="507" t="e">
        <f ca="1">+IF(AND(ISNUMBER(OFFSET('Sanitation Data'!$G$10,0,10*ROW('Sanitation Data'!G102))),'Data Summary'!DB108="Yes"),OFFSET('Sanitation Data'!$G$10,0,10*ROW('Sanitation Data'!G102)),NA())</f>
        <v>#N/A</v>
      </c>
      <c r="AN108" s="507" t="e">
        <f ca="1">+IF(AND(ISNUMBER(OFFSET('Sanitation Data'!$G$11,0,10*ROW('Sanitation Data'!G102))),'Data Summary'!DC108="Yes"),OFFSET('Sanitation Data'!$G$11,0,10*ROW('Sanitation Data'!G102)),NA())</f>
        <v>#N/A</v>
      </c>
      <c r="AO108" s="507" t="e">
        <f ca="1">+IF(AND(ISNUMBER(OFFSET('Sanitation Data'!$G$12,0,10*ROW('Sanitation Data'!G102))),'Data Summary'!DD108="Yes"),OFFSET('Sanitation Data'!$G$12,0,10*ROW('Sanitation Data'!G102)),NA())</f>
        <v>#N/A</v>
      </c>
      <c r="AP108" s="507" t="e">
        <f ca="1">+IF(AND(ISNUMBER(OFFSET('Sanitation Data'!$H$4,0,10*ROW('Sanitation Data'!H102))),'Data Summary'!DE108="Yes"),100-OFFSET('Sanitation Data'!$H$4,0,10*ROW('Sanitation Data'!H102)),NA())</f>
        <v>#N/A</v>
      </c>
      <c r="AQ108" s="507" t="e">
        <f ca="1">+IF(AND(ISNUMBER(OFFSET('Sanitation Data'!$H$6,0,10*ROW('Sanitation Data'!H102))),'Data Summary'!DF108="Yes"),OFFSET('Sanitation Data'!$H$6,0,10*ROW('Sanitation Data'!H102)),NA())</f>
        <v>#N/A</v>
      </c>
      <c r="AR108" s="507" t="e">
        <f ca="1">+IF(AND(ISNUMBER(OFFSET('Sanitation Data'!$H$10,0,10*ROW('Sanitation Data'!H102))),'Data Summary'!DG108="Yes"),OFFSET('Sanitation Data'!$H$10,0,10*ROW('Sanitation Data'!H102)),NA())</f>
        <v>#N/A</v>
      </c>
      <c r="AS108" s="507" t="e">
        <f ca="1">+IF(AND(ISNUMBER(OFFSET('Sanitation Data'!$H$11,0,10*ROW('Sanitation Data'!H102))),'Data Summary'!DH108="Yes"),OFFSET('Sanitation Data'!$H$11,0,10*ROW('Sanitation Data'!H102)),NA())</f>
        <v>#N/A</v>
      </c>
      <c r="AT108" s="507" t="e">
        <f ca="1">+IF(AND(ISNUMBER(OFFSET('Sanitation Data'!$H$12,0,10*ROW('Sanitation Data'!H102))),'Data Summary'!DI108="Yes"),OFFSET('Sanitation Data'!$H$12,0,10*ROW('Sanitation Data'!H102)),NA())</f>
        <v>#N/A</v>
      </c>
      <c r="AU108" s="507" t="e">
        <f ca="1">+IF(AND(ISNUMBER(OFFSET('Sanitation Data'!$I$4,0,10*ROW('Sanitation Data'!I102))),'Data Summary'!DJ108="Yes"),100-OFFSET('Sanitation Data'!$I$4,0,10*ROW('Sanitation Data'!I102)),NA())</f>
        <v>#N/A</v>
      </c>
      <c r="AV108" s="507" t="e">
        <f ca="1">+IF(AND(ISNUMBER(OFFSET('Sanitation Data'!$I$6,0,10*ROW('Sanitation Data'!I102))),'Data Summary'!DK108="Yes"),OFFSET('Sanitation Data'!$I$6,0,10*ROW('Sanitation Data'!I102)),NA())</f>
        <v>#N/A</v>
      </c>
      <c r="AW108" s="507" t="e">
        <f ca="1">+IF(AND(ISNUMBER(OFFSET('Sanitation Data'!$I$10,0,10*ROW('Sanitation Data'!I102))),'Data Summary'!DL108="Yes"),OFFSET('Sanitation Data'!$I$10,0,10*ROW('Sanitation Data'!I102)),NA())</f>
        <v>#N/A</v>
      </c>
      <c r="AX108" s="507" t="e">
        <f ca="1">+IF(AND(ISNUMBER(OFFSET('Sanitation Data'!$I$11,0,10*ROW('Sanitation Data'!I102))),'Data Summary'!DM108="Yes"),OFFSET('Sanitation Data'!$I$11,0,10*ROW('Sanitation Data'!I102)),NA())</f>
        <v>#N/A</v>
      </c>
      <c r="AY108" s="507" t="e">
        <f ca="1">+IF(AND(ISNUMBER(OFFSET('Sanitation Data'!$I$12,0,10*ROW('Sanitation Data'!I102))),'Data Summary'!DN108="Yes"),OFFSET('Sanitation Data'!$I$12,0,10*ROW('Sanitation Data'!I102)),NA())</f>
        <v>#N/A</v>
      </c>
      <c r="AZ108" s="508" t="e">
        <f ca="1">+IF(AND(ISNUMBER(OFFSET('Hygiene Data'!$D$5,0,10*ROW('Hygiene Data'!D102))),'Data Summary'!DO108="Yes"),OFFSET('Hygiene Data'!$D$5,0,10*ROW('Hygiene Data'!D102)),NA())</f>
        <v>#N/A</v>
      </c>
      <c r="BA108" s="508" t="e">
        <f ca="1">+IF(AND(ISNUMBER(OFFSET('Hygiene Data'!$D$7,0,10*ROW('Hygiene Data'!D102))),'Data Summary'!DP108="Yes"),OFFSET('Hygiene Data'!$D$7,0,10*ROW('Hygiene Data'!D102)),NA())</f>
        <v>#N/A</v>
      </c>
      <c r="BB108" s="508" t="e">
        <f ca="1">+IF(AND(ISNUMBER(OFFSET('Hygiene Data'!$D$9,0,10*ROW('Hygiene Data'!D102))),'Data Summary'!DQ108="Yes"),OFFSET('Hygiene Data'!$D$9,0,10*ROW('Hygiene Data'!D102)),NA())</f>
        <v>#N/A</v>
      </c>
      <c r="BC108" s="508" t="e">
        <f ca="1">+IF(AND(ISNUMBER(OFFSET('Hygiene Data'!$E$5,0,10*ROW('Hygiene Data'!E102))),'Data Summary'!DR108="Yes"),OFFSET('Hygiene Data'!$E$5,0,10*ROW('Hygiene Data'!E102)),NA())</f>
        <v>#N/A</v>
      </c>
      <c r="BD108" s="508" t="e">
        <f ca="1">+IF(AND(ISNUMBER(OFFSET('Hygiene Data'!$E$7,0,10*ROW('Hygiene Data'!E102))),'Data Summary'!DS108="Yes"),OFFSET('Hygiene Data'!$E$7,0,10*ROW('Hygiene Data'!E102)),NA())</f>
        <v>#N/A</v>
      </c>
      <c r="BE108" s="508" t="e">
        <f ca="1">+IF(AND(ISNUMBER(OFFSET('Hygiene Data'!$E$9,0,10*ROW('Hygiene Data'!E102))),'Data Summary'!DT108="Yes"),OFFSET('Hygiene Data'!$E$9,0,10*ROW('Hygiene Data'!E102)),NA())</f>
        <v>#N/A</v>
      </c>
      <c r="BF108" s="508" t="e">
        <f ca="1">+IF(AND(ISNUMBER(OFFSET('Hygiene Data'!$F$5,0,10*ROW('Hygiene Data'!F102))),'Data Summary'!DU108="Yes"),OFFSET('Hygiene Data'!$F$5,0,10*ROW('Hygiene Data'!F102)),NA())</f>
        <v>#N/A</v>
      </c>
      <c r="BG108" s="508" t="e">
        <f ca="1">+IF(AND(ISNUMBER(OFFSET('Hygiene Data'!$F$7,0,10*ROW('Hygiene Data'!F102))),'Data Summary'!DV108="Yes"),OFFSET('Hygiene Data'!$F$7,0,10*ROW('Hygiene Data'!F102)),NA())</f>
        <v>#N/A</v>
      </c>
      <c r="BH108" s="508" t="e">
        <f ca="1">+IF(AND(ISNUMBER(OFFSET('Hygiene Data'!$F$9,0,10*ROW('Hygiene Data'!F102))),'Data Summary'!DW108="Yes"),OFFSET('Hygiene Data'!$F$9,0,10*ROW('Hygiene Data'!F102)),NA())</f>
        <v>#N/A</v>
      </c>
      <c r="BI108" s="508" t="e">
        <f ca="1">+IF(AND(ISNUMBER(OFFSET('Hygiene Data'!$G$5,0,10*ROW('Hygiene Data'!G102))),'Data Summary'!DX108="Yes"),OFFSET('Hygiene Data'!$G$5,0,10*ROW('Hygiene Data'!G102)),NA())</f>
        <v>#N/A</v>
      </c>
      <c r="BJ108" s="508" t="e">
        <f ca="1">+IF(AND(ISNUMBER(OFFSET('Hygiene Data'!$G$7,0,10*ROW('Hygiene Data'!G102))),'Data Summary'!DY108="Yes"),OFFSET('Hygiene Data'!$G$7,0,10*ROW('Hygiene Data'!G102)),NA())</f>
        <v>#N/A</v>
      </c>
      <c r="BK108" s="508" t="e">
        <f ca="1">+IF(AND(ISNUMBER(OFFSET('Hygiene Data'!$G$9,0,10*ROW('Hygiene Data'!G102))),'Data Summary'!DZ108="Yes"),OFFSET('Hygiene Data'!$G$9,0,10*ROW('Hygiene Data'!G102)),NA())</f>
        <v>#N/A</v>
      </c>
      <c r="BL108" s="508" t="e">
        <f ca="1">+IF(AND(ISNUMBER(OFFSET('Hygiene Data'!$H$5,0,10*ROW('Hygiene Data'!H102))),'Data Summary'!EA108="Yes"),OFFSET('Hygiene Data'!$H$5,0,10*ROW('Hygiene Data'!H102)),NA())</f>
        <v>#N/A</v>
      </c>
      <c r="BM108" s="508" t="e">
        <f ca="1">+IF(AND(ISNUMBER(OFFSET('Hygiene Data'!$H$7,0,10*ROW('Hygiene Data'!H102))),'Data Summary'!EB108="Yes"),OFFSET('Hygiene Data'!$H$7,0,10*ROW('Hygiene Data'!H102)),NA())</f>
        <v>#N/A</v>
      </c>
      <c r="BN108" s="508" t="e">
        <f ca="1">+IF(AND(ISNUMBER(OFFSET('Hygiene Data'!$H$9,0,10*ROW('Hygiene Data'!H102))),'Data Summary'!EC108="Yes"),OFFSET('Hygiene Data'!$H$9,0,10*ROW('Hygiene Data'!H102)),NA())</f>
        <v>#N/A</v>
      </c>
      <c r="BO108" s="508" t="e">
        <f ca="1">+IF(AND(ISNUMBER(OFFSET('Hygiene Data'!$I$5,0,10*ROW('Hygiene Data'!I102))),'Data Summary'!ED108="Yes"),OFFSET('Hygiene Data'!$I$5,0,10*ROW('Hygiene Data'!I102)),NA())</f>
        <v>#N/A</v>
      </c>
      <c r="BP108" s="508" t="e">
        <f ca="1">+IF(AND(ISNUMBER(OFFSET('Hygiene Data'!$I$7,0,10*ROW('Hygiene Data'!I102))),'Data Summary'!EE108="Yes"),OFFSET('Hygiene Data'!$I$7,0,10*ROW('Hygiene Data'!I102)),NA())</f>
        <v>#N/A</v>
      </c>
      <c r="BQ108" s="508" t="e">
        <f ca="1">+IF(AND(ISNUMBER(OFFSET('Hygiene Data'!$I$9,0,10*ROW('Hygiene Data'!I102))),'Data Summary'!EF108="Yes"),OFFSET('Hygiene Data'!$I$9,0,10*ROW('Hygiene Data'!I102)),NA())</f>
        <v>#N/A</v>
      </c>
    </row>
    <row r="109" spans="1:69" x14ac:dyDescent="0.25">
      <c r="A109" s="504" t="e">
        <f ca="1">+RIGHT('Data Summary'!A109,LEN('Data Summary'!A109)-9)</f>
        <v>#VALUE!</v>
      </c>
      <c r="B109" s="478" t="str">
        <f ca="1">+IF(ISTEXT('Data Summary'!B109),'Data Summary'!B109,"")</f>
        <v/>
      </c>
      <c r="C109" s="505" t="e">
        <f ca="1">+VALUE('Data Summary'!C109)</f>
        <v>#VALUE!</v>
      </c>
      <c r="D109" s="506" t="e">
        <f ca="1">+IF(AND(ISNUMBER(OFFSET('Water Data'!$D$4,0,10*ROW('Water Data'!D103))),'Data Summary'!BS109="Yes"),100-OFFSET('Water Data'!$D$4,0,10*ROW('Water Data'!D103)),NA())</f>
        <v>#N/A</v>
      </c>
      <c r="E109" s="506" t="e">
        <f ca="1">+IF(AND(ISNUMBER(OFFSET('Water Data'!$D$6,0,10*ROW('Water Data'!D103))),'Data Summary'!BT109="Yes"),OFFSET('Water Data'!$D$6,0,10*ROW('Water Data'!D103)),NA())</f>
        <v>#N/A</v>
      </c>
      <c r="F109" s="506" t="e">
        <f ca="1">+IF(AND(ISNUMBER(OFFSET('Water Data'!$D$9,0,10*ROW('Water Data'!D103))),'Data Summary'!BU109="Yes"),OFFSET('Water Data'!$D$9,0,10*ROW('Water Data'!D103)),NA())</f>
        <v>#N/A</v>
      </c>
      <c r="G109" s="506" t="e">
        <f ca="1">+IF(AND(ISNUMBER(OFFSET('Water Data'!$E$4,0,10*ROW('Water Data'!E103))),'Data Summary'!BV109="Yes"),100-OFFSET('Water Data'!$E$4,0,10*ROW('Water Data'!E103)),NA())</f>
        <v>#N/A</v>
      </c>
      <c r="H109" s="506" t="e">
        <f ca="1">+IF(AND(ISNUMBER(OFFSET('Water Data'!$E$6,0,10*ROW('Water Data'!E103))),'Data Summary'!BW109="Yes"),OFFSET('Water Data'!$E$6,0,10*ROW('Water Data'!E103)),NA())</f>
        <v>#N/A</v>
      </c>
      <c r="I109" s="506" t="e">
        <f ca="1">+IF(AND(ISNUMBER(OFFSET('Water Data'!$E$9,0,10*ROW('Water Data'!E103))),'Data Summary'!BX109="Yes"),OFFSET('Water Data'!$E$9,0,10*ROW('Water Data'!E103)),NA())</f>
        <v>#N/A</v>
      </c>
      <c r="J109" s="506" t="e">
        <f ca="1">+IF(AND(ISNUMBER(OFFSET('Water Data'!$F$4,0,10*ROW('Water Data'!F103))),'Data Summary'!BY109="Yes"),100-OFFSET('Water Data'!$F$4,0,10*ROW('Water Data'!F103)),NA())</f>
        <v>#N/A</v>
      </c>
      <c r="K109" s="506" t="e">
        <f ca="1">+IF(AND(ISNUMBER(OFFSET('Water Data'!$F$6,0,10*ROW('Water Data'!F103))),'Data Summary'!BZ109="Yes"),OFFSET('Water Data'!$F$6,0,10*ROW('Water Data'!F103)),NA())</f>
        <v>#N/A</v>
      </c>
      <c r="L109" s="506" t="e">
        <f ca="1">+IF(AND(ISNUMBER(OFFSET('Water Data'!$F$9,0,10*ROW('Water Data'!F103))),'Data Summary'!CA109="Yes"),OFFSET('Water Data'!$F$9,0,10*ROW('Water Data'!F103)),NA())</f>
        <v>#N/A</v>
      </c>
      <c r="M109" s="506" t="e">
        <f ca="1">+IF(AND(ISNUMBER(OFFSET('Water Data'!$G$4,0,10*ROW('Water Data'!G103))),'Data Summary'!CB109="Yes"),100-OFFSET('Water Data'!$G$4,0,10*ROW('Water Data'!G103)),NA())</f>
        <v>#N/A</v>
      </c>
      <c r="N109" s="506" t="e">
        <f ca="1">+IF(AND(ISNUMBER(OFFSET('Water Data'!$G$6,0,10*ROW('Water Data'!G103))),'Data Summary'!CC109="Yes"),OFFSET('Water Data'!$G$6,0,10*ROW('Water Data'!G103)),NA())</f>
        <v>#N/A</v>
      </c>
      <c r="O109" s="506" t="e">
        <f ca="1">+IF(AND(ISNUMBER(OFFSET('Water Data'!$G$9,0,10*ROW('Water Data'!G103))),'Data Summary'!CD109="Yes"),OFFSET('Water Data'!$G$9,0,10*ROW('Water Data'!G103)),NA())</f>
        <v>#N/A</v>
      </c>
      <c r="P109" s="506" t="e">
        <f ca="1">+IF(AND(ISNUMBER(OFFSET('Water Data'!$H$4,0,10*ROW('Water Data'!H103))),'Data Summary'!CE109="Yes"),100-OFFSET('Water Data'!$H$4,0,10*ROW('Water Data'!H103)),NA())</f>
        <v>#N/A</v>
      </c>
      <c r="Q109" s="506" t="e">
        <f ca="1">+IF(AND(ISNUMBER(OFFSET('Water Data'!$H$6,0,10*ROW('Water Data'!H103))),'Data Summary'!CF109="Yes"),OFFSET('Water Data'!$H$6,0,10*ROW('Water Data'!H103)),NA())</f>
        <v>#N/A</v>
      </c>
      <c r="R109" s="506" t="e">
        <f ca="1">+IF(AND(ISNUMBER(OFFSET('Water Data'!$H$9,0,10*ROW('Water Data'!H103))),'Data Summary'!CG109="Yes"),OFFSET('Water Data'!$H$9,0,10*ROW('Water Data'!H103)),NA())</f>
        <v>#N/A</v>
      </c>
      <c r="S109" s="506" t="e">
        <f ca="1">+IF(AND(ISNUMBER(OFFSET('Water Data'!$I$4,0,10*ROW('Water Data'!I103))),'Data Summary'!CH109="Yes"),100-OFFSET('Water Data'!$I$4,0,10*ROW('Water Data'!I103)),NA())</f>
        <v>#N/A</v>
      </c>
      <c r="T109" s="506" t="e">
        <f ca="1">+IF(AND(ISNUMBER(OFFSET('Water Data'!$I$6,0,10*ROW('Water Data'!I103))),'Data Summary'!CI109="Yes"),OFFSET('Water Data'!$I$6,0,10*ROW('Water Data'!I103)),NA())</f>
        <v>#N/A</v>
      </c>
      <c r="U109" s="506" t="e">
        <f ca="1">+IF(AND(ISNUMBER(OFFSET('Water Data'!$I$9,0,10*ROW('Water Data'!I103))),'Data Summary'!CJ109="Yes"),OFFSET('Water Data'!$I$9,0,10*ROW('Water Data'!I103)),NA())</f>
        <v>#N/A</v>
      </c>
      <c r="V109" s="507" t="e">
        <f ca="1">+IF(AND(ISNUMBER(OFFSET('Sanitation Data'!$D$4,0,10*ROW('Sanitation Data'!D103))),'Data Summary'!CK109="Yes"),100-OFFSET('Sanitation Data'!$D$4,0,10*ROW('Sanitation Data'!D103)),NA())</f>
        <v>#N/A</v>
      </c>
      <c r="W109" s="507" t="e">
        <f ca="1">+IF(AND(ISNUMBER(OFFSET('Sanitation Data'!$D$6,0,10*ROW('Sanitation Data'!D103))),'Data Summary'!CL109="Yes"),OFFSET('Sanitation Data'!$D$6,0,10*ROW('Sanitation Data'!D103)),NA())</f>
        <v>#N/A</v>
      </c>
      <c r="X109" s="507" t="e">
        <f ca="1">+IF(AND(ISNUMBER(OFFSET('Sanitation Data'!$D$10,0,10*ROW('Sanitation Data'!D103))),'Data Summary'!CM109="Yes"),OFFSET('Sanitation Data'!$D$10,0,10*ROW('Sanitation Data'!D103)),NA())</f>
        <v>#N/A</v>
      </c>
      <c r="Y109" s="507" t="e">
        <f ca="1">+IF(AND(ISNUMBER(OFFSET('Sanitation Data'!$D$11,0,10*ROW('Sanitation Data'!D103))),'Data Summary'!CN109="Yes"),OFFSET('Sanitation Data'!$D$11,0,10*ROW('Sanitation Data'!D103)),NA())</f>
        <v>#N/A</v>
      </c>
      <c r="Z109" s="507" t="e">
        <f ca="1">+IF(AND(ISNUMBER(OFFSET('Sanitation Data'!$D$12,0,10*ROW('Sanitation Data'!D103))),'Data Summary'!CO109="Yes"),OFFSET('Sanitation Data'!$D$12,0,10*ROW('Sanitation Data'!D103)),NA())</f>
        <v>#N/A</v>
      </c>
      <c r="AA109" s="507" t="e">
        <f ca="1">+IF(AND(ISNUMBER(OFFSET('Sanitation Data'!$E$4,0,10*ROW('Sanitation Data'!E103))),'Data Summary'!CP109="Yes"),100-OFFSET('Sanitation Data'!$E$4,0,10*ROW('Sanitation Data'!E103)),NA())</f>
        <v>#N/A</v>
      </c>
      <c r="AB109" s="507" t="e">
        <f ca="1">+IF(AND(ISNUMBER(OFFSET('Sanitation Data'!$E$6,0,10*ROW('Sanitation Data'!E103))),'Data Summary'!CQ109="Yes"),OFFSET('Sanitation Data'!$E$6,0,10*ROW('Sanitation Data'!E103)),NA())</f>
        <v>#N/A</v>
      </c>
      <c r="AC109" s="507" t="e">
        <f ca="1">+IF(AND(ISNUMBER(OFFSET('Sanitation Data'!$E$10,0,10*ROW('Sanitation Data'!E103))),'Data Summary'!CR109="Yes"),OFFSET('Sanitation Data'!$E$10,0,10*ROW('Sanitation Data'!E103)),NA())</f>
        <v>#N/A</v>
      </c>
      <c r="AD109" s="507" t="e">
        <f ca="1">+IF(AND(ISNUMBER(OFFSET('Sanitation Data'!$E$11,0,10*ROW('Sanitation Data'!E103))),'Data Summary'!CS109="Yes"),OFFSET('Sanitation Data'!$E$11,0,10*ROW('Sanitation Data'!E103)),NA())</f>
        <v>#N/A</v>
      </c>
      <c r="AE109" s="507" t="e">
        <f ca="1">+IF(AND(ISNUMBER(OFFSET('Sanitation Data'!$E$12,0,10*ROW('Sanitation Data'!E103))),'Data Summary'!CT109="Yes"),OFFSET('Sanitation Data'!$E$12,0,10*ROW('Sanitation Data'!E103)),NA())</f>
        <v>#N/A</v>
      </c>
      <c r="AF109" s="507" t="e">
        <f ca="1">+IF(AND(ISNUMBER(OFFSET('Sanitation Data'!$F$4,0,10*ROW('Sanitation Data'!F103))),'Data Summary'!CU109="Yes"),100-OFFSET('Sanitation Data'!$F$4,0,10*ROW('Sanitation Data'!F103)),NA())</f>
        <v>#N/A</v>
      </c>
      <c r="AG109" s="507" t="e">
        <f ca="1">+IF(AND(ISNUMBER(OFFSET('Sanitation Data'!$F$6,0,10*ROW('Sanitation Data'!F103))),'Data Summary'!CV109="Yes"),OFFSET('Sanitation Data'!$F$6,0,10*ROW('Sanitation Data'!F103)),NA())</f>
        <v>#N/A</v>
      </c>
      <c r="AH109" s="507" t="e">
        <f ca="1">+IF(AND(ISNUMBER(OFFSET('Sanitation Data'!$F$10,0,10*ROW('Sanitation Data'!F103))),'Data Summary'!CW109="Yes"),OFFSET('Sanitation Data'!$F$10,0,10*ROW('Sanitation Data'!F103)),NA())</f>
        <v>#N/A</v>
      </c>
      <c r="AI109" s="507" t="e">
        <f ca="1">+IF(AND(ISNUMBER(OFFSET('Sanitation Data'!$F$11,0,10*ROW('Sanitation Data'!F103))),'Data Summary'!CX109="Yes"),OFFSET('Sanitation Data'!$F$11,0,10*ROW('Sanitation Data'!F103)),NA())</f>
        <v>#N/A</v>
      </c>
      <c r="AJ109" s="507" t="e">
        <f ca="1">+IF(AND(ISNUMBER(OFFSET('Sanitation Data'!$F$12,0,10*ROW('Sanitation Data'!F103))),'Data Summary'!CY109="Yes"),OFFSET('Sanitation Data'!$F$12,0,10*ROW('Sanitation Data'!F103)),NA())</f>
        <v>#N/A</v>
      </c>
      <c r="AK109" s="507" t="e">
        <f ca="1">+IF(AND(ISNUMBER(OFFSET('Sanitation Data'!$G$4,0,10*ROW('Sanitation Data'!G103))),'Data Summary'!CZ109="Yes"),100-OFFSET('Sanitation Data'!$G$4,0,10*ROW('Sanitation Data'!G103)),NA())</f>
        <v>#N/A</v>
      </c>
      <c r="AL109" s="507" t="e">
        <f ca="1">+IF(AND(ISNUMBER(OFFSET('Sanitation Data'!$G$6,0,10*ROW('Sanitation Data'!G103))),'Data Summary'!DA109="Yes"),OFFSET('Sanitation Data'!$G$6,0,10*ROW('Sanitation Data'!G103)),NA())</f>
        <v>#N/A</v>
      </c>
      <c r="AM109" s="507" t="e">
        <f ca="1">+IF(AND(ISNUMBER(OFFSET('Sanitation Data'!$G$10,0,10*ROW('Sanitation Data'!G103))),'Data Summary'!DB109="Yes"),OFFSET('Sanitation Data'!$G$10,0,10*ROW('Sanitation Data'!G103)),NA())</f>
        <v>#N/A</v>
      </c>
      <c r="AN109" s="507" t="e">
        <f ca="1">+IF(AND(ISNUMBER(OFFSET('Sanitation Data'!$G$11,0,10*ROW('Sanitation Data'!G103))),'Data Summary'!DC109="Yes"),OFFSET('Sanitation Data'!$G$11,0,10*ROW('Sanitation Data'!G103)),NA())</f>
        <v>#N/A</v>
      </c>
      <c r="AO109" s="507" t="e">
        <f ca="1">+IF(AND(ISNUMBER(OFFSET('Sanitation Data'!$G$12,0,10*ROW('Sanitation Data'!G103))),'Data Summary'!DD109="Yes"),OFFSET('Sanitation Data'!$G$12,0,10*ROW('Sanitation Data'!G103)),NA())</f>
        <v>#N/A</v>
      </c>
      <c r="AP109" s="507" t="e">
        <f ca="1">+IF(AND(ISNUMBER(OFFSET('Sanitation Data'!$H$4,0,10*ROW('Sanitation Data'!H103))),'Data Summary'!DE109="Yes"),100-OFFSET('Sanitation Data'!$H$4,0,10*ROW('Sanitation Data'!H103)),NA())</f>
        <v>#N/A</v>
      </c>
      <c r="AQ109" s="507" t="e">
        <f ca="1">+IF(AND(ISNUMBER(OFFSET('Sanitation Data'!$H$6,0,10*ROW('Sanitation Data'!H103))),'Data Summary'!DF109="Yes"),OFFSET('Sanitation Data'!$H$6,0,10*ROW('Sanitation Data'!H103)),NA())</f>
        <v>#N/A</v>
      </c>
      <c r="AR109" s="507" t="e">
        <f ca="1">+IF(AND(ISNUMBER(OFFSET('Sanitation Data'!$H$10,0,10*ROW('Sanitation Data'!H103))),'Data Summary'!DG109="Yes"),OFFSET('Sanitation Data'!$H$10,0,10*ROW('Sanitation Data'!H103)),NA())</f>
        <v>#N/A</v>
      </c>
      <c r="AS109" s="507" t="e">
        <f ca="1">+IF(AND(ISNUMBER(OFFSET('Sanitation Data'!$H$11,0,10*ROW('Sanitation Data'!H103))),'Data Summary'!DH109="Yes"),OFFSET('Sanitation Data'!$H$11,0,10*ROW('Sanitation Data'!H103)),NA())</f>
        <v>#N/A</v>
      </c>
      <c r="AT109" s="507" t="e">
        <f ca="1">+IF(AND(ISNUMBER(OFFSET('Sanitation Data'!$H$12,0,10*ROW('Sanitation Data'!H103))),'Data Summary'!DI109="Yes"),OFFSET('Sanitation Data'!$H$12,0,10*ROW('Sanitation Data'!H103)),NA())</f>
        <v>#N/A</v>
      </c>
      <c r="AU109" s="507" t="e">
        <f ca="1">+IF(AND(ISNUMBER(OFFSET('Sanitation Data'!$I$4,0,10*ROW('Sanitation Data'!I103))),'Data Summary'!DJ109="Yes"),100-OFFSET('Sanitation Data'!$I$4,0,10*ROW('Sanitation Data'!I103)),NA())</f>
        <v>#N/A</v>
      </c>
      <c r="AV109" s="507" t="e">
        <f ca="1">+IF(AND(ISNUMBER(OFFSET('Sanitation Data'!$I$6,0,10*ROW('Sanitation Data'!I103))),'Data Summary'!DK109="Yes"),OFFSET('Sanitation Data'!$I$6,0,10*ROW('Sanitation Data'!I103)),NA())</f>
        <v>#N/A</v>
      </c>
      <c r="AW109" s="507" t="e">
        <f ca="1">+IF(AND(ISNUMBER(OFFSET('Sanitation Data'!$I$10,0,10*ROW('Sanitation Data'!I103))),'Data Summary'!DL109="Yes"),OFFSET('Sanitation Data'!$I$10,0,10*ROW('Sanitation Data'!I103)),NA())</f>
        <v>#N/A</v>
      </c>
      <c r="AX109" s="507" t="e">
        <f ca="1">+IF(AND(ISNUMBER(OFFSET('Sanitation Data'!$I$11,0,10*ROW('Sanitation Data'!I103))),'Data Summary'!DM109="Yes"),OFFSET('Sanitation Data'!$I$11,0,10*ROW('Sanitation Data'!I103)),NA())</f>
        <v>#N/A</v>
      </c>
      <c r="AY109" s="507" t="e">
        <f ca="1">+IF(AND(ISNUMBER(OFFSET('Sanitation Data'!$I$12,0,10*ROW('Sanitation Data'!I103))),'Data Summary'!DN109="Yes"),OFFSET('Sanitation Data'!$I$12,0,10*ROW('Sanitation Data'!I103)),NA())</f>
        <v>#N/A</v>
      </c>
      <c r="AZ109" s="508" t="e">
        <f ca="1">+IF(AND(ISNUMBER(OFFSET('Hygiene Data'!$D$5,0,10*ROW('Hygiene Data'!D103))),'Data Summary'!DO109="Yes"),OFFSET('Hygiene Data'!$D$5,0,10*ROW('Hygiene Data'!D103)),NA())</f>
        <v>#N/A</v>
      </c>
      <c r="BA109" s="508" t="e">
        <f ca="1">+IF(AND(ISNUMBER(OFFSET('Hygiene Data'!$D$7,0,10*ROW('Hygiene Data'!D103))),'Data Summary'!DP109="Yes"),OFFSET('Hygiene Data'!$D$7,0,10*ROW('Hygiene Data'!D103)),NA())</f>
        <v>#N/A</v>
      </c>
      <c r="BB109" s="508" t="e">
        <f ca="1">+IF(AND(ISNUMBER(OFFSET('Hygiene Data'!$D$9,0,10*ROW('Hygiene Data'!D103))),'Data Summary'!DQ109="Yes"),OFFSET('Hygiene Data'!$D$9,0,10*ROW('Hygiene Data'!D103)),NA())</f>
        <v>#N/A</v>
      </c>
      <c r="BC109" s="508" t="e">
        <f ca="1">+IF(AND(ISNUMBER(OFFSET('Hygiene Data'!$E$5,0,10*ROW('Hygiene Data'!E103))),'Data Summary'!DR109="Yes"),OFFSET('Hygiene Data'!$E$5,0,10*ROW('Hygiene Data'!E103)),NA())</f>
        <v>#N/A</v>
      </c>
      <c r="BD109" s="508" t="e">
        <f ca="1">+IF(AND(ISNUMBER(OFFSET('Hygiene Data'!$E$7,0,10*ROW('Hygiene Data'!E103))),'Data Summary'!DS109="Yes"),OFFSET('Hygiene Data'!$E$7,0,10*ROW('Hygiene Data'!E103)),NA())</f>
        <v>#N/A</v>
      </c>
      <c r="BE109" s="508" t="e">
        <f ca="1">+IF(AND(ISNUMBER(OFFSET('Hygiene Data'!$E$9,0,10*ROW('Hygiene Data'!E103))),'Data Summary'!DT109="Yes"),OFFSET('Hygiene Data'!$E$9,0,10*ROW('Hygiene Data'!E103)),NA())</f>
        <v>#N/A</v>
      </c>
      <c r="BF109" s="508" t="e">
        <f ca="1">+IF(AND(ISNUMBER(OFFSET('Hygiene Data'!$F$5,0,10*ROW('Hygiene Data'!F103))),'Data Summary'!DU109="Yes"),OFFSET('Hygiene Data'!$F$5,0,10*ROW('Hygiene Data'!F103)),NA())</f>
        <v>#N/A</v>
      </c>
      <c r="BG109" s="508" t="e">
        <f ca="1">+IF(AND(ISNUMBER(OFFSET('Hygiene Data'!$F$7,0,10*ROW('Hygiene Data'!F103))),'Data Summary'!DV109="Yes"),OFFSET('Hygiene Data'!$F$7,0,10*ROW('Hygiene Data'!F103)),NA())</f>
        <v>#N/A</v>
      </c>
      <c r="BH109" s="508" t="e">
        <f ca="1">+IF(AND(ISNUMBER(OFFSET('Hygiene Data'!$F$9,0,10*ROW('Hygiene Data'!F103))),'Data Summary'!DW109="Yes"),OFFSET('Hygiene Data'!$F$9,0,10*ROW('Hygiene Data'!F103)),NA())</f>
        <v>#N/A</v>
      </c>
      <c r="BI109" s="508" t="e">
        <f ca="1">+IF(AND(ISNUMBER(OFFSET('Hygiene Data'!$G$5,0,10*ROW('Hygiene Data'!G103))),'Data Summary'!DX109="Yes"),OFFSET('Hygiene Data'!$G$5,0,10*ROW('Hygiene Data'!G103)),NA())</f>
        <v>#N/A</v>
      </c>
      <c r="BJ109" s="508" t="e">
        <f ca="1">+IF(AND(ISNUMBER(OFFSET('Hygiene Data'!$G$7,0,10*ROW('Hygiene Data'!G103))),'Data Summary'!DY109="Yes"),OFFSET('Hygiene Data'!$G$7,0,10*ROW('Hygiene Data'!G103)),NA())</f>
        <v>#N/A</v>
      </c>
      <c r="BK109" s="508" t="e">
        <f ca="1">+IF(AND(ISNUMBER(OFFSET('Hygiene Data'!$G$9,0,10*ROW('Hygiene Data'!G103))),'Data Summary'!DZ109="Yes"),OFFSET('Hygiene Data'!$G$9,0,10*ROW('Hygiene Data'!G103)),NA())</f>
        <v>#N/A</v>
      </c>
      <c r="BL109" s="508" t="e">
        <f ca="1">+IF(AND(ISNUMBER(OFFSET('Hygiene Data'!$H$5,0,10*ROW('Hygiene Data'!H103))),'Data Summary'!EA109="Yes"),OFFSET('Hygiene Data'!$H$5,0,10*ROW('Hygiene Data'!H103)),NA())</f>
        <v>#N/A</v>
      </c>
      <c r="BM109" s="508" t="e">
        <f ca="1">+IF(AND(ISNUMBER(OFFSET('Hygiene Data'!$H$7,0,10*ROW('Hygiene Data'!H103))),'Data Summary'!EB109="Yes"),OFFSET('Hygiene Data'!$H$7,0,10*ROW('Hygiene Data'!H103)),NA())</f>
        <v>#N/A</v>
      </c>
      <c r="BN109" s="508" t="e">
        <f ca="1">+IF(AND(ISNUMBER(OFFSET('Hygiene Data'!$H$9,0,10*ROW('Hygiene Data'!H103))),'Data Summary'!EC109="Yes"),OFFSET('Hygiene Data'!$H$9,0,10*ROW('Hygiene Data'!H103)),NA())</f>
        <v>#N/A</v>
      </c>
      <c r="BO109" s="508" t="e">
        <f ca="1">+IF(AND(ISNUMBER(OFFSET('Hygiene Data'!$I$5,0,10*ROW('Hygiene Data'!I103))),'Data Summary'!ED109="Yes"),OFFSET('Hygiene Data'!$I$5,0,10*ROW('Hygiene Data'!I103)),NA())</f>
        <v>#N/A</v>
      </c>
      <c r="BP109" s="508" t="e">
        <f ca="1">+IF(AND(ISNUMBER(OFFSET('Hygiene Data'!$I$7,0,10*ROW('Hygiene Data'!I103))),'Data Summary'!EE109="Yes"),OFFSET('Hygiene Data'!$I$7,0,10*ROW('Hygiene Data'!I103)),NA())</f>
        <v>#N/A</v>
      </c>
      <c r="BQ109" s="508" t="e">
        <f ca="1">+IF(AND(ISNUMBER(OFFSET('Hygiene Data'!$I$9,0,10*ROW('Hygiene Data'!I103))),'Data Summary'!EF109="Yes"),OFFSET('Hygiene Data'!$I$9,0,10*ROW('Hygiene Data'!I103)),NA())</f>
        <v>#N/A</v>
      </c>
    </row>
    <row r="110" spans="1:69" x14ac:dyDescent="0.25">
      <c r="A110" s="504" t="e">
        <f ca="1">+RIGHT('Data Summary'!A110,LEN('Data Summary'!A110)-9)</f>
        <v>#VALUE!</v>
      </c>
      <c r="B110" s="478" t="str">
        <f ca="1">+IF(ISTEXT('Data Summary'!B110),'Data Summary'!B110,"")</f>
        <v/>
      </c>
      <c r="C110" s="505" t="e">
        <f ca="1">+VALUE('Data Summary'!C110)</f>
        <v>#VALUE!</v>
      </c>
      <c r="D110" s="506" t="e">
        <f ca="1">+IF(AND(ISNUMBER(OFFSET('Water Data'!$D$4,0,10*ROW('Water Data'!D104))),'Data Summary'!BS110="Yes"),100-OFFSET('Water Data'!$D$4,0,10*ROW('Water Data'!D104)),NA())</f>
        <v>#N/A</v>
      </c>
      <c r="E110" s="506" t="e">
        <f ca="1">+IF(AND(ISNUMBER(OFFSET('Water Data'!$D$6,0,10*ROW('Water Data'!D104))),'Data Summary'!BT110="Yes"),OFFSET('Water Data'!$D$6,0,10*ROW('Water Data'!D104)),NA())</f>
        <v>#N/A</v>
      </c>
      <c r="F110" s="506" t="e">
        <f ca="1">+IF(AND(ISNUMBER(OFFSET('Water Data'!$D$9,0,10*ROW('Water Data'!D104))),'Data Summary'!BU110="Yes"),OFFSET('Water Data'!$D$9,0,10*ROW('Water Data'!D104)),NA())</f>
        <v>#N/A</v>
      </c>
      <c r="G110" s="506" t="e">
        <f ca="1">+IF(AND(ISNUMBER(OFFSET('Water Data'!$E$4,0,10*ROW('Water Data'!E104))),'Data Summary'!BV110="Yes"),100-OFFSET('Water Data'!$E$4,0,10*ROW('Water Data'!E104)),NA())</f>
        <v>#N/A</v>
      </c>
      <c r="H110" s="506" t="e">
        <f ca="1">+IF(AND(ISNUMBER(OFFSET('Water Data'!$E$6,0,10*ROW('Water Data'!E104))),'Data Summary'!BW110="Yes"),OFFSET('Water Data'!$E$6,0,10*ROW('Water Data'!E104)),NA())</f>
        <v>#N/A</v>
      </c>
      <c r="I110" s="506" t="e">
        <f ca="1">+IF(AND(ISNUMBER(OFFSET('Water Data'!$E$9,0,10*ROW('Water Data'!E104))),'Data Summary'!BX110="Yes"),OFFSET('Water Data'!$E$9,0,10*ROW('Water Data'!E104)),NA())</f>
        <v>#N/A</v>
      </c>
      <c r="J110" s="506" t="e">
        <f ca="1">+IF(AND(ISNUMBER(OFFSET('Water Data'!$F$4,0,10*ROW('Water Data'!F104))),'Data Summary'!BY110="Yes"),100-OFFSET('Water Data'!$F$4,0,10*ROW('Water Data'!F104)),NA())</f>
        <v>#N/A</v>
      </c>
      <c r="K110" s="506" t="e">
        <f ca="1">+IF(AND(ISNUMBER(OFFSET('Water Data'!$F$6,0,10*ROW('Water Data'!F104))),'Data Summary'!BZ110="Yes"),OFFSET('Water Data'!$F$6,0,10*ROW('Water Data'!F104)),NA())</f>
        <v>#N/A</v>
      </c>
      <c r="L110" s="506" t="e">
        <f ca="1">+IF(AND(ISNUMBER(OFFSET('Water Data'!$F$9,0,10*ROW('Water Data'!F104))),'Data Summary'!CA110="Yes"),OFFSET('Water Data'!$F$9,0,10*ROW('Water Data'!F104)),NA())</f>
        <v>#N/A</v>
      </c>
      <c r="M110" s="506" t="e">
        <f ca="1">+IF(AND(ISNUMBER(OFFSET('Water Data'!$G$4,0,10*ROW('Water Data'!G104))),'Data Summary'!CB110="Yes"),100-OFFSET('Water Data'!$G$4,0,10*ROW('Water Data'!G104)),NA())</f>
        <v>#N/A</v>
      </c>
      <c r="N110" s="506" t="e">
        <f ca="1">+IF(AND(ISNUMBER(OFFSET('Water Data'!$G$6,0,10*ROW('Water Data'!G104))),'Data Summary'!CC110="Yes"),OFFSET('Water Data'!$G$6,0,10*ROW('Water Data'!G104)),NA())</f>
        <v>#N/A</v>
      </c>
      <c r="O110" s="506" t="e">
        <f ca="1">+IF(AND(ISNUMBER(OFFSET('Water Data'!$G$9,0,10*ROW('Water Data'!G104))),'Data Summary'!CD110="Yes"),OFFSET('Water Data'!$G$9,0,10*ROW('Water Data'!G104)),NA())</f>
        <v>#N/A</v>
      </c>
      <c r="P110" s="506" t="e">
        <f ca="1">+IF(AND(ISNUMBER(OFFSET('Water Data'!$H$4,0,10*ROW('Water Data'!H104))),'Data Summary'!CE110="Yes"),100-OFFSET('Water Data'!$H$4,0,10*ROW('Water Data'!H104)),NA())</f>
        <v>#N/A</v>
      </c>
      <c r="Q110" s="506" t="e">
        <f ca="1">+IF(AND(ISNUMBER(OFFSET('Water Data'!$H$6,0,10*ROW('Water Data'!H104))),'Data Summary'!CF110="Yes"),OFFSET('Water Data'!$H$6,0,10*ROW('Water Data'!H104)),NA())</f>
        <v>#N/A</v>
      </c>
      <c r="R110" s="506" t="e">
        <f ca="1">+IF(AND(ISNUMBER(OFFSET('Water Data'!$H$9,0,10*ROW('Water Data'!H104))),'Data Summary'!CG110="Yes"),OFFSET('Water Data'!$H$9,0,10*ROW('Water Data'!H104)),NA())</f>
        <v>#N/A</v>
      </c>
      <c r="S110" s="506" t="e">
        <f ca="1">+IF(AND(ISNUMBER(OFFSET('Water Data'!$I$4,0,10*ROW('Water Data'!I104))),'Data Summary'!CH110="Yes"),100-OFFSET('Water Data'!$I$4,0,10*ROW('Water Data'!I104)),NA())</f>
        <v>#N/A</v>
      </c>
      <c r="T110" s="506" t="e">
        <f ca="1">+IF(AND(ISNUMBER(OFFSET('Water Data'!$I$6,0,10*ROW('Water Data'!I104))),'Data Summary'!CI110="Yes"),OFFSET('Water Data'!$I$6,0,10*ROW('Water Data'!I104)),NA())</f>
        <v>#N/A</v>
      </c>
      <c r="U110" s="506" t="e">
        <f ca="1">+IF(AND(ISNUMBER(OFFSET('Water Data'!$I$9,0,10*ROW('Water Data'!I104))),'Data Summary'!CJ110="Yes"),OFFSET('Water Data'!$I$9,0,10*ROW('Water Data'!I104)),NA())</f>
        <v>#N/A</v>
      </c>
      <c r="V110" s="507" t="e">
        <f ca="1">+IF(AND(ISNUMBER(OFFSET('Sanitation Data'!$D$4,0,10*ROW('Sanitation Data'!D104))),'Data Summary'!CK110="Yes"),100-OFFSET('Sanitation Data'!$D$4,0,10*ROW('Sanitation Data'!D104)),NA())</f>
        <v>#N/A</v>
      </c>
      <c r="W110" s="507" t="e">
        <f ca="1">+IF(AND(ISNUMBER(OFFSET('Sanitation Data'!$D$6,0,10*ROW('Sanitation Data'!D104))),'Data Summary'!CL110="Yes"),OFFSET('Sanitation Data'!$D$6,0,10*ROW('Sanitation Data'!D104)),NA())</f>
        <v>#N/A</v>
      </c>
      <c r="X110" s="507" t="e">
        <f ca="1">+IF(AND(ISNUMBER(OFFSET('Sanitation Data'!$D$10,0,10*ROW('Sanitation Data'!D104))),'Data Summary'!CM110="Yes"),OFFSET('Sanitation Data'!$D$10,0,10*ROW('Sanitation Data'!D104)),NA())</f>
        <v>#N/A</v>
      </c>
      <c r="Y110" s="507" t="e">
        <f ca="1">+IF(AND(ISNUMBER(OFFSET('Sanitation Data'!$D$11,0,10*ROW('Sanitation Data'!D104))),'Data Summary'!CN110="Yes"),OFFSET('Sanitation Data'!$D$11,0,10*ROW('Sanitation Data'!D104)),NA())</f>
        <v>#N/A</v>
      </c>
      <c r="Z110" s="507" t="e">
        <f ca="1">+IF(AND(ISNUMBER(OFFSET('Sanitation Data'!$D$12,0,10*ROW('Sanitation Data'!D104))),'Data Summary'!CO110="Yes"),OFFSET('Sanitation Data'!$D$12,0,10*ROW('Sanitation Data'!D104)),NA())</f>
        <v>#N/A</v>
      </c>
      <c r="AA110" s="507" t="e">
        <f ca="1">+IF(AND(ISNUMBER(OFFSET('Sanitation Data'!$E$4,0,10*ROW('Sanitation Data'!E104))),'Data Summary'!CP110="Yes"),100-OFFSET('Sanitation Data'!$E$4,0,10*ROW('Sanitation Data'!E104)),NA())</f>
        <v>#N/A</v>
      </c>
      <c r="AB110" s="507" t="e">
        <f ca="1">+IF(AND(ISNUMBER(OFFSET('Sanitation Data'!$E$6,0,10*ROW('Sanitation Data'!E104))),'Data Summary'!CQ110="Yes"),OFFSET('Sanitation Data'!$E$6,0,10*ROW('Sanitation Data'!E104)),NA())</f>
        <v>#N/A</v>
      </c>
      <c r="AC110" s="507" t="e">
        <f ca="1">+IF(AND(ISNUMBER(OFFSET('Sanitation Data'!$E$10,0,10*ROW('Sanitation Data'!E104))),'Data Summary'!CR110="Yes"),OFFSET('Sanitation Data'!$E$10,0,10*ROW('Sanitation Data'!E104)),NA())</f>
        <v>#N/A</v>
      </c>
      <c r="AD110" s="507" t="e">
        <f ca="1">+IF(AND(ISNUMBER(OFFSET('Sanitation Data'!$E$11,0,10*ROW('Sanitation Data'!E104))),'Data Summary'!CS110="Yes"),OFFSET('Sanitation Data'!$E$11,0,10*ROW('Sanitation Data'!E104)),NA())</f>
        <v>#N/A</v>
      </c>
      <c r="AE110" s="507" t="e">
        <f ca="1">+IF(AND(ISNUMBER(OFFSET('Sanitation Data'!$E$12,0,10*ROW('Sanitation Data'!E104))),'Data Summary'!CT110="Yes"),OFFSET('Sanitation Data'!$E$12,0,10*ROW('Sanitation Data'!E104)),NA())</f>
        <v>#N/A</v>
      </c>
      <c r="AF110" s="507" t="e">
        <f ca="1">+IF(AND(ISNUMBER(OFFSET('Sanitation Data'!$F$4,0,10*ROW('Sanitation Data'!F104))),'Data Summary'!CU110="Yes"),100-OFFSET('Sanitation Data'!$F$4,0,10*ROW('Sanitation Data'!F104)),NA())</f>
        <v>#N/A</v>
      </c>
      <c r="AG110" s="507" t="e">
        <f ca="1">+IF(AND(ISNUMBER(OFFSET('Sanitation Data'!$F$6,0,10*ROW('Sanitation Data'!F104))),'Data Summary'!CV110="Yes"),OFFSET('Sanitation Data'!$F$6,0,10*ROW('Sanitation Data'!F104)),NA())</f>
        <v>#N/A</v>
      </c>
      <c r="AH110" s="507" t="e">
        <f ca="1">+IF(AND(ISNUMBER(OFFSET('Sanitation Data'!$F$10,0,10*ROW('Sanitation Data'!F104))),'Data Summary'!CW110="Yes"),OFFSET('Sanitation Data'!$F$10,0,10*ROW('Sanitation Data'!F104)),NA())</f>
        <v>#N/A</v>
      </c>
      <c r="AI110" s="507" t="e">
        <f ca="1">+IF(AND(ISNUMBER(OFFSET('Sanitation Data'!$F$11,0,10*ROW('Sanitation Data'!F104))),'Data Summary'!CX110="Yes"),OFFSET('Sanitation Data'!$F$11,0,10*ROW('Sanitation Data'!F104)),NA())</f>
        <v>#N/A</v>
      </c>
      <c r="AJ110" s="507" t="e">
        <f ca="1">+IF(AND(ISNUMBER(OFFSET('Sanitation Data'!$F$12,0,10*ROW('Sanitation Data'!F104))),'Data Summary'!CY110="Yes"),OFFSET('Sanitation Data'!$F$12,0,10*ROW('Sanitation Data'!F104)),NA())</f>
        <v>#N/A</v>
      </c>
      <c r="AK110" s="507" t="e">
        <f ca="1">+IF(AND(ISNUMBER(OFFSET('Sanitation Data'!$G$4,0,10*ROW('Sanitation Data'!G104))),'Data Summary'!CZ110="Yes"),100-OFFSET('Sanitation Data'!$G$4,0,10*ROW('Sanitation Data'!G104)),NA())</f>
        <v>#N/A</v>
      </c>
      <c r="AL110" s="507" t="e">
        <f ca="1">+IF(AND(ISNUMBER(OFFSET('Sanitation Data'!$G$6,0,10*ROW('Sanitation Data'!G104))),'Data Summary'!DA110="Yes"),OFFSET('Sanitation Data'!$G$6,0,10*ROW('Sanitation Data'!G104)),NA())</f>
        <v>#N/A</v>
      </c>
      <c r="AM110" s="507" t="e">
        <f ca="1">+IF(AND(ISNUMBER(OFFSET('Sanitation Data'!$G$10,0,10*ROW('Sanitation Data'!G104))),'Data Summary'!DB110="Yes"),OFFSET('Sanitation Data'!$G$10,0,10*ROW('Sanitation Data'!G104)),NA())</f>
        <v>#N/A</v>
      </c>
      <c r="AN110" s="507" t="e">
        <f ca="1">+IF(AND(ISNUMBER(OFFSET('Sanitation Data'!$G$11,0,10*ROW('Sanitation Data'!G104))),'Data Summary'!DC110="Yes"),OFFSET('Sanitation Data'!$G$11,0,10*ROW('Sanitation Data'!G104)),NA())</f>
        <v>#N/A</v>
      </c>
      <c r="AO110" s="507" t="e">
        <f ca="1">+IF(AND(ISNUMBER(OFFSET('Sanitation Data'!$G$12,0,10*ROW('Sanitation Data'!G104))),'Data Summary'!DD110="Yes"),OFFSET('Sanitation Data'!$G$12,0,10*ROW('Sanitation Data'!G104)),NA())</f>
        <v>#N/A</v>
      </c>
      <c r="AP110" s="507" t="e">
        <f ca="1">+IF(AND(ISNUMBER(OFFSET('Sanitation Data'!$H$4,0,10*ROW('Sanitation Data'!H104))),'Data Summary'!DE110="Yes"),100-OFFSET('Sanitation Data'!$H$4,0,10*ROW('Sanitation Data'!H104)),NA())</f>
        <v>#N/A</v>
      </c>
      <c r="AQ110" s="507" t="e">
        <f ca="1">+IF(AND(ISNUMBER(OFFSET('Sanitation Data'!$H$6,0,10*ROW('Sanitation Data'!H104))),'Data Summary'!DF110="Yes"),OFFSET('Sanitation Data'!$H$6,0,10*ROW('Sanitation Data'!H104)),NA())</f>
        <v>#N/A</v>
      </c>
      <c r="AR110" s="507" t="e">
        <f ca="1">+IF(AND(ISNUMBER(OFFSET('Sanitation Data'!$H$10,0,10*ROW('Sanitation Data'!H104))),'Data Summary'!DG110="Yes"),OFFSET('Sanitation Data'!$H$10,0,10*ROW('Sanitation Data'!H104)),NA())</f>
        <v>#N/A</v>
      </c>
      <c r="AS110" s="507" t="e">
        <f ca="1">+IF(AND(ISNUMBER(OFFSET('Sanitation Data'!$H$11,0,10*ROW('Sanitation Data'!H104))),'Data Summary'!DH110="Yes"),OFFSET('Sanitation Data'!$H$11,0,10*ROW('Sanitation Data'!H104)),NA())</f>
        <v>#N/A</v>
      </c>
      <c r="AT110" s="507" t="e">
        <f ca="1">+IF(AND(ISNUMBER(OFFSET('Sanitation Data'!$H$12,0,10*ROW('Sanitation Data'!H104))),'Data Summary'!DI110="Yes"),OFFSET('Sanitation Data'!$H$12,0,10*ROW('Sanitation Data'!H104)),NA())</f>
        <v>#N/A</v>
      </c>
      <c r="AU110" s="507" t="e">
        <f ca="1">+IF(AND(ISNUMBER(OFFSET('Sanitation Data'!$I$4,0,10*ROW('Sanitation Data'!I104))),'Data Summary'!DJ110="Yes"),100-OFFSET('Sanitation Data'!$I$4,0,10*ROW('Sanitation Data'!I104)),NA())</f>
        <v>#N/A</v>
      </c>
      <c r="AV110" s="507" t="e">
        <f ca="1">+IF(AND(ISNUMBER(OFFSET('Sanitation Data'!$I$6,0,10*ROW('Sanitation Data'!I104))),'Data Summary'!DK110="Yes"),OFFSET('Sanitation Data'!$I$6,0,10*ROW('Sanitation Data'!I104)),NA())</f>
        <v>#N/A</v>
      </c>
      <c r="AW110" s="507" t="e">
        <f ca="1">+IF(AND(ISNUMBER(OFFSET('Sanitation Data'!$I$10,0,10*ROW('Sanitation Data'!I104))),'Data Summary'!DL110="Yes"),OFFSET('Sanitation Data'!$I$10,0,10*ROW('Sanitation Data'!I104)),NA())</f>
        <v>#N/A</v>
      </c>
      <c r="AX110" s="507" t="e">
        <f ca="1">+IF(AND(ISNUMBER(OFFSET('Sanitation Data'!$I$11,0,10*ROW('Sanitation Data'!I104))),'Data Summary'!DM110="Yes"),OFFSET('Sanitation Data'!$I$11,0,10*ROW('Sanitation Data'!I104)),NA())</f>
        <v>#N/A</v>
      </c>
      <c r="AY110" s="507" t="e">
        <f ca="1">+IF(AND(ISNUMBER(OFFSET('Sanitation Data'!$I$12,0,10*ROW('Sanitation Data'!I104))),'Data Summary'!DN110="Yes"),OFFSET('Sanitation Data'!$I$12,0,10*ROW('Sanitation Data'!I104)),NA())</f>
        <v>#N/A</v>
      </c>
      <c r="AZ110" s="508" t="e">
        <f ca="1">+IF(AND(ISNUMBER(OFFSET('Hygiene Data'!$D$5,0,10*ROW('Hygiene Data'!D104))),'Data Summary'!DO110="Yes"),OFFSET('Hygiene Data'!$D$5,0,10*ROW('Hygiene Data'!D104)),NA())</f>
        <v>#N/A</v>
      </c>
      <c r="BA110" s="508" t="e">
        <f ca="1">+IF(AND(ISNUMBER(OFFSET('Hygiene Data'!$D$7,0,10*ROW('Hygiene Data'!D104))),'Data Summary'!DP110="Yes"),OFFSET('Hygiene Data'!$D$7,0,10*ROW('Hygiene Data'!D104)),NA())</f>
        <v>#N/A</v>
      </c>
      <c r="BB110" s="508" t="e">
        <f ca="1">+IF(AND(ISNUMBER(OFFSET('Hygiene Data'!$D$9,0,10*ROW('Hygiene Data'!D104))),'Data Summary'!DQ110="Yes"),OFFSET('Hygiene Data'!$D$9,0,10*ROW('Hygiene Data'!D104)),NA())</f>
        <v>#N/A</v>
      </c>
      <c r="BC110" s="508" t="e">
        <f ca="1">+IF(AND(ISNUMBER(OFFSET('Hygiene Data'!$E$5,0,10*ROW('Hygiene Data'!E104))),'Data Summary'!DR110="Yes"),OFFSET('Hygiene Data'!$E$5,0,10*ROW('Hygiene Data'!E104)),NA())</f>
        <v>#N/A</v>
      </c>
      <c r="BD110" s="508" t="e">
        <f ca="1">+IF(AND(ISNUMBER(OFFSET('Hygiene Data'!$E$7,0,10*ROW('Hygiene Data'!E104))),'Data Summary'!DS110="Yes"),OFFSET('Hygiene Data'!$E$7,0,10*ROW('Hygiene Data'!E104)),NA())</f>
        <v>#N/A</v>
      </c>
      <c r="BE110" s="508" t="e">
        <f ca="1">+IF(AND(ISNUMBER(OFFSET('Hygiene Data'!$E$9,0,10*ROW('Hygiene Data'!E104))),'Data Summary'!DT110="Yes"),OFFSET('Hygiene Data'!$E$9,0,10*ROW('Hygiene Data'!E104)),NA())</f>
        <v>#N/A</v>
      </c>
      <c r="BF110" s="508" t="e">
        <f ca="1">+IF(AND(ISNUMBER(OFFSET('Hygiene Data'!$F$5,0,10*ROW('Hygiene Data'!F104))),'Data Summary'!DU110="Yes"),OFFSET('Hygiene Data'!$F$5,0,10*ROW('Hygiene Data'!F104)),NA())</f>
        <v>#N/A</v>
      </c>
      <c r="BG110" s="508" t="e">
        <f ca="1">+IF(AND(ISNUMBER(OFFSET('Hygiene Data'!$F$7,0,10*ROW('Hygiene Data'!F104))),'Data Summary'!DV110="Yes"),OFFSET('Hygiene Data'!$F$7,0,10*ROW('Hygiene Data'!F104)),NA())</f>
        <v>#N/A</v>
      </c>
      <c r="BH110" s="508" t="e">
        <f ca="1">+IF(AND(ISNUMBER(OFFSET('Hygiene Data'!$F$9,0,10*ROW('Hygiene Data'!F104))),'Data Summary'!DW110="Yes"),OFFSET('Hygiene Data'!$F$9,0,10*ROW('Hygiene Data'!F104)),NA())</f>
        <v>#N/A</v>
      </c>
      <c r="BI110" s="508" t="e">
        <f ca="1">+IF(AND(ISNUMBER(OFFSET('Hygiene Data'!$G$5,0,10*ROW('Hygiene Data'!G104))),'Data Summary'!DX110="Yes"),OFFSET('Hygiene Data'!$G$5,0,10*ROW('Hygiene Data'!G104)),NA())</f>
        <v>#N/A</v>
      </c>
      <c r="BJ110" s="508" t="e">
        <f ca="1">+IF(AND(ISNUMBER(OFFSET('Hygiene Data'!$G$7,0,10*ROW('Hygiene Data'!G104))),'Data Summary'!DY110="Yes"),OFFSET('Hygiene Data'!$G$7,0,10*ROW('Hygiene Data'!G104)),NA())</f>
        <v>#N/A</v>
      </c>
      <c r="BK110" s="508" t="e">
        <f ca="1">+IF(AND(ISNUMBER(OFFSET('Hygiene Data'!$G$9,0,10*ROW('Hygiene Data'!G104))),'Data Summary'!DZ110="Yes"),OFFSET('Hygiene Data'!$G$9,0,10*ROW('Hygiene Data'!G104)),NA())</f>
        <v>#N/A</v>
      </c>
      <c r="BL110" s="508" t="e">
        <f ca="1">+IF(AND(ISNUMBER(OFFSET('Hygiene Data'!$H$5,0,10*ROW('Hygiene Data'!H104))),'Data Summary'!EA110="Yes"),OFFSET('Hygiene Data'!$H$5,0,10*ROW('Hygiene Data'!H104)),NA())</f>
        <v>#N/A</v>
      </c>
      <c r="BM110" s="508" t="e">
        <f ca="1">+IF(AND(ISNUMBER(OFFSET('Hygiene Data'!$H$7,0,10*ROW('Hygiene Data'!H104))),'Data Summary'!EB110="Yes"),OFFSET('Hygiene Data'!$H$7,0,10*ROW('Hygiene Data'!H104)),NA())</f>
        <v>#N/A</v>
      </c>
      <c r="BN110" s="508" t="e">
        <f ca="1">+IF(AND(ISNUMBER(OFFSET('Hygiene Data'!$H$9,0,10*ROW('Hygiene Data'!H104))),'Data Summary'!EC110="Yes"),OFFSET('Hygiene Data'!$H$9,0,10*ROW('Hygiene Data'!H104)),NA())</f>
        <v>#N/A</v>
      </c>
      <c r="BO110" s="508" t="e">
        <f ca="1">+IF(AND(ISNUMBER(OFFSET('Hygiene Data'!$I$5,0,10*ROW('Hygiene Data'!I104))),'Data Summary'!ED110="Yes"),OFFSET('Hygiene Data'!$I$5,0,10*ROW('Hygiene Data'!I104)),NA())</f>
        <v>#N/A</v>
      </c>
      <c r="BP110" s="508" t="e">
        <f ca="1">+IF(AND(ISNUMBER(OFFSET('Hygiene Data'!$I$7,0,10*ROW('Hygiene Data'!I104))),'Data Summary'!EE110="Yes"),OFFSET('Hygiene Data'!$I$7,0,10*ROW('Hygiene Data'!I104)),NA())</f>
        <v>#N/A</v>
      </c>
      <c r="BQ110" s="508" t="e">
        <f ca="1">+IF(AND(ISNUMBER(OFFSET('Hygiene Data'!$I$9,0,10*ROW('Hygiene Data'!I104))),'Data Summary'!EF110="Yes"),OFFSET('Hygiene Data'!$I$9,0,10*ROW('Hygiene Data'!I104)),NA())</f>
        <v>#N/A</v>
      </c>
    </row>
    <row r="111" spans="1:69" x14ac:dyDescent="0.25">
      <c r="A111" s="504" t="e">
        <f ca="1">+RIGHT('Data Summary'!A111,LEN('Data Summary'!A111)-9)</f>
        <v>#VALUE!</v>
      </c>
      <c r="B111" s="478" t="str">
        <f ca="1">+IF(ISTEXT('Data Summary'!B111),'Data Summary'!B111,"")</f>
        <v/>
      </c>
      <c r="C111" s="505" t="e">
        <f ca="1">+VALUE('Data Summary'!C111)</f>
        <v>#VALUE!</v>
      </c>
      <c r="D111" s="506" t="e">
        <f ca="1">+IF(AND(ISNUMBER(OFFSET('Water Data'!$D$4,0,10*ROW('Water Data'!D105))),'Data Summary'!BS111="Yes"),100-OFFSET('Water Data'!$D$4,0,10*ROW('Water Data'!D105)),NA())</f>
        <v>#N/A</v>
      </c>
      <c r="E111" s="506" t="e">
        <f ca="1">+IF(AND(ISNUMBER(OFFSET('Water Data'!$D$6,0,10*ROW('Water Data'!D105))),'Data Summary'!BT111="Yes"),OFFSET('Water Data'!$D$6,0,10*ROW('Water Data'!D105)),NA())</f>
        <v>#N/A</v>
      </c>
      <c r="F111" s="506" t="e">
        <f ca="1">+IF(AND(ISNUMBER(OFFSET('Water Data'!$D$9,0,10*ROW('Water Data'!D105))),'Data Summary'!BU111="Yes"),OFFSET('Water Data'!$D$9,0,10*ROW('Water Data'!D105)),NA())</f>
        <v>#N/A</v>
      </c>
      <c r="G111" s="506" t="e">
        <f ca="1">+IF(AND(ISNUMBER(OFFSET('Water Data'!$E$4,0,10*ROW('Water Data'!E105))),'Data Summary'!BV111="Yes"),100-OFFSET('Water Data'!$E$4,0,10*ROW('Water Data'!E105)),NA())</f>
        <v>#N/A</v>
      </c>
      <c r="H111" s="506" t="e">
        <f ca="1">+IF(AND(ISNUMBER(OFFSET('Water Data'!$E$6,0,10*ROW('Water Data'!E105))),'Data Summary'!BW111="Yes"),OFFSET('Water Data'!$E$6,0,10*ROW('Water Data'!E105)),NA())</f>
        <v>#N/A</v>
      </c>
      <c r="I111" s="506" t="e">
        <f ca="1">+IF(AND(ISNUMBER(OFFSET('Water Data'!$E$9,0,10*ROW('Water Data'!E105))),'Data Summary'!BX111="Yes"),OFFSET('Water Data'!$E$9,0,10*ROW('Water Data'!E105)),NA())</f>
        <v>#N/A</v>
      </c>
      <c r="J111" s="506" t="e">
        <f ca="1">+IF(AND(ISNUMBER(OFFSET('Water Data'!$F$4,0,10*ROW('Water Data'!F105))),'Data Summary'!BY111="Yes"),100-OFFSET('Water Data'!$F$4,0,10*ROW('Water Data'!F105)),NA())</f>
        <v>#N/A</v>
      </c>
      <c r="K111" s="506" t="e">
        <f ca="1">+IF(AND(ISNUMBER(OFFSET('Water Data'!$F$6,0,10*ROW('Water Data'!F105))),'Data Summary'!BZ111="Yes"),OFFSET('Water Data'!$F$6,0,10*ROW('Water Data'!F105)),NA())</f>
        <v>#N/A</v>
      </c>
      <c r="L111" s="506" t="e">
        <f ca="1">+IF(AND(ISNUMBER(OFFSET('Water Data'!$F$9,0,10*ROW('Water Data'!F105))),'Data Summary'!CA111="Yes"),OFFSET('Water Data'!$F$9,0,10*ROW('Water Data'!F105)),NA())</f>
        <v>#N/A</v>
      </c>
      <c r="M111" s="506" t="e">
        <f ca="1">+IF(AND(ISNUMBER(OFFSET('Water Data'!$G$4,0,10*ROW('Water Data'!G105))),'Data Summary'!CB111="Yes"),100-OFFSET('Water Data'!$G$4,0,10*ROW('Water Data'!G105)),NA())</f>
        <v>#N/A</v>
      </c>
      <c r="N111" s="506" t="e">
        <f ca="1">+IF(AND(ISNUMBER(OFFSET('Water Data'!$G$6,0,10*ROW('Water Data'!G105))),'Data Summary'!CC111="Yes"),OFFSET('Water Data'!$G$6,0,10*ROW('Water Data'!G105)),NA())</f>
        <v>#N/A</v>
      </c>
      <c r="O111" s="506" t="e">
        <f ca="1">+IF(AND(ISNUMBER(OFFSET('Water Data'!$G$9,0,10*ROW('Water Data'!G105))),'Data Summary'!CD111="Yes"),OFFSET('Water Data'!$G$9,0,10*ROW('Water Data'!G105)),NA())</f>
        <v>#N/A</v>
      </c>
      <c r="P111" s="506" t="e">
        <f ca="1">+IF(AND(ISNUMBER(OFFSET('Water Data'!$H$4,0,10*ROW('Water Data'!H105))),'Data Summary'!CE111="Yes"),100-OFFSET('Water Data'!$H$4,0,10*ROW('Water Data'!H105)),NA())</f>
        <v>#N/A</v>
      </c>
      <c r="Q111" s="506" t="e">
        <f ca="1">+IF(AND(ISNUMBER(OFFSET('Water Data'!$H$6,0,10*ROW('Water Data'!H105))),'Data Summary'!CF111="Yes"),OFFSET('Water Data'!$H$6,0,10*ROW('Water Data'!H105)),NA())</f>
        <v>#N/A</v>
      </c>
      <c r="R111" s="506" t="e">
        <f ca="1">+IF(AND(ISNUMBER(OFFSET('Water Data'!$H$9,0,10*ROW('Water Data'!H105))),'Data Summary'!CG111="Yes"),OFFSET('Water Data'!$H$9,0,10*ROW('Water Data'!H105)),NA())</f>
        <v>#N/A</v>
      </c>
      <c r="S111" s="506" t="e">
        <f ca="1">+IF(AND(ISNUMBER(OFFSET('Water Data'!$I$4,0,10*ROW('Water Data'!I105))),'Data Summary'!CH111="Yes"),100-OFFSET('Water Data'!$I$4,0,10*ROW('Water Data'!I105)),NA())</f>
        <v>#N/A</v>
      </c>
      <c r="T111" s="506" t="e">
        <f ca="1">+IF(AND(ISNUMBER(OFFSET('Water Data'!$I$6,0,10*ROW('Water Data'!I105))),'Data Summary'!CI111="Yes"),OFFSET('Water Data'!$I$6,0,10*ROW('Water Data'!I105)),NA())</f>
        <v>#N/A</v>
      </c>
      <c r="U111" s="506" t="e">
        <f ca="1">+IF(AND(ISNUMBER(OFFSET('Water Data'!$I$9,0,10*ROW('Water Data'!I105))),'Data Summary'!CJ111="Yes"),OFFSET('Water Data'!$I$9,0,10*ROW('Water Data'!I105)),NA())</f>
        <v>#N/A</v>
      </c>
      <c r="V111" s="507" t="e">
        <f ca="1">+IF(AND(ISNUMBER(OFFSET('Sanitation Data'!$D$4,0,10*ROW('Sanitation Data'!D105))),'Data Summary'!CK111="Yes"),100-OFFSET('Sanitation Data'!$D$4,0,10*ROW('Sanitation Data'!D105)),NA())</f>
        <v>#N/A</v>
      </c>
      <c r="W111" s="507" t="e">
        <f ca="1">+IF(AND(ISNUMBER(OFFSET('Sanitation Data'!$D$6,0,10*ROW('Sanitation Data'!D105))),'Data Summary'!CL111="Yes"),OFFSET('Sanitation Data'!$D$6,0,10*ROW('Sanitation Data'!D105)),NA())</f>
        <v>#N/A</v>
      </c>
      <c r="X111" s="507" t="e">
        <f ca="1">+IF(AND(ISNUMBER(OFFSET('Sanitation Data'!$D$10,0,10*ROW('Sanitation Data'!D105))),'Data Summary'!CM111="Yes"),OFFSET('Sanitation Data'!$D$10,0,10*ROW('Sanitation Data'!D105)),NA())</f>
        <v>#N/A</v>
      </c>
      <c r="Y111" s="507" t="e">
        <f ca="1">+IF(AND(ISNUMBER(OFFSET('Sanitation Data'!$D$11,0,10*ROW('Sanitation Data'!D105))),'Data Summary'!CN111="Yes"),OFFSET('Sanitation Data'!$D$11,0,10*ROW('Sanitation Data'!D105)),NA())</f>
        <v>#N/A</v>
      </c>
      <c r="Z111" s="507" t="e">
        <f ca="1">+IF(AND(ISNUMBER(OFFSET('Sanitation Data'!$D$12,0,10*ROW('Sanitation Data'!D105))),'Data Summary'!CO111="Yes"),OFFSET('Sanitation Data'!$D$12,0,10*ROW('Sanitation Data'!D105)),NA())</f>
        <v>#N/A</v>
      </c>
      <c r="AA111" s="507" t="e">
        <f ca="1">+IF(AND(ISNUMBER(OFFSET('Sanitation Data'!$E$4,0,10*ROW('Sanitation Data'!E105))),'Data Summary'!CP111="Yes"),100-OFFSET('Sanitation Data'!$E$4,0,10*ROW('Sanitation Data'!E105)),NA())</f>
        <v>#N/A</v>
      </c>
      <c r="AB111" s="507" t="e">
        <f ca="1">+IF(AND(ISNUMBER(OFFSET('Sanitation Data'!$E$6,0,10*ROW('Sanitation Data'!E105))),'Data Summary'!CQ111="Yes"),OFFSET('Sanitation Data'!$E$6,0,10*ROW('Sanitation Data'!E105)),NA())</f>
        <v>#N/A</v>
      </c>
      <c r="AC111" s="507" t="e">
        <f ca="1">+IF(AND(ISNUMBER(OFFSET('Sanitation Data'!$E$10,0,10*ROW('Sanitation Data'!E105))),'Data Summary'!CR111="Yes"),OFFSET('Sanitation Data'!$E$10,0,10*ROW('Sanitation Data'!E105)),NA())</f>
        <v>#N/A</v>
      </c>
      <c r="AD111" s="507" t="e">
        <f ca="1">+IF(AND(ISNUMBER(OFFSET('Sanitation Data'!$E$11,0,10*ROW('Sanitation Data'!E105))),'Data Summary'!CS111="Yes"),OFFSET('Sanitation Data'!$E$11,0,10*ROW('Sanitation Data'!E105)),NA())</f>
        <v>#N/A</v>
      </c>
      <c r="AE111" s="507" t="e">
        <f ca="1">+IF(AND(ISNUMBER(OFFSET('Sanitation Data'!$E$12,0,10*ROW('Sanitation Data'!E105))),'Data Summary'!CT111="Yes"),OFFSET('Sanitation Data'!$E$12,0,10*ROW('Sanitation Data'!E105)),NA())</f>
        <v>#N/A</v>
      </c>
      <c r="AF111" s="507" t="e">
        <f ca="1">+IF(AND(ISNUMBER(OFFSET('Sanitation Data'!$F$4,0,10*ROW('Sanitation Data'!F105))),'Data Summary'!CU111="Yes"),100-OFFSET('Sanitation Data'!$F$4,0,10*ROW('Sanitation Data'!F105)),NA())</f>
        <v>#N/A</v>
      </c>
      <c r="AG111" s="507" t="e">
        <f ca="1">+IF(AND(ISNUMBER(OFFSET('Sanitation Data'!$F$6,0,10*ROW('Sanitation Data'!F105))),'Data Summary'!CV111="Yes"),OFFSET('Sanitation Data'!$F$6,0,10*ROW('Sanitation Data'!F105)),NA())</f>
        <v>#N/A</v>
      </c>
      <c r="AH111" s="507" t="e">
        <f ca="1">+IF(AND(ISNUMBER(OFFSET('Sanitation Data'!$F$10,0,10*ROW('Sanitation Data'!F105))),'Data Summary'!CW111="Yes"),OFFSET('Sanitation Data'!$F$10,0,10*ROW('Sanitation Data'!F105)),NA())</f>
        <v>#N/A</v>
      </c>
      <c r="AI111" s="507" t="e">
        <f ca="1">+IF(AND(ISNUMBER(OFFSET('Sanitation Data'!$F$11,0,10*ROW('Sanitation Data'!F105))),'Data Summary'!CX111="Yes"),OFFSET('Sanitation Data'!$F$11,0,10*ROW('Sanitation Data'!F105)),NA())</f>
        <v>#N/A</v>
      </c>
      <c r="AJ111" s="507" t="e">
        <f ca="1">+IF(AND(ISNUMBER(OFFSET('Sanitation Data'!$F$12,0,10*ROW('Sanitation Data'!F105))),'Data Summary'!CY111="Yes"),OFFSET('Sanitation Data'!$F$12,0,10*ROW('Sanitation Data'!F105)),NA())</f>
        <v>#N/A</v>
      </c>
      <c r="AK111" s="507" t="e">
        <f ca="1">+IF(AND(ISNUMBER(OFFSET('Sanitation Data'!$G$4,0,10*ROW('Sanitation Data'!G105))),'Data Summary'!CZ111="Yes"),100-OFFSET('Sanitation Data'!$G$4,0,10*ROW('Sanitation Data'!G105)),NA())</f>
        <v>#N/A</v>
      </c>
      <c r="AL111" s="507" t="e">
        <f ca="1">+IF(AND(ISNUMBER(OFFSET('Sanitation Data'!$G$6,0,10*ROW('Sanitation Data'!G105))),'Data Summary'!DA111="Yes"),OFFSET('Sanitation Data'!$G$6,0,10*ROW('Sanitation Data'!G105)),NA())</f>
        <v>#N/A</v>
      </c>
      <c r="AM111" s="507" t="e">
        <f ca="1">+IF(AND(ISNUMBER(OFFSET('Sanitation Data'!$G$10,0,10*ROW('Sanitation Data'!G105))),'Data Summary'!DB111="Yes"),OFFSET('Sanitation Data'!$G$10,0,10*ROW('Sanitation Data'!G105)),NA())</f>
        <v>#N/A</v>
      </c>
      <c r="AN111" s="507" t="e">
        <f ca="1">+IF(AND(ISNUMBER(OFFSET('Sanitation Data'!$G$11,0,10*ROW('Sanitation Data'!G105))),'Data Summary'!DC111="Yes"),OFFSET('Sanitation Data'!$G$11,0,10*ROW('Sanitation Data'!G105)),NA())</f>
        <v>#N/A</v>
      </c>
      <c r="AO111" s="507" t="e">
        <f ca="1">+IF(AND(ISNUMBER(OFFSET('Sanitation Data'!$G$12,0,10*ROW('Sanitation Data'!G105))),'Data Summary'!DD111="Yes"),OFFSET('Sanitation Data'!$G$12,0,10*ROW('Sanitation Data'!G105)),NA())</f>
        <v>#N/A</v>
      </c>
      <c r="AP111" s="507" t="e">
        <f ca="1">+IF(AND(ISNUMBER(OFFSET('Sanitation Data'!$H$4,0,10*ROW('Sanitation Data'!H105))),'Data Summary'!DE111="Yes"),100-OFFSET('Sanitation Data'!$H$4,0,10*ROW('Sanitation Data'!H105)),NA())</f>
        <v>#N/A</v>
      </c>
      <c r="AQ111" s="507" t="e">
        <f ca="1">+IF(AND(ISNUMBER(OFFSET('Sanitation Data'!$H$6,0,10*ROW('Sanitation Data'!H105))),'Data Summary'!DF111="Yes"),OFFSET('Sanitation Data'!$H$6,0,10*ROW('Sanitation Data'!H105)),NA())</f>
        <v>#N/A</v>
      </c>
      <c r="AR111" s="507" t="e">
        <f ca="1">+IF(AND(ISNUMBER(OFFSET('Sanitation Data'!$H$10,0,10*ROW('Sanitation Data'!H105))),'Data Summary'!DG111="Yes"),OFFSET('Sanitation Data'!$H$10,0,10*ROW('Sanitation Data'!H105)),NA())</f>
        <v>#N/A</v>
      </c>
      <c r="AS111" s="507" t="e">
        <f ca="1">+IF(AND(ISNUMBER(OFFSET('Sanitation Data'!$H$11,0,10*ROW('Sanitation Data'!H105))),'Data Summary'!DH111="Yes"),OFFSET('Sanitation Data'!$H$11,0,10*ROW('Sanitation Data'!H105)),NA())</f>
        <v>#N/A</v>
      </c>
      <c r="AT111" s="507" t="e">
        <f ca="1">+IF(AND(ISNUMBER(OFFSET('Sanitation Data'!$H$12,0,10*ROW('Sanitation Data'!H105))),'Data Summary'!DI111="Yes"),OFFSET('Sanitation Data'!$H$12,0,10*ROW('Sanitation Data'!H105)),NA())</f>
        <v>#N/A</v>
      </c>
      <c r="AU111" s="507" t="e">
        <f ca="1">+IF(AND(ISNUMBER(OFFSET('Sanitation Data'!$I$4,0,10*ROW('Sanitation Data'!I105))),'Data Summary'!DJ111="Yes"),100-OFFSET('Sanitation Data'!$I$4,0,10*ROW('Sanitation Data'!I105)),NA())</f>
        <v>#N/A</v>
      </c>
      <c r="AV111" s="507" t="e">
        <f ca="1">+IF(AND(ISNUMBER(OFFSET('Sanitation Data'!$I$6,0,10*ROW('Sanitation Data'!I105))),'Data Summary'!DK111="Yes"),OFFSET('Sanitation Data'!$I$6,0,10*ROW('Sanitation Data'!I105)),NA())</f>
        <v>#N/A</v>
      </c>
      <c r="AW111" s="507" t="e">
        <f ca="1">+IF(AND(ISNUMBER(OFFSET('Sanitation Data'!$I$10,0,10*ROW('Sanitation Data'!I105))),'Data Summary'!DL111="Yes"),OFFSET('Sanitation Data'!$I$10,0,10*ROW('Sanitation Data'!I105)),NA())</f>
        <v>#N/A</v>
      </c>
      <c r="AX111" s="507" t="e">
        <f ca="1">+IF(AND(ISNUMBER(OFFSET('Sanitation Data'!$I$11,0,10*ROW('Sanitation Data'!I105))),'Data Summary'!DM111="Yes"),OFFSET('Sanitation Data'!$I$11,0,10*ROW('Sanitation Data'!I105)),NA())</f>
        <v>#N/A</v>
      </c>
      <c r="AY111" s="507" t="e">
        <f ca="1">+IF(AND(ISNUMBER(OFFSET('Sanitation Data'!$I$12,0,10*ROW('Sanitation Data'!I105))),'Data Summary'!DN111="Yes"),OFFSET('Sanitation Data'!$I$12,0,10*ROW('Sanitation Data'!I105)),NA())</f>
        <v>#N/A</v>
      </c>
      <c r="AZ111" s="508" t="e">
        <f ca="1">+IF(AND(ISNUMBER(OFFSET('Hygiene Data'!$D$5,0,10*ROW('Hygiene Data'!D105))),'Data Summary'!DO111="Yes"),OFFSET('Hygiene Data'!$D$5,0,10*ROW('Hygiene Data'!D105)),NA())</f>
        <v>#N/A</v>
      </c>
      <c r="BA111" s="508" t="e">
        <f ca="1">+IF(AND(ISNUMBER(OFFSET('Hygiene Data'!$D$7,0,10*ROW('Hygiene Data'!D105))),'Data Summary'!DP111="Yes"),OFFSET('Hygiene Data'!$D$7,0,10*ROW('Hygiene Data'!D105)),NA())</f>
        <v>#N/A</v>
      </c>
      <c r="BB111" s="508" t="e">
        <f ca="1">+IF(AND(ISNUMBER(OFFSET('Hygiene Data'!$D$9,0,10*ROW('Hygiene Data'!D105))),'Data Summary'!DQ111="Yes"),OFFSET('Hygiene Data'!$D$9,0,10*ROW('Hygiene Data'!D105)),NA())</f>
        <v>#N/A</v>
      </c>
      <c r="BC111" s="508" t="e">
        <f ca="1">+IF(AND(ISNUMBER(OFFSET('Hygiene Data'!$E$5,0,10*ROW('Hygiene Data'!E105))),'Data Summary'!DR111="Yes"),OFFSET('Hygiene Data'!$E$5,0,10*ROW('Hygiene Data'!E105)),NA())</f>
        <v>#N/A</v>
      </c>
      <c r="BD111" s="508" t="e">
        <f ca="1">+IF(AND(ISNUMBER(OFFSET('Hygiene Data'!$E$7,0,10*ROW('Hygiene Data'!E105))),'Data Summary'!DS111="Yes"),OFFSET('Hygiene Data'!$E$7,0,10*ROW('Hygiene Data'!E105)),NA())</f>
        <v>#N/A</v>
      </c>
      <c r="BE111" s="508" t="e">
        <f ca="1">+IF(AND(ISNUMBER(OFFSET('Hygiene Data'!$E$9,0,10*ROW('Hygiene Data'!E105))),'Data Summary'!DT111="Yes"),OFFSET('Hygiene Data'!$E$9,0,10*ROW('Hygiene Data'!E105)),NA())</f>
        <v>#N/A</v>
      </c>
      <c r="BF111" s="508" t="e">
        <f ca="1">+IF(AND(ISNUMBER(OFFSET('Hygiene Data'!$F$5,0,10*ROW('Hygiene Data'!F105))),'Data Summary'!DU111="Yes"),OFFSET('Hygiene Data'!$F$5,0,10*ROW('Hygiene Data'!F105)),NA())</f>
        <v>#N/A</v>
      </c>
      <c r="BG111" s="508" t="e">
        <f ca="1">+IF(AND(ISNUMBER(OFFSET('Hygiene Data'!$F$7,0,10*ROW('Hygiene Data'!F105))),'Data Summary'!DV111="Yes"),OFFSET('Hygiene Data'!$F$7,0,10*ROW('Hygiene Data'!F105)),NA())</f>
        <v>#N/A</v>
      </c>
      <c r="BH111" s="508" t="e">
        <f ca="1">+IF(AND(ISNUMBER(OFFSET('Hygiene Data'!$F$9,0,10*ROW('Hygiene Data'!F105))),'Data Summary'!DW111="Yes"),OFFSET('Hygiene Data'!$F$9,0,10*ROW('Hygiene Data'!F105)),NA())</f>
        <v>#N/A</v>
      </c>
      <c r="BI111" s="508" t="e">
        <f ca="1">+IF(AND(ISNUMBER(OFFSET('Hygiene Data'!$G$5,0,10*ROW('Hygiene Data'!G105))),'Data Summary'!DX111="Yes"),OFFSET('Hygiene Data'!$G$5,0,10*ROW('Hygiene Data'!G105)),NA())</f>
        <v>#N/A</v>
      </c>
      <c r="BJ111" s="508" t="e">
        <f ca="1">+IF(AND(ISNUMBER(OFFSET('Hygiene Data'!$G$7,0,10*ROW('Hygiene Data'!G105))),'Data Summary'!DY111="Yes"),OFFSET('Hygiene Data'!$G$7,0,10*ROW('Hygiene Data'!G105)),NA())</f>
        <v>#N/A</v>
      </c>
      <c r="BK111" s="508" t="e">
        <f ca="1">+IF(AND(ISNUMBER(OFFSET('Hygiene Data'!$G$9,0,10*ROW('Hygiene Data'!G105))),'Data Summary'!DZ111="Yes"),OFFSET('Hygiene Data'!$G$9,0,10*ROW('Hygiene Data'!G105)),NA())</f>
        <v>#N/A</v>
      </c>
      <c r="BL111" s="508" t="e">
        <f ca="1">+IF(AND(ISNUMBER(OFFSET('Hygiene Data'!$H$5,0,10*ROW('Hygiene Data'!H105))),'Data Summary'!EA111="Yes"),OFFSET('Hygiene Data'!$H$5,0,10*ROW('Hygiene Data'!H105)),NA())</f>
        <v>#N/A</v>
      </c>
      <c r="BM111" s="508" t="e">
        <f ca="1">+IF(AND(ISNUMBER(OFFSET('Hygiene Data'!$H$7,0,10*ROW('Hygiene Data'!H105))),'Data Summary'!EB111="Yes"),OFFSET('Hygiene Data'!$H$7,0,10*ROW('Hygiene Data'!H105)),NA())</f>
        <v>#N/A</v>
      </c>
      <c r="BN111" s="508" t="e">
        <f ca="1">+IF(AND(ISNUMBER(OFFSET('Hygiene Data'!$H$9,0,10*ROW('Hygiene Data'!H105))),'Data Summary'!EC111="Yes"),OFFSET('Hygiene Data'!$H$9,0,10*ROW('Hygiene Data'!H105)),NA())</f>
        <v>#N/A</v>
      </c>
      <c r="BO111" s="508" t="e">
        <f ca="1">+IF(AND(ISNUMBER(OFFSET('Hygiene Data'!$I$5,0,10*ROW('Hygiene Data'!I105))),'Data Summary'!ED111="Yes"),OFFSET('Hygiene Data'!$I$5,0,10*ROW('Hygiene Data'!I105)),NA())</f>
        <v>#N/A</v>
      </c>
      <c r="BP111" s="508" t="e">
        <f ca="1">+IF(AND(ISNUMBER(OFFSET('Hygiene Data'!$I$7,0,10*ROW('Hygiene Data'!I105))),'Data Summary'!EE111="Yes"),OFFSET('Hygiene Data'!$I$7,0,10*ROW('Hygiene Data'!I105)),NA())</f>
        <v>#N/A</v>
      </c>
      <c r="BQ111" s="508" t="e">
        <f ca="1">+IF(AND(ISNUMBER(OFFSET('Hygiene Data'!$I$9,0,10*ROW('Hygiene Data'!I105))),'Data Summary'!EF111="Yes"),OFFSET('Hygiene Data'!$I$9,0,10*ROW('Hygiene Data'!I105)),NA())</f>
        <v>#N/A</v>
      </c>
    </row>
    <row r="112" spans="1:69" x14ac:dyDescent="0.25">
      <c r="A112" s="504" t="e">
        <f ca="1">+RIGHT('Data Summary'!A112,LEN('Data Summary'!A112)-9)</f>
        <v>#VALUE!</v>
      </c>
      <c r="B112" s="478" t="str">
        <f ca="1">+IF(ISTEXT('Data Summary'!B112),'Data Summary'!B112,"")</f>
        <v/>
      </c>
      <c r="C112" s="505" t="e">
        <f ca="1">+VALUE('Data Summary'!C112)</f>
        <v>#VALUE!</v>
      </c>
      <c r="D112" s="506" t="e">
        <f ca="1">+IF(AND(ISNUMBER(OFFSET('Water Data'!$D$4,0,10*ROW('Water Data'!D106))),'Data Summary'!BS112="Yes"),100-OFFSET('Water Data'!$D$4,0,10*ROW('Water Data'!D106)),NA())</f>
        <v>#N/A</v>
      </c>
      <c r="E112" s="506" t="e">
        <f ca="1">+IF(AND(ISNUMBER(OFFSET('Water Data'!$D$6,0,10*ROW('Water Data'!D106))),'Data Summary'!BT112="Yes"),OFFSET('Water Data'!$D$6,0,10*ROW('Water Data'!D106)),NA())</f>
        <v>#N/A</v>
      </c>
      <c r="F112" s="506" t="e">
        <f ca="1">+IF(AND(ISNUMBER(OFFSET('Water Data'!$D$9,0,10*ROW('Water Data'!D106))),'Data Summary'!BU112="Yes"),OFFSET('Water Data'!$D$9,0,10*ROW('Water Data'!D106)),NA())</f>
        <v>#N/A</v>
      </c>
      <c r="G112" s="506" t="e">
        <f ca="1">+IF(AND(ISNUMBER(OFFSET('Water Data'!$E$4,0,10*ROW('Water Data'!E106))),'Data Summary'!BV112="Yes"),100-OFFSET('Water Data'!$E$4,0,10*ROW('Water Data'!E106)),NA())</f>
        <v>#N/A</v>
      </c>
      <c r="H112" s="506" t="e">
        <f ca="1">+IF(AND(ISNUMBER(OFFSET('Water Data'!$E$6,0,10*ROW('Water Data'!E106))),'Data Summary'!BW112="Yes"),OFFSET('Water Data'!$E$6,0,10*ROW('Water Data'!E106)),NA())</f>
        <v>#N/A</v>
      </c>
      <c r="I112" s="506" t="e">
        <f ca="1">+IF(AND(ISNUMBER(OFFSET('Water Data'!$E$9,0,10*ROW('Water Data'!E106))),'Data Summary'!BX112="Yes"),OFFSET('Water Data'!$E$9,0,10*ROW('Water Data'!E106)),NA())</f>
        <v>#N/A</v>
      </c>
      <c r="J112" s="506" t="e">
        <f ca="1">+IF(AND(ISNUMBER(OFFSET('Water Data'!$F$4,0,10*ROW('Water Data'!F106))),'Data Summary'!BY112="Yes"),100-OFFSET('Water Data'!$F$4,0,10*ROW('Water Data'!F106)),NA())</f>
        <v>#N/A</v>
      </c>
      <c r="K112" s="506" t="e">
        <f ca="1">+IF(AND(ISNUMBER(OFFSET('Water Data'!$F$6,0,10*ROW('Water Data'!F106))),'Data Summary'!BZ112="Yes"),OFFSET('Water Data'!$F$6,0,10*ROW('Water Data'!F106)),NA())</f>
        <v>#N/A</v>
      </c>
      <c r="L112" s="506" t="e">
        <f ca="1">+IF(AND(ISNUMBER(OFFSET('Water Data'!$F$9,0,10*ROW('Water Data'!F106))),'Data Summary'!CA112="Yes"),OFFSET('Water Data'!$F$9,0,10*ROW('Water Data'!F106)),NA())</f>
        <v>#N/A</v>
      </c>
      <c r="M112" s="506" t="e">
        <f ca="1">+IF(AND(ISNUMBER(OFFSET('Water Data'!$G$4,0,10*ROW('Water Data'!G106))),'Data Summary'!CB112="Yes"),100-OFFSET('Water Data'!$G$4,0,10*ROW('Water Data'!G106)),NA())</f>
        <v>#N/A</v>
      </c>
      <c r="N112" s="506" t="e">
        <f ca="1">+IF(AND(ISNUMBER(OFFSET('Water Data'!$G$6,0,10*ROW('Water Data'!G106))),'Data Summary'!CC112="Yes"),OFFSET('Water Data'!$G$6,0,10*ROW('Water Data'!G106)),NA())</f>
        <v>#N/A</v>
      </c>
      <c r="O112" s="506" t="e">
        <f ca="1">+IF(AND(ISNUMBER(OFFSET('Water Data'!$G$9,0,10*ROW('Water Data'!G106))),'Data Summary'!CD112="Yes"),OFFSET('Water Data'!$G$9,0,10*ROW('Water Data'!G106)),NA())</f>
        <v>#N/A</v>
      </c>
      <c r="P112" s="506" t="e">
        <f ca="1">+IF(AND(ISNUMBER(OFFSET('Water Data'!$H$4,0,10*ROW('Water Data'!H106))),'Data Summary'!CE112="Yes"),100-OFFSET('Water Data'!$H$4,0,10*ROW('Water Data'!H106)),NA())</f>
        <v>#N/A</v>
      </c>
      <c r="Q112" s="506" t="e">
        <f ca="1">+IF(AND(ISNUMBER(OFFSET('Water Data'!$H$6,0,10*ROW('Water Data'!H106))),'Data Summary'!CF112="Yes"),OFFSET('Water Data'!$H$6,0,10*ROW('Water Data'!H106)),NA())</f>
        <v>#N/A</v>
      </c>
      <c r="R112" s="506" t="e">
        <f ca="1">+IF(AND(ISNUMBER(OFFSET('Water Data'!$H$9,0,10*ROW('Water Data'!H106))),'Data Summary'!CG112="Yes"),OFFSET('Water Data'!$H$9,0,10*ROW('Water Data'!H106)),NA())</f>
        <v>#N/A</v>
      </c>
      <c r="S112" s="506" t="e">
        <f ca="1">+IF(AND(ISNUMBER(OFFSET('Water Data'!$I$4,0,10*ROW('Water Data'!I106))),'Data Summary'!CH112="Yes"),100-OFFSET('Water Data'!$I$4,0,10*ROW('Water Data'!I106)),NA())</f>
        <v>#N/A</v>
      </c>
      <c r="T112" s="506" t="e">
        <f ca="1">+IF(AND(ISNUMBER(OFFSET('Water Data'!$I$6,0,10*ROW('Water Data'!I106))),'Data Summary'!CI112="Yes"),OFFSET('Water Data'!$I$6,0,10*ROW('Water Data'!I106)),NA())</f>
        <v>#N/A</v>
      </c>
      <c r="U112" s="506" t="e">
        <f ca="1">+IF(AND(ISNUMBER(OFFSET('Water Data'!$I$9,0,10*ROW('Water Data'!I106))),'Data Summary'!CJ112="Yes"),OFFSET('Water Data'!$I$9,0,10*ROW('Water Data'!I106)),NA())</f>
        <v>#N/A</v>
      </c>
      <c r="V112" s="507" t="e">
        <f ca="1">+IF(AND(ISNUMBER(OFFSET('Sanitation Data'!$D$4,0,10*ROW('Sanitation Data'!D106))),'Data Summary'!CK112="Yes"),100-OFFSET('Sanitation Data'!$D$4,0,10*ROW('Sanitation Data'!D106)),NA())</f>
        <v>#N/A</v>
      </c>
      <c r="W112" s="507" t="e">
        <f ca="1">+IF(AND(ISNUMBER(OFFSET('Sanitation Data'!$D$6,0,10*ROW('Sanitation Data'!D106))),'Data Summary'!CL112="Yes"),OFFSET('Sanitation Data'!$D$6,0,10*ROW('Sanitation Data'!D106)),NA())</f>
        <v>#N/A</v>
      </c>
      <c r="X112" s="507" t="e">
        <f ca="1">+IF(AND(ISNUMBER(OFFSET('Sanitation Data'!$D$10,0,10*ROW('Sanitation Data'!D106))),'Data Summary'!CM112="Yes"),OFFSET('Sanitation Data'!$D$10,0,10*ROW('Sanitation Data'!D106)),NA())</f>
        <v>#N/A</v>
      </c>
      <c r="Y112" s="507" t="e">
        <f ca="1">+IF(AND(ISNUMBER(OFFSET('Sanitation Data'!$D$11,0,10*ROW('Sanitation Data'!D106))),'Data Summary'!CN112="Yes"),OFFSET('Sanitation Data'!$D$11,0,10*ROW('Sanitation Data'!D106)),NA())</f>
        <v>#N/A</v>
      </c>
      <c r="Z112" s="507" t="e">
        <f ca="1">+IF(AND(ISNUMBER(OFFSET('Sanitation Data'!$D$12,0,10*ROW('Sanitation Data'!D106))),'Data Summary'!CO112="Yes"),OFFSET('Sanitation Data'!$D$12,0,10*ROW('Sanitation Data'!D106)),NA())</f>
        <v>#N/A</v>
      </c>
      <c r="AA112" s="507" t="e">
        <f ca="1">+IF(AND(ISNUMBER(OFFSET('Sanitation Data'!$E$4,0,10*ROW('Sanitation Data'!E106))),'Data Summary'!CP112="Yes"),100-OFFSET('Sanitation Data'!$E$4,0,10*ROW('Sanitation Data'!E106)),NA())</f>
        <v>#N/A</v>
      </c>
      <c r="AB112" s="507" t="e">
        <f ca="1">+IF(AND(ISNUMBER(OFFSET('Sanitation Data'!$E$6,0,10*ROW('Sanitation Data'!E106))),'Data Summary'!CQ112="Yes"),OFFSET('Sanitation Data'!$E$6,0,10*ROW('Sanitation Data'!E106)),NA())</f>
        <v>#N/A</v>
      </c>
      <c r="AC112" s="507" t="e">
        <f ca="1">+IF(AND(ISNUMBER(OFFSET('Sanitation Data'!$E$10,0,10*ROW('Sanitation Data'!E106))),'Data Summary'!CR112="Yes"),OFFSET('Sanitation Data'!$E$10,0,10*ROW('Sanitation Data'!E106)),NA())</f>
        <v>#N/A</v>
      </c>
      <c r="AD112" s="507" t="e">
        <f ca="1">+IF(AND(ISNUMBER(OFFSET('Sanitation Data'!$E$11,0,10*ROW('Sanitation Data'!E106))),'Data Summary'!CS112="Yes"),OFFSET('Sanitation Data'!$E$11,0,10*ROW('Sanitation Data'!E106)),NA())</f>
        <v>#N/A</v>
      </c>
      <c r="AE112" s="507" t="e">
        <f ca="1">+IF(AND(ISNUMBER(OFFSET('Sanitation Data'!$E$12,0,10*ROW('Sanitation Data'!E106))),'Data Summary'!CT112="Yes"),OFFSET('Sanitation Data'!$E$12,0,10*ROW('Sanitation Data'!E106)),NA())</f>
        <v>#N/A</v>
      </c>
      <c r="AF112" s="507" t="e">
        <f ca="1">+IF(AND(ISNUMBER(OFFSET('Sanitation Data'!$F$4,0,10*ROW('Sanitation Data'!F106))),'Data Summary'!CU112="Yes"),100-OFFSET('Sanitation Data'!$F$4,0,10*ROW('Sanitation Data'!F106)),NA())</f>
        <v>#N/A</v>
      </c>
      <c r="AG112" s="507" t="e">
        <f ca="1">+IF(AND(ISNUMBER(OFFSET('Sanitation Data'!$F$6,0,10*ROW('Sanitation Data'!F106))),'Data Summary'!CV112="Yes"),OFFSET('Sanitation Data'!$F$6,0,10*ROW('Sanitation Data'!F106)),NA())</f>
        <v>#N/A</v>
      </c>
      <c r="AH112" s="507" t="e">
        <f ca="1">+IF(AND(ISNUMBER(OFFSET('Sanitation Data'!$F$10,0,10*ROW('Sanitation Data'!F106))),'Data Summary'!CW112="Yes"),OFFSET('Sanitation Data'!$F$10,0,10*ROW('Sanitation Data'!F106)),NA())</f>
        <v>#N/A</v>
      </c>
      <c r="AI112" s="507" t="e">
        <f ca="1">+IF(AND(ISNUMBER(OFFSET('Sanitation Data'!$F$11,0,10*ROW('Sanitation Data'!F106))),'Data Summary'!CX112="Yes"),OFFSET('Sanitation Data'!$F$11,0,10*ROW('Sanitation Data'!F106)),NA())</f>
        <v>#N/A</v>
      </c>
      <c r="AJ112" s="507" t="e">
        <f ca="1">+IF(AND(ISNUMBER(OFFSET('Sanitation Data'!$F$12,0,10*ROW('Sanitation Data'!F106))),'Data Summary'!CY112="Yes"),OFFSET('Sanitation Data'!$F$12,0,10*ROW('Sanitation Data'!F106)),NA())</f>
        <v>#N/A</v>
      </c>
      <c r="AK112" s="507" t="e">
        <f ca="1">+IF(AND(ISNUMBER(OFFSET('Sanitation Data'!$G$4,0,10*ROW('Sanitation Data'!G106))),'Data Summary'!CZ112="Yes"),100-OFFSET('Sanitation Data'!$G$4,0,10*ROW('Sanitation Data'!G106)),NA())</f>
        <v>#N/A</v>
      </c>
      <c r="AL112" s="507" t="e">
        <f ca="1">+IF(AND(ISNUMBER(OFFSET('Sanitation Data'!$G$6,0,10*ROW('Sanitation Data'!G106))),'Data Summary'!DA112="Yes"),OFFSET('Sanitation Data'!$G$6,0,10*ROW('Sanitation Data'!G106)),NA())</f>
        <v>#N/A</v>
      </c>
      <c r="AM112" s="507" t="e">
        <f ca="1">+IF(AND(ISNUMBER(OFFSET('Sanitation Data'!$G$10,0,10*ROW('Sanitation Data'!G106))),'Data Summary'!DB112="Yes"),OFFSET('Sanitation Data'!$G$10,0,10*ROW('Sanitation Data'!G106)),NA())</f>
        <v>#N/A</v>
      </c>
      <c r="AN112" s="507" t="e">
        <f ca="1">+IF(AND(ISNUMBER(OFFSET('Sanitation Data'!$G$11,0,10*ROW('Sanitation Data'!G106))),'Data Summary'!DC112="Yes"),OFFSET('Sanitation Data'!$G$11,0,10*ROW('Sanitation Data'!G106)),NA())</f>
        <v>#N/A</v>
      </c>
      <c r="AO112" s="507" t="e">
        <f ca="1">+IF(AND(ISNUMBER(OFFSET('Sanitation Data'!$G$12,0,10*ROW('Sanitation Data'!G106))),'Data Summary'!DD112="Yes"),OFFSET('Sanitation Data'!$G$12,0,10*ROW('Sanitation Data'!G106)),NA())</f>
        <v>#N/A</v>
      </c>
      <c r="AP112" s="507" t="e">
        <f ca="1">+IF(AND(ISNUMBER(OFFSET('Sanitation Data'!$H$4,0,10*ROW('Sanitation Data'!H106))),'Data Summary'!DE112="Yes"),100-OFFSET('Sanitation Data'!$H$4,0,10*ROW('Sanitation Data'!H106)),NA())</f>
        <v>#N/A</v>
      </c>
      <c r="AQ112" s="507" t="e">
        <f ca="1">+IF(AND(ISNUMBER(OFFSET('Sanitation Data'!$H$6,0,10*ROW('Sanitation Data'!H106))),'Data Summary'!DF112="Yes"),OFFSET('Sanitation Data'!$H$6,0,10*ROW('Sanitation Data'!H106)),NA())</f>
        <v>#N/A</v>
      </c>
      <c r="AR112" s="507" t="e">
        <f ca="1">+IF(AND(ISNUMBER(OFFSET('Sanitation Data'!$H$10,0,10*ROW('Sanitation Data'!H106))),'Data Summary'!DG112="Yes"),OFFSET('Sanitation Data'!$H$10,0,10*ROW('Sanitation Data'!H106)),NA())</f>
        <v>#N/A</v>
      </c>
      <c r="AS112" s="507" t="e">
        <f ca="1">+IF(AND(ISNUMBER(OFFSET('Sanitation Data'!$H$11,0,10*ROW('Sanitation Data'!H106))),'Data Summary'!DH112="Yes"),OFFSET('Sanitation Data'!$H$11,0,10*ROW('Sanitation Data'!H106)),NA())</f>
        <v>#N/A</v>
      </c>
      <c r="AT112" s="507" t="e">
        <f ca="1">+IF(AND(ISNUMBER(OFFSET('Sanitation Data'!$H$12,0,10*ROW('Sanitation Data'!H106))),'Data Summary'!DI112="Yes"),OFFSET('Sanitation Data'!$H$12,0,10*ROW('Sanitation Data'!H106)),NA())</f>
        <v>#N/A</v>
      </c>
      <c r="AU112" s="507" t="e">
        <f ca="1">+IF(AND(ISNUMBER(OFFSET('Sanitation Data'!$I$4,0,10*ROW('Sanitation Data'!I106))),'Data Summary'!DJ112="Yes"),100-OFFSET('Sanitation Data'!$I$4,0,10*ROW('Sanitation Data'!I106)),NA())</f>
        <v>#N/A</v>
      </c>
      <c r="AV112" s="507" t="e">
        <f ca="1">+IF(AND(ISNUMBER(OFFSET('Sanitation Data'!$I$6,0,10*ROW('Sanitation Data'!I106))),'Data Summary'!DK112="Yes"),OFFSET('Sanitation Data'!$I$6,0,10*ROW('Sanitation Data'!I106)),NA())</f>
        <v>#N/A</v>
      </c>
      <c r="AW112" s="507" t="e">
        <f ca="1">+IF(AND(ISNUMBER(OFFSET('Sanitation Data'!$I$10,0,10*ROW('Sanitation Data'!I106))),'Data Summary'!DL112="Yes"),OFFSET('Sanitation Data'!$I$10,0,10*ROW('Sanitation Data'!I106)),NA())</f>
        <v>#N/A</v>
      </c>
      <c r="AX112" s="507" t="e">
        <f ca="1">+IF(AND(ISNUMBER(OFFSET('Sanitation Data'!$I$11,0,10*ROW('Sanitation Data'!I106))),'Data Summary'!DM112="Yes"),OFFSET('Sanitation Data'!$I$11,0,10*ROW('Sanitation Data'!I106)),NA())</f>
        <v>#N/A</v>
      </c>
      <c r="AY112" s="507" t="e">
        <f ca="1">+IF(AND(ISNUMBER(OFFSET('Sanitation Data'!$I$12,0,10*ROW('Sanitation Data'!I106))),'Data Summary'!DN112="Yes"),OFFSET('Sanitation Data'!$I$12,0,10*ROW('Sanitation Data'!I106)),NA())</f>
        <v>#N/A</v>
      </c>
      <c r="AZ112" s="508" t="e">
        <f ca="1">+IF(AND(ISNUMBER(OFFSET('Hygiene Data'!$D$5,0,10*ROW('Hygiene Data'!D106))),'Data Summary'!DO112="Yes"),OFFSET('Hygiene Data'!$D$5,0,10*ROW('Hygiene Data'!D106)),NA())</f>
        <v>#N/A</v>
      </c>
      <c r="BA112" s="508" t="e">
        <f ca="1">+IF(AND(ISNUMBER(OFFSET('Hygiene Data'!$D$7,0,10*ROW('Hygiene Data'!D106))),'Data Summary'!DP112="Yes"),OFFSET('Hygiene Data'!$D$7,0,10*ROW('Hygiene Data'!D106)),NA())</f>
        <v>#N/A</v>
      </c>
      <c r="BB112" s="508" t="e">
        <f ca="1">+IF(AND(ISNUMBER(OFFSET('Hygiene Data'!$D$9,0,10*ROW('Hygiene Data'!D106))),'Data Summary'!DQ112="Yes"),OFFSET('Hygiene Data'!$D$9,0,10*ROW('Hygiene Data'!D106)),NA())</f>
        <v>#N/A</v>
      </c>
      <c r="BC112" s="508" t="e">
        <f ca="1">+IF(AND(ISNUMBER(OFFSET('Hygiene Data'!$E$5,0,10*ROW('Hygiene Data'!E106))),'Data Summary'!DR112="Yes"),OFFSET('Hygiene Data'!$E$5,0,10*ROW('Hygiene Data'!E106)),NA())</f>
        <v>#N/A</v>
      </c>
      <c r="BD112" s="508" t="e">
        <f ca="1">+IF(AND(ISNUMBER(OFFSET('Hygiene Data'!$E$7,0,10*ROW('Hygiene Data'!E106))),'Data Summary'!DS112="Yes"),OFFSET('Hygiene Data'!$E$7,0,10*ROW('Hygiene Data'!E106)),NA())</f>
        <v>#N/A</v>
      </c>
      <c r="BE112" s="508" t="e">
        <f ca="1">+IF(AND(ISNUMBER(OFFSET('Hygiene Data'!$E$9,0,10*ROW('Hygiene Data'!E106))),'Data Summary'!DT112="Yes"),OFFSET('Hygiene Data'!$E$9,0,10*ROW('Hygiene Data'!E106)),NA())</f>
        <v>#N/A</v>
      </c>
      <c r="BF112" s="508" t="e">
        <f ca="1">+IF(AND(ISNUMBER(OFFSET('Hygiene Data'!$F$5,0,10*ROW('Hygiene Data'!F106))),'Data Summary'!DU112="Yes"),OFFSET('Hygiene Data'!$F$5,0,10*ROW('Hygiene Data'!F106)),NA())</f>
        <v>#N/A</v>
      </c>
      <c r="BG112" s="508" t="e">
        <f ca="1">+IF(AND(ISNUMBER(OFFSET('Hygiene Data'!$F$7,0,10*ROW('Hygiene Data'!F106))),'Data Summary'!DV112="Yes"),OFFSET('Hygiene Data'!$F$7,0,10*ROW('Hygiene Data'!F106)),NA())</f>
        <v>#N/A</v>
      </c>
      <c r="BH112" s="508" t="e">
        <f ca="1">+IF(AND(ISNUMBER(OFFSET('Hygiene Data'!$F$9,0,10*ROW('Hygiene Data'!F106))),'Data Summary'!DW112="Yes"),OFFSET('Hygiene Data'!$F$9,0,10*ROW('Hygiene Data'!F106)),NA())</f>
        <v>#N/A</v>
      </c>
      <c r="BI112" s="508" t="e">
        <f ca="1">+IF(AND(ISNUMBER(OFFSET('Hygiene Data'!$G$5,0,10*ROW('Hygiene Data'!G106))),'Data Summary'!DX112="Yes"),OFFSET('Hygiene Data'!$G$5,0,10*ROW('Hygiene Data'!G106)),NA())</f>
        <v>#N/A</v>
      </c>
      <c r="BJ112" s="508" t="e">
        <f ca="1">+IF(AND(ISNUMBER(OFFSET('Hygiene Data'!$G$7,0,10*ROW('Hygiene Data'!G106))),'Data Summary'!DY112="Yes"),OFFSET('Hygiene Data'!$G$7,0,10*ROW('Hygiene Data'!G106)),NA())</f>
        <v>#N/A</v>
      </c>
      <c r="BK112" s="508" t="e">
        <f ca="1">+IF(AND(ISNUMBER(OFFSET('Hygiene Data'!$G$9,0,10*ROW('Hygiene Data'!G106))),'Data Summary'!DZ112="Yes"),OFFSET('Hygiene Data'!$G$9,0,10*ROW('Hygiene Data'!G106)),NA())</f>
        <v>#N/A</v>
      </c>
      <c r="BL112" s="508" t="e">
        <f ca="1">+IF(AND(ISNUMBER(OFFSET('Hygiene Data'!$H$5,0,10*ROW('Hygiene Data'!H106))),'Data Summary'!EA112="Yes"),OFFSET('Hygiene Data'!$H$5,0,10*ROW('Hygiene Data'!H106)),NA())</f>
        <v>#N/A</v>
      </c>
      <c r="BM112" s="508" t="e">
        <f ca="1">+IF(AND(ISNUMBER(OFFSET('Hygiene Data'!$H$7,0,10*ROW('Hygiene Data'!H106))),'Data Summary'!EB112="Yes"),OFFSET('Hygiene Data'!$H$7,0,10*ROW('Hygiene Data'!H106)),NA())</f>
        <v>#N/A</v>
      </c>
      <c r="BN112" s="508" t="e">
        <f ca="1">+IF(AND(ISNUMBER(OFFSET('Hygiene Data'!$H$9,0,10*ROW('Hygiene Data'!H106))),'Data Summary'!EC112="Yes"),OFFSET('Hygiene Data'!$H$9,0,10*ROW('Hygiene Data'!H106)),NA())</f>
        <v>#N/A</v>
      </c>
      <c r="BO112" s="508" t="e">
        <f ca="1">+IF(AND(ISNUMBER(OFFSET('Hygiene Data'!$I$5,0,10*ROW('Hygiene Data'!I106))),'Data Summary'!ED112="Yes"),OFFSET('Hygiene Data'!$I$5,0,10*ROW('Hygiene Data'!I106)),NA())</f>
        <v>#N/A</v>
      </c>
      <c r="BP112" s="508" t="e">
        <f ca="1">+IF(AND(ISNUMBER(OFFSET('Hygiene Data'!$I$7,0,10*ROW('Hygiene Data'!I106))),'Data Summary'!EE112="Yes"),OFFSET('Hygiene Data'!$I$7,0,10*ROW('Hygiene Data'!I106)),NA())</f>
        <v>#N/A</v>
      </c>
      <c r="BQ112" s="508" t="e">
        <f ca="1">+IF(AND(ISNUMBER(OFFSET('Hygiene Data'!$I$9,0,10*ROW('Hygiene Data'!I106))),'Data Summary'!EF112="Yes"),OFFSET('Hygiene Data'!$I$9,0,10*ROW('Hygiene Data'!I106)),NA())</f>
        <v>#N/A</v>
      </c>
    </row>
    <row r="113" spans="1:69" x14ac:dyDescent="0.25">
      <c r="A113" s="504" t="e">
        <f ca="1">+RIGHT('Data Summary'!A113,LEN('Data Summary'!A113)-9)</f>
        <v>#VALUE!</v>
      </c>
      <c r="B113" s="478" t="str">
        <f ca="1">+IF(ISTEXT('Data Summary'!B113),'Data Summary'!B113,"")</f>
        <v/>
      </c>
      <c r="C113" s="505" t="e">
        <f ca="1">+VALUE('Data Summary'!C113)</f>
        <v>#VALUE!</v>
      </c>
      <c r="D113" s="506" t="e">
        <f ca="1">+IF(AND(ISNUMBER(OFFSET('Water Data'!$D$4,0,10*ROW('Water Data'!D107))),'Data Summary'!BS113="Yes"),100-OFFSET('Water Data'!$D$4,0,10*ROW('Water Data'!D107)),NA())</f>
        <v>#N/A</v>
      </c>
      <c r="E113" s="506" t="e">
        <f ca="1">+IF(AND(ISNUMBER(OFFSET('Water Data'!$D$6,0,10*ROW('Water Data'!D107))),'Data Summary'!BT113="Yes"),OFFSET('Water Data'!$D$6,0,10*ROW('Water Data'!D107)),NA())</f>
        <v>#N/A</v>
      </c>
      <c r="F113" s="506" t="e">
        <f ca="1">+IF(AND(ISNUMBER(OFFSET('Water Data'!$D$9,0,10*ROW('Water Data'!D107))),'Data Summary'!BU113="Yes"),OFFSET('Water Data'!$D$9,0,10*ROW('Water Data'!D107)),NA())</f>
        <v>#N/A</v>
      </c>
      <c r="G113" s="506" t="e">
        <f ca="1">+IF(AND(ISNUMBER(OFFSET('Water Data'!$E$4,0,10*ROW('Water Data'!E107))),'Data Summary'!BV113="Yes"),100-OFFSET('Water Data'!$E$4,0,10*ROW('Water Data'!E107)),NA())</f>
        <v>#N/A</v>
      </c>
      <c r="H113" s="506" t="e">
        <f ca="1">+IF(AND(ISNUMBER(OFFSET('Water Data'!$E$6,0,10*ROW('Water Data'!E107))),'Data Summary'!BW113="Yes"),OFFSET('Water Data'!$E$6,0,10*ROW('Water Data'!E107)),NA())</f>
        <v>#N/A</v>
      </c>
      <c r="I113" s="506" t="e">
        <f ca="1">+IF(AND(ISNUMBER(OFFSET('Water Data'!$E$9,0,10*ROW('Water Data'!E107))),'Data Summary'!BX113="Yes"),OFFSET('Water Data'!$E$9,0,10*ROW('Water Data'!E107)),NA())</f>
        <v>#N/A</v>
      </c>
      <c r="J113" s="506" t="e">
        <f ca="1">+IF(AND(ISNUMBER(OFFSET('Water Data'!$F$4,0,10*ROW('Water Data'!F107))),'Data Summary'!BY113="Yes"),100-OFFSET('Water Data'!$F$4,0,10*ROW('Water Data'!F107)),NA())</f>
        <v>#N/A</v>
      </c>
      <c r="K113" s="506" t="e">
        <f ca="1">+IF(AND(ISNUMBER(OFFSET('Water Data'!$F$6,0,10*ROW('Water Data'!F107))),'Data Summary'!BZ113="Yes"),OFFSET('Water Data'!$F$6,0,10*ROW('Water Data'!F107)),NA())</f>
        <v>#N/A</v>
      </c>
      <c r="L113" s="506" t="e">
        <f ca="1">+IF(AND(ISNUMBER(OFFSET('Water Data'!$F$9,0,10*ROW('Water Data'!F107))),'Data Summary'!CA113="Yes"),OFFSET('Water Data'!$F$9,0,10*ROW('Water Data'!F107)),NA())</f>
        <v>#N/A</v>
      </c>
      <c r="M113" s="506" t="e">
        <f ca="1">+IF(AND(ISNUMBER(OFFSET('Water Data'!$G$4,0,10*ROW('Water Data'!G107))),'Data Summary'!CB113="Yes"),100-OFFSET('Water Data'!$G$4,0,10*ROW('Water Data'!G107)),NA())</f>
        <v>#N/A</v>
      </c>
      <c r="N113" s="506" t="e">
        <f ca="1">+IF(AND(ISNUMBER(OFFSET('Water Data'!$G$6,0,10*ROW('Water Data'!G107))),'Data Summary'!CC113="Yes"),OFFSET('Water Data'!$G$6,0,10*ROW('Water Data'!G107)),NA())</f>
        <v>#N/A</v>
      </c>
      <c r="O113" s="506" t="e">
        <f ca="1">+IF(AND(ISNUMBER(OFFSET('Water Data'!$G$9,0,10*ROW('Water Data'!G107))),'Data Summary'!CD113="Yes"),OFFSET('Water Data'!$G$9,0,10*ROW('Water Data'!G107)),NA())</f>
        <v>#N/A</v>
      </c>
      <c r="P113" s="506" t="e">
        <f ca="1">+IF(AND(ISNUMBER(OFFSET('Water Data'!$H$4,0,10*ROW('Water Data'!H107))),'Data Summary'!CE113="Yes"),100-OFFSET('Water Data'!$H$4,0,10*ROW('Water Data'!H107)),NA())</f>
        <v>#N/A</v>
      </c>
      <c r="Q113" s="506" t="e">
        <f ca="1">+IF(AND(ISNUMBER(OFFSET('Water Data'!$H$6,0,10*ROW('Water Data'!H107))),'Data Summary'!CF113="Yes"),OFFSET('Water Data'!$H$6,0,10*ROW('Water Data'!H107)),NA())</f>
        <v>#N/A</v>
      </c>
      <c r="R113" s="506" t="e">
        <f ca="1">+IF(AND(ISNUMBER(OFFSET('Water Data'!$H$9,0,10*ROW('Water Data'!H107))),'Data Summary'!CG113="Yes"),OFFSET('Water Data'!$H$9,0,10*ROW('Water Data'!H107)),NA())</f>
        <v>#N/A</v>
      </c>
      <c r="S113" s="506" t="e">
        <f ca="1">+IF(AND(ISNUMBER(OFFSET('Water Data'!$I$4,0,10*ROW('Water Data'!I107))),'Data Summary'!CH113="Yes"),100-OFFSET('Water Data'!$I$4,0,10*ROW('Water Data'!I107)),NA())</f>
        <v>#N/A</v>
      </c>
      <c r="T113" s="506" t="e">
        <f ca="1">+IF(AND(ISNUMBER(OFFSET('Water Data'!$I$6,0,10*ROW('Water Data'!I107))),'Data Summary'!CI113="Yes"),OFFSET('Water Data'!$I$6,0,10*ROW('Water Data'!I107)),NA())</f>
        <v>#N/A</v>
      </c>
      <c r="U113" s="506" t="e">
        <f ca="1">+IF(AND(ISNUMBER(OFFSET('Water Data'!$I$9,0,10*ROW('Water Data'!I107))),'Data Summary'!CJ113="Yes"),OFFSET('Water Data'!$I$9,0,10*ROW('Water Data'!I107)),NA())</f>
        <v>#N/A</v>
      </c>
      <c r="V113" s="507" t="e">
        <f ca="1">+IF(AND(ISNUMBER(OFFSET('Sanitation Data'!$D$4,0,10*ROW('Sanitation Data'!D107))),'Data Summary'!CK113="Yes"),100-OFFSET('Sanitation Data'!$D$4,0,10*ROW('Sanitation Data'!D107)),NA())</f>
        <v>#N/A</v>
      </c>
      <c r="W113" s="507" t="e">
        <f ca="1">+IF(AND(ISNUMBER(OFFSET('Sanitation Data'!$D$6,0,10*ROW('Sanitation Data'!D107))),'Data Summary'!CL113="Yes"),OFFSET('Sanitation Data'!$D$6,0,10*ROW('Sanitation Data'!D107)),NA())</f>
        <v>#N/A</v>
      </c>
      <c r="X113" s="507" t="e">
        <f ca="1">+IF(AND(ISNUMBER(OFFSET('Sanitation Data'!$D$10,0,10*ROW('Sanitation Data'!D107))),'Data Summary'!CM113="Yes"),OFFSET('Sanitation Data'!$D$10,0,10*ROW('Sanitation Data'!D107)),NA())</f>
        <v>#N/A</v>
      </c>
      <c r="Y113" s="507" t="e">
        <f ca="1">+IF(AND(ISNUMBER(OFFSET('Sanitation Data'!$D$11,0,10*ROW('Sanitation Data'!D107))),'Data Summary'!CN113="Yes"),OFFSET('Sanitation Data'!$D$11,0,10*ROW('Sanitation Data'!D107)),NA())</f>
        <v>#N/A</v>
      </c>
      <c r="Z113" s="507" t="e">
        <f ca="1">+IF(AND(ISNUMBER(OFFSET('Sanitation Data'!$D$12,0,10*ROW('Sanitation Data'!D107))),'Data Summary'!CO113="Yes"),OFFSET('Sanitation Data'!$D$12,0,10*ROW('Sanitation Data'!D107)),NA())</f>
        <v>#N/A</v>
      </c>
      <c r="AA113" s="507" t="e">
        <f ca="1">+IF(AND(ISNUMBER(OFFSET('Sanitation Data'!$E$4,0,10*ROW('Sanitation Data'!E107))),'Data Summary'!CP113="Yes"),100-OFFSET('Sanitation Data'!$E$4,0,10*ROW('Sanitation Data'!E107)),NA())</f>
        <v>#N/A</v>
      </c>
      <c r="AB113" s="507" t="e">
        <f ca="1">+IF(AND(ISNUMBER(OFFSET('Sanitation Data'!$E$6,0,10*ROW('Sanitation Data'!E107))),'Data Summary'!CQ113="Yes"),OFFSET('Sanitation Data'!$E$6,0,10*ROW('Sanitation Data'!E107)),NA())</f>
        <v>#N/A</v>
      </c>
      <c r="AC113" s="507" t="e">
        <f ca="1">+IF(AND(ISNUMBER(OFFSET('Sanitation Data'!$E$10,0,10*ROW('Sanitation Data'!E107))),'Data Summary'!CR113="Yes"),OFFSET('Sanitation Data'!$E$10,0,10*ROW('Sanitation Data'!E107)),NA())</f>
        <v>#N/A</v>
      </c>
      <c r="AD113" s="507" t="e">
        <f ca="1">+IF(AND(ISNUMBER(OFFSET('Sanitation Data'!$E$11,0,10*ROW('Sanitation Data'!E107))),'Data Summary'!CS113="Yes"),OFFSET('Sanitation Data'!$E$11,0,10*ROW('Sanitation Data'!E107)),NA())</f>
        <v>#N/A</v>
      </c>
      <c r="AE113" s="507" t="e">
        <f ca="1">+IF(AND(ISNUMBER(OFFSET('Sanitation Data'!$E$12,0,10*ROW('Sanitation Data'!E107))),'Data Summary'!CT113="Yes"),OFFSET('Sanitation Data'!$E$12,0,10*ROW('Sanitation Data'!E107)),NA())</f>
        <v>#N/A</v>
      </c>
      <c r="AF113" s="507" t="e">
        <f ca="1">+IF(AND(ISNUMBER(OFFSET('Sanitation Data'!$F$4,0,10*ROW('Sanitation Data'!F107))),'Data Summary'!CU113="Yes"),100-OFFSET('Sanitation Data'!$F$4,0,10*ROW('Sanitation Data'!F107)),NA())</f>
        <v>#N/A</v>
      </c>
      <c r="AG113" s="507" t="e">
        <f ca="1">+IF(AND(ISNUMBER(OFFSET('Sanitation Data'!$F$6,0,10*ROW('Sanitation Data'!F107))),'Data Summary'!CV113="Yes"),OFFSET('Sanitation Data'!$F$6,0,10*ROW('Sanitation Data'!F107)),NA())</f>
        <v>#N/A</v>
      </c>
      <c r="AH113" s="507" t="e">
        <f ca="1">+IF(AND(ISNUMBER(OFFSET('Sanitation Data'!$F$10,0,10*ROW('Sanitation Data'!F107))),'Data Summary'!CW113="Yes"),OFFSET('Sanitation Data'!$F$10,0,10*ROW('Sanitation Data'!F107)),NA())</f>
        <v>#N/A</v>
      </c>
      <c r="AI113" s="507" t="e">
        <f ca="1">+IF(AND(ISNUMBER(OFFSET('Sanitation Data'!$F$11,0,10*ROW('Sanitation Data'!F107))),'Data Summary'!CX113="Yes"),OFFSET('Sanitation Data'!$F$11,0,10*ROW('Sanitation Data'!F107)),NA())</f>
        <v>#N/A</v>
      </c>
      <c r="AJ113" s="507" t="e">
        <f ca="1">+IF(AND(ISNUMBER(OFFSET('Sanitation Data'!$F$12,0,10*ROW('Sanitation Data'!F107))),'Data Summary'!CY113="Yes"),OFFSET('Sanitation Data'!$F$12,0,10*ROW('Sanitation Data'!F107)),NA())</f>
        <v>#N/A</v>
      </c>
      <c r="AK113" s="507" t="e">
        <f ca="1">+IF(AND(ISNUMBER(OFFSET('Sanitation Data'!$G$4,0,10*ROW('Sanitation Data'!G107))),'Data Summary'!CZ113="Yes"),100-OFFSET('Sanitation Data'!$G$4,0,10*ROW('Sanitation Data'!G107)),NA())</f>
        <v>#N/A</v>
      </c>
      <c r="AL113" s="507" t="e">
        <f ca="1">+IF(AND(ISNUMBER(OFFSET('Sanitation Data'!$G$6,0,10*ROW('Sanitation Data'!G107))),'Data Summary'!DA113="Yes"),OFFSET('Sanitation Data'!$G$6,0,10*ROW('Sanitation Data'!G107)),NA())</f>
        <v>#N/A</v>
      </c>
      <c r="AM113" s="507" t="e">
        <f ca="1">+IF(AND(ISNUMBER(OFFSET('Sanitation Data'!$G$10,0,10*ROW('Sanitation Data'!G107))),'Data Summary'!DB113="Yes"),OFFSET('Sanitation Data'!$G$10,0,10*ROW('Sanitation Data'!G107)),NA())</f>
        <v>#N/A</v>
      </c>
      <c r="AN113" s="507" t="e">
        <f ca="1">+IF(AND(ISNUMBER(OFFSET('Sanitation Data'!$G$11,0,10*ROW('Sanitation Data'!G107))),'Data Summary'!DC113="Yes"),OFFSET('Sanitation Data'!$G$11,0,10*ROW('Sanitation Data'!G107)),NA())</f>
        <v>#N/A</v>
      </c>
      <c r="AO113" s="507" t="e">
        <f ca="1">+IF(AND(ISNUMBER(OFFSET('Sanitation Data'!$G$12,0,10*ROW('Sanitation Data'!G107))),'Data Summary'!DD113="Yes"),OFFSET('Sanitation Data'!$G$12,0,10*ROW('Sanitation Data'!G107)),NA())</f>
        <v>#N/A</v>
      </c>
      <c r="AP113" s="507" t="e">
        <f ca="1">+IF(AND(ISNUMBER(OFFSET('Sanitation Data'!$H$4,0,10*ROW('Sanitation Data'!H107))),'Data Summary'!DE113="Yes"),100-OFFSET('Sanitation Data'!$H$4,0,10*ROW('Sanitation Data'!H107)),NA())</f>
        <v>#N/A</v>
      </c>
      <c r="AQ113" s="507" t="e">
        <f ca="1">+IF(AND(ISNUMBER(OFFSET('Sanitation Data'!$H$6,0,10*ROW('Sanitation Data'!H107))),'Data Summary'!DF113="Yes"),OFFSET('Sanitation Data'!$H$6,0,10*ROW('Sanitation Data'!H107)),NA())</f>
        <v>#N/A</v>
      </c>
      <c r="AR113" s="507" t="e">
        <f ca="1">+IF(AND(ISNUMBER(OFFSET('Sanitation Data'!$H$10,0,10*ROW('Sanitation Data'!H107))),'Data Summary'!DG113="Yes"),OFFSET('Sanitation Data'!$H$10,0,10*ROW('Sanitation Data'!H107)),NA())</f>
        <v>#N/A</v>
      </c>
      <c r="AS113" s="507" t="e">
        <f ca="1">+IF(AND(ISNUMBER(OFFSET('Sanitation Data'!$H$11,0,10*ROW('Sanitation Data'!H107))),'Data Summary'!DH113="Yes"),OFFSET('Sanitation Data'!$H$11,0,10*ROW('Sanitation Data'!H107)),NA())</f>
        <v>#N/A</v>
      </c>
      <c r="AT113" s="507" t="e">
        <f ca="1">+IF(AND(ISNUMBER(OFFSET('Sanitation Data'!$H$12,0,10*ROW('Sanitation Data'!H107))),'Data Summary'!DI113="Yes"),OFFSET('Sanitation Data'!$H$12,0,10*ROW('Sanitation Data'!H107)),NA())</f>
        <v>#N/A</v>
      </c>
      <c r="AU113" s="507" t="e">
        <f ca="1">+IF(AND(ISNUMBER(OFFSET('Sanitation Data'!$I$4,0,10*ROW('Sanitation Data'!I107))),'Data Summary'!DJ113="Yes"),100-OFFSET('Sanitation Data'!$I$4,0,10*ROW('Sanitation Data'!I107)),NA())</f>
        <v>#N/A</v>
      </c>
      <c r="AV113" s="507" t="e">
        <f ca="1">+IF(AND(ISNUMBER(OFFSET('Sanitation Data'!$I$6,0,10*ROW('Sanitation Data'!I107))),'Data Summary'!DK113="Yes"),OFFSET('Sanitation Data'!$I$6,0,10*ROW('Sanitation Data'!I107)),NA())</f>
        <v>#N/A</v>
      </c>
      <c r="AW113" s="507" t="e">
        <f ca="1">+IF(AND(ISNUMBER(OFFSET('Sanitation Data'!$I$10,0,10*ROW('Sanitation Data'!I107))),'Data Summary'!DL113="Yes"),OFFSET('Sanitation Data'!$I$10,0,10*ROW('Sanitation Data'!I107)),NA())</f>
        <v>#N/A</v>
      </c>
      <c r="AX113" s="507" t="e">
        <f ca="1">+IF(AND(ISNUMBER(OFFSET('Sanitation Data'!$I$11,0,10*ROW('Sanitation Data'!I107))),'Data Summary'!DM113="Yes"),OFFSET('Sanitation Data'!$I$11,0,10*ROW('Sanitation Data'!I107)),NA())</f>
        <v>#N/A</v>
      </c>
      <c r="AY113" s="507" t="e">
        <f ca="1">+IF(AND(ISNUMBER(OFFSET('Sanitation Data'!$I$12,0,10*ROW('Sanitation Data'!I107))),'Data Summary'!DN113="Yes"),OFFSET('Sanitation Data'!$I$12,0,10*ROW('Sanitation Data'!I107)),NA())</f>
        <v>#N/A</v>
      </c>
      <c r="AZ113" s="508" t="e">
        <f ca="1">+IF(AND(ISNUMBER(OFFSET('Hygiene Data'!$D$5,0,10*ROW('Hygiene Data'!D107))),'Data Summary'!DO113="Yes"),OFFSET('Hygiene Data'!$D$5,0,10*ROW('Hygiene Data'!D107)),NA())</f>
        <v>#N/A</v>
      </c>
      <c r="BA113" s="508" t="e">
        <f ca="1">+IF(AND(ISNUMBER(OFFSET('Hygiene Data'!$D$7,0,10*ROW('Hygiene Data'!D107))),'Data Summary'!DP113="Yes"),OFFSET('Hygiene Data'!$D$7,0,10*ROW('Hygiene Data'!D107)),NA())</f>
        <v>#N/A</v>
      </c>
      <c r="BB113" s="508" t="e">
        <f ca="1">+IF(AND(ISNUMBER(OFFSET('Hygiene Data'!$D$9,0,10*ROW('Hygiene Data'!D107))),'Data Summary'!DQ113="Yes"),OFFSET('Hygiene Data'!$D$9,0,10*ROW('Hygiene Data'!D107)),NA())</f>
        <v>#N/A</v>
      </c>
      <c r="BC113" s="508" t="e">
        <f ca="1">+IF(AND(ISNUMBER(OFFSET('Hygiene Data'!$E$5,0,10*ROW('Hygiene Data'!E107))),'Data Summary'!DR113="Yes"),OFFSET('Hygiene Data'!$E$5,0,10*ROW('Hygiene Data'!E107)),NA())</f>
        <v>#N/A</v>
      </c>
      <c r="BD113" s="508" t="e">
        <f ca="1">+IF(AND(ISNUMBER(OFFSET('Hygiene Data'!$E$7,0,10*ROW('Hygiene Data'!E107))),'Data Summary'!DS113="Yes"),OFFSET('Hygiene Data'!$E$7,0,10*ROW('Hygiene Data'!E107)),NA())</f>
        <v>#N/A</v>
      </c>
      <c r="BE113" s="508" t="e">
        <f ca="1">+IF(AND(ISNUMBER(OFFSET('Hygiene Data'!$E$9,0,10*ROW('Hygiene Data'!E107))),'Data Summary'!DT113="Yes"),OFFSET('Hygiene Data'!$E$9,0,10*ROW('Hygiene Data'!E107)),NA())</f>
        <v>#N/A</v>
      </c>
      <c r="BF113" s="508" t="e">
        <f ca="1">+IF(AND(ISNUMBER(OFFSET('Hygiene Data'!$F$5,0,10*ROW('Hygiene Data'!F107))),'Data Summary'!DU113="Yes"),OFFSET('Hygiene Data'!$F$5,0,10*ROW('Hygiene Data'!F107)),NA())</f>
        <v>#N/A</v>
      </c>
      <c r="BG113" s="508" t="e">
        <f ca="1">+IF(AND(ISNUMBER(OFFSET('Hygiene Data'!$F$7,0,10*ROW('Hygiene Data'!F107))),'Data Summary'!DV113="Yes"),OFFSET('Hygiene Data'!$F$7,0,10*ROW('Hygiene Data'!F107)),NA())</f>
        <v>#N/A</v>
      </c>
      <c r="BH113" s="508" t="e">
        <f ca="1">+IF(AND(ISNUMBER(OFFSET('Hygiene Data'!$F$9,0,10*ROW('Hygiene Data'!F107))),'Data Summary'!DW113="Yes"),OFFSET('Hygiene Data'!$F$9,0,10*ROW('Hygiene Data'!F107)),NA())</f>
        <v>#N/A</v>
      </c>
      <c r="BI113" s="508" t="e">
        <f ca="1">+IF(AND(ISNUMBER(OFFSET('Hygiene Data'!$G$5,0,10*ROW('Hygiene Data'!G107))),'Data Summary'!DX113="Yes"),OFFSET('Hygiene Data'!$G$5,0,10*ROW('Hygiene Data'!G107)),NA())</f>
        <v>#N/A</v>
      </c>
      <c r="BJ113" s="508" t="e">
        <f ca="1">+IF(AND(ISNUMBER(OFFSET('Hygiene Data'!$G$7,0,10*ROW('Hygiene Data'!G107))),'Data Summary'!DY113="Yes"),OFFSET('Hygiene Data'!$G$7,0,10*ROW('Hygiene Data'!G107)),NA())</f>
        <v>#N/A</v>
      </c>
      <c r="BK113" s="508" t="e">
        <f ca="1">+IF(AND(ISNUMBER(OFFSET('Hygiene Data'!$G$9,0,10*ROW('Hygiene Data'!G107))),'Data Summary'!DZ113="Yes"),OFFSET('Hygiene Data'!$G$9,0,10*ROW('Hygiene Data'!G107)),NA())</f>
        <v>#N/A</v>
      </c>
      <c r="BL113" s="508" t="e">
        <f ca="1">+IF(AND(ISNUMBER(OFFSET('Hygiene Data'!$H$5,0,10*ROW('Hygiene Data'!H107))),'Data Summary'!EA113="Yes"),OFFSET('Hygiene Data'!$H$5,0,10*ROW('Hygiene Data'!H107)),NA())</f>
        <v>#N/A</v>
      </c>
      <c r="BM113" s="508" t="e">
        <f ca="1">+IF(AND(ISNUMBER(OFFSET('Hygiene Data'!$H$7,0,10*ROW('Hygiene Data'!H107))),'Data Summary'!EB113="Yes"),OFFSET('Hygiene Data'!$H$7,0,10*ROW('Hygiene Data'!H107)),NA())</f>
        <v>#N/A</v>
      </c>
      <c r="BN113" s="508" t="e">
        <f ca="1">+IF(AND(ISNUMBER(OFFSET('Hygiene Data'!$H$9,0,10*ROW('Hygiene Data'!H107))),'Data Summary'!EC113="Yes"),OFFSET('Hygiene Data'!$H$9,0,10*ROW('Hygiene Data'!H107)),NA())</f>
        <v>#N/A</v>
      </c>
      <c r="BO113" s="508" t="e">
        <f ca="1">+IF(AND(ISNUMBER(OFFSET('Hygiene Data'!$I$5,0,10*ROW('Hygiene Data'!I107))),'Data Summary'!ED113="Yes"),OFFSET('Hygiene Data'!$I$5,0,10*ROW('Hygiene Data'!I107)),NA())</f>
        <v>#N/A</v>
      </c>
      <c r="BP113" s="508" t="e">
        <f ca="1">+IF(AND(ISNUMBER(OFFSET('Hygiene Data'!$I$7,0,10*ROW('Hygiene Data'!I107))),'Data Summary'!EE113="Yes"),OFFSET('Hygiene Data'!$I$7,0,10*ROW('Hygiene Data'!I107)),NA())</f>
        <v>#N/A</v>
      </c>
      <c r="BQ113" s="508" t="e">
        <f ca="1">+IF(AND(ISNUMBER(OFFSET('Hygiene Data'!$I$9,0,10*ROW('Hygiene Data'!I107))),'Data Summary'!EF113="Yes"),OFFSET('Hygiene Data'!$I$9,0,10*ROW('Hygiene Data'!I107)),NA())</f>
        <v>#N/A</v>
      </c>
    </row>
    <row r="114" spans="1:69" x14ac:dyDescent="0.25">
      <c r="A114" s="504" t="e">
        <f ca="1">+RIGHT('Data Summary'!A114,LEN('Data Summary'!A114)-9)</f>
        <v>#VALUE!</v>
      </c>
      <c r="B114" s="478" t="str">
        <f ca="1">+IF(ISTEXT('Data Summary'!B114),'Data Summary'!B114,"")</f>
        <v/>
      </c>
      <c r="C114" s="505" t="e">
        <f ca="1">+VALUE('Data Summary'!C114)</f>
        <v>#VALUE!</v>
      </c>
      <c r="D114" s="506" t="e">
        <f ca="1">+IF(AND(ISNUMBER(OFFSET('Water Data'!$D$4,0,10*ROW('Water Data'!D108))),'Data Summary'!BS114="Yes"),100-OFFSET('Water Data'!$D$4,0,10*ROW('Water Data'!D108)),NA())</f>
        <v>#N/A</v>
      </c>
      <c r="E114" s="506" t="e">
        <f ca="1">+IF(AND(ISNUMBER(OFFSET('Water Data'!$D$6,0,10*ROW('Water Data'!D108))),'Data Summary'!BT114="Yes"),OFFSET('Water Data'!$D$6,0,10*ROW('Water Data'!D108)),NA())</f>
        <v>#N/A</v>
      </c>
      <c r="F114" s="506" t="e">
        <f ca="1">+IF(AND(ISNUMBER(OFFSET('Water Data'!$D$9,0,10*ROW('Water Data'!D108))),'Data Summary'!BU114="Yes"),OFFSET('Water Data'!$D$9,0,10*ROW('Water Data'!D108)),NA())</f>
        <v>#N/A</v>
      </c>
      <c r="G114" s="506" t="e">
        <f ca="1">+IF(AND(ISNUMBER(OFFSET('Water Data'!$E$4,0,10*ROW('Water Data'!E108))),'Data Summary'!BV114="Yes"),100-OFFSET('Water Data'!$E$4,0,10*ROW('Water Data'!E108)),NA())</f>
        <v>#N/A</v>
      </c>
      <c r="H114" s="506" t="e">
        <f ca="1">+IF(AND(ISNUMBER(OFFSET('Water Data'!$E$6,0,10*ROW('Water Data'!E108))),'Data Summary'!BW114="Yes"),OFFSET('Water Data'!$E$6,0,10*ROW('Water Data'!E108)),NA())</f>
        <v>#N/A</v>
      </c>
      <c r="I114" s="506" t="e">
        <f ca="1">+IF(AND(ISNUMBER(OFFSET('Water Data'!$E$9,0,10*ROW('Water Data'!E108))),'Data Summary'!BX114="Yes"),OFFSET('Water Data'!$E$9,0,10*ROW('Water Data'!E108)),NA())</f>
        <v>#N/A</v>
      </c>
      <c r="J114" s="506" t="e">
        <f ca="1">+IF(AND(ISNUMBER(OFFSET('Water Data'!$F$4,0,10*ROW('Water Data'!F108))),'Data Summary'!BY114="Yes"),100-OFFSET('Water Data'!$F$4,0,10*ROW('Water Data'!F108)),NA())</f>
        <v>#N/A</v>
      </c>
      <c r="K114" s="506" t="e">
        <f ca="1">+IF(AND(ISNUMBER(OFFSET('Water Data'!$F$6,0,10*ROW('Water Data'!F108))),'Data Summary'!BZ114="Yes"),OFFSET('Water Data'!$F$6,0,10*ROW('Water Data'!F108)),NA())</f>
        <v>#N/A</v>
      </c>
      <c r="L114" s="506" t="e">
        <f ca="1">+IF(AND(ISNUMBER(OFFSET('Water Data'!$F$9,0,10*ROW('Water Data'!F108))),'Data Summary'!CA114="Yes"),OFFSET('Water Data'!$F$9,0,10*ROW('Water Data'!F108)),NA())</f>
        <v>#N/A</v>
      </c>
      <c r="M114" s="506" t="e">
        <f ca="1">+IF(AND(ISNUMBER(OFFSET('Water Data'!$G$4,0,10*ROW('Water Data'!G108))),'Data Summary'!CB114="Yes"),100-OFFSET('Water Data'!$G$4,0,10*ROW('Water Data'!G108)),NA())</f>
        <v>#N/A</v>
      </c>
      <c r="N114" s="506" t="e">
        <f ca="1">+IF(AND(ISNUMBER(OFFSET('Water Data'!$G$6,0,10*ROW('Water Data'!G108))),'Data Summary'!CC114="Yes"),OFFSET('Water Data'!$G$6,0,10*ROW('Water Data'!G108)),NA())</f>
        <v>#N/A</v>
      </c>
      <c r="O114" s="506" t="e">
        <f ca="1">+IF(AND(ISNUMBER(OFFSET('Water Data'!$G$9,0,10*ROW('Water Data'!G108))),'Data Summary'!CD114="Yes"),OFFSET('Water Data'!$G$9,0,10*ROW('Water Data'!G108)),NA())</f>
        <v>#N/A</v>
      </c>
      <c r="P114" s="506" t="e">
        <f ca="1">+IF(AND(ISNUMBER(OFFSET('Water Data'!$H$4,0,10*ROW('Water Data'!H108))),'Data Summary'!CE114="Yes"),100-OFFSET('Water Data'!$H$4,0,10*ROW('Water Data'!H108)),NA())</f>
        <v>#N/A</v>
      </c>
      <c r="Q114" s="506" t="e">
        <f ca="1">+IF(AND(ISNUMBER(OFFSET('Water Data'!$H$6,0,10*ROW('Water Data'!H108))),'Data Summary'!CF114="Yes"),OFFSET('Water Data'!$H$6,0,10*ROW('Water Data'!H108)),NA())</f>
        <v>#N/A</v>
      </c>
      <c r="R114" s="506" t="e">
        <f ca="1">+IF(AND(ISNUMBER(OFFSET('Water Data'!$H$9,0,10*ROW('Water Data'!H108))),'Data Summary'!CG114="Yes"),OFFSET('Water Data'!$H$9,0,10*ROW('Water Data'!H108)),NA())</f>
        <v>#N/A</v>
      </c>
      <c r="S114" s="506" t="e">
        <f ca="1">+IF(AND(ISNUMBER(OFFSET('Water Data'!$I$4,0,10*ROW('Water Data'!I108))),'Data Summary'!CH114="Yes"),100-OFFSET('Water Data'!$I$4,0,10*ROW('Water Data'!I108)),NA())</f>
        <v>#N/A</v>
      </c>
      <c r="T114" s="506" t="e">
        <f ca="1">+IF(AND(ISNUMBER(OFFSET('Water Data'!$I$6,0,10*ROW('Water Data'!I108))),'Data Summary'!CI114="Yes"),OFFSET('Water Data'!$I$6,0,10*ROW('Water Data'!I108)),NA())</f>
        <v>#N/A</v>
      </c>
      <c r="U114" s="506" t="e">
        <f ca="1">+IF(AND(ISNUMBER(OFFSET('Water Data'!$I$9,0,10*ROW('Water Data'!I108))),'Data Summary'!CJ114="Yes"),OFFSET('Water Data'!$I$9,0,10*ROW('Water Data'!I108)),NA())</f>
        <v>#N/A</v>
      </c>
      <c r="V114" s="507" t="e">
        <f ca="1">+IF(AND(ISNUMBER(OFFSET('Sanitation Data'!$D$4,0,10*ROW('Sanitation Data'!D108))),'Data Summary'!CK114="Yes"),100-OFFSET('Sanitation Data'!$D$4,0,10*ROW('Sanitation Data'!D108)),NA())</f>
        <v>#N/A</v>
      </c>
      <c r="W114" s="507" t="e">
        <f ca="1">+IF(AND(ISNUMBER(OFFSET('Sanitation Data'!$D$6,0,10*ROW('Sanitation Data'!D108))),'Data Summary'!CL114="Yes"),OFFSET('Sanitation Data'!$D$6,0,10*ROW('Sanitation Data'!D108)),NA())</f>
        <v>#N/A</v>
      </c>
      <c r="X114" s="507" t="e">
        <f ca="1">+IF(AND(ISNUMBER(OFFSET('Sanitation Data'!$D$10,0,10*ROW('Sanitation Data'!D108))),'Data Summary'!CM114="Yes"),OFFSET('Sanitation Data'!$D$10,0,10*ROW('Sanitation Data'!D108)),NA())</f>
        <v>#N/A</v>
      </c>
      <c r="Y114" s="507" t="e">
        <f ca="1">+IF(AND(ISNUMBER(OFFSET('Sanitation Data'!$D$11,0,10*ROW('Sanitation Data'!D108))),'Data Summary'!CN114="Yes"),OFFSET('Sanitation Data'!$D$11,0,10*ROW('Sanitation Data'!D108)),NA())</f>
        <v>#N/A</v>
      </c>
      <c r="Z114" s="507" t="e">
        <f ca="1">+IF(AND(ISNUMBER(OFFSET('Sanitation Data'!$D$12,0,10*ROW('Sanitation Data'!D108))),'Data Summary'!CO114="Yes"),OFFSET('Sanitation Data'!$D$12,0,10*ROW('Sanitation Data'!D108)),NA())</f>
        <v>#N/A</v>
      </c>
      <c r="AA114" s="507" t="e">
        <f ca="1">+IF(AND(ISNUMBER(OFFSET('Sanitation Data'!$E$4,0,10*ROW('Sanitation Data'!E108))),'Data Summary'!CP114="Yes"),100-OFFSET('Sanitation Data'!$E$4,0,10*ROW('Sanitation Data'!E108)),NA())</f>
        <v>#N/A</v>
      </c>
      <c r="AB114" s="507" t="e">
        <f ca="1">+IF(AND(ISNUMBER(OFFSET('Sanitation Data'!$E$6,0,10*ROW('Sanitation Data'!E108))),'Data Summary'!CQ114="Yes"),OFFSET('Sanitation Data'!$E$6,0,10*ROW('Sanitation Data'!E108)),NA())</f>
        <v>#N/A</v>
      </c>
      <c r="AC114" s="507" t="e">
        <f ca="1">+IF(AND(ISNUMBER(OFFSET('Sanitation Data'!$E$10,0,10*ROW('Sanitation Data'!E108))),'Data Summary'!CR114="Yes"),OFFSET('Sanitation Data'!$E$10,0,10*ROW('Sanitation Data'!E108)),NA())</f>
        <v>#N/A</v>
      </c>
      <c r="AD114" s="507" t="e">
        <f ca="1">+IF(AND(ISNUMBER(OFFSET('Sanitation Data'!$E$11,0,10*ROW('Sanitation Data'!E108))),'Data Summary'!CS114="Yes"),OFFSET('Sanitation Data'!$E$11,0,10*ROW('Sanitation Data'!E108)),NA())</f>
        <v>#N/A</v>
      </c>
      <c r="AE114" s="507" t="e">
        <f ca="1">+IF(AND(ISNUMBER(OFFSET('Sanitation Data'!$E$12,0,10*ROW('Sanitation Data'!E108))),'Data Summary'!CT114="Yes"),OFFSET('Sanitation Data'!$E$12,0,10*ROW('Sanitation Data'!E108)),NA())</f>
        <v>#N/A</v>
      </c>
      <c r="AF114" s="507" t="e">
        <f ca="1">+IF(AND(ISNUMBER(OFFSET('Sanitation Data'!$F$4,0,10*ROW('Sanitation Data'!F108))),'Data Summary'!CU114="Yes"),100-OFFSET('Sanitation Data'!$F$4,0,10*ROW('Sanitation Data'!F108)),NA())</f>
        <v>#N/A</v>
      </c>
      <c r="AG114" s="507" t="e">
        <f ca="1">+IF(AND(ISNUMBER(OFFSET('Sanitation Data'!$F$6,0,10*ROW('Sanitation Data'!F108))),'Data Summary'!CV114="Yes"),OFFSET('Sanitation Data'!$F$6,0,10*ROW('Sanitation Data'!F108)),NA())</f>
        <v>#N/A</v>
      </c>
      <c r="AH114" s="507" t="e">
        <f ca="1">+IF(AND(ISNUMBER(OFFSET('Sanitation Data'!$F$10,0,10*ROW('Sanitation Data'!F108))),'Data Summary'!CW114="Yes"),OFFSET('Sanitation Data'!$F$10,0,10*ROW('Sanitation Data'!F108)),NA())</f>
        <v>#N/A</v>
      </c>
      <c r="AI114" s="507" t="e">
        <f ca="1">+IF(AND(ISNUMBER(OFFSET('Sanitation Data'!$F$11,0,10*ROW('Sanitation Data'!F108))),'Data Summary'!CX114="Yes"),OFFSET('Sanitation Data'!$F$11,0,10*ROW('Sanitation Data'!F108)),NA())</f>
        <v>#N/A</v>
      </c>
      <c r="AJ114" s="507" t="e">
        <f ca="1">+IF(AND(ISNUMBER(OFFSET('Sanitation Data'!$F$12,0,10*ROW('Sanitation Data'!F108))),'Data Summary'!CY114="Yes"),OFFSET('Sanitation Data'!$F$12,0,10*ROW('Sanitation Data'!F108)),NA())</f>
        <v>#N/A</v>
      </c>
      <c r="AK114" s="507" t="e">
        <f ca="1">+IF(AND(ISNUMBER(OFFSET('Sanitation Data'!$G$4,0,10*ROW('Sanitation Data'!G108))),'Data Summary'!CZ114="Yes"),100-OFFSET('Sanitation Data'!$G$4,0,10*ROW('Sanitation Data'!G108)),NA())</f>
        <v>#N/A</v>
      </c>
      <c r="AL114" s="507" t="e">
        <f ca="1">+IF(AND(ISNUMBER(OFFSET('Sanitation Data'!$G$6,0,10*ROW('Sanitation Data'!G108))),'Data Summary'!DA114="Yes"),OFFSET('Sanitation Data'!$G$6,0,10*ROW('Sanitation Data'!G108)),NA())</f>
        <v>#N/A</v>
      </c>
      <c r="AM114" s="507" t="e">
        <f ca="1">+IF(AND(ISNUMBER(OFFSET('Sanitation Data'!$G$10,0,10*ROW('Sanitation Data'!G108))),'Data Summary'!DB114="Yes"),OFFSET('Sanitation Data'!$G$10,0,10*ROW('Sanitation Data'!G108)),NA())</f>
        <v>#N/A</v>
      </c>
      <c r="AN114" s="507" t="e">
        <f ca="1">+IF(AND(ISNUMBER(OFFSET('Sanitation Data'!$G$11,0,10*ROW('Sanitation Data'!G108))),'Data Summary'!DC114="Yes"),OFFSET('Sanitation Data'!$G$11,0,10*ROW('Sanitation Data'!G108)),NA())</f>
        <v>#N/A</v>
      </c>
      <c r="AO114" s="507" t="e">
        <f ca="1">+IF(AND(ISNUMBER(OFFSET('Sanitation Data'!$G$12,0,10*ROW('Sanitation Data'!G108))),'Data Summary'!DD114="Yes"),OFFSET('Sanitation Data'!$G$12,0,10*ROW('Sanitation Data'!G108)),NA())</f>
        <v>#N/A</v>
      </c>
      <c r="AP114" s="507" t="e">
        <f ca="1">+IF(AND(ISNUMBER(OFFSET('Sanitation Data'!$H$4,0,10*ROW('Sanitation Data'!H108))),'Data Summary'!DE114="Yes"),100-OFFSET('Sanitation Data'!$H$4,0,10*ROW('Sanitation Data'!H108)),NA())</f>
        <v>#N/A</v>
      </c>
      <c r="AQ114" s="507" t="e">
        <f ca="1">+IF(AND(ISNUMBER(OFFSET('Sanitation Data'!$H$6,0,10*ROW('Sanitation Data'!H108))),'Data Summary'!DF114="Yes"),OFFSET('Sanitation Data'!$H$6,0,10*ROW('Sanitation Data'!H108)),NA())</f>
        <v>#N/A</v>
      </c>
      <c r="AR114" s="507" t="e">
        <f ca="1">+IF(AND(ISNUMBER(OFFSET('Sanitation Data'!$H$10,0,10*ROW('Sanitation Data'!H108))),'Data Summary'!DG114="Yes"),OFFSET('Sanitation Data'!$H$10,0,10*ROW('Sanitation Data'!H108)),NA())</f>
        <v>#N/A</v>
      </c>
      <c r="AS114" s="507" t="e">
        <f ca="1">+IF(AND(ISNUMBER(OFFSET('Sanitation Data'!$H$11,0,10*ROW('Sanitation Data'!H108))),'Data Summary'!DH114="Yes"),OFFSET('Sanitation Data'!$H$11,0,10*ROW('Sanitation Data'!H108)),NA())</f>
        <v>#N/A</v>
      </c>
      <c r="AT114" s="507" t="e">
        <f ca="1">+IF(AND(ISNUMBER(OFFSET('Sanitation Data'!$H$12,0,10*ROW('Sanitation Data'!H108))),'Data Summary'!DI114="Yes"),OFFSET('Sanitation Data'!$H$12,0,10*ROW('Sanitation Data'!H108)),NA())</f>
        <v>#N/A</v>
      </c>
      <c r="AU114" s="507" t="e">
        <f ca="1">+IF(AND(ISNUMBER(OFFSET('Sanitation Data'!$I$4,0,10*ROW('Sanitation Data'!I108))),'Data Summary'!DJ114="Yes"),100-OFFSET('Sanitation Data'!$I$4,0,10*ROW('Sanitation Data'!I108)),NA())</f>
        <v>#N/A</v>
      </c>
      <c r="AV114" s="507" t="e">
        <f ca="1">+IF(AND(ISNUMBER(OFFSET('Sanitation Data'!$I$6,0,10*ROW('Sanitation Data'!I108))),'Data Summary'!DK114="Yes"),OFFSET('Sanitation Data'!$I$6,0,10*ROW('Sanitation Data'!I108)),NA())</f>
        <v>#N/A</v>
      </c>
      <c r="AW114" s="507" t="e">
        <f ca="1">+IF(AND(ISNUMBER(OFFSET('Sanitation Data'!$I$10,0,10*ROW('Sanitation Data'!I108))),'Data Summary'!DL114="Yes"),OFFSET('Sanitation Data'!$I$10,0,10*ROW('Sanitation Data'!I108)),NA())</f>
        <v>#N/A</v>
      </c>
      <c r="AX114" s="507" t="e">
        <f ca="1">+IF(AND(ISNUMBER(OFFSET('Sanitation Data'!$I$11,0,10*ROW('Sanitation Data'!I108))),'Data Summary'!DM114="Yes"),OFFSET('Sanitation Data'!$I$11,0,10*ROW('Sanitation Data'!I108)),NA())</f>
        <v>#N/A</v>
      </c>
      <c r="AY114" s="507" t="e">
        <f ca="1">+IF(AND(ISNUMBER(OFFSET('Sanitation Data'!$I$12,0,10*ROW('Sanitation Data'!I108))),'Data Summary'!DN114="Yes"),OFFSET('Sanitation Data'!$I$12,0,10*ROW('Sanitation Data'!I108)),NA())</f>
        <v>#N/A</v>
      </c>
      <c r="AZ114" s="508" t="e">
        <f ca="1">+IF(AND(ISNUMBER(OFFSET('Hygiene Data'!$D$5,0,10*ROW('Hygiene Data'!D108))),'Data Summary'!DO114="Yes"),OFFSET('Hygiene Data'!$D$5,0,10*ROW('Hygiene Data'!D108)),NA())</f>
        <v>#N/A</v>
      </c>
      <c r="BA114" s="508" t="e">
        <f ca="1">+IF(AND(ISNUMBER(OFFSET('Hygiene Data'!$D$7,0,10*ROW('Hygiene Data'!D108))),'Data Summary'!DP114="Yes"),OFFSET('Hygiene Data'!$D$7,0,10*ROW('Hygiene Data'!D108)),NA())</f>
        <v>#N/A</v>
      </c>
      <c r="BB114" s="508" t="e">
        <f ca="1">+IF(AND(ISNUMBER(OFFSET('Hygiene Data'!$D$9,0,10*ROW('Hygiene Data'!D108))),'Data Summary'!DQ114="Yes"),OFFSET('Hygiene Data'!$D$9,0,10*ROW('Hygiene Data'!D108)),NA())</f>
        <v>#N/A</v>
      </c>
      <c r="BC114" s="508" t="e">
        <f ca="1">+IF(AND(ISNUMBER(OFFSET('Hygiene Data'!$E$5,0,10*ROW('Hygiene Data'!E108))),'Data Summary'!DR114="Yes"),OFFSET('Hygiene Data'!$E$5,0,10*ROW('Hygiene Data'!E108)),NA())</f>
        <v>#N/A</v>
      </c>
      <c r="BD114" s="508" t="e">
        <f ca="1">+IF(AND(ISNUMBER(OFFSET('Hygiene Data'!$E$7,0,10*ROW('Hygiene Data'!E108))),'Data Summary'!DS114="Yes"),OFFSET('Hygiene Data'!$E$7,0,10*ROW('Hygiene Data'!E108)),NA())</f>
        <v>#N/A</v>
      </c>
      <c r="BE114" s="508" t="e">
        <f ca="1">+IF(AND(ISNUMBER(OFFSET('Hygiene Data'!$E$9,0,10*ROW('Hygiene Data'!E108))),'Data Summary'!DT114="Yes"),OFFSET('Hygiene Data'!$E$9,0,10*ROW('Hygiene Data'!E108)),NA())</f>
        <v>#N/A</v>
      </c>
      <c r="BF114" s="508" t="e">
        <f ca="1">+IF(AND(ISNUMBER(OFFSET('Hygiene Data'!$F$5,0,10*ROW('Hygiene Data'!F108))),'Data Summary'!DU114="Yes"),OFFSET('Hygiene Data'!$F$5,0,10*ROW('Hygiene Data'!F108)),NA())</f>
        <v>#N/A</v>
      </c>
      <c r="BG114" s="508" t="e">
        <f ca="1">+IF(AND(ISNUMBER(OFFSET('Hygiene Data'!$F$7,0,10*ROW('Hygiene Data'!F108))),'Data Summary'!DV114="Yes"),OFFSET('Hygiene Data'!$F$7,0,10*ROW('Hygiene Data'!F108)),NA())</f>
        <v>#N/A</v>
      </c>
      <c r="BH114" s="508" t="e">
        <f ca="1">+IF(AND(ISNUMBER(OFFSET('Hygiene Data'!$F$9,0,10*ROW('Hygiene Data'!F108))),'Data Summary'!DW114="Yes"),OFFSET('Hygiene Data'!$F$9,0,10*ROW('Hygiene Data'!F108)),NA())</f>
        <v>#N/A</v>
      </c>
      <c r="BI114" s="508" t="e">
        <f ca="1">+IF(AND(ISNUMBER(OFFSET('Hygiene Data'!$G$5,0,10*ROW('Hygiene Data'!G108))),'Data Summary'!DX114="Yes"),OFFSET('Hygiene Data'!$G$5,0,10*ROW('Hygiene Data'!G108)),NA())</f>
        <v>#N/A</v>
      </c>
      <c r="BJ114" s="508" t="e">
        <f ca="1">+IF(AND(ISNUMBER(OFFSET('Hygiene Data'!$G$7,0,10*ROW('Hygiene Data'!G108))),'Data Summary'!DY114="Yes"),OFFSET('Hygiene Data'!$G$7,0,10*ROW('Hygiene Data'!G108)),NA())</f>
        <v>#N/A</v>
      </c>
      <c r="BK114" s="508" t="e">
        <f ca="1">+IF(AND(ISNUMBER(OFFSET('Hygiene Data'!$G$9,0,10*ROW('Hygiene Data'!G108))),'Data Summary'!DZ114="Yes"),OFFSET('Hygiene Data'!$G$9,0,10*ROW('Hygiene Data'!G108)),NA())</f>
        <v>#N/A</v>
      </c>
      <c r="BL114" s="508" t="e">
        <f ca="1">+IF(AND(ISNUMBER(OFFSET('Hygiene Data'!$H$5,0,10*ROW('Hygiene Data'!H108))),'Data Summary'!EA114="Yes"),OFFSET('Hygiene Data'!$H$5,0,10*ROW('Hygiene Data'!H108)),NA())</f>
        <v>#N/A</v>
      </c>
      <c r="BM114" s="508" t="e">
        <f ca="1">+IF(AND(ISNUMBER(OFFSET('Hygiene Data'!$H$7,0,10*ROW('Hygiene Data'!H108))),'Data Summary'!EB114="Yes"),OFFSET('Hygiene Data'!$H$7,0,10*ROW('Hygiene Data'!H108)),NA())</f>
        <v>#N/A</v>
      </c>
      <c r="BN114" s="508" t="e">
        <f ca="1">+IF(AND(ISNUMBER(OFFSET('Hygiene Data'!$H$9,0,10*ROW('Hygiene Data'!H108))),'Data Summary'!EC114="Yes"),OFFSET('Hygiene Data'!$H$9,0,10*ROW('Hygiene Data'!H108)),NA())</f>
        <v>#N/A</v>
      </c>
      <c r="BO114" s="508" t="e">
        <f ca="1">+IF(AND(ISNUMBER(OFFSET('Hygiene Data'!$I$5,0,10*ROW('Hygiene Data'!I108))),'Data Summary'!ED114="Yes"),OFFSET('Hygiene Data'!$I$5,0,10*ROW('Hygiene Data'!I108)),NA())</f>
        <v>#N/A</v>
      </c>
      <c r="BP114" s="508" t="e">
        <f ca="1">+IF(AND(ISNUMBER(OFFSET('Hygiene Data'!$I$7,0,10*ROW('Hygiene Data'!I108))),'Data Summary'!EE114="Yes"),OFFSET('Hygiene Data'!$I$7,0,10*ROW('Hygiene Data'!I108)),NA())</f>
        <v>#N/A</v>
      </c>
      <c r="BQ114" s="508" t="e">
        <f ca="1">+IF(AND(ISNUMBER(OFFSET('Hygiene Data'!$I$9,0,10*ROW('Hygiene Data'!I108))),'Data Summary'!EF114="Yes"),OFFSET('Hygiene Data'!$I$9,0,10*ROW('Hygiene Data'!I108)),NA())</f>
        <v>#N/A</v>
      </c>
    </row>
    <row r="115" spans="1:69" x14ac:dyDescent="0.25">
      <c r="A115" s="504" t="e">
        <f ca="1">+RIGHT('Data Summary'!A115,LEN('Data Summary'!A115)-9)</f>
        <v>#VALUE!</v>
      </c>
      <c r="B115" s="478" t="str">
        <f ca="1">+IF(ISTEXT('Data Summary'!B115),'Data Summary'!B115,"")</f>
        <v/>
      </c>
      <c r="C115" s="505" t="e">
        <f ca="1">+VALUE('Data Summary'!C115)</f>
        <v>#VALUE!</v>
      </c>
      <c r="D115" s="506" t="e">
        <f ca="1">+IF(AND(ISNUMBER(OFFSET('Water Data'!$D$4,0,10*ROW('Water Data'!D109))),'Data Summary'!BS115="Yes"),100-OFFSET('Water Data'!$D$4,0,10*ROW('Water Data'!D109)),NA())</f>
        <v>#N/A</v>
      </c>
      <c r="E115" s="506" t="e">
        <f ca="1">+IF(AND(ISNUMBER(OFFSET('Water Data'!$D$6,0,10*ROW('Water Data'!D109))),'Data Summary'!BT115="Yes"),OFFSET('Water Data'!$D$6,0,10*ROW('Water Data'!D109)),NA())</f>
        <v>#N/A</v>
      </c>
      <c r="F115" s="506" t="e">
        <f ca="1">+IF(AND(ISNUMBER(OFFSET('Water Data'!$D$9,0,10*ROW('Water Data'!D109))),'Data Summary'!BU115="Yes"),OFFSET('Water Data'!$D$9,0,10*ROW('Water Data'!D109)),NA())</f>
        <v>#N/A</v>
      </c>
      <c r="G115" s="506" t="e">
        <f ca="1">+IF(AND(ISNUMBER(OFFSET('Water Data'!$E$4,0,10*ROW('Water Data'!E109))),'Data Summary'!BV115="Yes"),100-OFFSET('Water Data'!$E$4,0,10*ROW('Water Data'!E109)),NA())</f>
        <v>#N/A</v>
      </c>
      <c r="H115" s="506" t="e">
        <f ca="1">+IF(AND(ISNUMBER(OFFSET('Water Data'!$E$6,0,10*ROW('Water Data'!E109))),'Data Summary'!BW115="Yes"),OFFSET('Water Data'!$E$6,0,10*ROW('Water Data'!E109)),NA())</f>
        <v>#N/A</v>
      </c>
      <c r="I115" s="506" t="e">
        <f ca="1">+IF(AND(ISNUMBER(OFFSET('Water Data'!$E$9,0,10*ROW('Water Data'!E109))),'Data Summary'!BX115="Yes"),OFFSET('Water Data'!$E$9,0,10*ROW('Water Data'!E109)),NA())</f>
        <v>#N/A</v>
      </c>
      <c r="J115" s="506" t="e">
        <f ca="1">+IF(AND(ISNUMBER(OFFSET('Water Data'!$F$4,0,10*ROW('Water Data'!F109))),'Data Summary'!BY115="Yes"),100-OFFSET('Water Data'!$F$4,0,10*ROW('Water Data'!F109)),NA())</f>
        <v>#N/A</v>
      </c>
      <c r="K115" s="506" t="e">
        <f ca="1">+IF(AND(ISNUMBER(OFFSET('Water Data'!$F$6,0,10*ROW('Water Data'!F109))),'Data Summary'!BZ115="Yes"),OFFSET('Water Data'!$F$6,0,10*ROW('Water Data'!F109)),NA())</f>
        <v>#N/A</v>
      </c>
      <c r="L115" s="506" t="e">
        <f ca="1">+IF(AND(ISNUMBER(OFFSET('Water Data'!$F$9,0,10*ROW('Water Data'!F109))),'Data Summary'!CA115="Yes"),OFFSET('Water Data'!$F$9,0,10*ROW('Water Data'!F109)),NA())</f>
        <v>#N/A</v>
      </c>
      <c r="M115" s="506" t="e">
        <f ca="1">+IF(AND(ISNUMBER(OFFSET('Water Data'!$G$4,0,10*ROW('Water Data'!G109))),'Data Summary'!CB115="Yes"),100-OFFSET('Water Data'!$G$4,0,10*ROW('Water Data'!G109)),NA())</f>
        <v>#N/A</v>
      </c>
      <c r="N115" s="506" t="e">
        <f ca="1">+IF(AND(ISNUMBER(OFFSET('Water Data'!$G$6,0,10*ROW('Water Data'!G109))),'Data Summary'!CC115="Yes"),OFFSET('Water Data'!$G$6,0,10*ROW('Water Data'!G109)),NA())</f>
        <v>#N/A</v>
      </c>
      <c r="O115" s="506" t="e">
        <f ca="1">+IF(AND(ISNUMBER(OFFSET('Water Data'!$G$9,0,10*ROW('Water Data'!G109))),'Data Summary'!CD115="Yes"),OFFSET('Water Data'!$G$9,0,10*ROW('Water Data'!G109)),NA())</f>
        <v>#N/A</v>
      </c>
      <c r="P115" s="506" t="e">
        <f ca="1">+IF(AND(ISNUMBER(OFFSET('Water Data'!$H$4,0,10*ROW('Water Data'!H109))),'Data Summary'!CE115="Yes"),100-OFFSET('Water Data'!$H$4,0,10*ROW('Water Data'!H109)),NA())</f>
        <v>#N/A</v>
      </c>
      <c r="Q115" s="506" t="e">
        <f ca="1">+IF(AND(ISNUMBER(OFFSET('Water Data'!$H$6,0,10*ROW('Water Data'!H109))),'Data Summary'!CF115="Yes"),OFFSET('Water Data'!$H$6,0,10*ROW('Water Data'!H109)),NA())</f>
        <v>#N/A</v>
      </c>
      <c r="R115" s="506" t="e">
        <f ca="1">+IF(AND(ISNUMBER(OFFSET('Water Data'!$H$9,0,10*ROW('Water Data'!H109))),'Data Summary'!CG115="Yes"),OFFSET('Water Data'!$H$9,0,10*ROW('Water Data'!H109)),NA())</f>
        <v>#N/A</v>
      </c>
      <c r="S115" s="506" t="e">
        <f ca="1">+IF(AND(ISNUMBER(OFFSET('Water Data'!$I$4,0,10*ROW('Water Data'!I109))),'Data Summary'!CH115="Yes"),100-OFFSET('Water Data'!$I$4,0,10*ROW('Water Data'!I109)),NA())</f>
        <v>#N/A</v>
      </c>
      <c r="T115" s="506" t="e">
        <f ca="1">+IF(AND(ISNUMBER(OFFSET('Water Data'!$I$6,0,10*ROW('Water Data'!I109))),'Data Summary'!CI115="Yes"),OFFSET('Water Data'!$I$6,0,10*ROW('Water Data'!I109)),NA())</f>
        <v>#N/A</v>
      </c>
      <c r="U115" s="506" t="e">
        <f ca="1">+IF(AND(ISNUMBER(OFFSET('Water Data'!$I$9,0,10*ROW('Water Data'!I109))),'Data Summary'!CJ115="Yes"),OFFSET('Water Data'!$I$9,0,10*ROW('Water Data'!I109)),NA())</f>
        <v>#N/A</v>
      </c>
      <c r="V115" s="507" t="e">
        <f ca="1">+IF(AND(ISNUMBER(OFFSET('Sanitation Data'!$D$4,0,10*ROW('Sanitation Data'!D109))),'Data Summary'!CK115="Yes"),100-OFFSET('Sanitation Data'!$D$4,0,10*ROW('Sanitation Data'!D109)),NA())</f>
        <v>#N/A</v>
      </c>
      <c r="W115" s="507" t="e">
        <f ca="1">+IF(AND(ISNUMBER(OFFSET('Sanitation Data'!$D$6,0,10*ROW('Sanitation Data'!D109))),'Data Summary'!CL115="Yes"),OFFSET('Sanitation Data'!$D$6,0,10*ROW('Sanitation Data'!D109)),NA())</f>
        <v>#N/A</v>
      </c>
      <c r="X115" s="507" t="e">
        <f ca="1">+IF(AND(ISNUMBER(OFFSET('Sanitation Data'!$D$10,0,10*ROW('Sanitation Data'!D109))),'Data Summary'!CM115="Yes"),OFFSET('Sanitation Data'!$D$10,0,10*ROW('Sanitation Data'!D109)),NA())</f>
        <v>#N/A</v>
      </c>
      <c r="Y115" s="507" t="e">
        <f ca="1">+IF(AND(ISNUMBER(OFFSET('Sanitation Data'!$D$11,0,10*ROW('Sanitation Data'!D109))),'Data Summary'!CN115="Yes"),OFFSET('Sanitation Data'!$D$11,0,10*ROW('Sanitation Data'!D109)),NA())</f>
        <v>#N/A</v>
      </c>
      <c r="Z115" s="507" t="e">
        <f ca="1">+IF(AND(ISNUMBER(OFFSET('Sanitation Data'!$D$12,0,10*ROW('Sanitation Data'!D109))),'Data Summary'!CO115="Yes"),OFFSET('Sanitation Data'!$D$12,0,10*ROW('Sanitation Data'!D109)),NA())</f>
        <v>#N/A</v>
      </c>
      <c r="AA115" s="507" t="e">
        <f ca="1">+IF(AND(ISNUMBER(OFFSET('Sanitation Data'!$E$4,0,10*ROW('Sanitation Data'!E109))),'Data Summary'!CP115="Yes"),100-OFFSET('Sanitation Data'!$E$4,0,10*ROW('Sanitation Data'!E109)),NA())</f>
        <v>#N/A</v>
      </c>
      <c r="AB115" s="507" t="e">
        <f ca="1">+IF(AND(ISNUMBER(OFFSET('Sanitation Data'!$E$6,0,10*ROW('Sanitation Data'!E109))),'Data Summary'!CQ115="Yes"),OFFSET('Sanitation Data'!$E$6,0,10*ROW('Sanitation Data'!E109)),NA())</f>
        <v>#N/A</v>
      </c>
      <c r="AC115" s="507" t="e">
        <f ca="1">+IF(AND(ISNUMBER(OFFSET('Sanitation Data'!$E$10,0,10*ROW('Sanitation Data'!E109))),'Data Summary'!CR115="Yes"),OFFSET('Sanitation Data'!$E$10,0,10*ROW('Sanitation Data'!E109)),NA())</f>
        <v>#N/A</v>
      </c>
      <c r="AD115" s="507" t="e">
        <f ca="1">+IF(AND(ISNUMBER(OFFSET('Sanitation Data'!$E$11,0,10*ROW('Sanitation Data'!E109))),'Data Summary'!CS115="Yes"),OFFSET('Sanitation Data'!$E$11,0,10*ROW('Sanitation Data'!E109)),NA())</f>
        <v>#N/A</v>
      </c>
      <c r="AE115" s="507" t="e">
        <f ca="1">+IF(AND(ISNUMBER(OFFSET('Sanitation Data'!$E$12,0,10*ROW('Sanitation Data'!E109))),'Data Summary'!CT115="Yes"),OFFSET('Sanitation Data'!$E$12,0,10*ROW('Sanitation Data'!E109)),NA())</f>
        <v>#N/A</v>
      </c>
      <c r="AF115" s="507" t="e">
        <f ca="1">+IF(AND(ISNUMBER(OFFSET('Sanitation Data'!$F$4,0,10*ROW('Sanitation Data'!F109))),'Data Summary'!CU115="Yes"),100-OFFSET('Sanitation Data'!$F$4,0,10*ROW('Sanitation Data'!F109)),NA())</f>
        <v>#N/A</v>
      </c>
      <c r="AG115" s="507" t="e">
        <f ca="1">+IF(AND(ISNUMBER(OFFSET('Sanitation Data'!$F$6,0,10*ROW('Sanitation Data'!F109))),'Data Summary'!CV115="Yes"),OFFSET('Sanitation Data'!$F$6,0,10*ROW('Sanitation Data'!F109)),NA())</f>
        <v>#N/A</v>
      </c>
      <c r="AH115" s="507" t="e">
        <f ca="1">+IF(AND(ISNUMBER(OFFSET('Sanitation Data'!$F$10,0,10*ROW('Sanitation Data'!F109))),'Data Summary'!CW115="Yes"),OFFSET('Sanitation Data'!$F$10,0,10*ROW('Sanitation Data'!F109)),NA())</f>
        <v>#N/A</v>
      </c>
      <c r="AI115" s="507" t="e">
        <f ca="1">+IF(AND(ISNUMBER(OFFSET('Sanitation Data'!$F$11,0,10*ROW('Sanitation Data'!F109))),'Data Summary'!CX115="Yes"),OFFSET('Sanitation Data'!$F$11,0,10*ROW('Sanitation Data'!F109)),NA())</f>
        <v>#N/A</v>
      </c>
      <c r="AJ115" s="507" t="e">
        <f ca="1">+IF(AND(ISNUMBER(OFFSET('Sanitation Data'!$F$12,0,10*ROW('Sanitation Data'!F109))),'Data Summary'!CY115="Yes"),OFFSET('Sanitation Data'!$F$12,0,10*ROW('Sanitation Data'!F109)),NA())</f>
        <v>#N/A</v>
      </c>
      <c r="AK115" s="507" t="e">
        <f ca="1">+IF(AND(ISNUMBER(OFFSET('Sanitation Data'!$G$4,0,10*ROW('Sanitation Data'!G109))),'Data Summary'!CZ115="Yes"),100-OFFSET('Sanitation Data'!$G$4,0,10*ROW('Sanitation Data'!G109)),NA())</f>
        <v>#N/A</v>
      </c>
      <c r="AL115" s="507" t="e">
        <f ca="1">+IF(AND(ISNUMBER(OFFSET('Sanitation Data'!$G$6,0,10*ROW('Sanitation Data'!G109))),'Data Summary'!DA115="Yes"),OFFSET('Sanitation Data'!$G$6,0,10*ROW('Sanitation Data'!G109)),NA())</f>
        <v>#N/A</v>
      </c>
      <c r="AM115" s="507" t="e">
        <f ca="1">+IF(AND(ISNUMBER(OFFSET('Sanitation Data'!$G$10,0,10*ROW('Sanitation Data'!G109))),'Data Summary'!DB115="Yes"),OFFSET('Sanitation Data'!$G$10,0,10*ROW('Sanitation Data'!G109)),NA())</f>
        <v>#N/A</v>
      </c>
      <c r="AN115" s="507" t="e">
        <f ca="1">+IF(AND(ISNUMBER(OFFSET('Sanitation Data'!$G$11,0,10*ROW('Sanitation Data'!G109))),'Data Summary'!DC115="Yes"),OFFSET('Sanitation Data'!$G$11,0,10*ROW('Sanitation Data'!G109)),NA())</f>
        <v>#N/A</v>
      </c>
      <c r="AO115" s="507" t="e">
        <f ca="1">+IF(AND(ISNUMBER(OFFSET('Sanitation Data'!$G$12,0,10*ROW('Sanitation Data'!G109))),'Data Summary'!DD115="Yes"),OFFSET('Sanitation Data'!$G$12,0,10*ROW('Sanitation Data'!G109)),NA())</f>
        <v>#N/A</v>
      </c>
      <c r="AP115" s="507" t="e">
        <f ca="1">+IF(AND(ISNUMBER(OFFSET('Sanitation Data'!$H$4,0,10*ROW('Sanitation Data'!H109))),'Data Summary'!DE115="Yes"),100-OFFSET('Sanitation Data'!$H$4,0,10*ROW('Sanitation Data'!H109)),NA())</f>
        <v>#N/A</v>
      </c>
      <c r="AQ115" s="507" t="e">
        <f ca="1">+IF(AND(ISNUMBER(OFFSET('Sanitation Data'!$H$6,0,10*ROW('Sanitation Data'!H109))),'Data Summary'!DF115="Yes"),OFFSET('Sanitation Data'!$H$6,0,10*ROW('Sanitation Data'!H109)),NA())</f>
        <v>#N/A</v>
      </c>
      <c r="AR115" s="507" t="e">
        <f ca="1">+IF(AND(ISNUMBER(OFFSET('Sanitation Data'!$H$10,0,10*ROW('Sanitation Data'!H109))),'Data Summary'!DG115="Yes"),OFFSET('Sanitation Data'!$H$10,0,10*ROW('Sanitation Data'!H109)),NA())</f>
        <v>#N/A</v>
      </c>
      <c r="AS115" s="507" t="e">
        <f ca="1">+IF(AND(ISNUMBER(OFFSET('Sanitation Data'!$H$11,0,10*ROW('Sanitation Data'!H109))),'Data Summary'!DH115="Yes"),OFFSET('Sanitation Data'!$H$11,0,10*ROW('Sanitation Data'!H109)),NA())</f>
        <v>#N/A</v>
      </c>
      <c r="AT115" s="507" t="e">
        <f ca="1">+IF(AND(ISNUMBER(OFFSET('Sanitation Data'!$H$12,0,10*ROW('Sanitation Data'!H109))),'Data Summary'!DI115="Yes"),OFFSET('Sanitation Data'!$H$12,0,10*ROW('Sanitation Data'!H109)),NA())</f>
        <v>#N/A</v>
      </c>
      <c r="AU115" s="507" t="e">
        <f ca="1">+IF(AND(ISNUMBER(OFFSET('Sanitation Data'!$I$4,0,10*ROW('Sanitation Data'!I109))),'Data Summary'!DJ115="Yes"),100-OFFSET('Sanitation Data'!$I$4,0,10*ROW('Sanitation Data'!I109)),NA())</f>
        <v>#N/A</v>
      </c>
      <c r="AV115" s="507" t="e">
        <f ca="1">+IF(AND(ISNUMBER(OFFSET('Sanitation Data'!$I$6,0,10*ROW('Sanitation Data'!I109))),'Data Summary'!DK115="Yes"),OFFSET('Sanitation Data'!$I$6,0,10*ROW('Sanitation Data'!I109)),NA())</f>
        <v>#N/A</v>
      </c>
      <c r="AW115" s="507" t="e">
        <f ca="1">+IF(AND(ISNUMBER(OFFSET('Sanitation Data'!$I$10,0,10*ROW('Sanitation Data'!I109))),'Data Summary'!DL115="Yes"),OFFSET('Sanitation Data'!$I$10,0,10*ROW('Sanitation Data'!I109)),NA())</f>
        <v>#N/A</v>
      </c>
      <c r="AX115" s="507" t="e">
        <f ca="1">+IF(AND(ISNUMBER(OFFSET('Sanitation Data'!$I$11,0,10*ROW('Sanitation Data'!I109))),'Data Summary'!DM115="Yes"),OFFSET('Sanitation Data'!$I$11,0,10*ROW('Sanitation Data'!I109)),NA())</f>
        <v>#N/A</v>
      </c>
      <c r="AY115" s="507" t="e">
        <f ca="1">+IF(AND(ISNUMBER(OFFSET('Sanitation Data'!$I$12,0,10*ROW('Sanitation Data'!I109))),'Data Summary'!DN115="Yes"),OFFSET('Sanitation Data'!$I$12,0,10*ROW('Sanitation Data'!I109)),NA())</f>
        <v>#N/A</v>
      </c>
      <c r="AZ115" s="508" t="e">
        <f ca="1">+IF(AND(ISNUMBER(OFFSET('Hygiene Data'!$D$5,0,10*ROW('Hygiene Data'!D109))),'Data Summary'!DO115="Yes"),OFFSET('Hygiene Data'!$D$5,0,10*ROW('Hygiene Data'!D109)),NA())</f>
        <v>#N/A</v>
      </c>
      <c r="BA115" s="508" t="e">
        <f ca="1">+IF(AND(ISNUMBER(OFFSET('Hygiene Data'!$D$7,0,10*ROW('Hygiene Data'!D109))),'Data Summary'!DP115="Yes"),OFFSET('Hygiene Data'!$D$7,0,10*ROW('Hygiene Data'!D109)),NA())</f>
        <v>#N/A</v>
      </c>
      <c r="BB115" s="508" t="e">
        <f ca="1">+IF(AND(ISNUMBER(OFFSET('Hygiene Data'!$D$9,0,10*ROW('Hygiene Data'!D109))),'Data Summary'!DQ115="Yes"),OFFSET('Hygiene Data'!$D$9,0,10*ROW('Hygiene Data'!D109)),NA())</f>
        <v>#N/A</v>
      </c>
      <c r="BC115" s="508" t="e">
        <f ca="1">+IF(AND(ISNUMBER(OFFSET('Hygiene Data'!$E$5,0,10*ROW('Hygiene Data'!E109))),'Data Summary'!DR115="Yes"),OFFSET('Hygiene Data'!$E$5,0,10*ROW('Hygiene Data'!E109)),NA())</f>
        <v>#N/A</v>
      </c>
      <c r="BD115" s="508" t="e">
        <f ca="1">+IF(AND(ISNUMBER(OFFSET('Hygiene Data'!$E$7,0,10*ROW('Hygiene Data'!E109))),'Data Summary'!DS115="Yes"),OFFSET('Hygiene Data'!$E$7,0,10*ROW('Hygiene Data'!E109)),NA())</f>
        <v>#N/A</v>
      </c>
      <c r="BE115" s="508" t="e">
        <f ca="1">+IF(AND(ISNUMBER(OFFSET('Hygiene Data'!$E$9,0,10*ROW('Hygiene Data'!E109))),'Data Summary'!DT115="Yes"),OFFSET('Hygiene Data'!$E$9,0,10*ROW('Hygiene Data'!E109)),NA())</f>
        <v>#N/A</v>
      </c>
      <c r="BF115" s="508" t="e">
        <f ca="1">+IF(AND(ISNUMBER(OFFSET('Hygiene Data'!$F$5,0,10*ROW('Hygiene Data'!F109))),'Data Summary'!DU115="Yes"),OFFSET('Hygiene Data'!$F$5,0,10*ROW('Hygiene Data'!F109)),NA())</f>
        <v>#N/A</v>
      </c>
      <c r="BG115" s="508" t="e">
        <f ca="1">+IF(AND(ISNUMBER(OFFSET('Hygiene Data'!$F$7,0,10*ROW('Hygiene Data'!F109))),'Data Summary'!DV115="Yes"),OFFSET('Hygiene Data'!$F$7,0,10*ROW('Hygiene Data'!F109)),NA())</f>
        <v>#N/A</v>
      </c>
      <c r="BH115" s="508" t="e">
        <f ca="1">+IF(AND(ISNUMBER(OFFSET('Hygiene Data'!$F$9,0,10*ROW('Hygiene Data'!F109))),'Data Summary'!DW115="Yes"),OFFSET('Hygiene Data'!$F$9,0,10*ROW('Hygiene Data'!F109)),NA())</f>
        <v>#N/A</v>
      </c>
      <c r="BI115" s="508" t="e">
        <f ca="1">+IF(AND(ISNUMBER(OFFSET('Hygiene Data'!$G$5,0,10*ROW('Hygiene Data'!G109))),'Data Summary'!DX115="Yes"),OFFSET('Hygiene Data'!$G$5,0,10*ROW('Hygiene Data'!G109)),NA())</f>
        <v>#N/A</v>
      </c>
      <c r="BJ115" s="508" t="e">
        <f ca="1">+IF(AND(ISNUMBER(OFFSET('Hygiene Data'!$G$7,0,10*ROW('Hygiene Data'!G109))),'Data Summary'!DY115="Yes"),OFFSET('Hygiene Data'!$G$7,0,10*ROW('Hygiene Data'!G109)),NA())</f>
        <v>#N/A</v>
      </c>
      <c r="BK115" s="508" t="e">
        <f ca="1">+IF(AND(ISNUMBER(OFFSET('Hygiene Data'!$G$9,0,10*ROW('Hygiene Data'!G109))),'Data Summary'!DZ115="Yes"),OFFSET('Hygiene Data'!$G$9,0,10*ROW('Hygiene Data'!G109)),NA())</f>
        <v>#N/A</v>
      </c>
      <c r="BL115" s="508" t="e">
        <f ca="1">+IF(AND(ISNUMBER(OFFSET('Hygiene Data'!$H$5,0,10*ROW('Hygiene Data'!H109))),'Data Summary'!EA115="Yes"),OFFSET('Hygiene Data'!$H$5,0,10*ROW('Hygiene Data'!H109)),NA())</f>
        <v>#N/A</v>
      </c>
      <c r="BM115" s="508" t="e">
        <f ca="1">+IF(AND(ISNUMBER(OFFSET('Hygiene Data'!$H$7,0,10*ROW('Hygiene Data'!H109))),'Data Summary'!EB115="Yes"),OFFSET('Hygiene Data'!$H$7,0,10*ROW('Hygiene Data'!H109)),NA())</f>
        <v>#N/A</v>
      </c>
      <c r="BN115" s="508" t="e">
        <f ca="1">+IF(AND(ISNUMBER(OFFSET('Hygiene Data'!$H$9,0,10*ROW('Hygiene Data'!H109))),'Data Summary'!EC115="Yes"),OFFSET('Hygiene Data'!$H$9,0,10*ROW('Hygiene Data'!H109)),NA())</f>
        <v>#N/A</v>
      </c>
      <c r="BO115" s="508" t="e">
        <f ca="1">+IF(AND(ISNUMBER(OFFSET('Hygiene Data'!$I$5,0,10*ROW('Hygiene Data'!I109))),'Data Summary'!ED115="Yes"),OFFSET('Hygiene Data'!$I$5,0,10*ROW('Hygiene Data'!I109)),NA())</f>
        <v>#N/A</v>
      </c>
      <c r="BP115" s="508" t="e">
        <f ca="1">+IF(AND(ISNUMBER(OFFSET('Hygiene Data'!$I$7,0,10*ROW('Hygiene Data'!I109))),'Data Summary'!EE115="Yes"),OFFSET('Hygiene Data'!$I$7,0,10*ROW('Hygiene Data'!I109)),NA())</f>
        <v>#N/A</v>
      </c>
      <c r="BQ115" s="508" t="e">
        <f ca="1">+IF(AND(ISNUMBER(OFFSET('Hygiene Data'!$I$9,0,10*ROW('Hygiene Data'!I109))),'Data Summary'!EF115="Yes"),OFFSET('Hygiene Data'!$I$9,0,10*ROW('Hygiene Data'!I109)),NA())</f>
        <v>#N/A</v>
      </c>
    </row>
    <row r="116" spans="1:69" x14ac:dyDescent="0.25">
      <c r="A116" s="504" t="e">
        <f ca="1">+RIGHT('Data Summary'!A116,LEN('Data Summary'!A116)-9)</f>
        <v>#VALUE!</v>
      </c>
      <c r="B116" s="478" t="str">
        <f ca="1">+IF(ISTEXT('Data Summary'!B116),'Data Summary'!B116,"")</f>
        <v/>
      </c>
      <c r="C116" s="505" t="e">
        <f ca="1">+VALUE('Data Summary'!C116)</f>
        <v>#VALUE!</v>
      </c>
      <c r="D116" s="506" t="e">
        <f ca="1">+IF(AND(ISNUMBER(OFFSET('Water Data'!$D$4,0,10*ROW('Water Data'!D110))),'Data Summary'!BS116="Yes"),100-OFFSET('Water Data'!$D$4,0,10*ROW('Water Data'!D110)),NA())</f>
        <v>#N/A</v>
      </c>
      <c r="E116" s="506" t="e">
        <f ca="1">+IF(AND(ISNUMBER(OFFSET('Water Data'!$D$6,0,10*ROW('Water Data'!D110))),'Data Summary'!BT116="Yes"),OFFSET('Water Data'!$D$6,0,10*ROW('Water Data'!D110)),NA())</f>
        <v>#N/A</v>
      </c>
      <c r="F116" s="506" t="e">
        <f ca="1">+IF(AND(ISNUMBER(OFFSET('Water Data'!$D$9,0,10*ROW('Water Data'!D110))),'Data Summary'!BU116="Yes"),OFFSET('Water Data'!$D$9,0,10*ROW('Water Data'!D110)),NA())</f>
        <v>#N/A</v>
      </c>
      <c r="G116" s="506" t="e">
        <f ca="1">+IF(AND(ISNUMBER(OFFSET('Water Data'!$E$4,0,10*ROW('Water Data'!E110))),'Data Summary'!BV116="Yes"),100-OFFSET('Water Data'!$E$4,0,10*ROW('Water Data'!E110)),NA())</f>
        <v>#N/A</v>
      </c>
      <c r="H116" s="506" t="e">
        <f ca="1">+IF(AND(ISNUMBER(OFFSET('Water Data'!$E$6,0,10*ROW('Water Data'!E110))),'Data Summary'!BW116="Yes"),OFFSET('Water Data'!$E$6,0,10*ROW('Water Data'!E110)),NA())</f>
        <v>#N/A</v>
      </c>
      <c r="I116" s="506" t="e">
        <f ca="1">+IF(AND(ISNUMBER(OFFSET('Water Data'!$E$9,0,10*ROW('Water Data'!E110))),'Data Summary'!BX116="Yes"),OFFSET('Water Data'!$E$9,0,10*ROW('Water Data'!E110)),NA())</f>
        <v>#N/A</v>
      </c>
      <c r="J116" s="506" t="e">
        <f ca="1">+IF(AND(ISNUMBER(OFFSET('Water Data'!$F$4,0,10*ROW('Water Data'!F110))),'Data Summary'!BY116="Yes"),100-OFFSET('Water Data'!$F$4,0,10*ROW('Water Data'!F110)),NA())</f>
        <v>#N/A</v>
      </c>
      <c r="K116" s="506" t="e">
        <f ca="1">+IF(AND(ISNUMBER(OFFSET('Water Data'!$F$6,0,10*ROW('Water Data'!F110))),'Data Summary'!BZ116="Yes"),OFFSET('Water Data'!$F$6,0,10*ROW('Water Data'!F110)),NA())</f>
        <v>#N/A</v>
      </c>
      <c r="L116" s="506" t="e">
        <f ca="1">+IF(AND(ISNUMBER(OFFSET('Water Data'!$F$9,0,10*ROW('Water Data'!F110))),'Data Summary'!CA116="Yes"),OFFSET('Water Data'!$F$9,0,10*ROW('Water Data'!F110)),NA())</f>
        <v>#N/A</v>
      </c>
      <c r="M116" s="506" t="e">
        <f ca="1">+IF(AND(ISNUMBER(OFFSET('Water Data'!$G$4,0,10*ROW('Water Data'!G110))),'Data Summary'!CB116="Yes"),100-OFFSET('Water Data'!$G$4,0,10*ROW('Water Data'!G110)),NA())</f>
        <v>#N/A</v>
      </c>
      <c r="N116" s="506" t="e">
        <f ca="1">+IF(AND(ISNUMBER(OFFSET('Water Data'!$G$6,0,10*ROW('Water Data'!G110))),'Data Summary'!CC116="Yes"),OFFSET('Water Data'!$G$6,0,10*ROW('Water Data'!G110)),NA())</f>
        <v>#N/A</v>
      </c>
      <c r="O116" s="506" t="e">
        <f ca="1">+IF(AND(ISNUMBER(OFFSET('Water Data'!$G$9,0,10*ROW('Water Data'!G110))),'Data Summary'!CD116="Yes"),OFFSET('Water Data'!$G$9,0,10*ROW('Water Data'!G110)),NA())</f>
        <v>#N/A</v>
      </c>
      <c r="P116" s="506" t="e">
        <f ca="1">+IF(AND(ISNUMBER(OFFSET('Water Data'!$H$4,0,10*ROW('Water Data'!H110))),'Data Summary'!CE116="Yes"),100-OFFSET('Water Data'!$H$4,0,10*ROW('Water Data'!H110)),NA())</f>
        <v>#N/A</v>
      </c>
      <c r="Q116" s="506" t="e">
        <f ca="1">+IF(AND(ISNUMBER(OFFSET('Water Data'!$H$6,0,10*ROW('Water Data'!H110))),'Data Summary'!CF116="Yes"),OFFSET('Water Data'!$H$6,0,10*ROW('Water Data'!H110)),NA())</f>
        <v>#N/A</v>
      </c>
      <c r="R116" s="506" t="e">
        <f ca="1">+IF(AND(ISNUMBER(OFFSET('Water Data'!$H$9,0,10*ROW('Water Data'!H110))),'Data Summary'!CG116="Yes"),OFFSET('Water Data'!$H$9,0,10*ROW('Water Data'!H110)),NA())</f>
        <v>#N/A</v>
      </c>
      <c r="S116" s="506" t="e">
        <f ca="1">+IF(AND(ISNUMBER(OFFSET('Water Data'!$I$4,0,10*ROW('Water Data'!I110))),'Data Summary'!CH116="Yes"),100-OFFSET('Water Data'!$I$4,0,10*ROW('Water Data'!I110)),NA())</f>
        <v>#N/A</v>
      </c>
      <c r="T116" s="506" t="e">
        <f ca="1">+IF(AND(ISNUMBER(OFFSET('Water Data'!$I$6,0,10*ROW('Water Data'!I110))),'Data Summary'!CI116="Yes"),OFFSET('Water Data'!$I$6,0,10*ROW('Water Data'!I110)),NA())</f>
        <v>#N/A</v>
      </c>
      <c r="U116" s="506" t="e">
        <f ca="1">+IF(AND(ISNUMBER(OFFSET('Water Data'!$I$9,0,10*ROW('Water Data'!I110))),'Data Summary'!CJ116="Yes"),OFFSET('Water Data'!$I$9,0,10*ROW('Water Data'!I110)),NA())</f>
        <v>#N/A</v>
      </c>
      <c r="V116" s="507" t="e">
        <f ca="1">+IF(AND(ISNUMBER(OFFSET('Sanitation Data'!$D$4,0,10*ROW('Sanitation Data'!D110))),'Data Summary'!CK116="Yes"),100-OFFSET('Sanitation Data'!$D$4,0,10*ROW('Sanitation Data'!D110)),NA())</f>
        <v>#N/A</v>
      </c>
      <c r="W116" s="507" t="e">
        <f ca="1">+IF(AND(ISNUMBER(OFFSET('Sanitation Data'!$D$6,0,10*ROW('Sanitation Data'!D110))),'Data Summary'!CL116="Yes"),OFFSET('Sanitation Data'!$D$6,0,10*ROW('Sanitation Data'!D110)),NA())</f>
        <v>#N/A</v>
      </c>
      <c r="X116" s="507" t="e">
        <f ca="1">+IF(AND(ISNUMBER(OFFSET('Sanitation Data'!$D$10,0,10*ROW('Sanitation Data'!D110))),'Data Summary'!CM116="Yes"),OFFSET('Sanitation Data'!$D$10,0,10*ROW('Sanitation Data'!D110)),NA())</f>
        <v>#N/A</v>
      </c>
      <c r="Y116" s="507" t="e">
        <f ca="1">+IF(AND(ISNUMBER(OFFSET('Sanitation Data'!$D$11,0,10*ROW('Sanitation Data'!D110))),'Data Summary'!CN116="Yes"),OFFSET('Sanitation Data'!$D$11,0,10*ROW('Sanitation Data'!D110)),NA())</f>
        <v>#N/A</v>
      </c>
      <c r="Z116" s="507" t="e">
        <f ca="1">+IF(AND(ISNUMBER(OFFSET('Sanitation Data'!$D$12,0,10*ROW('Sanitation Data'!D110))),'Data Summary'!CO116="Yes"),OFFSET('Sanitation Data'!$D$12,0,10*ROW('Sanitation Data'!D110)),NA())</f>
        <v>#N/A</v>
      </c>
      <c r="AA116" s="507" t="e">
        <f ca="1">+IF(AND(ISNUMBER(OFFSET('Sanitation Data'!$E$4,0,10*ROW('Sanitation Data'!E110))),'Data Summary'!CP116="Yes"),100-OFFSET('Sanitation Data'!$E$4,0,10*ROW('Sanitation Data'!E110)),NA())</f>
        <v>#N/A</v>
      </c>
      <c r="AB116" s="507" t="e">
        <f ca="1">+IF(AND(ISNUMBER(OFFSET('Sanitation Data'!$E$6,0,10*ROW('Sanitation Data'!E110))),'Data Summary'!CQ116="Yes"),OFFSET('Sanitation Data'!$E$6,0,10*ROW('Sanitation Data'!E110)),NA())</f>
        <v>#N/A</v>
      </c>
      <c r="AC116" s="507" t="e">
        <f ca="1">+IF(AND(ISNUMBER(OFFSET('Sanitation Data'!$E$10,0,10*ROW('Sanitation Data'!E110))),'Data Summary'!CR116="Yes"),OFFSET('Sanitation Data'!$E$10,0,10*ROW('Sanitation Data'!E110)),NA())</f>
        <v>#N/A</v>
      </c>
      <c r="AD116" s="507" t="e">
        <f ca="1">+IF(AND(ISNUMBER(OFFSET('Sanitation Data'!$E$11,0,10*ROW('Sanitation Data'!E110))),'Data Summary'!CS116="Yes"),OFFSET('Sanitation Data'!$E$11,0,10*ROW('Sanitation Data'!E110)),NA())</f>
        <v>#N/A</v>
      </c>
      <c r="AE116" s="507" t="e">
        <f ca="1">+IF(AND(ISNUMBER(OFFSET('Sanitation Data'!$E$12,0,10*ROW('Sanitation Data'!E110))),'Data Summary'!CT116="Yes"),OFFSET('Sanitation Data'!$E$12,0,10*ROW('Sanitation Data'!E110)),NA())</f>
        <v>#N/A</v>
      </c>
      <c r="AF116" s="507" t="e">
        <f ca="1">+IF(AND(ISNUMBER(OFFSET('Sanitation Data'!$F$4,0,10*ROW('Sanitation Data'!F110))),'Data Summary'!CU116="Yes"),100-OFFSET('Sanitation Data'!$F$4,0,10*ROW('Sanitation Data'!F110)),NA())</f>
        <v>#N/A</v>
      </c>
      <c r="AG116" s="507" t="e">
        <f ca="1">+IF(AND(ISNUMBER(OFFSET('Sanitation Data'!$F$6,0,10*ROW('Sanitation Data'!F110))),'Data Summary'!CV116="Yes"),OFFSET('Sanitation Data'!$F$6,0,10*ROW('Sanitation Data'!F110)),NA())</f>
        <v>#N/A</v>
      </c>
      <c r="AH116" s="507" t="e">
        <f ca="1">+IF(AND(ISNUMBER(OFFSET('Sanitation Data'!$F$10,0,10*ROW('Sanitation Data'!F110))),'Data Summary'!CW116="Yes"),OFFSET('Sanitation Data'!$F$10,0,10*ROW('Sanitation Data'!F110)),NA())</f>
        <v>#N/A</v>
      </c>
      <c r="AI116" s="507" t="e">
        <f ca="1">+IF(AND(ISNUMBER(OFFSET('Sanitation Data'!$F$11,0,10*ROW('Sanitation Data'!F110))),'Data Summary'!CX116="Yes"),OFFSET('Sanitation Data'!$F$11,0,10*ROW('Sanitation Data'!F110)),NA())</f>
        <v>#N/A</v>
      </c>
      <c r="AJ116" s="507" t="e">
        <f ca="1">+IF(AND(ISNUMBER(OFFSET('Sanitation Data'!$F$12,0,10*ROW('Sanitation Data'!F110))),'Data Summary'!CY116="Yes"),OFFSET('Sanitation Data'!$F$12,0,10*ROW('Sanitation Data'!F110)),NA())</f>
        <v>#N/A</v>
      </c>
      <c r="AK116" s="507" t="e">
        <f ca="1">+IF(AND(ISNUMBER(OFFSET('Sanitation Data'!$G$4,0,10*ROW('Sanitation Data'!G110))),'Data Summary'!CZ116="Yes"),100-OFFSET('Sanitation Data'!$G$4,0,10*ROW('Sanitation Data'!G110)),NA())</f>
        <v>#N/A</v>
      </c>
      <c r="AL116" s="507" t="e">
        <f ca="1">+IF(AND(ISNUMBER(OFFSET('Sanitation Data'!$G$6,0,10*ROW('Sanitation Data'!G110))),'Data Summary'!DA116="Yes"),OFFSET('Sanitation Data'!$G$6,0,10*ROW('Sanitation Data'!G110)),NA())</f>
        <v>#N/A</v>
      </c>
      <c r="AM116" s="507" t="e">
        <f ca="1">+IF(AND(ISNUMBER(OFFSET('Sanitation Data'!$G$10,0,10*ROW('Sanitation Data'!G110))),'Data Summary'!DB116="Yes"),OFFSET('Sanitation Data'!$G$10,0,10*ROW('Sanitation Data'!G110)),NA())</f>
        <v>#N/A</v>
      </c>
      <c r="AN116" s="507" t="e">
        <f ca="1">+IF(AND(ISNUMBER(OFFSET('Sanitation Data'!$G$11,0,10*ROW('Sanitation Data'!G110))),'Data Summary'!DC116="Yes"),OFFSET('Sanitation Data'!$G$11,0,10*ROW('Sanitation Data'!G110)),NA())</f>
        <v>#N/A</v>
      </c>
      <c r="AO116" s="507" t="e">
        <f ca="1">+IF(AND(ISNUMBER(OFFSET('Sanitation Data'!$G$12,0,10*ROW('Sanitation Data'!G110))),'Data Summary'!DD116="Yes"),OFFSET('Sanitation Data'!$G$12,0,10*ROW('Sanitation Data'!G110)),NA())</f>
        <v>#N/A</v>
      </c>
      <c r="AP116" s="507" t="e">
        <f ca="1">+IF(AND(ISNUMBER(OFFSET('Sanitation Data'!$H$4,0,10*ROW('Sanitation Data'!H110))),'Data Summary'!DE116="Yes"),100-OFFSET('Sanitation Data'!$H$4,0,10*ROW('Sanitation Data'!H110)),NA())</f>
        <v>#N/A</v>
      </c>
      <c r="AQ116" s="507" t="e">
        <f ca="1">+IF(AND(ISNUMBER(OFFSET('Sanitation Data'!$H$6,0,10*ROW('Sanitation Data'!H110))),'Data Summary'!DF116="Yes"),OFFSET('Sanitation Data'!$H$6,0,10*ROW('Sanitation Data'!H110)),NA())</f>
        <v>#N/A</v>
      </c>
      <c r="AR116" s="507" t="e">
        <f ca="1">+IF(AND(ISNUMBER(OFFSET('Sanitation Data'!$H$10,0,10*ROW('Sanitation Data'!H110))),'Data Summary'!DG116="Yes"),OFFSET('Sanitation Data'!$H$10,0,10*ROW('Sanitation Data'!H110)),NA())</f>
        <v>#N/A</v>
      </c>
      <c r="AS116" s="507" t="e">
        <f ca="1">+IF(AND(ISNUMBER(OFFSET('Sanitation Data'!$H$11,0,10*ROW('Sanitation Data'!H110))),'Data Summary'!DH116="Yes"),OFFSET('Sanitation Data'!$H$11,0,10*ROW('Sanitation Data'!H110)),NA())</f>
        <v>#N/A</v>
      </c>
      <c r="AT116" s="507" t="e">
        <f ca="1">+IF(AND(ISNUMBER(OFFSET('Sanitation Data'!$H$12,0,10*ROW('Sanitation Data'!H110))),'Data Summary'!DI116="Yes"),OFFSET('Sanitation Data'!$H$12,0,10*ROW('Sanitation Data'!H110)),NA())</f>
        <v>#N/A</v>
      </c>
      <c r="AU116" s="507" t="e">
        <f ca="1">+IF(AND(ISNUMBER(OFFSET('Sanitation Data'!$I$4,0,10*ROW('Sanitation Data'!I110))),'Data Summary'!DJ116="Yes"),100-OFFSET('Sanitation Data'!$I$4,0,10*ROW('Sanitation Data'!I110)),NA())</f>
        <v>#N/A</v>
      </c>
      <c r="AV116" s="507" t="e">
        <f ca="1">+IF(AND(ISNUMBER(OFFSET('Sanitation Data'!$I$6,0,10*ROW('Sanitation Data'!I110))),'Data Summary'!DK116="Yes"),OFFSET('Sanitation Data'!$I$6,0,10*ROW('Sanitation Data'!I110)),NA())</f>
        <v>#N/A</v>
      </c>
      <c r="AW116" s="507" t="e">
        <f ca="1">+IF(AND(ISNUMBER(OFFSET('Sanitation Data'!$I$10,0,10*ROW('Sanitation Data'!I110))),'Data Summary'!DL116="Yes"),OFFSET('Sanitation Data'!$I$10,0,10*ROW('Sanitation Data'!I110)),NA())</f>
        <v>#N/A</v>
      </c>
      <c r="AX116" s="507" t="e">
        <f ca="1">+IF(AND(ISNUMBER(OFFSET('Sanitation Data'!$I$11,0,10*ROW('Sanitation Data'!I110))),'Data Summary'!DM116="Yes"),OFFSET('Sanitation Data'!$I$11,0,10*ROW('Sanitation Data'!I110)),NA())</f>
        <v>#N/A</v>
      </c>
      <c r="AY116" s="507" t="e">
        <f ca="1">+IF(AND(ISNUMBER(OFFSET('Sanitation Data'!$I$12,0,10*ROW('Sanitation Data'!I110))),'Data Summary'!DN116="Yes"),OFFSET('Sanitation Data'!$I$12,0,10*ROW('Sanitation Data'!I110)),NA())</f>
        <v>#N/A</v>
      </c>
      <c r="AZ116" s="508" t="e">
        <f ca="1">+IF(AND(ISNUMBER(OFFSET('Hygiene Data'!$D$5,0,10*ROW('Hygiene Data'!D110))),'Data Summary'!DO116="Yes"),OFFSET('Hygiene Data'!$D$5,0,10*ROW('Hygiene Data'!D110)),NA())</f>
        <v>#N/A</v>
      </c>
      <c r="BA116" s="508" t="e">
        <f ca="1">+IF(AND(ISNUMBER(OFFSET('Hygiene Data'!$D$7,0,10*ROW('Hygiene Data'!D110))),'Data Summary'!DP116="Yes"),OFFSET('Hygiene Data'!$D$7,0,10*ROW('Hygiene Data'!D110)),NA())</f>
        <v>#N/A</v>
      </c>
      <c r="BB116" s="508" t="e">
        <f ca="1">+IF(AND(ISNUMBER(OFFSET('Hygiene Data'!$D$9,0,10*ROW('Hygiene Data'!D110))),'Data Summary'!DQ116="Yes"),OFFSET('Hygiene Data'!$D$9,0,10*ROW('Hygiene Data'!D110)),NA())</f>
        <v>#N/A</v>
      </c>
      <c r="BC116" s="508" t="e">
        <f ca="1">+IF(AND(ISNUMBER(OFFSET('Hygiene Data'!$E$5,0,10*ROW('Hygiene Data'!E110))),'Data Summary'!DR116="Yes"),OFFSET('Hygiene Data'!$E$5,0,10*ROW('Hygiene Data'!E110)),NA())</f>
        <v>#N/A</v>
      </c>
      <c r="BD116" s="508" t="e">
        <f ca="1">+IF(AND(ISNUMBER(OFFSET('Hygiene Data'!$E$7,0,10*ROW('Hygiene Data'!E110))),'Data Summary'!DS116="Yes"),OFFSET('Hygiene Data'!$E$7,0,10*ROW('Hygiene Data'!E110)),NA())</f>
        <v>#N/A</v>
      </c>
      <c r="BE116" s="508" t="e">
        <f ca="1">+IF(AND(ISNUMBER(OFFSET('Hygiene Data'!$E$9,0,10*ROW('Hygiene Data'!E110))),'Data Summary'!DT116="Yes"),OFFSET('Hygiene Data'!$E$9,0,10*ROW('Hygiene Data'!E110)),NA())</f>
        <v>#N/A</v>
      </c>
      <c r="BF116" s="508" t="e">
        <f ca="1">+IF(AND(ISNUMBER(OFFSET('Hygiene Data'!$F$5,0,10*ROW('Hygiene Data'!F110))),'Data Summary'!DU116="Yes"),OFFSET('Hygiene Data'!$F$5,0,10*ROW('Hygiene Data'!F110)),NA())</f>
        <v>#N/A</v>
      </c>
      <c r="BG116" s="508" t="e">
        <f ca="1">+IF(AND(ISNUMBER(OFFSET('Hygiene Data'!$F$7,0,10*ROW('Hygiene Data'!F110))),'Data Summary'!DV116="Yes"),OFFSET('Hygiene Data'!$F$7,0,10*ROW('Hygiene Data'!F110)),NA())</f>
        <v>#N/A</v>
      </c>
      <c r="BH116" s="508" t="e">
        <f ca="1">+IF(AND(ISNUMBER(OFFSET('Hygiene Data'!$F$9,0,10*ROW('Hygiene Data'!F110))),'Data Summary'!DW116="Yes"),OFFSET('Hygiene Data'!$F$9,0,10*ROW('Hygiene Data'!F110)),NA())</f>
        <v>#N/A</v>
      </c>
      <c r="BI116" s="508" t="e">
        <f ca="1">+IF(AND(ISNUMBER(OFFSET('Hygiene Data'!$G$5,0,10*ROW('Hygiene Data'!G110))),'Data Summary'!DX116="Yes"),OFFSET('Hygiene Data'!$G$5,0,10*ROW('Hygiene Data'!G110)),NA())</f>
        <v>#N/A</v>
      </c>
      <c r="BJ116" s="508" t="e">
        <f ca="1">+IF(AND(ISNUMBER(OFFSET('Hygiene Data'!$G$7,0,10*ROW('Hygiene Data'!G110))),'Data Summary'!DY116="Yes"),OFFSET('Hygiene Data'!$G$7,0,10*ROW('Hygiene Data'!G110)),NA())</f>
        <v>#N/A</v>
      </c>
      <c r="BK116" s="508" t="e">
        <f ca="1">+IF(AND(ISNUMBER(OFFSET('Hygiene Data'!$G$9,0,10*ROW('Hygiene Data'!G110))),'Data Summary'!DZ116="Yes"),OFFSET('Hygiene Data'!$G$9,0,10*ROW('Hygiene Data'!G110)),NA())</f>
        <v>#N/A</v>
      </c>
      <c r="BL116" s="508" t="e">
        <f ca="1">+IF(AND(ISNUMBER(OFFSET('Hygiene Data'!$H$5,0,10*ROW('Hygiene Data'!H110))),'Data Summary'!EA116="Yes"),OFFSET('Hygiene Data'!$H$5,0,10*ROW('Hygiene Data'!H110)),NA())</f>
        <v>#N/A</v>
      </c>
      <c r="BM116" s="508" t="e">
        <f ca="1">+IF(AND(ISNUMBER(OFFSET('Hygiene Data'!$H$7,0,10*ROW('Hygiene Data'!H110))),'Data Summary'!EB116="Yes"),OFFSET('Hygiene Data'!$H$7,0,10*ROW('Hygiene Data'!H110)),NA())</f>
        <v>#N/A</v>
      </c>
      <c r="BN116" s="508" t="e">
        <f ca="1">+IF(AND(ISNUMBER(OFFSET('Hygiene Data'!$H$9,0,10*ROW('Hygiene Data'!H110))),'Data Summary'!EC116="Yes"),OFFSET('Hygiene Data'!$H$9,0,10*ROW('Hygiene Data'!H110)),NA())</f>
        <v>#N/A</v>
      </c>
      <c r="BO116" s="508" t="e">
        <f ca="1">+IF(AND(ISNUMBER(OFFSET('Hygiene Data'!$I$5,0,10*ROW('Hygiene Data'!I110))),'Data Summary'!ED116="Yes"),OFFSET('Hygiene Data'!$I$5,0,10*ROW('Hygiene Data'!I110)),NA())</f>
        <v>#N/A</v>
      </c>
      <c r="BP116" s="508" t="e">
        <f ca="1">+IF(AND(ISNUMBER(OFFSET('Hygiene Data'!$I$7,0,10*ROW('Hygiene Data'!I110))),'Data Summary'!EE116="Yes"),OFFSET('Hygiene Data'!$I$7,0,10*ROW('Hygiene Data'!I110)),NA())</f>
        <v>#N/A</v>
      </c>
      <c r="BQ116" s="508" t="e">
        <f ca="1">+IF(AND(ISNUMBER(OFFSET('Hygiene Data'!$I$9,0,10*ROW('Hygiene Data'!I110))),'Data Summary'!EF116="Yes"),OFFSET('Hygiene Data'!$I$9,0,10*ROW('Hygiene Data'!I110)),NA())</f>
        <v>#N/A</v>
      </c>
    </row>
    <row r="117" spans="1:69" x14ac:dyDescent="0.25">
      <c r="A117" s="504" t="e">
        <f ca="1">+RIGHT('Data Summary'!A117,LEN('Data Summary'!A117)-9)</f>
        <v>#VALUE!</v>
      </c>
      <c r="B117" s="478" t="str">
        <f ca="1">+IF(ISTEXT('Data Summary'!B117),'Data Summary'!B117,"")</f>
        <v/>
      </c>
      <c r="C117" s="505" t="e">
        <f ca="1">+VALUE('Data Summary'!C117)</f>
        <v>#VALUE!</v>
      </c>
      <c r="D117" s="506" t="e">
        <f ca="1">+IF(AND(ISNUMBER(OFFSET('Water Data'!$D$4,0,10*ROW('Water Data'!D111))),'Data Summary'!BS117="Yes"),100-OFFSET('Water Data'!$D$4,0,10*ROW('Water Data'!D111)),NA())</f>
        <v>#N/A</v>
      </c>
      <c r="E117" s="506" t="e">
        <f ca="1">+IF(AND(ISNUMBER(OFFSET('Water Data'!$D$6,0,10*ROW('Water Data'!D111))),'Data Summary'!BT117="Yes"),OFFSET('Water Data'!$D$6,0,10*ROW('Water Data'!D111)),NA())</f>
        <v>#N/A</v>
      </c>
      <c r="F117" s="506" t="e">
        <f ca="1">+IF(AND(ISNUMBER(OFFSET('Water Data'!$D$9,0,10*ROW('Water Data'!D111))),'Data Summary'!BU117="Yes"),OFFSET('Water Data'!$D$9,0,10*ROW('Water Data'!D111)),NA())</f>
        <v>#N/A</v>
      </c>
      <c r="G117" s="506" t="e">
        <f ca="1">+IF(AND(ISNUMBER(OFFSET('Water Data'!$E$4,0,10*ROW('Water Data'!E111))),'Data Summary'!BV117="Yes"),100-OFFSET('Water Data'!$E$4,0,10*ROW('Water Data'!E111)),NA())</f>
        <v>#N/A</v>
      </c>
      <c r="H117" s="506" t="e">
        <f ca="1">+IF(AND(ISNUMBER(OFFSET('Water Data'!$E$6,0,10*ROW('Water Data'!E111))),'Data Summary'!BW117="Yes"),OFFSET('Water Data'!$E$6,0,10*ROW('Water Data'!E111)),NA())</f>
        <v>#N/A</v>
      </c>
      <c r="I117" s="506" t="e">
        <f ca="1">+IF(AND(ISNUMBER(OFFSET('Water Data'!$E$9,0,10*ROW('Water Data'!E111))),'Data Summary'!BX117="Yes"),OFFSET('Water Data'!$E$9,0,10*ROW('Water Data'!E111)),NA())</f>
        <v>#N/A</v>
      </c>
      <c r="J117" s="506" t="e">
        <f ca="1">+IF(AND(ISNUMBER(OFFSET('Water Data'!$F$4,0,10*ROW('Water Data'!F111))),'Data Summary'!BY117="Yes"),100-OFFSET('Water Data'!$F$4,0,10*ROW('Water Data'!F111)),NA())</f>
        <v>#N/A</v>
      </c>
      <c r="K117" s="506" t="e">
        <f ca="1">+IF(AND(ISNUMBER(OFFSET('Water Data'!$F$6,0,10*ROW('Water Data'!F111))),'Data Summary'!BZ117="Yes"),OFFSET('Water Data'!$F$6,0,10*ROW('Water Data'!F111)),NA())</f>
        <v>#N/A</v>
      </c>
      <c r="L117" s="506" t="e">
        <f ca="1">+IF(AND(ISNUMBER(OFFSET('Water Data'!$F$9,0,10*ROW('Water Data'!F111))),'Data Summary'!CA117="Yes"),OFFSET('Water Data'!$F$9,0,10*ROW('Water Data'!F111)),NA())</f>
        <v>#N/A</v>
      </c>
      <c r="M117" s="506" t="e">
        <f ca="1">+IF(AND(ISNUMBER(OFFSET('Water Data'!$G$4,0,10*ROW('Water Data'!G111))),'Data Summary'!CB117="Yes"),100-OFFSET('Water Data'!$G$4,0,10*ROW('Water Data'!G111)),NA())</f>
        <v>#N/A</v>
      </c>
      <c r="N117" s="506" t="e">
        <f ca="1">+IF(AND(ISNUMBER(OFFSET('Water Data'!$G$6,0,10*ROW('Water Data'!G111))),'Data Summary'!CC117="Yes"),OFFSET('Water Data'!$G$6,0,10*ROW('Water Data'!G111)),NA())</f>
        <v>#N/A</v>
      </c>
      <c r="O117" s="506" t="e">
        <f ca="1">+IF(AND(ISNUMBER(OFFSET('Water Data'!$G$9,0,10*ROW('Water Data'!G111))),'Data Summary'!CD117="Yes"),OFFSET('Water Data'!$G$9,0,10*ROW('Water Data'!G111)),NA())</f>
        <v>#N/A</v>
      </c>
      <c r="P117" s="506" t="e">
        <f ca="1">+IF(AND(ISNUMBER(OFFSET('Water Data'!$H$4,0,10*ROW('Water Data'!H111))),'Data Summary'!CE117="Yes"),100-OFFSET('Water Data'!$H$4,0,10*ROW('Water Data'!H111)),NA())</f>
        <v>#N/A</v>
      </c>
      <c r="Q117" s="506" t="e">
        <f ca="1">+IF(AND(ISNUMBER(OFFSET('Water Data'!$H$6,0,10*ROW('Water Data'!H111))),'Data Summary'!CF117="Yes"),OFFSET('Water Data'!$H$6,0,10*ROW('Water Data'!H111)),NA())</f>
        <v>#N/A</v>
      </c>
      <c r="R117" s="506" t="e">
        <f ca="1">+IF(AND(ISNUMBER(OFFSET('Water Data'!$H$9,0,10*ROW('Water Data'!H111))),'Data Summary'!CG117="Yes"),OFFSET('Water Data'!$H$9,0,10*ROW('Water Data'!H111)),NA())</f>
        <v>#N/A</v>
      </c>
      <c r="S117" s="506" t="e">
        <f ca="1">+IF(AND(ISNUMBER(OFFSET('Water Data'!$I$4,0,10*ROW('Water Data'!I111))),'Data Summary'!CH117="Yes"),100-OFFSET('Water Data'!$I$4,0,10*ROW('Water Data'!I111)),NA())</f>
        <v>#N/A</v>
      </c>
      <c r="T117" s="506" t="e">
        <f ca="1">+IF(AND(ISNUMBER(OFFSET('Water Data'!$I$6,0,10*ROW('Water Data'!I111))),'Data Summary'!CI117="Yes"),OFFSET('Water Data'!$I$6,0,10*ROW('Water Data'!I111)),NA())</f>
        <v>#N/A</v>
      </c>
      <c r="U117" s="506" t="e">
        <f ca="1">+IF(AND(ISNUMBER(OFFSET('Water Data'!$I$9,0,10*ROW('Water Data'!I111))),'Data Summary'!CJ117="Yes"),OFFSET('Water Data'!$I$9,0,10*ROW('Water Data'!I111)),NA())</f>
        <v>#N/A</v>
      </c>
      <c r="V117" s="507" t="e">
        <f ca="1">+IF(AND(ISNUMBER(OFFSET('Sanitation Data'!$D$4,0,10*ROW('Sanitation Data'!D111))),'Data Summary'!CK117="Yes"),100-OFFSET('Sanitation Data'!$D$4,0,10*ROW('Sanitation Data'!D111)),NA())</f>
        <v>#N/A</v>
      </c>
      <c r="W117" s="507" t="e">
        <f ca="1">+IF(AND(ISNUMBER(OFFSET('Sanitation Data'!$D$6,0,10*ROW('Sanitation Data'!D111))),'Data Summary'!CL117="Yes"),OFFSET('Sanitation Data'!$D$6,0,10*ROW('Sanitation Data'!D111)),NA())</f>
        <v>#N/A</v>
      </c>
      <c r="X117" s="507" t="e">
        <f ca="1">+IF(AND(ISNUMBER(OFFSET('Sanitation Data'!$D$10,0,10*ROW('Sanitation Data'!D111))),'Data Summary'!CM117="Yes"),OFFSET('Sanitation Data'!$D$10,0,10*ROW('Sanitation Data'!D111)),NA())</f>
        <v>#N/A</v>
      </c>
      <c r="Y117" s="507" t="e">
        <f ca="1">+IF(AND(ISNUMBER(OFFSET('Sanitation Data'!$D$11,0,10*ROW('Sanitation Data'!D111))),'Data Summary'!CN117="Yes"),OFFSET('Sanitation Data'!$D$11,0,10*ROW('Sanitation Data'!D111)),NA())</f>
        <v>#N/A</v>
      </c>
      <c r="Z117" s="507" t="e">
        <f ca="1">+IF(AND(ISNUMBER(OFFSET('Sanitation Data'!$D$12,0,10*ROW('Sanitation Data'!D111))),'Data Summary'!CO117="Yes"),OFFSET('Sanitation Data'!$D$12,0,10*ROW('Sanitation Data'!D111)),NA())</f>
        <v>#N/A</v>
      </c>
      <c r="AA117" s="507" t="e">
        <f ca="1">+IF(AND(ISNUMBER(OFFSET('Sanitation Data'!$E$4,0,10*ROW('Sanitation Data'!E111))),'Data Summary'!CP117="Yes"),100-OFFSET('Sanitation Data'!$E$4,0,10*ROW('Sanitation Data'!E111)),NA())</f>
        <v>#N/A</v>
      </c>
      <c r="AB117" s="507" t="e">
        <f ca="1">+IF(AND(ISNUMBER(OFFSET('Sanitation Data'!$E$6,0,10*ROW('Sanitation Data'!E111))),'Data Summary'!CQ117="Yes"),OFFSET('Sanitation Data'!$E$6,0,10*ROW('Sanitation Data'!E111)),NA())</f>
        <v>#N/A</v>
      </c>
      <c r="AC117" s="507" t="e">
        <f ca="1">+IF(AND(ISNUMBER(OFFSET('Sanitation Data'!$E$10,0,10*ROW('Sanitation Data'!E111))),'Data Summary'!CR117="Yes"),OFFSET('Sanitation Data'!$E$10,0,10*ROW('Sanitation Data'!E111)),NA())</f>
        <v>#N/A</v>
      </c>
      <c r="AD117" s="507" t="e">
        <f ca="1">+IF(AND(ISNUMBER(OFFSET('Sanitation Data'!$E$11,0,10*ROW('Sanitation Data'!E111))),'Data Summary'!CS117="Yes"),OFFSET('Sanitation Data'!$E$11,0,10*ROW('Sanitation Data'!E111)),NA())</f>
        <v>#N/A</v>
      </c>
      <c r="AE117" s="507" t="e">
        <f ca="1">+IF(AND(ISNUMBER(OFFSET('Sanitation Data'!$E$12,0,10*ROW('Sanitation Data'!E111))),'Data Summary'!CT117="Yes"),OFFSET('Sanitation Data'!$E$12,0,10*ROW('Sanitation Data'!E111)),NA())</f>
        <v>#N/A</v>
      </c>
      <c r="AF117" s="507" t="e">
        <f ca="1">+IF(AND(ISNUMBER(OFFSET('Sanitation Data'!$F$4,0,10*ROW('Sanitation Data'!F111))),'Data Summary'!CU117="Yes"),100-OFFSET('Sanitation Data'!$F$4,0,10*ROW('Sanitation Data'!F111)),NA())</f>
        <v>#N/A</v>
      </c>
      <c r="AG117" s="507" t="e">
        <f ca="1">+IF(AND(ISNUMBER(OFFSET('Sanitation Data'!$F$6,0,10*ROW('Sanitation Data'!F111))),'Data Summary'!CV117="Yes"),OFFSET('Sanitation Data'!$F$6,0,10*ROW('Sanitation Data'!F111)),NA())</f>
        <v>#N/A</v>
      </c>
      <c r="AH117" s="507" t="e">
        <f ca="1">+IF(AND(ISNUMBER(OFFSET('Sanitation Data'!$F$10,0,10*ROW('Sanitation Data'!F111))),'Data Summary'!CW117="Yes"),OFFSET('Sanitation Data'!$F$10,0,10*ROW('Sanitation Data'!F111)),NA())</f>
        <v>#N/A</v>
      </c>
      <c r="AI117" s="507" t="e">
        <f ca="1">+IF(AND(ISNUMBER(OFFSET('Sanitation Data'!$F$11,0,10*ROW('Sanitation Data'!F111))),'Data Summary'!CX117="Yes"),OFFSET('Sanitation Data'!$F$11,0,10*ROW('Sanitation Data'!F111)),NA())</f>
        <v>#N/A</v>
      </c>
      <c r="AJ117" s="507" t="e">
        <f ca="1">+IF(AND(ISNUMBER(OFFSET('Sanitation Data'!$F$12,0,10*ROW('Sanitation Data'!F111))),'Data Summary'!CY117="Yes"),OFFSET('Sanitation Data'!$F$12,0,10*ROW('Sanitation Data'!F111)),NA())</f>
        <v>#N/A</v>
      </c>
      <c r="AK117" s="507" t="e">
        <f ca="1">+IF(AND(ISNUMBER(OFFSET('Sanitation Data'!$G$4,0,10*ROW('Sanitation Data'!G111))),'Data Summary'!CZ117="Yes"),100-OFFSET('Sanitation Data'!$G$4,0,10*ROW('Sanitation Data'!G111)),NA())</f>
        <v>#N/A</v>
      </c>
      <c r="AL117" s="507" t="e">
        <f ca="1">+IF(AND(ISNUMBER(OFFSET('Sanitation Data'!$G$6,0,10*ROW('Sanitation Data'!G111))),'Data Summary'!DA117="Yes"),OFFSET('Sanitation Data'!$G$6,0,10*ROW('Sanitation Data'!G111)),NA())</f>
        <v>#N/A</v>
      </c>
      <c r="AM117" s="507" t="e">
        <f ca="1">+IF(AND(ISNUMBER(OFFSET('Sanitation Data'!$G$10,0,10*ROW('Sanitation Data'!G111))),'Data Summary'!DB117="Yes"),OFFSET('Sanitation Data'!$G$10,0,10*ROW('Sanitation Data'!G111)),NA())</f>
        <v>#N/A</v>
      </c>
      <c r="AN117" s="507" t="e">
        <f ca="1">+IF(AND(ISNUMBER(OFFSET('Sanitation Data'!$G$11,0,10*ROW('Sanitation Data'!G111))),'Data Summary'!DC117="Yes"),OFFSET('Sanitation Data'!$G$11,0,10*ROW('Sanitation Data'!G111)),NA())</f>
        <v>#N/A</v>
      </c>
      <c r="AO117" s="507" t="e">
        <f ca="1">+IF(AND(ISNUMBER(OFFSET('Sanitation Data'!$G$12,0,10*ROW('Sanitation Data'!G111))),'Data Summary'!DD117="Yes"),OFFSET('Sanitation Data'!$G$12,0,10*ROW('Sanitation Data'!G111)),NA())</f>
        <v>#N/A</v>
      </c>
      <c r="AP117" s="507" t="e">
        <f ca="1">+IF(AND(ISNUMBER(OFFSET('Sanitation Data'!$H$4,0,10*ROW('Sanitation Data'!H111))),'Data Summary'!DE117="Yes"),100-OFFSET('Sanitation Data'!$H$4,0,10*ROW('Sanitation Data'!H111)),NA())</f>
        <v>#N/A</v>
      </c>
      <c r="AQ117" s="507" t="e">
        <f ca="1">+IF(AND(ISNUMBER(OFFSET('Sanitation Data'!$H$6,0,10*ROW('Sanitation Data'!H111))),'Data Summary'!DF117="Yes"),OFFSET('Sanitation Data'!$H$6,0,10*ROW('Sanitation Data'!H111)),NA())</f>
        <v>#N/A</v>
      </c>
      <c r="AR117" s="507" t="e">
        <f ca="1">+IF(AND(ISNUMBER(OFFSET('Sanitation Data'!$H$10,0,10*ROW('Sanitation Data'!H111))),'Data Summary'!DG117="Yes"),OFFSET('Sanitation Data'!$H$10,0,10*ROW('Sanitation Data'!H111)),NA())</f>
        <v>#N/A</v>
      </c>
      <c r="AS117" s="507" t="e">
        <f ca="1">+IF(AND(ISNUMBER(OFFSET('Sanitation Data'!$H$11,0,10*ROW('Sanitation Data'!H111))),'Data Summary'!DH117="Yes"),OFFSET('Sanitation Data'!$H$11,0,10*ROW('Sanitation Data'!H111)),NA())</f>
        <v>#N/A</v>
      </c>
      <c r="AT117" s="507" t="e">
        <f ca="1">+IF(AND(ISNUMBER(OFFSET('Sanitation Data'!$H$12,0,10*ROW('Sanitation Data'!H111))),'Data Summary'!DI117="Yes"),OFFSET('Sanitation Data'!$H$12,0,10*ROW('Sanitation Data'!H111)),NA())</f>
        <v>#N/A</v>
      </c>
      <c r="AU117" s="507" t="e">
        <f ca="1">+IF(AND(ISNUMBER(OFFSET('Sanitation Data'!$I$4,0,10*ROW('Sanitation Data'!I111))),'Data Summary'!DJ117="Yes"),100-OFFSET('Sanitation Data'!$I$4,0,10*ROW('Sanitation Data'!I111)),NA())</f>
        <v>#N/A</v>
      </c>
      <c r="AV117" s="507" t="e">
        <f ca="1">+IF(AND(ISNUMBER(OFFSET('Sanitation Data'!$I$6,0,10*ROW('Sanitation Data'!I111))),'Data Summary'!DK117="Yes"),OFFSET('Sanitation Data'!$I$6,0,10*ROW('Sanitation Data'!I111)),NA())</f>
        <v>#N/A</v>
      </c>
      <c r="AW117" s="507" t="e">
        <f ca="1">+IF(AND(ISNUMBER(OFFSET('Sanitation Data'!$I$10,0,10*ROW('Sanitation Data'!I111))),'Data Summary'!DL117="Yes"),OFFSET('Sanitation Data'!$I$10,0,10*ROW('Sanitation Data'!I111)),NA())</f>
        <v>#N/A</v>
      </c>
      <c r="AX117" s="507" t="e">
        <f ca="1">+IF(AND(ISNUMBER(OFFSET('Sanitation Data'!$I$11,0,10*ROW('Sanitation Data'!I111))),'Data Summary'!DM117="Yes"),OFFSET('Sanitation Data'!$I$11,0,10*ROW('Sanitation Data'!I111)),NA())</f>
        <v>#N/A</v>
      </c>
      <c r="AY117" s="507" t="e">
        <f ca="1">+IF(AND(ISNUMBER(OFFSET('Sanitation Data'!$I$12,0,10*ROW('Sanitation Data'!I111))),'Data Summary'!DN117="Yes"),OFFSET('Sanitation Data'!$I$12,0,10*ROW('Sanitation Data'!I111)),NA())</f>
        <v>#N/A</v>
      </c>
      <c r="AZ117" s="508" t="e">
        <f ca="1">+IF(AND(ISNUMBER(OFFSET('Hygiene Data'!$D$5,0,10*ROW('Hygiene Data'!D111))),'Data Summary'!DO117="Yes"),OFFSET('Hygiene Data'!$D$5,0,10*ROW('Hygiene Data'!D111)),NA())</f>
        <v>#N/A</v>
      </c>
      <c r="BA117" s="508" t="e">
        <f ca="1">+IF(AND(ISNUMBER(OFFSET('Hygiene Data'!$D$7,0,10*ROW('Hygiene Data'!D111))),'Data Summary'!DP117="Yes"),OFFSET('Hygiene Data'!$D$7,0,10*ROW('Hygiene Data'!D111)),NA())</f>
        <v>#N/A</v>
      </c>
      <c r="BB117" s="508" t="e">
        <f ca="1">+IF(AND(ISNUMBER(OFFSET('Hygiene Data'!$D$9,0,10*ROW('Hygiene Data'!D111))),'Data Summary'!DQ117="Yes"),OFFSET('Hygiene Data'!$D$9,0,10*ROW('Hygiene Data'!D111)),NA())</f>
        <v>#N/A</v>
      </c>
      <c r="BC117" s="508" t="e">
        <f ca="1">+IF(AND(ISNUMBER(OFFSET('Hygiene Data'!$E$5,0,10*ROW('Hygiene Data'!E111))),'Data Summary'!DR117="Yes"),OFFSET('Hygiene Data'!$E$5,0,10*ROW('Hygiene Data'!E111)),NA())</f>
        <v>#N/A</v>
      </c>
      <c r="BD117" s="508" t="e">
        <f ca="1">+IF(AND(ISNUMBER(OFFSET('Hygiene Data'!$E$7,0,10*ROW('Hygiene Data'!E111))),'Data Summary'!DS117="Yes"),OFFSET('Hygiene Data'!$E$7,0,10*ROW('Hygiene Data'!E111)),NA())</f>
        <v>#N/A</v>
      </c>
      <c r="BE117" s="508" t="e">
        <f ca="1">+IF(AND(ISNUMBER(OFFSET('Hygiene Data'!$E$9,0,10*ROW('Hygiene Data'!E111))),'Data Summary'!DT117="Yes"),OFFSET('Hygiene Data'!$E$9,0,10*ROW('Hygiene Data'!E111)),NA())</f>
        <v>#N/A</v>
      </c>
      <c r="BF117" s="508" t="e">
        <f ca="1">+IF(AND(ISNUMBER(OFFSET('Hygiene Data'!$F$5,0,10*ROW('Hygiene Data'!F111))),'Data Summary'!DU117="Yes"),OFFSET('Hygiene Data'!$F$5,0,10*ROW('Hygiene Data'!F111)),NA())</f>
        <v>#N/A</v>
      </c>
      <c r="BG117" s="508" t="e">
        <f ca="1">+IF(AND(ISNUMBER(OFFSET('Hygiene Data'!$F$7,0,10*ROW('Hygiene Data'!F111))),'Data Summary'!DV117="Yes"),OFFSET('Hygiene Data'!$F$7,0,10*ROW('Hygiene Data'!F111)),NA())</f>
        <v>#N/A</v>
      </c>
      <c r="BH117" s="508" t="e">
        <f ca="1">+IF(AND(ISNUMBER(OFFSET('Hygiene Data'!$F$9,0,10*ROW('Hygiene Data'!F111))),'Data Summary'!DW117="Yes"),OFFSET('Hygiene Data'!$F$9,0,10*ROW('Hygiene Data'!F111)),NA())</f>
        <v>#N/A</v>
      </c>
      <c r="BI117" s="508" t="e">
        <f ca="1">+IF(AND(ISNUMBER(OFFSET('Hygiene Data'!$G$5,0,10*ROW('Hygiene Data'!G111))),'Data Summary'!DX117="Yes"),OFFSET('Hygiene Data'!$G$5,0,10*ROW('Hygiene Data'!G111)),NA())</f>
        <v>#N/A</v>
      </c>
      <c r="BJ117" s="508" t="e">
        <f ca="1">+IF(AND(ISNUMBER(OFFSET('Hygiene Data'!$G$7,0,10*ROW('Hygiene Data'!G111))),'Data Summary'!DY117="Yes"),OFFSET('Hygiene Data'!$G$7,0,10*ROW('Hygiene Data'!G111)),NA())</f>
        <v>#N/A</v>
      </c>
      <c r="BK117" s="508" t="e">
        <f ca="1">+IF(AND(ISNUMBER(OFFSET('Hygiene Data'!$G$9,0,10*ROW('Hygiene Data'!G111))),'Data Summary'!DZ117="Yes"),OFFSET('Hygiene Data'!$G$9,0,10*ROW('Hygiene Data'!G111)),NA())</f>
        <v>#N/A</v>
      </c>
      <c r="BL117" s="508" t="e">
        <f ca="1">+IF(AND(ISNUMBER(OFFSET('Hygiene Data'!$H$5,0,10*ROW('Hygiene Data'!H111))),'Data Summary'!EA117="Yes"),OFFSET('Hygiene Data'!$H$5,0,10*ROW('Hygiene Data'!H111)),NA())</f>
        <v>#N/A</v>
      </c>
      <c r="BM117" s="508" t="e">
        <f ca="1">+IF(AND(ISNUMBER(OFFSET('Hygiene Data'!$H$7,0,10*ROW('Hygiene Data'!H111))),'Data Summary'!EB117="Yes"),OFFSET('Hygiene Data'!$H$7,0,10*ROW('Hygiene Data'!H111)),NA())</f>
        <v>#N/A</v>
      </c>
      <c r="BN117" s="508" t="e">
        <f ca="1">+IF(AND(ISNUMBER(OFFSET('Hygiene Data'!$H$9,0,10*ROW('Hygiene Data'!H111))),'Data Summary'!EC117="Yes"),OFFSET('Hygiene Data'!$H$9,0,10*ROW('Hygiene Data'!H111)),NA())</f>
        <v>#N/A</v>
      </c>
      <c r="BO117" s="508" t="e">
        <f ca="1">+IF(AND(ISNUMBER(OFFSET('Hygiene Data'!$I$5,0,10*ROW('Hygiene Data'!I111))),'Data Summary'!ED117="Yes"),OFFSET('Hygiene Data'!$I$5,0,10*ROW('Hygiene Data'!I111)),NA())</f>
        <v>#N/A</v>
      </c>
      <c r="BP117" s="508" t="e">
        <f ca="1">+IF(AND(ISNUMBER(OFFSET('Hygiene Data'!$I$7,0,10*ROW('Hygiene Data'!I111))),'Data Summary'!EE117="Yes"),OFFSET('Hygiene Data'!$I$7,0,10*ROW('Hygiene Data'!I111)),NA())</f>
        <v>#N/A</v>
      </c>
      <c r="BQ117" s="508" t="e">
        <f ca="1">+IF(AND(ISNUMBER(OFFSET('Hygiene Data'!$I$9,0,10*ROW('Hygiene Data'!I111))),'Data Summary'!EF117="Yes"),OFFSET('Hygiene Data'!$I$9,0,10*ROW('Hygiene Data'!I111)),NA())</f>
        <v>#N/A</v>
      </c>
    </row>
    <row r="118" spans="1:69" x14ac:dyDescent="0.25">
      <c r="A118" s="504" t="e">
        <f ca="1">+RIGHT('Data Summary'!A118,LEN('Data Summary'!A118)-9)</f>
        <v>#VALUE!</v>
      </c>
      <c r="B118" s="478" t="str">
        <f ca="1">+IF(ISTEXT('Data Summary'!B118),'Data Summary'!B118,"")</f>
        <v/>
      </c>
      <c r="C118" s="505" t="e">
        <f ca="1">+VALUE('Data Summary'!C118)</f>
        <v>#VALUE!</v>
      </c>
      <c r="D118" s="506" t="e">
        <f ca="1">+IF(AND(ISNUMBER(OFFSET('Water Data'!$D$4,0,10*ROW('Water Data'!D112))),'Data Summary'!BS118="Yes"),100-OFFSET('Water Data'!$D$4,0,10*ROW('Water Data'!D112)),NA())</f>
        <v>#N/A</v>
      </c>
      <c r="E118" s="506" t="e">
        <f ca="1">+IF(AND(ISNUMBER(OFFSET('Water Data'!$D$6,0,10*ROW('Water Data'!D112))),'Data Summary'!BT118="Yes"),OFFSET('Water Data'!$D$6,0,10*ROW('Water Data'!D112)),NA())</f>
        <v>#N/A</v>
      </c>
      <c r="F118" s="506" t="e">
        <f ca="1">+IF(AND(ISNUMBER(OFFSET('Water Data'!$D$9,0,10*ROW('Water Data'!D112))),'Data Summary'!BU118="Yes"),OFFSET('Water Data'!$D$9,0,10*ROW('Water Data'!D112)),NA())</f>
        <v>#N/A</v>
      </c>
      <c r="G118" s="506" t="e">
        <f ca="1">+IF(AND(ISNUMBER(OFFSET('Water Data'!$E$4,0,10*ROW('Water Data'!E112))),'Data Summary'!BV118="Yes"),100-OFFSET('Water Data'!$E$4,0,10*ROW('Water Data'!E112)),NA())</f>
        <v>#N/A</v>
      </c>
      <c r="H118" s="506" t="e">
        <f ca="1">+IF(AND(ISNUMBER(OFFSET('Water Data'!$E$6,0,10*ROW('Water Data'!E112))),'Data Summary'!BW118="Yes"),OFFSET('Water Data'!$E$6,0,10*ROW('Water Data'!E112)),NA())</f>
        <v>#N/A</v>
      </c>
      <c r="I118" s="506" t="e">
        <f ca="1">+IF(AND(ISNUMBER(OFFSET('Water Data'!$E$9,0,10*ROW('Water Data'!E112))),'Data Summary'!BX118="Yes"),OFFSET('Water Data'!$E$9,0,10*ROW('Water Data'!E112)),NA())</f>
        <v>#N/A</v>
      </c>
      <c r="J118" s="506" t="e">
        <f ca="1">+IF(AND(ISNUMBER(OFFSET('Water Data'!$F$4,0,10*ROW('Water Data'!F112))),'Data Summary'!BY118="Yes"),100-OFFSET('Water Data'!$F$4,0,10*ROW('Water Data'!F112)),NA())</f>
        <v>#N/A</v>
      </c>
      <c r="K118" s="506" t="e">
        <f ca="1">+IF(AND(ISNUMBER(OFFSET('Water Data'!$F$6,0,10*ROW('Water Data'!F112))),'Data Summary'!BZ118="Yes"),OFFSET('Water Data'!$F$6,0,10*ROW('Water Data'!F112)),NA())</f>
        <v>#N/A</v>
      </c>
      <c r="L118" s="506" t="e">
        <f ca="1">+IF(AND(ISNUMBER(OFFSET('Water Data'!$F$9,0,10*ROW('Water Data'!F112))),'Data Summary'!CA118="Yes"),OFFSET('Water Data'!$F$9,0,10*ROW('Water Data'!F112)),NA())</f>
        <v>#N/A</v>
      </c>
      <c r="M118" s="506" t="e">
        <f ca="1">+IF(AND(ISNUMBER(OFFSET('Water Data'!$G$4,0,10*ROW('Water Data'!G112))),'Data Summary'!CB118="Yes"),100-OFFSET('Water Data'!$G$4,0,10*ROW('Water Data'!G112)),NA())</f>
        <v>#N/A</v>
      </c>
      <c r="N118" s="506" t="e">
        <f ca="1">+IF(AND(ISNUMBER(OFFSET('Water Data'!$G$6,0,10*ROW('Water Data'!G112))),'Data Summary'!CC118="Yes"),OFFSET('Water Data'!$G$6,0,10*ROW('Water Data'!G112)),NA())</f>
        <v>#N/A</v>
      </c>
      <c r="O118" s="506" t="e">
        <f ca="1">+IF(AND(ISNUMBER(OFFSET('Water Data'!$G$9,0,10*ROW('Water Data'!G112))),'Data Summary'!CD118="Yes"),OFFSET('Water Data'!$G$9,0,10*ROW('Water Data'!G112)),NA())</f>
        <v>#N/A</v>
      </c>
      <c r="P118" s="506" t="e">
        <f ca="1">+IF(AND(ISNUMBER(OFFSET('Water Data'!$H$4,0,10*ROW('Water Data'!H112))),'Data Summary'!CE118="Yes"),100-OFFSET('Water Data'!$H$4,0,10*ROW('Water Data'!H112)),NA())</f>
        <v>#N/A</v>
      </c>
      <c r="Q118" s="506" t="e">
        <f ca="1">+IF(AND(ISNUMBER(OFFSET('Water Data'!$H$6,0,10*ROW('Water Data'!H112))),'Data Summary'!CF118="Yes"),OFFSET('Water Data'!$H$6,0,10*ROW('Water Data'!H112)),NA())</f>
        <v>#N/A</v>
      </c>
      <c r="R118" s="506" t="e">
        <f ca="1">+IF(AND(ISNUMBER(OFFSET('Water Data'!$H$9,0,10*ROW('Water Data'!H112))),'Data Summary'!CG118="Yes"),OFFSET('Water Data'!$H$9,0,10*ROW('Water Data'!H112)),NA())</f>
        <v>#N/A</v>
      </c>
      <c r="S118" s="506" t="e">
        <f ca="1">+IF(AND(ISNUMBER(OFFSET('Water Data'!$I$4,0,10*ROW('Water Data'!I112))),'Data Summary'!CH118="Yes"),100-OFFSET('Water Data'!$I$4,0,10*ROW('Water Data'!I112)),NA())</f>
        <v>#N/A</v>
      </c>
      <c r="T118" s="506" t="e">
        <f ca="1">+IF(AND(ISNUMBER(OFFSET('Water Data'!$I$6,0,10*ROW('Water Data'!I112))),'Data Summary'!CI118="Yes"),OFFSET('Water Data'!$I$6,0,10*ROW('Water Data'!I112)),NA())</f>
        <v>#N/A</v>
      </c>
      <c r="U118" s="506" t="e">
        <f ca="1">+IF(AND(ISNUMBER(OFFSET('Water Data'!$I$9,0,10*ROW('Water Data'!I112))),'Data Summary'!CJ118="Yes"),OFFSET('Water Data'!$I$9,0,10*ROW('Water Data'!I112)),NA())</f>
        <v>#N/A</v>
      </c>
      <c r="V118" s="507" t="e">
        <f ca="1">+IF(AND(ISNUMBER(OFFSET('Sanitation Data'!$D$4,0,10*ROW('Sanitation Data'!D112))),'Data Summary'!CK118="Yes"),100-OFFSET('Sanitation Data'!$D$4,0,10*ROW('Sanitation Data'!D112)),NA())</f>
        <v>#N/A</v>
      </c>
      <c r="W118" s="507" t="e">
        <f ca="1">+IF(AND(ISNUMBER(OFFSET('Sanitation Data'!$D$6,0,10*ROW('Sanitation Data'!D112))),'Data Summary'!CL118="Yes"),OFFSET('Sanitation Data'!$D$6,0,10*ROW('Sanitation Data'!D112)),NA())</f>
        <v>#N/A</v>
      </c>
      <c r="X118" s="507" t="e">
        <f ca="1">+IF(AND(ISNUMBER(OFFSET('Sanitation Data'!$D$10,0,10*ROW('Sanitation Data'!D112))),'Data Summary'!CM118="Yes"),OFFSET('Sanitation Data'!$D$10,0,10*ROW('Sanitation Data'!D112)),NA())</f>
        <v>#N/A</v>
      </c>
      <c r="Y118" s="507" t="e">
        <f ca="1">+IF(AND(ISNUMBER(OFFSET('Sanitation Data'!$D$11,0,10*ROW('Sanitation Data'!D112))),'Data Summary'!CN118="Yes"),OFFSET('Sanitation Data'!$D$11,0,10*ROW('Sanitation Data'!D112)),NA())</f>
        <v>#N/A</v>
      </c>
      <c r="Z118" s="507" t="e">
        <f ca="1">+IF(AND(ISNUMBER(OFFSET('Sanitation Data'!$D$12,0,10*ROW('Sanitation Data'!D112))),'Data Summary'!CO118="Yes"),OFFSET('Sanitation Data'!$D$12,0,10*ROW('Sanitation Data'!D112)),NA())</f>
        <v>#N/A</v>
      </c>
      <c r="AA118" s="507" t="e">
        <f ca="1">+IF(AND(ISNUMBER(OFFSET('Sanitation Data'!$E$4,0,10*ROW('Sanitation Data'!E112))),'Data Summary'!CP118="Yes"),100-OFFSET('Sanitation Data'!$E$4,0,10*ROW('Sanitation Data'!E112)),NA())</f>
        <v>#N/A</v>
      </c>
      <c r="AB118" s="507" t="e">
        <f ca="1">+IF(AND(ISNUMBER(OFFSET('Sanitation Data'!$E$6,0,10*ROW('Sanitation Data'!E112))),'Data Summary'!CQ118="Yes"),OFFSET('Sanitation Data'!$E$6,0,10*ROW('Sanitation Data'!E112)),NA())</f>
        <v>#N/A</v>
      </c>
      <c r="AC118" s="507" t="e">
        <f ca="1">+IF(AND(ISNUMBER(OFFSET('Sanitation Data'!$E$10,0,10*ROW('Sanitation Data'!E112))),'Data Summary'!CR118="Yes"),OFFSET('Sanitation Data'!$E$10,0,10*ROW('Sanitation Data'!E112)),NA())</f>
        <v>#N/A</v>
      </c>
      <c r="AD118" s="507" t="e">
        <f ca="1">+IF(AND(ISNUMBER(OFFSET('Sanitation Data'!$E$11,0,10*ROW('Sanitation Data'!E112))),'Data Summary'!CS118="Yes"),OFFSET('Sanitation Data'!$E$11,0,10*ROW('Sanitation Data'!E112)),NA())</f>
        <v>#N/A</v>
      </c>
      <c r="AE118" s="507" t="e">
        <f ca="1">+IF(AND(ISNUMBER(OFFSET('Sanitation Data'!$E$12,0,10*ROW('Sanitation Data'!E112))),'Data Summary'!CT118="Yes"),OFFSET('Sanitation Data'!$E$12,0,10*ROW('Sanitation Data'!E112)),NA())</f>
        <v>#N/A</v>
      </c>
      <c r="AF118" s="507" t="e">
        <f ca="1">+IF(AND(ISNUMBER(OFFSET('Sanitation Data'!$F$4,0,10*ROW('Sanitation Data'!F112))),'Data Summary'!CU118="Yes"),100-OFFSET('Sanitation Data'!$F$4,0,10*ROW('Sanitation Data'!F112)),NA())</f>
        <v>#N/A</v>
      </c>
      <c r="AG118" s="507" t="e">
        <f ca="1">+IF(AND(ISNUMBER(OFFSET('Sanitation Data'!$F$6,0,10*ROW('Sanitation Data'!F112))),'Data Summary'!CV118="Yes"),OFFSET('Sanitation Data'!$F$6,0,10*ROW('Sanitation Data'!F112)),NA())</f>
        <v>#N/A</v>
      </c>
      <c r="AH118" s="507" t="e">
        <f ca="1">+IF(AND(ISNUMBER(OFFSET('Sanitation Data'!$F$10,0,10*ROW('Sanitation Data'!F112))),'Data Summary'!CW118="Yes"),OFFSET('Sanitation Data'!$F$10,0,10*ROW('Sanitation Data'!F112)),NA())</f>
        <v>#N/A</v>
      </c>
      <c r="AI118" s="507" t="e">
        <f ca="1">+IF(AND(ISNUMBER(OFFSET('Sanitation Data'!$F$11,0,10*ROW('Sanitation Data'!F112))),'Data Summary'!CX118="Yes"),OFFSET('Sanitation Data'!$F$11,0,10*ROW('Sanitation Data'!F112)),NA())</f>
        <v>#N/A</v>
      </c>
      <c r="AJ118" s="507" t="e">
        <f ca="1">+IF(AND(ISNUMBER(OFFSET('Sanitation Data'!$F$12,0,10*ROW('Sanitation Data'!F112))),'Data Summary'!CY118="Yes"),OFFSET('Sanitation Data'!$F$12,0,10*ROW('Sanitation Data'!F112)),NA())</f>
        <v>#N/A</v>
      </c>
      <c r="AK118" s="507" t="e">
        <f ca="1">+IF(AND(ISNUMBER(OFFSET('Sanitation Data'!$G$4,0,10*ROW('Sanitation Data'!G112))),'Data Summary'!CZ118="Yes"),100-OFFSET('Sanitation Data'!$G$4,0,10*ROW('Sanitation Data'!G112)),NA())</f>
        <v>#N/A</v>
      </c>
      <c r="AL118" s="507" t="e">
        <f ca="1">+IF(AND(ISNUMBER(OFFSET('Sanitation Data'!$G$6,0,10*ROW('Sanitation Data'!G112))),'Data Summary'!DA118="Yes"),OFFSET('Sanitation Data'!$G$6,0,10*ROW('Sanitation Data'!G112)),NA())</f>
        <v>#N/A</v>
      </c>
      <c r="AM118" s="507" t="e">
        <f ca="1">+IF(AND(ISNUMBER(OFFSET('Sanitation Data'!$G$10,0,10*ROW('Sanitation Data'!G112))),'Data Summary'!DB118="Yes"),OFFSET('Sanitation Data'!$G$10,0,10*ROW('Sanitation Data'!G112)),NA())</f>
        <v>#N/A</v>
      </c>
      <c r="AN118" s="507" t="e">
        <f ca="1">+IF(AND(ISNUMBER(OFFSET('Sanitation Data'!$G$11,0,10*ROW('Sanitation Data'!G112))),'Data Summary'!DC118="Yes"),OFFSET('Sanitation Data'!$G$11,0,10*ROW('Sanitation Data'!G112)),NA())</f>
        <v>#N/A</v>
      </c>
      <c r="AO118" s="507" t="e">
        <f ca="1">+IF(AND(ISNUMBER(OFFSET('Sanitation Data'!$G$12,0,10*ROW('Sanitation Data'!G112))),'Data Summary'!DD118="Yes"),OFFSET('Sanitation Data'!$G$12,0,10*ROW('Sanitation Data'!G112)),NA())</f>
        <v>#N/A</v>
      </c>
      <c r="AP118" s="507" t="e">
        <f ca="1">+IF(AND(ISNUMBER(OFFSET('Sanitation Data'!$H$4,0,10*ROW('Sanitation Data'!H112))),'Data Summary'!DE118="Yes"),100-OFFSET('Sanitation Data'!$H$4,0,10*ROW('Sanitation Data'!H112)),NA())</f>
        <v>#N/A</v>
      </c>
      <c r="AQ118" s="507" t="e">
        <f ca="1">+IF(AND(ISNUMBER(OFFSET('Sanitation Data'!$H$6,0,10*ROW('Sanitation Data'!H112))),'Data Summary'!DF118="Yes"),OFFSET('Sanitation Data'!$H$6,0,10*ROW('Sanitation Data'!H112)),NA())</f>
        <v>#N/A</v>
      </c>
      <c r="AR118" s="507" t="e">
        <f ca="1">+IF(AND(ISNUMBER(OFFSET('Sanitation Data'!$H$10,0,10*ROW('Sanitation Data'!H112))),'Data Summary'!DG118="Yes"),OFFSET('Sanitation Data'!$H$10,0,10*ROW('Sanitation Data'!H112)),NA())</f>
        <v>#N/A</v>
      </c>
      <c r="AS118" s="507" t="e">
        <f ca="1">+IF(AND(ISNUMBER(OFFSET('Sanitation Data'!$H$11,0,10*ROW('Sanitation Data'!H112))),'Data Summary'!DH118="Yes"),OFFSET('Sanitation Data'!$H$11,0,10*ROW('Sanitation Data'!H112)),NA())</f>
        <v>#N/A</v>
      </c>
      <c r="AT118" s="507" t="e">
        <f ca="1">+IF(AND(ISNUMBER(OFFSET('Sanitation Data'!$H$12,0,10*ROW('Sanitation Data'!H112))),'Data Summary'!DI118="Yes"),OFFSET('Sanitation Data'!$H$12,0,10*ROW('Sanitation Data'!H112)),NA())</f>
        <v>#N/A</v>
      </c>
      <c r="AU118" s="507" t="e">
        <f ca="1">+IF(AND(ISNUMBER(OFFSET('Sanitation Data'!$I$4,0,10*ROW('Sanitation Data'!I112))),'Data Summary'!DJ118="Yes"),100-OFFSET('Sanitation Data'!$I$4,0,10*ROW('Sanitation Data'!I112)),NA())</f>
        <v>#N/A</v>
      </c>
      <c r="AV118" s="507" t="e">
        <f ca="1">+IF(AND(ISNUMBER(OFFSET('Sanitation Data'!$I$6,0,10*ROW('Sanitation Data'!I112))),'Data Summary'!DK118="Yes"),OFFSET('Sanitation Data'!$I$6,0,10*ROW('Sanitation Data'!I112)),NA())</f>
        <v>#N/A</v>
      </c>
      <c r="AW118" s="507" t="e">
        <f ca="1">+IF(AND(ISNUMBER(OFFSET('Sanitation Data'!$I$10,0,10*ROW('Sanitation Data'!I112))),'Data Summary'!DL118="Yes"),OFFSET('Sanitation Data'!$I$10,0,10*ROW('Sanitation Data'!I112)),NA())</f>
        <v>#N/A</v>
      </c>
      <c r="AX118" s="507" t="e">
        <f ca="1">+IF(AND(ISNUMBER(OFFSET('Sanitation Data'!$I$11,0,10*ROW('Sanitation Data'!I112))),'Data Summary'!DM118="Yes"),OFFSET('Sanitation Data'!$I$11,0,10*ROW('Sanitation Data'!I112)),NA())</f>
        <v>#N/A</v>
      </c>
      <c r="AY118" s="507" t="e">
        <f ca="1">+IF(AND(ISNUMBER(OFFSET('Sanitation Data'!$I$12,0,10*ROW('Sanitation Data'!I112))),'Data Summary'!DN118="Yes"),OFFSET('Sanitation Data'!$I$12,0,10*ROW('Sanitation Data'!I112)),NA())</f>
        <v>#N/A</v>
      </c>
      <c r="AZ118" s="508" t="e">
        <f ca="1">+IF(AND(ISNUMBER(OFFSET('Hygiene Data'!$D$5,0,10*ROW('Hygiene Data'!D112))),'Data Summary'!DO118="Yes"),OFFSET('Hygiene Data'!$D$5,0,10*ROW('Hygiene Data'!D112)),NA())</f>
        <v>#N/A</v>
      </c>
      <c r="BA118" s="508" t="e">
        <f ca="1">+IF(AND(ISNUMBER(OFFSET('Hygiene Data'!$D$7,0,10*ROW('Hygiene Data'!D112))),'Data Summary'!DP118="Yes"),OFFSET('Hygiene Data'!$D$7,0,10*ROW('Hygiene Data'!D112)),NA())</f>
        <v>#N/A</v>
      </c>
      <c r="BB118" s="508" t="e">
        <f ca="1">+IF(AND(ISNUMBER(OFFSET('Hygiene Data'!$D$9,0,10*ROW('Hygiene Data'!D112))),'Data Summary'!DQ118="Yes"),OFFSET('Hygiene Data'!$D$9,0,10*ROW('Hygiene Data'!D112)),NA())</f>
        <v>#N/A</v>
      </c>
      <c r="BC118" s="508" t="e">
        <f ca="1">+IF(AND(ISNUMBER(OFFSET('Hygiene Data'!$E$5,0,10*ROW('Hygiene Data'!E112))),'Data Summary'!DR118="Yes"),OFFSET('Hygiene Data'!$E$5,0,10*ROW('Hygiene Data'!E112)),NA())</f>
        <v>#N/A</v>
      </c>
      <c r="BD118" s="508" t="e">
        <f ca="1">+IF(AND(ISNUMBER(OFFSET('Hygiene Data'!$E$7,0,10*ROW('Hygiene Data'!E112))),'Data Summary'!DS118="Yes"),OFFSET('Hygiene Data'!$E$7,0,10*ROW('Hygiene Data'!E112)),NA())</f>
        <v>#N/A</v>
      </c>
      <c r="BE118" s="508" t="e">
        <f ca="1">+IF(AND(ISNUMBER(OFFSET('Hygiene Data'!$E$9,0,10*ROW('Hygiene Data'!E112))),'Data Summary'!DT118="Yes"),OFFSET('Hygiene Data'!$E$9,0,10*ROW('Hygiene Data'!E112)),NA())</f>
        <v>#N/A</v>
      </c>
      <c r="BF118" s="508" t="e">
        <f ca="1">+IF(AND(ISNUMBER(OFFSET('Hygiene Data'!$F$5,0,10*ROW('Hygiene Data'!F112))),'Data Summary'!DU118="Yes"),OFFSET('Hygiene Data'!$F$5,0,10*ROW('Hygiene Data'!F112)),NA())</f>
        <v>#N/A</v>
      </c>
      <c r="BG118" s="508" t="e">
        <f ca="1">+IF(AND(ISNUMBER(OFFSET('Hygiene Data'!$F$7,0,10*ROW('Hygiene Data'!F112))),'Data Summary'!DV118="Yes"),OFFSET('Hygiene Data'!$F$7,0,10*ROW('Hygiene Data'!F112)),NA())</f>
        <v>#N/A</v>
      </c>
      <c r="BH118" s="508" t="e">
        <f ca="1">+IF(AND(ISNUMBER(OFFSET('Hygiene Data'!$F$9,0,10*ROW('Hygiene Data'!F112))),'Data Summary'!DW118="Yes"),OFFSET('Hygiene Data'!$F$9,0,10*ROW('Hygiene Data'!F112)),NA())</f>
        <v>#N/A</v>
      </c>
      <c r="BI118" s="508" t="e">
        <f ca="1">+IF(AND(ISNUMBER(OFFSET('Hygiene Data'!$G$5,0,10*ROW('Hygiene Data'!G112))),'Data Summary'!DX118="Yes"),OFFSET('Hygiene Data'!$G$5,0,10*ROW('Hygiene Data'!G112)),NA())</f>
        <v>#N/A</v>
      </c>
      <c r="BJ118" s="508" t="e">
        <f ca="1">+IF(AND(ISNUMBER(OFFSET('Hygiene Data'!$G$7,0,10*ROW('Hygiene Data'!G112))),'Data Summary'!DY118="Yes"),OFFSET('Hygiene Data'!$G$7,0,10*ROW('Hygiene Data'!G112)),NA())</f>
        <v>#N/A</v>
      </c>
      <c r="BK118" s="508" t="e">
        <f ca="1">+IF(AND(ISNUMBER(OFFSET('Hygiene Data'!$G$9,0,10*ROW('Hygiene Data'!G112))),'Data Summary'!DZ118="Yes"),OFFSET('Hygiene Data'!$G$9,0,10*ROW('Hygiene Data'!G112)),NA())</f>
        <v>#N/A</v>
      </c>
      <c r="BL118" s="508" t="e">
        <f ca="1">+IF(AND(ISNUMBER(OFFSET('Hygiene Data'!$H$5,0,10*ROW('Hygiene Data'!H112))),'Data Summary'!EA118="Yes"),OFFSET('Hygiene Data'!$H$5,0,10*ROW('Hygiene Data'!H112)),NA())</f>
        <v>#N/A</v>
      </c>
      <c r="BM118" s="508" t="e">
        <f ca="1">+IF(AND(ISNUMBER(OFFSET('Hygiene Data'!$H$7,0,10*ROW('Hygiene Data'!H112))),'Data Summary'!EB118="Yes"),OFFSET('Hygiene Data'!$H$7,0,10*ROW('Hygiene Data'!H112)),NA())</f>
        <v>#N/A</v>
      </c>
      <c r="BN118" s="508" t="e">
        <f ca="1">+IF(AND(ISNUMBER(OFFSET('Hygiene Data'!$H$9,0,10*ROW('Hygiene Data'!H112))),'Data Summary'!EC118="Yes"),OFFSET('Hygiene Data'!$H$9,0,10*ROW('Hygiene Data'!H112)),NA())</f>
        <v>#N/A</v>
      </c>
      <c r="BO118" s="508" t="e">
        <f ca="1">+IF(AND(ISNUMBER(OFFSET('Hygiene Data'!$I$5,0,10*ROW('Hygiene Data'!I112))),'Data Summary'!ED118="Yes"),OFFSET('Hygiene Data'!$I$5,0,10*ROW('Hygiene Data'!I112)),NA())</f>
        <v>#N/A</v>
      </c>
      <c r="BP118" s="508" t="e">
        <f ca="1">+IF(AND(ISNUMBER(OFFSET('Hygiene Data'!$I$7,0,10*ROW('Hygiene Data'!I112))),'Data Summary'!EE118="Yes"),OFFSET('Hygiene Data'!$I$7,0,10*ROW('Hygiene Data'!I112)),NA())</f>
        <v>#N/A</v>
      </c>
      <c r="BQ118" s="508" t="e">
        <f ca="1">+IF(AND(ISNUMBER(OFFSET('Hygiene Data'!$I$9,0,10*ROW('Hygiene Data'!I112))),'Data Summary'!EF118="Yes"),OFFSET('Hygiene Data'!$I$9,0,10*ROW('Hygiene Data'!I112)),NA())</f>
        <v>#N/A</v>
      </c>
    </row>
    <row r="119" spans="1:69" x14ac:dyDescent="0.25">
      <c r="A119" s="504" t="e">
        <f ca="1">+RIGHT('Data Summary'!A119,LEN('Data Summary'!A119)-9)</f>
        <v>#VALUE!</v>
      </c>
      <c r="B119" s="478" t="str">
        <f ca="1">+IF(ISTEXT('Data Summary'!B119),'Data Summary'!B119,"")</f>
        <v/>
      </c>
      <c r="C119" s="505" t="e">
        <f ca="1">+VALUE('Data Summary'!C119)</f>
        <v>#VALUE!</v>
      </c>
      <c r="D119" s="506" t="e">
        <f ca="1">+IF(AND(ISNUMBER(OFFSET('Water Data'!$D$4,0,10*ROW('Water Data'!D113))),'Data Summary'!BS119="Yes"),100-OFFSET('Water Data'!$D$4,0,10*ROW('Water Data'!D113)),NA())</f>
        <v>#N/A</v>
      </c>
      <c r="E119" s="506" t="e">
        <f ca="1">+IF(AND(ISNUMBER(OFFSET('Water Data'!$D$6,0,10*ROW('Water Data'!D113))),'Data Summary'!BT119="Yes"),OFFSET('Water Data'!$D$6,0,10*ROW('Water Data'!D113)),NA())</f>
        <v>#N/A</v>
      </c>
      <c r="F119" s="506" t="e">
        <f ca="1">+IF(AND(ISNUMBER(OFFSET('Water Data'!$D$9,0,10*ROW('Water Data'!D113))),'Data Summary'!BU119="Yes"),OFFSET('Water Data'!$D$9,0,10*ROW('Water Data'!D113)),NA())</f>
        <v>#N/A</v>
      </c>
      <c r="G119" s="506" t="e">
        <f ca="1">+IF(AND(ISNUMBER(OFFSET('Water Data'!$E$4,0,10*ROW('Water Data'!E113))),'Data Summary'!BV119="Yes"),100-OFFSET('Water Data'!$E$4,0,10*ROW('Water Data'!E113)),NA())</f>
        <v>#N/A</v>
      </c>
      <c r="H119" s="506" t="e">
        <f ca="1">+IF(AND(ISNUMBER(OFFSET('Water Data'!$E$6,0,10*ROW('Water Data'!E113))),'Data Summary'!BW119="Yes"),OFFSET('Water Data'!$E$6,0,10*ROW('Water Data'!E113)),NA())</f>
        <v>#N/A</v>
      </c>
      <c r="I119" s="506" t="e">
        <f ca="1">+IF(AND(ISNUMBER(OFFSET('Water Data'!$E$9,0,10*ROW('Water Data'!E113))),'Data Summary'!BX119="Yes"),OFFSET('Water Data'!$E$9,0,10*ROW('Water Data'!E113)),NA())</f>
        <v>#N/A</v>
      </c>
      <c r="J119" s="506" t="e">
        <f ca="1">+IF(AND(ISNUMBER(OFFSET('Water Data'!$F$4,0,10*ROW('Water Data'!F113))),'Data Summary'!BY119="Yes"),100-OFFSET('Water Data'!$F$4,0,10*ROW('Water Data'!F113)),NA())</f>
        <v>#N/A</v>
      </c>
      <c r="K119" s="506" t="e">
        <f ca="1">+IF(AND(ISNUMBER(OFFSET('Water Data'!$F$6,0,10*ROW('Water Data'!F113))),'Data Summary'!BZ119="Yes"),OFFSET('Water Data'!$F$6,0,10*ROW('Water Data'!F113)),NA())</f>
        <v>#N/A</v>
      </c>
      <c r="L119" s="506" t="e">
        <f ca="1">+IF(AND(ISNUMBER(OFFSET('Water Data'!$F$9,0,10*ROW('Water Data'!F113))),'Data Summary'!CA119="Yes"),OFFSET('Water Data'!$F$9,0,10*ROW('Water Data'!F113)),NA())</f>
        <v>#N/A</v>
      </c>
      <c r="M119" s="506" t="e">
        <f ca="1">+IF(AND(ISNUMBER(OFFSET('Water Data'!$G$4,0,10*ROW('Water Data'!G113))),'Data Summary'!CB119="Yes"),100-OFFSET('Water Data'!$G$4,0,10*ROW('Water Data'!G113)),NA())</f>
        <v>#N/A</v>
      </c>
      <c r="N119" s="506" t="e">
        <f ca="1">+IF(AND(ISNUMBER(OFFSET('Water Data'!$G$6,0,10*ROW('Water Data'!G113))),'Data Summary'!CC119="Yes"),OFFSET('Water Data'!$G$6,0,10*ROW('Water Data'!G113)),NA())</f>
        <v>#N/A</v>
      </c>
      <c r="O119" s="506" t="e">
        <f ca="1">+IF(AND(ISNUMBER(OFFSET('Water Data'!$G$9,0,10*ROW('Water Data'!G113))),'Data Summary'!CD119="Yes"),OFFSET('Water Data'!$G$9,0,10*ROW('Water Data'!G113)),NA())</f>
        <v>#N/A</v>
      </c>
      <c r="P119" s="506" t="e">
        <f ca="1">+IF(AND(ISNUMBER(OFFSET('Water Data'!$H$4,0,10*ROW('Water Data'!H113))),'Data Summary'!CE119="Yes"),100-OFFSET('Water Data'!$H$4,0,10*ROW('Water Data'!H113)),NA())</f>
        <v>#N/A</v>
      </c>
      <c r="Q119" s="506" t="e">
        <f ca="1">+IF(AND(ISNUMBER(OFFSET('Water Data'!$H$6,0,10*ROW('Water Data'!H113))),'Data Summary'!CF119="Yes"),OFFSET('Water Data'!$H$6,0,10*ROW('Water Data'!H113)),NA())</f>
        <v>#N/A</v>
      </c>
      <c r="R119" s="506" t="e">
        <f ca="1">+IF(AND(ISNUMBER(OFFSET('Water Data'!$H$9,0,10*ROW('Water Data'!H113))),'Data Summary'!CG119="Yes"),OFFSET('Water Data'!$H$9,0,10*ROW('Water Data'!H113)),NA())</f>
        <v>#N/A</v>
      </c>
      <c r="S119" s="506" t="e">
        <f ca="1">+IF(AND(ISNUMBER(OFFSET('Water Data'!$I$4,0,10*ROW('Water Data'!I113))),'Data Summary'!CH119="Yes"),100-OFFSET('Water Data'!$I$4,0,10*ROW('Water Data'!I113)),NA())</f>
        <v>#N/A</v>
      </c>
      <c r="T119" s="506" t="e">
        <f ca="1">+IF(AND(ISNUMBER(OFFSET('Water Data'!$I$6,0,10*ROW('Water Data'!I113))),'Data Summary'!CI119="Yes"),OFFSET('Water Data'!$I$6,0,10*ROW('Water Data'!I113)),NA())</f>
        <v>#N/A</v>
      </c>
      <c r="U119" s="506" t="e">
        <f ca="1">+IF(AND(ISNUMBER(OFFSET('Water Data'!$I$9,0,10*ROW('Water Data'!I113))),'Data Summary'!CJ119="Yes"),OFFSET('Water Data'!$I$9,0,10*ROW('Water Data'!I113)),NA())</f>
        <v>#N/A</v>
      </c>
      <c r="V119" s="507" t="e">
        <f ca="1">+IF(AND(ISNUMBER(OFFSET('Sanitation Data'!$D$4,0,10*ROW('Sanitation Data'!D113))),'Data Summary'!CK119="Yes"),100-OFFSET('Sanitation Data'!$D$4,0,10*ROW('Sanitation Data'!D113)),NA())</f>
        <v>#N/A</v>
      </c>
      <c r="W119" s="507" t="e">
        <f ca="1">+IF(AND(ISNUMBER(OFFSET('Sanitation Data'!$D$6,0,10*ROW('Sanitation Data'!D113))),'Data Summary'!CL119="Yes"),OFFSET('Sanitation Data'!$D$6,0,10*ROW('Sanitation Data'!D113)),NA())</f>
        <v>#N/A</v>
      </c>
      <c r="X119" s="507" t="e">
        <f ca="1">+IF(AND(ISNUMBER(OFFSET('Sanitation Data'!$D$10,0,10*ROW('Sanitation Data'!D113))),'Data Summary'!CM119="Yes"),OFFSET('Sanitation Data'!$D$10,0,10*ROW('Sanitation Data'!D113)),NA())</f>
        <v>#N/A</v>
      </c>
      <c r="Y119" s="507" t="e">
        <f ca="1">+IF(AND(ISNUMBER(OFFSET('Sanitation Data'!$D$11,0,10*ROW('Sanitation Data'!D113))),'Data Summary'!CN119="Yes"),OFFSET('Sanitation Data'!$D$11,0,10*ROW('Sanitation Data'!D113)),NA())</f>
        <v>#N/A</v>
      </c>
      <c r="Z119" s="507" t="e">
        <f ca="1">+IF(AND(ISNUMBER(OFFSET('Sanitation Data'!$D$12,0,10*ROW('Sanitation Data'!D113))),'Data Summary'!CO119="Yes"),OFFSET('Sanitation Data'!$D$12,0,10*ROW('Sanitation Data'!D113)),NA())</f>
        <v>#N/A</v>
      </c>
      <c r="AA119" s="507" t="e">
        <f ca="1">+IF(AND(ISNUMBER(OFFSET('Sanitation Data'!$E$4,0,10*ROW('Sanitation Data'!E113))),'Data Summary'!CP119="Yes"),100-OFFSET('Sanitation Data'!$E$4,0,10*ROW('Sanitation Data'!E113)),NA())</f>
        <v>#N/A</v>
      </c>
      <c r="AB119" s="507" t="e">
        <f ca="1">+IF(AND(ISNUMBER(OFFSET('Sanitation Data'!$E$6,0,10*ROW('Sanitation Data'!E113))),'Data Summary'!CQ119="Yes"),OFFSET('Sanitation Data'!$E$6,0,10*ROW('Sanitation Data'!E113)),NA())</f>
        <v>#N/A</v>
      </c>
      <c r="AC119" s="507" t="e">
        <f ca="1">+IF(AND(ISNUMBER(OFFSET('Sanitation Data'!$E$10,0,10*ROW('Sanitation Data'!E113))),'Data Summary'!CR119="Yes"),OFFSET('Sanitation Data'!$E$10,0,10*ROW('Sanitation Data'!E113)),NA())</f>
        <v>#N/A</v>
      </c>
      <c r="AD119" s="507" t="e">
        <f ca="1">+IF(AND(ISNUMBER(OFFSET('Sanitation Data'!$E$11,0,10*ROW('Sanitation Data'!E113))),'Data Summary'!CS119="Yes"),OFFSET('Sanitation Data'!$E$11,0,10*ROW('Sanitation Data'!E113)),NA())</f>
        <v>#N/A</v>
      </c>
      <c r="AE119" s="507" t="e">
        <f ca="1">+IF(AND(ISNUMBER(OFFSET('Sanitation Data'!$E$12,0,10*ROW('Sanitation Data'!E113))),'Data Summary'!CT119="Yes"),OFFSET('Sanitation Data'!$E$12,0,10*ROW('Sanitation Data'!E113)),NA())</f>
        <v>#N/A</v>
      </c>
      <c r="AF119" s="507" t="e">
        <f ca="1">+IF(AND(ISNUMBER(OFFSET('Sanitation Data'!$F$4,0,10*ROW('Sanitation Data'!F113))),'Data Summary'!CU119="Yes"),100-OFFSET('Sanitation Data'!$F$4,0,10*ROW('Sanitation Data'!F113)),NA())</f>
        <v>#N/A</v>
      </c>
      <c r="AG119" s="507" t="e">
        <f ca="1">+IF(AND(ISNUMBER(OFFSET('Sanitation Data'!$F$6,0,10*ROW('Sanitation Data'!F113))),'Data Summary'!CV119="Yes"),OFFSET('Sanitation Data'!$F$6,0,10*ROW('Sanitation Data'!F113)),NA())</f>
        <v>#N/A</v>
      </c>
      <c r="AH119" s="507" t="e">
        <f ca="1">+IF(AND(ISNUMBER(OFFSET('Sanitation Data'!$F$10,0,10*ROW('Sanitation Data'!F113))),'Data Summary'!CW119="Yes"),OFFSET('Sanitation Data'!$F$10,0,10*ROW('Sanitation Data'!F113)),NA())</f>
        <v>#N/A</v>
      </c>
      <c r="AI119" s="507" t="e">
        <f ca="1">+IF(AND(ISNUMBER(OFFSET('Sanitation Data'!$F$11,0,10*ROW('Sanitation Data'!F113))),'Data Summary'!CX119="Yes"),OFFSET('Sanitation Data'!$F$11,0,10*ROW('Sanitation Data'!F113)),NA())</f>
        <v>#N/A</v>
      </c>
      <c r="AJ119" s="507" t="e">
        <f ca="1">+IF(AND(ISNUMBER(OFFSET('Sanitation Data'!$F$12,0,10*ROW('Sanitation Data'!F113))),'Data Summary'!CY119="Yes"),OFFSET('Sanitation Data'!$F$12,0,10*ROW('Sanitation Data'!F113)),NA())</f>
        <v>#N/A</v>
      </c>
      <c r="AK119" s="507" t="e">
        <f ca="1">+IF(AND(ISNUMBER(OFFSET('Sanitation Data'!$G$4,0,10*ROW('Sanitation Data'!G113))),'Data Summary'!CZ119="Yes"),100-OFFSET('Sanitation Data'!$G$4,0,10*ROW('Sanitation Data'!G113)),NA())</f>
        <v>#N/A</v>
      </c>
      <c r="AL119" s="507" t="e">
        <f ca="1">+IF(AND(ISNUMBER(OFFSET('Sanitation Data'!$G$6,0,10*ROW('Sanitation Data'!G113))),'Data Summary'!DA119="Yes"),OFFSET('Sanitation Data'!$G$6,0,10*ROW('Sanitation Data'!G113)),NA())</f>
        <v>#N/A</v>
      </c>
      <c r="AM119" s="507" t="e">
        <f ca="1">+IF(AND(ISNUMBER(OFFSET('Sanitation Data'!$G$10,0,10*ROW('Sanitation Data'!G113))),'Data Summary'!DB119="Yes"),OFFSET('Sanitation Data'!$G$10,0,10*ROW('Sanitation Data'!G113)),NA())</f>
        <v>#N/A</v>
      </c>
      <c r="AN119" s="507" t="e">
        <f ca="1">+IF(AND(ISNUMBER(OFFSET('Sanitation Data'!$G$11,0,10*ROW('Sanitation Data'!G113))),'Data Summary'!DC119="Yes"),OFFSET('Sanitation Data'!$G$11,0,10*ROW('Sanitation Data'!G113)),NA())</f>
        <v>#N/A</v>
      </c>
      <c r="AO119" s="507" t="e">
        <f ca="1">+IF(AND(ISNUMBER(OFFSET('Sanitation Data'!$G$12,0,10*ROW('Sanitation Data'!G113))),'Data Summary'!DD119="Yes"),OFFSET('Sanitation Data'!$G$12,0,10*ROW('Sanitation Data'!G113)),NA())</f>
        <v>#N/A</v>
      </c>
      <c r="AP119" s="507" t="e">
        <f ca="1">+IF(AND(ISNUMBER(OFFSET('Sanitation Data'!$H$4,0,10*ROW('Sanitation Data'!H113))),'Data Summary'!DE119="Yes"),100-OFFSET('Sanitation Data'!$H$4,0,10*ROW('Sanitation Data'!H113)),NA())</f>
        <v>#N/A</v>
      </c>
      <c r="AQ119" s="507" t="e">
        <f ca="1">+IF(AND(ISNUMBER(OFFSET('Sanitation Data'!$H$6,0,10*ROW('Sanitation Data'!H113))),'Data Summary'!DF119="Yes"),OFFSET('Sanitation Data'!$H$6,0,10*ROW('Sanitation Data'!H113)),NA())</f>
        <v>#N/A</v>
      </c>
      <c r="AR119" s="507" t="e">
        <f ca="1">+IF(AND(ISNUMBER(OFFSET('Sanitation Data'!$H$10,0,10*ROW('Sanitation Data'!H113))),'Data Summary'!DG119="Yes"),OFFSET('Sanitation Data'!$H$10,0,10*ROW('Sanitation Data'!H113)),NA())</f>
        <v>#N/A</v>
      </c>
      <c r="AS119" s="507" t="e">
        <f ca="1">+IF(AND(ISNUMBER(OFFSET('Sanitation Data'!$H$11,0,10*ROW('Sanitation Data'!H113))),'Data Summary'!DH119="Yes"),OFFSET('Sanitation Data'!$H$11,0,10*ROW('Sanitation Data'!H113)),NA())</f>
        <v>#N/A</v>
      </c>
      <c r="AT119" s="507" t="e">
        <f ca="1">+IF(AND(ISNUMBER(OFFSET('Sanitation Data'!$H$12,0,10*ROW('Sanitation Data'!H113))),'Data Summary'!DI119="Yes"),OFFSET('Sanitation Data'!$H$12,0,10*ROW('Sanitation Data'!H113)),NA())</f>
        <v>#N/A</v>
      </c>
      <c r="AU119" s="507" t="e">
        <f ca="1">+IF(AND(ISNUMBER(OFFSET('Sanitation Data'!$I$4,0,10*ROW('Sanitation Data'!I113))),'Data Summary'!DJ119="Yes"),100-OFFSET('Sanitation Data'!$I$4,0,10*ROW('Sanitation Data'!I113)),NA())</f>
        <v>#N/A</v>
      </c>
      <c r="AV119" s="507" t="e">
        <f ca="1">+IF(AND(ISNUMBER(OFFSET('Sanitation Data'!$I$6,0,10*ROW('Sanitation Data'!I113))),'Data Summary'!DK119="Yes"),OFFSET('Sanitation Data'!$I$6,0,10*ROW('Sanitation Data'!I113)),NA())</f>
        <v>#N/A</v>
      </c>
      <c r="AW119" s="507" t="e">
        <f ca="1">+IF(AND(ISNUMBER(OFFSET('Sanitation Data'!$I$10,0,10*ROW('Sanitation Data'!I113))),'Data Summary'!DL119="Yes"),OFFSET('Sanitation Data'!$I$10,0,10*ROW('Sanitation Data'!I113)),NA())</f>
        <v>#N/A</v>
      </c>
      <c r="AX119" s="507" t="e">
        <f ca="1">+IF(AND(ISNUMBER(OFFSET('Sanitation Data'!$I$11,0,10*ROW('Sanitation Data'!I113))),'Data Summary'!DM119="Yes"),OFFSET('Sanitation Data'!$I$11,0,10*ROW('Sanitation Data'!I113)),NA())</f>
        <v>#N/A</v>
      </c>
      <c r="AY119" s="507" t="e">
        <f ca="1">+IF(AND(ISNUMBER(OFFSET('Sanitation Data'!$I$12,0,10*ROW('Sanitation Data'!I113))),'Data Summary'!DN119="Yes"),OFFSET('Sanitation Data'!$I$12,0,10*ROW('Sanitation Data'!I113)),NA())</f>
        <v>#N/A</v>
      </c>
      <c r="AZ119" s="508" t="e">
        <f ca="1">+IF(AND(ISNUMBER(OFFSET('Hygiene Data'!$D$5,0,10*ROW('Hygiene Data'!D113))),'Data Summary'!DO119="Yes"),OFFSET('Hygiene Data'!$D$5,0,10*ROW('Hygiene Data'!D113)),NA())</f>
        <v>#N/A</v>
      </c>
      <c r="BA119" s="508" t="e">
        <f ca="1">+IF(AND(ISNUMBER(OFFSET('Hygiene Data'!$D$7,0,10*ROW('Hygiene Data'!D113))),'Data Summary'!DP119="Yes"),OFFSET('Hygiene Data'!$D$7,0,10*ROW('Hygiene Data'!D113)),NA())</f>
        <v>#N/A</v>
      </c>
      <c r="BB119" s="508" t="e">
        <f ca="1">+IF(AND(ISNUMBER(OFFSET('Hygiene Data'!$D$9,0,10*ROW('Hygiene Data'!D113))),'Data Summary'!DQ119="Yes"),OFFSET('Hygiene Data'!$D$9,0,10*ROW('Hygiene Data'!D113)),NA())</f>
        <v>#N/A</v>
      </c>
      <c r="BC119" s="508" t="e">
        <f ca="1">+IF(AND(ISNUMBER(OFFSET('Hygiene Data'!$E$5,0,10*ROW('Hygiene Data'!E113))),'Data Summary'!DR119="Yes"),OFFSET('Hygiene Data'!$E$5,0,10*ROW('Hygiene Data'!E113)),NA())</f>
        <v>#N/A</v>
      </c>
      <c r="BD119" s="508" t="e">
        <f ca="1">+IF(AND(ISNUMBER(OFFSET('Hygiene Data'!$E$7,0,10*ROW('Hygiene Data'!E113))),'Data Summary'!DS119="Yes"),OFFSET('Hygiene Data'!$E$7,0,10*ROW('Hygiene Data'!E113)),NA())</f>
        <v>#N/A</v>
      </c>
      <c r="BE119" s="508" t="e">
        <f ca="1">+IF(AND(ISNUMBER(OFFSET('Hygiene Data'!$E$9,0,10*ROW('Hygiene Data'!E113))),'Data Summary'!DT119="Yes"),OFFSET('Hygiene Data'!$E$9,0,10*ROW('Hygiene Data'!E113)),NA())</f>
        <v>#N/A</v>
      </c>
      <c r="BF119" s="508" t="e">
        <f ca="1">+IF(AND(ISNUMBER(OFFSET('Hygiene Data'!$F$5,0,10*ROW('Hygiene Data'!F113))),'Data Summary'!DU119="Yes"),OFFSET('Hygiene Data'!$F$5,0,10*ROW('Hygiene Data'!F113)),NA())</f>
        <v>#N/A</v>
      </c>
      <c r="BG119" s="508" t="e">
        <f ca="1">+IF(AND(ISNUMBER(OFFSET('Hygiene Data'!$F$7,0,10*ROW('Hygiene Data'!F113))),'Data Summary'!DV119="Yes"),OFFSET('Hygiene Data'!$F$7,0,10*ROW('Hygiene Data'!F113)),NA())</f>
        <v>#N/A</v>
      </c>
      <c r="BH119" s="508" t="e">
        <f ca="1">+IF(AND(ISNUMBER(OFFSET('Hygiene Data'!$F$9,0,10*ROW('Hygiene Data'!F113))),'Data Summary'!DW119="Yes"),OFFSET('Hygiene Data'!$F$9,0,10*ROW('Hygiene Data'!F113)),NA())</f>
        <v>#N/A</v>
      </c>
      <c r="BI119" s="508" t="e">
        <f ca="1">+IF(AND(ISNUMBER(OFFSET('Hygiene Data'!$G$5,0,10*ROW('Hygiene Data'!G113))),'Data Summary'!DX119="Yes"),OFFSET('Hygiene Data'!$G$5,0,10*ROW('Hygiene Data'!G113)),NA())</f>
        <v>#N/A</v>
      </c>
      <c r="BJ119" s="508" t="e">
        <f ca="1">+IF(AND(ISNUMBER(OFFSET('Hygiene Data'!$G$7,0,10*ROW('Hygiene Data'!G113))),'Data Summary'!DY119="Yes"),OFFSET('Hygiene Data'!$G$7,0,10*ROW('Hygiene Data'!G113)),NA())</f>
        <v>#N/A</v>
      </c>
      <c r="BK119" s="508" t="e">
        <f ca="1">+IF(AND(ISNUMBER(OFFSET('Hygiene Data'!$G$9,0,10*ROW('Hygiene Data'!G113))),'Data Summary'!DZ119="Yes"),OFFSET('Hygiene Data'!$G$9,0,10*ROW('Hygiene Data'!G113)),NA())</f>
        <v>#N/A</v>
      </c>
      <c r="BL119" s="508" t="e">
        <f ca="1">+IF(AND(ISNUMBER(OFFSET('Hygiene Data'!$H$5,0,10*ROW('Hygiene Data'!H113))),'Data Summary'!EA119="Yes"),OFFSET('Hygiene Data'!$H$5,0,10*ROW('Hygiene Data'!H113)),NA())</f>
        <v>#N/A</v>
      </c>
      <c r="BM119" s="508" t="e">
        <f ca="1">+IF(AND(ISNUMBER(OFFSET('Hygiene Data'!$H$7,0,10*ROW('Hygiene Data'!H113))),'Data Summary'!EB119="Yes"),OFFSET('Hygiene Data'!$H$7,0,10*ROW('Hygiene Data'!H113)),NA())</f>
        <v>#N/A</v>
      </c>
      <c r="BN119" s="508" t="e">
        <f ca="1">+IF(AND(ISNUMBER(OFFSET('Hygiene Data'!$H$9,0,10*ROW('Hygiene Data'!H113))),'Data Summary'!EC119="Yes"),OFFSET('Hygiene Data'!$H$9,0,10*ROW('Hygiene Data'!H113)),NA())</f>
        <v>#N/A</v>
      </c>
      <c r="BO119" s="508" t="e">
        <f ca="1">+IF(AND(ISNUMBER(OFFSET('Hygiene Data'!$I$5,0,10*ROW('Hygiene Data'!I113))),'Data Summary'!ED119="Yes"),OFFSET('Hygiene Data'!$I$5,0,10*ROW('Hygiene Data'!I113)),NA())</f>
        <v>#N/A</v>
      </c>
      <c r="BP119" s="508" t="e">
        <f ca="1">+IF(AND(ISNUMBER(OFFSET('Hygiene Data'!$I$7,0,10*ROW('Hygiene Data'!I113))),'Data Summary'!EE119="Yes"),OFFSET('Hygiene Data'!$I$7,0,10*ROW('Hygiene Data'!I113)),NA())</f>
        <v>#N/A</v>
      </c>
      <c r="BQ119" s="508" t="e">
        <f ca="1">+IF(AND(ISNUMBER(OFFSET('Hygiene Data'!$I$9,0,10*ROW('Hygiene Data'!I113))),'Data Summary'!EF119="Yes"),OFFSET('Hygiene Data'!$I$9,0,10*ROW('Hygiene Data'!I113)),NA())</f>
        <v>#N/A</v>
      </c>
    </row>
    <row r="120" spans="1:69" x14ac:dyDescent="0.25">
      <c r="A120" s="504" t="e">
        <f ca="1">+RIGHT('Data Summary'!A120,LEN('Data Summary'!A120)-9)</f>
        <v>#VALUE!</v>
      </c>
      <c r="B120" s="478" t="str">
        <f ca="1">+IF(ISTEXT('Data Summary'!B120),'Data Summary'!B120,"")</f>
        <v/>
      </c>
      <c r="C120" s="505" t="e">
        <f ca="1">+VALUE('Data Summary'!C120)</f>
        <v>#VALUE!</v>
      </c>
      <c r="D120" s="506" t="e">
        <f ca="1">+IF(AND(ISNUMBER(OFFSET('Water Data'!$D$4,0,10*ROW('Water Data'!D114))),'Data Summary'!BS120="Yes"),100-OFFSET('Water Data'!$D$4,0,10*ROW('Water Data'!D114)),NA())</f>
        <v>#N/A</v>
      </c>
      <c r="E120" s="506" t="e">
        <f ca="1">+IF(AND(ISNUMBER(OFFSET('Water Data'!$D$6,0,10*ROW('Water Data'!D114))),'Data Summary'!BT120="Yes"),OFFSET('Water Data'!$D$6,0,10*ROW('Water Data'!D114)),NA())</f>
        <v>#N/A</v>
      </c>
      <c r="F120" s="506" t="e">
        <f ca="1">+IF(AND(ISNUMBER(OFFSET('Water Data'!$D$9,0,10*ROW('Water Data'!D114))),'Data Summary'!BU120="Yes"),OFFSET('Water Data'!$D$9,0,10*ROW('Water Data'!D114)),NA())</f>
        <v>#N/A</v>
      </c>
      <c r="G120" s="506" t="e">
        <f ca="1">+IF(AND(ISNUMBER(OFFSET('Water Data'!$E$4,0,10*ROW('Water Data'!E114))),'Data Summary'!BV120="Yes"),100-OFFSET('Water Data'!$E$4,0,10*ROW('Water Data'!E114)),NA())</f>
        <v>#N/A</v>
      </c>
      <c r="H120" s="506" t="e">
        <f ca="1">+IF(AND(ISNUMBER(OFFSET('Water Data'!$E$6,0,10*ROW('Water Data'!E114))),'Data Summary'!BW120="Yes"),OFFSET('Water Data'!$E$6,0,10*ROW('Water Data'!E114)),NA())</f>
        <v>#N/A</v>
      </c>
      <c r="I120" s="506" t="e">
        <f ca="1">+IF(AND(ISNUMBER(OFFSET('Water Data'!$E$9,0,10*ROW('Water Data'!E114))),'Data Summary'!BX120="Yes"),OFFSET('Water Data'!$E$9,0,10*ROW('Water Data'!E114)),NA())</f>
        <v>#N/A</v>
      </c>
      <c r="J120" s="506" t="e">
        <f ca="1">+IF(AND(ISNUMBER(OFFSET('Water Data'!$F$4,0,10*ROW('Water Data'!F114))),'Data Summary'!BY120="Yes"),100-OFFSET('Water Data'!$F$4,0,10*ROW('Water Data'!F114)),NA())</f>
        <v>#N/A</v>
      </c>
      <c r="K120" s="506" t="e">
        <f ca="1">+IF(AND(ISNUMBER(OFFSET('Water Data'!$F$6,0,10*ROW('Water Data'!F114))),'Data Summary'!BZ120="Yes"),OFFSET('Water Data'!$F$6,0,10*ROW('Water Data'!F114)),NA())</f>
        <v>#N/A</v>
      </c>
      <c r="L120" s="506" t="e">
        <f ca="1">+IF(AND(ISNUMBER(OFFSET('Water Data'!$F$9,0,10*ROW('Water Data'!F114))),'Data Summary'!CA120="Yes"),OFFSET('Water Data'!$F$9,0,10*ROW('Water Data'!F114)),NA())</f>
        <v>#N/A</v>
      </c>
      <c r="M120" s="506" t="e">
        <f ca="1">+IF(AND(ISNUMBER(OFFSET('Water Data'!$G$4,0,10*ROW('Water Data'!G114))),'Data Summary'!CB120="Yes"),100-OFFSET('Water Data'!$G$4,0,10*ROW('Water Data'!G114)),NA())</f>
        <v>#N/A</v>
      </c>
      <c r="N120" s="506" t="e">
        <f ca="1">+IF(AND(ISNUMBER(OFFSET('Water Data'!$G$6,0,10*ROW('Water Data'!G114))),'Data Summary'!CC120="Yes"),OFFSET('Water Data'!$G$6,0,10*ROW('Water Data'!G114)),NA())</f>
        <v>#N/A</v>
      </c>
      <c r="O120" s="506" t="e">
        <f ca="1">+IF(AND(ISNUMBER(OFFSET('Water Data'!$G$9,0,10*ROW('Water Data'!G114))),'Data Summary'!CD120="Yes"),OFFSET('Water Data'!$G$9,0,10*ROW('Water Data'!G114)),NA())</f>
        <v>#N/A</v>
      </c>
      <c r="P120" s="506" t="e">
        <f ca="1">+IF(AND(ISNUMBER(OFFSET('Water Data'!$H$4,0,10*ROW('Water Data'!H114))),'Data Summary'!CE120="Yes"),100-OFFSET('Water Data'!$H$4,0,10*ROW('Water Data'!H114)),NA())</f>
        <v>#N/A</v>
      </c>
      <c r="Q120" s="506" t="e">
        <f ca="1">+IF(AND(ISNUMBER(OFFSET('Water Data'!$H$6,0,10*ROW('Water Data'!H114))),'Data Summary'!CF120="Yes"),OFFSET('Water Data'!$H$6,0,10*ROW('Water Data'!H114)),NA())</f>
        <v>#N/A</v>
      </c>
      <c r="R120" s="506" t="e">
        <f ca="1">+IF(AND(ISNUMBER(OFFSET('Water Data'!$H$9,0,10*ROW('Water Data'!H114))),'Data Summary'!CG120="Yes"),OFFSET('Water Data'!$H$9,0,10*ROW('Water Data'!H114)),NA())</f>
        <v>#N/A</v>
      </c>
      <c r="S120" s="506" t="e">
        <f ca="1">+IF(AND(ISNUMBER(OFFSET('Water Data'!$I$4,0,10*ROW('Water Data'!I114))),'Data Summary'!CH120="Yes"),100-OFFSET('Water Data'!$I$4,0,10*ROW('Water Data'!I114)),NA())</f>
        <v>#N/A</v>
      </c>
      <c r="T120" s="506" t="e">
        <f ca="1">+IF(AND(ISNUMBER(OFFSET('Water Data'!$I$6,0,10*ROW('Water Data'!I114))),'Data Summary'!CI120="Yes"),OFFSET('Water Data'!$I$6,0,10*ROW('Water Data'!I114)),NA())</f>
        <v>#N/A</v>
      </c>
      <c r="U120" s="506" t="e">
        <f ca="1">+IF(AND(ISNUMBER(OFFSET('Water Data'!$I$9,0,10*ROW('Water Data'!I114))),'Data Summary'!CJ120="Yes"),OFFSET('Water Data'!$I$9,0,10*ROW('Water Data'!I114)),NA())</f>
        <v>#N/A</v>
      </c>
      <c r="V120" s="507" t="e">
        <f ca="1">+IF(AND(ISNUMBER(OFFSET('Sanitation Data'!$D$4,0,10*ROW('Sanitation Data'!D114))),'Data Summary'!CK120="Yes"),100-OFFSET('Sanitation Data'!$D$4,0,10*ROW('Sanitation Data'!D114)),NA())</f>
        <v>#N/A</v>
      </c>
      <c r="W120" s="507" t="e">
        <f ca="1">+IF(AND(ISNUMBER(OFFSET('Sanitation Data'!$D$6,0,10*ROW('Sanitation Data'!D114))),'Data Summary'!CL120="Yes"),OFFSET('Sanitation Data'!$D$6,0,10*ROW('Sanitation Data'!D114)),NA())</f>
        <v>#N/A</v>
      </c>
      <c r="X120" s="507" t="e">
        <f ca="1">+IF(AND(ISNUMBER(OFFSET('Sanitation Data'!$D$10,0,10*ROW('Sanitation Data'!D114))),'Data Summary'!CM120="Yes"),OFFSET('Sanitation Data'!$D$10,0,10*ROW('Sanitation Data'!D114)),NA())</f>
        <v>#N/A</v>
      </c>
      <c r="Y120" s="507" t="e">
        <f ca="1">+IF(AND(ISNUMBER(OFFSET('Sanitation Data'!$D$11,0,10*ROW('Sanitation Data'!D114))),'Data Summary'!CN120="Yes"),OFFSET('Sanitation Data'!$D$11,0,10*ROW('Sanitation Data'!D114)),NA())</f>
        <v>#N/A</v>
      </c>
      <c r="Z120" s="507" t="e">
        <f ca="1">+IF(AND(ISNUMBER(OFFSET('Sanitation Data'!$D$12,0,10*ROW('Sanitation Data'!D114))),'Data Summary'!CO120="Yes"),OFFSET('Sanitation Data'!$D$12,0,10*ROW('Sanitation Data'!D114)),NA())</f>
        <v>#N/A</v>
      </c>
      <c r="AA120" s="507" t="e">
        <f ca="1">+IF(AND(ISNUMBER(OFFSET('Sanitation Data'!$E$4,0,10*ROW('Sanitation Data'!E114))),'Data Summary'!CP120="Yes"),100-OFFSET('Sanitation Data'!$E$4,0,10*ROW('Sanitation Data'!E114)),NA())</f>
        <v>#N/A</v>
      </c>
      <c r="AB120" s="507" t="e">
        <f ca="1">+IF(AND(ISNUMBER(OFFSET('Sanitation Data'!$E$6,0,10*ROW('Sanitation Data'!E114))),'Data Summary'!CQ120="Yes"),OFFSET('Sanitation Data'!$E$6,0,10*ROW('Sanitation Data'!E114)),NA())</f>
        <v>#N/A</v>
      </c>
      <c r="AC120" s="507" t="e">
        <f ca="1">+IF(AND(ISNUMBER(OFFSET('Sanitation Data'!$E$10,0,10*ROW('Sanitation Data'!E114))),'Data Summary'!CR120="Yes"),OFFSET('Sanitation Data'!$E$10,0,10*ROW('Sanitation Data'!E114)),NA())</f>
        <v>#N/A</v>
      </c>
      <c r="AD120" s="507" t="e">
        <f ca="1">+IF(AND(ISNUMBER(OFFSET('Sanitation Data'!$E$11,0,10*ROW('Sanitation Data'!E114))),'Data Summary'!CS120="Yes"),OFFSET('Sanitation Data'!$E$11,0,10*ROW('Sanitation Data'!E114)),NA())</f>
        <v>#N/A</v>
      </c>
      <c r="AE120" s="507" t="e">
        <f ca="1">+IF(AND(ISNUMBER(OFFSET('Sanitation Data'!$E$12,0,10*ROW('Sanitation Data'!E114))),'Data Summary'!CT120="Yes"),OFFSET('Sanitation Data'!$E$12,0,10*ROW('Sanitation Data'!E114)),NA())</f>
        <v>#N/A</v>
      </c>
      <c r="AF120" s="507" t="e">
        <f ca="1">+IF(AND(ISNUMBER(OFFSET('Sanitation Data'!$F$4,0,10*ROW('Sanitation Data'!F114))),'Data Summary'!CU120="Yes"),100-OFFSET('Sanitation Data'!$F$4,0,10*ROW('Sanitation Data'!F114)),NA())</f>
        <v>#N/A</v>
      </c>
      <c r="AG120" s="507" t="e">
        <f ca="1">+IF(AND(ISNUMBER(OFFSET('Sanitation Data'!$F$6,0,10*ROW('Sanitation Data'!F114))),'Data Summary'!CV120="Yes"),OFFSET('Sanitation Data'!$F$6,0,10*ROW('Sanitation Data'!F114)),NA())</f>
        <v>#N/A</v>
      </c>
      <c r="AH120" s="507" t="e">
        <f ca="1">+IF(AND(ISNUMBER(OFFSET('Sanitation Data'!$F$10,0,10*ROW('Sanitation Data'!F114))),'Data Summary'!CW120="Yes"),OFFSET('Sanitation Data'!$F$10,0,10*ROW('Sanitation Data'!F114)),NA())</f>
        <v>#N/A</v>
      </c>
      <c r="AI120" s="507" t="e">
        <f ca="1">+IF(AND(ISNUMBER(OFFSET('Sanitation Data'!$F$11,0,10*ROW('Sanitation Data'!F114))),'Data Summary'!CX120="Yes"),OFFSET('Sanitation Data'!$F$11,0,10*ROW('Sanitation Data'!F114)),NA())</f>
        <v>#N/A</v>
      </c>
      <c r="AJ120" s="507" t="e">
        <f ca="1">+IF(AND(ISNUMBER(OFFSET('Sanitation Data'!$F$12,0,10*ROW('Sanitation Data'!F114))),'Data Summary'!CY120="Yes"),OFFSET('Sanitation Data'!$F$12,0,10*ROW('Sanitation Data'!F114)),NA())</f>
        <v>#N/A</v>
      </c>
      <c r="AK120" s="507" t="e">
        <f ca="1">+IF(AND(ISNUMBER(OFFSET('Sanitation Data'!$G$4,0,10*ROW('Sanitation Data'!G114))),'Data Summary'!CZ120="Yes"),100-OFFSET('Sanitation Data'!$G$4,0,10*ROW('Sanitation Data'!G114)),NA())</f>
        <v>#N/A</v>
      </c>
      <c r="AL120" s="507" t="e">
        <f ca="1">+IF(AND(ISNUMBER(OFFSET('Sanitation Data'!$G$6,0,10*ROW('Sanitation Data'!G114))),'Data Summary'!DA120="Yes"),OFFSET('Sanitation Data'!$G$6,0,10*ROW('Sanitation Data'!G114)),NA())</f>
        <v>#N/A</v>
      </c>
      <c r="AM120" s="507" t="e">
        <f ca="1">+IF(AND(ISNUMBER(OFFSET('Sanitation Data'!$G$10,0,10*ROW('Sanitation Data'!G114))),'Data Summary'!DB120="Yes"),OFFSET('Sanitation Data'!$G$10,0,10*ROW('Sanitation Data'!G114)),NA())</f>
        <v>#N/A</v>
      </c>
      <c r="AN120" s="507" t="e">
        <f ca="1">+IF(AND(ISNUMBER(OFFSET('Sanitation Data'!$G$11,0,10*ROW('Sanitation Data'!G114))),'Data Summary'!DC120="Yes"),OFFSET('Sanitation Data'!$G$11,0,10*ROW('Sanitation Data'!G114)),NA())</f>
        <v>#N/A</v>
      </c>
      <c r="AO120" s="507" t="e">
        <f ca="1">+IF(AND(ISNUMBER(OFFSET('Sanitation Data'!$G$12,0,10*ROW('Sanitation Data'!G114))),'Data Summary'!DD120="Yes"),OFFSET('Sanitation Data'!$G$12,0,10*ROW('Sanitation Data'!G114)),NA())</f>
        <v>#N/A</v>
      </c>
      <c r="AP120" s="507" t="e">
        <f ca="1">+IF(AND(ISNUMBER(OFFSET('Sanitation Data'!$H$4,0,10*ROW('Sanitation Data'!H114))),'Data Summary'!DE120="Yes"),100-OFFSET('Sanitation Data'!$H$4,0,10*ROW('Sanitation Data'!H114)),NA())</f>
        <v>#N/A</v>
      </c>
      <c r="AQ120" s="507" t="e">
        <f ca="1">+IF(AND(ISNUMBER(OFFSET('Sanitation Data'!$H$6,0,10*ROW('Sanitation Data'!H114))),'Data Summary'!DF120="Yes"),OFFSET('Sanitation Data'!$H$6,0,10*ROW('Sanitation Data'!H114)),NA())</f>
        <v>#N/A</v>
      </c>
      <c r="AR120" s="507" t="e">
        <f ca="1">+IF(AND(ISNUMBER(OFFSET('Sanitation Data'!$H$10,0,10*ROW('Sanitation Data'!H114))),'Data Summary'!DG120="Yes"),OFFSET('Sanitation Data'!$H$10,0,10*ROW('Sanitation Data'!H114)),NA())</f>
        <v>#N/A</v>
      </c>
      <c r="AS120" s="507" t="e">
        <f ca="1">+IF(AND(ISNUMBER(OFFSET('Sanitation Data'!$H$11,0,10*ROW('Sanitation Data'!H114))),'Data Summary'!DH120="Yes"),OFFSET('Sanitation Data'!$H$11,0,10*ROW('Sanitation Data'!H114)),NA())</f>
        <v>#N/A</v>
      </c>
      <c r="AT120" s="507" t="e">
        <f ca="1">+IF(AND(ISNUMBER(OFFSET('Sanitation Data'!$H$12,0,10*ROW('Sanitation Data'!H114))),'Data Summary'!DI120="Yes"),OFFSET('Sanitation Data'!$H$12,0,10*ROW('Sanitation Data'!H114)),NA())</f>
        <v>#N/A</v>
      </c>
      <c r="AU120" s="507" t="e">
        <f ca="1">+IF(AND(ISNUMBER(OFFSET('Sanitation Data'!$I$4,0,10*ROW('Sanitation Data'!I114))),'Data Summary'!DJ120="Yes"),100-OFFSET('Sanitation Data'!$I$4,0,10*ROW('Sanitation Data'!I114)),NA())</f>
        <v>#N/A</v>
      </c>
      <c r="AV120" s="507" t="e">
        <f ca="1">+IF(AND(ISNUMBER(OFFSET('Sanitation Data'!$I$6,0,10*ROW('Sanitation Data'!I114))),'Data Summary'!DK120="Yes"),OFFSET('Sanitation Data'!$I$6,0,10*ROW('Sanitation Data'!I114)),NA())</f>
        <v>#N/A</v>
      </c>
      <c r="AW120" s="507" t="e">
        <f ca="1">+IF(AND(ISNUMBER(OFFSET('Sanitation Data'!$I$10,0,10*ROW('Sanitation Data'!I114))),'Data Summary'!DL120="Yes"),OFFSET('Sanitation Data'!$I$10,0,10*ROW('Sanitation Data'!I114)),NA())</f>
        <v>#N/A</v>
      </c>
      <c r="AX120" s="507" t="e">
        <f ca="1">+IF(AND(ISNUMBER(OFFSET('Sanitation Data'!$I$11,0,10*ROW('Sanitation Data'!I114))),'Data Summary'!DM120="Yes"),OFFSET('Sanitation Data'!$I$11,0,10*ROW('Sanitation Data'!I114)),NA())</f>
        <v>#N/A</v>
      </c>
      <c r="AY120" s="507" t="e">
        <f ca="1">+IF(AND(ISNUMBER(OFFSET('Sanitation Data'!$I$12,0,10*ROW('Sanitation Data'!I114))),'Data Summary'!DN120="Yes"),OFFSET('Sanitation Data'!$I$12,0,10*ROW('Sanitation Data'!I114)),NA())</f>
        <v>#N/A</v>
      </c>
      <c r="AZ120" s="508" t="e">
        <f ca="1">+IF(AND(ISNUMBER(OFFSET('Hygiene Data'!$D$5,0,10*ROW('Hygiene Data'!D114))),'Data Summary'!DO120="Yes"),OFFSET('Hygiene Data'!$D$5,0,10*ROW('Hygiene Data'!D114)),NA())</f>
        <v>#N/A</v>
      </c>
      <c r="BA120" s="508" t="e">
        <f ca="1">+IF(AND(ISNUMBER(OFFSET('Hygiene Data'!$D$7,0,10*ROW('Hygiene Data'!D114))),'Data Summary'!DP120="Yes"),OFFSET('Hygiene Data'!$D$7,0,10*ROW('Hygiene Data'!D114)),NA())</f>
        <v>#N/A</v>
      </c>
      <c r="BB120" s="508" t="e">
        <f ca="1">+IF(AND(ISNUMBER(OFFSET('Hygiene Data'!$D$9,0,10*ROW('Hygiene Data'!D114))),'Data Summary'!DQ120="Yes"),OFFSET('Hygiene Data'!$D$9,0,10*ROW('Hygiene Data'!D114)),NA())</f>
        <v>#N/A</v>
      </c>
      <c r="BC120" s="508" t="e">
        <f ca="1">+IF(AND(ISNUMBER(OFFSET('Hygiene Data'!$E$5,0,10*ROW('Hygiene Data'!E114))),'Data Summary'!DR120="Yes"),OFFSET('Hygiene Data'!$E$5,0,10*ROW('Hygiene Data'!E114)),NA())</f>
        <v>#N/A</v>
      </c>
      <c r="BD120" s="508" t="e">
        <f ca="1">+IF(AND(ISNUMBER(OFFSET('Hygiene Data'!$E$7,0,10*ROW('Hygiene Data'!E114))),'Data Summary'!DS120="Yes"),OFFSET('Hygiene Data'!$E$7,0,10*ROW('Hygiene Data'!E114)),NA())</f>
        <v>#N/A</v>
      </c>
      <c r="BE120" s="508" t="e">
        <f ca="1">+IF(AND(ISNUMBER(OFFSET('Hygiene Data'!$E$9,0,10*ROW('Hygiene Data'!E114))),'Data Summary'!DT120="Yes"),OFFSET('Hygiene Data'!$E$9,0,10*ROW('Hygiene Data'!E114)),NA())</f>
        <v>#N/A</v>
      </c>
      <c r="BF120" s="508" t="e">
        <f ca="1">+IF(AND(ISNUMBER(OFFSET('Hygiene Data'!$F$5,0,10*ROW('Hygiene Data'!F114))),'Data Summary'!DU120="Yes"),OFFSET('Hygiene Data'!$F$5,0,10*ROW('Hygiene Data'!F114)),NA())</f>
        <v>#N/A</v>
      </c>
      <c r="BG120" s="508" t="e">
        <f ca="1">+IF(AND(ISNUMBER(OFFSET('Hygiene Data'!$F$7,0,10*ROW('Hygiene Data'!F114))),'Data Summary'!DV120="Yes"),OFFSET('Hygiene Data'!$F$7,0,10*ROW('Hygiene Data'!F114)),NA())</f>
        <v>#N/A</v>
      </c>
      <c r="BH120" s="508" t="e">
        <f ca="1">+IF(AND(ISNUMBER(OFFSET('Hygiene Data'!$F$9,0,10*ROW('Hygiene Data'!F114))),'Data Summary'!DW120="Yes"),OFFSET('Hygiene Data'!$F$9,0,10*ROW('Hygiene Data'!F114)),NA())</f>
        <v>#N/A</v>
      </c>
      <c r="BI120" s="508" t="e">
        <f ca="1">+IF(AND(ISNUMBER(OFFSET('Hygiene Data'!$G$5,0,10*ROW('Hygiene Data'!G114))),'Data Summary'!DX120="Yes"),OFFSET('Hygiene Data'!$G$5,0,10*ROW('Hygiene Data'!G114)),NA())</f>
        <v>#N/A</v>
      </c>
      <c r="BJ120" s="508" t="e">
        <f ca="1">+IF(AND(ISNUMBER(OFFSET('Hygiene Data'!$G$7,0,10*ROW('Hygiene Data'!G114))),'Data Summary'!DY120="Yes"),OFFSET('Hygiene Data'!$G$7,0,10*ROW('Hygiene Data'!G114)),NA())</f>
        <v>#N/A</v>
      </c>
      <c r="BK120" s="508" t="e">
        <f ca="1">+IF(AND(ISNUMBER(OFFSET('Hygiene Data'!$G$9,0,10*ROW('Hygiene Data'!G114))),'Data Summary'!DZ120="Yes"),OFFSET('Hygiene Data'!$G$9,0,10*ROW('Hygiene Data'!G114)),NA())</f>
        <v>#N/A</v>
      </c>
      <c r="BL120" s="508" t="e">
        <f ca="1">+IF(AND(ISNUMBER(OFFSET('Hygiene Data'!$H$5,0,10*ROW('Hygiene Data'!H114))),'Data Summary'!EA120="Yes"),OFFSET('Hygiene Data'!$H$5,0,10*ROW('Hygiene Data'!H114)),NA())</f>
        <v>#N/A</v>
      </c>
      <c r="BM120" s="508" t="e">
        <f ca="1">+IF(AND(ISNUMBER(OFFSET('Hygiene Data'!$H$7,0,10*ROW('Hygiene Data'!H114))),'Data Summary'!EB120="Yes"),OFFSET('Hygiene Data'!$H$7,0,10*ROW('Hygiene Data'!H114)),NA())</f>
        <v>#N/A</v>
      </c>
      <c r="BN120" s="508" t="e">
        <f ca="1">+IF(AND(ISNUMBER(OFFSET('Hygiene Data'!$H$9,0,10*ROW('Hygiene Data'!H114))),'Data Summary'!EC120="Yes"),OFFSET('Hygiene Data'!$H$9,0,10*ROW('Hygiene Data'!H114)),NA())</f>
        <v>#N/A</v>
      </c>
      <c r="BO120" s="508" t="e">
        <f ca="1">+IF(AND(ISNUMBER(OFFSET('Hygiene Data'!$I$5,0,10*ROW('Hygiene Data'!I114))),'Data Summary'!ED120="Yes"),OFFSET('Hygiene Data'!$I$5,0,10*ROW('Hygiene Data'!I114)),NA())</f>
        <v>#N/A</v>
      </c>
      <c r="BP120" s="508" t="e">
        <f ca="1">+IF(AND(ISNUMBER(OFFSET('Hygiene Data'!$I$7,0,10*ROW('Hygiene Data'!I114))),'Data Summary'!EE120="Yes"),OFFSET('Hygiene Data'!$I$7,0,10*ROW('Hygiene Data'!I114)),NA())</f>
        <v>#N/A</v>
      </c>
      <c r="BQ120" s="508" t="e">
        <f ca="1">+IF(AND(ISNUMBER(OFFSET('Hygiene Data'!$I$9,0,10*ROW('Hygiene Data'!I114))),'Data Summary'!EF120="Yes"),OFFSET('Hygiene Data'!$I$9,0,10*ROW('Hygiene Data'!I114)),NA())</f>
        <v>#N/A</v>
      </c>
    </row>
    <row r="121" spans="1:69" x14ac:dyDescent="0.25">
      <c r="A121" s="504" t="e">
        <f ca="1">+RIGHT('Data Summary'!A121,LEN('Data Summary'!A121)-9)</f>
        <v>#VALUE!</v>
      </c>
      <c r="B121" s="478" t="str">
        <f ca="1">+IF(ISTEXT('Data Summary'!B121),'Data Summary'!B121,"")</f>
        <v/>
      </c>
      <c r="C121" s="505" t="e">
        <f ca="1">+VALUE('Data Summary'!C121)</f>
        <v>#VALUE!</v>
      </c>
      <c r="D121" s="506" t="e">
        <f ca="1">+IF(AND(ISNUMBER(OFFSET('Water Data'!$D$4,0,10*ROW('Water Data'!D115))),'Data Summary'!BS121="Yes"),100-OFFSET('Water Data'!$D$4,0,10*ROW('Water Data'!D115)),NA())</f>
        <v>#N/A</v>
      </c>
      <c r="E121" s="506" t="e">
        <f ca="1">+IF(AND(ISNUMBER(OFFSET('Water Data'!$D$6,0,10*ROW('Water Data'!D115))),'Data Summary'!BT121="Yes"),OFFSET('Water Data'!$D$6,0,10*ROW('Water Data'!D115)),NA())</f>
        <v>#N/A</v>
      </c>
      <c r="F121" s="506" t="e">
        <f ca="1">+IF(AND(ISNUMBER(OFFSET('Water Data'!$D$9,0,10*ROW('Water Data'!D115))),'Data Summary'!BU121="Yes"),OFFSET('Water Data'!$D$9,0,10*ROW('Water Data'!D115)),NA())</f>
        <v>#N/A</v>
      </c>
      <c r="G121" s="506" t="e">
        <f ca="1">+IF(AND(ISNUMBER(OFFSET('Water Data'!$E$4,0,10*ROW('Water Data'!E115))),'Data Summary'!BV121="Yes"),100-OFFSET('Water Data'!$E$4,0,10*ROW('Water Data'!E115)),NA())</f>
        <v>#N/A</v>
      </c>
      <c r="H121" s="506" t="e">
        <f ca="1">+IF(AND(ISNUMBER(OFFSET('Water Data'!$E$6,0,10*ROW('Water Data'!E115))),'Data Summary'!BW121="Yes"),OFFSET('Water Data'!$E$6,0,10*ROW('Water Data'!E115)),NA())</f>
        <v>#N/A</v>
      </c>
      <c r="I121" s="506" t="e">
        <f ca="1">+IF(AND(ISNUMBER(OFFSET('Water Data'!$E$9,0,10*ROW('Water Data'!E115))),'Data Summary'!BX121="Yes"),OFFSET('Water Data'!$E$9,0,10*ROW('Water Data'!E115)),NA())</f>
        <v>#N/A</v>
      </c>
      <c r="J121" s="506" t="e">
        <f ca="1">+IF(AND(ISNUMBER(OFFSET('Water Data'!$F$4,0,10*ROW('Water Data'!F115))),'Data Summary'!BY121="Yes"),100-OFFSET('Water Data'!$F$4,0,10*ROW('Water Data'!F115)),NA())</f>
        <v>#N/A</v>
      </c>
      <c r="K121" s="506" t="e">
        <f ca="1">+IF(AND(ISNUMBER(OFFSET('Water Data'!$F$6,0,10*ROW('Water Data'!F115))),'Data Summary'!BZ121="Yes"),OFFSET('Water Data'!$F$6,0,10*ROW('Water Data'!F115)),NA())</f>
        <v>#N/A</v>
      </c>
      <c r="L121" s="506" t="e">
        <f ca="1">+IF(AND(ISNUMBER(OFFSET('Water Data'!$F$9,0,10*ROW('Water Data'!F115))),'Data Summary'!CA121="Yes"),OFFSET('Water Data'!$F$9,0,10*ROW('Water Data'!F115)),NA())</f>
        <v>#N/A</v>
      </c>
      <c r="M121" s="506" t="e">
        <f ca="1">+IF(AND(ISNUMBER(OFFSET('Water Data'!$G$4,0,10*ROW('Water Data'!G115))),'Data Summary'!CB121="Yes"),100-OFFSET('Water Data'!$G$4,0,10*ROW('Water Data'!G115)),NA())</f>
        <v>#N/A</v>
      </c>
      <c r="N121" s="506" t="e">
        <f ca="1">+IF(AND(ISNUMBER(OFFSET('Water Data'!$G$6,0,10*ROW('Water Data'!G115))),'Data Summary'!CC121="Yes"),OFFSET('Water Data'!$G$6,0,10*ROW('Water Data'!G115)),NA())</f>
        <v>#N/A</v>
      </c>
      <c r="O121" s="506" t="e">
        <f ca="1">+IF(AND(ISNUMBER(OFFSET('Water Data'!$G$9,0,10*ROW('Water Data'!G115))),'Data Summary'!CD121="Yes"),OFFSET('Water Data'!$G$9,0,10*ROW('Water Data'!G115)),NA())</f>
        <v>#N/A</v>
      </c>
      <c r="P121" s="506" t="e">
        <f ca="1">+IF(AND(ISNUMBER(OFFSET('Water Data'!$H$4,0,10*ROW('Water Data'!H115))),'Data Summary'!CE121="Yes"),100-OFFSET('Water Data'!$H$4,0,10*ROW('Water Data'!H115)),NA())</f>
        <v>#N/A</v>
      </c>
      <c r="Q121" s="506" t="e">
        <f ca="1">+IF(AND(ISNUMBER(OFFSET('Water Data'!$H$6,0,10*ROW('Water Data'!H115))),'Data Summary'!CF121="Yes"),OFFSET('Water Data'!$H$6,0,10*ROW('Water Data'!H115)),NA())</f>
        <v>#N/A</v>
      </c>
      <c r="R121" s="506" t="e">
        <f ca="1">+IF(AND(ISNUMBER(OFFSET('Water Data'!$H$9,0,10*ROW('Water Data'!H115))),'Data Summary'!CG121="Yes"),OFFSET('Water Data'!$H$9,0,10*ROW('Water Data'!H115)),NA())</f>
        <v>#N/A</v>
      </c>
      <c r="S121" s="506" t="e">
        <f ca="1">+IF(AND(ISNUMBER(OFFSET('Water Data'!$I$4,0,10*ROW('Water Data'!I115))),'Data Summary'!CH121="Yes"),100-OFFSET('Water Data'!$I$4,0,10*ROW('Water Data'!I115)),NA())</f>
        <v>#N/A</v>
      </c>
      <c r="T121" s="506" t="e">
        <f ca="1">+IF(AND(ISNUMBER(OFFSET('Water Data'!$I$6,0,10*ROW('Water Data'!I115))),'Data Summary'!CI121="Yes"),OFFSET('Water Data'!$I$6,0,10*ROW('Water Data'!I115)),NA())</f>
        <v>#N/A</v>
      </c>
      <c r="U121" s="506" t="e">
        <f ca="1">+IF(AND(ISNUMBER(OFFSET('Water Data'!$I$9,0,10*ROW('Water Data'!I115))),'Data Summary'!CJ121="Yes"),OFFSET('Water Data'!$I$9,0,10*ROW('Water Data'!I115)),NA())</f>
        <v>#N/A</v>
      </c>
      <c r="V121" s="507" t="e">
        <f ca="1">+IF(AND(ISNUMBER(OFFSET('Sanitation Data'!$D$4,0,10*ROW('Sanitation Data'!D115))),'Data Summary'!CK121="Yes"),100-OFFSET('Sanitation Data'!$D$4,0,10*ROW('Sanitation Data'!D115)),NA())</f>
        <v>#N/A</v>
      </c>
      <c r="W121" s="507" t="e">
        <f ca="1">+IF(AND(ISNUMBER(OFFSET('Sanitation Data'!$D$6,0,10*ROW('Sanitation Data'!D115))),'Data Summary'!CL121="Yes"),OFFSET('Sanitation Data'!$D$6,0,10*ROW('Sanitation Data'!D115)),NA())</f>
        <v>#N/A</v>
      </c>
      <c r="X121" s="507" t="e">
        <f ca="1">+IF(AND(ISNUMBER(OFFSET('Sanitation Data'!$D$10,0,10*ROW('Sanitation Data'!D115))),'Data Summary'!CM121="Yes"),OFFSET('Sanitation Data'!$D$10,0,10*ROW('Sanitation Data'!D115)),NA())</f>
        <v>#N/A</v>
      </c>
      <c r="Y121" s="507" t="e">
        <f ca="1">+IF(AND(ISNUMBER(OFFSET('Sanitation Data'!$D$11,0,10*ROW('Sanitation Data'!D115))),'Data Summary'!CN121="Yes"),OFFSET('Sanitation Data'!$D$11,0,10*ROW('Sanitation Data'!D115)),NA())</f>
        <v>#N/A</v>
      </c>
      <c r="Z121" s="507" t="e">
        <f ca="1">+IF(AND(ISNUMBER(OFFSET('Sanitation Data'!$D$12,0,10*ROW('Sanitation Data'!D115))),'Data Summary'!CO121="Yes"),OFFSET('Sanitation Data'!$D$12,0,10*ROW('Sanitation Data'!D115)),NA())</f>
        <v>#N/A</v>
      </c>
      <c r="AA121" s="507" t="e">
        <f ca="1">+IF(AND(ISNUMBER(OFFSET('Sanitation Data'!$E$4,0,10*ROW('Sanitation Data'!E115))),'Data Summary'!CP121="Yes"),100-OFFSET('Sanitation Data'!$E$4,0,10*ROW('Sanitation Data'!E115)),NA())</f>
        <v>#N/A</v>
      </c>
      <c r="AB121" s="507" t="e">
        <f ca="1">+IF(AND(ISNUMBER(OFFSET('Sanitation Data'!$E$6,0,10*ROW('Sanitation Data'!E115))),'Data Summary'!CQ121="Yes"),OFFSET('Sanitation Data'!$E$6,0,10*ROW('Sanitation Data'!E115)),NA())</f>
        <v>#N/A</v>
      </c>
      <c r="AC121" s="507" t="e">
        <f ca="1">+IF(AND(ISNUMBER(OFFSET('Sanitation Data'!$E$10,0,10*ROW('Sanitation Data'!E115))),'Data Summary'!CR121="Yes"),OFFSET('Sanitation Data'!$E$10,0,10*ROW('Sanitation Data'!E115)),NA())</f>
        <v>#N/A</v>
      </c>
      <c r="AD121" s="507" t="e">
        <f ca="1">+IF(AND(ISNUMBER(OFFSET('Sanitation Data'!$E$11,0,10*ROW('Sanitation Data'!E115))),'Data Summary'!CS121="Yes"),OFFSET('Sanitation Data'!$E$11,0,10*ROW('Sanitation Data'!E115)),NA())</f>
        <v>#N/A</v>
      </c>
      <c r="AE121" s="507" t="e">
        <f ca="1">+IF(AND(ISNUMBER(OFFSET('Sanitation Data'!$E$12,0,10*ROW('Sanitation Data'!E115))),'Data Summary'!CT121="Yes"),OFFSET('Sanitation Data'!$E$12,0,10*ROW('Sanitation Data'!E115)),NA())</f>
        <v>#N/A</v>
      </c>
      <c r="AF121" s="507" t="e">
        <f ca="1">+IF(AND(ISNUMBER(OFFSET('Sanitation Data'!$F$4,0,10*ROW('Sanitation Data'!F115))),'Data Summary'!CU121="Yes"),100-OFFSET('Sanitation Data'!$F$4,0,10*ROW('Sanitation Data'!F115)),NA())</f>
        <v>#N/A</v>
      </c>
      <c r="AG121" s="507" t="e">
        <f ca="1">+IF(AND(ISNUMBER(OFFSET('Sanitation Data'!$F$6,0,10*ROW('Sanitation Data'!F115))),'Data Summary'!CV121="Yes"),OFFSET('Sanitation Data'!$F$6,0,10*ROW('Sanitation Data'!F115)),NA())</f>
        <v>#N/A</v>
      </c>
      <c r="AH121" s="507" t="e">
        <f ca="1">+IF(AND(ISNUMBER(OFFSET('Sanitation Data'!$F$10,0,10*ROW('Sanitation Data'!F115))),'Data Summary'!CW121="Yes"),OFFSET('Sanitation Data'!$F$10,0,10*ROW('Sanitation Data'!F115)),NA())</f>
        <v>#N/A</v>
      </c>
      <c r="AI121" s="507" t="e">
        <f ca="1">+IF(AND(ISNUMBER(OFFSET('Sanitation Data'!$F$11,0,10*ROW('Sanitation Data'!F115))),'Data Summary'!CX121="Yes"),OFFSET('Sanitation Data'!$F$11,0,10*ROW('Sanitation Data'!F115)),NA())</f>
        <v>#N/A</v>
      </c>
      <c r="AJ121" s="507" t="e">
        <f ca="1">+IF(AND(ISNUMBER(OFFSET('Sanitation Data'!$F$12,0,10*ROW('Sanitation Data'!F115))),'Data Summary'!CY121="Yes"),OFFSET('Sanitation Data'!$F$12,0,10*ROW('Sanitation Data'!F115)),NA())</f>
        <v>#N/A</v>
      </c>
      <c r="AK121" s="507" t="e">
        <f ca="1">+IF(AND(ISNUMBER(OFFSET('Sanitation Data'!$G$4,0,10*ROW('Sanitation Data'!G115))),'Data Summary'!CZ121="Yes"),100-OFFSET('Sanitation Data'!$G$4,0,10*ROW('Sanitation Data'!G115)),NA())</f>
        <v>#N/A</v>
      </c>
      <c r="AL121" s="507" t="e">
        <f ca="1">+IF(AND(ISNUMBER(OFFSET('Sanitation Data'!$G$6,0,10*ROW('Sanitation Data'!G115))),'Data Summary'!DA121="Yes"),OFFSET('Sanitation Data'!$G$6,0,10*ROW('Sanitation Data'!G115)),NA())</f>
        <v>#N/A</v>
      </c>
      <c r="AM121" s="507" t="e">
        <f ca="1">+IF(AND(ISNUMBER(OFFSET('Sanitation Data'!$G$10,0,10*ROW('Sanitation Data'!G115))),'Data Summary'!DB121="Yes"),OFFSET('Sanitation Data'!$G$10,0,10*ROW('Sanitation Data'!G115)),NA())</f>
        <v>#N/A</v>
      </c>
      <c r="AN121" s="507" t="e">
        <f ca="1">+IF(AND(ISNUMBER(OFFSET('Sanitation Data'!$G$11,0,10*ROW('Sanitation Data'!G115))),'Data Summary'!DC121="Yes"),OFFSET('Sanitation Data'!$G$11,0,10*ROW('Sanitation Data'!G115)),NA())</f>
        <v>#N/A</v>
      </c>
      <c r="AO121" s="507" t="e">
        <f ca="1">+IF(AND(ISNUMBER(OFFSET('Sanitation Data'!$G$12,0,10*ROW('Sanitation Data'!G115))),'Data Summary'!DD121="Yes"),OFFSET('Sanitation Data'!$G$12,0,10*ROW('Sanitation Data'!G115)),NA())</f>
        <v>#N/A</v>
      </c>
      <c r="AP121" s="507" t="e">
        <f ca="1">+IF(AND(ISNUMBER(OFFSET('Sanitation Data'!$H$4,0,10*ROW('Sanitation Data'!H115))),'Data Summary'!DE121="Yes"),100-OFFSET('Sanitation Data'!$H$4,0,10*ROW('Sanitation Data'!H115)),NA())</f>
        <v>#N/A</v>
      </c>
      <c r="AQ121" s="507" t="e">
        <f ca="1">+IF(AND(ISNUMBER(OFFSET('Sanitation Data'!$H$6,0,10*ROW('Sanitation Data'!H115))),'Data Summary'!DF121="Yes"),OFFSET('Sanitation Data'!$H$6,0,10*ROW('Sanitation Data'!H115)),NA())</f>
        <v>#N/A</v>
      </c>
      <c r="AR121" s="507" t="e">
        <f ca="1">+IF(AND(ISNUMBER(OFFSET('Sanitation Data'!$H$10,0,10*ROW('Sanitation Data'!H115))),'Data Summary'!DG121="Yes"),OFFSET('Sanitation Data'!$H$10,0,10*ROW('Sanitation Data'!H115)),NA())</f>
        <v>#N/A</v>
      </c>
      <c r="AS121" s="507" t="e">
        <f ca="1">+IF(AND(ISNUMBER(OFFSET('Sanitation Data'!$H$11,0,10*ROW('Sanitation Data'!H115))),'Data Summary'!DH121="Yes"),OFFSET('Sanitation Data'!$H$11,0,10*ROW('Sanitation Data'!H115)),NA())</f>
        <v>#N/A</v>
      </c>
      <c r="AT121" s="507" t="e">
        <f ca="1">+IF(AND(ISNUMBER(OFFSET('Sanitation Data'!$H$12,0,10*ROW('Sanitation Data'!H115))),'Data Summary'!DI121="Yes"),OFFSET('Sanitation Data'!$H$12,0,10*ROW('Sanitation Data'!H115)),NA())</f>
        <v>#N/A</v>
      </c>
      <c r="AU121" s="507" t="e">
        <f ca="1">+IF(AND(ISNUMBER(OFFSET('Sanitation Data'!$I$4,0,10*ROW('Sanitation Data'!I115))),'Data Summary'!DJ121="Yes"),100-OFFSET('Sanitation Data'!$I$4,0,10*ROW('Sanitation Data'!I115)),NA())</f>
        <v>#N/A</v>
      </c>
      <c r="AV121" s="507" t="e">
        <f ca="1">+IF(AND(ISNUMBER(OFFSET('Sanitation Data'!$I$6,0,10*ROW('Sanitation Data'!I115))),'Data Summary'!DK121="Yes"),OFFSET('Sanitation Data'!$I$6,0,10*ROW('Sanitation Data'!I115)),NA())</f>
        <v>#N/A</v>
      </c>
      <c r="AW121" s="507" t="e">
        <f ca="1">+IF(AND(ISNUMBER(OFFSET('Sanitation Data'!$I$10,0,10*ROW('Sanitation Data'!I115))),'Data Summary'!DL121="Yes"),OFFSET('Sanitation Data'!$I$10,0,10*ROW('Sanitation Data'!I115)),NA())</f>
        <v>#N/A</v>
      </c>
      <c r="AX121" s="507" t="e">
        <f ca="1">+IF(AND(ISNUMBER(OFFSET('Sanitation Data'!$I$11,0,10*ROW('Sanitation Data'!I115))),'Data Summary'!DM121="Yes"),OFFSET('Sanitation Data'!$I$11,0,10*ROW('Sanitation Data'!I115)),NA())</f>
        <v>#N/A</v>
      </c>
      <c r="AY121" s="507" t="e">
        <f ca="1">+IF(AND(ISNUMBER(OFFSET('Sanitation Data'!$I$12,0,10*ROW('Sanitation Data'!I115))),'Data Summary'!DN121="Yes"),OFFSET('Sanitation Data'!$I$12,0,10*ROW('Sanitation Data'!I115)),NA())</f>
        <v>#N/A</v>
      </c>
      <c r="AZ121" s="508" t="e">
        <f ca="1">+IF(AND(ISNUMBER(OFFSET('Hygiene Data'!$D$5,0,10*ROW('Hygiene Data'!D115))),'Data Summary'!DO121="Yes"),OFFSET('Hygiene Data'!$D$5,0,10*ROW('Hygiene Data'!D115)),NA())</f>
        <v>#N/A</v>
      </c>
      <c r="BA121" s="508" t="e">
        <f ca="1">+IF(AND(ISNUMBER(OFFSET('Hygiene Data'!$D$7,0,10*ROW('Hygiene Data'!D115))),'Data Summary'!DP121="Yes"),OFFSET('Hygiene Data'!$D$7,0,10*ROW('Hygiene Data'!D115)),NA())</f>
        <v>#N/A</v>
      </c>
      <c r="BB121" s="508" t="e">
        <f ca="1">+IF(AND(ISNUMBER(OFFSET('Hygiene Data'!$D$9,0,10*ROW('Hygiene Data'!D115))),'Data Summary'!DQ121="Yes"),OFFSET('Hygiene Data'!$D$9,0,10*ROW('Hygiene Data'!D115)),NA())</f>
        <v>#N/A</v>
      </c>
      <c r="BC121" s="508" t="e">
        <f ca="1">+IF(AND(ISNUMBER(OFFSET('Hygiene Data'!$E$5,0,10*ROW('Hygiene Data'!E115))),'Data Summary'!DR121="Yes"),OFFSET('Hygiene Data'!$E$5,0,10*ROW('Hygiene Data'!E115)),NA())</f>
        <v>#N/A</v>
      </c>
      <c r="BD121" s="508" t="e">
        <f ca="1">+IF(AND(ISNUMBER(OFFSET('Hygiene Data'!$E$7,0,10*ROW('Hygiene Data'!E115))),'Data Summary'!DS121="Yes"),OFFSET('Hygiene Data'!$E$7,0,10*ROW('Hygiene Data'!E115)),NA())</f>
        <v>#N/A</v>
      </c>
      <c r="BE121" s="508" t="e">
        <f ca="1">+IF(AND(ISNUMBER(OFFSET('Hygiene Data'!$E$9,0,10*ROW('Hygiene Data'!E115))),'Data Summary'!DT121="Yes"),OFFSET('Hygiene Data'!$E$9,0,10*ROW('Hygiene Data'!E115)),NA())</f>
        <v>#N/A</v>
      </c>
      <c r="BF121" s="508" t="e">
        <f ca="1">+IF(AND(ISNUMBER(OFFSET('Hygiene Data'!$F$5,0,10*ROW('Hygiene Data'!F115))),'Data Summary'!DU121="Yes"),OFFSET('Hygiene Data'!$F$5,0,10*ROW('Hygiene Data'!F115)),NA())</f>
        <v>#N/A</v>
      </c>
      <c r="BG121" s="508" t="e">
        <f ca="1">+IF(AND(ISNUMBER(OFFSET('Hygiene Data'!$F$7,0,10*ROW('Hygiene Data'!F115))),'Data Summary'!DV121="Yes"),OFFSET('Hygiene Data'!$F$7,0,10*ROW('Hygiene Data'!F115)),NA())</f>
        <v>#N/A</v>
      </c>
      <c r="BH121" s="508" t="e">
        <f ca="1">+IF(AND(ISNUMBER(OFFSET('Hygiene Data'!$F$9,0,10*ROW('Hygiene Data'!F115))),'Data Summary'!DW121="Yes"),OFFSET('Hygiene Data'!$F$9,0,10*ROW('Hygiene Data'!F115)),NA())</f>
        <v>#N/A</v>
      </c>
      <c r="BI121" s="508" t="e">
        <f ca="1">+IF(AND(ISNUMBER(OFFSET('Hygiene Data'!$G$5,0,10*ROW('Hygiene Data'!G115))),'Data Summary'!DX121="Yes"),OFFSET('Hygiene Data'!$G$5,0,10*ROW('Hygiene Data'!G115)),NA())</f>
        <v>#N/A</v>
      </c>
      <c r="BJ121" s="508" t="e">
        <f ca="1">+IF(AND(ISNUMBER(OFFSET('Hygiene Data'!$G$7,0,10*ROW('Hygiene Data'!G115))),'Data Summary'!DY121="Yes"),OFFSET('Hygiene Data'!$G$7,0,10*ROW('Hygiene Data'!G115)),NA())</f>
        <v>#N/A</v>
      </c>
      <c r="BK121" s="508" t="e">
        <f ca="1">+IF(AND(ISNUMBER(OFFSET('Hygiene Data'!$G$9,0,10*ROW('Hygiene Data'!G115))),'Data Summary'!DZ121="Yes"),OFFSET('Hygiene Data'!$G$9,0,10*ROW('Hygiene Data'!G115)),NA())</f>
        <v>#N/A</v>
      </c>
      <c r="BL121" s="508" t="e">
        <f ca="1">+IF(AND(ISNUMBER(OFFSET('Hygiene Data'!$H$5,0,10*ROW('Hygiene Data'!H115))),'Data Summary'!EA121="Yes"),OFFSET('Hygiene Data'!$H$5,0,10*ROW('Hygiene Data'!H115)),NA())</f>
        <v>#N/A</v>
      </c>
      <c r="BM121" s="508" t="e">
        <f ca="1">+IF(AND(ISNUMBER(OFFSET('Hygiene Data'!$H$7,0,10*ROW('Hygiene Data'!H115))),'Data Summary'!EB121="Yes"),OFFSET('Hygiene Data'!$H$7,0,10*ROW('Hygiene Data'!H115)),NA())</f>
        <v>#N/A</v>
      </c>
      <c r="BN121" s="508" t="e">
        <f ca="1">+IF(AND(ISNUMBER(OFFSET('Hygiene Data'!$H$9,0,10*ROW('Hygiene Data'!H115))),'Data Summary'!EC121="Yes"),OFFSET('Hygiene Data'!$H$9,0,10*ROW('Hygiene Data'!H115)),NA())</f>
        <v>#N/A</v>
      </c>
      <c r="BO121" s="508" t="e">
        <f ca="1">+IF(AND(ISNUMBER(OFFSET('Hygiene Data'!$I$5,0,10*ROW('Hygiene Data'!I115))),'Data Summary'!ED121="Yes"),OFFSET('Hygiene Data'!$I$5,0,10*ROW('Hygiene Data'!I115)),NA())</f>
        <v>#N/A</v>
      </c>
      <c r="BP121" s="508" t="e">
        <f ca="1">+IF(AND(ISNUMBER(OFFSET('Hygiene Data'!$I$7,0,10*ROW('Hygiene Data'!I115))),'Data Summary'!EE121="Yes"),OFFSET('Hygiene Data'!$I$7,0,10*ROW('Hygiene Data'!I115)),NA())</f>
        <v>#N/A</v>
      </c>
      <c r="BQ121" s="508" t="e">
        <f ca="1">+IF(AND(ISNUMBER(OFFSET('Hygiene Data'!$I$9,0,10*ROW('Hygiene Data'!I115))),'Data Summary'!EF121="Yes"),OFFSET('Hygiene Data'!$I$9,0,10*ROW('Hygiene Data'!I115)),NA())</f>
        <v>#N/A</v>
      </c>
    </row>
    <row r="122" spans="1:69" x14ac:dyDescent="0.25">
      <c r="A122" s="504" t="e">
        <f ca="1">+RIGHT('Data Summary'!A122,LEN('Data Summary'!A122)-9)</f>
        <v>#VALUE!</v>
      </c>
      <c r="B122" s="478" t="str">
        <f ca="1">+IF(ISTEXT('Data Summary'!B122),'Data Summary'!B122,"")</f>
        <v/>
      </c>
      <c r="C122" s="505" t="e">
        <f ca="1">+VALUE('Data Summary'!C122)</f>
        <v>#VALUE!</v>
      </c>
      <c r="D122" s="506" t="e">
        <f ca="1">+IF(AND(ISNUMBER(OFFSET('Water Data'!$D$4,0,10*ROW('Water Data'!D116))),'Data Summary'!BS122="Yes"),100-OFFSET('Water Data'!$D$4,0,10*ROW('Water Data'!D116)),NA())</f>
        <v>#N/A</v>
      </c>
      <c r="E122" s="506" t="e">
        <f ca="1">+IF(AND(ISNUMBER(OFFSET('Water Data'!$D$6,0,10*ROW('Water Data'!D116))),'Data Summary'!BT122="Yes"),OFFSET('Water Data'!$D$6,0,10*ROW('Water Data'!D116)),NA())</f>
        <v>#N/A</v>
      </c>
      <c r="F122" s="506" t="e">
        <f ca="1">+IF(AND(ISNUMBER(OFFSET('Water Data'!$D$9,0,10*ROW('Water Data'!D116))),'Data Summary'!BU122="Yes"),OFFSET('Water Data'!$D$9,0,10*ROW('Water Data'!D116)),NA())</f>
        <v>#N/A</v>
      </c>
      <c r="G122" s="506" t="e">
        <f ca="1">+IF(AND(ISNUMBER(OFFSET('Water Data'!$E$4,0,10*ROW('Water Data'!E116))),'Data Summary'!BV122="Yes"),100-OFFSET('Water Data'!$E$4,0,10*ROW('Water Data'!E116)),NA())</f>
        <v>#N/A</v>
      </c>
      <c r="H122" s="506" t="e">
        <f ca="1">+IF(AND(ISNUMBER(OFFSET('Water Data'!$E$6,0,10*ROW('Water Data'!E116))),'Data Summary'!BW122="Yes"),OFFSET('Water Data'!$E$6,0,10*ROW('Water Data'!E116)),NA())</f>
        <v>#N/A</v>
      </c>
      <c r="I122" s="506" t="e">
        <f ca="1">+IF(AND(ISNUMBER(OFFSET('Water Data'!$E$9,0,10*ROW('Water Data'!E116))),'Data Summary'!BX122="Yes"),OFFSET('Water Data'!$E$9,0,10*ROW('Water Data'!E116)),NA())</f>
        <v>#N/A</v>
      </c>
      <c r="J122" s="506" t="e">
        <f ca="1">+IF(AND(ISNUMBER(OFFSET('Water Data'!$F$4,0,10*ROW('Water Data'!F116))),'Data Summary'!BY122="Yes"),100-OFFSET('Water Data'!$F$4,0,10*ROW('Water Data'!F116)),NA())</f>
        <v>#N/A</v>
      </c>
      <c r="K122" s="506" t="e">
        <f ca="1">+IF(AND(ISNUMBER(OFFSET('Water Data'!$F$6,0,10*ROW('Water Data'!F116))),'Data Summary'!BZ122="Yes"),OFFSET('Water Data'!$F$6,0,10*ROW('Water Data'!F116)),NA())</f>
        <v>#N/A</v>
      </c>
      <c r="L122" s="506" t="e">
        <f ca="1">+IF(AND(ISNUMBER(OFFSET('Water Data'!$F$9,0,10*ROW('Water Data'!F116))),'Data Summary'!CA122="Yes"),OFFSET('Water Data'!$F$9,0,10*ROW('Water Data'!F116)),NA())</f>
        <v>#N/A</v>
      </c>
      <c r="M122" s="506" t="e">
        <f ca="1">+IF(AND(ISNUMBER(OFFSET('Water Data'!$G$4,0,10*ROW('Water Data'!G116))),'Data Summary'!CB122="Yes"),100-OFFSET('Water Data'!$G$4,0,10*ROW('Water Data'!G116)),NA())</f>
        <v>#N/A</v>
      </c>
      <c r="N122" s="506" t="e">
        <f ca="1">+IF(AND(ISNUMBER(OFFSET('Water Data'!$G$6,0,10*ROW('Water Data'!G116))),'Data Summary'!CC122="Yes"),OFFSET('Water Data'!$G$6,0,10*ROW('Water Data'!G116)),NA())</f>
        <v>#N/A</v>
      </c>
      <c r="O122" s="506" t="e">
        <f ca="1">+IF(AND(ISNUMBER(OFFSET('Water Data'!$G$9,0,10*ROW('Water Data'!G116))),'Data Summary'!CD122="Yes"),OFFSET('Water Data'!$G$9,0,10*ROW('Water Data'!G116)),NA())</f>
        <v>#N/A</v>
      </c>
      <c r="P122" s="506" t="e">
        <f ca="1">+IF(AND(ISNUMBER(OFFSET('Water Data'!$H$4,0,10*ROW('Water Data'!H116))),'Data Summary'!CE122="Yes"),100-OFFSET('Water Data'!$H$4,0,10*ROW('Water Data'!H116)),NA())</f>
        <v>#N/A</v>
      </c>
      <c r="Q122" s="506" t="e">
        <f ca="1">+IF(AND(ISNUMBER(OFFSET('Water Data'!$H$6,0,10*ROW('Water Data'!H116))),'Data Summary'!CF122="Yes"),OFFSET('Water Data'!$H$6,0,10*ROW('Water Data'!H116)),NA())</f>
        <v>#N/A</v>
      </c>
      <c r="R122" s="506" t="e">
        <f ca="1">+IF(AND(ISNUMBER(OFFSET('Water Data'!$H$9,0,10*ROW('Water Data'!H116))),'Data Summary'!CG122="Yes"),OFFSET('Water Data'!$H$9,0,10*ROW('Water Data'!H116)),NA())</f>
        <v>#N/A</v>
      </c>
      <c r="S122" s="506" t="e">
        <f ca="1">+IF(AND(ISNUMBER(OFFSET('Water Data'!$I$4,0,10*ROW('Water Data'!I116))),'Data Summary'!CH122="Yes"),100-OFFSET('Water Data'!$I$4,0,10*ROW('Water Data'!I116)),NA())</f>
        <v>#N/A</v>
      </c>
      <c r="T122" s="506" t="e">
        <f ca="1">+IF(AND(ISNUMBER(OFFSET('Water Data'!$I$6,0,10*ROW('Water Data'!I116))),'Data Summary'!CI122="Yes"),OFFSET('Water Data'!$I$6,0,10*ROW('Water Data'!I116)),NA())</f>
        <v>#N/A</v>
      </c>
      <c r="U122" s="506" t="e">
        <f ca="1">+IF(AND(ISNUMBER(OFFSET('Water Data'!$I$9,0,10*ROW('Water Data'!I116))),'Data Summary'!CJ122="Yes"),OFFSET('Water Data'!$I$9,0,10*ROW('Water Data'!I116)),NA())</f>
        <v>#N/A</v>
      </c>
      <c r="V122" s="507" t="e">
        <f ca="1">+IF(AND(ISNUMBER(OFFSET('Sanitation Data'!$D$4,0,10*ROW('Sanitation Data'!D116))),'Data Summary'!CK122="Yes"),100-OFFSET('Sanitation Data'!$D$4,0,10*ROW('Sanitation Data'!D116)),NA())</f>
        <v>#N/A</v>
      </c>
      <c r="W122" s="507" t="e">
        <f ca="1">+IF(AND(ISNUMBER(OFFSET('Sanitation Data'!$D$6,0,10*ROW('Sanitation Data'!D116))),'Data Summary'!CL122="Yes"),OFFSET('Sanitation Data'!$D$6,0,10*ROW('Sanitation Data'!D116)),NA())</f>
        <v>#N/A</v>
      </c>
      <c r="X122" s="507" t="e">
        <f ca="1">+IF(AND(ISNUMBER(OFFSET('Sanitation Data'!$D$10,0,10*ROW('Sanitation Data'!D116))),'Data Summary'!CM122="Yes"),OFFSET('Sanitation Data'!$D$10,0,10*ROW('Sanitation Data'!D116)),NA())</f>
        <v>#N/A</v>
      </c>
      <c r="Y122" s="507" t="e">
        <f ca="1">+IF(AND(ISNUMBER(OFFSET('Sanitation Data'!$D$11,0,10*ROW('Sanitation Data'!D116))),'Data Summary'!CN122="Yes"),OFFSET('Sanitation Data'!$D$11,0,10*ROW('Sanitation Data'!D116)),NA())</f>
        <v>#N/A</v>
      </c>
      <c r="Z122" s="507" t="e">
        <f ca="1">+IF(AND(ISNUMBER(OFFSET('Sanitation Data'!$D$12,0,10*ROW('Sanitation Data'!D116))),'Data Summary'!CO122="Yes"),OFFSET('Sanitation Data'!$D$12,0,10*ROW('Sanitation Data'!D116)),NA())</f>
        <v>#N/A</v>
      </c>
      <c r="AA122" s="507" t="e">
        <f ca="1">+IF(AND(ISNUMBER(OFFSET('Sanitation Data'!$E$4,0,10*ROW('Sanitation Data'!E116))),'Data Summary'!CP122="Yes"),100-OFFSET('Sanitation Data'!$E$4,0,10*ROW('Sanitation Data'!E116)),NA())</f>
        <v>#N/A</v>
      </c>
      <c r="AB122" s="507" t="e">
        <f ca="1">+IF(AND(ISNUMBER(OFFSET('Sanitation Data'!$E$6,0,10*ROW('Sanitation Data'!E116))),'Data Summary'!CQ122="Yes"),OFFSET('Sanitation Data'!$E$6,0,10*ROW('Sanitation Data'!E116)),NA())</f>
        <v>#N/A</v>
      </c>
      <c r="AC122" s="507" t="e">
        <f ca="1">+IF(AND(ISNUMBER(OFFSET('Sanitation Data'!$E$10,0,10*ROW('Sanitation Data'!E116))),'Data Summary'!CR122="Yes"),OFFSET('Sanitation Data'!$E$10,0,10*ROW('Sanitation Data'!E116)),NA())</f>
        <v>#N/A</v>
      </c>
      <c r="AD122" s="507" t="e">
        <f ca="1">+IF(AND(ISNUMBER(OFFSET('Sanitation Data'!$E$11,0,10*ROW('Sanitation Data'!E116))),'Data Summary'!CS122="Yes"),OFFSET('Sanitation Data'!$E$11,0,10*ROW('Sanitation Data'!E116)),NA())</f>
        <v>#N/A</v>
      </c>
      <c r="AE122" s="507" t="e">
        <f ca="1">+IF(AND(ISNUMBER(OFFSET('Sanitation Data'!$E$12,0,10*ROW('Sanitation Data'!E116))),'Data Summary'!CT122="Yes"),OFFSET('Sanitation Data'!$E$12,0,10*ROW('Sanitation Data'!E116)),NA())</f>
        <v>#N/A</v>
      </c>
      <c r="AF122" s="507" t="e">
        <f ca="1">+IF(AND(ISNUMBER(OFFSET('Sanitation Data'!$F$4,0,10*ROW('Sanitation Data'!F116))),'Data Summary'!CU122="Yes"),100-OFFSET('Sanitation Data'!$F$4,0,10*ROW('Sanitation Data'!F116)),NA())</f>
        <v>#N/A</v>
      </c>
      <c r="AG122" s="507" t="e">
        <f ca="1">+IF(AND(ISNUMBER(OFFSET('Sanitation Data'!$F$6,0,10*ROW('Sanitation Data'!F116))),'Data Summary'!CV122="Yes"),OFFSET('Sanitation Data'!$F$6,0,10*ROW('Sanitation Data'!F116)),NA())</f>
        <v>#N/A</v>
      </c>
      <c r="AH122" s="507" t="e">
        <f ca="1">+IF(AND(ISNUMBER(OFFSET('Sanitation Data'!$F$10,0,10*ROW('Sanitation Data'!F116))),'Data Summary'!CW122="Yes"),OFFSET('Sanitation Data'!$F$10,0,10*ROW('Sanitation Data'!F116)),NA())</f>
        <v>#N/A</v>
      </c>
      <c r="AI122" s="507" t="e">
        <f ca="1">+IF(AND(ISNUMBER(OFFSET('Sanitation Data'!$F$11,0,10*ROW('Sanitation Data'!F116))),'Data Summary'!CX122="Yes"),OFFSET('Sanitation Data'!$F$11,0,10*ROW('Sanitation Data'!F116)),NA())</f>
        <v>#N/A</v>
      </c>
      <c r="AJ122" s="507" t="e">
        <f ca="1">+IF(AND(ISNUMBER(OFFSET('Sanitation Data'!$F$12,0,10*ROW('Sanitation Data'!F116))),'Data Summary'!CY122="Yes"),OFFSET('Sanitation Data'!$F$12,0,10*ROW('Sanitation Data'!F116)),NA())</f>
        <v>#N/A</v>
      </c>
      <c r="AK122" s="507" t="e">
        <f ca="1">+IF(AND(ISNUMBER(OFFSET('Sanitation Data'!$G$4,0,10*ROW('Sanitation Data'!G116))),'Data Summary'!CZ122="Yes"),100-OFFSET('Sanitation Data'!$G$4,0,10*ROW('Sanitation Data'!G116)),NA())</f>
        <v>#N/A</v>
      </c>
      <c r="AL122" s="507" t="e">
        <f ca="1">+IF(AND(ISNUMBER(OFFSET('Sanitation Data'!$G$6,0,10*ROW('Sanitation Data'!G116))),'Data Summary'!DA122="Yes"),OFFSET('Sanitation Data'!$G$6,0,10*ROW('Sanitation Data'!G116)),NA())</f>
        <v>#N/A</v>
      </c>
      <c r="AM122" s="507" t="e">
        <f ca="1">+IF(AND(ISNUMBER(OFFSET('Sanitation Data'!$G$10,0,10*ROW('Sanitation Data'!G116))),'Data Summary'!DB122="Yes"),OFFSET('Sanitation Data'!$G$10,0,10*ROW('Sanitation Data'!G116)),NA())</f>
        <v>#N/A</v>
      </c>
      <c r="AN122" s="507" t="e">
        <f ca="1">+IF(AND(ISNUMBER(OFFSET('Sanitation Data'!$G$11,0,10*ROW('Sanitation Data'!G116))),'Data Summary'!DC122="Yes"),OFFSET('Sanitation Data'!$G$11,0,10*ROW('Sanitation Data'!G116)),NA())</f>
        <v>#N/A</v>
      </c>
      <c r="AO122" s="507" t="e">
        <f ca="1">+IF(AND(ISNUMBER(OFFSET('Sanitation Data'!$G$12,0,10*ROW('Sanitation Data'!G116))),'Data Summary'!DD122="Yes"),OFFSET('Sanitation Data'!$G$12,0,10*ROW('Sanitation Data'!G116)),NA())</f>
        <v>#N/A</v>
      </c>
      <c r="AP122" s="507" t="e">
        <f ca="1">+IF(AND(ISNUMBER(OFFSET('Sanitation Data'!$H$4,0,10*ROW('Sanitation Data'!H116))),'Data Summary'!DE122="Yes"),100-OFFSET('Sanitation Data'!$H$4,0,10*ROW('Sanitation Data'!H116)),NA())</f>
        <v>#N/A</v>
      </c>
      <c r="AQ122" s="507" t="e">
        <f ca="1">+IF(AND(ISNUMBER(OFFSET('Sanitation Data'!$H$6,0,10*ROW('Sanitation Data'!H116))),'Data Summary'!DF122="Yes"),OFFSET('Sanitation Data'!$H$6,0,10*ROW('Sanitation Data'!H116)),NA())</f>
        <v>#N/A</v>
      </c>
      <c r="AR122" s="507" t="e">
        <f ca="1">+IF(AND(ISNUMBER(OFFSET('Sanitation Data'!$H$10,0,10*ROW('Sanitation Data'!H116))),'Data Summary'!DG122="Yes"),OFFSET('Sanitation Data'!$H$10,0,10*ROW('Sanitation Data'!H116)),NA())</f>
        <v>#N/A</v>
      </c>
      <c r="AS122" s="507" t="e">
        <f ca="1">+IF(AND(ISNUMBER(OFFSET('Sanitation Data'!$H$11,0,10*ROW('Sanitation Data'!H116))),'Data Summary'!DH122="Yes"),OFFSET('Sanitation Data'!$H$11,0,10*ROW('Sanitation Data'!H116)),NA())</f>
        <v>#N/A</v>
      </c>
      <c r="AT122" s="507" t="e">
        <f ca="1">+IF(AND(ISNUMBER(OFFSET('Sanitation Data'!$H$12,0,10*ROW('Sanitation Data'!H116))),'Data Summary'!DI122="Yes"),OFFSET('Sanitation Data'!$H$12,0,10*ROW('Sanitation Data'!H116)),NA())</f>
        <v>#N/A</v>
      </c>
      <c r="AU122" s="507" t="e">
        <f ca="1">+IF(AND(ISNUMBER(OFFSET('Sanitation Data'!$I$4,0,10*ROW('Sanitation Data'!I116))),'Data Summary'!DJ122="Yes"),100-OFFSET('Sanitation Data'!$I$4,0,10*ROW('Sanitation Data'!I116)),NA())</f>
        <v>#N/A</v>
      </c>
      <c r="AV122" s="507" t="e">
        <f ca="1">+IF(AND(ISNUMBER(OFFSET('Sanitation Data'!$I$6,0,10*ROW('Sanitation Data'!I116))),'Data Summary'!DK122="Yes"),OFFSET('Sanitation Data'!$I$6,0,10*ROW('Sanitation Data'!I116)),NA())</f>
        <v>#N/A</v>
      </c>
      <c r="AW122" s="507" t="e">
        <f ca="1">+IF(AND(ISNUMBER(OFFSET('Sanitation Data'!$I$10,0,10*ROW('Sanitation Data'!I116))),'Data Summary'!DL122="Yes"),OFFSET('Sanitation Data'!$I$10,0,10*ROW('Sanitation Data'!I116)),NA())</f>
        <v>#N/A</v>
      </c>
      <c r="AX122" s="507" t="e">
        <f ca="1">+IF(AND(ISNUMBER(OFFSET('Sanitation Data'!$I$11,0,10*ROW('Sanitation Data'!I116))),'Data Summary'!DM122="Yes"),OFFSET('Sanitation Data'!$I$11,0,10*ROW('Sanitation Data'!I116)),NA())</f>
        <v>#N/A</v>
      </c>
      <c r="AY122" s="507" t="e">
        <f ca="1">+IF(AND(ISNUMBER(OFFSET('Sanitation Data'!$I$12,0,10*ROW('Sanitation Data'!I116))),'Data Summary'!DN122="Yes"),OFFSET('Sanitation Data'!$I$12,0,10*ROW('Sanitation Data'!I116)),NA())</f>
        <v>#N/A</v>
      </c>
      <c r="AZ122" s="508" t="e">
        <f ca="1">+IF(AND(ISNUMBER(OFFSET('Hygiene Data'!$D$5,0,10*ROW('Hygiene Data'!D116))),'Data Summary'!DO122="Yes"),OFFSET('Hygiene Data'!$D$5,0,10*ROW('Hygiene Data'!D116)),NA())</f>
        <v>#N/A</v>
      </c>
      <c r="BA122" s="508" t="e">
        <f ca="1">+IF(AND(ISNUMBER(OFFSET('Hygiene Data'!$D$7,0,10*ROW('Hygiene Data'!D116))),'Data Summary'!DP122="Yes"),OFFSET('Hygiene Data'!$D$7,0,10*ROW('Hygiene Data'!D116)),NA())</f>
        <v>#N/A</v>
      </c>
      <c r="BB122" s="508" t="e">
        <f ca="1">+IF(AND(ISNUMBER(OFFSET('Hygiene Data'!$D$9,0,10*ROW('Hygiene Data'!D116))),'Data Summary'!DQ122="Yes"),OFFSET('Hygiene Data'!$D$9,0,10*ROW('Hygiene Data'!D116)),NA())</f>
        <v>#N/A</v>
      </c>
      <c r="BC122" s="508" t="e">
        <f ca="1">+IF(AND(ISNUMBER(OFFSET('Hygiene Data'!$E$5,0,10*ROW('Hygiene Data'!E116))),'Data Summary'!DR122="Yes"),OFFSET('Hygiene Data'!$E$5,0,10*ROW('Hygiene Data'!E116)),NA())</f>
        <v>#N/A</v>
      </c>
      <c r="BD122" s="508" t="e">
        <f ca="1">+IF(AND(ISNUMBER(OFFSET('Hygiene Data'!$E$7,0,10*ROW('Hygiene Data'!E116))),'Data Summary'!DS122="Yes"),OFFSET('Hygiene Data'!$E$7,0,10*ROW('Hygiene Data'!E116)),NA())</f>
        <v>#N/A</v>
      </c>
      <c r="BE122" s="508" t="e">
        <f ca="1">+IF(AND(ISNUMBER(OFFSET('Hygiene Data'!$E$9,0,10*ROW('Hygiene Data'!E116))),'Data Summary'!DT122="Yes"),OFFSET('Hygiene Data'!$E$9,0,10*ROW('Hygiene Data'!E116)),NA())</f>
        <v>#N/A</v>
      </c>
      <c r="BF122" s="508" t="e">
        <f ca="1">+IF(AND(ISNUMBER(OFFSET('Hygiene Data'!$F$5,0,10*ROW('Hygiene Data'!F116))),'Data Summary'!DU122="Yes"),OFFSET('Hygiene Data'!$F$5,0,10*ROW('Hygiene Data'!F116)),NA())</f>
        <v>#N/A</v>
      </c>
      <c r="BG122" s="508" t="e">
        <f ca="1">+IF(AND(ISNUMBER(OFFSET('Hygiene Data'!$F$7,0,10*ROW('Hygiene Data'!F116))),'Data Summary'!DV122="Yes"),OFFSET('Hygiene Data'!$F$7,0,10*ROW('Hygiene Data'!F116)),NA())</f>
        <v>#N/A</v>
      </c>
      <c r="BH122" s="508" t="e">
        <f ca="1">+IF(AND(ISNUMBER(OFFSET('Hygiene Data'!$F$9,0,10*ROW('Hygiene Data'!F116))),'Data Summary'!DW122="Yes"),OFFSET('Hygiene Data'!$F$9,0,10*ROW('Hygiene Data'!F116)),NA())</f>
        <v>#N/A</v>
      </c>
      <c r="BI122" s="508" t="e">
        <f ca="1">+IF(AND(ISNUMBER(OFFSET('Hygiene Data'!$G$5,0,10*ROW('Hygiene Data'!G116))),'Data Summary'!DX122="Yes"),OFFSET('Hygiene Data'!$G$5,0,10*ROW('Hygiene Data'!G116)),NA())</f>
        <v>#N/A</v>
      </c>
      <c r="BJ122" s="508" t="e">
        <f ca="1">+IF(AND(ISNUMBER(OFFSET('Hygiene Data'!$G$7,0,10*ROW('Hygiene Data'!G116))),'Data Summary'!DY122="Yes"),OFFSET('Hygiene Data'!$G$7,0,10*ROW('Hygiene Data'!G116)),NA())</f>
        <v>#N/A</v>
      </c>
      <c r="BK122" s="508" t="e">
        <f ca="1">+IF(AND(ISNUMBER(OFFSET('Hygiene Data'!$G$9,0,10*ROW('Hygiene Data'!G116))),'Data Summary'!DZ122="Yes"),OFFSET('Hygiene Data'!$G$9,0,10*ROW('Hygiene Data'!G116)),NA())</f>
        <v>#N/A</v>
      </c>
      <c r="BL122" s="508" t="e">
        <f ca="1">+IF(AND(ISNUMBER(OFFSET('Hygiene Data'!$H$5,0,10*ROW('Hygiene Data'!H116))),'Data Summary'!EA122="Yes"),OFFSET('Hygiene Data'!$H$5,0,10*ROW('Hygiene Data'!H116)),NA())</f>
        <v>#N/A</v>
      </c>
      <c r="BM122" s="508" t="e">
        <f ca="1">+IF(AND(ISNUMBER(OFFSET('Hygiene Data'!$H$7,0,10*ROW('Hygiene Data'!H116))),'Data Summary'!EB122="Yes"),OFFSET('Hygiene Data'!$H$7,0,10*ROW('Hygiene Data'!H116)),NA())</f>
        <v>#N/A</v>
      </c>
      <c r="BN122" s="508" t="e">
        <f ca="1">+IF(AND(ISNUMBER(OFFSET('Hygiene Data'!$H$9,0,10*ROW('Hygiene Data'!H116))),'Data Summary'!EC122="Yes"),OFFSET('Hygiene Data'!$H$9,0,10*ROW('Hygiene Data'!H116)),NA())</f>
        <v>#N/A</v>
      </c>
      <c r="BO122" s="508" t="e">
        <f ca="1">+IF(AND(ISNUMBER(OFFSET('Hygiene Data'!$I$5,0,10*ROW('Hygiene Data'!I116))),'Data Summary'!ED122="Yes"),OFFSET('Hygiene Data'!$I$5,0,10*ROW('Hygiene Data'!I116)),NA())</f>
        <v>#N/A</v>
      </c>
      <c r="BP122" s="508" t="e">
        <f ca="1">+IF(AND(ISNUMBER(OFFSET('Hygiene Data'!$I$7,0,10*ROW('Hygiene Data'!I116))),'Data Summary'!EE122="Yes"),OFFSET('Hygiene Data'!$I$7,0,10*ROW('Hygiene Data'!I116)),NA())</f>
        <v>#N/A</v>
      </c>
      <c r="BQ122" s="508" t="e">
        <f ca="1">+IF(AND(ISNUMBER(OFFSET('Hygiene Data'!$I$9,0,10*ROW('Hygiene Data'!I116))),'Data Summary'!EF122="Yes"),OFFSET('Hygiene Data'!$I$9,0,10*ROW('Hygiene Data'!I116)),NA())</f>
        <v>#N/A</v>
      </c>
    </row>
    <row r="123" spans="1:69" x14ac:dyDescent="0.25">
      <c r="A123" s="504" t="e">
        <f ca="1">+RIGHT('Data Summary'!A123,LEN('Data Summary'!A123)-9)</f>
        <v>#VALUE!</v>
      </c>
      <c r="B123" s="478" t="str">
        <f ca="1">+IF(ISTEXT('Data Summary'!B123),'Data Summary'!B123,"")</f>
        <v/>
      </c>
      <c r="C123" s="505" t="e">
        <f ca="1">+VALUE('Data Summary'!C123)</f>
        <v>#VALUE!</v>
      </c>
      <c r="D123" s="506" t="e">
        <f ca="1">+IF(AND(ISNUMBER(OFFSET('Water Data'!$D$4,0,10*ROW('Water Data'!D117))),'Data Summary'!BS123="Yes"),100-OFFSET('Water Data'!$D$4,0,10*ROW('Water Data'!D117)),NA())</f>
        <v>#N/A</v>
      </c>
      <c r="E123" s="506" t="e">
        <f ca="1">+IF(AND(ISNUMBER(OFFSET('Water Data'!$D$6,0,10*ROW('Water Data'!D117))),'Data Summary'!BT123="Yes"),OFFSET('Water Data'!$D$6,0,10*ROW('Water Data'!D117)),NA())</f>
        <v>#N/A</v>
      </c>
      <c r="F123" s="506" t="e">
        <f ca="1">+IF(AND(ISNUMBER(OFFSET('Water Data'!$D$9,0,10*ROW('Water Data'!D117))),'Data Summary'!BU123="Yes"),OFFSET('Water Data'!$D$9,0,10*ROW('Water Data'!D117)),NA())</f>
        <v>#N/A</v>
      </c>
      <c r="G123" s="506" t="e">
        <f ca="1">+IF(AND(ISNUMBER(OFFSET('Water Data'!$E$4,0,10*ROW('Water Data'!E117))),'Data Summary'!BV123="Yes"),100-OFFSET('Water Data'!$E$4,0,10*ROW('Water Data'!E117)),NA())</f>
        <v>#N/A</v>
      </c>
      <c r="H123" s="506" t="e">
        <f ca="1">+IF(AND(ISNUMBER(OFFSET('Water Data'!$E$6,0,10*ROW('Water Data'!E117))),'Data Summary'!BW123="Yes"),OFFSET('Water Data'!$E$6,0,10*ROW('Water Data'!E117)),NA())</f>
        <v>#N/A</v>
      </c>
      <c r="I123" s="506" t="e">
        <f ca="1">+IF(AND(ISNUMBER(OFFSET('Water Data'!$E$9,0,10*ROW('Water Data'!E117))),'Data Summary'!BX123="Yes"),OFFSET('Water Data'!$E$9,0,10*ROW('Water Data'!E117)),NA())</f>
        <v>#N/A</v>
      </c>
      <c r="J123" s="506" t="e">
        <f ca="1">+IF(AND(ISNUMBER(OFFSET('Water Data'!$F$4,0,10*ROW('Water Data'!F117))),'Data Summary'!BY123="Yes"),100-OFFSET('Water Data'!$F$4,0,10*ROW('Water Data'!F117)),NA())</f>
        <v>#N/A</v>
      </c>
      <c r="K123" s="506" t="e">
        <f ca="1">+IF(AND(ISNUMBER(OFFSET('Water Data'!$F$6,0,10*ROW('Water Data'!F117))),'Data Summary'!BZ123="Yes"),OFFSET('Water Data'!$F$6,0,10*ROW('Water Data'!F117)),NA())</f>
        <v>#N/A</v>
      </c>
      <c r="L123" s="506" t="e">
        <f ca="1">+IF(AND(ISNUMBER(OFFSET('Water Data'!$F$9,0,10*ROW('Water Data'!F117))),'Data Summary'!CA123="Yes"),OFFSET('Water Data'!$F$9,0,10*ROW('Water Data'!F117)),NA())</f>
        <v>#N/A</v>
      </c>
      <c r="M123" s="506" t="e">
        <f ca="1">+IF(AND(ISNUMBER(OFFSET('Water Data'!$G$4,0,10*ROW('Water Data'!G117))),'Data Summary'!CB123="Yes"),100-OFFSET('Water Data'!$G$4,0,10*ROW('Water Data'!G117)),NA())</f>
        <v>#N/A</v>
      </c>
      <c r="N123" s="506" t="e">
        <f ca="1">+IF(AND(ISNUMBER(OFFSET('Water Data'!$G$6,0,10*ROW('Water Data'!G117))),'Data Summary'!CC123="Yes"),OFFSET('Water Data'!$G$6,0,10*ROW('Water Data'!G117)),NA())</f>
        <v>#N/A</v>
      </c>
      <c r="O123" s="506" t="e">
        <f ca="1">+IF(AND(ISNUMBER(OFFSET('Water Data'!$G$9,0,10*ROW('Water Data'!G117))),'Data Summary'!CD123="Yes"),OFFSET('Water Data'!$G$9,0,10*ROW('Water Data'!G117)),NA())</f>
        <v>#N/A</v>
      </c>
      <c r="P123" s="506" t="e">
        <f ca="1">+IF(AND(ISNUMBER(OFFSET('Water Data'!$H$4,0,10*ROW('Water Data'!H117))),'Data Summary'!CE123="Yes"),100-OFFSET('Water Data'!$H$4,0,10*ROW('Water Data'!H117)),NA())</f>
        <v>#N/A</v>
      </c>
      <c r="Q123" s="506" t="e">
        <f ca="1">+IF(AND(ISNUMBER(OFFSET('Water Data'!$H$6,0,10*ROW('Water Data'!H117))),'Data Summary'!CF123="Yes"),OFFSET('Water Data'!$H$6,0,10*ROW('Water Data'!H117)),NA())</f>
        <v>#N/A</v>
      </c>
      <c r="R123" s="506" t="e">
        <f ca="1">+IF(AND(ISNUMBER(OFFSET('Water Data'!$H$9,0,10*ROW('Water Data'!H117))),'Data Summary'!CG123="Yes"),OFFSET('Water Data'!$H$9,0,10*ROW('Water Data'!H117)),NA())</f>
        <v>#N/A</v>
      </c>
      <c r="S123" s="506" t="e">
        <f ca="1">+IF(AND(ISNUMBER(OFFSET('Water Data'!$I$4,0,10*ROW('Water Data'!I117))),'Data Summary'!CH123="Yes"),100-OFFSET('Water Data'!$I$4,0,10*ROW('Water Data'!I117)),NA())</f>
        <v>#N/A</v>
      </c>
      <c r="T123" s="506" t="e">
        <f ca="1">+IF(AND(ISNUMBER(OFFSET('Water Data'!$I$6,0,10*ROW('Water Data'!I117))),'Data Summary'!CI123="Yes"),OFFSET('Water Data'!$I$6,0,10*ROW('Water Data'!I117)),NA())</f>
        <v>#N/A</v>
      </c>
      <c r="U123" s="506" t="e">
        <f ca="1">+IF(AND(ISNUMBER(OFFSET('Water Data'!$I$9,0,10*ROW('Water Data'!I117))),'Data Summary'!CJ123="Yes"),OFFSET('Water Data'!$I$9,0,10*ROW('Water Data'!I117)),NA())</f>
        <v>#N/A</v>
      </c>
      <c r="V123" s="507" t="e">
        <f ca="1">+IF(AND(ISNUMBER(OFFSET('Sanitation Data'!$D$4,0,10*ROW('Sanitation Data'!D117))),'Data Summary'!CK123="Yes"),100-OFFSET('Sanitation Data'!$D$4,0,10*ROW('Sanitation Data'!D117)),NA())</f>
        <v>#N/A</v>
      </c>
      <c r="W123" s="507" t="e">
        <f ca="1">+IF(AND(ISNUMBER(OFFSET('Sanitation Data'!$D$6,0,10*ROW('Sanitation Data'!D117))),'Data Summary'!CL123="Yes"),OFFSET('Sanitation Data'!$D$6,0,10*ROW('Sanitation Data'!D117)),NA())</f>
        <v>#N/A</v>
      </c>
      <c r="X123" s="507" t="e">
        <f ca="1">+IF(AND(ISNUMBER(OFFSET('Sanitation Data'!$D$10,0,10*ROW('Sanitation Data'!D117))),'Data Summary'!CM123="Yes"),OFFSET('Sanitation Data'!$D$10,0,10*ROW('Sanitation Data'!D117)),NA())</f>
        <v>#N/A</v>
      </c>
      <c r="Y123" s="507" t="e">
        <f ca="1">+IF(AND(ISNUMBER(OFFSET('Sanitation Data'!$D$11,0,10*ROW('Sanitation Data'!D117))),'Data Summary'!CN123="Yes"),OFFSET('Sanitation Data'!$D$11,0,10*ROW('Sanitation Data'!D117)),NA())</f>
        <v>#N/A</v>
      </c>
      <c r="Z123" s="507" t="e">
        <f ca="1">+IF(AND(ISNUMBER(OFFSET('Sanitation Data'!$D$12,0,10*ROW('Sanitation Data'!D117))),'Data Summary'!CO123="Yes"),OFFSET('Sanitation Data'!$D$12,0,10*ROW('Sanitation Data'!D117)),NA())</f>
        <v>#N/A</v>
      </c>
      <c r="AA123" s="507" t="e">
        <f ca="1">+IF(AND(ISNUMBER(OFFSET('Sanitation Data'!$E$4,0,10*ROW('Sanitation Data'!E117))),'Data Summary'!CP123="Yes"),100-OFFSET('Sanitation Data'!$E$4,0,10*ROW('Sanitation Data'!E117)),NA())</f>
        <v>#N/A</v>
      </c>
      <c r="AB123" s="507" t="e">
        <f ca="1">+IF(AND(ISNUMBER(OFFSET('Sanitation Data'!$E$6,0,10*ROW('Sanitation Data'!E117))),'Data Summary'!CQ123="Yes"),OFFSET('Sanitation Data'!$E$6,0,10*ROW('Sanitation Data'!E117)),NA())</f>
        <v>#N/A</v>
      </c>
      <c r="AC123" s="507" t="e">
        <f ca="1">+IF(AND(ISNUMBER(OFFSET('Sanitation Data'!$E$10,0,10*ROW('Sanitation Data'!E117))),'Data Summary'!CR123="Yes"),OFFSET('Sanitation Data'!$E$10,0,10*ROW('Sanitation Data'!E117)),NA())</f>
        <v>#N/A</v>
      </c>
      <c r="AD123" s="507" t="e">
        <f ca="1">+IF(AND(ISNUMBER(OFFSET('Sanitation Data'!$E$11,0,10*ROW('Sanitation Data'!E117))),'Data Summary'!CS123="Yes"),OFFSET('Sanitation Data'!$E$11,0,10*ROW('Sanitation Data'!E117)),NA())</f>
        <v>#N/A</v>
      </c>
      <c r="AE123" s="507" t="e">
        <f ca="1">+IF(AND(ISNUMBER(OFFSET('Sanitation Data'!$E$12,0,10*ROW('Sanitation Data'!E117))),'Data Summary'!CT123="Yes"),OFFSET('Sanitation Data'!$E$12,0,10*ROW('Sanitation Data'!E117)),NA())</f>
        <v>#N/A</v>
      </c>
      <c r="AF123" s="507" t="e">
        <f ca="1">+IF(AND(ISNUMBER(OFFSET('Sanitation Data'!$F$4,0,10*ROW('Sanitation Data'!F117))),'Data Summary'!CU123="Yes"),100-OFFSET('Sanitation Data'!$F$4,0,10*ROW('Sanitation Data'!F117)),NA())</f>
        <v>#N/A</v>
      </c>
      <c r="AG123" s="507" t="e">
        <f ca="1">+IF(AND(ISNUMBER(OFFSET('Sanitation Data'!$F$6,0,10*ROW('Sanitation Data'!F117))),'Data Summary'!CV123="Yes"),OFFSET('Sanitation Data'!$F$6,0,10*ROW('Sanitation Data'!F117)),NA())</f>
        <v>#N/A</v>
      </c>
      <c r="AH123" s="507" t="e">
        <f ca="1">+IF(AND(ISNUMBER(OFFSET('Sanitation Data'!$F$10,0,10*ROW('Sanitation Data'!F117))),'Data Summary'!CW123="Yes"),OFFSET('Sanitation Data'!$F$10,0,10*ROW('Sanitation Data'!F117)),NA())</f>
        <v>#N/A</v>
      </c>
      <c r="AI123" s="507" t="e">
        <f ca="1">+IF(AND(ISNUMBER(OFFSET('Sanitation Data'!$F$11,0,10*ROW('Sanitation Data'!F117))),'Data Summary'!CX123="Yes"),OFFSET('Sanitation Data'!$F$11,0,10*ROW('Sanitation Data'!F117)),NA())</f>
        <v>#N/A</v>
      </c>
      <c r="AJ123" s="507" t="e">
        <f ca="1">+IF(AND(ISNUMBER(OFFSET('Sanitation Data'!$F$12,0,10*ROW('Sanitation Data'!F117))),'Data Summary'!CY123="Yes"),OFFSET('Sanitation Data'!$F$12,0,10*ROW('Sanitation Data'!F117)),NA())</f>
        <v>#N/A</v>
      </c>
      <c r="AK123" s="507" t="e">
        <f ca="1">+IF(AND(ISNUMBER(OFFSET('Sanitation Data'!$G$4,0,10*ROW('Sanitation Data'!G117))),'Data Summary'!CZ123="Yes"),100-OFFSET('Sanitation Data'!$G$4,0,10*ROW('Sanitation Data'!G117)),NA())</f>
        <v>#N/A</v>
      </c>
      <c r="AL123" s="507" t="e">
        <f ca="1">+IF(AND(ISNUMBER(OFFSET('Sanitation Data'!$G$6,0,10*ROW('Sanitation Data'!G117))),'Data Summary'!DA123="Yes"),OFFSET('Sanitation Data'!$G$6,0,10*ROW('Sanitation Data'!G117)),NA())</f>
        <v>#N/A</v>
      </c>
      <c r="AM123" s="507" t="e">
        <f ca="1">+IF(AND(ISNUMBER(OFFSET('Sanitation Data'!$G$10,0,10*ROW('Sanitation Data'!G117))),'Data Summary'!DB123="Yes"),OFFSET('Sanitation Data'!$G$10,0,10*ROW('Sanitation Data'!G117)),NA())</f>
        <v>#N/A</v>
      </c>
      <c r="AN123" s="507" t="e">
        <f ca="1">+IF(AND(ISNUMBER(OFFSET('Sanitation Data'!$G$11,0,10*ROW('Sanitation Data'!G117))),'Data Summary'!DC123="Yes"),OFFSET('Sanitation Data'!$G$11,0,10*ROW('Sanitation Data'!G117)),NA())</f>
        <v>#N/A</v>
      </c>
      <c r="AO123" s="507" t="e">
        <f ca="1">+IF(AND(ISNUMBER(OFFSET('Sanitation Data'!$G$12,0,10*ROW('Sanitation Data'!G117))),'Data Summary'!DD123="Yes"),OFFSET('Sanitation Data'!$G$12,0,10*ROW('Sanitation Data'!G117)),NA())</f>
        <v>#N/A</v>
      </c>
      <c r="AP123" s="507" t="e">
        <f ca="1">+IF(AND(ISNUMBER(OFFSET('Sanitation Data'!$H$4,0,10*ROW('Sanitation Data'!H117))),'Data Summary'!DE123="Yes"),100-OFFSET('Sanitation Data'!$H$4,0,10*ROW('Sanitation Data'!H117)),NA())</f>
        <v>#N/A</v>
      </c>
      <c r="AQ123" s="507" t="e">
        <f ca="1">+IF(AND(ISNUMBER(OFFSET('Sanitation Data'!$H$6,0,10*ROW('Sanitation Data'!H117))),'Data Summary'!DF123="Yes"),OFFSET('Sanitation Data'!$H$6,0,10*ROW('Sanitation Data'!H117)),NA())</f>
        <v>#N/A</v>
      </c>
      <c r="AR123" s="507" t="e">
        <f ca="1">+IF(AND(ISNUMBER(OFFSET('Sanitation Data'!$H$10,0,10*ROW('Sanitation Data'!H117))),'Data Summary'!DG123="Yes"),OFFSET('Sanitation Data'!$H$10,0,10*ROW('Sanitation Data'!H117)),NA())</f>
        <v>#N/A</v>
      </c>
      <c r="AS123" s="507" t="e">
        <f ca="1">+IF(AND(ISNUMBER(OFFSET('Sanitation Data'!$H$11,0,10*ROW('Sanitation Data'!H117))),'Data Summary'!DH123="Yes"),OFFSET('Sanitation Data'!$H$11,0,10*ROW('Sanitation Data'!H117)),NA())</f>
        <v>#N/A</v>
      </c>
      <c r="AT123" s="507" t="e">
        <f ca="1">+IF(AND(ISNUMBER(OFFSET('Sanitation Data'!$H$12,0,10*ROW('Sanitation Data'!H117))),'Data Summary'!DI123="Yes"),OFFSET('Sanitation Data'!$H$12,0,10*ROW('Sanitation Data'!H117)),NA())</f>
        <v>#N/A</v>
      </c>
      <c r="AU123" s="507" t="e">
        <f ca="1">+IF(AND(ISNUMBER(OFFSET('Sanitation Data'!$I$4,0,10*ROW('Sanitation Data'!I117))),'Data Summary'!DJ123="Yes"),100-OFFSET('Sanitation Data'!$I$4,0,10*ROW('Sanitation Data'!I117)),NA())</f>
        <v>#N/A</v>
      </c>
      <c r="AV123" s="507" t="e">
        <f ca="1">+IF(AND(ISNUMBER(OFFSET('Sanitation Data'!$I$6,0,10*ROW('Sanitation Data'!I117))),'Data Summary'!DK123="Yes"),OFFSET('Sanitation Data'!$I$6,0,10*ROW('Sanitation Data'!I117)),NA())</f>
        <v>#N/A</v>
      </c>
      <c r="AW123" s="507" t="e">
        <f ca="1">+IF(AND(ISNUMBER(OFFSET('Sanitation Data'!$I$10,0,10*ROW('Sanitation Data'!I117))),'Data Summary'!DL123="Yes"),OFFSET('Sanitation Data'!$I$10,0,10*ROW('Sanitation Data'!I117)),NA())</f>
        <v>#N/A</v>
      </c>
      <c r="AX123" s="507" t="e">
        <f ca="1">+IF(AND(ISNUMBER(OFFSET('Sanitation Data'!$I$11,0,10*ROW('Sanitation Data'!I117))),'Data Summary'!DM123="Yes"),OFFSET('Sanitation Data'!$I$11,0,10*ROW('Sanitation Data'!I117)),NA())</f>
        <v>#N/A</v>
      </c>
      <c r="AY123" s="507" t="e">
        <f ca="1">+IF(AND(ISNUMBER(OFFSET('Sanitation Data'!$I$12,0,10*ROW('Sanitation Data'!I117))),'Data Summary'!DN123="Yes"),OFFSET('Sanitation Data'!$I$12,0,10*ROW('Sanitation Data'!I117)),NA())</f>
        <v>#N/A</v>
      </c>
      <c r="AZ123" s="508" t="e">
        <f ca="1">+IF(AND(ISNUMBER(OFFSET('Hygiene Data'!$D$5,0,10*ROW('Hygiene Data'!D117))),'Data Summary'!DO123="Yes"),OFFSET('Hygiene Data'!$D$5,0,10*ROW('Hygiene Data'!D117)),NA())</f>
        <v>#N/A</v>
      </c>
      <c r="BA123" s="508" t="e">
        <f ca="1">+IF(AND(ISNUMBER(OFFSET('Hygiene Data'!$D$7,0,10*ROW('Hygiene Data'!D117))),'Data Summary'!DP123="Yes"),OFFSET('Hygiene Data'!$D$7,0,10*ROW('Hygiene Data'!D117)),NA())</f>
        <v>#N/A</v>
      </c>
      <c r="BB123" s="508" t="e">
        <f ca="1">+IF(AND(ISNUMBER(OFFSET('Hygiene Data'!$D$9,0,10*ROW('Hygiene Data'!D117))),'Data Summary'!DQ123="Yes"),OFFSET('Hygiene Data'!$D$9,0,10*ROW('Hygiene Data'!D117)),NA())</f>
        <v>#N/A</v>
      </c>
      <c r="BC123" s="508" t="e">
        <f ca="1">+IF(AND(ISNUMBER(OFFSET('Hygiene Data'!$E$5,0,10*ROW('Hygiene Data'!E117))),'Data Summary'!DR123="Yes"),OFFSET('Hygiene Data'!$E$5,0,10*ROW('Hygiene Data'!E117)),NA())</f>
        <v>#N/A</v>
      </c>
      <c r="BD123" s="508" t="e">
        <f ca="1">+IF(AND(ISNUMBER(OFFSET('Hygiene Data'!$E$7,0,10*ROW('Hygiene Data'!E117))),'Data Summary'!DS123="Yes"),OFFSET('Hygiene Data'!$E$7,0,10*ROW('Hygiene Data'!E117)),NA())</f>
        <v>#N/A</v>
      </c>
      <c r="BE123" s="508" t="e">
        <f ca="1">+IF(AND(ISNUMBER(OFFSET('Hygiene Data'!$E$9,0,10*ROW('Hygiene Data'!E117))),'Data Summary'!DT123="Yes"),OFFSET('Hygiene Data'!$E$9,0,10*ROW('Hygiene Data'!E117)),NA())</f>
        <v>#N/A</v>
      </c>
      <c r="BF123" s="508" t="e">
        <f ca="1">+IF(AND(ISNUMBER(OFFSET('Hygiene Data'!$F$5,0,10*ROW('Hygiene Data'!F117))),'Data Summary'!DU123="Yes"),OFFSET('Hygiene Data'!$F$5,0,10*ROW('Hygiene Data'!F117)),NA())</f>
        <v>#N/A</v>
      </c>
      <c r="BG123" s="508" t="e">
        <f ca="1">+IF(AND(ISNUMBER(OFFSET('Hygiene Data'!$F$7,0,10*ROW('Hygiene Data'!F117))),'Data Summary'!DV123="Yes"),OFFSET('Hygiene Data'!$F$7,0,10*ROW('Hygiene Data'!F117)),NA())</f>
        <v>#N/A</v>
      </c>
      <c r="BH123" s="508" t="e">
        <f ca="1">+IF(AND(ISNUMBER(OFFSET('Hygiene Data'!$F$9,0,10*ROW('Hygiene Data'!F117))),'Data Summary'!DW123="Yes"),OFFSET('Hygiene Data'!$F$9,0,10*ROW('Hygiene Data'!F117)),NA())</f>
        <v>#N/A</v>
      </c>
      <c r="BI123" s="508" t="e">
        <f ca="1">+IF(AND(ISNUMBER(OFFSET('Hygiene Data'!$G$5,0,10*ROW('Hygiene Data'!G117))),'Data Summary'!DX123="Yes"),OFFSET('Hygiene Data'!$G$5,0,10*ROW('Hygiene Data'!G117)),NA())</f>
        <v>#N/A</v>
      </c>
      <c r="BJ123" s="508" t="e">
        <f ca="1">+IF(AND(ISNUMBER(OFFSET('Hygiene Data'!$G$7,0,10*ROW('Hygiene Data'!G117))),'Data Summary'!DY123="Yes"),OFFSET('Hygiene Data'!$G$7,0,10*ROW('Hygiene Data'!G117)),NA())</f>
        <v>#N/A</v>
      </c>
      <c r="BK123" s="508" t="e">
        <f ca="1">+IF(AND(ISNUMBER(OFFSET('Hygiene Data'!$G$9,0,10*ROW('Hygiene Data'!G117))),'Data Summary'!DZ123="Yes"),OFFSET('Hygiene Data'!$G$9,0,10*ROW('Hygiene Data'!G117)),NA())</f>
        <v>#N/A</v>
      </c>
      <c r="BL123" s="508" t="e">
        <f ca="1">+IF(AND(ISNUMBER(OFFSET('Hygiene Data'!$H$5,0,10*ROW('Hygiene Data'!H117))),'Data Summary'!EA123="Yes"),OFFSET('Hygiene Data'!$H$5,0,10*ROW('Hygiene Data'!H117)),NA())</f>
        <v>#N/A</v>
      </c>
      <c r="BM123" s="508" t="e">
        <f ca="1">+IF(AND(ISNUMBER(OFFSET('Hygiene Data'!$H$7,0,10*ROW('Hygiene Data'!H117))),'Data Summary'!EB123="Yes"),OFFSET('Hygiene Data'!$H$7,0,10*ROW('Hygiene Data'!H117)),NA())</f>
        <v>#N/A</v>
      </c>
      <c r="BN123" s="508" t="e">
        <f ca="1">+IF(AND(ISNUMBER(OFFSET('Hygiene Data'!$H$9,0,10*ROW('Hygiene Data'!H117))),'Data Summary'!EC123="Yes"),OFFSET('Hygiene Data'!$H$9,0,10*ROW('Hygiene Data'!H117)),NA())</f>
        <v>#N/A</v>
      </c>
      <c r="BO123" s="508" t="e">
        <f ca="1">+IF(AND(ISNUMBER(OFFSET('Hygiene Data'!$I$5,0,10*ROW('Hygiene Data'!I117))),'Data Summary'!ED123="Yes"),OFFSET('Hygiene Data'!$I$5,0,10*ROW('Hygiene Data'!I117)),NA())</f>
        <v>#N/A</v>
      </c>
      <c r="BP123" s="508" t="e">
        <f ca="1">+IF(AND(ISNUMBER(OFFSET('Hygiene Data'!$I$7,0,10*ROW('Hygiene Data'!I117))),'Data Summary'!EE123="Yes"),OFFSET('Hygiene Data'!$I$7,0,10*ROW('Hygiene Data'!I117)),NA())</f>
        <v>#N/A</v>
      </c>
      <c r="BQ123" s="508" t="e">
        <f ca="1">+IF(AND(ISNUMBER(OFFSET('Hygiene Data'!$I$9,0,10*ROW('Hygiene Data'!I117))),'Data Summary'!EF123="Yes"),OFFSET('Hygiene Data'!$I$9,0,10*ROW('Hygiene Data'!I117)),NA())</f>
        <v>#N/A</v>
      </c>
    </row>
    <row r="124" spans="1:69" x14ac:dyDescent="0.25">
      <c r="A124" s="504" t="e">
        <f ca="1">+RIGHT('Data Summary'!A124,LEN('Data Summary'!A124)-9)</f>
        <v>#VALUE!</v>
      </c>
      <c r="B124" s="478" t="str">
        <f ca="1">+IF(ISTEXT('Data Summary'!B124),'Data Summary'!B124,"")</f>
        <v/>
      </c>
      <c r="C124" s="505" t="e">
        <f ca="1">+VALUE('Data Summary'!C124)</f>
        <v>#VALUE!</v>
      </c>
      <c r="D124" s="506" t="e">
        <f ca="1">+IF(AND(ISNUMBER(OFFSET('Water Data'!$D$4,0,10*ROW('Water Data'!D118))),'Data Summary'!BS124="Yes"),100-OFFSET('Water Data'!$D$4,0,10*ROW('Water Data'!D118)),NA())</f>
        <v>#N/A</v>
      </c>
      <c r="E124" s="506" t="e">
        <f ca="1">+IF(AND(ISNUMBER(OFFSET('Water Data'!$D$6,0,10*ROW('Water Data'!D118))),'Data Summary'!BT124="Yes"),OFFSET('Water Data'!$D$6,0,10*ROW('Water Data'!D118)),NA())</f>
        <v>#N/A</v>
      </c>
      <c r="F124" s="506" t="e">
        <f ca="1">+IF(AND(ISNUMBER(OFFSET('Water Data'!$D$9,0,10*ROW('Water Data'!D118))),'Data Summary'!BU124="Yes"),OFFSET('Water Data'!$D$9,0,10*ROW('Water Data'!D118)),NA())</f>
        <v>#N/A</v>
      </c>
      <c r="G124" s="506" t="e">
        <f ca="1">+IF(AND(ISNUMBER(OFFSET('Water Data'!$E$4,0,10*ROW('Water Data'!E118))),'Data Summary'!BV124="Yes"),100-OFFSET('Water Data'!$E$4,0,10*ROW('Water Data'!E118)),NA())</f>
        <v>#N/A</v>
      </c>
      <c r="H124" s="506" t="e">
        <f ca="1">+IF(AND(ISNUMBER(OFFSET('Water Data'!$E$6,0,10*ROW('Water Data'!E118))),'Data Summary'!BW124="Yes"),OFFSET('Water Data'!$E$6,0,10*ROW('Water Data'!E118)),NA())</f>
        <v>#N/A</v>
      </c>
      <c r="I124" s="506" t="e">
        <f ca="1">+IF(AND(ISNUMBER(OFFSET('Water Data'!$E$9,0,10*ROW('Water Data'!E118))),'Data Summary'!BX124="Yes"),OFFSET('Water Data'!$E$9,0,10*ROW('Water Data'!E118)),NA())</f>
        <v>#N/A</v>
      </c>
      <c r="J124" s="506" t="e">
        <f ca="1">+IF(AND(ISNUMBER(OFFSET('Water Data'!$F$4,0,10*ROW('Water Data'!F118))),'Data Summary'!BY124="Yes"),100-OFFSET('Water Data'!$F$4,0,10*ROW('Water Data'!F118)),NA())</f>
        <v>#N/A</v>
      </c>
      <c r="K124" s="506" t="e">
        <f ca="1">+IF(AND(ISNUMBER(OFFSET('Water Data'!$F$6,0,10*ROW('Water Data'!F118))),'Data Summary'!BZ124="Yes"),OFFSET('Water Data'!$F$6,0,10*ROW('Water Data'!F118)),NA())</f>
        <v>#N/A</v>
      </c>
      <c r="L124" s="506" t="e">
        <f ca="1">+IF(AND(ISNUMBER(OFFSET('Water Data'!$F$9,0,10*ROW('Water Data'!F118))),'Data Summary'!CA124="Yes"),OFFSET('Water Data'!$F$9,0,10*ROW('Water Data'!F118)),NA())</f>
        <v>#N/A</v>
      </c>
      <c r="M124" s="506" t="e">
        <f ca="1">+IF(AND(ISNUMBER(OFFSET('Water Data'!$G$4,0,10*ROW('Water Data'!G118))),'Data Summary'!CB124="Yes"),100-OFFSET('Water Data'!$G$4,0,10*ROW('Water Data'!G118)),NA())</f>
        <v>#N/A</v>
      </c>
      <c r="N124" s="506" t="e">
        <f ca="1">+IF(AND(ISNUMBER(OFFSET('Water Data'!$G$6,0,10*ROW('Water Data'!G118))),'Data Summary'!CC124="Yes"),OFFSET('Water Data'!$G$6,0,10*ROW('Water Data'!G118)),NA())</f>
        <v>#N/A</v>
      </c>
      <c r="O124" s="506" t="e">
        <f ca="1">+IF(AND(ISNUMBER(OFFSET('Water Data'!$G$9,0,10*ROW('Water Data'!G118))),'Data Summary'!CD124="Yes"),OFFSET('Water Data'!$G$9,0,10*ROW('Water Data'!G118)),NA())</f>
        <v>#N/A</v>
      </c>
      <c r="P124" s="506" t="e">
        <f ca="1">+IF(AND(ISNUMBER(OFFSET('Water Data'!$H$4,0,10*ROW('Water Data'!H118))),'Data Summary'!CE124="Yes"),100-OFFSET('Water Data'!$H$4,0,10*ROW('Water Data'!H118)),NA())</f>
        <v>#N/A</v>
      </c>
      <c r="Q124" s="506" t="e">
        <f ca="1">+IF(AND(ISNUMBER(OFFSET('Water Data'!$H$6,0,10*ROW('Water Data'!H118))),'Data Summary'!CF124="Yes"),OFFSET('Water Data'!$H$6,0,10*ROW('Water Data'!H118)),NA())</f>
        <v>#N/A</v>
      </c>
      <c r="R124" s="506" t="e">
        <f ca="1">+IF(AND(ISNUMBER(OFFSET('Water Data'!$H$9,0,10*ROW('Water Data'!H118))),'Data Summary'!CG124="Yes"),OFFSET('Water Data'!$H$9,0,10*ROW('Water Data'!H118)),NA())</f>
        <v>#N/A</v>
      </c>
      <c r="S124" s="506" t="e">
        <f ca="1">+IF(AND(ISNUMBER(OFFSET('Water Data'!$I$4,0,10*ROW('Water Data'!I118))),'Data Summary'!CH124="Yes"),100-OFFSET('Water Data'!$I$4,0,10*ROW('Water Data'!I118)),NA())</f>
        <v>#N/A</v>
      </c>
      <c r="T124" s="506" t="e">
        <f ca="1">+IF(AND(ISNUMBER(OFFSET('Water Data'!$I$6,0,10*ROW('Water Data'!I118))),'Data Summary'!CI124="Yes"),OFFSET('Water Data'!$I$6,0,10*ROW('Water Data'!I118)),NA())</f>
        <v>#N/A</v>
      </c>
      <c r="U124" s="506" t="e">
        <f ca="1">+IF(AND(ISNUMBER(OFFSET('Water Data'!$I$9,0,10*ROW('Water Data'!I118))),'Data Summary'!CJ124="Yes"),OFFSET('Water Data'!$I$9,0,10*ROW('Water Data'!I118)),NA())</f>
        <v>#N/A</v>
      </c>
      <c r="V124" s="507" t="e">
        <f ca="1">+IF(AND(ISNUMBER(OFFSET('Sanitation Data'!$D$4,0,10*ROW('Sanitation Data'!D118))),'Data Summary'!CK124="Yes"),100-OFFSET('Sanitation Data'!$D$4,0,10*ROW('Sanitation Data'!D118)),NA())</f>
        <v>#N/A</v>
      </c>
      <c r="W124" s="507" t="e">
        <f ca="1">+IF(AND(ISNUMBER(OFFSET('Sanitation Data'!$D$6,0,10*ROW('Sanitation Data'!D118))),'Data Summary'!CL124="Yes"),OFFSET('Sanitation Data'!$D$6,0,10*ROW('Sanitation Data'!D118)),NA())</f>
        <v>#N/A</v>
      </c>
      <c r="X124" s="507" t="e">
        <f ca="1">+IF(AND(ISNUMBER(OFFSET('Sanitation Data'!$D$10,0,10*ROW('Sanitation Data'!D118))),'Data Summary'!CM124="Yes"),OFFSET('Sanitation Data'!$D$10,0,10*ROW('Sanitation Data'!D118)),NA())</f>
        <v>#N/A</v>
      </c>
      <c r="Y124" s="507" t="e">
        <f ca="1">+IF(AND(ISNUMBER(OFFSET('Sanitation Data'!$D$11,0,10*ROW('Sanitation Data'!D118))),'Data Summary'!CN124="Yes"),OFFSET('Sanitation Data'!$D$11,0,10*ROW('Sanitation Data'!D118)),NA())</f>
        <v>#N/A</v>
      </c>
      <c r="Z124" s="507" t="e">
        <f ca="1">+IF(AND(ISNUMBER(OFFSET('Sanitation Data'!$D$12,0,10*ROW('Sanitation Data'!D118))),'Data Summary'!CO124="Yes"),OFFSET('Sanitation Data'!$D$12,0,10*ROW('Sanitation Data'!D118)),NA())</f>
        <v>#N/A</v>
      </c>
      <c r="AA124" s="507" t="e">
        <f ca="1">+IF(AND(ISNUMBER(OFFSET('Sanitation Data'!$E$4,0,10*ROW('Sanitation Data'!E118))),'Data Summary'!CP124="Yes"),100-OFFSET('Sanitation Data'!$E$4,0,10*ROW('Sanitation Data'!E118)),NA())</f>
        <v>#N/A</v>
      </c>
      <c r="AB124" s="507" t="e">
        <f ca="1">+IF(AND(ISNUMBER(OFFSET('Sanitation Data'!$E$6,0,10*ROW('Sanitation Data'!E118))),'Data Summary'!CQ124="Yes"),OFFSET('Sanitation Data'!$E$6,0,10*ROW('Sanitation Data'!E118)),NA())</f>
        <v>#N/A</v>
      </c>
      <c r="AC124" s="507" t="e">
        <f ca="1">+IF(AND(ISNUMBER(OFFSET('Sanitation Data'!$E$10,0,10*ROW('Sanitation Data'!E118))),'Data Summary'!CR124="Yes"),OFFSET('Sanitation Data'!$E$10,0,10*ROW('Sanitation Data'!E118)),NA())</f>
        <v>#N/A</v>
      </c>
      <c r="AD124" s="507" t="e">
        <f ca="1">+IF(AND(ISNUMBER(OFFSET('Sanitation Data'!$E$11,0,10*ROW('Sanitation Data'!E118))),'Data Summary'!CS124="Yes"),OFFSET('Sanitation Data'!$E$11,0,10*ROW('Sanitation Data'!E118)),NA())</f>
        <v>#N/A</v>
      </c>
      <c r="AE124" s="507" t="e">
        <f ca="1">+IF(AND(ISNUMBER(OFFSET('Sanitation Data'!$E$12,0,10*ROW('Sanitation Data'!E118))),'Data Summary'!CT124="Yes"),OFFSET('Sanitation Data'!$E$12,0,10*ROW('Sanitation Data'!E118)),NA())</f>
        <v>#N/A</v>
      </c>
      <c r="AF124" s="507" t="e">
        <f ca="1">+IF(AND(ISNUMBER(OFFSET('Sanitation Data'!$F$4,0,10*ROW('Sanitation Data'!F118))),'Data Summary'!CU124="Yes"),100-OFFSET('Sanitation Data'!$F$4,0,10*ROW('Sanitation Data'!F118)),NA())</f>
        <v>#N/A</v>
      </c>
      <c r="AG124" s="507" t="e">
        <f ca="1">+IF(AND(ISNUMBER(OFFSET('Sanitation Data'!$F$6,0,10*ROW('Sanitation Data'!F118))),'Data Summary'!CV124="Yes"),OFFSET('Sanitation Data'!$F$6,0,10*ROW('Sanitation Data'!F118)),NA())</f>
        <v>#N/A</v>
      </c>
      <c r="AH124" s="507" t="e">
        <f ca="1">+IF(AND(ISNUMBER(OFFSET('Sanitation Data'!$F$10,0,10*ROW('Sanitation Data'!F118))),'Data Summary'!CW124="Yes"),OFFSET('Sanitation Data'!$F$10,0,10*ROW('Sanitation Data'!F118)),NA())</f>
        <v>#N/A</v>
      </c>
      <c r="AI124" s="507" t="e">
        <f ca="1">+IF(AND(ISNUMBER(OFFSET('Sanitation Data'!$F$11,0,10*ROW('Sanitation Data'!F118))),'Data Summary'!CX124="Yes"),OFFSET('Sanitation Data'!$F$11,0,10*ROW('Sanitation Data'!F118)),NA())</f>
        <v>#N/A</v>
      </c>
      <c r="AJ124" s="507" t="e">
        <f ca="1">+IF(AND(ISNUMBER(OFFSET('Sanitation Data'!$F$12,0,10*ROW('Sanitation Data'!F118))),'Data Summary'!CY124="Yes"),OFFSET('Sanitation Data'!$F$12,0,10*ROW('Sanitation Data'!F118)),NA())</f>
        <v>#N/A</v>
      </c>
      <c r="AK124" s="507" t="e">
        <f ca="1">+IF(AND(ISNUMBER(OFFSET('Sanitation Data'!$G$4,0,10*ROW('Sanitation Data'!G118))),'Data Summary'!CZ124="Yes"),100-OFFSET('Sanitation Data'!$G$4,0,10*ROW('Sanitation Data'!G118)),NA())</f>
        <v>#N/A</v>
      </c>
      <c r="AL124" s="507" t="e">
        <f ca="1">+IF(AND(ISNUMBER(OFFSET('Sanitation Data'!$G$6,0,10*ROW('Sanitation Data'!G118))),'Data Summary'!DA124="Yes"),OFFSET('Sanitation Data'!$G$6,0,10*ROW('Sanitation Data'!G118)),NA())</f>
        <v>#N/A</v>
      </c>
      <c r="AM124" s="507" t="e">
        <f ca="1">+IF(AND(ISNUMBER(OFFSET('Sanitation Data'!$G$10,0,10*ROW('Sanitation Data'!G118))),'Data Summary'!DB124="Yes"),OFFSET('Sanitation Data'!$G$10,0,10*ROW('Sanitation Data'!G118)),NA())</f>
        <v>#N/A</v>
      </c>
      <c r="AN124" s="507" t="e">
        <f ca="1">+IF(AND(ISNUMBER(OFFSET('Sanitation Data'!$G$11,0,10*ROW('Sanitation Data'!G118))),'Data Summary'!DC124="Yes"),OFFSET('Sanitation Data'!$G$11,0,10*ROW('Sanitation Data'!G118)),NA())</f>
        <v>#N/A</v>
      </c>
      <c r="AO124" s="507" t="e">
        <f ca="1">+IF(AND(ISNUMBER(OFFSET('Sanitation Data'!$G$12,0,10*ROW('Sanitation Data'!G118))),'Data Summary'!DD124="Yes"),OFFSET('Sanitation Data'!$G$12,0,10*ROW('Sanitation Data'!G118)),NA())</f>
        <v>#N/A</v>
      </c>
      <c r="AP124" s="507" t="e">
        <f ca="1">+IF(AND(ISNUMBER(OFFSET('Sanitation Data'!$H$4,0,10*ROW('Sanitation Data'!H118))),'Data Summary'!DE124="Yes"),100-OFFSET('Sanitation Data'!$H$4,0,10*ROW('Sanitation Data'!H118)),NA())</f>
        <v>#N/A</v>
      </c>
      <c r="AQ124" s="507" t="e">
        <f ca="1">+IF(AND(ISNUMBER(OFFSET('Sanitation Data'!$H$6,0,10*ROW('Sanitation Data'!H118))),'Data Summary'!DF124="Yes"),OFFSET('Sanitation Data'!$H$6,0,10*ROW('Sanitation Data'!H118)),NA())</f>
        <v>#N/A</v>
      </c>
      <c r="AR124" s="507" t="e">
        <f ca="1">+IF(AND(ISNUMBER(OFFSET('Sanitation Data'!$H$10,0,10*ROW('Sanitation Data'!H118))),'Data Summary'!DG124="Yes"),OFFSET('Sanitation Data'!$H$10,0,10*ROW('Sanitation Data'!H118)),NA())</f>
        <v>#N/A</v>
      </c>
      <c r="AS124" s="507" t="e">
        <f ca="1">+IF(AND(ISNUMBER(OFFSET('Sanitation Data'!$H$11,0,10*ROW('Sanitation Data'!H118))),'Data Summary'!DH124="Yes"),OFFSET('Sanitation Data'!$H$11,0,10*ROW('Sanitation Data'!H118)),NA())</f>
        <v>#N/A</v>
      </c>
      <c r="AT124" s="507" t="e">
        <f ca="1">+IF(AND(ISNUMBER(OFFSET('Sanitation Data'!$H$12,0,10*ROW('Sanitation Data'!H118))),'Data Summary'!DI124="Yes"),OFFSET('Sanitation Data'!$H$12,0,10*ROW('Sanitation Data'!H118)),NA())</f>
        <v>#N/A</v>
      </c>
      <c r="AU124" s="507" t="e">
        <f ca="1">+IF(AND(ISNUMBER(OFFSET('Sanitation Data'!$I$4,0,10*ROW('Sanitation Data'!I118))),'Data Summary'!DJ124="Yes"),100-OFFSET('Sanitation Data'!$I$4,0,10*ROW('Sanitation Data'!I118)),NA())</f>
        <v>#N/A</v>
      </c>
      <c r="AV124" s="507" t="e">
        <f ca="1">+IF(AND(ISNUMBER(OFFSET('Sanitation Data'!$I$6,0,10*ROW('Sanitation Data'!I118))),'Data Summary'!DK124="Yes"),OFFSET('Sanitation Data'!$I$6,0,10*ROW('Sanitation Data'!I118)),NA())</f>
        <v>#N/A</v>
      </c>
      <c r="AW124" s="507" t="e">
        <f ca="1">+IF(AND(ISNUMBER(OFFSET('Sanitation Data'!$I$10,0,10*ROW('Sanitation Data'!I118))),'Data Summary'!DL124="Yes"),OFFSET('Sanitation Data'!$I$10,0,10*ROW('Sanitation Data'!I118)),NA())</f>
        <v>#N/A</v>
      </c>
      <c r="AX124" s="507" t="e">
        <f ca="1">+IF(AND(ISNUMBER(OFFSET('Sanitation Data'!$I$11,0,10*ROW('Sanitation Data'!I118))),'Data Summary'!DM124="Yes"),OFFSET('Sanitation Data'!$I$11,0,10*ROW('Sanitation Data'!I118)),NA())</f>
        <v>#N/A</v>
      </c>
      <c r="AY124" s="507" t="e">
        <f ca="1">+IF(AND(ISNUMBER(OFFSET('Sanitation Data'!$I$12,0,10*ROW('Sanitation Data'!I118))),'Data Summary'!DN124="Yes"),OFFSET('Sanitation Data'!$I$12,0,10*ROW('Sanitation Data'!I118)),NA())</f>
        <v>#N/A</v>
      </c>
      <c r="AZ124" s="508" t="e">
        <f ca="1">+IF(AND(ISNUMBER(OFFSET('Hygiene Data'!$D$5,0,10*ROW('Hygiene Data'!D118))),'Data Summary'!DO124="Yes"),OFFSET('Hygiene Data'!$D$5,0,10*ROW('Hygiene Data'!D118)),NA())</f>
        <v>#N/A</v>
      </c>
      <c r="BA124" s="508" t="e">
        <f ca="1">+IF(AND(ISNUMBER(OFFSET('Hygiene Data'!$D$7,0,10*ROW('Hygiene Data'!D118))),'Data Summary'!DP124="Yes"),OFFSET('Hygiene Data'!$D$7,0,10*ROW('Hygiene Data'!D118)),NA())</f>
        <v>#N/A</v>
      </c>
      <c r="BB124" s="508" t="e">
        <f ca="1">+IF(AND(ISNUMBER(OFFSET('Hygiene Data'!$D$9,0,10*ROW('Hygiene Data'!D118))),'Data Summary'!DQ124="Yes"),OFFSET('Hygiene Data'!$D$9,0,10*ROW('Hygiene Data'!D118)),NA())</f>
        <v>#N/A</v>
      </c>
      <c r="BC124" s="508" t="e">
        <f ca="1">+IF(AND(ISNUMBER(OFFSET('Hygiene Data'!$E$5,0,10*ROW('Hygiene Data'!E118))),'Data Summary'!DR124="Yes"),OFFSET('Hygiene Data'!$E$5,0,10*ROW('Hygiene Data'!E118)),NA())</f>
        <v>#N/A</v>
      </c>
      <c r="BD124" s="508" t="e">
        <f ca="1">+IF(AND(ISNUMBER(OFFSET('Hygiene Data'!$E$7,0,10*ROW('Hygiene Data'!E118))),'Data Summary'!DS124="Yes"),OFFSET('Hygiene Data'!$E$7,0,10*ROW('Hygiene Data'!E118)),NA())</f>
        <v>#N/A</v>
      </c>
      <c r="BE124" s="508" t="e">
        <f ca="1">+IF(AND(ISNUMBER(OFFSET('Hygiene Data'!$E$9,0,10*ROW('Hygiene Data'!E118))),'Data Summary'!DT124="Yes"),OFFSET('Hygiene Data'!$E$9,0,10*ROW('Hygiene Data'!E118)),NA())</f>
        <v>#N/A</v>
      </c>
      <c r="BF124" s="508" t="e">
        <f ca="1">+IF(AND(ISNUMBER(OFFSET('Hygiene Data'!$F$5,0,10*ROW('Hygiene Data'!F118))),'Data Summary'!DU124="Yes"),OFFSET('Hygiene Data'!$F$5,0,10*ROW('Hygiene Data'!F118)),NA())</f>
        <v>#N/A</v>
      </c>
      <c r="BG124" s="508" t="e">
        <f ca="1">+IF(AND(ISNUMBER(OFFSET('Hygiene Data'!$F$7,0,10*ROW('Hygiene Data'!F118))),'Data Summary'!DV124="Yes"),OFFSET('Hygiene Data'!$F$7,0,10*ROW('Hygiene Data'!F118)),NA())</f>
        <v>#N/A</v>
      </c>
      <c r="BH124" s="508" t="e">
        <f ca="1">+IF(AND(ISNUMBER(OFFSET('Hygiene Data'!$F$9,0,10*ROW('Hygiene Data'!F118))),'Data Summary'!DW124="Yes"),OFFSET('Hygiene Data'!$F$9,0,10*ROW('Hygiene Data'!F118)),NA())</f>
        <v>#N/A</v>
      </c>
      <c r="BI124" s="508" t="e">
        <f ca="1">+IF(AND(ISNUMBER(OFFSET('Hygiene Data'!$G$5,0,10*ROW('Hygiene Data'!G118))),'Data Summary'!DX124="Yes"),OFFSET('Hygiene Data'!$G$5,0,10*ROW('Hygiene Data'!G118)),NA())</f>
        <v>#N/A</v>
      </c>
      <c r="BJ124" s="508" t="e">
        <f ca="1">+IF(AND(ISNUMBER(OFFSET('Hygiene Data'!$G$7,0,10*ROW('Hygiene Data'!G118))),'Data Summary'!DY124="Yes"),OFFSET('Hygiene Data'!$G$7,0,10*ROW('Hygiene Data'!G118)),NA())</f>
        <v>#N/A</v>
      </c>
      <c r="BK124" s="508" t="e">
        <f ca="1">+IF(AND(ISNUMBER(OFFSET('Hygiene Data'!$G$9,0,10*ROW('Hygiene Data'!G118))),'Data Summary'!DZ124="Yes"),OFFSET('Hygiene Data'!$G$9,0,10*ROW('Hygiene Data'!G118)),NA())</f>
        <v>#N/A</v>
      </c>
      <c r="BL124" s="508" t="e">
        <f ca="1">+IF(AND(ISNUMBER(OFFSET('Hygiene Data'!$H$5,0,10*ROW('Hygiene Data'!H118))),'Data Summary'!EA124="Yes"),OFFSET('Hygiene Data'!$H$5,0,10*ROW('Hygiene Data'!H118)),NA())</f>
        <v>#N/A</v>
      </c>
      <c r="BM124" s="508" t="e">
        <f ca="1">+IF(AND(ISNUMBER(OFFSET('Hygiene Data'!$H$7,0,10*ROW('Hygiene Data'!H118))),'Data Summary'!EB124="Yes"),OFFSET('Hygiene Data'!$H$7,0,10*ROW('Hygiene Data'!H118)),NA())</f>
        <v>#N/A</v>
      </c>
      <c r="BN124" s="508" t="e">
        <f ca="1">+IF(AND(ISNUMBER(OFFSET('Hygiene Data'!$H$9,0,10*ROW('Hygiene Data'!H118))),'Data Summary'!EC124="Yes"),OFFSET('Hygiene Data'!$H$9,0,10*ROW('Hygiene Data'!H118)),NA())</f>
        <v>#N/A</v>
      </c>
      <c r="BO124" s="508" t="e">
        <f ca="1">+IF(AND(ISNUMBER(OFFSET('Hygiene Data'!$I$5,0,10*ROW('Hygiene Data'!I118))),'Data Summary'!ED124="Yes"),OFFSET('Hygiene Data'!$I$5,0,10*ROW('Hygiene Data'!I118)),NA())</f>
        <v>#N/A</v>
      </c>
      <c r="BP124" s="508" t="e">
        <f ca="1">+IF(AND(ISNUMBER(OFFSET('Hygiene Data'!$I$7,0,10*ROW('Hygiene Data'!I118))),'Data Summary'!EE124="Yes"),OFFSET('Hygiene Data'!$I$7,0,10*ROW('Hygiene Data'!I118)),NA())</f>
        <v>#N/A</v>
      </c>
      <c r="BQ124" s="508" t="e">
        <f ca="1">+IF(AND(ISNUMBER(OFFSET('Hygiene Data'!$I$9,0,10*ROW('Hygiene Data'!I118))),'Data Summary'!EF124="Yes"),OFFSET('Hygiene Data'!$I$9,0,10*ROW('Hygiene Data'!I118)),NA())</f>
        <v>#N/A</v>
      </c>
    </row>
    <row r="125" spans="1:69" x14ac:dyDescent="0.25">
      <c r="A125" s="504" t="e">
        <f ca="1">+RIGHT('Data Summary'!A125,LEN('Data Summary'!A125)-9)</f>
        <v>#VALUE!</v>
      </c>
      <c r="B125" s="478" t="str">
        <f ca="1">+IF(ISTEXT('Data Summary'!B125),'Data Summary'!B125,"")</f>
        <v/>
      </c>
      <c r="C125" s="505" t="e">
        <f ca="1">+VALUE('Data Summary'!C125)</f>
        <v>#VALUE!</v>
      </c>
      <c r="D125" s="506" t="e">
        <f ca="1">+IF(AND(ISNUMBER(OFFSET('Water Data'!$D$4,0,10*ROW('Water Data'!D119))),'Data Summary'!BS125="Yes"),100-OFFSET('Water Data'!$D$4,0,10*ROW('Water Data'!D119)),NA())</f>
        <v>#N/A</v>
      </c>
      <c r="E125" s="506" t="e">
        <f ca="1">+IF(AND(ISNUMBER(OFFSET('Water Data'!$D$6,0,10*ROW('Water Data'!D119))),'Data Summary'!BT125="Yes"),OFFSET('Water Data'!$D$6,0,10*ROW('Water Data'!D119)),NA())</f>
        <v>#N/A</v>
      </c>
      <c r="F125" s="506" t="e">
        <f ca="1">+IF(AND(ISNUMBER(OFFSET('Water Data'!$D$9,0,10*ROW('Water Data'!D119))),'Data Summary'!BU125="Yes"),OFFSET('Water Data'!$D$9,0,10*ROW('Water Data'!D119)),NA())</f>
        <v>#N/A</v>
      </c>
      <c r="G125" s="506" t="e">
        <f ca="1">+IF(AND(ISNUMBER(OFFSET('Water Data'!$E$4,0,10*ROW('Water Data'!E119))),'Data Summary'!BV125="Yes"),100-OFFSET('Water Data'!$E$4,0,10*ROW('Water Data'!E119)),NA())</f>
        <v>#N/A</v>
      </c>
      <c r="H125" s="506" t="e">
        <f ca="1">+IF(AND(ISNUMBER(OFFSET('Water Data'!$E$6,0,10*ROW('Water Data'!E119))),'Data Summary'!BW125="Yes"),OFFSET('Water Data'!$E$6,0,10*ROW('Water Data'!E119)),NA())</f>
        <v>#N/A</v>
      </c>
      <c r="I125" s="506" t="e">
        <f ca="1">+IF(AND(ISNUMBER(OFFSET('Water Data'!$E$9,0,10*ROW('Water Data'!E119))),'Data Summary'!BX125="Yes"),OFFSET('Water Data'!$E$9,0,10*ROW('Water Data'!E119)),NA())</f>
        <v>#N/A</v>
      </c>
      <c r="J125" s="506" t="e">
        <f ca="1">+IF(AND(ISNUMBER(OFFSET('Water Data'!$F$4,0,10*ROW('Water Data'!F119))),'Data Summary'!BY125="Yes"),100-OFFSET('Water Data'!$F$4,0,10*ROW('Water Data'!F119)),NA())</f>
        <v>#N/A</v>
      </c>
      <c r="K125" s="506" t="e">
        <f ca="1">+IF(AND(ISNUMBER(OFFSET('Water Data'!$F$6,0,10*ROW('Water Data'!F119))),'Data Summary'!BZ125="Yes"),OFFSET('Water Data'!$F$6,0,10*ROW('Water Data'!F119)),NA())</f>
        <v>#N/A</v>
      </c>
      <c r="L125" s="506" t="e">
        <f ca="1">+IF(AND(ISNUMBER(OFFSET('Water Data'!$F$9,0,10*ROW('Water Data'!F119))),'Data Summary'!CA125="Yes"),OFFSET('Water Data'!$F$9,0,10*ROW('Water Data'!F119)),NA())</f>
        <v>#N/A</v>
      </c>
      <c r="M125" s="506" t="e">
        <f ca="1">+IF(AND(ISNUMBER(OFFSET('Water Data'!$G$4,0,10*ROW('Water Data'!G119))),'Data Summary'!CB125="Yes"),100-OFFSET('Water Data'!$G$4,0,10*ROW('Water Data'!G119)),NA())</f>
        <v>#N/A</v>
      </c>
      <c r="N125" s="506" t="e">
        <f ca="1">+IF(AND(ISNUMBER(OFFSET('Water Data'!$G$6,0,10*ROW('Water Data'!G119))),'Data Summary'!CC125="Yes"),OFFSET('Water Data'!$G$6,0,10*ROW('Water Data'!G119)),NA())</f>
        <v>#N/A</v>
      </c>
      <c r="O125" s="506" t="e">
        <f ca="1">+IF(AND(ISNUMBER(OFFSET('Water Data'!$G$9,0,10*ROW('Water Data'!G119))),'Data Summary'!CD125="Yes"),OFFSET('Water Data'!$G$9,0,10*ROW('Water Data'!G119)),NA())</f>
        <v>#N/A</v>
      </c>
      <c r="P125" s="506" t="e">
        <f ca="1">+IF(AND(ISNUMBER(OFFSET('Water Data'!$H$4,0,10*ROW('Water Data'!H119))),'Data Summary'!CE125="Yes"),100-OFFSET('Water Data'!$H$4,0,10*ROW('Water Data'!H119)),NA())</f>
        <v>#N/A</v>
      </c>
      <c r="Q125" s="506" t="e">
        <f ca="1">+IF(AND(ISNUMBER(OFFSET('Water Data'!$H$6,0,10*ROW('Water Data'!H119))),'Data Summary'!CF125="Yes"),OFFSET('Water Data'!$H$6,0,10*ROW('Water Data'!H119)),NA())</f>
        <v>#N/A</v>
      </c>
      <c r="R125" s="506" t="e">
        <f ca="1">+IF(AND(ISNUMBER(OFFSET('Water Data'!$H$9,0,10*ROW('Water Data'!H119))),'Data Summary'!CG125="Yes"),OFFSET('Water Data'!$H$9,0,10*ROW('Water Data'!H119)),NA())</f>
        <v>#N/A</v>
      </c>
      <c r="S125" s="506" t="e">
        <f ca="1">+IF(AND(ISNUMBER(OFFSET('Water Data'!$I$4,0,10*ROW('Water Data'!I119))),'Data Summary'!CH125="Yes"),100-OFFSET('Water Data'!$I$4,0,10*ROW('Water Data'!I119)),NA())</f>
        <v>#N/A</v>
      </c>
      <c r="T125" s="506" t="e">
        <f ca="1">+IF(AND(ISNUMBER(OFFSET('Water Data'!$I$6,0,10*ROW('Water Data'!I119))),'Data Summary'!CI125="Yes"),OFFSET('Water Data'!$I$6,0,10*ROW('Water Data'!I119)),NA())</f>
        <v>#N/A</v>
      </c>
      <c r="U125" s="506" t="e">
        <f ca="1">+IF(AND(ISNUMBER(OFFSET('Water Data'!$I$9,0,10*ROW('Water Data'!I119))),'Data Summary'!CJ125="Yes"),OFFSET('Water Data'!$I$9,0,10*ROW('Water Data'!I119)),NA())</f>
        <v>#N/A</v>
      </c>
      <c r="V125" s="507" t="e">
        <f ca="1">+IF(AND(ISNUMBER(OFFSET('Sanitation Data'!$D$4,0,10*ROW('Sanitation Data'!D119))),'Data Summary'!CK125="Yes"),100-OFFSET('Sanitation Data'!$D$4,0,10*ROW('Sanitation Data'!D119)),NA())</f>
        <v>#N/A</v>
      </c>
      <c r="W125" s="507" t="e">
        <f ca="1">+IF(AND(ISNUMBER(OFFSET('Sanitation Data'!$D$6,0,10*ROW('Sanitation Data'!D119))),'Data Summary'!CL125="Yes"),OFFSET('Sanitation Data'!$D$6,0,10*ROW('Sanitation Data'!D119)),NA())</f>
        <v>#N/A</v>
      </c>
      <c r="X125" s="507" t="e">
        <f ca="1">+IF(AND(ISNUMBER(OFFSET('Sanitation Data'!$D$10,0,10*ROW('Sanitation Data'!D119))),'Data Summary'!CM125="Yes"),OFFSET('Sanitation Data'!$D$10,0,10*ROW('Sanitation Data'!D119)),NA())</f>
        <v>#N/A</v>
      </c>
      <c r="Y125" s="507" t="e">
        <f ca="1">+IF(AND(ISNUMBER(OFFSET('Sanitation Data'!$D$11,0,10*ROW('Sanitation Data'!D119))),'Data Summary'!CN125="Yes"),OFFSET('Sanitation Data'!$D$11,0,10*ROW('Sanitation Data'!D119)),NA())</f>
        <v>#N/A</v>
      </c>
      <c r="Z125" s="507" t="e">
        <f ca="1">+IF(AND(ISNUMBER(OFFSET('Sanitation Data'!$D$12,0,10*ROW('Sanitation Data'!D119))),'Data Summary'!CO125="Yes"),OFFSET('Sanitation Data'!$D$12,0,10*ROW('Sanitation Data'!D119)),NA())</f>
        <v>#N/A</v>
      </c>
      <c r="AA125" s="507" t="e">
        <f ca="1">+IF(AND(ISNUMBER(OFFSET('Sanitation Data'!$E$4,0,10*ROW('Sanitation Data'!E119))),'Data Summary'!CP125="Yes"),100-OFFSET('Sanitation Data'!$E$4,0,10*ROW('Sanitation Data'!E119)),NA())</f>
        <v>#N/A</v>
      </c>
      <c r="AB125" s="507" t="e">
        <f ca="1">+IF(AND(ISNUMBER(OFFSET('Sanitation Data'!$E$6,0,10*ROW('Sanitation Data'!E119))),'Data Summary'!CQ125="Yes"),OFFSET('Sanitation Data'!$E$6,0,10*ROW('Sanitation Data'!E119)),NA())</f>
        <v>#N/A</v>
      </c>
      <c r="AC125" s="507" t="e">
        <f ca="1">+IF(AND(ISNUMBER(OFFSET('Sanitation Data'!$E$10,0,10*ROW('Sanitation Data'!E119))),'Data Summary'!CR125="Yes"),OFFSET('Sanitation Data'!$E$10,0,10*ROW('Sanitation Data'!E119)),NA())</f>
        <v>#N/A</v>
      </c>
      <c r="AD125" s="507" t="e">
        <f ca="1">+IF(AND(ISNUMBER(OFFSET('Sanitation Data'!$E$11,0,10*ROW('Sanitation Data'!E119))),'Data Summary'!CS125="Yes"),OFFSET('Sanitation Data'!$E$11,0,10*ROW('Sanitation Data'!E119)),NA())</f>
        <v>#N/A</v>
      </c>
      <c r="AE125" s="507" t="e">
        <f ca="1">+IF(AND(ISNUMBER(OFFSET('Sanitation Data'!$E$12,0,10*ROW('Sanitation Data'!E119))),'Data Summary'!CT125="Yes"),OFFSET('Sanitation Data'!$E$12,0,10*ROW('Sanitation Data'!E119)),NA())</f>
        <v>#N/A</v>
      </c>
      <c r="AF125" s="507" t="e">
        <f ca="1">+IF(AND(ISNUMBER(OFFSET('Sanitation Data'!$F$4,0,10*ROW('Sanitation Data'!F119))),'Data Summary'!CU125="Yes"),100-OFFSET('Sanitation Data'!$F$4,0,10*ROW('Sanitation Data'!F119)),NA())</f>
        <v>#N/A</v>
      </c>
      <c r="AG125" s="507" t="e">
        <f ca="1">+IF(AND(ISNUMBER(OFFSET('Sanitation Data'!$F$6,0,10*ROW('Sanitation Data'!F119))),'Data Summary'!CV125="Yes"),OFFSET('Sanitation Data'!$F$6,0,10*ROW('Sanitation Data'!F119)),NA())</f>
        <v>#N/A</v>
      </c>
      <c r="AH125" s="507" t="e">
        <f ca="1">+IF(AND(ISNUMBER(OFFSET('Sanitation Data'!$F$10,0,10*ROW('Sanitation Data'!F119))),'Data Summary'!CW125="Yes"),OFFSET('Sanitation Data'!$F$10,0,10*ROW('Sanitation Data'!F119)),NA())</f>
        <v>#N/A</v>
      </c>
      <c r="AI125" s="507" t="e">
        <f ca="1">+IF(AND(ISNUMBER(OFFSET('Sanitation Data'!$F$11,0,10*ROW('Sanitation Data'!F119))),'Data Summary'!CX125="Yes"),OFFSET('Sanitation Data'!$F$11,0,10*ROW('Sanitation Data'!F119)),NA())</f>
        <v>#N/A</v>
      </c>
      <c r="AJ125" s="507" t="e">
        <f ca="1">+IF(AND(ISNUMBER(OFFSET('Sanitation Data'!$F$12,0,10*ROW('Sanitation Data'!F119))),'Data Summary'!CY125="Yes"),OFFSET('Sanitation Data'!$F$12,0,10*ROW('Sanitation Data'!F119)),NA())</f>
        <v>#N/A</v>
      </c>
      <c r="AK125" s="507" t="e">
        <f ca="1">+IF(AND(ISNUMBER(OFFSET('Sanitation Data'!$G$4,0,10*ROW('Sanitation Data'!G119))),'Data Summary'!CZ125="Yes"),100-OFFSET('Sanitation Data'!$G$4,0,10*ROW('Sanitation Data'!G119)),NA())</f>
        <v>#N/A</v>
      </c>
      <c r="AL125" s="507" t="e">
        <f ca="1">+IF(AND(ISNUMBER(OFFSET('Sanitation Data'!$G$6,0,10*ROW('Sanitation Data'!G119))),'Data Summary'!DA125="Yes"),OFFSET('Sanitation Data'!$G$6,0,10*ROW('Sanitation Data'!G119)),NA())</f>
        <v>#N/A</v>
      </c>
      <c r="AM125" s="507" t="e">
        <f ca="1">+IF(AND(ISNUMBER(OFFSET('Sanitation Data'!$G$10,0,10*ROW('Sanitation Data'!G119))),'Data Summary'!DB125="Yes"),OFFSET('Sanitation Data'!$G$10,0,10*ROW('Sanitation Data'!G119)),NA())</f>
        <v>#N/A</v>
      </c>
      <c r="AN125" s="507" t="e">
        <f ca="1">+IF(AND(ISNUMBER(OFFSET('Sanitation Data'!$G$11,0,10*ROW('Sanitation Data'!G119))),'Data Summary'!DC125="Yes"),OFFSET('Sanitation Data'!$G$11,0,10*ROW('Sanitation Data'!G119)),NA())</f>
        <v>#N/A</v>
      </c>
      <c r="AO125" s="507" t="e">
        <f ca="1">+IF(AND(ISNUMBER(OFFSET('Sanitation Data'!$G$12,0,10*ROW('Sanitation Data'!G119))),'Data Summary'!DD125="Yes"),OFFSET('Sanitation Data'!$G$12,0,10*ROW('Sanitation Data'!G119)),NA())</f>
        <v>#N/A</v>
      </c>
      <c r="AP125" s="507" t="e">
        <f ca="1">+IF(AND(ISNUMBER(OFFSET('Sanitation Data'!$H$4,0,10*ROW('Sanitation Data'!H119))),'Data Summary'!DE125="Yes"),100-OFFSET('Sanitation Data'!$H$4,0,10*ROW('Sanitation Data'!H119)),NA())</f>
        <v>#N/A</v>
      </c>
      <c r="AQ125" s="507" t="e">
        <f ca="1">+IF(AND(ISNUMBER(OFFSET('Sanitation Data'!$H$6,0,10*ROW('Sanitation Data'!H119))),'Data Summary'!DF125="Yes"),OFFSET('Sanitation Data'!$H$6,0,10*ROW('Sanitation Data'!H119)),NA())</f>
        <v>#N/A</v>
      </c>
      <c r="AR125" s="507" t="e">
        <f ca="1">+IF(AND(ISNUMBER(OFFSET('Sanitation Data'!$H$10,0,10*ROW('Sanitation Data'!H119))),'Data Summary'!DG125="Yes"),OFFSET('Sanitation Data'!$H$10,0,10*ROW('Sanitation Data'!H119)),NA())</f>
        <v>#N/A</v>
      </c>
      <c r="AS125" s="507" t="e">
        <f ca="1">+IF(AND(ISNUMBER(OFFSET('Sanitation Data'!$H$11,0,10*ROW('Sanitation Data'!H119))),'Data Summary'!DH125="Yes"),OFFSET('Sanitation Data'!$H$11,0,10*ROW('Sanitation Data'!H119)),NA())</f>
        <v>#N/A</v>
      </c>
      <c r="AT125" s="507" t="e">
        <f ca="1">+IF(AND(ISNUMBER(OFFSET('Sanitation Data'!$H$12,0,10*ROW('Sanitation Data'!H119))),'Data Summary'!DI125="Yes"),OFFSET('Sanitation Data'!$H$12,0,10*ROW('Sanitation Data'!H119)),NA())</f>
        <v>#N/A</v>
      </c>
      <c r="AU125" s="507" t="e">
        <f ca="1">+IF(AND(ISNUMBER(OFFSET('Sanitation Data'!$I$4,0,10*ROW('Sanitation Data'!I119))),'Data Summary'!DJ125="Yes"),100-OFFSET('Sanitation Data'!$I$4,0,10*ROW('Sanitation Data'!I119)),NA())</f>
        <v>#N/A</v>
      </c>
      <c r="AV125" s="507" t="e">
        <f ca="1">+IF(AND(ISNUMBER(OFFSET('Sanitation Data'!$I$6,0,10*ROW('Sanitation Data'!I119))),'Data Summary'!DK125="Yes"),OFFSET('Sanitation Data'!$I$6,0,10*ROW('Sanitation Data'!I119)),NA())</f>
        <v>#N/A</v>
      </c>
      <c r="AW125" s="507" t="e">
        <f ca="1">+IF(AND(ISNUMBER(OFFSET('Sanitation Data'!$I$10,0,10*ROW('Sanitation Data'!I119))),'Data Summary'!DL125="Yes"),OFFSET('Sanitation Data'!$I$10,0,10*ROW('Sanitation Data'!I119)),NA())</f>
        <v>#N/A</v>
      </c>
      <c r="AX125" s="507" t="e">
        <f ca="1">+IF(AND(ISNUMBER(OFFSET('Sanitation Data'!$I$11,0,10*ROW('Sanitation Data'!I119))),'Data Summary'!DM125="Yes"),OFFSET('Sanitation Data'!$I$11,0,10*ROW('Sanitation Data'!I119)),NA())</f>
        <v>#N/A</v>
      </c>
      <c r="AY125" s="507" t="e">
        <f ca="1">+IF(AND(ISNUMBER(OFFSET('Sanitation Data'!$I$12,0,10*ROW('Sanitation Data'!I119))),'Data Summary'!DN125="Yes"),OFFSET('Sanitation Data'!$I$12,0,10*ROW('Sanitation Data'!I119)),NA())</f>
        <v>#N/A</v>
      </c>
      <c r="AZ125" s="508" t="e">
        <f ca="1">+IF(AND(ISNUMBER(OFFSET('Hygiene Data'!$D$5,0,10*ROW('Hygiene Data'!D119))),'Data Summary'!DO125="Yes"),OFFSET('Hygiene Data'!$D$5,0,10*ROW('Hygiene Data'!D119)),NA())</f>
        <v>#N/A</v>
      </c>
      <c r="BA125" s="508" t="e">
        <f ca="1">+IF(AND(ISNUMBER(OFFSET('Hygiene Data'!$D$7,0,10*ROW('Hygiene Data'!D119))),'Data Summary'!DP125="Yes"),OFFSET('Hygiene Data'!$D$7,0,10*ROW('Hygiene Data'!D119)),NA())</f>
        <v>#N/A</v>
      </c>
      <c r="BB125" s="508" t="e">
        <f ca="1">+IF(AND(ISNUMBER(OFFSET('Hygiene Data'!$D$9,0,10*ROW('Hygiene Data'!D119))),'Data Summary'!DQ125="Yes"),OFFSET('Hygiene Data'!$D$9,0,10*ROW('Hygiene Data'!D119)),NA())</f>
        <v>#N/A</v>
      </c>
      <c r="BC125" s="508" t="e">
        <f ca="1">+IF(AND(ISNUMBER(OFFSET('Hygiene Data'!$E$5,0,10*ROW('Hygiene Data'!E119))),'Data Summary'!DR125="Yes"),OFFSET('Hygiene Data'!$E$5,0,10*ROW('Hygiene Data'!E119)),NA())</f>
        <v>#N/A</v>
      </c>
      <c r="BD125" s="508" t="e">
        <f ca="1">+IF(AND(ISNUMBER(OFFSET('Hygiene Data'!$E$7,0,10*ROW('Hygiene Data'!E119))),'Data Summary'!DS125="Yes"),OFFSET('Hygiene Data'!$E$7,0,10*ROW('Hygiene Data'!E119)),NA())</f>
        <v>#N/A</v>
      </c>
      <c r="BE125" s="508" t="e">
        <f ca="1">+IF(AND(ISNUMBER(OFFSET('Hygiene Data'!$E$9,0,10*ROW('Hygiene Data'!E119))),'Data Summary'!DT125="Yes"),OFFSET('Hygiene Data'!$E$9,0,10*ROW('Hygiene Data'!E119)),NA())</f>
        <v>#N/A</v>
      </c>
      <c r="BF125" s="508" t="e">
        <f ca="1">+IF(AND(ISNUMBER(OFFSET('Hygiene Data'!$F$5,0,10*ROW('Hygiene Data'!F119))),'Data Summary'!DU125="Yes"),OFFSET('Hygiene Data'!$F$5,0,10*ROW('Hygiene Data'!F119)),NA())</f>
        <v>#N/A</v>
      </c>
      <c r="BG125" s="508" t="e">
        <f ca="1">+IF(AND(ISNUMBER(OFFSET('Hygiene Data'!$F$7,0,10*ROW('Hygiene Data'!F119))),'Data Summary'!DV125="Yes"),OFFSET('Hygiene Data'!$F$7,0,10*ROW('Hygiene Data'!F119)),NA())</f>
        <v>#N/A</v>
      </c>
      <c r="BH125" s="508" t="e">
        <f ca="1">+IF(AND(ISNUMBER(OFFSET('Hygiene Data'!$F$9,0,10*ROW('Hygiene Data'!F119))),'Data Summary'!DW125="Yes"),OFFSET('Hygiene Data'!$F$9,0,10*ROW('Hygiene Data'!F119)),NA())</f>
        <v>#N/A</v>
      </c>
      <c r="BI125" s="508" t="e">
        <f ca="1">+IF(AND(ISNUMBER(OFFSET('Hygiene Data'!$G$5,0,10*ROW('Hygiene Data'!G119))),'Data Summary'!DX125="Yes"),OFFSET('Hygiene Data'!$G$5,0,10*ROW('Hygiene Data'!G119)),NA())</f>
        <v>#N/A</v>
      </c>
      <c r="BJ125" s="508" t="e">
        <f ca="1">+IF(AND(ISNUMBER(OFFSET('Hygiene Data'!$G$7,0,10*ROW('Hygiene Data'!G119))),'Data Summary'!DY125="Yes"),OFFSET('Hygiene Data'!$G$7,0,10*ROW('Hygiene Data'!G119)),NA())</f>
        <v>#N/A</v>
      </c>
      <c r="BK125" s="508" t="e">
        <f ca="1">+IF(AND(ISNUMBER(OFFSET('Hygiene Data'!$G$9,0,10*ROW('Hygiene Data'!G119))),'Data Summary'!DZ125="Yes"),OFFSET('Hygiene Data'!$G$9,0,10*ROW('Hygiene Data'!G119)),NA())</f>
        <v>#N/A</v>
      </c>
      <c r="BL125" s="508" t="e">
        <f ca="1">+IF(AND(ISNUMBER(OFFSET('Hygiene Data'!$H$5,0,10*ROW('Hygiene Data'!H119))),'Data Summary'!EA125="Yes"),OFFSET('Hygiene Data'!$H$5,0,10*ROW('Hygiene Data'!H119)),NA())</f>
        <v>#N/A</v>
      </c>
      <c r="BM125" s="508" t="e">
        <f ca="1">+IF(AND(ISNUMBER(OFFSET('Hygiene Data'!$H$7,0,10*ROW('Hygiene Data'!H119))),'Data Summary'!EB125="Yes"),OFFSET('Hygiene Data'!$H$7,0,10*ROW('Hygiene Data'!H119)),NA())</f>
        <v>#N/A</v>
      </c>
      <c r="BN125" s="508" t="e">
        <f ca="1">+IF(AND(ISNUMBER(OFFSET('Hygiene Data'!$H$9,0,10*ROW('Hygiene Data'!H119))),'Data Summary'!EC125="Yes"),OFFSET('Hygiene Data'!$H$9,0,10*ROW('Hygiene Data'!H119)),NA())</f>
        <v>#N/A</v>
      </c>
      <c r="BO125" s="508" t="e">
        <f ca="1">+IF(AND(ISNUMBER(OFFSET('Hygiene Data'!$I$5,0,10*ROW('Hygiene Data'!I119))),'Data Summary'!ED125="Yes"),OFFSET('Hygiene Data'!$I$5,0,10*ROW('Hygiene Data'!I119)),NA())</f>
        <v>#N/A</v>
      </c>
      <c r="BP125" s="508" t="e">
        <f ca="1">+IF(AND(ISNUMBER(OFFSET('Hygiene Data'!$I$7,0,10*ROW('Hygiene Data'!I119))),'Data Summary'!EE125="Yes"),OFFSET('Hygiene Data'!$I$7,0,10*ROW('Hygiene Data'!I119)),NA())</f>
        <v>#N/A</v>
      </c>
      <c r="BQ125" s="508" t="e">
        <f ca="1">+IF(AND(ISNUMBER(OFFSET('Hygiene Data'!$I$9,0,10*ROW('Hygiene Data'!I119))),'Data Summary'!EF125="Yes"),OFFSET('Hygiene Data'!$I$9,0,10*ROW('Hygiene Data'!I119)),NA())</f>
        <v>#N/A</v>
      </c>
    </row>
    <row r="126" spans="1:69" x14ac:dyDescent="0.25">
      <c r="A126" s="504" t="e">
        <f ca="1">+RIGHT('Data Summary'!A126,LEN('Data Summary'!A126)-9)</f>
        <v>#VALUE!</v>
      </c>
      <c r="B126" s="478" t="str">
        <f ca="1">+IF(ISTEXT('Data Summary'!B126),'Data Summary'!B126,"")</f>
        <v/>
      </c>
      <c r="C126" s="505" t="e">
        <f ca="1">+VALUE('Data Summary'!C126)</f>
        <v>#VALUE!</v>
      </c>
      <c r="D126" s="506" t="e">
        <f ca="1">+IF(AND(ISNUMBER(OFFSET('Water Data'!$D$4,0,10*ROW('Water Data'!D120))),'Data Summary'!BS126="Yes"),100-OFFSET('Water Data'!$D$4,0,10*ROW('Water Data'!D120)),NA())</f>
        <v>#N/A</v>
      </c>
      <c r="E126" s="506" t="e">
        <f ca="1">+IF(AND(ISNUMBER(OFFSET('Water Data'!$D$6,0,10*ROW('Water Data'!D120))),'Data Summary'!BT126="Yes"),OFFSET('Water Data'!$D$6,0,10*ROW('Water Data'!D120)),NA())</f>
        <v>#N/A</v>
      </c>
      <c r="F126" s="506" t="e">
        <f ca="1">+IF(AND(ISNUMBER(OFFSET('Water Data'!$D$9,0,10*ROW('Water Data'!D120))),'Data Summary'!BU126="Yes"),OFFSET('Water Data'!$D$9,0,10*ROW('Water Data'!D120)),NA())</f>
        <v>#N/A</v>
      </c>
      <c r="G126" s="506" t="e">
        <f ca="1">+IF(AND(ISNUMBER(OFFSET('Water Data'!$E$4,0,10*ROW('Water Data'!E120))),'Data Summary'!BV126="Yes"),100-OFFSET('Water Data'!$E$4,0,10*ROW('Water Data'!E120)),NA())</f>
        <v>#N/A</v>
      </c>
      <c r="H126" s="506" t="e">
        <f ca="1">+IF(AND(ISNUMBER(OFFSET('Water Data'!$E$6,0,10*ROW('Water Data'!E120))),'Data Summary'!BW126="Yes"),OFFSET('Water Data'!$E$6,0,10*ROW('Water Data'!E120)),NA())</f>
        <v>#N/A</v>
      </c>
      <c r="I126" s="506" t="e">
        <f ca="1">+IF(AND(ISNUMBER(OFFSET('Water Data'!$E$9,0,10*ROW('Water Data'!E120))),'Data Summary'!BX126="Yes"),OFFSET('Water Data'!$E$9,0,10*ROW('Water Data'!E120)),NA())</f>
        <v>#N/A</v>
      </c>
      <c r="J126" s="506" t="e">
        <f ca="1">+IF(AND(ISNUMBER(OFFSET('Water Data'!$F$4,0,10*ROW('Water Data'!F120))),'Data Summary'!BY126="Yes"),100-OFFSET('Water Data'!$F$4,0,10*ROW('Water Data'!F120)),NA())</f>
        <v>#N/A</v>
      </c>
      <c r="K126" s="506" t="e">
        <f ca="1">+IF(AND(ISNUMBER(OFFSET('Water Data'!$F$6,0,10*ROW('Water Data'!F120))),'Data Summary'!BZ126="Yes"),OFFSET('Water Data'!$F$6,0,10*ROW('Water Data'!F120)),NA())</f>
        <v>#N/A</v>
      </c>
      <c r="L126" s="506" t="e">
        <f ca="1">+IF(AND(ISNUMBER(OFFSET('Water Data'!$F$9,0,10*ROW('Water Data'!F120))),'Data Summary'!CA126="Yes"),OFFSET('Water Data'!$F$9,0,10*ROW('Water Data'!F120)),NA())</f>
        <v>#N/A</v>
      </c>
      <c r="M126" s="506" t="e">
        <f ca="1">+IF(AND(ISNUMBER(OFFSET('Water Data'!$G$4,0,10*ROW('Water Data'!G120))),'Data Summary'!CB126="Yes"),100-OFFSET('Water Data'!$G$4,0,10*ROW('Water Data'!G120)),NA())</f>
        <v>#N/A</v>
      </c>
      <c r="N126" s="506" t="e">
        <f ca="1">+IF(AND(ISNUMBER(OFFSET('Water Data'!$G$6,0,10*ROW('Water Data'!G120))),'Data Summary'!CC126="Yes"),OFFSET('Water Data'!$G$6,0,10*ROW('Water Data'!G120)),NA())</f>
        <v>#N/A</v>
      </c>
      <c r="O126" s="506" t="e">
        <f ca="1">+IF(AND(ISNUMBER(OFFSET('Water Data'!$G$9,0,10*ROW('Water Data'!G120))),'Data Summary'!CD126="Yes"),OFFSET('Water Data'!$G$9,0,10*ROW('Water Data'!G120)),NA())</f>
        <v>#N/A</v>
      </c>
      <c r="P126" s="506" t="e">
        <f ca="1">+IF(AND(ISNUMBER(OFFSET('Water Data'!$H$4,0,10*ROW('Water Data'!H120))),'Data Summary'!CE126="Yes"),100-OFFSET('Water Data'!$H$4,0,10*ROW('Water Data'!H120)),NA())</f>
        <v>#N/A</v>
      </c>
      <c r="Q126" s="506" t="e">
        <f ca="1">+IF(AND(ISNUMBER(OFFSET('Water Data'!$H$6,0,10*ROW('Water Data'!H120))),'Data Summary'!CF126="Yes"),OFFSET('Water Data'!$H$6,0,10*ROW('Water Data'!H120)),NA())</f>
        <v>#N/A</v>
      </c>
      <c r="R126" s="506" t="e">
        <f ca="1">+IF(AND(ISNUMBER(OFFSET('Water Data'!$H$9,0,10*ROW('Water Data'!H120))),'Data Summary'!CG126="Yes"),OFFSET('Water Data'!$H$9,0,10*ROW('Water Data'!H120)),NA())</f>
        <v>#N/A</v>
      </c>
      <c r="S126" s="506" t="e">
        <f ca="1">+IF(AND(ISNUMBER(OFFSET('Water Data'!$I$4,0,10*ROW('Water Data'!I120))),'Data Summary'!CH126="Yes"),100-OFFSET('Water Data'!$I$4,0,10*ROW('Water Data'!I120)),NA())</f>
        <v>#N/A</v>
      </c>
      <c r="T126" s="506" t="e">
        <f ca="1">+IF(AND(ISNUMBER(OFFSET('Water Data'!$I$6,0,10*ROW('Water Data'!I120))),'Data Summary'!CI126="Yes"),OFFSET('Water Data'!$I$6,0,10*ROW('Water Data'!I120)),NA())</f>
        <v>#N/A</v>
      </c>
      <c r="U126" s="506" t="e">
        <f ca="1">+IF(AND(ISNUMBER(OFFSET('Water Data'!$I$9,0,10*ROW('Water Data'!I120))),'Data Summary'!CJ126="Yes"),OFFSET('Water Data'!$I$9,0,10*ROW('Water Data'!I120)),NA())</f>
        <v>#N/A</v>
      </c>
      <c r="V126" s="507" t="e">
        <f ca="1">+IF(AND(ISNUMBER(OFFSET('Sanitation Data'!$D$4,0,10*ROW('Sanitation Data'!D120))),'Data Summary'!CK126="Yes"),100-OFFSET('Sanitation Data'!$D$4,0,10*ROW('Sanitation Data'!D120)),NA())</f>
        <v>#N/A</v>
      </c>
      <c r="W126" s="507" t="e">
        <f ca="1">+IF(AND(ISNUMBER(OFFSET('Sanitation Data'!$D$6,0,10*ROW('Sanitation Data'!D120))),'Data Summary'!CL126="Yes"),OFFSET('Sanitation Data'!$D$6,0,10*ROW('Sanitation Data'!D120)),NA())</f>
        <v>#N/A</v>
      </c>
      <c r="X126" s="507" t="e">
        <f ca="1">+IF(AND(ISNUMBER(OFFSET('Sanitation Data'!$D$10,0,10*ROW('Sanitation Data'!D120))),'Data Summary'!CM126="Yes"),OFFSET('Sanitation Data'!$D$10,0,10*ROW('Sanitation Data'!D120)),NA())</f>
        <v>#N/A</v>
      </c>
      <c r="Y126" s="507" t="e">
        <f ca="1">+IF(AND(ISNUMBER(OFFSET('Sanitation Data'!$D$11,0,10*ROW('Sanitation Data'!D120))),'Data Summary'!CN126="Yes"),OFFSET('Sanitation Data'!$D$11,0,10*ROW('Sanitation Data'!D120)),NA())</f>
        <v>#N/A</v>
      </c>
      <c r="Z126" s="507" t="e">
        <f ca="1">+IF(AND(ISNUMBER(OFFSET('Sanitation Data'!$D$12,0,10*ROW('Sanitation Data'!D120))),'Data Summary'!CO126="Yes"),OFFSET('Sanitation Data'!$D$12,0,10*ROW('Sanitation Data'!D120)),NA())</f>
        <v>#N/A</v>
      </c>
      <c r="AA126" s="507" t="e">
        <f ca="1">+IF(AND(ISNUMBER(OFFSET('Sanitation Data'!$E$4,0,10*ROW('Sanitation Data'!E120))),'Data Summary'!CP126="Yes"),100-OFFSET('Sanitation Data'!$E$4,0,10*ROW('Sanitation Data'!E120)),NA())</f>
        <v>#N/A</v>
      </c>
      <c r="AB126" s="507" t="e">
        <f ca="1">+IF(AND(ISNUMBER(OFFSET('Sanitation Data'!$E$6,0,10*ROW('Sanitation Data'!E120))),'Data Summary'!CQ126="Yes"),OFFSET('Sanitation Data'!$E$6,0,10*ROW('Sanitation Data'!E120)),NA())</f>
        <v>#N/A</v>
      </c>
      <c r="AC126" s="507" t="e">
        <f ca="1">+IF(AND(ISNUMBER(OFFSET('Sanitation Data'!$E$10,0,10*ROW('Sanitation Data'!E120))),'Data Summary'!CR126="Yes"),OFFSET('Sanitation Data'!$E$10,0,10*ROW('Sanitation Data'!E120)),NA())</f>
        <v>#N/A</v>
      </c>
      <c r="AD126" s="507" t="e">
        <f ca="1">+IF(AND(ISNUMBER(OFFSET('Sanitation Data'!$E$11,0,10*ROW('Sanitation Data'!E120))),'Data Summary'!CS126="Yes"),OFFSET('Sanitation Data'!$E$11,0,10*ROW('Sanitation Data'!E120)),NA())</f>
        <v>#N/A</v>
      </c>
      <c r="AE126" s="507" t="e">
        <f ca="1">+IF(AND(ISNUMBER(OFFSET('Sanitation Data'!$E$12,0,10*ROW('Sanitation Data'!E120))),'Data Summary'!CT126="Yes"),OFFSET('Sanitation Data'!$E$12,0,10*ROW('Sanitation Data'!E120)),NA())</f>
        <v>#N/A</v>
      </c>
      <c r="AF126" s="507" t="e">
        <f ca="1">+IF(AND(ISNUMBER(OFFSET('Sanitation Data'!$F$4,0,10*ROW('Sanitation Data'!F120))),'Data Summary'!CU126="Yes"),100-OFFSET('Sanitation Data'!$F$4,0,10*ROW('Sanitation Data'!F120)),NA())</f>
        <v>#N/A</v>
      </c>
      <c r="AG126" s="507" t="e">
        <f ca="1">+IF(AND(ISNUMBER(OFFSET('Sanitation Data'!$F$6,0,10*ROW('Sanitation Data'!F120))),'Data Summary'!CV126="Yes"),OFFSET('Sanitation Data'!$F$6,0,10*ROW('Sanitation Data'!F120)),NA())</f>
        <v>#N/A</v>
      </c>
      <c r="AH126" s="507" t="e">
        <f ca="1">+IF(AND(ISNUMBER(OFFSET('Sanitation Data'!$F$10,0,10*ROW('Sanitation Data'!F120))),'Data Summary'!CW126="Yes"),OFFSET('Sanitation Data'!$F$10,0,10*ROW('Sanitation Data'!F120)),NA())</f>
        <v>#N/A</v>
      </c>
      <c r="AI126" s="507" t="e">
        <f ca="1">+IF(AND(ISNUMBER(OFFSET('Sanitation Data'!$F$11,0,10*ROW('Sanitation Data'!F120))),'Data Summary'!CX126="Yes"),OFFSET('Sanitation Data'!$F$11,0,10*ROW('Sanitation Data'!F120)),NA())</f>
        <v>#N/A</v>
      </c>
      <c r="AJ126" s="507" t="e">
        <f ca="1">+IF(AND(ISNUMBER(OFFSET('Sanitation Data'!$F$12,0,10*ROW('Sanitation Data'!F120))),'Data Summary'!CY126="Yes"),OFFSET('Sanitation Data'!$F$12,0,10*ROW('Sanitation Data'!F120)),NA())</f>
        <v>#N/A</v>
      </c>
      <c r="AK126" s="507" t="e">
        <f ca="1">+IF(AND(ISNUMBER(OFFSET('Sanitation Data'!$G$4,0,10*ROW('Sanitation Data'!G120))),'Data Summary'!CZ126="Yes"),100-OFFSET('Sanitation Data'!$G$4,0,10*ROW('Sanitation Data'!G120)),NA())</f>
        <v>#N/A</v>
      </c>
      <c r="AL126" s="507" t="e">
        <f ca="1">+IF(AND(ISNUMBER(OFFSET('Sanitation Data'!$G$6,0,10*ROW('Sanitation Data'!G120))),'Data Summary'!DA126="Yes"),OFFSET('Sanitation Data'!$G$6,0,10*ROW('Sanitation Data'!G120)),NA())</f>
        <v>#N/A</v>
      </c>
      <c r="AM126" s="507" t="e">
        <f ca="1">+IF(AND(ISNUMBER(OFFSET('Sanitation Data'!$G$10,0,10*ROW('Sanitation Data'!G120))),'Data Summary'!DB126="Yes"),OFFSET('Sanitation Data'!$G$10,0,10*ROW('Sanitation Data'!G120)),NA())</f>
        <v>#N/A</v>
      </c>
      <c r="AN126" s="507" t="e">
        <f ca="1">+IF(AND(ISNUMBER(OFFSET('Sanitation Data'!$G$11,0,10*ROW('Sanitation Data'!G120))),'Data Summary'!DC126="Yes"),OFFSET('Sanitation Data'!$G$11,0,10*ROW('Sanitation Data'!G120)),NA())</f>
        <v>#N/A</v>
      </c>
      <c r="AO126" s="507" t="e">
        <f ca="1">+IF(AND(ISNUMBER(OFFSET('Sanitation Data'!$G$12,0,10*ROW('Sanitation Data'!G120))),'Data Summary'!DD126="Yes"),OFFSET('Sanitation Data'!$G$12,0,10*ROW('Sanitation Data'!G120)),NA())</f>
        <v>#N/A</v>
      </c>
      <c r="AP126" s="507" t="e">
        <f ca="1">+IF(AND(ISNUMBER(OFFSET('Sanitation Data'!$H$4,0,10*ROW('Sanitation Data'!H120))),'Data Summary'!DE126="Yes"),100-OFFSET('Sanitation Data'!$H$4,0,10*ROW('Sanitation Data'!H120)),NA())</f>
        <v>#N/A</v>
      </c>
      <c r="AQ126" s="507" t="e">
        <f ca="1">+IF(AND(ISNUMBER(OFFSET('Sanitation Data'!$H$6,0,10*ROW('Sanitation Data'!H120))),'Data Summary'!DF126="Yes"),OFFSET('Sanitation Data'!$H$6,0,10*ROW('Sanitation Data'!H120)),NA())</f>
        <v>#N/A</v>
      </c>
      <c r="AR126" s="507" t="e">
        <f ca="1">+IF(AND(ISNUMBER(OFFSET('Sanitation Data'!$H$10,0,10*ROW('Sanitation Data'!H120))),'Data Summary'!DG126="Yes"),OFFSET('Sanitation Data'!$H$10,0,10*ROW('Sanitation Data'!H120)),NA())</f>
        <v>#N/A</v>
      </c>
      <c r="AS126" s="507" t="e">
        <f ca="1">+IF(AND(ISNUMBER(OFFSET('Sanitation Data'!$H$11,0,10*ROW('Sanitation Data'!H120))),'Data Summary'!DH126="Yes"),OFFSET('Sanitation Data'!$H$11,0,10*ROW('Sanitation Data'!H120)),NA())</f>
        <v>#N/A</v>
      </c>
      <c r="AT126" s="507" t="e">
        <f ca="1">+IF(AND(ISNUMBER(OFFSET('Sanitation Data'!$H$12,0,10*ROW('Sanitation Data'!H120))),'Data Summary'!DI126="Yes"),OFFSET('Sanitation Data'!$H$12,0,10*ROW('Sanitation Data'!H120)),NA())</f>
        <v>#N/A</v>
      </c>
      <c r="AU126" s="507" t="e">
        <f ca="1">+IF(AND(ISNUMBER(OFFSET('Sanitation Data'!$I$4,0,10*ROW('Sanitation Data'!I120))),'Data Summary'!DJ126="Yes"),100-OFFSET('Sanitation Data'!$I$4,0,10*ROW('Sanitation Data'!I120)),NA())</f>
        <v>#N/A</v>
      </c>
      <c r="AV126" s="507" t="e">
        <f ca="1">+IF(AND(ISNUMBER(OFFSET('Sanitation Data'!$I$6,0,10*ROW('Sanitation Data'!I120))),'Data Summary'!DK126="Yes"),OFFSET('Sanitation Data'!$I$6,0,10*ROW('Sanitation Data'!I120)),NA())</f>
        <v>#N/A</v>
      </c>
      <c r="AW126" s="507" t="e">
        <f ca="1">+IF(AND(ISNUMBER(OFFSET('Sanitation Data'!$I$10,0,10*ROW('Sanitation Data'!I120))),'Data Summary'!DL126="Yes"),OFFSET('Sanitation Data'!$I$10,0,10*ROW('Sanitation Data'!I120)),NA())</f>
        <v>#N/A</v>
      </c>
      <c r="AX126" s="507" t="e">
        <f ca="1">+IF(AND(ISNUMBER(OFFSET('Sanitation Data'!$I$11,0,10*ROW('Sanitation Data'!I120))),'Data Summary'!DM126="Yes"),OFFSET('Sanitation Data'!$I$11,0,10*ROW('Sanitation Data'!I120)),NA())</f>
        <v>#N/A</v>
      </c>
      <c r="AY126" s="507" t="e">
        <f ca="1">+IF(AND(ISNUMBER(OFFSET('Sanitation Data'!$I$12,0,10*ROW('Sanitation Data'!I120))),'Data Summary'!DN126="Yes"),OFFSET('Sanitation Data'!$I$12,0,10*ROW('Sanitation Data'!I120)),NA())</f>
        <v>#N/A</v>
      </c>
      <c r="AZ126" s="508" t="e">
        <f ca="1">+IF(AND(ISNUMBER(OFFSET('Hygiene Data'!$D$5,0,10*ROW('Hygiene Data'!D120))),'Data Summary'!DO126="Yes"),OFFSET('Hygiene Data'!$D$5,0,10*ROW('Hygiene Data'!D120)),NA())</f>
        <v>#N/A</v>
      </c>
      <c r="BA126" s="508" t="e">
        <f ca="1">+IF(AND(ISNUMBER(OFFSET('Hygiene Data'!$D$7,0,10*ROW('Hygiene Data'!D120))),'Data Summary'!DP126="Yes"),OFFSET('Hygiene Data'!$D$7,0,10*ROW('Hygiene Data'!D120)),NA())</f>
        <v>#N/A</v>
      </c>
      <c r="BB126" s="508" t="e">
        <f ca="1">+IF(AND(ISNUMBER(OFFSET('Hygiene Data'!$D$9,0,10*ROW('Hygiene Data'!D120))),'Data Summary'!DQ126="Yes"),OFFSET('Hygiene Data'!$D$9,0,10*ROW('Hygiene Data'!D120)),NA())</f>
        <v>#N/A</v>
      </c>
      <c r="BC126" s="508" t="e">
        <f ca="1">+IF(AND(ISNUMBER(OFFSET('Hygiene Data'!$E$5,0,10*ROW('Hygiene Data'!E120))),'Data Summary'!DR126="Yes"),OFFSET('Hygiene Data'!$E$5,0,10*ROW('Hygiene Data'!E120)),NA())</f>
        <v>#N/A</v>
      </c>
      <c r="BD126" s="508" t="e">
        <f ca="1">+IF(AND(ISNUMBER(OFFSET('Hygiene Data'!$E$7,0,10*ROW('Hygiene Data'!E120))),'Data Summary'!DS126="Yes"),OFFSET('Hygiene Data'!$E$7,0,10*ROW('Hygiene Data'!E120)),NA())</f>
        <v>#N/A</v>
      </c>
      <c r="BE126" s="508" t="e">
        <f ca="1">+IF(AND(ISNUMBER(OFFSET('Hygiene Data'!$E$9,0,10*ROW('Hygiene Data'!E120))),'Data Summary'!DT126="Yes"),OFFSET('Hygiene Data'!$E$9,0,10*ROW('Hygiene Data'!E120)),NA())</f>
        <v>#N/A</v>
      </c>
      <c r="BF126" s="508" t="e">
        <f ca="1">+IF(AND(ISNUMBER(OFFSET('Hygiene Data'!$F$5,0,10*ROW('Hygiene Data'!F120))),'Data Summary'!DU126="Yes"),OFFSET('Hygiene Data'!$F$5,0,10*ROW('Hygiene Data'!F120)),NA())</f>
        <v>#N/A</v>
      </c>
      <c r="BG126" s="508" t="e">
        <f ca="1">+IF(AND(ISNUMBER(OFFSET('Hygiene Data'!$F$7,0,10*ROW('Hygiene Data'!F120))),'Data Summary'!DV126="Yes"),OFFSET('Hygiene Data'!$F$7,0,10*ROW('Hygiene Data'!F120)),NA())</f>
        <v>#N/A</v>
      </c>
      <c r="BH126" s="508" t="e">
        <f ca="1">+IF(AND(ISNUMBER(OFFSET('Hygiene Data'!$F$9,0,10*ROW('Hygiene Data'!F120))),'Data Summary'!DW126="Yes"),OFFSET('Hygiene Data'!$F$9,0,10*ROW('Hygiene Data'!F120)),NA())</f>
        <v>#N/A</v>
      </c>
      <c r="BI126" s="508" t="e">
        <f ca="1">+IF(AND(ISNUMBER(OFFSET('Hygiene Data'!$G$5,0,10*ROW('Hygiene Data'!G120))),'Data Summary'!DX126="Yes"),OFFSET('Hygiene Data'!$G$5,0,10*ROW('Hygiene Data'!G120)),NA())</f>
        <v>#N/A</v>
      </c>
      <c r="BJ126" s="508" t="e">
        <f ca="1">+IF(AND(ISNUMBER(OFFSET('Hygiene Data'!$G$7,0,10*ROW('Hygiene Data'!G120))),'Data Summary'!DY126="Yes"),OFFSET('Hygiene Data'!$G$7,0,10*ROW('Hygiene Data'!G120)),NA())</f>
        <v>#N/A</v>
      </c>
      <c r="BK126" s="508" t="e">
        <f ca="1">+IF(AND(ISNUMBER(OFFSET('Hygiene Data'!$G$9,0,10*ROW('Hygiene Data'!G120))),'Data Summary'!DZ126="Yes"),OFFSET('Hygiene Data'!$G$9,0,10*ROW('Hygiene Data'!G120)),NA())</f>
        <v>#N/A</v>
      </c>
      <c r="BL126" s="508" t="e">
        <f ca="1">+IF(AND(ISNUMBER(OFFSET('Hygiene Data'!$H$5,0,10*ROW('Hygiene Data'!H120))),'Data Summary'!EA126="Yes"),OFFSET('Hygiene Data'!$H$5,0,10*ROW('Hygiene Data'!H120)),NA())</f>
        <v>#N/A</v>
      </c>
      <c r="BM126" s="508" t="e">
        <f ca="1">+IF(AND(ISNUMBER(OFFSET('Hygiene Data'!$H$7,0,10*ROW('Hygiene Data'!H120))),'Data Summary'!EB126="Yes"),OFFSET('Hygiene Data'!$H$7,0,10*ROW('Hygiene Data'!H120)),NA())</f>
        <v>#N/A</v>
      </c>
      <c r="BN126" s="508" t="e">
        <f ca="1">+IF(AND(ISNUMBER(OFFSET('Hygiene Data'!$H$9,0,10*ROW('Hygiene Data'!H120))),'Data Summary'!EC126="Yes"),OFFSET('Hygiene Data'!$H$9,0,10*ROW('Hygiene Data'!H120)),NA())</f>
        <v>#N/A</v>
      </c>
      <c r="BO126" s="508" t="e">
        <f ca="1">+IF(AND(ISNUMBER(OFFSET('Hygiene Data'!$I$5,0,10*ROW('Hygiene Data'!I120))),'Data Summary'!ED126="Yes"),OFFSET('Hygiene Data'!$I$5,0,10*ROW('Hygiene Data'!I120)),NA())</f>
        <v>#N/A</v>
      </c>
      <c r="BP126" s="508" t="e">
        <f ca="1">+IF(AND(ISNUMBER(OFFSET('Hygiene Data'!$I$7,0,10*ROW('Hygiene Data'!I120))),'Data Summary'!EE126="Yes"),OFFSET('Hygiene Data'!$I$7,0,10*ROW('Hygiene Data'!I120)),NA())</f>
        <v>#N/A</v>
      </c>
      <c r="BQ126" s="508" t="e">
        <f ca="1">+IF(AND(ISNUMBER(OFFSET('Hygiene Data'!$I$9,0,10*ROW('Hygiene Data'!I120))),'Data Summary'!EF126="Yes"),OFFSET('Hygiene Data'!$I$9,0,10*ROW('Hygiene Data'!I120)),NA())</f>
        <v>#N/A</v>
      </c>
    </row>
    <row r="127" spans="1:69" x14ac:dyDescent="0.25">
      <c r="A127" s="504" t="e">
        <f ca="1">+RIGHT('Data Summary'!A127,LEN('Data Summary'!A127)-9)</f>
        <v>#VALUE!</v>
      </c>
      <c r="B127" s="478" t="str">
        <f ca="1">+IF(ISTEXT('Data Summary'!B127),'Data Summary'!B127,"")</f>
        <v/>
      </c>
      <c r="C127" s="505" t="e">
        <f ca="1">+VALUE('Data Summary'!C127)</f>
        <v>#VALUE!</v>
      </c>
      <c r="D127" s="506" t="e">
        <f ca="1">+IF(AND(ISNUMBER(OFFSET('Water Data'!$D$4,0,10*ROW('Water Data'!D121))),'Data Summary'!BS127="Yes"),100-OFFSET('Water Data'!$D$4,0,10*ROW('Water Data'!D121)),NA())</f>
        <v>#N/A</v>
      </c>
      <c r="E127" s="506" t="e">
        <f ca="1">+IF(AND(ISNUMBER(OFFSET('Water Data'!$D$6,0,10*ROW('Water Data'!D121))),'Data Summary'!BT127="Yes"),OFFSET('Water Data'!$D$6,0,10*ROW('Water Data'!D121)),NA())</f>
        <v>#N/A</v>
      </c>
      <c r="F127" s="506" t="e">
        <f ca="1">+IF(AND(ISNUMBER(OFFSET('Water Data'!$D$9,0,10*ROW('Water Data'!D121))),'Data Summary'!BU127="Yes"),OFFSET('Water Data'!$D$9,0,10*ROW('Water Data'!D121)),NA())</f>
        <v>#N/A</v>
      </c>
      <c r="G127" s="506" t="e">
        <f ca="1">+IF(AND(ISNUMBER(OFFSET('Water Data'!$E$4,0,10*ROW('Water Data'!E121))),'Data Summary'!BV127="Yes"),100-OFFSET('Water Data'!$E$4,0,10*ROW('Water Data'!E121)),NA())</f>
        <v>#N/A</v>
      </c>
      <c r="H127" s="506" t="e">
        <f ca="1">+IF(AND(ISNUMBER(OFFSET('Water Data'!$E$6,0,10*ROW('Water Data'!E121))),'Data Summary'!BW127="Yes"),OFFSET('Water Data'!$E$6,0,10*ROW('Water Data'!E121)),NA())</f>
        <v>#N/A</v>
      </c>
      <c r="I127" s="506" t="e">
        <f ca="1">+IF(AND(ISNUMBER(OFFSET('Water Data'!$E$9,0,10*ROW('Water Data'!E121))),'Data Summary'!BX127="Yes"),OFFSET('Water Data'!$E$9,0,10*ROW('Water Data'!E121)),NA())</f>
        <v>#N/A</v>
      </c>
      <c r="J127" s="506" t="e">
        <f ca="1">+IF(AND(ISNUMBER(OFFSET('Water Data'!$F$4,0,10*ROW('Water Data'!F121))),'Data Summary'!BY127="Yes"),100-OFFSET('Water Data'!$F$4,0,10*ROW('Water Data'!F121)),NA())</f>
        <v>#N/A</v>
      </c>
      <c r="K127" s="506" t="e">
        <f ca="1">+IF(AND(ISNUMBER(OFFSET('Water Data'!$F$6,0,10*ROW('Water Data'!F121))),'Data Summary'!BZ127="Yes"),OFFSET('Water Data'!$F$6,0,10*ROW('Water Data'!F121)),NA())</f>
        <v>#N/A</v>
      </c>
      <c r="L127" s="506" t="e">
        <f ca="1">+IF(AND(ISNUMBER(OFFSET('Water Data'!$F$9,0,10*ROW('Water Data'!F121))),'Data Summary'!CA127="Yes"),OFFSET('Water Data'!$F$9,0,10*ROW('Water Data'!F121)),NA())</f>
        <v>#N/A</v>
      </c>
      <c r="M127" s="506" t="e">
        <f ca="1">+IF(AND(ISNUMBER(OFFSET('Water Data'!$G$4,0,10*ROW('Water Data'!G121))),'Data Summary'!CB127="Yes"),100-OFFSET('Water Data'!$G$4,0,10*ROW('Water Data'!G121)),NA())</f>
        <v>#N/A</v>
      </c>
      <c r="N127" s="506" t="e">
        <f ca="1">+IF(AND(ISNUMBER(OFFSET('Water Data'!$G$6,0,10*ROW('Water Data'!G121))),'Data Summary'!CC127="Yes"),OFFSET('Water Data'!$G$6,0,10*ROW('Water Data'!G121)),NA())</f>
        <v>#N/A</v>
      </c>
      <c r="O127" s="506" t="e">
        <f ca="1">+IF(AND(ISNUMBER(OFFSET('Water Data'!$G$9,0,10*ROW('Water Data'!G121))),'Data Summary'!CD127="Yes"),OFFSET('Water Data'!$G$9,0,10*ROW('Water Data'!G121)),NA())</f>
        <v>#N/A</v>
      </c>
      <c r="P127" s="506" t="e">
        <f ca="1">+IF(AND(ISNUMBER(OFFSET('Water Data'!$H$4,0,10*ROW('Water Data'!H121))),'Data Summary'!CE127="Yes"),100-OFFSET('Water Data'!$H$4,0,10*ROW('Water Data'!H121)),NA())</f>
        <v>#N/A</v>
      </c>
      <c r="Q127" s="506" t="e">
        <f ca="1">+IF(AND(ISNUMBER(OFFSET('Water Data'!$H$6,0,10*ROW('Water Data'!H121))),'Data Summary'!CF127="Yes"),OFFSET('Water Data'!$H$6,0,10*ROW('Water Data'!H121)),NA())</f>
        <v>#N/A</v>
      </c>
      <c r="R127" s="506" t="e">
        <f ca="1">+IF(AND(ISNUMBER(OFFSET('Water Data'!$H$9,0,10*ROW('Water Data'!H121))),'Data Summary'!CG127="Yes"),OFFSET('Water Data'!$H$9,0,10*ROW('Water Data'!H121)),NA())</f>
        <v>#N/A</v>
      </c>
      <c r="S127" s="506" t="e">
        <f ca="1">+IF(AND(ISNUMBER(OFFSET('Water Data'!$I$4,0,10*ROW('Water Data'!I121))),'Data Summary'!CH127="Yes"),100-OFFSET('Water Data'!$I$4,0,10*ROW('Water Data'!I121)),NA())</f>
        <v>#N/A</v>
      </c>
      <c r="T127" s="506" t="e">
        <f ca="1">+IF(AND(ISNUMBER(OFFSET('Water Data'!$I$6,0,10*ROW('Water Data'!I121))),'Data Summary'!CI127="Yes"),OFFSET('Water Data'!$I$6,0,10*ROW('Water Data'!I121)),NA())</f>
        <v>#N/A</v>
      </c>
      <c r="U127" s="506" t="e">
        <f ca="1">+IF(AND(ISNUMBER(OFFSET('Water Data'!$I$9,0,10*ROW('Water Data'!I121))),'Data Summary'!CJ127="Yes"),OFFSET('Water Data'!$I$9,0,10*ROW('Water Data'!I121)),NA())</f>
        <v>#N/A</v>
      </c>
      <c r="V127" s="507" t="e">
        <f ca="1">+IF(AND(ISNUMBER(OFFSET('Sanitation Data'!$D$4,0,10*ROW('Sanitation Data'!D121))),'Data Summary'!CK127="Yes"),100-OFFSET('Sanitation Data'!$D$4,0,10*ROW('Sanitation Data'!D121)),NA())</f>
        <v>#N/A</v>
      </c>
      <c r="W127" s="507" t="e">
        <f ca="1">+IF(AND(ISNUMBER(OFFSET('Sanitation Data'!$D$6,0,10*ROW('Sanitation Data'!D121))),'Data Summary'!CL127="Yes"),OFFSET('Sanitation Data'!$D$6,0,10*ROW('Sanitation Data'!D121)),NA())</f>
        <v>#N/A</v>
      </c>
      <c r="X127" s="507" t="e">
        <f ca="1">+IF(AND(ISNUMBER(OFFSET('Sanitation Data'!$D$10,0,10*ROW('Sanitation Data'!D121))),'Data Summary'!CM127="Yes"),OFFSET('Sanitation Data'!$D$10,0,10*ROW('Sanitation Data'!D121)),NA())</f>
        <v>#N/A</v>
      </c>
      <c r="Y127" s="507" t="e">
        <f ca="1">+IF(AND(ISNUMBER(OFFSET('Sanitation Data'!$D$11,0,10*ROW('Sanitation Data'!D121))),'Data Summary'!CN127="Yes"),OFFSET('Sanitation Data'!$D$11,0,10*ROW('Sanitation Data'!D121)),NA())</f>
        <v>#N/A</v>
      </c>
      <c r="Z127" s="507" t="e">
        <f ca="1">+IF(AND(ISNUMBER(OFFSET('Sanitation Data'!$D$12,0,10*ROW('Sanitation Data'!D121))),'Data Summary'!CO127="Yes"),OFFSET('Sanitation Data'!$D$12,0,10*ROW('Sanitation Data'!D121)),NA())</f>
        <v>#N/A</v>
      </c>
      <c r="AA127" s="507" t="e">
        <f ca="1">+IF(AND(ISNUMBER(OFFSET('Sanitation Data'!$E$4,0,10*ROW('Sanitation Data'!E121))),'Data Summary'!CP127="Yes"),100-OFFSET('Sanitation Data'!$E$4,0,10*ROW('Sanitation Data'!E121)),NA())</f>
        <v>#N/A</v>
      </c>
      <c r="AB127" s="507" t="e">
        <f ca="1">+IF(AND(ISNUMBER(OFFSET('Sanitation Data'!$E$6,0,10*ROW('Sanitation Data'!E121))),'Data Summary'!CQ127="Yes"),OFFSET('Sanitation Data'!$E$6,0,10*ROW('Sanitation Data'!E121)),NA())</f>
        <v>#N/A</v>
      </c>
      <c r="AC127" s="507" t="e">
        <f ca="1">+IF(AND(ISNUMBER(OFFSET('Sanitation Data'!$E$10,0,10*ROW('Sanitation Data'!E121))),'Data Summary'!CR127="Yes"),OFFSET('Sanitation Data'!$E$10,0,10*ROW('Sanitation Data'!E121)),NA())</f>
        <v>#N/A</v>
      </c>
      <c r="AD127" s="507" t="e">
        <f ca="1">+IF(AND(ISNUMBER(OFFSET('Sanitation Data'!$E$11,0,10*ROW('Sanitation Data'!E121))),'Data Summary'!CS127="Yes"),OFFSET('Sanitation Data'!$E$11,0,10*ROW('Sanitation Data'!E121)),NA())</f>
        <v>#N/A</v>
      </c>
      <c r="AE127" s="507" t="e">
        <f ca="1">+IF(AND(ISNUMBER(OFFSET('Sanitation Data'!$E$12,0,10*ROW('Sanitation Data'!E121))),'Data Summary'!CT127="Yes"),OFFSET('Sanitation Data'!$E$12,0,10*ROW('Sanitation Data'!E121)),NA())</f>
        <v>#N/A</v>
      </c>
      <c r="AF127" s="507" t="e">
        <f ca="1">+IF(AND(ISNUMBER(OFFSET('Sanitation Data'!$F$4,0,10*ROW('Sanitation Data'!F121))),'Data Summary'!CU127="Yes"),100-OFFSET('Sanitation Data'!$F$4,0,10*ROW('Sanitation Data'!F121)),NA())</f>
        <v>#N/A</v>
      </c>
      <c r="AG127" s="507" t="e">
        <f ca="1">+IF(AND(ISNUMBER(OFFSET('Sanitation Data'!$F$6,0,10*ROW('Sanitation Data'!F121))),'Data Summary'!CV127="Yes"),OFFSET('Sanitation Data'!$F$6,0,10*ROW('Sanitation Data'!F121)),NA())</f>
        <v>#N/A</v>
      </c>
      <c r="AH127" s="507" t="e">
        <f ca="1">+IF(AND(ISNUMBER(OFFSET('Sanitation Data'!$F$10,0,10*ROW('Sanitation Data'!F121))),'Data Summary'!CW127="Yes"),OFFSET('Sanitation Data'!$F$10,0,10*ROW('Sanitation Data'!F121)),NA())</f>
        <v>#N/A</v>
      </c>
      <c r="AI127" s="507" t="e">
        <f ca="1">+IF(AND(ISNUMBER(OFFSET('Sanitation Data'!$F$11,0,10*ROW('Sanitation Data'!F121))),'Data Summary'!CX127="Yes"),OFFSET('Sanitation Data'!$F$11,0,10*ROW('Sanitation Data'!F121)),NA())</f>
        <v>#N/A</v>
      </c>
      <c r="AJ127" s="507" t="e">
        <f ca="1">+IF(AND(ISNUMBER(OFFSET('Sanitation Data'!$F$12,0,10*ROW('Sanitation Data'!F121))),'Data Summary'!CY127="Yes"),OFFSET('Sanitation Data'!$F$12,0,10*ROW('Sanitation Data'!F121)),NA())</f>
        <v>#N/A</v>
      </c>
      <c r="AK127" s="507" t="e">
        <f ca="1">+IF(AND(ISNUMBER(OFFSET('Sanitation Data'!$G$4,0,10*ROW('Sanitation Data'!G121))),'Data Summary'!CZ127="Yes"),100-OFFSET('Sanitation Data'!$G$4,0,10*ROW('Sanitation Data'!G121)),NA())</f>
        <v>#N/A</v>
      </c>
      <c r="AL127" s="507" t="e">
        <f ca="1">+IF(AND(ISNUMBER(OFFSET('Sanitation Data'!$G$6,0,10*ROW('Sanitation Data'!G121))),'Data Summary'!DA127="Yes"),OFFSET('Sanitation Data'!$G$6,0,10*ROW('Sanitation Data'!G121)),NA())</f>
        <v>#N/A</v>
      </c>
      <c r="AM127" s="507" t="e">
        <f ca="1">+IF(AND(ISNUMBER(OFFSET('Sanitation Data'!$G$10,0,10*ROW('Sanitation Data'!G121))),'Data Summary'!DB127="Yes"),OFFSET('Sanitation Data'!$G$10,0,10*ROW('Sanitation Data'!G121)),NA())</f>
        <v>#N/A</v>
      </c>
      <c r="AN127" s="507" t="e">
        <f ca="1">+IF(AND(ISNUMBER(OFFSET('Sanitation Data'!$G$11,0,10*ROW('Sanitation Data'!G121))),'Data Summary'!DC127="Yes"),OFFSET('Sanitation Data'!$G$11,0,10*ROW('Sanitation Data'!G121)),NA())</f>
        <v>#N/A</v>
      </c>
      <c r="AO127" s="507" t="e">
        <f ca="1">+IF(AND(ISNUMBER(OFFSET('Sanitation Data'!$G$12,0,10*ROW('Sanitation Data'!G121))),'Data Summary'!DD127="Yes"),OFFSET('Sanitation Data'!$G$12,0,10*ROW('Sanitation Data'!G121)),NA())</f>
        <v>#N/A</v>
      </c>
      <c r="AP127" s="507" t="e">
        <f ca="1">+IF(AND(ISNUMBER(OFFSET('Sanitation Data'!$H$4,0,10*ROW('Sanitation Data'!H121))),'Data Summary'!DE127="Yes"),100-OFFSET('Sanitation Data'!$H$4,0,10*ROW('Sanitation Data'!H121)),NA())</f>
        <v>#N/A</v>
      </c>
      <c r="AQ127" s="507" t="e">
        <f ca="1">+IF(AND(ISNUMBER(OFFSET('Sanitation Data'!$H$6,0,10*ROW('Sanitation Data'!H121))),'Data Summary'!DF127="Yes"),OFFSET('Sanitation Data'!$H$6,0,10*ROW('Sanitation Data'!H121)),NA())</f>
        <v>#N/A</v>
      </c>
      <c r="AR127" s="507" t="e">
        <f ca="1">+IF(AND(ISNUMBER(OFFSET('Sanitation Data'!$H$10,0,10*ROW('Sanitation Data'!H121))),'Data Summary'!DG127="Yes"),OFFSET('Sanitation Data'!$H$10,0,10*ROW('Sanitation Data'!H121)),NA())</f>
        <v>#N/A</v>
      </c>
      <c r="AS127" s="507" t="e">
        <f ca="1">+IF(AND(ISNUMBER(OFFSET('Sanitation Data'!$H$11,0,10*ROW('Sanitation Data'!H121))),'Data Summary'!DH127="Yes"),OFFSET('Sanitation Data'!$H$11,0,10*ROW('Sanitation Data'!H121)),NA())</f>
        <v>#N/A</v>
      </c>
      <c r="AT127" s="507" t="e">
        <f ca="1">+IF(AND(ISNUMBER(OFFSET('Sanitation Data'!$H$12,0,10*ROW('Sanitation Data'!H121))),'Data Summary'!DI127="Yes"),OFFSET('Sanitation Data'!$H$12,0,10*ROW('Sanitation Data'!H121)),NA())</f>
        <v>#N/A</v>
      </c>
      <c r="AU127" s="507" t="e">
        <f ca="1">+IF(AND(ISNUMBER(OFFSET('Sanitation Data'!$I$4,0,10*ROW('Sanitation Data'!I121))),'Data Summary'!DJ127="Yes"),100-OFFSET('Sanitation Data'!$I$4,0,10*ROW('Sanitation Data'!I121)),NA())</f>
        <v>#N/A</v>
      </c>
      <c r="AV127" s="507" t="e">
        <f ca="1">+IF(AND(ISNUMBER(OFFSET('Sanitation Data'!$I$6,0,10*ROW('Sanitation Data'!I121))),'Data Summary'!DK127="Yes"),OFFSET('Sanitation Data'!$I$6,0,10*ROW('Sanitation Data'!I121)),NA())</f>
        <v>#N/A</v>
      </c>
      <c r="AW127" s="507" t="e">
        <f ca="1">+IF(AND(ISNUMBER(OFFSET('Sanitation Data'!$I$10,0,10*ROW('Sanitation Data'!I121))),'Data Summary'!DL127="Yes"),OFFSET('Sanitation Data'!$I$10,0,10*ROW('Sanitation Data'!I121)),NA())</f>
        <v>#N/A</v>
      </c>
      <c r="AX127" s="507" t="e">
        <f ca="1">+IF(AND(ISNUMBER(OFFSET('Sanitation Data'!$I$11,0,10*ROW('Sanitation Data'!I121))),'Data Summary'!DM127="Yes"),OFFSET('Sanitation Data'!$I$11,0,10*ROW('Sanitation Data'!I121)),NA())</f>
        <v>#N/A</v>
      </c>
      <c r="AY127" s="507" t="e">
        <f ca="1">+IF(AND(ISNUMBER(OFFSET('Sanitation Data'!$I$12,0,10*ROW('Sanitation Data'!I121))),'Data Summary'!DN127="Yes"),OFFSET('Sanitation Data'!$I$12,0,10*ROW('Sanitation Data'!I121)),NA())</f>
        <v>#N/A</v>
      </c>
      <c r="AZ127" s="508" t="e">
        <f ca="1">+IF(AND(ISNUMBER(OFFSET('Hygiene Data'!$D$5,0,10*ROW('Hygiene Data'!D121))),'Data Summary'!DO127="Yes"),OFFSET('Hygiene Data'!$D$5,0,10*ROW('Hygiene Data'!D121)),NA())</f>
        <v>#N/A</v>
      </c>
      <c r="BA127" s="508" t="e">
        <f ca="1">+IF(AND(ISNUMBER(OFFSET('Hygiene Data'!$D$7,0,10*ROW('Hygiene Data'!D121))),'Data Summary'!DP127="Yes"),OFFSET('Hygiene Data'!$D$7,0,10*ROW('Hygiene Data'!D121)),NA())</f>
        <v>#N/A</v>
      </c>
      <c r="BB127" s="508" t="e">
        <f ca="1">+IF(AND(ISNUMBER(OFFSET('Hygiene Data'!$D$9,0,10*ROW('Hygiene Data'!D121))),'Data Summary'!DQ127="Yes"),OFFSET('Hygiene Data'!$D$9,0,10*ROW('Hygiene Data'!D121)),NA())</f>
        <v>#N/A</v>
      </c>
      <c r="BC127" s="508" t="e">
        <f ca="1">+IF(AND(ISNUMBER(OFFSET('Hygiene Data'!$E$5,0,10*ROW('Hygiene Data'!E121))),'Data Summary'!DR127="Yes"),OFFSET('Hygiene Data'!$E$5,0,10*ROW('Hygiene Data'!E121)),NA())</f>
        <v>#N/A</v>
      </c>
      <c r="BD127" s="508" t="e">
        <f ca="1">+IF(AND(ISNUMBER(OFFSET('Hygiene Data'!$E$7,0,10*ROW('Hygiene Data'!E121))),'Data Summary'!DS127="Yes"),OFFSET('Hygiene Data'!$E$7,0,10*ROW('Hygiene Data'!E121)),NA())</f>
        <v>#N/A</v>
      </c>
      <c r="BE127" s="508" t="e">
        <f ca="1">+IF(AND(ISNUMBER(OFFSET('Hygiene Data'!$E$9,0,10*ROW('Hygiene Data'!E121))),'Data Summary'!DT127="Yes"),OFFSET('Hygiene Data'!$E$9,0,10*ROW('Hygiene Data'!E121)),NA())</f>
        <v>#N/A</v>
      </c>
      <c r="BF127" s="508" t="e">
        <f ca="1">+IF(AND(ISNUMBER(OFFSET('Hygiene Data'!$F$5,0,10*ROW('Hygiene Data'!F121))),'Data Summary'!DU127="Yes"),OFFSET('Hygiene Data'!$F$5,0,10*ROW('Hygiene Data'!F121)),NA())</f>
        <v>#N/A</v>
      </c>
      <c r="BG127" s="508" t="e">
        <f ca="1">+IF(AND(ISNUMBER(OFFSET('Hygiene Data'!$F$7,0,10*ROW('Hygiene Data'!F121))),'Data Summary'!DV127="Yes"),OFFSET('Hygiene Data'!$F$7,0,10*ROW('Hygiene Data'!F121)),NA())</f>
        <v>#N/A</v>
      </c>
      <c r="BH127" s="508" t="e">
        <f ca="1">+IF(AND(ISNUMBER(OFFSET('Hygiene Data'!$F$9,0,10*ROW('Hygiene Data'!F121))),'Data Summary'!DW127="Yes"),OFFSET('Hygiene Data'!$F$9,0,10*ROW('Hygiene Data'!F121)),NA())</f>
        <v>#N/A</v>
      </c>
      <c r="BI127" s="508" t="e">
        <f ca="1">+IF(AND(ISNUMBER(OFFSET('Hygiene Data'!$G$5,0,10*ROW('Hygiene Data'!G121))),'Data Summary'!DX127="Yes"),OFFSET('Hygiene Data'!$G$5,0,10*ROW('Hygiene Data'!G121)),NA())</f>
        <v>#N/A</v>
      </c>
      <c r="BJ127" s="508" t="e">
        <f ca="1">+IF(AND(ISNUMBER(OFFSET('Hygiene Data'!$G$7,0,10*ROW('Hygiene Data'!G121))),'Data Summary'!DY127="Yes"),OFFSET('Hygiene Data'!$G$7,0,10*ROW('Hygiene Data'!G121)),NA())</f>
        <v>#N/A</v>
      </c>
      <c r="BK127" s="508" t="e">
        <f ca="1">+IF(AND(ISNUMBER(OFFSET('Hygiene Data'!$G$9,0,10*ROW('Hygiene Data'!G121))),'Data Summary'!DZ127="Yes"),OFFSET('Hygiene Data'!$G$9,0,10*ROW('Hygiene Data'!G121)),NA())</f>
        <v>#N/A</v>
      </c>
      <c r="BL127" s="508" t="e">
        <f ca="1">+IF(AND(ISNUMBER(OFFSET('Hygiene Data'!$H$5,0,10*ROW('Hygiene Data'!H121))),'Data Summary'!EA127="Yes"),OFFSET('Hygiene Data'!$H$5,0,10*ROW('Hygiene Data'!H121)),NA())</f>
        <v>#N/A</v>
      </c>
      <c r="BM127" s="508" t="e">
        <f ca="1">+IF(AND(ISNUMBER(OFFSET('Hygiene Data'!$H$7,0,10*ROW('Hygiene Data'!H121))),'Data Summary'!EB127="Yes"),OFFSET('Hygiene Data'!$H$7,0,10*ROW('Hygiene Data'!H121)),NA())</f>
        <v>#N/A</v>
      </c>
      <c r="BN127" s="508" t="e">
        <f ca="1">+IF(AND(ISNUMBER(OFFSET('Hygiene Data'!$H$9,0,10*ROW('Hygiene Data'!H121))),'Data Summary'!EC127="Yes"),OFFSET('Hygiene Data'!$H$9,0,10*ROW('Hygiene Data'!H121)),NA())</f>
        <v>#N/A</v>
      </c>
      <c r="BO127" s="508" t="e">
        <f ca="1">+IF(AND(ISNUMBER(OFFSET('Hygiene Data'!$I$5,0,10*ROW('Hygiene Data'!I121))),'Data Summary'!ED127="Yes"),OFFSET('Hygiene Data'!$I$5,0,10*ROW('Hygiene Data'!I121)),NA())</f>
        <v>#N/A</v>
      </c>
      <c r="BP127" s="508" t="e">
        <f ca="1">+IF(AND(ISNUMBER(OFFSET('Hygiene Data'!$I$7,0,10*ROW('Hygiene Data'!I121))),'Data Summary'!EE127="Yes"),OFFSET('Hygiene Data'!$I$7,0,10*ROW('Hygiene Data'!I121)),NA())</f>
        <v>#N/A</v>
      </c>
      <c r="BQ127" s="508" t="e">
        <f ca="1">+IF(AND(ISNUMBER(OFFSET('Hygiene Data'!$I$9,0,10*ROW('Hygiene Data'!I121))),'Data Summary'!EF127="Yes"),OFFSET('Hygiene Data'!$I$9,0,10*ROW('Hygiene Data'!I121)),NA())</f>
        <v>#N/A</v>
      </c>
    </row>
    <row r="128" spans="1:69" x14ac:dyDescent="0.25">
      <c r="A128" s="504" t="e">
        <f ca="1">+RIGHT('Data Summary'!A128,LEN('Data Summary'!A128)-9)</f>
        <v>#VALUE!</v>
      </c>
      <c r="B128" s="478" t="str">
        <f ca="1">+IF(ISTEXT('Data Summary'!B128),'Data Summary'!B128,"")</f>
        <v/>
      </c>
      <c r="C128" s="505" t="e">
        <f ca="1">+VALUE('Data Summary'!C128)</f>
        <v>#VALUE!</v>
      </c>
      <c r="D128" s="506" t="e">
        <f ca="1">+IF(AND(ISNUMBER(OFFSET('Water Data'!$D$4,0,10*ROW('Water Data'!D122))),'Data Summary'!BS128="Yes"),100-OFFSET('Water Data'!$D$4,0,10*ROW('Water Data'!D122)),NA())</f>
        <v>#N/A</v>
      </c>
      <c r="E128" s="506" t="e">
        <f ca="1">+IF(AND(ISNUMBER(OFFSET('Water Data'!$D$6,0,10*ROW('Water Data'!D122))),'Data Summary'!BT128="Yes"),OFFSET('Water Data'!$D$6,0,10*ROW('Water Data'!D122)),NA())</f>
        <v>#N/A</v>
      </c>
      <c r="F128" s="506" t="e">
        <f ca="1">+IF(AND(ISNUMBER(OFFSET('Water Data'!$D$9,0,10*ROW('Water Data'!D122))),'Data Summary'!BU128="Yes"),OFFSET('Water Data'!$D$9,0,10*ROW('Water Data'!D122)),NA())</f>
        <v>#N/A</v>
      </c>
      <c r="G128" s="506" t="e">
        <f ca="1">+IF(AND(ISNUMBER(OFFSET('Water Data'!$E$4,0,10*ROW('Water Data'!E122))),'Data Summary'!BV128="Yes"),100-OFFSET('Water Data'!$E$4,0,10*ROW('Water Data'!E122)),NA())</f>
        <v>#N/A</v>
      </c>
      <c r="H128" s="506" t="e">
        <f ca="1">+IF(AND(ISNUMBER(OFFSET('Water Data'!$E$6,0,10*ROW('Water Data'!E122))),'Data Summary'!BW128="Yes"),OFFSET('Water Data'!$E$6,0,10*ROW('Water Data'!E122)),NA())</f>
        <v>#N/A</v>
      </c>
      <c r="I128" s="506" t="e">
        <f ca="1">+IF(AND(ISNUMBER(OFFSET('Water Data'!$E$9,0,10*ROW('Water Data'!E122))),'Data Summary'!BX128="Yes"),OFFSET('Water Data'!$E$9,0,10*ROW('Water Data'!E122)),NA())</f>
        <v>#N/A</v>
      </c>
      <c r="J128" s="506" t="e">
        <f ca="1">+IF(AND(ISNUMBER(OFFSET('Water Data'!$F$4,0,10*ROW('Water Data'!F122))),'Data Summary'!BY128="Yes"),100-OFFSET('Water Data'!$F$4,0,10*ROW('Water Data'!F122)),NA())</f>
        <v>#N/A</v>
      </c>
      <c r="K128" s="506" t="e">
        <f ca="1">+IF(AND(ISNUMBER(OFFSET('Water Data'!$F$6,0,10*ROW('Water Data'!F122))),'Data Summary'!BZ128="Yes"),OFFSET('Water Data'!$F$6,0,10*ROW('Water Data'!F122)),NA())</f>
        <v>#N/A</v>
      </c>
      <c r="L128" s="506" t="e">
        <f ca="1">+IF(AND(ISNUMBER(OFFSET('Water Data'!$F$9,0,10*ROW('Water Data'!F122))),'Data Summary'!CA128="Yes"),OFFSET('Water Data'!$F$9,0,10*ROW('Water Data'!F122)),NA())</f>
        <v>#N/A</v>
      </c>
      <c r="M128" s="506" t="e">
        <f ca="1">+IF(AND(ISNUMBER(OFFSET('Water Data'!$G$4,0,10*ROW('Water Data'!G122))),'Data Summary'!CB128="Yes"),100-OFFSET('Water Data'!$G$4,0,10*ROW('Water Data'!G122)),NA())</f>
        <v>#N/A</v>
      </c>
      <c r="N128" s="506" t="e">
        <f ca="1">+IF(AND(ISNUMBER(OFFSET('Water Data'!$G$6,0,10*ROW('Water Data'!G122))),'Data Summary'!CC128="Yes"),OFFSET('Water Data'!$G$6,0,10*ROW('Water Data'!G122)),NA())</f>
        <v>#N/A</v>
      </c>
      <c r="O128" s="506" t="e">
        <f ca="1">+IF(AND(ISNUMBER(OFFSET('Water Data'!$G$9,0,10*ROW('Water Data'!G122))),'Data Summary'!CD128="Yes"),OFFSET('Water Data'!$G$9,0,10*ROW('Water Data'!G122)),NA())</f>
        <v>#N/A</v>
      </c>
      <c r="P128" s="506" t="e">
        <f ca="1">+IF(AND(ISNUMBER(OFFSET('Water Data'!$H$4,0,10*ROW('Water Data'!H122))),'Data Summary'!CE128="Yes"),100-OFFSET('Water Data'!$H$4,0,10*ROW('Water Data'!H122)),NA())</f>
        <v>#N/A</v>
      </c>
      <c r="Q128" s="506" t="e">
        <f ca="1">+IF(AND(ISNUMBER(OFFSET('Water Data'!$H$6,0,10*ROW('Water Data'!H122))),'Data Summary'!CF128="Yes"),OFFSET('Water Data'!$H$6,0,10*ROW('Water Data'!H122)),NA())</f>
        <v>#N/A</v>
      </c>
      <c r="R128" s="506" t="e">
        <f ca="1">+IF(AND(ISNUMBER(OFFSET('Water Data'!$H$9,0,10*ROW('Water Data'!H122))),'Data Summary'!CG128="Yes"),OFFSET('Water Data'!$H$9,0,10*ROW('Water Data'!H122)),NA())</f>
        <v>#N/A</v>
      </c>
      <c r="S128" s="506" t="e">
        <f ca="1">+IF(AND(ISNUMBER(OFFSET('Water Data'!$I$4,0,10*ROW('Water Data'!I122))),'Data Summary'!CH128="Yes"),100-OFFSET('Water Data'!$I$4,0,10*ROW('Water Data'!I122)),NA())</f>
        <v>#N/A</v>
      </c>
      <c r="T128" s="506" t="e">
        <f ca="1">+IF(AND(ISNUMBER(OFFSET('Water Data'!$I$6,0,10*ROW('Water Data'!I122))),'Data Summary'!CI128="Yes"),OFFSET('Water Data'!$I$6,0,10*ROW('Water Data'!I122)),NA())</f>
        <v>#N/A</v>
      </c>
      <c r="U128" s="506" t="e">
        <f ca="1">+IF(AND(ISNUMBER(OFFSET('Water Data'!$I$9,0,10*ROW('Water Data'!I122))),'Data Summary'!CJ128="Yes"),OFFSET('Water Data'!$I$9,0,10*ROW('Water Data'!I122)),NA())</f>
        <v>#N/A</v>
      </c>
      <c r="V128" s="507" t="e">
        <f ca="1">+IF(AND(ISNUMBER(OFFSET('Sanitation Data'!$D$4,0,10*ROW('Sanitation Data'!D122))),'Data Summary'!CK128="Yes"),100-OFFSET('Sanitation Data'!$D$4,0,10*ROW('Sanitation Data'!D122)),NA())</f>
        <v>#N/A</v>
      </c>
      <c r="W128" s="507" t="e">
        <f ca="1">+IF(AND(ISNUMBER(OFFSET('Sanitation Data'!$D$6,0,10*ROW('Sanitation Data'!D122))),'Data Summary'!CL128="Yes"),OFFSET('Sanitation Data'!$D$6,0,10*ROW('Sanitation Data'!D122)),NA())</f>
        <v>#N/A</v>
      </c>
      <c r="X128" s="507" t="e">
        <f ca="1">+IF(AND(ISNUMBER(OFFSET('Sanitation Data'!$D$10,0,10*ROW('Sanitation Data'!D122))),'Data Summary'!CM128="Yes"),OFFSET('Sanitation Data'!$D$10,0,10*ROW('Sanitation Data'!D122)),NA())</f>
        <v>#N/A</v>
      </c>
      <c r="Y128" s="507" t="e">
        <f ca="1">+IF(AND(ISNUMBER(OFFSET('Sanitation Data'!$D$11,0,10*ROW('Sanitation Data'!D122))),'Data Summary'!CN128="Yes"),OFFSET('Sanitation Data'!$D$11,0,10*ROW('Sanitation Data'!D122)),NA())</f>
        <v>#N/A</v>
      </c>
      <c r="Z128" s="507" t="e">
        <f ca="1">+IF(AND(ISNUMBER(OFFSET('Sanitation Data'!$D$12,0,10*ROW('Sanitation Data'!D122))),'Data Summary'!CO128="Yes"),OFFSET('Sanitation Data'!$D$12,0,10*ROW('Sanitation Data'!D122)),NA())</f>
        <v>#N/A</v>
      </c>
      <c r="AA128" s="507" t="e">
        <f ca="1">+IF(AND(ISNUMBER(OFFSET('Sanitation Data'!$E$4,0,10*ROW('Sanitation Data'!E122))),'Data Summary'!CP128="Yes"),100-OFFSET('Sanitation Data'!$E$4,0,10*ROW('Sanitation Data'!E122)),NA())</f>
        <v>#N/A</v>
      </c>
      <c r="AB128" s="507" t="e">
        <f ca="1">+IF(AND(ISNUMBER(OFFSET('Sanitation Data'!$E$6,0,10*ROW('Sanitation Data'!E122))),'Data Summary'!CQ128="Yes"),OFFSET('Sanitation Data'!$E$6,0,10*ROW('Sanitation Data'!E122)),NA())</f>
        <v>#N/A</v>
      </c>
      <c r="AC128" s="507" t="e">
        <f ca="1">+IF(AND(ISNUMBER(OFFSET('Sanitation Data'!$E$10,0,10*ROW('Sanitation Data'!E122))),'Data Summary'!CR128="Yes"),OFFSET('Sanitation Data'!$E$10,0,10*ROW('Sanitation Data'!E122)),NA())</f>
        <v>#N/A</v>
      </c>
      <c r="AD128" s="507" t="e">
        <f ca="1">+IF(AND(ISNUMBER(OFFSET('Sanitation Data'!$E$11,0,10*ROW('Sanitation Data'!E122))),'Data Summary'!CS128="Yes"),OFFSET('Sanitation Data'!$E$11,0,10*ROW('Sanitation Data'!E122)),NA())</f>
        <v>#N/A</v>
      </c>
      <c r="AE128" s="507" t="e">
        <f ca="1">+IF(AND(ISNUMBER(OFFSET('Sanitation Data'!$E$12,0,10*ROW('Sanitation Data'!E122))),'Data Summary'!CT128="Yes"),OFFSET('Sanitation Data'!$E$12,0,10*ROW('Sanitation Data'!E122)),NA())</f>
        <v>#N/A</v>
      </c>
      <c r="AF128" s="507" t="e">
        <f ca="1">+IF(AND(ISNUMBER(OFFSET('Sanitation Data'!$F$4,0,10*ROW('Sanitation Data'!F122))),'Data Summary'!CU128="Yes"),100-OFFSET('Sanitation Data'!$F$4,0,10*ROW('Sanitation Data'!F122)),NA())</f>
        <v>#N/A</v>
      </c>
      <c r="AG128" s="507" t="e">
        <f ca="1">+IF(AND(ISNUMBER(OFFSET('Sanitation Data'!$F$6,0,10*ROW('Sanitation Data'!F122))),'Data Summary'!CV128="Yes"),OFFSET('Sanitation Data'!$F$6,0,10*ROW('Sanitation Data'!F122)),NA())</f>
        <v>#N/A</v>
      </c>
      <c r="AH128" s="507" t="e">
        <f ca="1">+IF(AND(ISNUMBER(OFFSET('Sanitation Data'!$F$10,0,10*ROW('Sanitation Data'!F122))),'Data Summary'!CW128="Yes"),OFFSET('Sanitation Data'!$F$10,0,10*ROW('Sanitation Data'!F122)),NA())</f>
        <v>#N/A</v>
      </c>
      <c r="AI128" s="507" t="e">
        <f ca="1">+IF(AND(ISNUMBER(OFFSET('Sanitation Data'!$F$11,0,10*ROW('Sanitation Data'!F122))),'Data Summary'!CX128="Yes"),OFFSET('Sanitation Data'!$F$11,0,10*ROW('Sanitation Data'!F122)),NA())</f>
        <v>#N/A</v>
      </c>
      <c r="AJ128" s="507" t="e">
        <f ca="1">+IF(AND(ISNUMBER(OFFSET('Sanitation Data'!$F$12,0,10*ROW('Sanitation Data'!F122))),'Data Summary'!CY128="Yes"),OFFSET('Sanitation Data'!$F$12,0,10*ROW('Sanitation Data'!F122)),NA())</f>
        <v>#N/A</v>
      </c>
      <c r="AK128" s="507" t="e">
        <f ca="1">+IF(AND(ISNUMBER(OFFSET('Sanitation Data'!$G$4,0,10*ROW('Sanitation Data'!G122))),'Data Summary'!CZ128="Yes"),100-OFFSET('Sanitation Data'!$G$4,0,10*ROW('Sanitation Data'!G122)),NA())</f>
        <v>#N/A</v>
      </c>
      <c r="AL128" s="507" t="e">
        <f ca="1">+IF(AND(ISNUMBER(OFFSET('Sanitation Data'!$G$6,0,10*ROW('Sanitation Data'!G122))),'Data Summary'!DA128="Yes"),OFFSET('Sanitation Data'!$G$6,0,10*ROW('Sanitation Data'!G122)),NA())</f>
        <v>#N/A</v>
      </c>
      <c r="AM128" s="507" t="e">
        <f ca="1">+IF(AND(ISNUMBER(OFFSET('Sanitation Data'!$G$10,0,10*ROW('Sanitation Data'!G122))),'Data Summary'!DB128="Yes"),OFFSET('Sanitation Data'!$G$10,0,10*ROW('Sanitation Data'!G122)),NA())</f>
        <v>#N/A</v>
      </c>
      <c r="AN128" s="507" t="e">
        <f ca="1">+IF(AND(ISNUMBER(OFFSET('Sanitation Data'!$G$11,0,10*ROW('Sanitation Data'!G122))),'Data Summary'!DC128="Yes"),OFFSET('Sanitation Data'!$G$11,0,10*ROW('Sanitation Data'!G122)),NA())</f>
        <v>#N/A</v>
      </c>
      <c r="AO128" s="507" t="e">
        <f ca="1">+IF(AND(ISNUMBER(OFFSET('Sanitation Data'!$G$12,0,10*ROW('Sanitation Data'!G122))),'Data Summary'!DD128="Yes"),OFFSET('Sanitation Data'!$G$12,0,10*ROW('Sanitation Data'!G122)),NA())</f>
        <v>#N/A</v>
      </c>
      <c r="AP128" s="507" t="e">
        <f ca="1">+IF(AND(ISNUMBER(OFFSET('Sanitation Data'!$H$4,0,10*ROW('Sanitation Data'!H122))),'Data Summary'!DE128="Yes"),100-OFFSET('Sanitation Data'!$H$4,0,10*ROW('Sanitation Data'!H122)),NA())</f>
        <v>#N/A</v>
      </c>
      <c r="AQ128" s="507" t="e">
        <f ca="1">+IF(AND(ISNUMBER(OFFSET('Sanitation Data'!$H$6,0,10*ROW('Sanitation Data'!H122))),'Data Summary'!DF128="Yes"),OFFSET('Sanitation Data'!$H$6,0,10*ROW('Sanitation Data'!H122)),NA())</f>
        <v>#N/A</v>
      </c>
      <c r="AR128" s="507" t="e">
        <f ca="1">+IF(AND(ISNUMBER(OFFSET('Sanitation Data'!$H$10,0,10*ROW('Sanitation Data'!H122))),'Data Summary'!DG128="Yes"),OFFSET('Sanitation Data'!$H$10,0,10*ROW('Sanitation Data'!H122)),NA())</f>
        <v>#N/A</v>
      </c>
      <c r="AS128" s="507" t="e">
        <f ca="1">+IF(AND(ISNUMBER(OFFSET('Sanitation Data'!$H$11,0,10*ROW('Sanitation Data'!H122))),'Data Summary'!DH128="Yes"),OFFSET('Sanitation Data'!$H$11,0,10*ROW('Sanitation Data'!H122)),NA())</f>
        <v>#N/A</v>
      </c>
      <c r="AT128" s="507" t="e">
        <f ca="1">+IF(AND(ISNUMBER(OFFSET('Sanitation Data'!$H$12,0,10*ROW('Sanitation Data'!H122))),'Data Summary'!DI128="Yes"),OFFSET('Sanitation Data'!$H$12,0,10*ROW('Sanitation Data'!H122)),NA())</f>
        <v>#N/A</v>
      </c>
      <c r="AU128" s="507" t="e">
        <f ca="1">+IF(AND(ISNUMBER(OFFSET('Sanitation Data'!$I$4,0,10*ROW('Sanitation Data'!I122))),'Data Summary'!DJ128="Yes"),100-OFFSET('Sanitation Data'!$I$4,0,10*ROW('Sanitation Data'!I122)),NA())</f>
        <v>#N/A</v>
      </c>
      <c r="AV128" s="507" t="e">
        <f ca="1">+IF(AND(ISNUMBER(OFFSET('Sanitation Data'!$I$6,0,10*ROW('Sanitation Data'!I122))),'Data Summary'!DK128="Yes"),OFFSET('Sanitation Data'!$I$6,0,10*ROW('Sanitation Data'!I122)),NA())</f>
        <v>#N/A</v>
      </c>
      <c r="AW128" s="507" t="e">
        <f ca="1">+IF(AND(ISNUMBER(OFFSET('Sanitation Data'!$I$10,0,10*ROW('Sanitation Data'!I122))),'Data Summary'!DL128="Yes"),OFFSET('Sanitation Data'!$I$10,0,10*ROW('Sanitation Data'!I122)),NA())</f>
        <v>#N/A</v>
      </c>
      <c r="AX128" s="507" t="e">
        <f ca="1">+IF(AND(ISNUMBER(OFFSET('Sanitation Data'!$I$11,0,10*ROW('Sanitation Data'!I122))),'Data Summary'!DM128="Yes"),OFFSET('Sanitation Data'!$I$11,0,10*ROW('Sanitation Data'!I122)),NA())</f>
        <v>#N/A</v>
      </c>
      <c r="AY128" s="507" t="e">
        <f ca="1">+IF(AND(ISNUMBER(OFFSET('Sanitation Data'!$I$12,0,10*ROW('Sanitation Data'!I122))),'Data Summary'!DN128="Yes"),OFFSET('Sanitation Data'!$I$12,0,10*ROW('Sanitation Data'!I122)),NA())</f>
        <v>#N/A</v>
      </c>
      <c r="AZ128" s="508" t="e">
        <f ca="1">+IF(AND(ISNUMBER(OFFSET('Hygiene Data'!$D$5,0,10*ROW('Hygiene Data'!D122))),'Data Summary'!DO128="Yes"),OFFSET('Hygiene Data'!$D$5,0,10*ROW('Hygiene Data'!D122)),NA())</f>
        <v>#N/A</v>
      </c>
      <c r="BA128" s="508" t="e">
        <f ca="1">+IF(AND(ISNUMBER(OFFSET('Hygiene Data'!$D$7,0,10*ROW('Hygiene Data'!D122))),'Data Summary'!DP128="Yes"),OFFSET('Hygiene Data'!$D$7,0,10*ROW('Hygiene Data'!D122)),NA())</f>
        <v>#N/A</v>
      </c>
      <c r="BB128" s="508" t="e">
        <f ca="1">+IF(AND(ISNUMBER(OFFSET('Hygiene Data'!$D$9,0,10*ROW('Hygiene Data'!D122))),'Data Summary'!DQ128="Yes"),OFFSET('Hygiene Data'!$D$9,0,10*ROW('Hygiene Data'!D122)),NA())</f>
        <v>#N/A</v>
      </c>
      <c r="BC128" s="508" t="e">
        <f ca="1">+IF(AND(ISNUMBER(OFFSET('Hygiene Data'!$E$5,0,10*ROW('Hygiene Data'!E122))),'Data Summary'!DR128="Yes"),OFFSET('Hygiene Data'!$E$5,0,10*ROW('Hygiene Data'!E122)),NA())</f>
        <v>#N/A</v>
      </c>
      <c r="BD128" s="508" t="e">
        <f ca="1">+IF(AND(ISNUMBER(OFFSET('Hygiene Data'!$E$7,0,10*ROW('Hygiene Data'!E122))),'Data Summary'!DS128="Yes"),OFFSET('Hygiene Data'!$E$7,0,10*ROW('Hygiene Data'!E122)),NA())</f>
        <v>#N/A</v>
      </c>
      <c r="BE128" s="508" t="e">
        <f ca="1">+IF(AND(ISNUMBER(OFFSET('Hygiene Data'!$E$9,0,10*ROW('Hygiene Data'!E122))),'Data Summary'!DT128="Yes"),OFFSET('Hygiene Data'!$E$9,0,10*ROW('Hygiene Data'!E122)),NA())</f>
        <v>#N/A</v>
      </c>
      <c r="BF128" s="508" t="e">
        <f ca="1">+IF(AND(ISNUMBER(OFFSET('Hygiene Data'!$F$5,0,10*ROW('Hygiene Data'!F122))),'Data Summary'!DU128="Yes"),OFFSET('Hygiene Data'!$F$5,0,10*ROW('Hygiene Data'!F122)),NA())</f>
        <v>#N/A</v>
      </c>
      <c r="BG128" s="508" t="e">
        <f ca="1">+IF(AND(ISNUMBER(OFFSET('Hygiene Data'!$F$7,0,10*ROW('Hygiene Data'!F122))),'Data Summary'!DV128="Yes"),OFFSET('Hygiene Data'!$F$7,0,10*ROW('Hygiene Data'!F122)),NA())</f>
        <v>#N/A</v>
      </c>
      <c r="BH128" s="508" t="e">
        <f ca="1">+IF(AND(ISNUMBER(OFFSET('Hygiene Data'!$F$9,0,10*ROW('Hygiene Data'!F122))),'Data Summary'!DW128="Yes"),OFFSET('Hygiene Data'!$F$9,0,10*ROW('Hygiene Data'!F122)),NA())</f>
        <v>#N/A</v>
      </c>
      <c r="BI128" s="508" t="e">
        <f ca="1">+IF(AND(ISNUMBER(OFFSET('Hygiene Data'!$G$5,0,10*ROW('Hygiene Data'!G122))),'Data Summary'!DX128="Yes"),OFFSET('Hygiene Data'!$G$5,0,10*ROW('Hygiene Data'!G122)),NA())</f>
        <v>#N/A</v>
      </c>
      <c r="BJ128" s="508" t="e">
        <f ca="1">+IF(AND(ISNUMBER(OFFSET('Hygiene Data'!$G$7,0,10*ROW('Hygiene Data'!G122))),'Data Summary'!DY128="Yes"),OFFSET('Hygiene Data'!$G$7,0,10*ROW('Hygiene Data'!G122)),NA())</f>
        <v>#N/A</v>
      </c>
      <c r="BK128" s="508" t="e">
        <f ca="1">+IF(AND(ISNUMBER(OFFSET('Hygiene Data'!$G$9,0,10*ROW('Hygiene Data'!G122))),'Data Summary'!DZ128="Yes"),OFFSET('Hygiene Data'!$G$9,0,10*ROW('Hygiene Data'!G122)),NA())</f>
        <v>#N/A</v>
      </c>
      <c r="BL128" s="508" t="e">
        <f ca="1">+IF(AND(ISNUMBER(OFFSET('Hygiene Data'!$H$5,0,10*ROW('Hygiene Data'!H122))),'Data Summary'!EA128="Yes"),OFFSET('Hygiene Data'!$H$5,0,10*ROW('Hygiene Data'!H122)),NA())</f>
        <v>#N/A</v>
      </c>
      <c r="BM128" s="508" t="e">
        <f ca="1">+IF(AND(ISNUMBER(OFFSET('Hygiene Data'!$H$7,0,10*ROW('Hygiene Data'!H122))),'Data Summary'!EB128="Yes"),OFFSET('Hygiene Data'!$H$7,0,10*ROW('Hygiene Data'!H122)),NA())</f>
        <v>#N/A</v>
      </c>
      <c r="BN128" s="508" t="e">
        <f ca="1">+IF(AND(ISNUMBER(OFFSET('Hygiene Data'!$H$9,0,10*ROW('Hygiene Data'!H122))),'Data Summary'!EC128="Yes"),OFFSET('Hygiene Data'!$H$9,0,10*ROW('Hygiene Data'!H122)),NA())</f>
        <v>#N/A</v>
      </c>
      <c r="BO128" s="508" t="e">
        <f ca="1">+IF(AND(ISNUMBER(OFFSET('Hygiene Data'!$I$5,0,10*ROW('Hygiene Data'!I122))),'Data Summary'!ED128="Yes"),OFFSET('Hygiene Data'!$I$5,0,10*ROW('Hygiene Data'!I122)),NA())</f>
        <v>#N/A</v>
      </c>
      <c r="BP128" s="508" t="e">
        <f ca="1">+IF(AND(ISNUMBER(OFFSET('Hygiene Data'!$I$7,0,10*ROW('Hygiene Data'!I122))),'Data Summary'!EE128="Yes"),OFFSET('Hygiene Data'!$I$7,0,10*ROW('Hygiene Data'!I122)),NA())</f>
        <v>#N/A</v>
      </c>
      <c r="BQ128" s="508" t="e">
        <f ca="1">+IF(AND(ISNUMBER(OFFSET('Hygiene Data'!$I$9,0,10*ROW('Hygiene Data'!I122))),'Data Summary'!EF128="Yes"),OFFSET('Hygiene Data'!$I$9,0,10*ROW('Hygiene Data'!I122)),NA())</f>
        <v>#N/A</v>
      </c>
    </row>
    <row r="129" spans="1:69" x14ac:dyDescent="0.25">
      <c r="A129" s="504" t="e">
        <f ca="1">+RIGHT('Data Summary'!A129,LEN('Data Summary'!A129)-9)</f>
        <v>#VALUE!</v>
      </c>
      <c r="B129" s="478" t="str">
        <f ca="1">+IF(ISTEXT('Data Summary'!B129),'Data Summary'!B129,"")</f>
        <v/>
      </c>
      <c r="C129" s="505" t="e">
        <f ca="1">+VALUE('Data Summary'!C129)</f>
        <v>#VALUE!</v>
      </c>
      <c r="D129" s="506" t="e">
        <f ca="1">+IF(AND(ISNUMBER(OFFSET('Water Data'!$D$4,0,10*ROW('Water Data'!D123))),'Data Summary'!BS129="Yes"),100-OFFSET('Water Data'!$D$4,0,10*ROW('Water Data'!D123)),NA())</f>
        <v>#N/A</v>
      </c>
      <c r="E129" s="506" t="e">
        <f ca="1">+IF(AND(ISNUMBER(OFFSET('Water Data'!$D$6,0,10*ROW('Water Data'!D123))),'Data Summary'!BT129="Yes"),OFFSET('Water Data'!$D$6,0,10*ROW('Water Data'!D123)),NA())</f>
        <v>#N/A</v>
      </c>
      <c r="F129" s="506" t="e">
        <f ca="1">+IF(AND(ISNUMBER(OFFSET('Water Data'!$D$9,0,10*ROW('Water Data'!D123))),'Data Summary'!BU129="Yes"),OFFSET('Water Data'!$D$9,0,10*ROW('Water Data'!D123)),NA())</f>
        <v>#N/A</v>
      </c>
      <c r="G129" s="506" t="e">
        <f ca="1">+IF(AND(ISNUMBER(OFFSET('Water Data'!$E$4,0,10*ROW('Water Data'!E123))),'Data Summary'!BV129="Yes"),100-OFFSET('Water Data'!$E$4,0,10*ROW('Water Data'!E123)),NA())</f>
        <v>#N/A</v>
      </c>
      <c r="H129" s="506" t="e">
        <f ca="1">+IF(AND(ISNUMBER(OFFSET('Water Data'!$E$6,0,10*ROW('Water Data'!E123))),'Data Summary'!BW129="Yes"),OFFSET('Water Data'!$E$6,0,10*ROW('Water Data'!E123)),NA())</f>
        <v>#N/A</v>
      </c>
      <c r="I129" s="506" t="e">
        <f ca="1">+IF(AND(ISNUMBER(OFFSET('Water Data'!$E$9,0,10*ROW('Water Data'!E123))),'Data Summary'!BX129="Yes"),OFFSET('Water Data'!$E$9,0,10*ROW('Water Data'!E123)),NA())</f>
        <v>#N/A</v>
      </c>
      <c r="J129" s="506" t="e">
        <f ca="1">+IF(AND(ISNUMBER(OFFSET('Water Data'!$F$4,0,10*ROW('Water Data'!F123))),'Data Summary'!BY129="Yes"),100-OFFSET('Water Data'!$F$4,0,10*ROW('Water Data'!F123)),NA())</f>
        <v>#N/A</v>
      </c>
      <c r="K129" s="506" t="e">
        <f ca="1">+IF(AND(ISNUMBER(OFFSET('Water Data'!$F$6,0,10*ROW('Water Data'!F123))),'Data Summary'!BZ129="Yes"),OFFSET('Water Data'!$F$6,0,10*ROW('Water Data'!F123)),NA())</f>
        <v>#N/A</v>
      </c>
      <c r="L129" s="506" t="e">
        <f ca="1">+IF(AND(ISNUMBER(OFFSET('Water Data'!$F$9,0,10*ROW('Water Data'!F123))),'Data Summary'!CA129="Yes"),OFFSET('Water Data'!$F$9,0,10*ROW('Water Data'!F123)),NA())</f>
        <v>#N/A</v>
      </c>
      <c r="M129" s="506" t="e">
        <f ca="1">+IF(AND(ISNUMBER(OFFSET('Water Data'!$G$4,0,10*ROW('Water Data'!G123))),'Data Summary'!CB129="Yes"),100-OFFSET('Water Data'!$G$4,0,10*ROW('Water Data'!G123)),NA())</f>
        <v>#N/A</v>
      </c>
      <c r="N129" s="506" t="e">
        <f ca="1">+IF(AND(ISNUMBER(OFFSET('Water Data'!$G$6,0,10*ROW('Water Data'!G123))),'Data Summary'!CC129="Yes"),OFFSET('Water Data'!$G$6,0,10*ROW('Water Data'!G123)),NA())</f>
        <v>#N/A</v>
      </c>
      <c r="O129" s="506" t="e">
        <f ca="1">+IF(AND(ISNUMBER(OFFSET('Water Data'!$G$9,0,10*ROW('Water Data'!G123))),'Data Summary'!CD129="Yes"),OFFSET('Water Data'!$G$9,0,10*ROW('Water Data'!G123)),NA())</f>
        <v>#N/A</v>
      </c>
      <c r="P129" s="506" t="e">
        <f ca="1">+IF(AND(ISNUMBER(OFFSET('Water Data'!$H$4,0,10*ROW('Water Data'!H123))),'Data Summary'!CE129="Yes"),100-OFFSET('Water Data'!$H$4,0,10*ROW('Water Data'!H123)),NA())</f>
        <v>#N/A</v>
      </c>
      <c r="Q129" s="506" t="e">
        <f ca="1">+IF(AND(ISNUMBER(OFFSET('Water Data'!$H$6,0,10*ROW('Water Data'!H123))),'Data Summary'!CF129="Yes"),OFFSET('Water Data'!$H$6,0,10*ROW('Water Data'!H123)),NA())</f>
        <v>#N/A</v>
      </c>
      <c r="R129" s="506" t="e">
        <f ca="1">+IF(AND(ISNUMBER(OFFSET('Water Data'!$H$9,0,10*ROW('Water Data'!H123))),'Data Summary'!CG129="Yes"),OFFSET('Water Data'!$H$9,0,10*ROW('Water Data'!H123)),NA())</f>
        <v>#N/A</v>
      </c>
      <c r="S129" s="506" t="e">
        <f ca="1">+IF(AND(ISNUMBER(OFFSET('Water Data'!$I$4,0,10*ROW('Water Data'!I123))),'Data Summary'!CH129="Yes"),100-OFFSET('Water Data'!$I$4,0,10*ROW('Water Data'!I123)),NA())</f>
        <v>#N/A</v>
      </c>
      <c r="T129" s="506" t="e">
        <f ca="1">+IF(AND(ISNUMBER(OFFSET('Water Data'!$I$6,0,10*ROW('Water Data'!I123))),'Data Summary'!CI129="Yes"),OFFSET('Water Data'!$I$6,0,10*ROW('Water Data'!I123)),NA())</f>
        <v>#N/A</v>
      </c>
      <c r="U129" s="506" t="e">
        <f ca="1">+IF(AND(ISNUMBER(OFFSET('Water Data'!$I$9,0,10*ROW('Water Data'!I123))),'Data Summary'!CJ129="Yes"),OFFSET('Water Data'!$I$9,0,10*ROW('Water Data'!I123)),NA())</f>
        <v>#N/A</v>
      </c>
      <c r="V129" s="507" t="e">
        <f ca="1">+IF(AND(ISNUMBER(OFFSET('Sanitation Data'!$D$4,0,10*ROW('Sanitation Data'!D123))),'Data Summary'!CK129="Yes"),100-OFFSET('Sanitation Data'!$D$4,0,10*ROW('Sanitation Data'!D123)),NA())</f>
        <v>#N/A</v>
      </c>
      <c r="W129" s="507" t="e">
        <f ca="1">+IF(AND(ISNUMBER(OFFSET('Sanitation Data'!$D$6,0,10*ROW('Sanitation Data'!D123))),'Data Summary'!CL129="Yes"),OFFSET('Sanitation Data'!$D$6,0,10*ROW('Sanitation Data'!D123)),NA())</f>
        <v>#N/A</v>
      </c>
      <c r="X129" s="507" t="e">
        <f ca="1">+IF(AND(ISNUMBER(OFFSET('Sanitation Data'!$D$10,0,10*ROW('Sanitation Data'!D123))),'Data Summary'!CM129="Yes"),OFFSET('Sanitation Data'!$D$10,0,10*ROW('Sanitation Data'!D123)),NA())</f>
        <v>#N/A</v>
      </c>
      <c r="Y129" s="507" t="e">
        <f ca="1">+IF(AND(ISNUMBER(OFFSET('Sanitation Data'!$D$11,0,10*ROW('Sanitation Data'!D123))),'Data Summary'!CN129="Yes"),OFFSET('Sanitation Data'!$D$11,0,10*ROW('Sanitation Data'!D123)),NA())</f>
        <v>#N/A</v>
      </c>
      <c r="Z129" s="507" t="e">
        <f ca="1">+IF(AND(ISNUMBER(OFFSET('Sanitation Data'!$D$12,0,10*ROW('Sanitation Data'!D123))),'Data Summary'!CO129="Yes"),OFFSET('Sanitation Data'!$D$12,0,10*ROW('Sanitation Data'!D123)),NA())</f>
        <v>#N/A</v>
      </c>
      <c r="AA129" s="507" t="e">
        <f ca="1">+IF(AND(ISNUMBER(OFFSET('Sanitation Data'!$E$4,0,10*ROW('Sanitation Data'!E123))),'Data Summary'!CP129="Yes"),100-OFFSET('Sanitation Data'!$E$4,0,10*ROW('Sanitation Data'!E123)),NA())</f>
        <v>#N/A</v>
      </c>
      <c r="AB129" s="507" t="e">
        <f ca="1">+IF(AND(ISNUMBER(OFFSET('Sanitation Data'!$E$6,0,10*ROW('Sanitation Data'!E123))),'Data Summary'!CQ129="Yes"),OFFSET('Sanitation Data'!$E$6,0,10*ROW('Sanitation Data'!E123)),NA())</f>
        <v>#N/A</v>
      </c>
      <c r="AC129" s="507" t="e">
        <f ca="1">+IF(AND(ISNUMBER(OFFSET('Sanitation Data'!$E$10,0,10*ROW('Sanitation Data'!E123))),'Data Summary'!CR129="Yes"),OFFSET('Sanitation Data'!$E$10,0,10*ROW('Sanitation Data'!E123)),NA())</f>
        <v>#N/A</v>
      </c>
      <c r="AD129" s="507" t="e">
        <f ca="1">+IF(AND(ISNUMBER(OFFSET('Sanitation Data'!$E$11,0,10*ROW('Sanitation Data'!E123))),'Data Summary'!CS129="Yes"),OFFSET('Sanitation Data'!$E$11,0,10*ROW('Sanitation Data'!E123)),NA())</f>
        <v>#N/A</v>
      </c>
      <c r="AE129" s="507" t="e">
        <f ca="1">+IF(AND(ISNUMBER(OFFSET('Sanitation Data'!$E$12,0,10*ROW('Sanitation Data'!E123))),'Data Summary'!CT129="Yes"),OFFSET('Sanitation Data'!$E$12,0,10*ROW('Sanitation Data'!E123)),NA())</f>
        <v>#N/A</v>
      </c>
      <c r="AF129" s="507" t="e">
        <f ca="1">+IF(AND(ISNUMBER(OFFSET('Sanitation Data'!$F$4,0,10*ROW('Sanitation Data'!F123))),'Data Summary'!CU129="Yes"),100-OFFSET('Sanitation Data'!$F$4,0,10*ROW('Sanitation Data'!F123)),NA())</f>
        <v>#N/A</v>
      </c>
      <c r="AG129" s="507" t="e">
        <f ca="1">+IF(AND(ISNUMBER(OFFSET('Sanitation Data'!$F$6,0,10*ROW('Sanitation Data'!F123))),'Data Summary'!CV129="Yes"),OFFSET('Sanitation Data'!$F$6,0,10*ROW('Sanitation Data'!F123)),NA())</f>
        <v>#N/A</v>
      </c>
      <c r="AH129" s="507" t="e">
        <f ca="1">+IF(AND(ISNUMBER(OFFSET('Sanitation Data'!$F$10,0,10*ROW('Sanitation Data'!F123))),'Data Summary'!CW129="Yes"),OFFSET('Sanitation Data'!$F$10,0,10*ROW('Sanitation Data'!F123)),NA())</f>
        <v>#N/A</v>
      </c>
      <c r="AI129" s="507" t="e">
        <f ca="1">+IF(AND(ISNUMBER(OFFSET('Sanitation Data'!$F$11,0,10*ROW('Sanitation Data'!F123))),'Data Summary'!CX129="Yes"),OFFSET('Sanitation Data'!$F$11,0,10*ROW('Sanitation Data'!F123)),NA())</f>
        <v>#N/A</v>
      </c>
      <c r="AJ129" s="507" t="e">
        <f ca="1">+IF(AND(ISNUMBER(OFFSET('Sanitation Data'!$F$12,0,10*ROW('Sanitation Data'!F123))),'Data Summary'!CY129="Yes"),OFFSET('Sanitation Data'!$F$12,0,10*ROW('Sanitation Data'!F123)),NA())</f>
        <v>#N/A</v>
      </c>
      <c r="AK129" s="507" t="e">
        <f ca="1">+IF(AND(ISNUMBER(OFFSET('Sanitation Data'!$G$4,0,10*ROW('Sanitation Data'!G123))),'Data Summary'!CZ129="Yes"),100-OFFSET('Sanitation Data'!$G$4,0,10*ROW('Sanitation Data'!G123)),NA())</f>
        <v>#N/A</v>
      </c>
      <c r="AL129" s="507" t="e">
        <f ca="1">+IF(AND(ISNUMBER(OFFSET('Sanitation Data'!$G$6,0,10*ROW('Sanitation Data'!G123))),'Data Summary'!DA129="Yes"),OFFSET('Sanitation Data'!$G$6,0,10*ROW('Sanitation Data'!G123)),NA())</f>
        <v>#N/A</v>
      </c>
      <c r="AM129" s="507" t="e">
        <f ca="1">+IF(AND(ISNUMBER(OFFSET('Sanitation Data'!$G$10,0,10*ROW('Sanitation Data'!G123))),'Data Summary'!DB129="Yes"),OFFSET('Sanitation Data'!$G$10,0,10*ROW('Sanitation Data'!G123)),NA())</f>
        <v>#N/A</v>
      </c>
      <c r="AN129" s="507" t="e">
        <f ca="1">+IF(AND(ISNUMBER(OFFSET('Sanitation Data'!$G$11,0,10*ROW('Sanitation Data'!G123))),'Data Summary'!DC129="Yes"),OFFSET('Sanitation Data'!$G$11,0,10*ROW('Sanitation Data'!G123)),NA())</f>
        <v>#N/A</v>
      </c>
      <c r="AO129" s="507" t="e">
        <f ca="1">+IF(AND(ISNUMBER(OFFSET('Sanitation Data'!$G$12,0,10*ROW('Sanitation Data'!G123))),'Data Summary'!DD129="Yes"),OFFSET('Sanitation Data'!$G$12,0,10*ROW('Sanitation Data'!G123)),NA())</f>
        <v>#N/A</v>
      </c>
      <c r="AP129" s="507" t="e">
        <f ca="1">+IF(AND(ISNUMBER(OFFSET('Sanitation Data'!$H$4,0,10*ROW('Sanitation Data'!H123))),'Data Summary'!DE129="Yes"),100-OFFSET('Sanitation Data'!$H$4,0,10*ROW('Sanitation Data'!H123)),NA())</f>
        <v>#N/A</v>
      </c>
      <c r="AQ129" s="507" t="e">
        <f ca="1">+IF(AND(ISNUMBER(OFFSET('Sanitation Data'!$H$6,0,10*ROW('Sanitation Data'!H123))),'Data Summary'!DF129="Yes"),OFFSET('Sanitation Data'!$H$6,0,10*ROW('Sanitation Data'!H123)),NA())</f>
        <v>#N/A</v>
      </c>
      <c r="AR129" s="507" t="e">
        <f ca="1">+IF(AND(ISNUMBER(OFFSET('Sanitation Data'!$H$10,0,10*ROW('Sanitation Data'!H123))),'Data Summary'!DG129="Yes"),OFFSET('Sanitation Data'!$H$10,0,10*ROW('Sanitation Data'!H123)),NA())</f>
        <v>#N/A</v>
      </c>
      <c r="AS129" s="507" t="e">
        <f ca="1">+IF(AND(ISNUMBER(OFFSET('Sanitation Data'!$H$11,0,10*ROW('Sanitation Data'!H123))),'Data Summary'!DH129="Yes"),OFFSET('Sanitation Data'!$H$11,0,10*ROW('Sanitation Data'!H123)),NA())</f>
        <v>#N/A</v>
      </c>
      <c r="AT129" s="507" t="e">
        <f ca="1">+IF(AND(ISNUMBER(OFFSET('Sanitation Data'!$H$12,0,10*ROW('Sanitation Data'!H123))),'Data Summary'!DI129="Yes"),OFFSET('Sanitation Data'!$H$12,0,10*ROW('Sanitation Data'!H123)),NA())</f>
        <v>#N/A</v>
      </c>
      <c r="AU129" s="507" t="e">
        <f ca="1">+IF(AND(ISNUMBER(OFFSET('Sanitation Data'!$I$4,0,10*ROW('Sanitation Data'!I123))),'Data Summary'!DJ129="Yes"),100-OFFSET('Sanitation Data'!$I$4,0,10*ROW('Sanitation Data'!I123)),NA())</f>
        <v>#N/A</v>
      </c>
      <c r="AV129" s="507" t="e">
        <f ca="1">+IF(AND(ISNUMBER(OFFSET('Sanitation Data'!$I$6,0,10*ROW('Sanitation Data'!I123))),'Data Summary'!DK129="Yes"),OFFSET('Sanitation Data'!$I$6,0,10*ROW('Sanitation Data'!I123)),NA())</f>
        <v>#N/A</v>
      </c>
      <c r="AW129" s="507" t="e">
        <f ca="1">+IF(AND(ISNUMBER(OFFSET('Sanitation Data'!$I$10,0,10*ROW('Sanitation Data'!I123))),'Data Summary'!DL129="Yes"),OFFSET('Sanitation Data'!$I$10,0,10*ROW('Sanitation Data'!I123)),NA())</f>
        <v>#N/A</v>
      </c>
      <c r="AX129" s="507" t="e">
        <f ca="1">+IF(AND(ISNUMBER(OFFSET('Sanitation Data'!$I$11,0,10*ROW('Sanitation Data'!I123))),'Data Summary'!DM129="Yes"),OFFSET('Sanitation Data'!$I$11,0,10*ROW('Sanitation Data'!I123)),NA())</f>
        <v>#N/A</v>
      </c>
      <c r="AY129" s="507" t="e">
        <f ca="1">+IF(AND(ISNUMBER(OFFSET('Sanitation Data'!$I$12,0,10*ROW('Sanitation Data'!I123))),'Data Summary'!DN129="Yes"),OFFSET('Sanitation Data'!$I$12,0,10*ROW('Sanitation Data'!I123)),NA())</f>
        <v>#N/A</v>
      </c>
      <c r="AZ129" s="508" t="e">
        <f ca="1">+IF(AND(ISNUMBER(OFFSET('Hygiene Data'!$D$5,0,10*ROW('Hygiene Data'!D123))),'Data Summary'!DO129="Yes"),OFFSET('Hygiene Data'!$D$5,0,10*ROW('Hygiene Data'!D123)),NA())</f>
        <v>#N/A</v>
      </c>
      <c r="BA129" s="508" t="e">
        <f ca="1">+IF(AND(ISNUMBER(OFFSET('Hygiene Data'!$D$7,0,10*ROW('Hygiene Data'!D123))),'Data Summary'!DP129="Yes"),OFFSET('Hygiene Data'!$D$7,0,10*ROW('Hygiene Data'!D123)),NA())</f>
        <v>#N/A</v>
      </c>
      <c r="BB129" s="508" t="e">
        <f ca="1">+IF(AND(ISNUMBER(OFFSET('Hygiene Data'!$D$9,0,10*ROW('Hygiene Data'!D123))),'Data Summary'!DQ129="Yes"),OFFSET('Hygiene Data'!$D$9,0,10*ROW('Hygiene Data'!D123)),NA())</f>
        <v>#N/A</v>
      </c>
      <c r="BC129" s="508" t="e">
        <f ca="1">+IF(AND(ISNUMBER(OFFSET('Hygiene Data'!$E$5,0,10*ROW('Hygiene Data'!E123))),'Data Summary'!DR129="Yes"),OFFSET('Hygiene Data'!$E$5,0,10*ROW('Hygiene Data'!E123)),NA())</f>
        <v>#N/A</v>
      </c>
      <c r="BD129" s="508" t="e">
        <f ca="1">+IF(AND(ISNUMBER(OFFSET('Hygiene Data'!$E$7,0,10*ROW('Hygiene Data'!E123))),'Data Summary'!DS129="Yes"),OFFSET('Hygiene Data'!$E$7,0,10*ROW('Hygiene Data'!E123)),NA())</f>
        <v>#N/A</v>
      </c>
      <c r="BE129" s="508" t="e">
        <f ca="1">+IF(AND(ISNUMBER(OFFSET('Hygiene Data'!$E$9,0,10*ROW('Hygiene Data'!E123))),'Data Summary'!DT129="Yes"),OFFSET('Hygiene Data'!$E$9,0,10*ROW('Hygiene Data'!E123)),NA())</f>
        <v>#N/A</v>
      </c>
      <c r="BF129" s="508" t="e">
        <f ca="1">+IF(AND(ISNUMBER(OFFSET('Hygiene Data'!$F$5,0,10*ROW('Hygiene Data'!F123))),'Data Summary'!DU129="Yes"),OFFSET('Hygiene Data'!$F$5,0,10*ROW('Hygiene Data'!F123)),NA())</f>
        <v>#N/A</v>
      </c>
      <c r="BG129" s="508" t="e">
        <f ca="1">+IF(AND(ISNUMBER(OFFSET('Hygiene Data'!$F$7,0,10*ROW('Hygiene Data'!F123))),'Data Summary'!DV129="Yes"),OFFSET('Hygiene Data'!$F$7,0,10*ROW('Hygiene Data'!F123)),NA())</f>
        <v>#N/A</v>
      </c>
      <c r="BH129" s="508" t="e">
        <f ca="1">+IF(AND(ISNUMBER(OFFSET('Hygiene Data'!$F$9,0,10*ROW('Hygiene Data'!F123))),'Data Summary'!DW129="Yes"),OFFSET('Hygiene Data'!$F$9,0,10*ROW('Hygiene Data'!F123)),NA())</f>
        <v>#N/A</v>
      </c>
      <c r="BI129" s="508" t="e">
        <f ca="1">+IF(AND(ISNUMBER(OFFSET('Hygiene Data'!$G$5,0,10*ROW('Hygiene Data'!G123))),'Data Summary'!DX129="Yes"),OFFSET('Hygiene Data'!$G$5,0,10*ROW('Hygiene Data'!G123)),NA())</f>
        <v>#N/A</v>
      </c>
      <c r="BJ129" s="508" t="e">
        <f ca="1">+IF(AND(ISNUMBER(OFFSET('Hygiene Data'!$G$7,0,10*ROW('Hygiene Data'!G123))),'Data Summary'!DY129="Yes"),OFFSET('Hygiene Data'!$G$7,0,10*ROW('Hygiene Data'!G123)),NA())</f>
        <v>#N/A</v>
      </c>
      <c r="BK129" s="508" t="e">
        <f ca="1">+IF(AND(ISNUMBER(OFFSET('Hygiene Data'!$G$9,0,10*ROW('Hygiene Data'!G123))),'Data Summary'!DZ129="Yes"),OFFSET('Hygiene Data'!$G$9,0,10*ROW('Hygiene Data'!G123)),NA())</f>
        <v>#N/A</v>
      </c>
      <c r="BL129" s="508" t="e">
        <f ca="1">+IF(AND(ISNUMBER(OFFSET('Hygiene Data'!$H$5,0,10*ROW('Hygiene Data'!H123))),'Data Summary'!EA129="Yes"),OFFSET('Hygiene Data'!$H$5,0,10*ROW('Hygiene Data'!H123)),NA())</f>
        <v>#N/A</v>
      </c>
      <c r="BM129" s="508" t="e">
        <f ca="1">+IF(AND(ISNUMBER(OFFSET('Hygiene Data'!$H$7,0,10*ROW('Hygiene Data'!H123))),'Data Summary'!EB129="Yes"),OFFSET('Hygiene Data'!$H$7,0,10*ROW('Hygiene Data'!H123)),NA())</f>
        <v>#N/A</v>
      </c>
      <c r="BN129" s="508" t="e">
        <f ca="1">+IF(AND(ISNUMBER(OFFSET('Hygiene Data'!$H$9,0,10*ROW('Hygiene Data'!H123))),'Data Summary'!EC129="Yes"),OFFSET('Hygiene Data'!$H$9,0,10*ROW('Hygiene Data'!H123)),NA())</f>
        <v>#N/A</v>
      </c>
      <c r="BO129" s="508" t="e">
        <f ca="1">+IF(AND(ISNUMBER(OFFSET('Hygiene Data'!$I$5,0,10*ROW('Hygiene Data'!I123))),'Data Summary'!ED129="Yes"),OFFSET('Hygiene Data'!$I$5,0,10*ROW('Hygiene Data'!I123)),NA())</f>
        <v>#N/A</v>
      </c>
      <c r="BP129" s="508" t="e">
        <f ca="1">+IF(AND(ISNUMBER(OFFSET('Hygiene Data'!$I$7,0,10*ROW('Hygiene Data'!I123))),'Data Summary'!EE129="Yes"),OFFSET('Hygiene Data'!$I$7,0,10*ROW('Hygiene Data'!I123)),NA())</f>
        <v>#N/A</v>
      </c>
      <c r="BQ129" s="508" t="e">
        <f ca="1">+IF(AND(ISNUMBER(OFFSET('Hygiene Data'!$I$9,0,10*ROW('Hygiene Data'!I123))),'Data Summary'!EF129="Yes"),OFFSET('Hygiene Data'!$I$9,0,10*ROW('Hygiene Data'!I123)),NA())</f>
        <v>#N/A</v>
      </c>
    </row>
    <row r="130" spans="1:69" x14ac:dyDescent="0.25">
      <c r="A130" s="504" t="e">
        <f ca="1">+RIGHT('Data Summary'!A130,LEN('Data Summary'!A130)-9)</f>
        <v>#VALUE!</v>
      </c>
      <c r="B130" s="478" t="str">
        <f ca="1">+IF(ISTEXT('Data Summary'!B130),'Data Summary'!B130,"")</f>
        <v/>
      </c>
      <c r="C130" s="505" t="e">
        <f ca="1">+VALUE('Data Summary'!C130)</f>
        <v>#VALUE!</v>
      </c>
      <c r="D130" s="506" t="e">
        <f ca="1">+IF(AND(ISNUMBER(OFFSET('Water Data'!$D$4,0,10*ROW('Water Data'!D124))),'Data Summary'!BS130="Yes"),100-OFFSET('Water Data'!$D$4,0,10*ROW('Water Data'!D124)),NA())</f>
        <v>#N/A</v>
      </c>
      <c r="E130" s="506" t="e">
        <f ca="1">+IF(AND(ISNUMBER(OFFSET('Water Data'!$D$6,0,10*ROW('Water Data'!D124))),'Data Summary'!BT130="Yes"),OFFSET('Water Data'!$D$6,0,10*ROW('Water Data'!D124)),NA())</f>
        <v>#N/A</v>
      </c>
      <c r="F130" s="506" t="e">
        <f ca="1">+IF(AND(ISNUMBER(OFFSET('Water Data'!$D$9,0,10*ROW('Water Data'!D124))),'Data Summary'!BU130="Yes"),OFFSET('Water Data'!$D$9,0,10*ROW('Water Data'!D124)),NA())</f>
        <v>#N/A</v>
      </c>
      <c r="G130" s="506" t="e">
        <f ca="1">+IF(AND(ISNUMBER(OFFSET('Water Data'!$E$4,0,10*ROW('Water Data'!E124))),'Data Summary'!BV130="Yes"),100-OFFSET('Water Data'!$E$4,0,10*ROW('Water Data'!E124)),NA())</f>
        <v>#N/A</v>
      </c>
      <c r="H130" s="506" t="e">
        <f ca="1">+IF(AND(ISNUMBER(OFFSET('Water Data'!$E$6,0,10*ROW('Water Data'!E124))),'Data Summary'!BW130="Yes"),OFFSET('Water Data'!$E$6,0,10*ROW('Water Data'!E124)),NA())</f>
        <v>#N/A</v>
      </c>
      <c r="I130" s="506" t="e">
        <f ca="1">+IF(AND(ISNUMBER(OFFSET('Water Data'!$E$9,0,10*ROW('Water Data'!E124))),'Data Summary'!BX130="Yes"),OFFSET('Water Data'!$E$9,0,10*ROW('Water Data'!E124)),NA())</f>
        <v>#N/A</v>
      </c>
      <c r="J130" s="506" t="e">
        <f ca="1">+IF(AND(ISNUMBER(OFFSET('Water Data'!$F$4,0,10*ROW('Water Data'!F124))),'Data Summary'!BY130="Yes"),100-OFFSET('Water Data'!$F$4,0,10*ROW('Water Data'!F124)),NA())</f>
        <v>#N/A</v>
      </c>
      <c r="K130" s="506" t="e">
        <f ca="1">+IF(AND(ISNUMBER(OFFSET('Water Data'!$F$6,0,10*ROW('Water Data'!F124))),'Data Summary'!BZ130="Yes"),OFFSET('Water Data'!$F$6,0,10*ROW('Water Data'!F124)),NA())</f>
        <v>#N/A</v>
      </c>
      <c r="L130" s="506" t="e">
        <f ca="1">+IF(AND(ISNUMBER(OFFSET('Water Data'!$F$9,0,10*ROW('Water Data'!F124))),'Data Summary'!CA130="Yes"),OFFSET('Water Data'!$F$9,0,10*ROW('Water Data'!F124)),NA())</f>
        <v>#N/A</v>
      </c>
      <c r="M130" s="506" t="e">
        <f ca="1">+IF(AND(ISNUMBER(OFFSET('Water Data'!$G$4,0,10*ROW('Water Data'!G124))),'Data Summary'!CB130="Yes"),100-OFFSET('Water Data'!$G$4,0,10*ROW('Water Data'!G124)),NA())</f>
        <v>#N/A</v>
      </c>
      <c r="N130" s="506" t="e">
        <f ca="1">+IF(AND(ISNUMBER(OFFSET('Water Data'!$G$6,0,10*ROW('Water Data'!G124))),'Data Summary'!CC130="Yes"),OFFSET('Water Data'!$G$6,0,10*ROW('Water Data'!G124)),NA())</f>
        <v>#N/A</v>
      </c>
      <c r="O130" s="506" t="e">
        <f ca="1">+IF(AND(ISNUMBER(OFFSET('Water Data'!$G$9,0,10*ROW('Water Data'!G124))),'Data Summary'!CD130="Yes"),OFFSET('Water Data'!$G$9,0,10*ROW('Water Data'!G124)),NA())</f>
        <v>#N/A</v>
      </c>
      <c r="P130" s="506" t="e">
        <f ca="1">+IF(AND(ISNUMBER(OFFSET('Water Data'!$H$4,0,10*ROW('Water Data'!H124))),'Data Summary'!CE130="Yes"),100-OFFSET('Water Data'!$H$4,0,10*ROW('Water Data'!H124)),NA())</f>
        <v>#N/A</v>
      </c>
      <c r="Q130" s="506" t="e">
        <f ca="1">+IF(AND(ISNUMBER(OFFSET('Water Data'!$H$6,0,10*ROW('Water Data'!H124))),'Data Summary'!CF130="Yes"),OFFSET('Water Data'!$H$6,0,10*ROW('Water Data'!H124)),NA())</f>
        <v>#N/A</v>
      </c>
      <c r="R130" s="506" t="e">
        <f ca="1">+IF(AND(ISNUMBER(OFFSET('Water Data'!$H$9,0,10*ROW('Water Data'!H124))),'Data Summary'!CG130="Yes"),OFFSET('Water Data'!$H$9,0,10*ROW('Water Data'!H124)),NA())</f>
        <v>#N/A</v>
      </c>
      <c r="S130" s="506" t="e">
        <f ca="1">+IF(AND(ISNUMBER(OFFSET('Water Data'!$I$4,0,10*ROW('Water Data'!I124))),'Data Summary'!CH130="Yes"),100-OFFSET('Water Data'!$I$4,0,10*ROW('Water Data'!I124)),NA())</f>
        <v>#N/A</v>
      </c>
      <c r="T130" s="506" t="e">
        <f ca="1">+IF(AND(ISNUMBER(OFFSET('Water Data'!$I$6,0,10*ROW('Water Data'!I124))),'Data Summary'!CI130="Yes"),OFFSET('Water Data'!$I$6,0,10*ROW('Water Data'!I124)),NA())</f>
        <v>#N/A</v>
      </c>
      <c r="U130" s="506" t="e">
        <f ca="1">+IF(AND(ISNUMBER(OFFSET('Water Data'!$I$9,0,10*ROW('Water Data'!I124))),'Data Summary'!CJ130="Yes"),OFFSET('Water Data'!$I$9,0,10*ROW('Water Data'!I124)),NA())</f>
        <v>#N/A</v>
      </c>
      <c r="V130" s="507" t="e">
        <f ca="1">+IF(AND(ISNUMBER(OFFSET('Sanitation Data'!$D$4,0,10*ROW('Sanitation Data'!D124))),'Data Summary'!CK130="Yes"),100-OFFSET('Sanitation Data'!$D$4,0,10*ROW('Sanitation Data'!D124)),NA())</f>
        <v>#N/A</v>
      </c>
      <c r="W130" s="507" t="e">
        <f ca="1">+IF(AND(ISNUMBER(OFFSET('Sanitation Data'!$D$6,0,10*ROW('Sanitation Data'!D124))),'Data Summary'!CL130="Yes"),OFFSET('Sanitation Data'!$D$6,0,10*ROW('Sanitation Data'!D124)),NA())</f>
        <v>#N/A</v>
      </c>
      <c r="X130" s="507" t="e">
        <f ca="1">+IF(AND(ISNUMBER(OFFSET('Sanitation Data'!$D$10,0,10*ROW('Sanitation Data'!D124))),'Data Summary'!CM130="Yes"),OFFSET('Sanitation Data'!$D$10,0,10*ROW('Sanitation Data'!D124)),NA())</f>
        <v>#N/A</v>
      </c>
      <c r="Y130" s="507" t="e">
        <f ca="1">+IF(AND(ISNUMBER(OFFSET('Sanitation Data'!$D$11,0,10*ROW('Sanitation Data'!D124))),'Data Summary'!CN130="Yes"),OFFSET('Sanitation Data'!$D$11,0,10*ROW('Sanitation Data'!D124)),NA())</f>
        <v>#N/A</v>
      </c>
      <c r="Z130" s="507" t="e">
        <f ca="1">+IF(AND(ISNUMBER(OFFSET('Sanitation Data'!$D$12,0,10*ROW('Sanitation Data'!D124))),'Data Summary'!CO130="Yes"),OFFSET('Sanitation Data'!$D$12,0,10*ROW('Sanitation Data'!D124)),NA())</f>
        <v>#N/A</v>
      </c>
      <c r="AA130" s="507" t="e">
        <f ca="1">+IF(AND(ISNUMBER(OFFSET('Sanitation Data'!$E$4,0,10*ROW('Sanitation Data'!E124))),'Data Summary'!CP130="Yes"),100-OFFSET('Sanitation Data'!$E$4,0,10*ROW('Sanitation Data'!E124)),NA())</f>
        <v>#N/A</v>
      </c>
      <c r="AB130" s="507" t="e">
        <f ca="1">+IF(AND(ISNUMBER(OFFSET('Sanitation Data'!$E$6,0,10*ROW('Sanitation Data'!E124))),'Data Summary'!CQ130="Yes"),OFFSET('Sanitation Data'!$E$6,0,10*ROW('Sanitation Data'!E124)),NA())</f>
        <v>#N/A</v>
      </c>
      <c r="AC130" s="507" t="e">
        <f ca="1">+IF(AND(ISNUMBER(OFFSET('Sanitation Data'!$E$10,0,10*ROW('Sanitation Data'!E124))),'Data Summary'!CR130="Yes"),OFFSET('Sanitation Data'!$E$10,0,10*ROW('Sanitation Data'!E124)),NA())</f>
        <v>#N/A</v>
      </c>
      <c r="AD130" s="507" t="e">
        <f ca="1">+IF(AND(ISNUMBER(OFFSET('Sanitation Data'!$E$11,0,10*ROW('Sanitation Data'!E124))),'Data Summary'!CS130="Yes"),OFFSET('Sanitation Data'!$E$11,0,10*ROW('Sanitation Data'!E124)),NA())</f>
        <v>#N/A</v>
      </c>
      <c r="AE130" s="507" t="e">
        <f ca="1">+IF(AND(ISNUMBER(OFFSET('Sanitation Data'!$E$12,0,10*ROW('Sanitation Data'!E124))),'Data Summary'!CT130="Yes"),OFFSET('Sanitation Data'!$E$12,0,10*ROW('Sanitation Data'!E124)),NA())</f>
        <v>#N/A</v>
      </c>
      <c r="AF130" s="507" t="e">
        <f ca="1">+IF(AND(ISNUMBER(OFFSET('Sanitation Data'!$F$4,0,10*ROW('Sanitation Data'!F124))),'Data Summary'!CU130="Yes"),100-OFFSET('Sanitation Data'!$F$4,0,10*ROW('Sanitation Data'!F124)),NA())</f>
        <v>#N/A</v>
      </c>
      <c r="AG130" s="507" t="e">
        <f ca="1">+IF(AND(ISNUMBER(OFFSET('Sanitation Data'!$F$6,0,10*ROW('Sanitation Data'!F124))),'Data Summary'!CV130="Yes"),OFFSET('Sanitation Data'!$F$6,0,10*ROW('Sanitation Data'!F124)),NA())</f>
        <v>#N/A</v>
      </c>
      <c r="AH130" s="507" t="e">
        <f ca="1">+IF(AND(ISNUMBER(OFFSET('Sanitation Data'!$F$10,0,10*ROW('Sanitation Data'!F124))),'Data Summary'!CW130="Yes"),OFFSET('Sanitation Data'!$F$10,0,10*ROW('Sanitation Data'!F124)),NA())</f>
        <v>#N/A</v>
      </c>
      <c r="AI130" s="507" t="e">
        <f ca="1">+IF(AND(ISNUMBER(OFFSET('Sanitation Data'!$F$11,0,10*ROW('Sanitation Data'!F124))),'Data Summary'!CX130="Yes"),OFFSET('Sanitation Data'!$F$11,0,10*ROW('Sanitation Data'!F124)),NA())</f>
        <v>#N/A</v>
      </c>
      <c r="AJ130" s="507" t="e">
        <f ca="1">+IF(AND(ISNUMBER(OFFSET('Sanitation Data'!$F$12,0,10*ROW('Sanitation Data'!F124))),'Data Summary'!CY130="Yes"),OFFSET('Sanitation Data'!$F$12,0,10*ROW('Sanitation Data'!F124)),NA())</f>
        <v>#N/A</v>
      </c>
      <c r="AK130" s="507" t="e">
        <f ca="1">+IF(AND(ISNUMBER(OFFSET('Sanitation Data'!$G$4,0,10*ROW('Sanitation Data'!G124))),'Data Summary'!CZ130="Yes"),100-OFFSET('Sanitation Data'!$G$4,0,10*ROW('Sanitation Data'!G124)),NA())</f>
        <v>#N/A</v>
      </c>
      <c r="AL130" s="507" t="e">
        <f ca="1">+IF(AND(ISNUMBER(OFFSET('Sanitation Data'!$G$6,0,10*ROW('Sanitation Data'!G124))),'Data Summary'!DA130="Yes"),OFFSET('Sanitation Data'!$G$6,0,10*ROW('Sanitation Data'!G124)),NA())</f>
        <v>#N/A</v>
      </c>
      <c r="AM130" s="507" t="e">
        <f ca="1">+IF(AND(ISNUMBER(OFFSET('Sanitation Data'!$G$10,0,10*ROW('Sanitation Data'!G124))),'Data Summary'!DB130="Yes"),OFFSET('Sanitation Data'!$G$10,0,10*ROW('Sanitation Data'!G124)),NA())</f>
        <v>#N/A</v>
      </c>
      <c r="AN130" s="507" t="e">
        <f ca="1">+IF(AND(ISNUMBER(OFFSET('Sanitation Data'!$G$11,0,10*ROW('Sanitation Data'!G124))),'Data Summary'!DC130="Yes"),OFFSET('Sanitation Data'!$G$11,0,10*ROW('Sanitation Data'!G124)),NA())</f>
        <v>#N/A</v>
      </c>
      <c r="AO130" s="507" t="e">
        <f ca="1">+IF(AND(ISNUMBER(OFFSET('Sanitation Data'!$G$12,0,10*ROW('Sanitation Data'!G124))),'Data Summary'!DD130="Yes"),OFFSET('Sanitation Data'!$G$12,0,10*ROW('Sanitation Data'!G124)),NA())</f>
        <v>#N/A</v>
      </c>
      <c r="AP130" s="507" t="e">
        <f ca="1">+IF(AND(ISNUMBER(OFFSET('Sanitation Data'!$H$4,0,10*ROW('Sanitation Data'!H124))),'Data Summary'!DE130="Yes"),100-OFFSET('Sanitation Data'!$H$4,0,10*ROW('Sanitation Data'!H124)),NA())</f>
        <v>#N/A</v>
      </c>
      <c r="AQ130" s="507" t="e">
        <f ca="1">+IF(AND(ISNUMBER(OFFSET('Sanitation Data'!$H$6,0,10*ROW('Sanitation Data'!H124))),'Data Summary'!DF130="Yes"),OFFSET('Sanitation Data'!$H$6,0,10*ROW('Sanitation Data'!H124)),NA())</f>
        <v>#N/A</v>
      </c>
      <c r="AR130" s="507" t="e">
        <f ca="1">+IF(AND(ISNUMBER(OFFSET('Sanitation Data'!$H$10,0,10*ROW('Sanitation Data'!H124))),'Data Summary'!DG130="Yes"),OFFSET('Sanitation Data'!$H$10,0,10*ROW('Sanitation Data'!H124)),NA())</f>
        <v>#N/A</v>
      </c>
      <c r="AS130" s="507" t="e">
        <f ca="1">+IF(AND(ISNUMBER(OFFSET('Sanitation Data'!$H$11,0,10*ROW('Sanitation Data'!H124))),'Data Summary'!DH130="Yes"),OFFSET('Sanitation Data'!$H$11,0,10*ROW('Sanitation Data'!H124)),NA())</f>
        <v>#N/A</v>
      </c>
      <c r="AT130" s="507" t="e">
        <f ca="1">+IF(AND(ISNUMBER(OFFSET('Sanitation Data'!$H$12,0,10*ROW('Sanitation Data'!H124))),'Data Summary'!DI130="Yes"),OFFSET('Sanitation Data'!$H$12,0,10*ROW('Sanitation Data'!H124)),NA())</f>
        <v>#N/A</v>
      </c>
      <c r="AU130" s="507" t="e">
        <f ca="1">+IF(AND(ISNUMBER(OFFSET('Sanitation Data'!$I$4,0,10*ROW('Sanitation Data'!I124))),'Data Summary'!DJ130="Yes"),100-OFFSET('Sanitation Data'!$I$4,0,10*ROW('Sanitation Data'!I124)),NA())</f>
        <v>#N/A</v>
      </c>
      <c r="AV130" s="507" t="e">
        <f ca="1">+IF(AND(ISNUMBER(OFFSET('Sanitation Data'!$I$6,0,10*ROW('Sanitation Data'!I124))),'Data Summary'!DK130="Yes"),OFFSET('Sanitation Data'!$I$6,0,10*ROW('Sanitation Data'!I124)),NA())</f>
        <v>#N/A</v>
      </c>
      <c r="AW130" s="507" t="e">
        <f ca="1">+IF(AND(ISNUMBER(OFFSET('Sanitation Data'!$I$10,0,10*ROW('Sanitation Data'!I124))),'Data Summary'!DL130="Yes"),OFFSET('Sanitation Data'!$I$10,0,10*ROW('Sanitation Data'!I124)),NA())</f>
        <v>#N/A</v>
      </c>
      <c r="AX130" s="507" t="e">
        <f ca="1">+IF(AND(ISNUMBER(OFFSET('Sanitation Data'!$I$11,0,10*ROW('Sanitation Data'!I124))),'Data Summary'!DM130="Yes"),OFFSET('Sanitation Data'!$I$11,0,10*ROW('Sanitation Data'!I124)),NA())</f>
        <v>#N/A</v>
      </c>
      <c r="AY130" s="507" t="e">
        <f ca="1">+IF(AND(ISNUMBER(OFFSET('Sanitation Data'!$I$12,0,10*ROW('Sanitation Data'!I124))),'Data Summary'!DN130="Yes"),OFFSET('Sanitation Data'!$I$12,0,10*ROW('Sanitation Data'!I124)),NA())</f>
        <v>#N/A</v>
      </c>
      <c r="AZ130" s="508" t="e">
        <f ca="1">+IF(AND(ISNUMBER(OFFSET('Hygiene Data'!$D$5,0,10*ROW('Hygiene Data'!D124))),'Data Summary'!DO130="Yes"),OFFSET('Hygiene Data'!$D$5,0,10*ROW('Hygiene Data'!D124)),NA())</f>
        <v>#N/A</v>
      </c>
      <c r="BA130" s="508" t="e">
        <f ca="1">+IF(AND(ISNUMBER(OFFSET('Hygiene Data'!$D$7,0,10*ROW('Hygiene Data'!D124))),'Data Summary'!DP130="Yes"),OFFSET('Hygiene Data'!$D$7,0,10*ROW('Hygiene Data'!D124)),NA())</f>
        <v>#N/A</v>
      </c>
      <c r="BB130" s="508" t="e">
        <f ca="1">+IF(AND(ISNUMBER(OFFSET('Hygiene Data'!$D$9,0,10*ROW('Hygiene Data'!D124))),'Data Summary'!DQ130="Yes"),OFFSET('Hygiene Data'!$D$9,0,10*ROW('Hygiene Data'!D124)),NA())</f>
        <v>#N/A</v>
      </c>
      <c r="BC130" s="508" t="e">
        <f ca="1">+IF(AND(ISNUMBER(OFFSET('Hygiene Data'!$E$5,0,10*ROW('Hygiene Data'!E124))),'Data Summary'!DR130="Yes"),OFFSET('Hygiene Data'!$E$5,0,10*ROW('Hygiene Data'!E124)),NA())</f>
        <v>#N/A</v>
      </c>
      <c r="BD130" s="508" t="e">
        <f ca="1">+IF(AND(ISNUMBER(OFFSET('Hygiene Data'!$E$7,0,10*ROW('Hygiene Data'!E124))),'Data Summary'!DS130="Yes"),OFFSET('Hygiene Data'!$E$7,0,10*ROW('Hygiene Data'!E124)),NA())</f>
        <v>#N/A</v>
      </c>
      <c r="BE130" s="508" t="e">
        <f ca="1">+IF(AND(ISNUMBER(OFFSET('Hygiene Data'!$E$9,0,10*ROW('Hygiene Data'!E124))),'Data Summary'!DT130="Yes"),OFFSET('Hygiene Data'!$E$9,0,10*ROW('Hygiene Data'!E124)),NA())</f>
        <v>#N/A</v>
      </c>
      <c r="BF130" s="508" t="e">
        <f ca="1">+IF(AND(ISNUMBER(OFFSET('Hygiene Data'!$F$5,0,10*ROW('Hygiene Data'!F124))),'Data Summary'!DU130="Yes"),OFFSET('Hygiene Data'!$F$5,0,10*ROW('Hygiene Data'!F124)),NA())</f>
        <v>#N/A</v>
      </c>
      <c r="BG130" s="508" t="e">
        <f ca="1">+IF(AND(ISNUMBER(OFFSET('Hygiene Data'!$F$7,0,10*ROW('Hygiene Data'!F124))),'Data Summary'!DV130="Yes"),OFFSET('Hygiene Data'!$F$7,0,10*ROW('Hygiene Data'!F124)),NA())</f>
        <v>#N/A</v>
      </c>
      <c r="BH130" s="508" t="e">
        <f ca="1">+IF(AND(ISNUMBER(OFFSET('Hygiene Data'!$F$9,0,10*ROW('Hygiene Data'!F124))),'Data Summary'!DW130="Yes"),OFFSET('Hygiene Data'!$F$9,0,10*ROW('Hygiene Data'!F124)),NA())</f>
        <v>#N/A</v>
      </c>
      <c r="BI130" s="508" t="e">
        <f ca="1">+IF(AND(ISNUMBER(OFFSET('Hygiene Data'!$G$5,0,10*ROW('Hygiene Data'!G124))),'Data Summary'!DX130="Yes"),OFFSET('Hygiene Data'!$G$5,0,10*ROW('Hygiene Data'!G124)),NA())</f>
        <v>#N/A</v>
      </c>
      <c r="BJ130" s="508" t="e">
        <f ca="1">+IF(AND(ISNUMBER(OFFSET('Hygiene Data'!$G$7,0,10*ROW('Hygiene Data'!G124))),'Data Summary'!DY130="Yes"),OFFSET('Hygiene Data'!$G$7,0,10*ROW('Hygiene Data'!G124)),NA())</f>
        <v>#N/A</v>
      </c>
      <c r="BK130" s="508" t="e">
        <f ca="1">+IF(AND(ISNUMBER(OFFSET('Hygiene Data'!$G$9,0,10*ROW('Hygiene Data'!G124))),'Data Summary'!DZ130="Yes"),OFFSET('Hygiene Data'!$G$9,0,10*ROW('Hygiene Data'!G124)),NA())</f>
        <v>#N/A</v>
      </c>
      <c r="BL130" s="508" t="e">
        <f ca="1">+IF(AND(ISNUMBER(OFFSET('Hygiene Data'!$H$5,0,10*ROW('Hygiene Data'!H124))),'Data Summary'!EA130="Yes"),OFFSET('Hygiene Data'!$H$5,0,10*ROW('Hygiene Data'!H124)),NA())</f>
        <v>#N/A</v>
      </c>
      <c r="BM130" s="508" t="e">
        <f ca="1">+IF(AND(ISNUMBER(OFFSET('Hygiene Data'!$H$7,0,10*ROW('Hygiene Data'!H124))),'Data Summary'!EB130="Yes"),OFFSET('Hygiene Data'!$H$7,0,10*ROW('Hygiene Data'!H124)),NA())</f>
        <v>#N/A</v>
      </c>
      <c r="BN130" s="508" t="e">
        <f ca="1">+IF(AND(ISNUMBER(OFFSET('Hygiene Data'!$H$9,0,10*ROW('Hygiene Data'!H124))),'Data Summary'!EC130="Yes"),OFFSET('Hygiene Data'!$H$9,0,10*ROW('Hygiene Data'!H124)),NA())</f>
        <v>#N/A</v>
      </c>
      <c r="BO130" s="508" t="e">
        <f ca="1">+IF(AND(ISNUMBER(OFFSET('Hygiene Data'!$I$5,0,10*ROW('Hygiene Data'!I124))),'Data Summary'!ED130="Yes"),OFFSET('Hygiene Data'!$I$5,0,10*ROW('Hygiene Data'!I124)),NA())</f>
        <v>#N/A</v>
      </c>
      <c r="BP130" s="508" t="e">
        <f ca="1">+IF(AND(ISNUMBER(OFFSET('Hygiene Data'!$I$7,0,10*ROW('Hygiene Data'!I124))),'Data Summary'!EE130="Yes"),OFFSET('Hygiene Data'!$I$7,0,10*ROW('Hygiene Data'!I124)),NA())</f>
        <v>#N/A</v>
      </c>
      <c r="BQ130" s="508" t="e">
        <f ca="1">+IF(AND(ISNUMBER(OFFSET('Hygiene Data'!$I$9,0,10*ROW('Hygiene Data'!I124))),'Data Summary'!EF130="Yes"),OFFSET('Hygiene Data'!$I$9,0,10*ROW('Hygiene Data'!I124)),NA())</f>
        <v>#N/A</v>
      </c>
    </row>
    <row r="131" spans="1:69" x14ac:dyDescent="0.25">
      <c r="A131" s="504" t="e">
        <f ca="1">+RIGHT('Data Summary'!A131,LEN('Data Summary'!A131)-9)</f>
        <v>#VALUE!</v>
      </c>
      <c r="B131" s="478" t="str">
        <f ca="1">+IF(ISTEXT('Data Summary'!B131),'Data Summary'!B131,"")</f>
        <v/>
      </c>
      <c r="C131" s="505" t="e">
        <f ca="1">+VALUE('Data Summary'!C131)</f>
        <v>#VALUE!</v>
      </c>
      <c r="D131" s="506" t="e">
        <f ca="1">+IF(AND(ISNUMBER(OFFSET('Water Data'!$D$4,0,10*ROW('Water Data'!D125))),'Data Summary'!BS131="Yes"),100-OFFSET('Water Data'!$D$4,0,10*ROW('Water Data'!D125)),NA())</f>
        <v>#N/A</v>
      </c>
      <c r="E131" s="506" t="e">
        <f ca="1">+IF(AND(ISNUMBER(OFFSET('Water Data'!$D$6,0,10*ROW('Water Data'!D125))),'Data Summary'!BT131="Yes"),OFFSET('Water Data'!$D$6,0,10*ROW('Water Data'!D125)),NA())</f>
        <v>#N/A</v>
      </c>
      <c r="F131" s="506" t="e">
        <f ca="1">+IF(AND(ISNUMBER(OFFSET('Water Data'!$D$9,0,10*ROW('Water Data'!D125))),'Data Summary'!BU131="Yes"),OFFSET('Water Data'!$D$9,0,10*ROW('Water Data'!D125)),NA())</f>
        <v>#N/A</v>
      </c>
      <c r="G131" s="506" t="e">
        <f ca="1">+IF(AND(ISNUMBER(OFFSET('Water Data'!$E$4,0,10*ROW('Water Data'!E125))),'Data Summary'!BV131="Yes"),100-OFFSET('Water Data'!$E$4,0,10*ROW('Water Data'!E125)),NA())</f>
        <v>#N/A</v>
      </c>
      <c r="H131" s="506" t="e">
        <f ca="1">+IF(AND(ISNUMBER(OFFSET('Water Data'!$E$6,0,10*ROW('Water Data'!E125))),'Data Summary'!BW131="Yes"),OFFSET('Water Data'!$E$6,0,10*ROW('Water Data'!E125)),NA())</f>
        <v>#N/A</v>
      </c>
      <c r="I131" s="506" t="e">
        <f ca="1">+IF(AND(ISNUMBER(OFFSET('Water Data'!$E$9,0,10*ROW('Water Data'!E125))),'Data Summary'!BX131="Yes"),OFFSET('Water Data'!$E$9,0,10*ROW('Water Data'!E125)),NA())</f>
        <v>#N/A</v>
      </c>
      <c r="J131" s="506" t="e">
        <f ca="1">+IF(AND(ISNUMBER(OFFSET('Water Data'!$F$4,0,10*ROW('Water Data'!F125))),'Data Summary'!BY131="Yes"),100-OFFSET('Water Data'!$F$4,0,10*ROW('Water Data'!F125)),NA())</f>
        <v>#N/A</v>
      </c>
      <c r="K131" s="506" t="e">
        <f ca="1">+IF(AND(ISNUMBER(OFFSET('Water Data'!$F$6,0,10*ROW('Water Data'!F125))),'Data Summary'!BZ131="Yes"),OFFSET('Water Data'!$F$6,0,10*ROW('Water Data'!F125)),NA())</f>
        <v>#N/A</v>
      </c>
      <c r="L131" s="506" t="e">
        <f ca="1">+IF(AND(ISNUMBER(OFFSET('Water Data'!$F$9,0,10*ROW('Water Data'!F125))),'Data Summary'!CA131="Yes"),OFFSET('Water Data'!$F$9,0,10*ROW('Water Data'!F125)),NA())</f>
        <v>#N/A</v>
      </c>
      <c r="M131" s="506" t="e">
        <f ca="1">+IF(AND(ISNUMBER(OFFSET('Water Data'!$G$4,0,10*ROW('Water Data'!G125))),'Data Summary'!CB131="Yes"),100-OFFSET('Water Data'!$G$4,0,10*ROW('Water Data'!G125)),NA())</f>
        <v>#N/A</v>
      </c>
      <c r="N131" s="506" t="e">
        <f ca="1">+IF(AND(ISNUMBER(OFFSET('Water Data'!$G$6,0,10*ROW('Water Data'!G125))),'Data Summary'!CC131="Yes"),OFFSET('Water Data'!$G$6,0,10*ROW('Water Data'!G125)),NA())</f>
        <v>#N/A</v>
      </c>
      <c r="O131" s="506" t="e">
        <f ca="1">+IF(AND(ISNUMBER(OFFSET('Water Data'!$G$9,0,10*ROW('Water Data'!G125))),'Data Summary'!CD131="Yes"),OFFSET('Water Data'!$G$9,0,10*ROW('Water Data'!G125)),NA())</f>
        <v>#N/A</v>
      </c>
      <c r="P131" s="506" t="e">
        <f ca="1">+IF(AND(ISNUMBER(OFFSET('Water Data'!$H$4,0,10*ROW('Water Data'!H125))),'Data Summary'!CE131="Yes"),100-OFFSET('Water Data'!$H$4,0,10*ROW('Water Data'!H125)),NA())</f>
        <v>#N/A</v>
      </c>
      <c r="Q131" s="506" t="e">
        <f ca="1">+IF(AND(ISNUMBER(OFFSET('Water Data'!$H$6,0,10*ROW('Water Data'!H125))),'Data Summary'!CF131="Yes"),OFFSET('Water Data'!$H$6,0,10*ROW('Water Data'!H125)),NA())</f>
        <v>#N/A</v>
      </c>
      <c r="R131" s="506" t="e">
        <f ca="1">+IF(AND(ISNUMBER(OFFSET('Water Data'!$H$9,0,10*ROW('Water Data'!H125))),'Data Summary'!CG131="Yes"),OFFSET('Water Data'!$H$9,0,10*ROW('Water Data'!H125)),NA())</f>
        <v>#N/A</v>
      </c>
      <c r="S131" s="506" t="e">
        <f ca="1">+IF(AND(ISNUMBER(OFFSET('Water Data'!$I$4,0,10*ROW('Water Data'!I125))),'Data Summary'!CH131="Yes"),100-OFFSET('Water Data'!$I$4,0,10*ROW('Water Data'!I125)),NA())</f>
        <v>#N/A</v>
      </c>
      <c r="T131" s="506" t="e">
        <f ca="1">+IF(AND(ISNUMBER(OFFSET('Water Data'!$I$6,0,10*ROW('Water Data'!I125))),'Data Summary'!CI131="Yes"),OFFSET('Water Data'!$I$6,0,10*ROW('Water Data'!I125)),NA())</f>
        <v>#N/A</v>
      </c>
      <c r="U131" s="506" t="e">
        <f ca="1">+IF(AND(ISNUMBER(OFFSET('Water Data'!$I$9,0,10*ROW('Water Data'!I125))),'Data Summary'!CJ131="Yes"),OFFSET('Water Data'!$I$9,0,10*ROW('Water Data'!I125)),NA())</f>
        <v>#N/A</v>
      </c>
      <c r="V131" s="507" t="e">
        <f ca="1">+IF(AND(ISNUMBER(OFFSET('Sanitation Data'!$D$4,0,10*ROW('Sanitation Data'!D125))),'Data Summary'!CK131="Yes"),100-OFFSET('Sanitation Data'!$D$4,0,10*ROW('Sanitation Data'!D125)),NA())</f>
        <v>#N/A</v>
      </c>
      <c r="W131" s="507" t="e">
        <f ca="1">+IF(AND(ISNUMBER(OFFSET('Sanitation Data'!$D$6,0,10*ROW('Sanitation Data'!D125))),'Data Summary'!CL131="Yes"),OFFSET('Sanitation Data'!$D$6,0,10*ROW('Sanitation Data'!D125)),NA())</f>
        <v>#N/A</v>
      </c>
      <c r="X131" s="507" t="e">
        <f ca="1">+IF(AND(ISNUMBER(OFFSET('Sanitation Data'!$D$10,0,10*ROW('Sanitation Data'!D125))),'Data Summary'!CM131="Yes"),OFFSET('Sanitation Data'!$D$10,0,10*ROW('Sanitation Data'!D125)),NA())</f>
        <v>#N/A</v>
      </c>
      <c r="Y131" s="507" t="e">
        <f ca="1">+IF(AND(ISNUMBER(OFFSET('Sanitation Data'!$D$11,0,10*ROW('Sanitation Data'!D125))),'Data Summary'!CN131="Yes"),OFFSET('Sanitation Data'!$D$11,0,10*ROW('Sanitation Data'!D125)),NA())</f>
        <v>#N/A</v>
      </c>
      <c r="Z131" s="507" t="e">
        <f ca="1">+IF(AND(ISNUMBER(OFFSET('Sanitation Data'!$D$12,0,10*ROW('Sanitation Data'!D125))),'Data Summary'!CO131="Yes"),OFFSET('Sanitation Data'!$D$12,0,10*ROW('Sanitation Data'!D125)),NA())</f>
        <v>#N/A</v>
      </c>
      <c r="AA131" s="507" t="e">
        <f ca="1">+IF(AND(ISNUMBER(OFFSET('Sanitation Data'!$E$4,0,10*ROW('Sanitation Data'!E125))),'Data Summary'!CP131="Yes"),100-OFFSET('Sanitation Data'!$E$4,0,10*ROW('Sanitation Data'!E125)),NA())</f>
        <v>#N/A</v>
      </c>
      <c r="AB131" s="507" t="e">
        <f ca="1">+IF(AND(ISNUMBER(OFFSET('Sanitation Data'!$E$6,0,10*ROW('Sanitation Data'!E125))),'Data Summary'!CQ131="Yes"),OFFSET('Sanitation Data'!$E$6,0,10*ROW('Sanitation Data'!E125)),NA())</f>
        <v>#N/A</v>
      </c>
      <c r="AC131" s="507" t="e">
        <f ca="1">+IF(AND(ISNUMBER(OFFSET('Sanitation Data'!$E$10,0,10*ROW('Sanitation Data'!E125))),'Data Summary'!CR131="Yes"),OFFSET('Sanitation Data'!$E$10,0,10*ROW('Sanitation Data'!E125)),NA())</f>
        <v>#N/A</v>
      </c>
      <c r="AD131" s="507" t="e">
        <f ca="1">+IF(AND(ISNUMBER(OFFSET('Sanitation Data'!$E$11,0,10*ROW('Sanitation Data'!E125))),'Data Summary'!CS131="Yes"),OFFSET('Sanitation Data'!$E$11,0,10*ROW('Sanitation Data'!E125)),NA())</f>
        <v>#N/A</v>
      </c>
      <c r="AE131" s="507" t="e">
        <f ca="1">+IF(AND(ISNUMBER(OFFSET('Sanitation Data'!$E$12,0,10*ROW('Sanitation Data'!E125))),'Data Summary'!CT131="Yes"),OFFSET('Sanitation Data'!$E$12,0,10*ROW('Sanitation Data'!E125)),NA())</f>
        <v>#N/A</v>
      </c>
      <c r="AF131" s="507" t="e">
        <f ca="1">+IF(AND(ISNUMBER(OFFSET('Sanitation Data'!$F$4,0,10*ROW('Sanitation Data'!F125))),'Data Summary'!CU131="Yes"),100-OFFSET('Sanitation Data'!$F$4,0,10*ROW('Sanitation Data'!F125)),NA())</f>
        <v>#N/A</v>
      </c>
      <c r="AG131" s="507" t="e">
        <f ca="1">+IF(AND(ISNUMBER(OFFSET('Sanitation Data'!$F$6,0,10*ROW('Sanitation Data'!F125))),'Data Summary'!CV131="Yes"),OFFSET('Sanitation Data'!$F$6,0,10*ROW('Sanitation Data'!F125)),NA())</f>
        <v>#N/A</v>
      </c>
      <c r="AH131" s="507" t="e">
        <f ca="1">+IF(AND(ISNUMBER(OFFSET('Sanitation Data'!$F$10,0,10*ROW('Sanitation Data'!F125))),'Data Summary'!CW131="Yes"),OFFSET('Sanitation Data'!$F$10,0,10*ROW('Sanitation Data'!F125)),NA())</f>
        <v>#N/A</v>
      </c>
      <c r="AI131" s="507" t="e">
        <f ca="1">+IF(AND(ISNUMBER(OFFSET('Sanitation Data'!$F$11,0,10*ROW('Sanitation Data'!F125))),'Data Summary'!CX131="Yes"),OFFSET('Sanitation Data'!$F$11,0,10*ROW('Sanitation Data'!F125)),NA())</f>
        <v>#N/A</v>
      </c>
      <c r="AJ131" s="507" t="e">
        <f ca="1">+IF(AND(ISNUMBER(OFFSET('Sanitation Data'!$F$12,0,10*ROW('Sanitation Data'!F125))),'Data Summary'!CY131="Yes"),OFFSET('Sanitation Data'!$F$12,0,10*ROW('Sanitation Data'!F125)),NA())</f>
        <v>#N/A</v>
      </c>
      <c r="AK131" s="507" t="e">
        <f ca="1">+IF(AND(ISNUMBER(OFFSET('Sanitation Data'!$G$4,0,10*ROW('Sanitation Data'!G125))),'Data Summary'!CZ131="Yes"),100-OFFSET('Sanitation Data'!$G$4,0,10*ROW('Sanitation Data'!G125)),NA())</f>
        <v>#N/A</v>
      </c>
      <c r="AL131" s="507" t="e">
        <f ca="1">+IF(AND(ISNUMBER(OFFSET('Sanitation Data'!$G$6,0,10*ROW('Sanitation Data'!G125))),'Data Summary'!DA131="Yes"),OFFSET('Sanitation Data'!$G$6,0,10*ROW('Sanitation Data'!G125)),NA())</f>
        <v>#N/A</v>
      </c>
      <c r="AM131" s="507" t="e">
        <f ca="1">+IF(AND(ISNUMBER(OFFSET('Sanitation Data'!$G$10,0,10*ROW('Sanitation Data'!G125))),'Data Summary'!DB131="Yes"),OFFSET('Sanitation Data'!$G$10,0,10*ROW('Sanitation Data'!G125)),NA())</f>
        <v>#N/A</v>
      </c>
      <c r="AN131" s="507" t="e">
        <f ca="1">+IF(AND(ISNUMBER(OFFSET('Sanitation Data'!$G$11,0,10*ROW('Sanitation Data'!G125))),'Data Summary'!DC131="Yes"),OFFSET('Sanitation Data'!$G$11,0,10*ROW('Sanitation Data'!G125)),NA())</f>
        <v>#N/A</v>
      </c>
      <c r="AO131" s="507" t="e">
        <f ca="1">+IF(AND(ISNUMBER(OFFSET('Sanitation Data'!$G$12,0,10*ROW('Sanitation Data'!G125))),'Data Summary'!DD131="Yes"),OFFSET('Sanitation Data'!$G$12,0,10*ROW('Sanitation Data'!G125)),NA())</f>
        <v>#N/A</v>
      </c>
      <c r="AP131" s="507" t="e">
        <f ca="1">+IF(AND(ISNUMBER(OFFSET('Sanitation Data'!$H$4,0,10*ROW('Sanitation Data'!H125))),'Data Summary'!DE131="Yes"),100-OFFSET('Sanitation Data'!$H$4,0,10*ROW('Sanitation Data'!H125)),NA())</f>
        <v>#N/A</v>
      </c>
      <c r="AQ131" s="507" t="e">
        <f ca="1">+IF(AND(ISNUMBER(OFFSET('Sanitation Data'!$H$6,0,10*ROW('Sanitation Data'!H125))),'Data Summary'!DF131="Yes"),OFFSET('Sanitation Data'!$H$6,0,10*ROW('Sanitation Data'!H125)),NA())</f>
        <v>#N/A</v>
      </c>
      <c r="AR131" s="507" t="e">
        <f ca="1">+IF(AND(ISNUMBER(OFFSET('Sanitation Data'!$H$10,0,10*ROW('Sanitation Data'!H125))),'Data Summary'!DG131="Yes"),OFFSET('Sanitation Data'!$H$10,0,10*ROW('Sanitation Data'!H125)),NA())</f>
        <v>#N/A</v>
      </c>
      <c r="AS131" s="507" t="e">
        <f ca="1">+IF(AND(ISNUMBER(OFFSET('Sanitation Data'!$H$11,0,10*ROW('Sanitation Data'!H125))),'Data Summary'!DH131="Yes"),OFFSET('Sanitation Data'!$H$11,0,10*ROW('Sanitation Data'!H125)),NA())</f>
        <v>#N/A</v>
      </c>
      <c r="AT131" s="507" t="e">
        <f ca="1">+IF(AND(ISNUMBER(OFFSET('Sanitation Data'!$H$12,0,10*ROW('Sanitation Data'!H125))),'Data Summary'!DI131="Yes"),OFFSET('Sanitation Data'!$H$12,0,10*ROW('Sanitation Data'!H125)),NA())</f>
        <v>#N/A</v>
      </c>
      <c r="AU131" s="507" t="e">
        <f ca="1">+IF(AND(ISNUMBER(OFFSET('Sanitation Data'!$I$4,0,10*ROW('Sanitation Data'!I125))),'Data Summary'!DJ131="Yes"),100-OFFSET('Sanitation Data'!$I$4,0,10*ROW('Sanitation Data'!I125)),NA())</f>
        <v>#N/A</v>
      </c>
      <c r="AV131" s="507" t="e">
        <f ca="1">+IF(AND(ISNUMBER(OFFSET('Sanitation Data'!$I$6,0,10*ROW('Sanitation Data'!I125))),'Data Summary'!DK131="Yes"),OFFSET('Sanitation Data'!$I$6,0,10*ROW('Sanitation Data'!I125)),NA())</f>
        <v>#N/A</v>
      </c>
      <c r="AW131" s="507" t="e">
        <f ca="1">+IF(AND(ISNUMBER(OFFSET('Sanitation Data'!$I$10,0,10*ROW('Sanitation Data'!I125))),'Data Summary'!DL131="Yes"),OFFSET('Sanitation Data'!$I$10,0,10*ROW('Sanitation Data'!I125)),NA())</f>
        <v>#N/A</v>
      </c>
      <c r="AX131" s="507" t="e">
        <f ca="1">+IF(AND(ISNUMBER(OFFSET('Sanitation Data'!$I$11,0,10*ROW('Sanitation Data'!I125))),'Data Summary'!DM131="Yes"),OFFSET('Sanitation Data'!$I$11,0,10*ROW('Sanitation Data'!I125)),NA())</f>
        <v>#N/A</v>
      </c>
      <c r="AY131" s="507" t="e">
        <f ca="1">+IF(AND(ISNUMBER(OFFSET('Sanitation Data'!$I$12,0,10*ROW('Sanitation Data'!I125))),'Data Summary'!DN131="Yes"),OFFSET('Sanitation Data'!$I$12,0,10*ROW('Sanitation Data'!I125)),NA())</f>
        <v>#N/A</v>
      </c>
      <c r="AZ131" s="508" t="e">
        <f ca="1">+IF(AND(ISNUMBER(OFFSET('Hygiene Data'!$D$5,0,10*ROW('Hygiene Data'!D125))),'Data Summary'!DO131="Yes"),OFFSET('Hygiene Data'!$D$5,0,10*ROW('Hygiene Data'!D125)),NA())</f>
        <v>#N/A</v>
      </c>
      <c r="BA131" s="508" t="e">
        <f ca="1">+IF(AND(ISNUMBER(OFFSET('Hygiene Data'!$D$7,0,10*ROW('Hygiene Data'!D125))),'Data Summary'!DP131="Yes"),OFFSET('Hygiene Data'!$D$7,0,10*ROW('Hygiene Data'!D125)),NA())</f>
        <v>#N/A</v>
      </c>
      <c r="BB131" s="508" t="e">
        <f ca="1">+IF(AND(ISNUMBER(OFFSET('Hygiene Data'!$D$9,0,10*ROW('Hygiene Data'!D125))),'Data Summary'!DQ131="Yes"),OFFSET('Hygiene Data'!$D$9,0,10*ROW('Hygiene Data'!D125)),NA())</f>
        <v>#N/A</v>
      </c>
      <c r="BC131" s="508" t="e">
        <f ca="1">+IF(AND(ISNUMBER(OFFSET('Hygiene Data'!$E$5,0,10*ROW('Hygiene Data'!E125))),'Data Summary'!DR131="Yes"),OFFSET('Hygiene Data'!$E$5,0,10*ROW('Hygiene Data'!E125)),NA())</f>
        <v>#N/A</v>
      </c>
      <c r="BD131" s="508" t="e">
        <f ca="1">+IF(AND(ISNUMBER(OFFSET('Hygiene Data'!$E$7,0,10*ROW('Hygiene Data'!E125))),'Data Summary'!DS131="Yes"),OFFSET('Hygiene Data'!$E$7,0,10*ROW('Hygiene Data'!E125)),NA())</f>
        <v>#N/A</v>
      </c>
      <c r="BE131" s="508" t="e">
        <f ca="1">+IF(AND(ISNUMBER(OFFSET('Hygiene Data'!$E$9,0,10*ROW('Hygiene Data'!E125))),'Data Summary'!DT131="Yes"),OFFSET('Hygiene Data'!$E$9,0,10*ROW('Hygiene Data'!E125)),NA())</f>
        <v>#N/A</v>
      </c>
      <c r="BF131" s="508" t="e">
        <f ca="1">+IF(AND(ISNUMBER(OFFSET('Hygiene Data'!$F$5,0,10*ROW('Hygiene Data'!F125))),'Data Summary'!DU131="Yes"),OFFSET('Hygiene Data'!$F$5,0,10*ROW('Hygiene Data'!F125)),NA())</f>
        <v>#N/A</v>
      </c>
      <c r="BG131" s="508" t="e">
        <f ca="1">+IF(AND(ISNUMBER(OFFSET('Hygiene Data'!$F$7,0,10*ROW('Hygiene Data'!F125))),'Data Summary'!DV131="Yes"),OFFSET('Hygiene Data'!$F$7,0,10*ROW('Hygiene Data'!F125)),NA())</f>
        <v>#N/A</v>
      </c>
      <c r="BH131" s="508" t="e">
        <f ca="1">+IF(AND(ISNUMBER(OFFSET('Hygiene Data'!$F$9,0,10*ROW('Hygiene Data'!F125))),'Data Summary'!DW131="Yes"),OFFSET('Hygiene Data'!$F$9,0,10*ROW('Hygiene Data'!F125)),NA())</f>
        <v>#N/A</v>
      </c>
      <c r="BI131" s="508" t="e">
        <f ca="1">+IF(AND(ISNUMBER(OFFSET('Hygiene Data'!$G$5,0,10*ROW('Hygiene Data'!G125))),'Data Summary'!DX131="Yes"),OFFSET('Hygiene Data'!$G$5,0,10*ROW('Hygiene Data'!G125)),NA())</f>
        <v>#N/A</v>
      </c>
      <c r="BJ131" s="508" t="e">
        <f ca="1">+IF(AND(ISNUMBER(OFFSET('Hygiene Data'!$G$7,0,10*ROW('Hygiene Data'!G125))),'Data Summary'!DY131="Yes"),OFFSET('Hygiene Data'!$G$7,0,10*ROW('Hygiene Data'!G125)),NA())</f>
        <v>#N/A</v>
      </c>
      <c r="BK131" s="508" t="e">
        <f ca="1">+IF(AND(ISNUMBER(OFFSET('Hygiene Data'!$G$9,0,10*ROW('Hygiene Data'!G125))),'Data Summary'!DZ131="Yes"),OFFSET('Hygiene Data'!$G$9,0,10*ROW('Hygiene Data'!G125)),NA())</f>
        <v>#N/A</v>
      </c>
      <c r="BL131" s="508" t="e">
        <f ca="1">+IF(AND(ISNUMBER(OFFSET('Hygiene Data'!$H$5,0,10*ROW('Hygiene Data'!H125))),'Data Summary'!EA131="Yes"),OFFSET('Hygiene Data'!$H$5,0,10*ROW('Hygiene Data'!H125)),NA())</f>
        <v>#N/A</v>
      </c>
      <c r="BM131" s="508" t="e">
        <f ca="1">+IF(AND(ISNUMBER(OFFSET('Hygiene Data'!$H$7,0,10*ROW('Hygiene Data'!H125))),'Data Summary'!EB131="Yes"),OFFSET('Hygiene Data'!$H$7,0,10*ROW('Hygiene Data'!H125)),NA())</f>
        <v>#N/A</v>
      </c>
      <c r="BN131" s="508" t="e">
        <f ca="1">+IF(AND(ISNUMBER(OFFSET('Hygiene Data'!$H$9,0,10*ROW('Hygiene Data'!H125))),'Data Summary'!EC131="Yes"),OFFSET('Hygiene Data'!$H$9,0,10*ROW('Hygiene Data'!H125)),NA())</f>
        <v>#N/A</v>
      </c>
      <c r="BO131" s="508" t="e">
        <f ca="1">+IF(AND(ISNUMBER(OFFSET('Hygiene Data'!$I$5,0,10*ROW('Hygiene Data'!I125))),'Data Summary'!ED131="Yes"),OFFSET('Hygiene Data'!$I$5,0,10*ROW('Hygiene Data'!I125)),NA())</f>
        <v>#N/A</v>
      </c>
      <c r="BP131" s="508" t="e">
        <f ca="1">+IF(AND(ISNUMBER(OFFSET('Hygiene Data'!$I$7,0,10*ROW('Hygiene Data'!I125))),'Data Summary'!EE131="Yes"),OFFSET('Hygiene Data'!$I$7,0,10*ROW('Hygiene Data'!I125)),NA())</f>
        <v>#N/A</v>
      </c>
      <c r="BQ131" s="508" t="e">
        <f ca="1">+IF(AND(ISNUMBER(OFFSET('Hygiene Data'!$I$9,0,10*ROW('Hygiene Data'!I125))),'Data Summary'!EF131="Yes"),OFFSET('Hygiene Data'!$I$9,0,10*ROW('Hygiene Data'!I125)),NA())</f>
        <v>#N/A</v>
      </c>
    </row>
    <row r="132" spans="1:69" x14ac:dyDescent="0.25">
      <c r="A132" s="504" t="e">
        <f ca="1">+RIGHT('Data Summary'!A132,LEN('Data Summary'!A132)-9)</f>
        <v>#VALUE!</v>
      </c>
      <c r="B132" s="478" t="str">
        <f ca="1">+IF(ISTEXT('Data Summary'!B132),'Data Summary'!B132,"")</f>
        <v/>
      </c>
      <c r="C132" s="505" t="e">
        <f ca="1">+VALUE('Data Summary'!C132)</f>
        <v>#VALUE!</v>
      </c>
      <c r="D132" s="506" t="e">
        <f ca="1">+IF(AND(ISNUMBER(OFFSET('Water Data'!$D$4,0,10*ROW('Water Data'!D126))),'Data Summary'!BS132="Yes"),100-OFFSET('Water Data'!$D$4,0,10*ROW('Water Data'!D126)),NA())</f>
        <v>#N/A</v>
      </c>
      <c r="E132" s="506" t="e">
        <f ca="1">+IF(AND(ISNUMBER(OFFSET('Water Data'!$D$6,0,10*ROW('Water Data'!D126))),'Data Summary'!BT132="Yes"),OFFSET('Water Data'!$D$6,0,10*ROW('Water Data'!D126)),NA())</f>
        <v>#N/A</v>
      </c>
      <c r="F132" s="506" t="e">
        <f ca="1">+IF(AND(ISNUMBER(OFFSET('Water Data'!$D$9,0,10*ROW('Water Data'!D126))),'Data Summary'!BU132="Yes"),OFFSET('Water Data'!$D$9,0,10*ROW('Water Data'!D126)),NA())</f>
        <v>#N/A</v>
      </c>
      <c r="G132" s="506" t="e">
        <f ca="1">+IF(AND(ISNUMBER(OFFSET('Water Data'!$E$4,0,10*ROW('Water Data'!E126))),'Data Summary'!BV132="Yes"),100-OFFSET('Water Data'!$E$4,0,10*ROW('Water Data'!E126)),NA())</f>
        <v>#N/A</v>
      </c>
      <c r="H132" s="506" t="e">
        <f ca="1">+IF(AND(ISNUMBER(OFFSET('Water Data'!$E$6,0,10*ROW('Water Data'!E126))),'Data Summary'!BW132="Yes"),OFFSET('Water Data'!$E$6,0,10*ROW('Water Data'!E126)),NA())</f>
        <v>#N/A</v>
      </c>
      <c r="I132" s="506" t="e">
        <f ca="1">+IF(AND(ISNUMBER(OFFSET('Water Data'!$E$9,0,10*ROW('Water Data'!E126))),'Data Summary'!BX132="Yes"),OFFSET('Water Data'!$E$9,0,10*ROW('Water Data'!E126)),NA())</f>
        <v>#N/A</v>
      </c>
      <c r="J132" s="506" t="e">
        <f ca="1">+IF(AND(ISNUMBER(OFFSET('Water Data'!$F$4,0,10*ROW('Water Data'!F126))),'Data Summary'!BY132="Yes"),100-OFFSET('Water Data'!$F$4,0,10*ROW('Water Data'!F126)),NA())</f>
        <v>#N/A</v>
      </c>
      <c r="K132" s="506" t="e">
        <f ca="1">+IF(AND(ISNUMBER(OFFSET('Water Data'!$F$6,0,10*ROW('Water Data'!F126))),'Data Summary'!BZ132="Yes"),OFFSET('Water Data'!$F$6,0,10*ROW('Water Data'!F126)),NA())</f>
        <v>#N/A</v>
      </c>
      <c r="L132" s="506" t="e">
        <f ca="1">+IF(AND(ISNUMBER(OFFSET('Water Data'!$F$9,0,10*ROW('Water Data'!F126))),'Data Summary'!CA132="Yes"),OFFSET('Water Data'!$F$9,0,10*ROW('Water Data'!F126)),NA())</f>
        <v>#N/A</v>
      </c>
      <c r="M132" s="506" t="e">
        <f ca="1">+IF(AND(ISNUMBER(OFFSET('Water Data'!$G$4,0,10*ROW('Water Data'!G126))),'Data Summary'!CB132="Yes"),100-OFFSET('Water Data'!$G$4,0,10*ROW('Water Data'!G126)),NA())</f>
        <v>#N/A</v>
      </c>
      <c r="N132" s="506" t="e">
        <f ca="1">+IF(AND(ISNUMBER(OFFSET('Water Data'!$G$6,0,10*ROW('Water Data'!G126))),'Data Summary'!CC132="Yes"),OFFSET('Water Data'!$G$6,0,10*ROW('Water Data'!G126)),NA())</f>
        <v>#N/A</v>
      </c>
      <c r="O132" s="506" t="e">
        <f ca="1">+IF(AND(ISNUMBER(OFFSET('Water Data'!$G$9,0,10*ROW('Water Data'!G126))),'Data Summary'!CD132="Yes"),OFFSET('Water Data'!$G$9,0,10*ROW('Water Data'!G126)),NA())</f>
        <v>#N/A</v>
      </c>
      <c r="P132" s="506" t="e">
        <f ca="1">+IF(AND(ISNUMBER(OFFSET('Water Data'!$H$4,0,10*ROW('Water Data'!H126))),'Data Summary'!CE132="Yes"),100-OFFSET('Water Data'!$H$4,0,10*ROW('Water Data'!H126)),NA())</f>
        <v>#N/A</v>
      </c>
      <c r="Q132" s="506" t="e">
        <f ca="1">+IF(AND(ISNUMBER(OFFSET('Water Data'!$H$6,0,10*ROW('Water Data'!H126))),'Data Summary'!CF132="Yes"),OFFSET('Water Data'!$H$6,0,10*ROW('Water Data'!H126)),NA())</f>
        <v>#N/A</v>
      </c>
      <c r="R132" s="506" t="e">
        <f ca="1">+IF(AND(ISNUMBER(OFFSET('Water Data'!$H$9,0,10*ROW('Water Data'!H126))),'Data Summary'!CG132="Yes"),OFFSET('Water Data'!$H$9,0,10*ROW('Water Data'!H126)),NA())</f>
        <v>#N/A</v>
      </c>
      <c r="S132" s="506" t="e">
        <f ca="1">+IF(AND(ISNUMBER(OFFSET('Water Data'!$I$4,0,10*ROW('Water Data'!I126))),'Data Summary'!CH132="Yes"),100-OFFSET('Water Data'!$I$4,0,10*ROW('Water Data'!I126)),NA())</f>
        <v>#N/A</v>
      </c>
      <c r="T132" s="506" t="e">
        <f ca="1">+IF(AND(ISNUMBER(OFFSET('Water Data'!$I$6,0,10*ROW('Water Data'!I126))),'Data Summary'!CI132="Yes"),OFFSET('Water Data'!$I$6,0,10*ROW('Water Data'!I126)),NA())</f>
        <v>#N/A</v>
      </c>
      <c r="U132" s="506" t="e">
        <f ca="1">+IF(AND(ISNUMBER(OFFSET('Water Data'!$I$9,0,10*ROW('Water Data'!I126))),'Data Summary'!CJ132="Yes"),OFFSET('Water Data'!$I$9,0,10*ROW('Water Data'!I126)),NA())</f>
        <v>#N/A</v>
      </c>
      <c r="V132" s="507" t="e">
        <f ca="1">+IF(AND(ISNUMBER(OFFSET('Sanitation Data'!$D$4,0,10*ROW('Sanitation Data'!D126))),'Data Summary'!CK132="Yes"),100-OFFSET('Sanitation Data'!$D$4,0,10*ROW('Sanitation Data'!D126)),NA())</f>
        <v>#N/A</v>
      </c>
      <c r="W132" s="507" t="e">
        <f ca="1">+IF(AND(ISNUMBER(OFFSET('Sanitation Data'!$D$6,0,10*ROW('Sanitation Data'!D126))),'Data Summary'!CL132="Yes"),OFFSET('Sanitation Data'!$D$6,0,10*ROW('Sanitation Data'!D126)),NA())</f>
        <v>#N/A</v>
      </c>
      <c r="X132" s="507" t="e">
        <f ca="1">+IF(AND(ISNUMBER(OFFSET('Sanitation Data'!$D$10,0,10*ROW('Sanitation Data'!D126))),'Data Summary'!CM132="Yes"),OFFSET('Sanitation Data'!$D$10,0,10*ROW('Sanitation Data'!D126)),NA())</f>
        <v>#N/A</v>
      </c>
      <c r="Y132" s="507" t="e">
        <f ca="1">+IF(AND(ISNUMBER(OFFSET('Sanitation Data'!$D$11,0,10*ROW('Sanitation Data'!D126))),'Data Summary'!CN132="Yes"),OFFSET('Sanitation Data'!$D$11,0,10*ROW('Sanitation Data'!D126)),NA())</f>
        <v>#N/A</v>
      </c>
      <c r="Z132" s="507" t="e">
        <f ca="1">+IF(AND(ISNUMBER(OFFSET('Sanitation Data'!$D$12,0,10*ROW('Sanitation Data'!D126))),'Data Summary'!CO132="Yes"),OFFSET('Sanitation Data'!$D$12,0,10*ROW('Sanitation Data'!D126)),NA())</f>
        <v>#N/A</v>
      </c>
      <c r="AA132" s="507" t="e">
        <f ca="1">+IF(AND(ISNUMBER(OFFSET('Sanitation Data'!$E$4,0,10*ROW('Sanitation Data'!E126))),'Data Summary'!CP132="Yes"),100-OFFSET('Sanitation Data'!$E$4,0,10*ROW('Sanitation Data'!E126)),NA())</f>
        <v>#N/A</v>
      </c>
      <c r="AB132" s="507" t="e">
        <f ca="1">+IF(AND(ISNUMBER(OFFSET('Sanitation Data'!$E$6,0,10*ROW('Sanitation Data'!E126))),'Data Summary'!CQ132="Yes"),OFFSET('Sanitation Data'!$E$6,0,10*ROW('Sanitation Data'!E126)),NA())</f>
        <v>#N/A</v>
      </c>
      <c r="AC132" s="507" t="e">
        <f ca="1">+IF(AND(ISNUMBER(OFFSET('Sanitation Data'!$E$10,0,10*ROW('Sanitation Data'!E126))),'Data Summary'!CR132="Yes"),OFFSET('Sanitation Data'!$E$10,0,10*ROW('Sanitation Data'!E126)),NA())</f>
        <v>#N/A</v>
      </c>
      <c r="AD132" s="507" t="e">
        <f ca="1">+IF(AND(ISNUMBER(OFFSET('Sanitation Data'!$E$11,0,10*ROW('Sanitation Data'!E126))),'Data Summary'!CS132="Yes"),OFFSET('Sanitation Data'!$E$11,0,10*ROW('Sanitation Data'!E126)),NA())</f>
        <v>#N/A</v>
      </c>
      <c r="AE132" s="507" t="e">
        <f ca="1">+IF(AND(ISNUMBER(OFFSET('Sanitation Data'!$E$12,0,10*ROW('Sanitation Data'!E126))),'Data Summary'!CT132="Yes"),OFFSET('Sanitation Data'!$E$12,0,10*ROW('Sanitation Data'!E126)),NA())</f>
        <v>#N/A</v>
      </c>
      <c r="AF132" s="507" t="e">
        <f ca="1">+IF(AND(ISNUMBER(OFFSET('Sanitation Data'!$F$4,0,10*ROW('Sanitation Data'!F126))),'Data Summary'!CU132="Yes"),100-OFFSET('Sanitation Data'!$F$4,0,10*ROW('Sanitation Data'!F126)),NA())</f>
        <v>#N/A</v>
      </c>
      <c r="AG132" s="507" t="e">
        <f ca="1">+IF(AND(ISNUMBER(OFFSET('Sanitation Data'!$F$6,0,10*ROW('Sanitation Data'!F126))),'Data Summary'!CV132="Yes"),OFFSET('Sanitation Data'!$F$6,0,10*ROW('Sanitation Data'!F126)),NA())</f>
        <v>#N/A</v>
      </c>
      <c r="AH132" s="507" t="e">
        <f ca="1">+IF(AND(ISNUMBER(OFFSET('Sanitation Data'!$F$10,0,10*ROW('Sanitation Data'!F126))),'Data Summary'!CW132="Yes"),OFFSET('Sanitation Data'!$F$10,0,10*ROW('Sanitation Data'!F126)),NA())</f>
        <v>#N/A</v>
      </c>
      <c r="AI132" s="507" t="e">
        <f ca="1">+IF(AND(ISNUMBER(OFFSET('Sanitation Data'!$F$11,0,10*ROW('Sanitation Data'!F126))),'Data Summary'!CX132="Yes"),OFFSET('Sanitation Data'!$F$11,0,10*ROW('Sanitation Data'!F126)),NA())</f>
        <v>#N/A</v>
      </c>
      <c r="AJ132" s="507" t="e">
        <f ca="1">+IF(AND(ISNUMBER(OFFSET('Sanitation Data'!$F$12,0,10*ROW('Sanitation Data'!F126))),'Data Summary'!CY132="Yes"),OFFSET('Sanitation Data'!$F$12,0,10*ROW('Sanitation Data'!F126)),NA())</f>
        <v>#N/A</v>
      </c>
      <c r="AK132" s="507" t="e">
        <f ca="1">+IF(AND(ISNUMBER(OFFSET('Sanitation Data'!$G$4,0,10*ROW('Sanitation Data'!G126))),'Data Summary'!CZ132="Yes"),100-OFFSET('Sanitation Data'!$G$4,0,10*ROW('Sanitation Data'!G126)),NA())</f>
        <v>#N/A</v>
      </c>
      <c r="AL132" s="507" t="e">
        <f ca="1">+IF(AND(ISNUMBER(OFFSET('Sanitation Data'!$G$6,0,10*ROW('Sanitation Data'!G126))),'Data Summary'!DA132="Yes"),OFFSET('Sanitation Data'!$G$6,0,10*ROW('Sanitation Data'!G126)),NA())</f>
        <v>#N/A</v>
      </c>
      <c r="AM132" s="507" t="e">
        <f ca="1">+IF(AND(ISNUMBER(OFFSET('Sanitation Data'!$G$10,0,10*ROW('Sanitation Data'!G126))),'Data Summary'!DB132="Yes"),OFFSET('Sanitation Data'!$G$10,0,10*ROW('Sanitation Data'!G126)),NA())</f>
        <v>#N/A</v>
      </c>
      <c r="AN132" s="507" t="e">
        <f ca="1">+IF(AND(ISNUMBER(OFFSET('Sanitation Data'!$G$11,0,10*ROW('Sanitation Data'!G126))),'Data Summary'!DC132="Yes"),OFFSET('Sanitation Data'!$G$11,0,10*ROW('Sanitation Data'!G126)),NA())</f>
        <v>#N/A</v>
      </c>
      <c r="AO132" s="507" t="e">
        <f ca="1">+IF(AND(ISNUMBER(OFFSET('Sanitation Data'!$G$12,0,10*ROW('Sanitation Data'!G126))),'Data Summary'!DD132="Yes"),OFFSET('Sanitation Data'!$G$12,0,10*ROW('Sanitation Data'!G126)),NA())</f>
        <v>#N/A</v>
      </c>
      <c r="AP132" s="507" t="e">
        <f ca="1">+IF(AND(ISNUMBER(OFFSET('Sanitation Data'!$H$4,0,10*ROW('Sanitation Data'!H126))),'Data Summary'!DE132="Yes"),100-OFFSET('Sanitation Data'!$H$4,0,10*ROW('Sanitation Data'!H126)),NA())</f>
        <v>#N/A</v>
      </c>
      <c r="AQ132" s="507" t="e">
        <f ca="1">+IF(AND(ISNUMBER(OFFSET('Sanitation Data'!$H$6,0,10*ROW('Sanitation Data'!H126))),'Data Summary'!DF132="Yes"),OFFSET('Sanitation Data'!$H$6,0,10*ROW('Sanitation Data'!H126)),NA())</f>
        <v>#N/A</v>
      </c>
      <c r="AR132" s="507" t="e">
        <f ca="1">+IF(AND(ISNUMBER(OFFSET('Sanitation Data'!$H$10,0,10*ROW('Sanitation Data'!H126))),'Data Summary'!DG132="Yes"),OFFSET('Sanitation Data'!$H$10,0,10*ROW('Sanitation Data'!H126)),NA())</f>
        <v>#N/A</v>
      </c>
      <c r="AS132" s="507" t="e">
        <f ca="1">+IF(AND(ISNUMBER(OFFSET('Sanitation Data'!$H$11,0,10*ROW('Sanitation Data'!H126))),'Data Summary'!DH132="Yes"),OFFSET('Sanitation Data'!$H$11,0,10*ROW('Sanitation Data'!H126)),NA())</f>
        <v>#N/A</v>
      </c>
      <c r="AT132" s="507" t="e">
        <f ca="1">+IF(AND(ISNUMBER(OFFSET('Sanitation Data'!$H$12,0,10*ROW('Sanitation Data'!H126))),'Data Summary'!DI132="Yes"),OFFSET('Sanitation Data'!$H$12,0,10*ROW('Sanitation Data'!H126)),NA())</f>
        <v>#N/A</v>
      </c>
      <c r="AU132" s="507" t="e">
        <f ca="1">+IF(AND(ISNUMBER(OFFSET('Sanitation Data'!$I$4,0,10*ROW('Sanitation Data'!I126))),'Data Summary'!DJ132="Yes"),100-OFFSET('Sanitation Data'!$I$4,0,10*ROW('Sanitation Data'!I126)),NA())</f>
        <v>#N/A</v>
      </c>
      <c r="AV132" s="507" t="e">
        <f ca="1">+IF(AND(ISNUMBER(OFFSET('Sanitation Data'!$I$6,0,10*ROW('Sanitation Data'!I126))),'Data Summary'!DK132="Yes"),OFFSET('Sanitation Data'!$I$6,0,10*ROW('Sanitation Data'!I126)),NA())</f>
        <v>#N/A</v>
      </c>
      <c r="AW132" s="507" t="e">
        <f ca="1">+IF(AND(ISNUMBER(OFFSET('Sanitation Data'!$I$10,0,10*ROW('Sanitation Data'!I126))),'Data Summary'!DL132="Yes"),OFFSET('Sanitation Data'!$I$10,0,10*ROW('Sanitation Data'!I126)),NA())</f>
        <v>#N/A</v>
      </c>
      <c r="AX132" s="507" t="e">
        <f ca="1">+IF(AND(ISNUMBER(OFFSET('Sanitation Data'!$I$11,0,10*ROW('Sanitation Data'!I126))),'Data Summary'!DM132="Yes"),OFFSET('Sanitation Data'!$I$11,0,10*ROW('Sanitation Data'!I126)),NA())</f>
        <v>#N/A</v>
      </c>
      <c r="AY132" s="507" t="e">
        <f ca="1">+IF(AND(ISNUMBER(OFFSET('Sanitation Data'!$I$12,0,10*ROW('Sanitation Data'!I126))),'Data Summary'!DN132="Yes"),OFFSET('Sanitation Data'!$I$12,0,10*ROW('Sanitation Data'!I126)),NA())</f>
        <v>#N/A</v>
      </c>
      <c r="AZ132" s="508" t="e">
        <f ca="1">+IF(AND(ISNUMBER(OFFSET('Hygiene Data'!$D$5,0,10*ROW('Hygiene Data'!D126))),'Data Summary'!DO132="Yes"),OFFSET('Hygiene Data'!$D$5,0,10*ROW('Hygiene Data'!D126)),NA())</f>
        <v>#N/A</v>
      </c>
      <c r="BA132" s="508" t="e">
        <f ca="1">+IF(AND(ISNUMBER(OFFSET('Hygiene Data'!$D$7,0,10*ROW('Hygiene Data'!D126))),'Data Summary'!DP132="Yes"),OFFSET('Hygiene Data'!$D$7,0,10*ROW('Hygiene Data'!D126)),NA())</f>
        <v>#N/A</v>
      </c>
      <c r="BB132" s="508" t="e">
        <f ca="1">+IF(AND(ISNUMBER(OFFSET('Hygiene Data'!$D$9,0,10*ROW('Hygiene Data'!D126))),'Data Summary'!DQ132="Yes"),OFFSET('Hygiene Data'!$D$9,0,10*ROW('Hygiene Data'!D126)),NA())</f>
        <v>#N/A</v>
      </c>
      <c r="BC132" s="508" t="e">
        <f ca="1">+IF(AND(ISNUMBER(OFFSET('Hygiene Data'!$E$5,0,10*ROW('Hygiene Data'!E126))),'Data Summary'!DR132="Yes"),OFFSET('Hygiene Data'!$E$5,0,10*ROW('Hygiene Data'!E126)),NA())</f>
        <v>#N/A</v>
      </c>
      <c r="BD132" s="508" t="e">
        <f ca="1">+IF(AND(ISNUMBER(OFFSET('Hygiene Data'!$E$7,0,10*ROW('Hygiene Data'!E126))),'Data Summary'!DS132="Yes"),OFFSET('Hygiene Data'!$E$7,0,10*ROW('Hygiene Data'!E126)),NA())</f>
        <v>#N/A</v>
      </c>
      <c r="BE132" s="508" t="e">
        <f ca="1">+IF(AND(ISNUMBER(OFFSET('Hygiene Data'!$E$9,0,10*ROW('Hygiene Data'!E126))),'Data Summary'!DT132="Yes"),OFFSET('Hygiene Data'!$E$9,0,10*ROW('Hygiene Data'!E126)),NA())</f>
        <v>#N/A</v>
      </c>
      <c r="BF132" s="508" t="e">
        <f ca="1">+IF(AND(ISNUMBER(OFFSET('Hygiene Data'!$F$5,0,10*ROW('Hygiene Data'!F126))),'Data Summary'!DU132="Yes"),OFFSET('Hygiene Data'!$F$5,0,10*ROW('Hygiene Data'!F126)),NA())</f>
        <v>#N/A</v>
      </c>
      <c r="BG132" s="508" t="e">
        <f ca="1">+IF(AND(ISNUMBER(OFFSET('Hygiene Data'!$F$7,0,10*ROW('Hygiene Data'!F126))),'Data Summary'!DV132="Yes"),OFFSET('Hygiene Data'!$F$7,0,10*ROW('Hygiene Data'!F126)),NA())</f>
        <v>#N/A</v>
      </c>
      <c r="BH132" s="508" t="e">
        <f ca="1">+IF(AND(ISNUMBER(OFFSET('Hygiene Data'!$F$9,0,10*ROW('Hygiene Data'!F126))),'Data Summary'!DW132="Yes"),OFFSET('Hygiene Data'!$F$9,0,10*ROW('Hygiene Data'!F126)),NA())</f>
        <v>#N/A</v>
      </c>
      <c r="BI132" s="508" t="e">
        <f ca="1">+IF(AND(ISNUMBER(OFFSET('Hygiene Data'!$G$5,0,10*ROW('Hygiene Data'!G126))),'Data Summary'!DX132="Yes"),OFFSET('Hygiene Data'!$G$5,0,10*ROW('Hygiene Data'!G126)),NA())</f>
        <v>#N/A</v>
      </c>
      <c r="BJ132" s="508" t="e">
        <f ca="1">+IF(AND(ISNUMBER(OFFSET('Hygiene Data'!$G$7,0,10*ROW('Hygiene Data'!G126))),'Data Summary'!DY132="Yes"),OFFSET('Hygiene Data'!$G$7,0,10*ROW('Hygiene Data'!G126)),NA())</f>
        <v>#N/A</v>
      </c>
      <c r="BK132" s="508" t="e">
        <f ca="1">+IF(AND(ISNUMBER(OFFSET('Hygiene Data'!$G$9,0,10*ROW('Hygiene Data'!G126))),'Data Summary'!DZ132="Yes"),OFFSET('Hygiene Data'!$G$9,0,10*ROW('Hygiene Data'!G126)),NA())</f>
        <v>#N/A</v>
      </c>
      <c r="BL132" s="508" t="e">
        <f ca="1">+IF(AND(ISNUMBER(OFFSET('Hygiene Data'!$H$5,0,10*ROW('Hygiene Data'!H126))),'Data Summary'!EA132="Yes"),OFFSET('Hygiene Data'!$H$5,0,10*ROW('Hygiene Data'!H126)),NA())</f>
        <v>#N/A</v>
      </c>
      <c r="BM132" s="508" t="e">
        <f ca="1">+IF(AND(ISNUMBER(OFFSET('Hygiene Data'!$H$7,0,10*ROW('Hygiene Data'!H126))),'Data Summary'!EB132="Yes"),OFFSET('Hygiene Data'!$H$7,0,10*ROW('Hygiene Data'!H126)),NA())</f>
        <v>#N/A</v>
      </c>
      <c r="BN132" s="508" t="e">
        <f ca="1">+IF(AND(ISNUMBER(OFFSET('Hygiene Data'!$H$9,0,10*ROW('Hygiene Data'!H126))),'Data Summary'!EC132="Yes"),OFFSET('Hygiene Data'!$H$9,0,10*ROW('Hygiene Data'!H126)),NA())</f>
        <v>#N/A</v>
      </c>
      <c r="BO132" s="508" t="e">
        <f ca="1">+IF(AND(ISNUMBER(OFFSET('Hygiene Data'!$I$5,0,10*ROW('Hygiene Data'!I126))),'Data Summary'!ED132="Yes"),OFFSET('Hygiene Data'!$I$5,0,10*ROW('Hygiene Data'!I126)),NA())</f>
        <v>#N/A</v>
      </c>
      <c r="BP132" s="508" t="e">
        <f ca="1">+IF(AND(ISNUMBER(OFFSET('Hygiene Data'!$I$7,0,10*ROW('Hygiene Data'!I126))),'Data Summary'!EE132="Yes"),OFFSET('Hygiene Data'!$I$7,0,10*ROW('Hygiene Data'!I126)),NA())</f>
        <v>#N/A</v>
      </c>
      <c r="BQ132" s="508" t="e">
        <f ca="1">+IF(AND(ISNUMBER(OFFSET('Hygiene Data'!$I$9,0,10*ROW('Hygiene Data'!I126))),'Data Summary'!EF132="Yes"),OFFSET('Hygiene Data'!$I$9,0,10*ROW('Hygiene Data'!I126)),NA())</f>
        <v>#N/A</v>
      </c>
    </row>
    <row r="133" spans="1:69" x14ac:dyDescent="0.25">
      <c r="A133" s="504" t="e">
        <f ca="1">+RIGHT('Data Summary'!A133,LEN('Data Summary'!A133)-9)</f>
        <v>#VALUE!</v>
      </c>
      <c r="B133" s="478" t="str">
        <f ca="1">+IF(ISTEXT('Data Summary'!B133),'Data Summary'!B133,"")</f>
        <v/>
      </c>
      <c r="C133" s="505" t="e">
        <f ca="1">+VALUE('Data Summary'!C133)</f>
        <v>#VALUE!</v>
      </c>
      <c r="D133" s="506" t="e">
        <f ca="1">+IF(AND(ISNUMBER(OFFSET('Water Data'!$D$4,0,10*ROW('Water Data'!D127))),'Data Summary'!BS133="Yes"),100-OFFSET('Water Data'!$D$4,0,10*ROW('Water Data'!D127)),NA())</f>
        <v>#N/A</v>
      </c>
      <c r="E133" s="506" t="e">
        <f ca="1">+IF(AND(ISNUMBER(OFFSET('Water Data'!$D$6,0,10*ROW('Water Data'!D127))),'Data Summary'!BT133="Yes"),OFFSET('Water Data'!$D$6,0,10*ROW('Water Data'!D127)),NA())</f>
        <v>#N/A</v>
      </c>
      <c r="F133" s="506" t="e">
        <f ca="1">+IF(AND(ISNUMBER(OFFSET('Water Data'!$D$9,0,10*ROW('Water Data'!D127))),'Data Summary'!BU133="Yes"),OFFSET('Water Data'!$D$9,0,10*ROW('Water Data'!D127)),NA())</f>
        <v>#N/A</v>
      </c>
      <c r="G133" s="506" t="e">
        <f ca="1">+IF(AND(ISNUMBER(OFFSET('Water Data'!$E$4,0,10*ROW('Water Data'!E127))),'Data Summary'!BV133="Yes"),100-OFFSET('Water Data'!$E$4,0,10*ROW('Water Data'!E127)),NA())</f>
        <v>#N/A</v>
      </c>
      <c r="H133" s="506" t="e">
        <f ca="1">+IF(AND(ISNUMBER(OFFSET('Water Data'!$E$6,0,10*ROW('Water Data'!E127))),'Data Summary'!BW133="Yes"),OFFSET('Water Data'!$E$6,0,10*ROW('Water Data'!E127)),NA())</f>
        <v>#N/A</v>
      </c>
      <c r="I133" s="506" t="e">
        <f ca="1">+IF(AND(ISNUMBER(OFFSET('Water Data'!$E$9,0,10*ROW('Water Data'!E127))),'Data Summary'!BX133="Yes"),OFFSET('Water Data'!$E$9,0,10*ROW('Water Data'!E127)),NA())</f>
        <v>#N/A</v>
      </c>
      <c r="J133" s="506" t="e">
        <f ca="1">+IF(AND(ISNUMBER(OFFSET('Water Data'!$F$4,0,10*ROW('Water Data'!F127))),'Data Summary'!BY133="Yes"),100-OFFSET('Water Data'!$F$4,0,10*ROW('Water Data'!F127)),NA())</f>
        <v>#N/A</v>
      </c>
      <c r="K133" s="506" t="e">
        <f ca="1">+IF(AND(ISNUMBER(OFFSET('Water Data'!$F$6,0,10*ROW('Water Data'!F127))),'Data Summary'!BZ133="Yes"),OFFSET('Water Data'!$F$6,0,10*ROW('Water Data'!F127)),NA())</f>
        <v>#N/A</v>
      </c>
      <c r="L133" s="506" t="e">
        <f ca="1">+IF(AND(ISNUMBER(OFFSET('Water Data'!$F$9,0,10*ROW('Water Data'!F127))),'Data Summary'!CA133="Yes"),OFFSET('Water Data'!$F$9,0,10*ROW('Water Data'!F127)),NA())</f>
        <v>#N/A</v>
      </c>
      <c r="M133" s="506" t="e">
        <f ca="1">+IF(AND(ISNUMBER(OFFSET('Water Data'!$G$4,0,10*ROW('Water Data'!G127))),'Data Summary'!CB133="Yes"),100-OFFSET('Water Data'!$G$4,0,10*ROW('Water Data'!G127)),NA())</f>
        <v>#N/A</v>
      </c>
      <c r="N133" s="506" t="e">
        <f ca="1">+IF(AND(ISNUMBER(OFFSET('Water Data'!$G$6,0,10*ROW('Water Data'!G127))),'Data Summary'!CC133="Yes"),OFFSET('Water Data'!$G$6,0,10*ROW('Water Data'!G127)),NA())</f>
        <v>#N/A</v>
      </c>
      <c r="O133" s="506" t="e">
        <f ca="1">+IF(AND(ISNUMBER(OFFSET('Water Data'!$G$9,0,10*ROW('Water Data'!G127))),'Data Summary'!CD133="Yes"),OFFSET('Water Data'!$G$9,0,10*ROW('Water Data'!G127)),NA())</f>
        <v>#N/A</v>
      </c>
      <c r="P133" s="506" t="e">
        <f ca="1">+IF(AND(ISNUMBER(OFFSET('Water Data'!$H$4,0,10*ROW('Water Data'!H127))),'Data Summary'!CE133="Yes"),100-OFFSET('Water Data'!$H$4,0,10*ROW('Water Data'!H127)),NA())</f>
        <v>#N/A</v>
      </c>
      <c r="Q133" s="506" t="e">
        <f ca="1">+IF(AND(ISNUMBER(OFFSET('Water Data'!$H$6,0,10*ROW('Water Data'!H127))),'Data Summary'!CF133="Yes"),OFFSET('Water Data'!$H$6,0,10*ROW('Water Data'!H127)),NA())</f>
        <v>#N/A</v>
      </c>
      <c r="R133" s="506" t="e">
        <f ca="1">+IF(AND(ISNUMBER(OFFSET('Water Data'!$H$9,0,10*ROW('Water Data'!H127))),'Data Summary'!CG133="Yes"),OFFSET('Water Data'!$H$9,0,10*ROW('Water Data'!H127)),NA())</f>
        <v>#N/A</v>
      </c>
      <c r="S133" s="506" t="e">
        <f ca="1">+IF(AND(ISNUMBER(OFFSET('Water Data'!$I$4,0,10*ROW('Water Data'!I127))),'Data Summary'!CH133="Yes"),100-OFFSET('Water Data'!$I$4,0,10*ROW('Water Data'!I127)),NA())</f>
        <v>#N/A</v>
      </c>
      <c r="T133" s="506" t="e">
        <f ca="1">+IF(AND(ISNUMBER(OFFSET('Water Data'!$I$6,0,10*ROW('Water Data'!I127))),'Data Summary'!CI133="Yes"),OFFSET('Water Data'!$I$6,0,10*ROW('Water Data'!I127)),NA())</f>
        <v>#N/A</v>
      </c>
      <c r="U133" s="506" t="e">
        <f ca="1">+IF(AND(ISNUMBER(OFFSET('Water Data'!$I$9,0,10*ROW('Water Data'!I127))),'Data Summary'!CJ133="Yes"),OFFSET('Water Data'!$I$9,0,10*ROW('Water Data'!I127)),NA())</f>
        <v>#N/A</v>
      </c>
      <c r="V133" s="507" t="e">
        <f ca="1">+IF(AND(ISNUMBER(OFFSET('Sanitation Data'!$D$4,0,10*ROW('Sanitation Data'!D127))),'Data Summary'!CK133="Yes"),100-OFFSET('Sanitation Data'!$D$4,0,10*ROW('Sanitation Data'!D127)),NA())</f>
        <v>#N/A</v>
      </c>
      <c r="W133" s="507" t="e">
        <f ca="1">+IF(AND(ISNUMBER(OFFSET('Sanitation Data'!$D$6,0,10*ROW('Sanitation Data'!D127))),'Data Summary'!CL133="Yes"),OFFSET('Sanitation Data'!$D$6,0,10*ROW('Sanitation Data'!D127)),NA())</f>
        <v>#N/A</v>
      </c>
      <c r="X133" s="507" t="e">
        <f ca="1">+IF(AND(ISNUMBER(OFFSET('Sanitation Data'!$D$10,0,10*ROW('Sanitation Data'!D127))),'Data Summary'!CM133="Yes"),OFFSET('Sanitation Data'!$D$10,0,10*ROW('Sanitation Data'!D127)),NA())</f>
        <v>#N/A</v>
      </c>
      <c r="Y133" s="507" t="e">
        <f ca="1">+IF(AND(ISNUMBER(OFFSET('Sanitation Data'!$D$11,0,10*ROW('Sanitation Data'!D127))),'Data Summary'!CN133="Yes"),OFFSET('Sanitation Data'!$D$11,0,10*ROW('Sanitation Data'!D127)),NA())</f>
        <v>#N/A</v>
      </c>
      <c r="Z133" s="507" t="e">
        <f ca="1">+IF(AND(ISNUMBER(OFFSET('Sanitation Data'!$D$12,0,10*ROW('Sanitation Data'!D127))),'Data Summary'!CO133="Yes"),OFFSET('Sanitation Data'!$D$12,0,10*ROW('Sanitation Data'!D127)),NA())</f>
        <v>#N/A</v>
      </c>
      <c r="AA133" s="507" t="e">
        <f ca="1">+IF(AND(ISNUMBER(OFFSET('Sanitation Data'!$E$4,0,10*ROW('Sanitation Data'!E127))),'Data Summary'!CP133="Yes"),100-OFFSET('Sanitation Data'!$E$4,0,10*ROW('Sanitation Data'!E127)),NA())</f>
        <v>#N/A</v>
      </c>
      <c r="AB133" s="507" t="e">
        <f ca="1">+IF(AND(ISNUMBER(OFFSET('Sanitation Data'!$E$6,0,10*ROW('Sanitation Data'!E127))),'Data Summary'!CQ133="Yes"),OFFSET('Sanitation Data'!$E$6,0,10*ROW('Sanitation Data'!E127)),NA())</f>
        <v>#N/A</v>
      </c>
      <c r="AC133" s="507" t="e">
        <f ca="1">+IF(AND(ISNUMBER(OFFSET('Sanitation Data'!$E$10,0,10*ROW('Sanitation Data'!E127))),'Data Summary'!CR133="Yes"),OFFSET('Sanitation Data'!$E$10,0,10*ROW('Sanitation Data'!E127)),NA())</f>
        <v>#N/A</v>
      </c>
      <c r="AD133" s="507" t="e">
        <f ca="1">+IF(AND(ISNUMBER(OFFSET('Sanitation Data'!$E$11,0,10*ROW('Sanitation Data'!E127))),'Data Summary'!CS133="Yes"),OFFSET('Sanitation Data'!$E$11,0,10*ROW('Sanitation Data'!E127)),NA())</f>
        <v>#N/A</v>
      </c>
      <c r="AE133" s="507" t="e">
        <f ca="1">+IF(AND(ISNUMBER(OFFSET('Sanitation Data'!$E$12,0,10*ROW('Sanitation Data'!E127))),'Data Summary'!CT133="Yes"),OFFSET('Sanitation Data'!$E$12,0,10*ROW('Sanitation Data'!E127)),NA())</f>
        <v>#N/A</v>
      </c>
      <c r="AF133" s="507" t="e">
        <f ca="1">+IF(AND(ISNUMBER(OFFSET('Sanitation Data'!$F$4,0,10*ROW('Sanitation Data'!F127))),'Data Summary'!CU133="Yes"),100-OFFSET('Sanitation Data'!$F$4,0,10*ROW('Sanitation Data'!F127)),NA())</f>
        <v>#N/A</v>
      </c>
      <c r="AG133" s="507" t="e">
        <f ca="1">+IF(AND(ISNUMBER(OFFSET('Sanitation Data'!$F$6,0,10*ROW('Sanitation Data'!F127))),'Data Summary'!CV133="Yes"),OFFSET('Sanitation Data'!$F$6,0,10*ROW('Sanitation Data'!F127)),NA())</f>
        <v>#N/A</v>
      </c>
      <c r="AH133" s="507" t="e">
        <f ca="1">+IF(AND(ISNUMBER(OFFSET('Sanitation Data'!$F$10,0,10*ROW('Sanitation Data'!F127))),'Data Summary'!CW133="Yes"),OFFSET('Sanitation Data'!$F$10,0,10*ROW('Sanitation Data'!F127)),NA())</f>
        <v>#N/A</v>
      </c>
      <c r="AI133" s="507" t="e">
        <f ca="1">+IF(AND(ISNUMBER(OFFSET('Sanitation Data'!$F$11,0,10*ROW('Sanitation Data'!F127))),'Data Summary'!CX133="Yes"),OFFSET('Sanitation Data'!$F$11,0,10*ROW('Sanitation Data'!F127)),NA())</f>
        <v>#N/A</v>
      </c>
      <c r="AJ133" s="507" t="e">
        <f ca="1">+IF(AND(ISNUMBER(OFFSET('Sanitation Data'!$F$12,0,10*ROW('Sanitation Data'!F127))),'Data Summary'!CY133="Yes"),OFFSET('Sanitation Data'!$F$12,0,10*ROW('Sanitation Data'!F127)),NA())</f>
        <v>#N/A</v>
      </c>
      <c r="AK133" s="507" t="e">
        <f ca="1">+IF(AND(ISNUMBER(OFFSET('Sanitation Data'!$G$4,0,10*ROW('Sanitation Data'!G127))),'Data Summary'!CZ133="Yes"),100-OFFSET('Sanitation Data'!$G$4,0,10*ROW('Sanitation Data'!G127)),NA())</f>
        <v>#N/A</v>
      </c>
      <c r="AL133" s="507" t="e">
        <f ca="1">+IF(AND(ISNUMBER(OFFSET('Sanitation Data'!$G$6,0,10*ROW('Sanitation Data'!G127))),'Data Summary'!DA133="Yes"),OFFSET('Sanitation Data'!$G$6,0,10*ROW('Sanitation Data'!G127)),NA())</f>
        <v>#N/A</v>
      </c>
      <c r="AM133" s="507" t="e">
        <f ca="1">+IF(AND(ISNUMBER(OFFSET('Sanitation Data'!$G$10,0,10*ROW('Sanitation Data'!G127))),'Data Summary'!DB133="Yes"),OFFSET('Sanitation Data'!$G$10,0,10*ROW('Sanitation Data'!G127)),NA())</f>
        <v>#N/A</v>
      </c>
      <c r="AN133" s="507" t="e">
        <f ca="1">+IF(AND(ISNUMBER(OFFSET('Sanitation Data'!$G$11,0,10*ROW('Sanitation Data'!G127))),'Data Summary'!DC133="Yes"),OFFSET('Sanitation Data'!$G$11,0,10*ROW('Sanitation Data'!G127)),NA())</f>
        <v>#N/A</v>
      </c>
      <c r="AO133" s="507" t="e">
        <f ca="1">+IF(AND(ISNUMBER(OFFSET('Sanitation Data'!$G$12,0,10*ROW('Sanitation Data'!G127))),'Data Summary'!DD133="Yes"),OFFSET('Sanitation Data'!$G$12,0,10*ROW('Sanitation Data'!G127)),NA())</f>
        <v>#N/A</v>
      </c>
      <c r="AP133" s="507" t="e">
        <f ca="1">+IF(AND(ISNUMBER(OFFSET('Sanitation Data'!$H$4,0,10*ROW('Sanitation Data'!H127))),'Data Summary'!DE133="Yes"),100-OFFSET('Sanitation Data'!$H$4,0,10*ROW('Sanitation Data'!H127)),NA())</f>
        <v>#N/A</v>
      </c>
      <c r="AQ133" s="507" t="e">
        <f ca="1">+IF(AND(ISNUMBER(OFFSET('Sanitation Data'!$H$6,0,10*ROW('Sanitation Data'!H127))),'Data Summary'!DF133="Yes"),OFFSET('Sanitation Data'!$H$6,0,10*ROW('Sanitation Data'!H127)),NA())</f>
        <v>#N/A</v>
      </c>
      <c r="AR133" s="507" t="e">
        <f ca="1">+IF(AND(ISNUMBER(OFFSET('Sanitation Data'!$H$10,0,10*ROW('Sanitation Data'!H127))),'Data Summary'!DG133="Yes"),OFFSET('Sanitation Data'!$H$10,0,10*ROW('Sanitation Data'!H127)),NA())</f>
        <v>#N/A</v>
      </c>
      <c r="AS133" s="507" t="e">
        <f ca="1">+IF(AND(ISNUMBER(OFFSET('Sanitation Data'!$H$11,0,10*ROW('Sanitation Data'!H127))),'Data Summary'!DH133="Yes"),OFFSET('Sanitation Data'!$H$11,0,10*ROW('Sanitation Data'!H127)),NA())</f>
        <v>#N/A</v>
      </c>
      <c r="AT133" s="507" t="e">
        <f ca="1">+IF(AND(ISNUMBER(OFFSET('Sanitation Data'!$H$12,0,10*ROW('Sanitation Data'!H127))),'Data Summary'!DI133="Yes"),OFFSET('Sanitation Data'!$H$12,0,10*ROW('Sanitation Data'!H127)),NA())</f>
        <v>#N/A</v>
      </c>
      <c r="AU133" s="507" t="e">
        <f ca="1">+IF(AND(ISNUMBER(OFFSET('Sanitation Data'!$I$4,0,10*ROW('Sanitation Data'!I127))),'Data Summary'!DJ133="Yes"),100-OFFSET('Sanitation Data'!$I$4,0,10*ROW('Sanitation Data'!I127)),NA())</f>
        <v>#N/A</v>
      </c>
      <c r="AV133" s="507" t="e">
        <f ca="1">+IF(AND(ISNUMBER(OFFSET('Sanitation Data'!$I$6,0,10*ROW('Sanitation Data'!I127))),'Data Summary'!DK133="Yes"),OFFSET('Sanitation Data'!$I$6,0,10*ROW('Sanitation Data'!I127)),NA())</f>
        <v>#N/A</v>
      </c>
      <c r="AW133" s="507" t="e">
        <f ca="1">+IF(AND(ISNUMBER(OFFSET('Sanitation Data'!$I$10,0,10*ROW('Sanitation Data'!I127))),'Data Summary'!DL133="Yes"),OFFSET('Sanitation Data'!$I$10,0,10*ROW('Sanitation Data'!I127)),NA())</f>
        <v>#N/A</v>
      </c>
      <c r="AX133" s="507" t="e">
        <f ca="1">+IF(AND(ISNUMBER(OFFSET('Sanitation Data'!$I$11,0,10*ROW('Sanitation Data'!I127))),'Data Summary'!DM133="Yes"),OFFSET('Sanitation Data'!$I$11,0,10*ROW('Sanitation Data'!I127)),NA())</f>
        <v>#N/A</v>
      </c>
      <c r="AY133" s="507" t="e">
        <f ca="1">+IF(AND(ISNUMBER(OFFSET('Sanitation Data'!$I$12,0,10*ROW('Sanitation Data'!I127))),'Data Summary'!DN133="Yes"),OFFSET('Sanitation Data'!$I$12,0,10*ROW('Sanitation Data'!I127)),NA())</f>
        <v>#N/A</v>
      </c>
      <c r="AZ133" s="508" t="e">
        <f ca="1">+IF(AND(ISNUMBER(OFFSET('Hygiene Data'!$D$5,0,10*ROW('Hygiene Data'!D127))),'Data Summary'!DO133="Yes"),OFFSET('Hygiene Data'!$D$5,0,10*ROW('Hygiene Data'!D127)),NA())</f>
        <v>#N/A</v>
      </c>
      <c r="BA133" s="508" t="e">
        <f ca="1">+IF(AND(ISNUMBER(OFFSET('Hygiene Data'!$D$7,0,10*ROW('Hygiene Data'!D127))),'Data Summary'!DP133="Yes"),OFFSET('Hygiene Data'!$D$7,0,10*ROW('Hygiene Data'!D127)),NA())</f>
        <v>#N/A</v>
      </c>
      <c r="BB133" s="508" t="e">
        <f ca="1">+IF(AND(ISNUMBER(OFFSET('Hygiene Data'!$D$9,0,10*ROW('Hygiene Data'!D127))),'Data Summary'!DQ133="Yes"),OFFSET('Hygiene Data'!$D$9,0,10*ROW('Hygiene Data'!D127)),NA())</f>
        <v>#N/A</v>
      </c>
      <c r="BC133" s="508" t="e">
        <f ca="1">+IF(AND(ISNUMBER(OFFSET('Hygiene Data'!$E$5,0,10*ROW('Hygiene Data'!E127))),'Data Summary'!DR133="Yes"),OFFSET('Hygiene Data'!$E$5,0,10*ROW('Hygiene Data'!E127)),NA())</f>
        <v>#N/A</v>
      </c>
      <c r="BD133" s="508" t="e">
        <f ca="1">+IF(AND(ISNUMBER(OFFSET('Hygiene Data'!$E$7,0,10*ROW('Hygiene Data'!E127))),'Data Summary'!DS133="Yes"),OFFSET('Hygiene Data'!$E$7,0,10*ROW('Hygiene Data'!E127)),NA())</f>
        <v>#N/A</v>
      </c>
      <c r="BE133" s="508" t="e">
        <f ca="1">+IF(AND(ISNUMBER(OFFSET('Hygiene Data'!$E$9,0,10*ROW('Hygiene Data'!E127))),'Data Summary'!DT133="Yes"),OFFSET('Hygiene Data'!$E$9,0,10*ROW('Hygiene Data'!E127)),NA())</f>
        <v>#N/A</v>
      </c>
      <c r="BF133" s="508" t="e">
        <f ca="1">+IF(AND(ISNUMBER(OFFSET('Hygiene Data'!$F$5,0,10*ROW('Hygiene Data'!F127))),'Data Summary'!DU133="Yes"),OFFSET('Hygiene Data'!$F$5,0,10*ROW('Hygiene Data'!F127)),NA())</f>
        <v>#N/A</v>
      </c>
      <c r="BG133" s="508" t="e">
        <f ca="1">+IF(AND(ISNUMBER(OFFSET('Hygiene Data'!$F$7,0,10*ROW('Hygiene Data'!F127))),'Data Summary'!DV133="Yes"),OFFSET('Hygiene Data'!$F$7,0,10*ROW('Hygiene Data'!F127)),NA())</f>
        <v>#N/A</v>
      </c>
      <c r="BH133" s="508" t="e">
        <f ca="1">+IF(AND(ISNUMBER(OFFSET('Hygiene Data'!$F$9,0,10*ROW('Hygiene Data'!F127))),'Data Summary'!DW133="Yes"),OFFSET('Hygiene Data'!$F$9,0,10*ROW('Hygiene Data'!F127)),NA())</f>
        <v>#N/A</v>
      </c>
      <c r="BI133" s="508" t="e">
        <f ca="1">+IF(AND(ISNUMBER(OFFSET('Hygiene Data'!$G$5,0,10*ROW('Hygiene Data'!G127))),'Data Summary'!DX133="Yes"),OFFSET('Hygiene Data'!$G$5,0,10*ROW('Hygiene Data'!G127)),NA())</f>
        <v>#N/A</v>
      </c>
      <c r="BJ133" s="508" t="e">
        <f ca="1">+IF(AND(ISNUMBER(OFFSET('Hygiene Data'!$G$7,0,10*ROW('Hygiene Data'!G127))),'Data Summary'!DY133="Yes"),OFFSET('Hygiene Data'!$G$7,0,10*ROW('Hygiene Data'!G127)),NA())</f>
        <v>#N/A</v>
      </c>
      <c r="BK133" s="508" t="e">
        <f ca="1">+IF(AND(ISNUMBER(OFFSET('Hygiene Data'!$G$9,0,10*ROW('Hygiene Data'!G127))),'Data Summary'!DZ133="Yes"),OFFSET('Hygiene Data'!$G$9,0,10*ROW('Hygiene Data'!G127)),NA())</f>
        <v>#N/A</v>
      </c>
      <c r="BL133" s="508" t="e">
        <f ca="1">+IF(AND(ISNUMBER(OFFSET('Hygiene Data'!$H$5,0,10*ROW('Hygiene Data'!H127))),'Data Summary'!EA133="Yes"),OFFSET('Hygiene Data'!$H$5,0,10*ROW('Hygiene Data'!H127)),NA())</f>
        <v>#N/A</v>
      </c>
      <c r="BM133" s="508" t="e">
        <f ca="1">+IF(AND(ISNUMBER(OFFSET('Hygiene Data'!$H$7,0,10*ROW('Hygiene Data'!H127))),'Data Summary'!EB133="Yes"),OFFSET('Hygiene Data'!$H$7,0,10*ROW('Hygiene Data'!H127)),NA())</f>
        <v>#N/A</v>
      </c>
      <c r="BN133" s="508" t="e">
        <f ca="1">+IF(AND(ISNUMBER(OFFSET('Hygiene Data'!$H$9,0,10*ROW('Hygiene Data'!H127))),'Data Summary'!EC133="Yes"),OFFSET('Hygiene Data'!$H$9,0,10*ROW('Hygiene Data'!H127)),NA())</f>
        <v>#N/A</v>
      </c>
      <c r="BO133" s="508" t="e">
        <f ca="1">+IF(AND(ISNUMBER(OFFSET('Hygiene Data'!$I$5,0,10*ROW('Hygiene Data'!I127))),'Data Summary'!ED133="Yes"),OFFSET('Hygiene Data'!$I$5,0,10*ROW('Hygiene Data'!I127)),NA())</f>
        <v>#N/A</v>
      </c>
      <c r="BP133" s="508" t="e">
        <f ca="1">+IF(AND(ISNUMBER(OFFSET('Hygiene Data'!$I$7,0,10*ROW('Hygiene Data'!I127))),'Data Summary'!EE133="Yes"),OFFSET('Hygiene Data'!$I$7,0,10*ROW('Hygiene Data'!I127)),NA())</f>
        <v>#N/A</v>
      </c>
      <c r="BQ133" s="508" t="e">
        <f ca="1">+IF(AND(ISNUMBER(OFFSET('Hygiene Data'!$I$9,0,10*ROW('Hygiene Data'!I127))),'Data Summary'!EF133="Yes"),OFFSET('Hygiene Data'!$I$9,0,10*ROW('Hygiene Data'!I127)),NA())</f>
        <v>#N/A</v>
      </c>
    </row>
    <row r="134" spans="1:69" x14ac:dyDescent="0.25">
      <c r="A134" s="504" t="e">
        <f ca="1">+RIGHT('Data Summary'!A134,LEN('Data Summary'!A134)-9)</f>
        <v>#VALUE!</v>
      </c>
      <c r="B134" s="478" t="str">
        <f ca="1">+IF(ISTEXT('Data Summary'!B134),'Data Summary'!B134,"")</f>
        <v/>
      </c>
      <c r="C134" s="505" t="e">
        <f ca="1">+VALUE('Data Summary'!C134)</f>
        <v>#VALUE!</v>
      </c>
      <c r="D134" s="506" t="e">
        <f ca="1">+IF(AND(ISNUMBER(OFFSET('Water Data'!$D$4,0,10*ROW('Water Data'!D128))),'Data Summary'!BS134="Yes"),100-OFFSET('Water Data'!$D$4,0,10*ROW('Water Data'!D128)),NA())</f>
        <v>#N/A</v>
      </c>
      <c r="E134" s="506" t="e">
        <f ca="1">+IF(AND(ISNUMBER(OFFSET('Water Data'!$D$6,0,10*ROW('Water Data'!D128))),'Data Summary'!BT134="Yes"),OFFSET('Water Data'!$D$6,0,10*ROW('Water Data'!D128)),NA())</f>
        <v>#N/A</v>
      </c>
      <c r="F134" s="506" t="e">
        <f ca="1">+IF(AND(ISNUMBER(OFFSET('Water Data'!$D$9,0,10*ROW('Water Data'!D128))),'Data Summary'!BU134="Yes"),OFFSET('Water Data'!$D$9,0,10*ROW('Water Data'!D128)),NA())</f>
        <v>#N/A</v>
      </c>
      <c r="G134" s="506" t="e">
        <f ca="1">+IF(AND(ISNUMBER(OFFSET('Water Data'!$E$4,0,10*ROW('Water Data'!E128))),'Data Summary'!BV134="Yes"),100-OFFSET('Water Data'!$E$4,0,10*ROW('Water Data'!E128)),NA())</f>
        <v>#N/A</v>
      </c>
      <c r="H134" s="506" t="e">
        <f ca="1">+IF(AND(ISNUMBER(OFFSET('Water Data'!$E$6,0,10*ROW('Water Data'!E128))),'Data Summary'!BW134="Yes"),OFFSET('Water Data'!$E$6,0,10*ROW('Water Data'!E128)),NA())</f>
        <v>#N/A</v>
      </c>
      <c r="I134" s="506" t="e">
        <f ca="1">+IF(AND(ISNUMBER(OFFSET('Water Data'!$E$9,0,10*ROW('Water Data'!E128))),'Data Summary'!BX134="Yes"),OFFSET('Water Data'!$E$9,0,10*ROW('Water Data'!E128)),NA())</f>
        <v>#N/A</v>
      </c>
      <c r="J134" s="506" t="e">
        <f ca="1">+IF(AND(ISNUMBER(OFFSET('Water Data'!$F$4,0,10*ROW('Water Data'!F128))),'Data Summary'!BY134="Yes"),100-OFFSET('Water Data'!$F$4,0,10*ROW('Water Data'!F128)),NA())</f>
        <v>#N/A</v>
      </c>
      <c r="K134" s="506" t="e">
        <f ca="1">+IF(AND(ISNUMBER(OFFSET('Water Data'!$F$6,0,10*ROW('Water Data'!F128))),'Data Summary'!BZ134="Yes"),OFFSET('Water Data'!$F$6,0,10*ROW('Water Data'!F128)),NA())</f>
        <v>#N/A</v>
      </c>
      <c r="L134" s="506" t="e">
        <f ca="1">+IF(AND(ISNUMBER(OFFSET('Water Data'!$F$9,0,10*ROW('Water Data'!F128))),'Data Summary'!CA134="Yes"),OFFSET('Water Data'!$F$9,0,10*ROW('Water Data'!F128)),NA())</f>
        <v>#N/A</v>
      </c>
      <c r="M134" s="506" t="e">
        <f ca="1">+IF(AND(ISNUMBER(OFFSET('Water Data'!$G$4,0,10*ROW('Water Data'!G128))),'Data Summary'!CB134="Yes"),100-OFFSET('Water Data'!$G$4,0,10*ROW('Water Data'!G128)),NA())</f>
        <v>#N/A</v>
      </c>
      <c r="N134" s="506" t="e">
        <f ca="1">+IF(AND(ISNUMBER(OFFSET('Water Data'!$G$6,0,10*ROW('Water Data'!G128))),'Data Summary'!CC134="Yes"),OFFSET('Water Data'!$G$6,0,10*ROW('Water Data'!G128)),NA())</f>
        <v>#N/A</v>
      </c>
      <c r="O134" s="506" t="e">
        <f ca="1">+IF(AND(ISNUMBER(OFFSET('Water Data'!$G$9,0,10*ROW('Water Data'!G128))),'Data Summary'!CD134="Yes"),OFFSET('Water Data'!$G$9,0,10*ROW('Water Data'!G128)),NA())</f>
        <v>#N/A</v>
      </c>
      <c r="P134" s="506" t="e">
        <f ca="1">+IF(AND(ISNUMBER(OFFSET('Water Data'!$H$4,0,10*ROW('Water Data'!H128))),'Data Summary'!CE134="Yes"),100-OFFSET('Water Data'!$H$4,0,10*ROW('Water Data'!H128)),NA())</f>
        <v>#N/A</v>
      </c>
      <c r="Q134" s="506" t="e">
        <f ca="1">+IF(AND(ISNUMBER(OFFSET('Water Data'!$H$6,0,10*ROW('Water Data'!H128))),'Data Summary'!CF134="Yes"),OFFSET('Water Data'!$H$6,0,10*ROW('Water Data'!H128)),NA())</f>
        <v>#N/A</v>
      </c>
      <c r="R134" s="506" t="e">
        <f ca="1">+IF(AND(ISNUMBER(OFFSET('Water Data'!$H$9,0,10*ROW('Water Data'!H128))),'Data Summary'!CG134="Yes"),OFFSET('Water Data'!$H$9,0,10*ROW('Water Data'!H128)),NA())</f>
        <v>#N/A</v>
      </c>
      <c r="S134" s="506" t="e">
        <f ca="1">+IF(AND(ISNUMBER(OFFSET('Water Data'!$I$4,0,10*ROW('Water Data'!I128))),'Data Summary'!CH134="Yes"),100-OFFSET('Water Data'!$I$4,0,10*ROW('Water Data'!I128)),NA())</f>
        <v>#N/A</v>
      </c>
      <c r="T134" s="506" t="e">
        <f ca="1">+IF(AND(ISNUMBER(OFFSET('Water Data'!$I$6,0,10*ROW('Water Data'!I128))),'Data Summary'!CI134="Yes"),OFFSET('Water Data'!$I$6,0,10*ROW('Water Data'!I128)),NA())</f>
        <v>#N/A</v>
      </c>
      <c r="U134" s="506" t="e">
        <f ca="1">+IF(AND(ISNUMBER(OFFSET('Water Data'!$I$9,0,10*ROW('Water Data'!I128))),'Data Summary'!CJ134="Yes"),OFFSET('Water Data'!$I$9,0,10*ROW('Water Data'!I128)),NA())</f>
        <v>#N/A</v>
      </c>
      <c r="V134" s="507" t="e">
        <f ca="1">+IF(AND(ISNUMBER(OFFSET('Sanitation Data'!$D$4,0,10*ROW('Sanitation Data'!D128))),'Data Summary'!CK134="Yes"),100-OFFSET('Sanitation Data'!$D$4,0,10*ROW('Sanitation Data'!D128)),NA())</f>
        <v>#N/A</v>
      </c>
      <c r="W134" s="507" t="e">
        <f ca="1">+IF(AND(ISNUMBER(OFFSET('Sanitation Data'!$D$6,0,10*ROW('Sanitation Data'!D128))),'Data Summary'!CL134="Yes"),OFFSET('Sanitation Data'!$D$6,0,10*ROW('Sanitation Data'!D128)),NA())</f>
        <v>#N/A</v>
      </c>
      <c r="X134" s="507" t="e">
        <f ca="1">+IF(AND(ISNUMBER(OFFSET('Sanitation Data'!$D$10,0,10*ROW('Sanitation Data'!D128))),'Data Summary'!CM134="Yes"),OFFSET('Sanitation Data'!$D$10,0,10*ROW('Sanitation Data'!D128)),NA())</f>
        <v>#N/A</v>
      </c>
      <c r="Y134" s="507" t="e">
        <f ca="1">+IF(AND(ISNUMBER(OFFSET('Sanitation Data'!$D$11,0,10*ROW('Sanitation Data'!D128))),'Data Summary'!CN134="Yes"),OFFSET('Sanitation Data'!$D$11,0,10*ROW('Sanitation Data'!D128)),NA())</f>
        <v>#N/A</v>
      </c>
      <c r="Z134" s="507" t="e">
        <f ca="1">+IF(AND(ISNUMBER(OFFSET('Sanitation Data'!$D$12,0,10*ROW('Sanitation Data'!D128))),'Data Summary'!CO134="Yes"),OFFSET('Sanitation Data'!$D$12,0,10*ROW('Sanitation Data'!D128)),NA())</f>
        <v>#N/A</v>
      </c>
      <c r="AA134" s="507" t="e">
        <f ca="1">+IF(AND(ISNUMBER(OFFSET('Sanitation Data'!$E$4,0,10*ROW('Sanitation Data'!E128))),'Data Summary'!CP134="Yes"),100-OFFSET('Sanitation Data'!$E$4,0,10*ROW('Sanitation Data'!E128)),NA())</f>
        <v>#N/A</v>
      </c>
      <c r="AB134" s="507" t="e">
        <f ca="1">+IF(AND(ISNUMBER(OFFSET('Sanitation Data'!$E$6,0,10*ROW('Sanitation Data'!E128))),'Data Summary'!CQ134="Yes"),OFFSET('Sanitation Data'!$E$6,0,10*ROW('Sanitation Data'!E128)),NA())</f>
        <v>#N/A</v>
      </c>
      <c r="AC134" s="507" t="e">
        <f ca="1">+IF(AND(ISNUMBER(OFFSET('Sanitation Data'!$E$10,0,10*ROW('Sanitation Data'!E128))),'Data Summary'!CR134="Yes"),OFFSET('Sanitation Data'!$E$10,0,10*ROW('Sanitation Data'!E128)),NA())</f>
        <v>#N/A</v>
      </c>
      <c r="AD134" s="507" t="e">
        <f ca="1">+IF(AND(ISNUMBER(OFFSET('Sanitation Data'!$E$11,0,10*ROW('Sanitation Data'!E128))),'Data Summary'!CS134="Yes"),OFFSET('Sanitation Data'!$E$11,0,10*ROW('Sanitation Data'!E128)),NA())</f>
        <v>#N/A</v>
      </c>
      <c r="AE134" s="507" t="e">
        <f ca="1">+IF(AND(ISNUMBER(OFFSET('Sanitation Data'!$E$12,0,10*ROW('Sanitation Data'!E128))),'Data Summary'!CT134="Yes"),OFFSET('Sanitation Data'!$E$12,0,10*ROW('Sanitation Data'!E128)),NA())</f>
        <v>#N/A</v>
      </c>
      <c r="AF134" s="507" t="e">
        <f ca="1">+IF(AND(ISNUMBER(OFFSET('Sanitation Data'!$F$4,0,10*ROW('Sanitation Data'!F128))),'Data Summary'!CU134="Yes"),100-OFFSET('Sanitation Data'!$F$4,0,10*ROW('Sanitation Data'!F128)),NA())</f>
        <v>#N/A</v>
      </c>
      <c r="AG134" s="507" t="e">
        <f ca="1">+IF(AND(ISNUMBER(OFFSET('Sanitation Data'!$F$6,0,10*ROW('Sanitation Data'!F128))),'Data Summary'!CV134="Yes"),OFFSET('Sanitation Data'!$F$6,0,10*ROW('Sanitation Data'!F128)),NA())</f>
        <v>#N/A</v>
      </c>
      <c r="AH134" s="507" t="e">
        <f ca="1">+IF(AND(ISNUMBER(OFFSET('Sanitation Data'!$F$10,0,10*ROW('Sanitation Data'!F128))),'Data Summary'!CW134="Yes"),OFFSET('Sanitation Data'!$F$10,0,10*ROW('Sanitation Data'!F128)),NA())</f>
        <v>#N/A</v>
      </c>
      <c r="AI134" s="507" t="e">
        <f ca="1">+IF(AND(ISNUMBER(OFFSET('Sanitation Data'!$F$11,0,10*ROW('Sanitation Data'!F128))),'Data Summary'!CX134="Yes"),OFFSET('Sanitation Data'!$F$11,0,10*ROW('Sanitation Data'!F128)),NA())</f>
        <v>#N/A</v>
      </c>
      <c r="AJ134" s="507" t="e">
        <f ca="1">+IF(AND(ISNUMBER(OFFSET('Sanitation Data'!$F$12,0,10*ROW('Sanitation Data'!F128))),'Data Summary'!CY134="Yes"),OFFSET('Sanitation Data'!$F$12,0,10*ROW('Sanitation Data'!F128)),NA())</f>
        <v>#N/A</v>
      </c>
      <c r="AK134" s="507" t="e">
        <f ca="1">+IF(AND(ISNUMBER(OFFSET('Sanitation Data'!$G$4,0,10*ROW('Sanitation Data'!G128))),'Data Summary'!CZ134="Yes"),100-OFFSET('Sanitation Data'!$G$4,0,10*ROW('Sanitation Data'!G128)),NA())</f>
        <v>#N/A</v>
      </c>
      <c r="AL134" s="507" t="e">
        <f ca="1">+IF(AND(ISNUMBER(OFFSET('Sanitation Data'!$G$6,0,10*ROW('Sanitation Data'!G128))),'Data Summary'!DA134="Yes"),OFFSET('Sanitation Data'!$G$6,0,10*ROW('Sanitation Data'!G128)),NA())</f>
        <v>#N/A</v>
      </c>
      <c r="AM134" s="507" t="e">
        <f ca="1">+IF(AND(ISNUMBER(OFFSET('Sanitation Data'!$G$10,0,10*ROW('Sanitation Data'!G128))),'Data Summary'!DB134="Yes"),OFFSET('Sanitation Data'!$G$10,0,10*ROW('Sanitation Data'!G128)),NA())</f>
        <v>#N/A</v>
      </c>
      <c r="AN134" s="507" t="e">
        <f ca="1">+IF(AND(ISNUMBER(OFFSET('Sanitation Data'!$G$11,0,10*ROW('Sanitation Data'!G128))),'Data Summary'!DC134="Yes"),OFFSET('Sanitation Data'!$G$11,0,10*ROW('Sanitation Data'!G128)),NA())</f>
        <v>#N/A</v>
      </c>
      <c r="AO134" s="507" t="e">
        <f ca="1">+IF(AND(ISNUMBER(OFFSET('Sanitation Data'!$G$12,0,10*ROW('Sanitation Data'!G128))),'Data Summary'!DD134="Yes"),OFFSET('Sanitation Data'!$G$12,0,10*ROW('Sanitation Data'!G128)),NA())</f>
        <v>#N/A</v>
      </c>
      <c r="AP134" s="507" t="e">
        <f ca="1">+IF(AND(ISNUMBER(OFFSET('Sanitation Data'!$H$4,0,10*ROW('Sanitation Data'!H128))),'Data Summary'!DE134="Yes"),100-OFFSET('Sanitation Data'!$H$4,0,10*ROW('Sanitation Data'!H128)),NA())</f>
        <v>#N/A</v>
      </c>
      <c r="AQ134" s="507" t="e">
        <f ca="1">+IF(AND(ISNUMBER(OFFSET('Sanitation Data'!$H$6,0,10*ROW('Sanitation Data'!H128))),'Data Summary'!DF134="Yes"),OFFSET('Sanitation Data'!$H$6,0,10*ROW('Sanitation Data'!H128)),NA())</f>
        <v>#N/A</v>
      </c>
      <c r="AR134" s="507" t="e">
        <f ca="1">+IF(AND(ISNUMBER(OFFSET('Sanitation Data'!$H$10,0,10*ROW('Sanitation Data'!H128))),'Data Summary'!DG134="Yes"),OFFSET('Sanitation Data'!$H$10,0,10*ROW('Sanitation Data'!H128)),NA())</f>
        <v>#N/A</v>
      </c>
      <c r="AS134" s="507" t="e">
        <f ca="1">+IF(AND(ISNUMBER(OFFSET('Sanitation Data'!$H$11,0,10*ROW('Sanitation Data'!H128))),'Data Summary'!DH134="Yes"),OFFSET('Sanitation Data'!$H$11,0,10*ROW('Sanitation Data'!H128)),NA())</f>
        <v>#N/A</v>
      </c>
      <c r="AT134" s="507" t="e">
        <f ca="1">+IF(AND(ISNUMBER(OFFSET('Sanitation Data'!$H$12,0,10*ROW('Sanitation Data'!H128))),'Data Summary'!DI134="Yes"),OFFSET('Sanitation Data'!$H$12,0,10*ROW('Sanitation Data'!H128)),NA())</f>
        <v>#N/A</v>
      </c>
      <c r="AU134" s="507" t="e">
        <f ca="1">+IF(AND(ISNUMBER(OFFSET('Sanitation Data'!$I$4,0,10*ROW('Sanitation Data'!I128))),'Data Summary'!DJ134="Yes"),100-OFFSET('Sanitation Data'!$I$4,0,10*ROW('Sanitation Data'!I128)),NA())</f>
        <v>#N/A</v>
      </c>
      <c r="AV134" s="507" t="e">
        <f ca="1">+IF(AND(ISNUMBER(OFFSET('Sanitation Data'!$I$6,0,10*ROW('Sanitation Data'!I128))),'Data Summary'!DK134="Yes"),OFFSET('Sanitation Data'!$I$6,0,10*ROW('Sanitation Data'!I128)),NA())</f>
        <v>#N/A</v>
      </c>
      <c r="AW134" s="507" t="e">
        <f ca="1">+IF(AND(ISNUMBER(OFFSET('Sanitation Data'!$I$10,0,10*ROW('Sanitation Data'!I128))),'Data Summary'!DL134="Yes"),OFFSET('Sanitation Data'!$I$10,0,10*ROW('Sanitation Data'!I128)),NA())</f>
        <v>#N/A</v>
      </c>
      <c r="AX134" s="507" t="e">
        <f ca="1">+IF(AND(ISNUMBER(OFFSET('Sanitation Data'!$I$11,0,10*ROW('Sanitation Data'!I128))),'Data Summary'!DM134="Yes"),OFFSET('Sanitation Data'!$I$11,0,10*ROW('Sanitation Data'!I128)),NA())</f>
        <v>#N/A</v>
      </c>
      <c r="AY134" s="507" t="e">
        <f ca="1">+IF(AND(ISNUMBER(OFFSET('Sanitation Data'!$I$12,0,10*ROW('Sanitation Data'!I128))),'Data Summary'!DN134="Yes"),OFFSET('Sanitation Data'!$I$12,0,10*ROW('Sanitation Data'!I128)),NA())</f>
        <v>#N/A</v>
      </c>
      <c r="AZ134" s="508" t="e">
        <f ca="1">+IF(AND(ISNUMBER(OFFSET('Hygiene Data'!$D$5,0,10*ROW('Hygiene Data'!D128))),'Data Summary'!DO134="Yes"),OFFSET('Hygiene Data'!$D$5,0,10*ROW('Hygiene Data'!D128)),NA())</f>
        <v>#N/A</v>
      </c>
      <c r="BA134" s="508" t="e">
        <f ca="1">+IF(AND(ISNUMBER(OFFSET('Hygiene Data'!$D$7,0,10*ROW('Hygiene Data'!D128))),'Data Summary'!DP134="Yes"),OFFSET('Hygiene Data'!$D$7,0,10*ROW('Hygiene Data'!D128)),NA())</f>
        <v>#N/A</v>
      </c>
      <c r="BB134" s="508" t="e">
        <f ca="1">+IF(AND(ISNUMBER(OFFSET('Hygiene Data'!$D$9,0,10*ROW('Hygiene Data'!D128))),'Data Summary'!DQ134="Yes"),OFFSET('Hygiene Data'!$D$9,0,10*ROW('Hygiene Data'!D128)),NA())</f>
        <v>#N/A</v>
      </c>
      <c r="BC134" s="508" t="e">
        <f ca="1">+IF(AND(ISNUMBER(OFFSET('Hygiene Data'!$E$5,0,10*ROW('Hygiene Data'!E128))),'Data Summary'!DR134="Yes"),OFFSET('Hygiene Data'!$E$5,0,10*ROW('Hygiene Data'!E128)),NA())</f>
        <v>#N/A</v>
      </c>
      <c r="BD134" s="508" t="e">
        <f ca="1">+IF(AND(ISNUMBER(OFFSET('Hygiene Data'!$E$7,0,10*ROW('Hygiene Data'!E128))),'Data Summary'!DS134="Yes"),OFFSET('Hygiene Data'!$E$7,0,10*ROW('Hygiene Data'!E128)),NA())</f>
        <v>#N/A</v>
      </c>
      <c r="BE134" s="508" t="e">
        <f ca="1">+IF(AND(ISNUMBER(OFFSET('Hygiene Data'!$E$9,0,10*ROW('Hygiene Data'!E128))),'Data Summary'!DT134="Yes"),OFFSET('Hygiene Data'!$E$9,0,10*ROW('Hygiene Data'!E128)),NA())</f>
        <v>#N/A</v>
      </c>
      <c r="BF134" s="508" t="e">
        <f ca="1">+IF(AND(ISNUMBER(OFFSET('Hygiene Data'!$F$5,0,10*ROW('Hygiene Data'!F128))),'Data Summary'!DU134="Yes"),OFFSET('Hygiene Data'!$F$5,0,10*ROW('Hygiene Data'!F128)),NA())</f>
        <v>#N/A</v>
      </c>
      <c r="BG134" s="508" t="e">
        <f ca="1">+IF(AND(ISNUMBER(OFFSET('Hygiene Data'!$F$7,0,10*ROW('Hygiene Data'!F128))),'Data Summary'!DV134="Yes"),OFFSET('Hygiene Data'!$F$7,0,10*ROW('Hygiene Data'!F128)),NA())</f>
        <v>#N/A</v>
      </c>
      <c r="BH134" s="508" t="e">
        <f ca="1">+IF(AND(ISNUMBER(OFFSET('Hygiene Data'!$F$9,0,10*ROW('Hygiene Data'!F128))),'Data Summary'!DW134="Yes"),OFFSET('Hygiene Data'!$F$9,0,10*ROW('Hygiene Data'!F128)),NA())</f>
        <v>#N/A</v>
      </c>
      <c r="BI134" s="508" t="e">
        <f ca="1">+IF(AND(ISNUMBER(OFFSET('Hygiene Data'!$G$5,0,10*ROW('Hygiene Data'!G128))),'Data Summary'!DX134="Yes"),OFFSET('Hygiene Data'!$G$5,0,10*ROW('Hygiene Data'!G128)),NA())</f>
        <v>#N/A</v>
      </c>
      <c r="BJ134" s="508" t="e">
        <f ca="1">+IF(AND(ISNUMBER(OFFSET('Hygiene Data'!$G$7,0,10*ROW('Hygiene Data'!G128))),'Data Summary'!DY134="Yes"),OFFSET('Hygiene Data'!$G$7,0,10*ROW('Hygiene Data'!G128)),NA())</f>
        <v>#N/A</v>
      </c>
      <c r="BK134" s="508" t="e">
        <f ca="1">+IF(AND(ISNUMBER(OFFSET('Hygiene Data'!$G$9,0,10*ROW('Hygiene Data'!G128))),'Data Summary'!DZ134="Yes"),OFFSET('Hygiene Data'!$G$9,0,10*ROW('Hygiene Data'!G128)),NA())</f>
        <v>#N/A</v>
      </c>
      <c r="BL134" s="508" t="e">
        <f ca="1">+IF(AND(ISNUMBER(OFFSET('Hygiene Data'!$H$5,0,10*ROW('Hygiene Data'!H128))),'Data Summary'!EA134="Yes"),OFFSET('Hygiene Data'!$H$5,0,10*ROW('Hygiene Data'!H128)),NA())</f>
        <v>#N/A</v>
      </c>
      <c r="BM134" s="508" t="e">
        <f ca="1">+IF(AND(ISNUMBER(OFFSET('Hygiene Data'!$H$7,0,10*ROW('Hygiene Data'!H128))),'Data Summary'!EB134="Yes"),OFFSET('Hygiene Data'!$H$7,0,10*ROW('Hygiene Data'!H128)),NA())</f>
        <v>#N/A</v>
      </c>
      <c r="BN134" s="508" t="e">
        <f ca="1">+IF(AND(ISNUMBER(OFFSET('Hygiene Data'!$H$9,0,10*ROW('Hygiene Data'!H128))),'Data Summary'!EC134="Yes"),OFFSET('Hygiene Data'!$H$9,0,10*ROW('Hygiene Data'!H128)),NA())</f>
        <v>#N/A</v>
      </c>
      <c r="BO134" s="508" t="e">
        <f ca="1">+IF(AND(ISNUMBER(OFFSET('Hygiene Data'!$I$5,0,10*ROW('Hygiene Data'!I128))),'Data Summary'!ED134="Yes"),OFFSET('Hygiene Data'!$I$5,0,10*ROW('Hygiene Data'!I128)),NA())</f>
        <v>#N/A</v>
      </c>
      <c r="BP134" s="508" t="e">
        <f ca="1">+IF(AND(ISNUMBER(OFFSET('Hygiene Data'!$I$7,0,10*ROW('Hygiene Data'!I128))),'Data Summary'!EE134="Yes"),OFFSET('Hygiene Data'!$I$7,0,10*ROW('Hygiene Data'!I128)),NA())</f>
        <v>#N/A</v>
      </c>
      <c r="BQ134" s="508" t="e">
        <f ca="1">+IF(AND(ISNUMBER(OFFSET('Hygiene Data'!$I$9,0,10*ROW('Hygiene Data'!I128))),'Data Summary'!EF134="Yes"),OFFSET('Hygiene Data'!$I$9,0,10*ROW('Hygiene Data'!I128)),NA())</f>
        <v>#N/A</v>
      </c>
    </row>
    <row r="135" spans="1:69" x14ac:dyDescent="0.25">
      <c r="A135" s="504" t="e">
        <f ca="1">+RIGHT('Data Summary'!A135,LEN('Data Summary'!A135)-9)</f>
        <v>#VALUE!</v>
      </c>
      <c r="B135" s="478" t="str">
        <f ca="1">+IF(ISTEXT('Data Summary'!B135),'Data Summary'!B135,"")</f>
        <v/>
      </c>
      <c r="C135" s="505" t="e">
        <f ca="1">+VALUE('Data Summary'!C135)</f>
        <v>#VALUE!</v>
      </c>
      <c r="D135" s="506" t="e">
        <f ca="1">+IF(AND(ISNUMBER(OFFSET('Water Data'!$D$4,0,10*ROW('Water Data'!D129))),'Data Summary'!BS135="Yes"),100-OFFSET('Water Data'!$D$4,0,10*ROW('Water Data'!D129)),NA())</f>
        <v>#N/A</v>
      </c>
      <c r="E135" s="506" t="e">
        <f ca="1">+IF(AND(ISNUMBER(OFFSET('Water Data'!$D$6,0,10*ROW('Water Data'!D129))),'Data Summary'!BT135="Yes"),OFFSET('Water Data'!$D$6,0,10*ROW('Water Data'!D129)),NA())</f>
        <v>#N/A</v>
      </c>
      <c r="F135" s="506" t="e">
        <f ca="1">+IF(AND(ISNUMBER(OFFSET('Water Data'!$D$9,0,10*ROW('Water Data'!D129))),'Data Summary'!BU135="Yes"),OFFSET('Water Data'!$D$9,0,10*ROW('Water Data'!D129)),NA())</f>
        <v>#N/A</v>
      </c>
      <c r="G135" s="506" t="e">
        <f ca="1">+IF(AND(ISNUMBER(OFFSET('Water Data'!$E$4,0,10*ROW('Water Data'!E129))),'Data Summary'!BV135="Yes"),100-OFFSET('Water Data'!$E$4,0,10*ROW('Water Data'!E129)),NA())</f>
        <v>#N/A</v>
      </c>
      <c r="H135" s="506" t="e">
        <f ca="1">+IF(AND(ISNUMBER(OFFSET('Water Data'!$E$6,0,10*ROW('Water Data'!E129))),'Data Summary'!BW135="Yes"),OFFSET('Water Data'!$E$6,0,10*ROW('Water Data'!E129)),NA())</f>
        <v>#N/A</v>
      </c>
      <c r="I135" s="506" t="e">
        <f ca="1">+IF(AND(ISNUMBER(OFFSET('Water Data'!$E$9,0,10*ROW('Water Data'!E129))),'Data Summary'!BX135="Yes"),OFFSET('Water Data'!$E$9,0,10*ROW('Water Data'!E129)),NA())</f>
        <v>#N/A</v>
      </c>
      <c r="J135" s="506" t="e">
        <f ca="1">+IF(AND(ISNUMBER(OFFSET('Water Data'!$F$4,0,10*ROW('Water Data'!F129))),'Data Summary'!BY135="Yes"),100-OFFSET('Water Data'!$F$4,0,10*ROW('Water Data'!F129)),NA())</f>
        <v>#N/A</v>
      </c>
      <c r="K135" s="506" t="e">
        <f ca="1">+IF(AND(ISNUMBER(OFFSET('Water Data'!$F$6,0,10*ROW('Water Data'!F129))),'Data Summary'!BZ135="Yes"),OFFSET('Water Data'!$F$6,0,10*ROW('Water Data'!F129)),NA())</f>
        <v>#N/A</v>
      </c>
      <c r="L135" s="506" t="e">
        <f ca="1">+IF(AND(ISNUMBER(OFFSET('Water Data'!$F$9,0,10*ROW('Water Data'!F129))),'Data Summary'!CA135="Yes"),OFFSET('Water Data'!$F$9,0,10*ROW('Water Data'!F129)),NA())</f>
        <v>#N/A</v>
      </c>
      <c r="M135" s="506" t="e">
        <f ca="1">+IF(AND(ISNUMBER(OFFSET('Water Data'!$G$4,0,10*ROW('Water Data'!G129))),'Data Summary'!CB135="Yes"),100-OFFSET('Water Data'!$G$4,0,10*ROW('Water Data'!G129)),NA())</f>
        <v>#N/A</v>
      </c>
      <c r="N135" s="506" t="e">
        <f ca="1">+IF(AND(ISNUMBER(OFFSET('Water Data'!$G$6,0,10*ROW('Water Data'!G129))),'Data Summary'!CC135="Yes"),OFFSET('Water Data'!$G$6,0,10*ROW('Water Data'!G129)),NA())</f>
        <v>#N/A</v>
      </c>
      <c r="O135" s="506" t="e">
        <f ca="1">+IF(AND(ISNUMBER(OFFSET('Water Data'!$G$9,0,10*ROW('Water Data'!G129))),'Data Summary'!CD135="Yes"),OFFSET('Water Data'!$G$9,0,10*ROW('Water Data'!G129)),NA())</f>
        <v>#N/A</v>
      </c>
      <c r="P135" s="506" t="e">
        <f ca="1">+IF(AND(ISNUMBER(OFFSET('Water Data'!$H$4,0,10*ROW('Water Data'!H129))),'Data Summary'!CE135="Yes"),100-OFFSET('Water Data'!$H$4,0,10*ROW('Water Data'!H129)),NA())</f>
        <v>#N/A</v>
      </c>
      <c r="Q135" s="506" t="e">
        <f ca="1">+IF(AND(ISNUMBER(OFFSET('Water Data'!$H$6,0,10*ROW('Water Data'!H129))),'Data Summary'!CF135="Yes"),OFFSET('Water Data'!$H$6,0,10*ROW('Water Data'!H129)),NA())</f>
        <v>#N/A</v>
      </c>
      <c r="R135" s="506" t="e">
        <f ca="1">+IF(AND(ISNUMBER(OFFSET('Water Data'!$H$9,0,10*ROW('Water Data'!H129))),'Data Summary'!CG135="Yes"),OFFSET('Water Data'!$H$9,0,10*ROW('Water Data'!H129)),NA())</f>
        <v>#N/A</v>
      </c>
      <c r="S135" s="506" t="e">
        <f ca="1">+IF(AND(ISNUMBER(OFFSET('Water Data'!$I$4,0,10*ROW('Water Data'!I129))),'Data Summary'!CH135="Yes"),100-OFFSET('Water Data'!$I$4,0,10*ROW('Water Data'!I129)),NA())</f>
        <v>#N/A</v>
      </c>
      <c r="T135" s="506" t="e">
        <f ca="1">+IF(AND(ISNUMBER(OFFSET('Water Data'!$I$6,0,10*ROW('Water Data'!I129))),'Data Summary'!CI135="Yes"),OFFSET('Water Data'!$I$6,0,10*ROW('Water Data'!I129)),NA())</f>
        <v>#N/A</v>
      </c>
      <c r="U135" s="506" t="e">
        <f ca="1">+IF(AND(ISNUMBER(OFFSET('Water Data'!$I$9,0,10*ROW('Water Data'!I129))),'Data Summary'!CJ135="Yes"),OFFSET('Water Data'!$I$9,0,10*ROW('Water Data'!I129)),NA())</f>
        <v>#N/A</v>
      </c>
      <c r="V135" s="507" t="e">
        <f ca="1">+IF(AND(ISNUMBER(OFFSET('Sanitation Data'!$D$4,0,10*ROW('Sanitation Data'!D129))),'Data Summary'!CK135="Yes"),100-OFFSET('Sanitation Data'!$D$4,0,10*ROW('Sanitation Data'!D129)),NA())</f>
        <v>#N/A</v>
      </c>
      <c r="W135" s="507" t="e">
        <f ca="1">+IF(AND(ISNUMBER(OFFSET('Sanitation Data'!$D$6,0,10*ROW('Sanitation Data'!D129))),'Data Summary'!CL135="Yes"),OFFSET('Sanitation Data'!$D$6,0,10*ROW('Sanitation Data'!D129)),NA())</f>
        <v>#N/A</v>
      </c>
      <c r="X135" s="507" t="e">
        <f ca="1">+IF(AND(ISNUMBER(OFFSET('Sanitation Data'!$D$10,0,10*ROW('Sanitation Data'!D129))),'Data Summary'!CM135="Yes"),OFFSET('Sanitation Data'!$D$10,0,10*ROW('Sanitation Data'!D129)),NA())</f>
        <v>#N/A</v>
      </c>
      <c r="Y135" s="507" t="e">
        <f ca="1">+IF(AND(ISNUMBER(OFFSET('Sanitation Data'!$D$11,0,10*ROW('Sanitation Data'!D129))),'Data Summary'!CN135="Yes"),OFFSET('Sanitation Data'!$D$11,0,10*ROW('Sanitation Data'!D129)),NA())</f>
        <v>#N/A</v>
      </c>
      <c r="Z135" s="507" t="e">
        <f ca="1">+IF(AND(ISNUMBER(OFFSET('Sanitation Data'!$D$12,0,10*ROW('Sanitation Data'!D129))),'Data Summary'!CO135="Yes"),OFFSET('Sanitation Data'!$D$12,0,10*ROW('Sanitation Data'!D129)),NA())</f>
        <v>#N/A</v>
      </c>
      <c r="AA135" s="507" t="e">
        <f ca="1">+IF(AND(ISNUMBER(OFFSET('Sanitation Data'!$E$4,0,10*ROW('Sanitation Data'!E129))),'Data Summary'!CP135="Yes"),100-OFFSET('Sanitation Data'!$E$4,0,10*ROW('Sanitation Data'!E129)),NA())</f>
        <v>#N/A</v>
      </c>
      <c r="AB135" s="507" t="e">
        <f ca="1">+IF(AND(ISNUMBER(OFFSET('Sanitation Data'!$E$6,0,10*ROW('Sanitation Data'!E129))),'Data Summary'!CQ135="Yes"),OFFSET('Sanitation Data'!$E$6,0,10*ROW('Sanitation Data'!E129)),NA())</f>
        <v>#N/A</v>
      </c>
      <c r="AC135" s="507" t="e">
        <f ca="1">+IF(AND(ISNUMBER(OFFSET('Sanitation Data'!$E$10,0,10*ROW('Sanitation Data'!E129))),'Data Summary'!CR135="Yes"),OFFSET('Sanitation Data'!$E$10,0,10*ROW('Sanitation Data'!E129)),NA())</f>
        <v>#N/A</v>
      </c>
      <c r="AD135" s="507" t="e">
        <f ca="1">+IF(AND(ISNUMBER(OFFSET('Sanitation Data'!$E$11,0,10*ROW('Sanitation Data'!E129))),'Data Summary'!CS135="Yes"),OFFSET('Sanitation Data'!$E$11,0,10*ROW('Sanitation Data'!E129)),NA())</f>
        <v>#N/A</v>
      </c>
      <c r="AE135" s="507" t="e">
        <f ca="1">+IF(AND(ISNUMBER(OFFSET('Sanitation Data'!$E$12,0,10*ROW('Sanitation Data'!E129))),'Data Summary'!CT135="Yes"),OFFSET('Sanitation Data'!$E$12,0,10*ROW('Sanitation Data'!E129)),NA())</f>
        <v>#N/A</v>
      </c>
      <c r="AF135" s="507" t="e">
        <f ca="1">+IF(AND(ISNUMBER(OFFSET('Sanitation Data'!$F$4,0,10*ROW('Sanitation Data'!F129))),'Data Summary'!CU135="Yes"),100-OFFSET('Sanitation Data'!$F$4,0,10*ROW('Sanitation Data'!F129)),NA())</f>
        <v>#N/A</v>
      </c>
      <c r="AG135" s="507" t="e">
        <f ca="1">+IF(AND(ISNUMBER(OFFSET('Sanitation Data'!$F$6,0,10*ROW('Sanitation Data'!F129))),'Data Summary'!CV135="Yes"),OFFSET('Sanitation Data'!$F$6,0,10*ROW('Sanitation Data'!F129)),NA())</f>
        <v>#N/A</v>
      </c>
      <c r="AH135" s="507" t="e">
        <f ca="1">+IF(AND(ISNUMBER(OFFSET('Sanitation Data'!$F$10,0,10*ROW('Sanitation Data'!F129))),'Data Summary'!CW135="Yes"),OFFSET('Sanitation Data'!$F$10,0,10*ROW('Sanitation Data'!F129)),NA())</f>
        <v>#N/A</v>
      </c>
      <c r="AI135" s="507" t="e">
        <f ca="1">+IF(AND(ISNUMBER(OFFSET('Sanitation Data'!$F$11,0,10*ROW('Sanitation Data'!F129))),'Data Summary'!CX135="Yes"),OFFSET('Sanitation Data'!$F$11,0,10*ROW('Sanitation Data'!F129)),NA())</f>
        <v>#N/A</v>
      </c>
      <c r="AJ135" s="507" t="e">
        <f ca="1">+IF(AND(ISNUMBER(OFFSET('Sanitation Data'!$F$12,0,10*ROW('Sanitation Data'!F129))),'Data Summary'!CY135="Yes"),OFFSET('Sanitation Data'!$F$12,0,10*ROW('Sanitation Data'!F129)),NA())</f>
        <v>#N/A</v>
      </c>
      <c r="AK135" s="507" t="e">
        <f ca="1">+IF(AND(ISNUMBER(OFFSET('Sanitation Data'!$G$4,0,10*ROW('Sanitation Data'!G129))),'Data Summary'!CZ135="Yes"),100-OFFSET('Sanitation Data'!$G$4,0,10*ROW('Sanitation Data'!G129)),NA())</f>
        <v>#N/A</v>
      </c>
      <c r="AL135" s="507" t="e">
        <f ca="1">+IF(AND(ISNUMBER(OFFSET('Sanitation Data'!$G$6,0,10*ROW('Sanitation Data'!G129))),'Data Summary'!DA135="Yes"),OFFSET('Sanitation Data'!$G$6,0,10*ROW('Sanitation Data'!G129)),NA())</f>
        <v>#N/A</v>
      </c>
      <c r="AM135" s="507" t="e">
        <f ca="1">+IF(AND(ISNUMBER(OFFSET('Sanitation Data'!$G$10,0,10*ROW('Sanitation Data'!G129))),'Data Summary'!DB135="Yes"),OFFSET('Sanitation Data'!$G$10,0,10*ROW('Sanitation Data'!G129)),NA())</f>
        <v>#N/A</v>
      </c>
      <c r="AN135" s="507" t="e">
        <f ca="1">+IF(AND(ISNUMBER(OFFSET('Sanitation Data'!$G$11,0,10*ROW('Sanitation Data'!G129))),'Data Summary'!DC135="Yes"),OFFSET('Sanitation Data'!$G$11,0,10*ROW('Sanitation Data'!G129)),NA())</f>
        <v>#N/A</v>
      </c>
      <c r="AO135" s="507" t="e">
        <f ca="1">+IF(AND(ISNUMBER(OFFSET('Sanitation Data'!$G$12,0,10*ROW('Sanitation Data'!G129))),'Data Summary'!DD135="Yes"),OFFSET('Sanitation Data'!$G$12,0,10*ROW('Sanitation Data'!G129)),NA())</f>
        <v>#N/A</v>
      </c>
      <c r="AP135" s="507" t="e">
        <f ca="1">+IF(AND(ISNUMBER(OFFSET('Sanitation Data'!$H$4,0,10*ROW('Sanitation Data'!H129))),'Data Summary'!DE135="Yes"),100-OFFSET('Sanitation Data'!$H$4,0,10*ROW('Sanitation Data'!H129)),NA())</f>
        <v>#N/A</v>
      </c>
      <c r="AQ135" s="507" t="e">
        <f ca="1">+IF(AND(ISNUMBER(OFFSET('Sanitation Data'!$H$6,0,10*ROW('Sanitation Data'!H129))),'Data Summary'!DF135="Yes"),OFFSET('Sanitation Data'!$H$6,0,10*ROW('Sanitation Data'!H129)),NA())</f>
        <v>#N/A</v>
      </c>
      <c r="AR135" s="507" t="e">
        <f ca="1">+IF(AND(ISNUMBER(OFFSET('Sanitation Data'!$H$10,0,10*ROW('Sanitation Data'!H129))),'Data Summary'!DG135="Yes"),OFFSET('Sanitation Data'!$H$10,0,10*ROW('Sanitation Data'!H129)),NA())</f>
        <v>#N/A</v>
      </c>
      <c r="AS135" s="507" t="e">
        <f ca="1">+IF(AND(ISNUMBER(OFFSET('Sanitation Data'!$H$11,0,10*ROW('Sanitation Data'!H129))),'Data Summary'!DH135="Yes"),OFFSET('Sanitation Data'!$H$11,0,10*ROW('Sanitation Data'!H129)),NA())</f>
        <v>#N/A</v>
      </c>
      <c r="AT135" s="507" t="e">
        <f ca="1">+IF(AND(ISNUMBER(OFFSET('Sanitation Data'!$H$12,0,10*ROW('Sanitation Data'!H129))),'Data Summary'!DI135="Yes"),OFFSET('Sanitation Data'!$H$12,0,10*ROW('Sanitation Data'!H129)),NA())</f>
        <v>#N/A</v>
      </c>
      <c r="AU135" s="507" t="e">
        <f ca="1">+IF(AND(ISNUMBER(OFFSET('Sanitation Data'!$I$4,0,10*ROW('Sanitation Data'!I129))),'Data Summary'!DJ135="Yes"),100-OFFSET('Sanitation Data'!$I$4,0,10*ROW('Sanitation Data'!I129)),NA())</f>
        <v>#N/A</v>
      </c>
      <c r="AV135" s="507" t="e">
        <f ca="1">+IF(AND(ISNUMBER(OFFSET('Sanitation Data'!$I$6,0,10*ROW('Sanitation Data'!I129))),'Data Summary'!DK135="Yes"),OFFSET('Sanitation Data'!$I$6,0,10*ROW('Sanitation Data'!I129)),NA())</f>
        <v>#N/A</v>
      </c>
      <c r="AW135" s="507" t="e">
        <f ca="1">+IF(AND(ISNUMBER(OFFSET('Sanitation Data'!$I$10,0,10*ROW('Sanitation Data'!I129))),'Data Summary'!DL135="Yes"),OFFSET('Sanitation Data'!$I$10,0,10*ROW('Sanitation Data'!I129)),NA())</f>
        <v>#N/A</v>
      </c>
      <c r="AX135" s="507" t="e">
        <f ca="1">+IF(AND(ISNUMBER(OFFSET('Sanitation Data'!$I$11,0,10*ROW('Sanitation Data'!I129))),'Data Summary'!DM135="Yes"),OFFSET('Sanitation Data'!$I$11,0,10*ROW('Sanitation Data'!I129)),NA())</f>
        <v>#N/A</v>
      </c>
      <c r="AY135" s="507" t="e">
        <f ca="1">+IF(AND(ISNUMBER(OFFSET('Sanitation Data'!$I$12,0,10*ROW('Sanitation Data'!I129))),'Data Summary'!DN135="Yes"),OFFSET('Sanitation Data'!$I$12,0,10*ROW('Sanitation Data'!I129)),NA())</f>
        <v>#N/A</v>
      </c>
      <c r="AZ135" s="508" t="e">
        <f ca="1">+IF(AND(ISNUMBER(OFFSET('Hygiene Data'!$D$5,0,10*ROW('Hygiene Data'!D129))),'Data Summary'!DO135="Yes"),OFFSET('Hygiene Data'!$D$5,0,10*ROW('Hygiene Data'!D129)),NA())</f>
        <v>#N/A</v>
      </c>
      <c r="BA135" s="508" t="e">
        <f ca="1">+IF(AND(ISNUMBER(OFFSET('Hygiene Data'!$D$7,0,10*ROW('Hygiene Data'!D129))),'Data Summary'!DP135="Yes"),OFFSET('Hygiene Data'!$D$7,0,10*ROW('Hygiene Data'!D129)),NA())</f>
        <v>#N/A</v>
      </c>
      <c r="BB135" s="508" t="e">
        <f ca="1">+IF(AND(ISNUMBER(OFFSET('Hygiene Data'!$D$9,0,10*ROW('Hygiene Data'!D129))),'Data Summary'!DQ135="Yes"),OFFSET('Hygiene Data'!$D$9,0,10*ROW('Hygiene Data'!D129)),NA())</f>
        <v>#N/A</v>
      </c>
      <c r="BC135" s="508" t="e">
        <f ca="1">+IF(AND(ISNUMBER(OFFSET('Hygiene Data'!$E$5,0,10*ROW('Hygiene Data'!E129))),'Data Summary'!DR135="Yes"),OFFSET('Hygiene Data'!$E$5,0,10*ROW('Hygiene Data'!E129)),NA())</f>
        <v>#N/A</v>
      </c>
      <c r="BD135" s="508" t="e">
        <f ca="1">+IF(AND(ISNUMBER(OFFSET('Hygiene Data'!$E$7,0,10*ROW('Hygiene Data'!E129))),'Data Summary'!DS135="Yes"),OFFSET('Hygiene Data'!$E$7,0,10*ROW('Hygiene Data'!E129)),NA())</f>
        <v>#N/A</v>
      </c>
      <c r="BE135" s="508" t="e">
        <f ca="1">+IF(AND(ISNUMBER(OFFSET('Hygiene Data'!$E$9,0,10*ROW('Hygiene Data'!E129))),'Data Summary'!DT135="Yes"),OFFSET('Hygiene Data'!$E$9,0,10*ROW('Hygiene Data'!E129)),NA())</f>
        <v>#N/A</v>
      </c>
      <c r="BF135" s="508" t="e">
        <f ca="1">+IF(AND(ISNUMBER(OFFSET('Hygiene Data'!$F$5,0,10*ROW('Hygiene Data'!F129))),'Data Summary'!DU135="Yes"),OFFSET('Hygiene Data'!$F$5,0,10*ROW('Hygiene Data'!F129)),NA())</f>
        <v>#N/A</v>
      </c>
      <c r="BG135" s="508" t="e">
        <f ca="1">+IF(AND(ISNUMBER(OFFSET('Hygiene Data'!$F$7,0,10*ROW('Hygiene Data'!F129))),'Data Summary'!DV135="Yes"),OFFSET('Hygiene Data'!$F$7,0,10*ROW('Hygiene Data'!F129)),NA())</f>
        <v>#N/A</v>
      </c>
      <c r="BH135" s="508" t="e">
        <f ca="1">+IF(AND(ISNUMBER(OFFSET('Hygiene Data'!$F$9,0,10*ROW('Hygiene Data'!F129))),'Data Summary'!DW135="Yes"),OFFSET('Hygiene Data'!$F$9,0,10*ROW('Hygiene Data'!F129)),NA())</f>
        <v>#N/A</v>
      </c>
      <c r="BI135" s="508" t="e">
        <f ca="1">+IF(AND(ISNUMBER(OFFSET('Hygiene Data'!$G$5,0,10*ROW('Hygiene Data'!G129))),'Data Summary'!DX135="Yes"),OFFSET('Hygiene Data'!$G$5,0,10*ROW('Hygiene Data'!G129)),NA())</f>
        <v>#N/A</v>
      </c>
      <c r="BJ135" s="508" t="e">
        <f ca="1">+IF(AND(ISNUMBER(OFFSET('Hygiene Data'!$G$7,0,10*ROW('Hygiene Data'!G129))),'Data Summary'!DY135="Yes"),OFFSET('Hygiene Data'!$G$7,0,10*ROW('Hygiene Data'!G129)),NA())</f>
        <v>#N/A</v>
      </c>
      <c r="BK135" s="508" t="e">
        <f ca="1">+IF(AND(ISNUMBER(OFFSET('Hygiene Data'!$G$9,0,10*ROW('Hygiene Data'!G129))),'Data Summary'!DZ135="Yes"),OFFSET('Hygiene Data'!$G$9,0,10*ROW('Hygiene Data'!G129)),NA())</f>
        <v>#N/A</v>
      </c>
      <c r="BL135" s="508" t="e">
        <f ca="1">+IF(AND(ISNUMBER(OFFSET('Hygiene Data'!$H$5,0,10*ROW('Hygiene Data'!H129))),'Data Summary'!EA135="Yes"),OFFSET('Hygiene Data'!$H$5,0,10*ROW('Hygiene Data'!H129)),NA())</f>
        <v>#N/A</v>
      </c>
      <c r="BM135" s="508" t="e">
        <f ca="1">+IF(AND(ISNUMBER(OFFSET('Hygiene Data'!$H$7,0,10*ROW('Hygiene Data'!H129))),'Data Summary'!EB135="Yes"),OFFSET('Hygiene Data'!$H$7,0,10*ROW('Hygiene Data'!H129)),NA())</f>
        <v>#N/A</v>
      </c>
      <c r="BN135" s="508" t="e">
        <f ca="1">+IF(AND(ISNUMBER(OFFSET('Hygiene Data'!$H$9,0,10*ROW('Hygiene Data'!H129))),'Data Summary'!EC135="Yes"),OFFSET('Hygiene Data'!$H$9,0,10*ROW('Hygiene Data'!H129)),NA())</f>
        <v>#N/A</v>
      </c>
      <c r="BO135" s="508" t="e">
        <f ca="1">+IF(AND(ISNUMBER(OFFSET('Hygiene Data'!$I$5,0,10*ROW('Hygiene Data'!I129))),'Data Summary'!ED135="Yes"),OFFSET('Hygiene Data'!$I$5,0,10*ROW('Hygiene Data'!I129)),NA())</f>
        <v>#N/A</v>
      </c>
      <c r="BP135" s="508" t="e">
        <f ca="1">+IF(AND(ISNUMBER(OFFSET('Hygiene Data'!$I$7,0,10*ROW('Hygiene Data'!I129))),'Data Summary'!EE135="Yes"),OFFSET('Hygiene Data'!$I$7,0,10*ROW('Hygiene Data'!I129)),NA())</f>
        <v>#N/A</v>
      </c>
      <c r="BQ135" s="508" t="e">
        <f ca="1">+IF(AND(ISNUMBER(OFFSET('Hygiene Data'!$I$9,0,10*ROW('Hygiene Data'!I129))),'Data Summary'!EF135="Yes"),OFFSET('Hygiene Data'!$I$9,0,10*ROW('Hygiene Data'!I129)),NA())</f>
        <v>#N/A</v>
      </c>
    </row>
    <row r="136" spans="1:69" x14ac:dyDescent="0.25">
      <c r="A136" s="504" t="e">
        <f ca="1">+RIGHT('Data Summary'!A136,LEN('Data Summary'!A136)-9)</f>
        <v>#VALUE!</v>
      </c>
      <c r="B136" s="478" t="str">
        <f ca="1">+IF(ISTEXT('Data Summary'!B136),'Data Summary'!B136,"")</f>
        <v/>
      </c>
      <c r="C136" s="505" t="e">
        <f ca="1">+VALUE('Data Summary'!C136)</f>
        <v>#VALUE!</v>
      </c>
      <c r="D136" s="506" t="e">
        <f ca="1">+IF(AND(ISNUMBER(OFFSET('Water Data'!$D$4,0,10*ROW('Water Data'!D130))),'Data Summary'!BS136="Yes"),100-OFFSET('Water Data'!$D$4,0,10*ROW('Water Data'!D130)),NA())</f>
        <v>#N/A</v>
      </c>
      <c r="E136" s="506" t="e">
        <f ca="1">+IF(AND(ISNUMBER(OFFSET('Water Data'!$D$6,0,10*ROW('Water Data'!D130))),'Data Summary'!BT136="Yes"),OFFSET('Water Data'!$D$6,0,10*ROW('Water Data'!D130)),NA())</f>
        <v>#N/A</v>
      </c>
      <c r="F136" s="506" t="e">
        <f ca="1">+IF(AND(ISNUMBER(OFFSET('Water Data'!$D$9,0,10*ROW('Water Data'!D130))),'Data Summary'!BU136="Yes"),OFFSET('Water Data'!$D$9,0,10*ROW('Water Data'!D130)),NA())</f>
        <v>#N/A</v>
      </c>
      <c r="G136" s="506" t="e">
        <f ca="1">+IF(AND(ISNUMBER(OFFSET('Water Data'!$E$4,0,10*ROW('Water Data'!E130))),'Data Summary'!BV136="Yes"),100-OFFSET('Water Data'!$E$4,0,10*ROW('Water Data'!E130)),NA())</f>
        <v>#N/A</v>
      </c>
      <c r="H136" s="506" t="e">
        <f ca="1">+IF(AND(ISNUMBER(OFFSET('Water Data'!$E$6,0,10*ROW('Water Data'!E130))),'Data Summary'!BW136="Yes"),OFFSET('Water Data'!$E$6,0,10*ROW('Water Data'!E130)),NA())</f>
        <v>#N/A</v>
      </c>
      <c r="I136" s="506" t="e">
        <f ca="1">+IF(AND(ISNUMBER(OFFSET('Water Data'!$E$9,0,10*ROW('Water Data'!E130))),'Data Summary'!BX136="Yes"),OFFSET('Water Data'!$E$9,0,10*ROW('Water Data'!E130)),NA())</f>
        <v>#N/A</v>
      </c>
      <c r="J136" s="506" t="e">
        <f ca="1">+IF(AND(ISNUMBER(OFFSET('Water Data'!$F$4,0,10*ROW('Water Data'!F130))),'Data Summary'!BY136="Yes"),100-OFFSET('Water Data'!$F$4,0,10*ROW('Water Data'!F130)),NA())</f>
        <v>#N/A</v>
      </c>
      <c r="K136" s="506" t="e">
        <f ca="1">+IF(AND(ISNUMBER(OFFSET('Water Data'!$F$6,0,10*ROW('Water Data'!F130))),'Data Summary'!BZ136="Yes"),OFFSET('Water Data'!$F$6,0,10*ROW('Water Data'!F130)),NA())</f>
        <v>#N/A</v>
      </c>
      <c r="L136" s="506" t="e">
        <f ca="1">+IF(AND(ISNUMBER(OFFSET('Water Data'!$F$9,0,10*ROW('Water Data'!F130))),'Data Summary'!CA136="Yes"),OFFSET('Water Data'!$F$9,0,10*ROW('Water Data'!F130)),NA())</f>
        <v>#N/A</v>
      </c>
      <c r="M136" s="506" t="e">
        <f ca="1">+IF(AND(ISNUMBER(OFFSET('Water Data'!$G$4,0,10*ROW('Water Data'!G130))),'Data Summary'!CB136="Yes"),100-OFFSET('Water Data'!$G$4,0,10*ROW('Water Data'!G130)),NA())</f>
        <v>#N/A</v>
      </c>
      <c r="N136" s="506" t="e">
        <f ca="1">+IF(AND(ISNUMBER(OFFSET('Water Data'!$G$6,0,10*ROW('Water Data'!G130))),'Data Summary'!CC136="Yes"),OFFSET('Water Data'!$G$6,0,10*ROW('Water Data'!G130)),NA())</f>
        <v>#N/A</v>
      </c>
      <c r="O136" s="506" t="e">
        <f ca="1">+IF(AND(ISNUMBER(OFFSET('Water Data'!$G$9,0,10*ROW('Water Data'!G130))),'Data Summary'!CD136="Yes"),OFFSET('Water Data'!$G$9,0,10*ROW('Water Data'!G130)),NA())</f>
        <v>#N/A</v>
      </c>
      <c r="P136" s="506" t="e">
        <f ca="1">+IF(AND(ISNUMBER(OFFSET('Water Data'!$H$4,0,10*ROW('Water Data'!H130))),'Data Summary'!CE136="Yes"),100-OFFSET('Water Data'!$H$4,0,10*ROW('Water Data'!H130)),NA())</f>
        <v>#N/A</v>
      </c>
      <c r="Q136" s="506" t="e">
        <f ca="1">+IF(AND(ISNUMBER(OFFSET('Water Data'!$H$6,0,10*ROW('Water Data'!H130))),'Data Summary'!CF136="Yes"),OFFSET('Water Data'!$H$6,0,10*ROW('Water Data'!H130)),NA())</f>
        <v>#N/A</v>
      </c>
      <c r="R136" s="506" t="e">
        <f ca="1">+IF(AND(ISNUMBER(OFFSET('Water Data'!$H$9,0,10*ROW('Water Data'!H130))),'Data Summary'!CG136="Yes"),OFFSET('Water Data'!$H$9,0,10*ROW('Water Data'!H130)),NA())</f>
        <v>#N/A</v>
      </c>
      <c r="S136" s="506" t="e">
        <f ca="1">+IF(AND(ISNUMBER(OFFSET('Water Data'!$I$4,0,10*ROW('Water Data'!I130))),'Data Summary'!CH136="Yes"),100-OFFSET('Water Data'!$I$4,0,10*ROW('Water Data'!I130)),NA())</f>
        <v>#N/A</v>
      </c>
      <c r="T136" s="506" t="e">
        <f ca="1">+IF(AND(ISNUMBER(OFFSET('Water Data'!$I$6,0,10*ROW('Water Data'!I130))),'Data Summary'!CI136="Yes"),OFFSET('Water Data'!$I$6,0,10*ROW('Water Data'!I130)),NA())</f>
        <v>#N/A</v>
      </c>
      <c r="U136" s="506" t="e">
        <f ca="1">+IF(AND(ISNUMBER(OFFSET('Water Data'!$I$9,0,10*ROW('Water Data'!I130))),'Data Summary'!CJ136="Yes"),OFFSET('Water Data'!$I$9,0,10*ROW('Water Data'!I130)),NA())</f>
        <v>#N/A</v>
      </c>
      <c r="V136" s="507" t="e">
        <f ca="1">+IF(AND(ISNUMBER(OFFSET('Sanitation Data'!$D$4,0,10*ROW('Sanitation Data'!D130))),'Data Summary'!CK136="Yes"),100-OFFSET('Sanitation Data'!$D$4,0,10*ROW('Sanitation Data'!D130)),NA())</f>
        <v>#N/A</v>
      </c>
      <c r="W136" s="507" t="e">
        <f ca="1">+IF(AND(ISNUMBER(OFFSET('Sanitation Data'!$D$6,0,10*ROW('Sanitation Data'!D130))),'Data Summary'!CL136="Yes"),OFFSET('Sanitation Data'!$D$6,0,10*ROW('Sanitation Data'!D130)),NA())</f>
        <v>#N/A</v>
      </c>
      <c r="X136" s="507" t="e">
        <f ca="1">+IF(AND(ISNUMBER(OFFSET('Sanitation Data'!$D$10,0,10*ROW('Sanitation Data'!D130))),'Data Summary'!CM136="Yes"),OFFSET('Sanitation Data'!$D$10,0,10*ROW('Sanitation Data'!D130)),NA())</f>
        <v>#N/A</v>
      </c>
      <c r="Y136" s="507" t="e">
        <f ca="1">+IF(AND(ISNUMBER(OFFSET('Sanitation Data'!$D$11,0,10*ROW('Sanitation Data'!D130))),'Data Summary'!CN136="Yes"),OFFSET('Sanitation Data'!$D$11,0,10*ROW('Sanitation Data'!D130)),NA())</f>
        <v>#N/A</v>
      </c>
      <c r="Z136" s="507" t="e">
        <f ca="1">+IF(AND(ISNUMBER(OFFSET('Sanitation Data'!$D$12,0,10*ROW('Sanitation Data'!D130))),'Data Summary'!CO136="Yes"),OFFSET('Sanitation Data'!$D$12,0,10*ROW('Sanitation Data'!D130)),NA())</f>
        <v>#N/A</v>
      </c>
      <c r="AA136" s="507" t="e">
        <f ca="1">+IF(AND(ISNUMBER(OFFSET('Sanitation Data'!$E$4,0,10*ROW('Sanitation Data'!E130))),'Data Summary'!CP136="Yes"),100-OFFSET('Sanitation Data'!$E$4,0,10*ROW('Sanitation Data'!E130)),NA())</f>
        <v>#N/A</v>
      </c>
      <c r="AB136" s="507" t="e">
        <f ca="1">+IF(AND(ISNUMBER(OFFSET('Sanitation Data'!$E$6,0,10*ROW('Sanitation Data'!E130))),'Data Summary'!CQ136="Yes"),OFFSET('Sanitation Data'!$E$6,0,10*ROW('Sanitation Data'!E130)),NA())</f>
        <v>#N/A</v>
      </c>
      <c r="AC136" s="507" t="e">
        <f ca="1">+IF(AND(ISNUMBER(OFFSET('Sanitation Data'!$E$10,0,10*ROW('Sanitation Data'!E130))),'Data Summary'!CR136="Yes"),OFFSET('Sanitation Data'!$E$10,0,10*ROW('Sanitation Data'!E130)),NA())</f>
        <v>#N/A</v>
      </c>
      <c r="AD136" s="507" t="e">
        <f ca="1">+IF(AND(ISNUMBER(OFFSET('Sanitation Data'!$E$11,0,10*ROW('Sanitation Data'!E130))),'Data Summary'!CS136="Yes"),OFFSET('Sanitation Data'!$E$11,0,10*ROW('Sanitation Data'!E130)),NA())</f>
        <v>#N/A</v>
      </c>
      <c r="AE136" s="507" t="e">
        <f ca="1">+IF(AND(ISNUMBER(OFFSET('Sanitation Data'!$E$12,0,10*ROW('Sanitation Data'!E130))),'Data Summary'!CT136="Yes"),OFFSET('Sanitation Data'!$E$12,0,10*ROW('Sanitation Data'!E130)),NA())</f>
        <v>#N/A</v>
      </c>
      <c r="AF136" s="507" t="e">
        <f ca="1">+IF(AND(ISNUMBER(OFFSET('Sanitation Data'!$F$4,0,10*ROW('Sanitation Data'!F130))),'Data Summary'!CU136="Yes"),100-OFFSET('Sanitation Data'!$F$4,0,10*ROW('Sanitation Data'!F130)),NA())</f>
        <v>#N/A</v>
      </c>
      <c r="AG136" s="507" t="e">
        <f ca="1">+IF(AND(ISNUMBER(OFFSET('Sanitation Data'!$F$6,0,10*ROW('Sanitation Data'!F130))),'Data Summary'!CV136="Yes"),OFFSET('Sanitation Data'!$F$6,0,10*ROW('Sanitation Data'!F130)),NA())</f>
        <v>#N/A</v>
      </c>
      <c r="AH136" s="507" t="e">
        <f ca="1">+IF(AND(ISNUMBER(OFFSET('Sanitation Data'!$F$10,0,10*ROW('Sanitation Data'!F130))),'Data Summary'!CW136="Yes"),OFFSET('Sanitation Data'!$F$10,0,10*ROW('Sanitation Data'!F130)),NA())</f>
        <v>#N/A</v>
      </c>
      <c r="AI136" s="507" t="e">
        <f ca="1">+IF(AND(ISNUMBER(OFFSET('Sanitation Data'!$F$11,0,10*ROW('Sanitation Data'!F130))),'Data Summary'!CX136="Yes"),OFFSET('Sanitation Data'!$F$11,0,10*ROW('Sanitation Data'!F130)),NA())</f>
        <v>#N/A</v>
      </c>
      <c r="AJ136" s="507" t="e">
        <f ca="1">+IF(AND(ISNUMBER(OFFSET('Sanitation Data'!$F$12,0,10*ROW('Sanitation Data'!F130))),'Data Summary'!CY136="Yes"),OFFSET('Sanitation Data'!$F$12,0,10*ROW('Sanitation Data'!F130)),NA())</f>
        <v>#N/A</v>
      </c>
      <c r="AK136" s="507" t="e">
        <f ca="1">+IF(AND(ISNUMBER(OFFSET('Sanitation Data'!$G$4,0,10*ROW('Sanitation Data'!G130))),'Data Summary'!CZ136="Yes"),100-OFFSET('Sanitation Data'!$G$4,0,10*ROW('Sanitation Data'!G130)),NA())</f>
        <v>#N/A</v>
      </c>
      <c r="AL136" s="507" t="e">
        <f ca="1">+IF(AND(ISNUMBER(OFFSET('Sanitation Data'!$G$6,0,10*ROW('Sanitation Data'!G130))),'Data Summary'!DA136="Yes"),OFFSET('Sanitation Data'!$G$6,0,10*ROW('Sanitation Data'!G130)),NA())</f>
        <v>#N/A</v>
      </c>
      <c r="AM136" s="507" t="e">
        <f ca="1">+IF(AND(ISNUMBER(OFFSET('Sanitation Data'!$G$10,0,10*ROW('Sanitation Data'!G130))),'Data Summary'!DB136="Yes"),OFFSET('Sanitation Data'!$G$10,0,10*ROW('Sanitation Data'!G130)),NA())</f>
        <v>#N/A</v>
      </c>
      <c r="AN136" s="507" t="e">
        <f ca="1">+IF(AND(ISNUMBER(OFFSET('Sanitation Data'!$G$11,0,10*ROW('Sanitation Data'!G130))),'Data Summary'!DC136="Yes"),OFFSET('Sanitation Data'!$G$11,0,10*ROW('Sanitation Data'!G130)),NA())</f>
        <v>#N/A</v>
      </c>
      <c r="AO136" s="507" t="e">
        <f ca="1">+IF(AND(ISNUMBER(OFFSET('Sanitation Data'!$G$12,0,10*ROW('Sanitation Data'!G130))),'Data Summary'!DD136="Yes"),OFFSET('Sanitation Data'!$G$12,0,10*ROW('Sanitation Data'!G130)),NA())</f>
        <v>#N/A</v>
      </c>
      <c r="AP136" s="507" t="e">
        <f ca="1">+IF(AND(ISNUMBER(OFFSET('Sanitation Data'!$H$4,0,10*ROW('Sanitation Data'!H130))),'Data Summary'!DE136="Yes"),100-OFFSET('Sanitation Data'!$H$4,0,10*ROW('Sanitation Data'!H130)),NA())</f>
        <v>#N/A</v>
      </c>
      <c r="AQ136" s="507" t="e">
        <f ca="1">+IF(AND(ISNUMBER(OFFSET('Sanitation Data'!$H$6,0,10*ROW('Sanitation Data'!H130))),'Data Summary'!DF136="Yes"),OFFSET('Sanitation Data'!$H$6,0,10*ROW('Sanitation Data'!H130)),NA())</f>
        <v>#N/A</v>
      </c>
      <c r="AR136" s="507" t="e">
        <f ca="1">+IF(AND(ISNUMBER(OFFSET('Sanitation Data'!$H$10,0,10*ROW('Sanitation Data'!H130))),'Data Summary'!DG136="Yes"),OFFSET('Sanitation Data'!$H$10,0,10*ROW('Sanitation Data'!H130)),NA())</f>
        <v>#N/A</v>
      </c>
      <c r="AS136" s="507" t="e">
        <f ca="1">+IF(AND(ISNUMBER(OFFSET('Sanitation Data'!$H$11,0,10*ROW('Sanitation Data'!H130))),'Data Summary'!DH136="Yes"),OFFSET('Sanitation Data'!$H$11,0,10*ROW('Sanitation Data'!H130)),NA())</f>
        <v>#N/A</v>
      </c>
      <c r="AT136" s="507" t="e">
        <f ca="1">+IF(AND(ISNUMBER(OFFSET('Sanitation Data'!$H$12,0,10*ROW('Sanitation Data'!H130))),'Data Summary'!DI136="Yes"),OFFSET('Sanitation Data'!$H$12,0,10*ROW('Sanitation Data'!H130)),NA())</f>
        <v>#N/A</v>
      </c>
      <c r="AU136" s="507" t="e">
        <f ca="1">+IF(AND(ISNUMBER(OFFSET('Sanitation Data'!$I$4,0,10*ROW('Sanitation Data'!I130))),'Data Summary'!DJ136="Yes"),100-OFFSET('Sanitation Data'!$I$4,0,10*ROW('Sanitation Data'!I130)),NA())</f>
        <v>#N/A</v>
      </c>
      <c r="AV136" s="507" t="e">
        <f ca="1">+IF(AND(ISNUMBER(OFFSET('Sanitation Data'!$I$6,0,10*ROW('Sanitation Data'!I130))),'Data Summary'!DK136="Yes"),OFFSET('Sanitation Data'!$I$6,0,10*ROW('Sanitation Data'!I130)),NA())</f>
        <v>#N/A</v>
      </c>
      <c r="AW136" s="507" t="e">
        <f ca="1">+IF(AND(ISNUMBER(OFFSET('Sanitation Data'!$I$10,0,10*ROW('Sanitation Data'!I130))),'Data Summary'!DL136="Yes"),OFFSET('Sanitation Data'!$I$10,0,10*ROW('Sanitation Data'!I130)),NA())</f>
        <v>#N/A</v>
      </c>
      <c r="AX136" s="507" t="e">
        <f ca="1">+IF(AND(ISNUMBER(OFFSET('Sanitation Data'!$I$11,0,10*ROW('Sanitation Data'!I130))),'Data Summary'!DM136="Yes"),OFFSET('Sanitation Data'!$I$11,0,10*ROW('Sanitation Data'!I130)),NA())</f>
        <v>#N/A</v>
      </c>
      <c r="AY136" s="507" t="e">
        <f ca="1">+IF(AND(ISNUMBER(OFFSET('Sanitation Data'!$I$12,0,10*ROW('Sanitation Data'!I130))),'Data Summary'!DN136="Yes"),OFFSET('Sanitation Data'!$I$12,0,10*ROW('Sanitation Data'!I130)),NA())</f>
        <v>#N/A</v>
      </c>
      <c r="AZ136" s="508" t="e">
        <f ca="1">+IF(AND(ISNUMBER(OFFSET('Hygiene Data'!$D$5,0,10*ROW('Hygiene Data'!D130))),'Data Summary'!DO136="Yes"),OFFSET('Hygiene Data'!$D$5,0,10*ROW('Hygiene Data'!D130)),NA())</f>
        <v>#N/A</v>
      </c>
      <c r="BA136" s="508" t="e">
        <f ca="1">+IF(AND(ISNUMBER(OFFSET('Hygiene Data'!$D$7,0,10*ROW('Hygiene Data'!D130))),'Data Summary'!DP136="Yes"),OFFSET('Hygiene Data'!$D$7,0,10*ROW('Hygiene Data'!D130)),NA())</f>
        <v>#N/A</v>
      </c>
      <c r="BB136" s="508" t="e">
        <f ca="1">+IF(AND(ISNUMBER(OFFSET('Hygiene Data'!$D$9,0,10*ROW('Hygiene Data'!D130))),'Data Summary'!DQ136="Yes"),OFFSET('Hygiene Data'!$D$9,0,10*ROW('Hygiene Data'!D130)),NA())</f>
        <v>#N/A</v>
      </c>
      <c r="BC136" s="508" t="e">
        <f ca="1">+IF(AND(ISNUMBER(OFFSET('Hygiene Data'!$E$5,0,10*ROW('Hygiene Data'!E130))),'Data Summary'!DR136="Yes"),OFFSET('Hygiene Data'!$E$5,0,10*ROW('Hygiene Data'!E130)),NA())</f>
        <v>#N/A</v>
      </c>
      <c r="BD136" s="508" t="e">
        <f ca="1">+IF(AND(ISNUMBER(OFFSET('Hygiene Data'!$E$7,0,10*ROW('Hygiene Data'!E130))),'Data Summary'!DS136="Yes"),OFFSET('Hygiene Data'!$E$7,0,10*ROW('Hygiene Data'!E130)),NA())</f>
        <v>#N/A</v>
      </c>
      <c r="BE136" s="508" t="e">
        <f ca="1">+IF(AND(ISNUMBER(OFFSET('Hygiene Data'!$E$9,0,10*ROW('Hygiene Data'!E130))),'Data Summary'!DT136="Yes"),OFFSET('Hygiene Data'!$E$9,0,10*ROW('Hygiene Data'!E130)),NA())</f>
        <v>#N/A</v>
      </c>
      <c r="BF136" s="508" t="e">
        <f ca="1">+IF(AND(ISNUMBER(OFFSET('Hygiene Data'!$F$5,0,10*ROW('Hygiene Data'!F130))),'Data Summary'!DU136="Yes"),OFFSET('Hygiene Data'!$F$5,0,10*ROW('Hygiene Data'!F130)),NA())</f>
        <v>#N/A</v>
      </c>
      <c r="BG136" s="508" t="e">
        <f ca="1">+IF(AND(ISNUMBER(OFFSET('Hygiene Data'!$F$7,0,10*ROW('Hygiene Data'!F130))),'Data Summary'!DV136="Yes"),OFFSET('Hygiene Data'!$F$7,0,10*ROW('Hygiene Data'!F130)),NA())</f>
        <v>#N/A</v>
      </c>
      <c r="BH136" s="508" t="e">
        <f ca="1">+IF(AND(ISNUMBER(OFFSET('Hygiene Data'!$F$9,0,10*ROW('Hygiene Data'!F130))),'Data Summary'!DW136="Yes"),OFFSET('Hygiene Data'!$F$9,0,10*ROW('Hygiene Data'!F130)),NA())</f>
        <v>#N/A</v>
      </c>
      <c r="BI136" s="508" t="e">
        <f ca="1">+IF(AND(ISNUMBER(OFFSET('Hygiene Data'!$G$5,0,10*ROW('Hygiene Data'!G130))),'Data Summary'!DX136="Yes"),OFFSET('Hygiene Data'!$G$5,0,10*ROW('Hygiene Data'!G130)),NA())</f>
        <v>#N/A</v>
      </c>
      <c r="BJ136" s="508" t="e">
        <f ca="1">+IF(AND(ISNUMBER(OFFSET('Hygiene Data'!$G$7,0,10*ROW('Hygiene Data'!G130))),'Data Summary'!DY136="Yes"),OFFSET('Hygiene Data'!$G$7,0,10*ROW('Hygiene Data'!G130)),NA())</f>
        <v>#N/A</v>
      </c>
      <c r="BK136" s="508" t="e">
        <f ca="1">+IF(AND(ISNUMBER(OFFSET('Hygiene Data'!$G$9,0,10*ROW('Hygiene Data'!G130))),'Data Summary'!DZ136="Yes"),OFFSET('Hygiene Data'!$G$9,0,10*ROW('Hygiene Data'!G130)),NA())</f>
        <v>#N/A</v>
      </c>
      <c r="BL136" s="508" t="e">
        <f ca="1">+IF(AND(ISNUMBER(OFFSET('Hygiene Data'!$H$5,0,10*ROW('Hygiene Data'!H130))),'Data Summary'!EA136="Yes"),OFFSET('Hygiene Data'!$H$5,0,10*ROW('Hygiene Data'!H130)),NA())</f>
        <v>#N/A</v>
      </c>
      <c r="BM136" s="508" t="e">
        <f ca="1">+IF(AND(ISNUMBER(OFFSET('Hygiene Data'!$H$7,0,10*ROW('Hygiene Data'!H130))),'Data Summary'!EB136="Yes"),OFFSET('Hygiene Data'!$H$7,0,10*ROW('Hygiene Data'!H130)),NA())</f>
        <v>#N/A</v>
      </c>
      <c r="BN136" s="508" t="e">
        <f ca="1">+IF(AND(ISNUMBER(OFFSET('Hygiene Data'!$H$9,0,10*ROW('Hygiene Data'!H130))),'Data Summary'!EC136="Yes"),OFFSET('Hygiene Data'!$H$9,0,10*ROW('Hygiene Data'!H130)),NA())</f>
        <v>#N/A</v>
      </c>
      <c r="BO136" s="508" t="e">
        <f ca="1">+IF(AND(ISNUMBER(OFFSET('Hygiene Data'!$I$5,0,10*ROW('Hygiene Data'!I130))),'Data Summary'!ED136="Yes"),OFFSET('Hygiene Data'!$I$5,0,10*ROW('Hygiene Data'!I130)),NA())</f>
        <v>#N/A</v>
      </c>
      <c r="BP136" s="508" t="e">
        <f ca="1">+IF(AND(ISNUMBER(OFFSET('Hygiene Data'!$I$7,0,10*ROW('Hygiene Data'!I130))),'Data Summary'!EE136="Yes"),OFFSET('Hygiene Data'!$I$7,0,10*ROW('Hygiene Data'!I130)),NA())</f>
        <v>#N/A</v>
      </c>
      <c r="BQ136" s="508" t="e">
        <f ca="1">+IF(AND(ISNUMBER(OFFSET('Hygiene Data'!$I$9,0,10*ROW('Hygiene Data'!I130))),'Data Summary'!EF136="Yes"),OFFSET('Hygiene Data'!$I$9,0,10*ROW('Hygiene Data'!I130)),NA())</f>
        <v>#N/A</v>
      </c>
    </row>
    <row r="137" spans="1:69" x14ac:dyDescent="0.25">
      <c r="A137" s="504" t="e">
        <f ca="1">+RIGHT('Data Summary'!A137,LEN('Data Summary'!A137)-9)</f>
        <v>#VALUE!</v>
      </c>
      <c r="B137" s="478" t="str">
        <f ca="1">+IF(ISTEXT('Data Summary'!B137),'Data Summary'!B137,"")</f>
        <v/>
      </c>
      <c r="C137" s="505" t="e">
        <f ca="1">+VALUE('Data Summary'!C137)</f>
        <v>#VALUE!</v>
      </c>
      <c r="D137" s="506" t="e">
        <f ca="1">+IF(AND(ISNUMBER(OFFSET('Water Data'!$D$4,0,10*ROW('Water Data'!D131))),'Data Summary'!BS137="Yes"),100-OFFSET('Water Data'!$D$4,0,10*ROW('Water Data'!D131)),NA())</f>
        <v>#N/A</v>
      </c>
      <c r="E137" s="506" t="e">
        <f ca="1">+IF(AND(ISNUMBER(OFFSET('Water Data'!$D$6,0,10*ROW('Water Data'!D131))),'Data Summary'!BT137="Yes"),OFFSET('Water Data'!$D$6,0,10*ROW('Water Data'!D131)),NA())</f>
        <v>#N/A</v>
      </c>
      <c r="F137" s="506" t="e">
        <f ca="1">+IF(AND(ISNUMBER(OFFSET('Water Data'!$D$9,0,10*ROW('Water Data'!D131))),'Data Summary'!BU137="Yes"),OFFSET('Water Data'!$D$9,0,10*ROW('Water Data'!D131)),NA())</f>
        <v>#N/A</v>
      </c>
      <c r="G137" s="506" t="e">
        <f ca="1">+IF(AND(ISNUMBER(OFFSET('Water Data'!$E$4,0,10*ROW('Water Data'!E131))),'Data Summary'!BV137="Yes"),100-OFFSET('Water Data'!$E$4,0,10*ROW('Water Data'!E131)),NA())</f>
        <v>#N/A</v>
      </c>
      <c r="H137" s="506" t="e">
        <f ca="1">+IF(AND(ISNUMBER(OFFSET('Water Data'!$E$6,0,10*ROW('Water Data'!E131))),'Data Summary'!BW137="Yes"),OFFSET('Water Data'!$E$6,0,10*ROW('Water Data'!E131)),NA())</f>
        <v>#N/A</v>
      </c>
      <c r="I137" s="506" t="e">
        <f ca="1">+IF(AND(ISNUMBER(OFFSET('Water Data'!$E$9,0,10*ROW('Water Data'!E131))),'Data Summary'!BX137="Yes"),OFFSET('Water Data'!$E$9,0,10*ROW('Water Data'!E131)),NA())</f>
        <v>#N/A</v>
      </c>
      <c r="J137" s="506" t="e">
        <f ca="1">+IF(AND(ISNUMBER(OFFSET('Water Data'!$F$4,0,10*ROW('Water Data'!F131))),'Data Summary'!BY137="Yes"),100-OFFSET('Water Data'!$F$4,0,10*ROW('Water Data'!F131)),NA())</f>
        <v>#N/A</v>
      </c>
      <c r="K137" s="506" t="e">
        <f ca="1">+IF(AND(ISNUMBER(OFFSET('Water Data'!$F$6,0,10*ROW('Water Data'!F131))),'Data Summary'!BZ137="Yes"),OFFSET('Water Data'!$F$6,0,10*ROW('Water Data'!F131)),NA())</f>
        <v>#N/A</v>
      </c>
      <c r="L137" s="506" t="e">
        <f ca="1">+IF(AND(ISNUMBER(OFFSET('Water Data'!$F$9,0,10*ROW('Water Data'!F131))),'Data Summary'!CA137="Yes"),OFFSET('Water Data'!$F$9,0,10*ROW('Water Data'!F131)),NA())</f>
        <v>#N/A</v>
      </c>
      <c r="M137" s="506" t="e">
        <f ca="1">+IF(AND(ISNUMBER(OFFSET('Water Data'!$G$4,0,10*ROW('Water Data'!G131))),'Data Summary'!CB137="Yes"),100-OFFSET('Water Data'!$G$4,0,10*ROW('Water Data'!G131)),NA())</f>
        <v>#N/A</v>
      </c>
      <c r="N137" s="506" t="e">
        <f ca="1">+IF(AND(ISNUMBER(OFFSET('Water Data'!$G$6,0,10*ROW('Water Data'!G131))),'Data Summary'!CC137="Yes"),OFFSET('Water Data'!$G$6,0,10*ROW('Water Data'!G131)),NA())</f>
        <v>#N/A</v>
      </c>
      <c r="O137" s="506" t="e">
        <f ca="1">+IF(AND(ISNUMBER(OFFSET('Water Data'!$G$9,0,10*ROW('Water Data'!G131))),'Data Summary'!CD137="Yes"),OFFSET('Water Data'!$G$9,0,10*ROW('Water Data'!G131)),NA())</f>
        <v>#N/A</v>
      </c>
      <c r="P137" s="506" t="e">
        <f ca="1">+IF(AND(ISNUMBER(OFFSET('Water Data'!$H$4,0,10*ROW('Water Data'!H131))),'Data Summary'!CE137="Yes"),100-OFFSET('Water Data'!$H$4,0,10*ROW('Water Data'!H131)),NA())</f>
        <v>#N/A</v>
      </c>
      <c r="Q137" s="506" t="e">
        <f ca="1">+IF(AND(ISNUMBER(OFFSET('Water Data'!$H$6,0,10*ROW('Water Data'!H131))),'Data Summary'!CF137="Yes"),OFFSET('Water Data'!$H$6,0,10*ROW('Water Data'!H131)),NA())</f>
        <v>#N/A</v>
      </c>
      <c r="R137" s="506" t="e">
        <f ca="1">+IF(AND(ISNUMBER(OFFSET('Water Data'!$H$9,0,10*ROW('Water Data'!H131))),'Data Summary'!CG137="Yes"),OFFSET('Water Data'!$H$9,0,10*ROW('Water Data'!H131)),NA())</f>
        <v>#N/A</v>
      </c>
      <c r="S137" s="506" t="e">
        <f ca="1">+IF(AND(ISNUMBER(OFFSET('Water Data'!$I$4,0,10*ROW('Water Data'!I131))),'Data Summary'!CH137="Yes"),100-OFFSET('Water Data'!$I$4,0,10*ROW('Water Data'!I131)),NA())</f>
        <v>#N/A</v>
      </c>
      <c r="T137" s="506" t="e">
        <f ca="1">+IF(AND(ISNUMBER(OFFSET('Water Data'!$I$6,0,10*ROW('Water Data'!I131))),'Data Summary'!CI137="Yes"),OFFSET('Water Data'!$I$6,0,10*ROW('Water Data'!I131)),NA())</f>
        <v>#N/A</v>
      </c>
      <c r="U137" s="506" t="e">
        <f ca="1">+IF(AND(ISNUMBER(OFFSET('Water Data'!$I$9,0,10*ROW('Water Data'!I131))),'Data Summary'!CJ137="Yes"),OFFSET('Water Data'!$I$9,0,10*ROW('Water Data'!I131)),NA())</f>
        <v>#N/A</v>
      </c>
      <c r="V137" s="507" t="e">
        <f ca="1">+IF(AND(ISNUMBER(OFFSET('Sanitation Data'!$D$4,0,10*ROW('Sanitation Data'!D131))),'Data Summary'!CK137="Yes"),100-OFFSET('Sanitation Data'!$D$4,0,10*ROW('Sanitation Data'!D131)),NA())</f>
        <v>#N/A</v>
      </c>
      <c r="W137" s="507" t="e">
        <f ca="1">+IF(AND(ISNUMBER(OFFSET('Sanitation Data'!$D$6,0,10*ROW('Sanitation Data'!D131))),'Data Summary'!CL137="Yes"),OFFSET('Sanitation Data'!$D$6,0,10*ROW('Sanitation Data'!D131)),NA())</f>
        <v>#N/A</v>
      </c>
      <c r="X137" s="507" t="e">
        <f ca="1">+IF(AND(ISNUMBER(OFFSET('Sanitation Data'!$D$10,0,10*ROW('Sanitation Data'!D131))),'Data Summary'!CM137="Yes"),OFFSET('Sanitation Data'!$D$10,0,10*ROW('Sanitation Data'!D131)),NA())</f>
        <v>#N/A</v>
      </c>
      <c r="Y137" s="507" t="e">
        <f ca="1">+IF(AND(ISNUMBER(OFFSET('Sanitation Data'!$D$11,0,10*ROW('Sanitation Data'!D131))),'Data Summary'!CN137="Yes"),OFFSET('Sanitation Data'!$D$11,0,10*ROW('Sanitation Data'!D131)),NA())</f>
        <v>#N/A</v>
      </c>
      <c r="Z137" s="507" t="e">
        <f ca="1">+IF(AND(ISNUMBER(OFFSET('Sanitation Data'!$D$12,0,10*ROW('Sanitation Data'!D131))),'Data Summary'!CO137="Yes"),OFFSET('Sanitation Data'!$D$12,0,10*ROW('Sanitation Data'!D131)),NA())</f>
        <v>#N/A</v>
      </c>
      <c r="AA137" s="507" t="e">
        <f ca="1">+IF(AND(ISNUMBER(OFFSET('Sanitation Data'!$E$4,0,10*ROW('Sanitation Data'!E131))),'Data Summary'!CP137="Yes"),100-OFFSET('Sanitation Data'!$E$4,0,10*ROW('Sanitation Data'!E131)),NA())</f>
        <v>#N/A</v>
      </c>
      <c r="AB137" s="507" t="e">
        <f ca="1">+IF(AND(ISNUMBER(OFFSET('Sanitation Data'!$E$6,0,10*ROW('Sanitation Data'!E131))),'Data Summary'!CQ137="Yes"),OFFSET('Sanitation Data'!$E$6,0,10*ROW('Sanitation Data'!E131)),NA())</f>
        <v>#N/A</v>
      </c>
      <c r="AC137" s="507" t="e">
        <f ca="1">+IF(AND(ISNUMBER(OFFSET('Sanitation Data'!$E$10,0,10*ROW('Sanitation Data'!E131))),'Data Summary'!CR137="Yes"),OFFSET('Sanitation Data'!$E$10,0,10*ROW('Sanitation Data'!E131)),NA())</f>
        <v>#N/A</v>
      </c>
      <c r="AD137" s="507" t="e">
        <f ca="1">+IF(AND(ISNUMBER(OFFSET('Sanitation Data'!$E$11,0,10*ROW('Sanitation Data'!E131))),'Data Summary'!CS137="Yes"),OFFSET('Sanitation Data'!$E$11,0,10*ROW('Sanitation Data'!E131)),NA())</f>
        <v>#N/A</v>
      </c>
      <c r="AE137" s="507" t="e">
        <f ca="1">+IF(AND(ISNUMBER(OFFSET('Sanitation Data'!$E$12,0,10*ROW('Sanitation Data'!E131))),'Data Summary'!CT137="Yes"),OFFSET('Sanitation Data'!$E$12,0,10*ROW('Sanitation Data'!E131)),NA())</f>
        <v>#N/A</v>
      </c>
      <c r="AF137" s="507" t="e">
        <f ca="1">+IF(AND(ISNUMBER(OFFSET('Sanitation Data'!$F$4,0,10*ROW('Sanitation Data'!F131))),'Data Summary'!CU137="Yes"),100-OFFSET('Sanitation Data'!$F$4,0,10*ROW('Sanitation Data'!F131)),NA())</f>
        <v>#N/A</v>
      </c>
      <c r="AG137" s="507" t="e">
        <f ca="1">+IF(AND(ISNUMBER(OFFSET('Sanitation Data'!$F$6,0,10*ROW('Sanitation Data'!F131))),'Data Summary'!CV137="Yes"),OFFSET('Sanitation Data'!$F$6,0,10*ROW('Sanitation Data'!F131)),NA())</f>
        <v>#N/A</v>
      </c>
      <c r="AH137" s="507" t="e">
        <f ca="1">+IF(AND(ISNUMBER(OFFSET('Sanitation Data'!$F$10,0,10*ROW('Sanitation Data'!F131))),'Data Summary'!CW137="Yes"),OFFSET('Sanitation Data'!$F$10,0,10*ROW('Sanitation Data'!F131)),NA())</f>
        <v>#N/A</v>
      </c>
      <c r="AI137" s="507" t="e">
        <f ca="1">+IF(AND(ISNUMBER(OFFSET('Sanitation Data'!$F$11,0,10*ROW('Sanitation Data'!F131))),'Data Summary'!CX137="Yes"),OFFSET('Sanitation Data'!$F$11,0,10*ROW('Sanitation Data'!F131)),NA())</f>
        <v>#N/A</v>
      </c>
      <c r="AJ137" s="507" t="e">
        <f ca="1">+IF(AND(ISNUMBER(OFFSET('Sanitation Data'!$F$12,0,10*ROW('Sanitation Data'!F131))),'Data Summary'!CY137="Yes"),OFFSET('Sanitation Data'!$F$12,0,10*ROW('Sanitation Data'!F131)),NA())</f>
        <v>#N/A</v>
      </c>
      <c r="AK137" s="507" t="e">
        <f ca="1">+IF(AND(ISNUMBER(OFFSET('Sanitation Data'!$G$4,0,10*ROW('Sanitation Data'!G131))),'Data Summary'!CZ137="Yes"),100-OFFSET('Sanitation Data'!$G$4,0,10*ROW('Sanitation Data'!G131)),NA())</f>
        <v>#N/A</v>
      </c>
      <c r="AL137" s="507" t="e">
        <f ca="1">+IF(AND(ISNUMBER(OFFSET('Sanitation Data'!$G$6,0,10*ROW('Sanitation Data'!G131))),'Data Summary'!DA137="Yes"),OFFSET('Sanitation Data'!$G$6,0,10*ROW('Sanitation Data'!G131)),NA())</f>
        <v>#N/A</v>
      </c>
      <c r="AM137" s="507" t="e">
        <f ca="1">+IF(AND(ISNUMBER(OFFSET('Sanitation Data'!$G$10,0,10*ROW('Sanitation Data'!G131))),'Data Summary'!DB137="Yes"),OFFSET('Sanitation Data'!$G$10,0,10*ROW('Sanitation Data'!G131)),NA())</f>
        <v>#N/A</v>
      </c>
      <c r="AN137" s="507" t="e">
        <f ca="1">+IF(AND(ISNUMBER(OFFSET('Sanitation Data'!$G$11,0,10*ROW('Sanitation Data'!G131))),'Data Summary'!DC137="Yes"),OFFSET('Sanitation Data'!$G$11,0,10*ROW('Sanitation Data'!G131)),NA())</f>
        <v>#N/A</v>
      </c>
      <c r="AO137" s="507" t="e">
        <f ca="1">+IF(AND(ISNUMBER(OFFSET('Sanitation Data'!$G$12,0,10*ROW('Sanitation Data'!G131))),'Data Summary'!DD137="Yes"),OFFSET('Sanitation Data'!$G$12,0,10*ROW('Sanitation Data'!G131)),NA())</f>
        <v>#N/A</v>
      </c>
      <c r="AP137" s="507" t="e">
        <f ca="1">+IF(AND(ISNUMBER(OFFSET('Sanitation Data'!$H$4,0,10*ROW('Sanitation Data'!H131))),'Data Summary'!DE137="Yes"),100-OFFSET('Sanitation Data'!$H$4,0,10*ROW('Sanitation Data'!H131)),NA())</f>
        <v>#N/A</v>
      </c>
      <c r="AQ137" s="507" t="e">
        <f ca="1">+IF(AND(ISNUMBER(OFFSET('Sanitation Data'!$H$6,0,10*ROW('Sanitation Data'!H131))),'Data Summary'!DF137="Yes"),OFFSET('Sanitation Data'!$H$6,0,10*ROW('Sanitation Data'!H131)),NA())</f>
        <v>#N/A</v>
      </c>
      <c r="AR137" s="507" t="e">
        <f ca="1">+IF(AND(ISNUMBER(OFFSET('Sanitation Data'!$H$10,0,10*ROW('Sanitation Data'!H131))),'Data Summary'!DG137="Yes"),OFFSET('Sanitation Data'!$H$10,0,10*ROW('Sanitation Data'!H131)),NA())</f>
        <v>#N/A</v>
      </c>
      <c r="AS137" s="507" t="e">
        <f ca="1">+IF(AND(ISNUMBER(OFFSET('Sanitation Data'!$H$11,0,10*ROW('Sanitation Data'!H131))),'Data Summary'!DH137="Yes"),OFFSET('Sanitation Data'!$H$11,0,10*ROW('Sanitation Data'!H131)),NA())</f>
        <v>#N/A</v>
      </c>
      <c r="AT137" s="507" t="e">
        <f ca="1">+IF(AND(ISNUMBER(OFFSET('Sanitation Data'!$H$12,0,10*ROW('Sanitation Data'!H131))),'Data Summary'!DI137="Yes"),OFFSET('Sanitation Data'!$H$12,0,10*ROW('Sanitation Data'!H131)),NA())</f>
        <v>#N/A</v>
      </c>
      <c r="AU137" s="507" t="e">
        <f ca="1">+IF(AND(ISNUMBER(OFFSET('Sanitation Data'!$I$4,0,10*ROW('Sanitation Data'!I131))),'Data Summary'!DJ137="Yes"),100-OFFSET('Sanitation Data'!$I$4,0,10*ROW('Sanitation Data'!I131)),NA())</f>
        <v>#N/A</v>
      </c>
      <c r="AV137" s="507" t="e">
        <f ca="1">+IF(AND(ISNUMBER(OFFSET('Sanitation Data'!$I$6,0,10*ROW('Sanitation Data'!I131))),'Data Summary'!DK137="Yes"),OFFSET('Sanitation Data'!$I$6,0,10*ROW('Sanitation Data'!I131)),NA())</f>
        <v>#N/A</v>
      </c>
      <c r="AW137" s="507" t="e">
        <f ca="1">+IF(AND(ISNUMBER(OFFSET('Sanitation Data'!$I$10,0,10*ROW('Sanitation Data'!I131))),'Data Summary'!DL137="Yes"),OFFSET('Sanitation Data'!$I$10,0,10*ROW('Sanitation Data'!I131)),NA())</f>
        <v>#N/A</v>
      </c>
      <c r="AX137" s="507" t="e">
        <f ca="1">+IF(AND(ISNUMBER(OFFSET('Sanitation Data'!$I$11,0,10*ROW('Sanitation Data'!I131))),'Data Summary'!DM137="Yes"),OFFSET('Sanitation Data'!$I$11,0,10*ROW('Sanitation Data'!I131)),NA())</f>
        <v>#N/A</v>
      </c>
      <c r="AY137" s="507" t="e">
        <f ca="1">+IF(AND(ISNUMBER(OFFSET('Sanitation Data'!$I$12,0,10*ROW('Sanitation Data'!I131))),'Data Summary'!DN137="Yes"),OFFSET('Sanitation Data'!$I$12,0,10*ROW('Sanitation Data'!I131)),NA())</f>
        <v>#N/A</v>
      </c>
      <c r="AZ137" s="508" t="e">
        <f ca="1">+IF(AND(ISNUMBER(OFFSET('Hygiene Data'!$D$5,0,10*ROW('Hygiene Data'!D131))),'Data Summary'!DO137="Yes"),OFFSET('Hygiene Data'!$D$5,0,10*ROW('Hygiene Data'!D131)),NA())</f>
        <v>#N/A</v>
      </c>
      <c r="BA137" s="508" t="e">
        <f ca="1">+IF(AND(ISNUMBER(OFFSET('Hygiene Data'!$D$7,0,10*ROW('Hygiene Data'!D131))),'Data Summary'!DP137="Yes"),OFFSET('Hygiene Data'!$D$7,0,10*ROW('Hygiene Data'!D131)),NA())</f>
        <v>#N/A</v>
      </c>
      <c r="BB137" s="508" t="e">
        <f ca="1">+IF(AND(ISNUMBER(OFFSET('Hygiene Data'!$D$9,0,10*ROW('Hygiene Data'!D131))),'Data Summary'!DQ137="Yes"),OFFSET('Hygiene Data'!$D$9,0,10*ROW('Hygiene Data'!D131)),NA())</f>
        <v>#N/A</v>
      </c>
      <c r="BC137" s="508" t="e">
        <f ca="1">+IF(AND(ISNUMBER(OFFSET('Hygiene Data'!$E$5,0,10*ROW('Hygiene Data'!E131))),'Data Summary'!DR137="Yes"),OFFSET('Hygiene Data'!$E$5,0,10*ROW('Hygiene Data'!E131)),NA())</f>
        <v>#N/A</v>
      </c>
      <c r="BD137" s="508" t="e">
        <f ca="1">+IF(AND(ISNUMBER(OFFSET('Hygiene Data'!$E$7,0,10*ROW('Hygiene Data'!E131))),'Data Summary'!DS137="Yes"),OFFSET('Hygiene Data'!$E$7,0,10*ROW('Hygiene Data'!E131)),NA())</f>
        <v>#N/A</v>
      </c>
      <c r="BE137" s="508" t="e">
        <f ca="1">+IF(AND(ISNUMBER(OFFSET('Hygiene Data'!$E$9,0,10*ROW('Hygiene Data'!E131))),'Data Summary'!DT137="Yes"),OFFSET('Hygiene Data'!$E$9,0,10*ROW('Hygiene Data'!E131)),NA())</f>
        <v>#N/A</v>
      </c>
      <c r="BF137" s="508" t="e">
        <f ca="1">+IF(AND(ISNUMBER(OFFSET('Hygiene Data'!$F$5,0,10*ROW('Hygiene Data'!F131))),'Data Summary'!DU137="Yes"),OFFSET('Hygiene Data'!$F$5,0,10*ROW('Hygiene Data'!F131)),NA())</f>
        <v>#N/A</v>
      </c>
      <c r="BG137" s="508" t="e">
        <f ca="1">+IF(AND(ISNUMBER(OFFSET('Hygiene Data'!$F$7,0,10*ROW('Hygiene Data'!F131))),'Data Summary'!DV137="Yes"),OFFSET('Hygiene Data'!$F$7,0,10*ROW('Hygiene Data'!F131)),NA())</f>
        <v>#N/A</v>
      </c>
      <c r="BH137" s="508" t="e">
        <f ca="1">+IF(AND(ISNUMBER(OFFSET('Hygiene Data'!$F$9,0,10*ROW('Hygiene Data'!F131))),'Data Summary'!DW137="Yes"),OFFSET('Hygiene Data'!$F$9,0,10*ROW('Hygiene Data'!F131)),NA())</f>
        <v>#N/A</v>
      </c>
      <c r="BI137" s="508" t="e">
        <f ca="1">+IF(AND(ISNUMBER(OFFSET('Hygiene Data'!$G$5,0,10*ROW('Hygiene Data'!G131))),'Data Summary'!DX137="Yes"),OFFSET('Hygiene Data'!$G$5,0,10*ROW('Hygiene Data'!G131)),NA())</f>
        <v>#N/A</v>
      </c>
      <c r="BJ137" s="508" t="e">
        <f ca="1">+IF(AND(ISNUMBER(OFFSET('Hygiene Data'!$G$7,0,10*ROW('Hygiene Data'!G131))),'Data Summary'!DY137="Yes"),OFFSET('Hygiene Data'!$G$7,0,10*ROW('Hygiene Data'!G131)),NA())</f>
        <v>#N/A</v>
      </c>
      <c r="BK137" s="508" t="e">
        <f ca="1">+IF(AND(ISNUMBER(OFFSET('Hygiene Data'!$G$9,0,10*ROW('Hygiene Data'!G131))),'Data Summary'!DZ137="Yes"),OFFSET('Hygiene Data'!$G$9,0,10*ROW('Hygiene Data'!G131)),NA())</f>
        <v>#N/A</v>
      </c>
      <c r="BL137" s="508" t="e">
        <f ca="1">+IF(AND(ISNUMBER(OFFSET('Hygiene Data'!$H$5,0,10*ROW('Hygiene Data'!H131))),'Data Summary'!EA137="Yes"),OFFSET('Hygiene Data'!$H$5,0,10*ROW('Hygiene Data'!H131)),NA())</f>
        <v>#N/A</v>
      </c>
      <c r="BM137" s="508" t="e">
        <f ca="1">+IF(AND(ISNUMBER(OFFSET('Hygiene Data'!$H$7,0,10*ROW('Hygiene Data'!H131))),'Data Summary'!EB137="Yes"),OFFSET('Hygiene Data'!$H$7,0,10*ROW('Hygiene Data'!H131)),NA())</f>
        <v>#N/A</v>
      </c>
      <c r="BN137" s="508" t="e">
        <f ca="1">+IF(AND(ISNUMBER(OFFSET('Hygiene Data'!$H$9,0,10*ROW('Hygiene Data'!H131))),'Data Summary'!EC137="Yes"),OFFSET('Hygiene Data'!$H$9,0,10*ROW('Hygiene Data'!H131)),NA())</f>
        <v>#N/A</v>
      </c>
      <c r="BO137" s="508" t="e">
        <f ca="1">+IF(AND(ISNUMBER(OFFSET('Hygiene Data'!$I$5,0,10*ROW('Hygiene Data'!I131))),'Data Summary'!ED137="Yes"),OFFSET('Hygiene Data'!$I$5,0,10*ROW('Hygiene Data'!I131)),NA())</f>
        <v>#N/A</v>
      </c>
      <c r="BP137" s="508" t="e">
        <f ca="1">+IF(AND(ISNUMBER(OFFSET('Hygiene Data'!$I$7,0,10*ROW('Hygiene Data'!I131))),'Data Summary'!EE137="Yes"),OFFSET('Hygiene Data'!$I$7,0,10*ROW('Hygiene Data'!I131)),NA())</f>
        <v>#N/A</v>
      </c>
      <c r="BQ137" s="508" t="e">
        <f ca="1">+IF(AND(ISNUMBER(OFFSET('Hygiene Data'!$I$9,0,10*ROW('Hygiene Data'!I131))),'Data Summary'!EF137="Yes"),OFFSET('Hygiene Data'!$I$9,0,10*ROW('Hygiene Data'!I131)),NA())</f>
        <v>#N/A</v>
      </c>
    </row>
    <row r="138" spans="1:69" x14ac:dyDescent="0.25">
      <c r="A138" s="504" t="e">
        <f ca="1">+RIGHT('Data Summary'!A138,LEN('Data Summary'!A138)-9)</f>
        <v>#VALUE!</v>
      </c>
      <c r="B138" s="478" t="str">
        <f ca="1">+IF(ISTEXT('Data Summary'!B138),'Data Summary'!B138,"")</f>
        <v/>
      </c>
      <c r="C138" s="505" t="e">
        <f ca="1">+VALUE('Data Summary'!C138)</f>
        <v>#VALUE!</v>
      </c>
      <c r="D138" s="506" t="e">
        <f ca="1">+IF(AND(ISNUMBER(OFFSET('Water Data'!$D$4,0,10*ROW('Water Data'!D132))),'Data Summary'!BS138="Yes"),100-OFFSET('Water Data'!$D$4,0,10*ROW('Water Data'!D132)),NA())</f>
        <v>#N/A</v>
      </c>
      <c r="E138" s="506" t="e">
        <f ca="1">+IF(AND(ISNUMBER(OFFSET('Water Data'!$D$6,0,10*ROW('Water Data'!D132))),'Data Summary'!BT138="Yes"),OFFSET('Water Data'!$D$6,0,10*ROW('Water Data'!D132)),NA())</f>
        <v>#N/A</v>
      </c>
      <c r="F138" s="506" t="e">
        <f ca="1">+IF(AND(ISNUMBER(OFFSET('Water Data'!$D$9,0,10*ROW('Water Data'!D132))),'Data Summary'!BU138="Yes"),OFFSET('Water Data'!$D$9,0,10*ROW('Water Data'!D132)),NA())</f>
        <v>#N/A</v>
      </c>
      <c r="G138" s="506" t="e">
        <f ca="1">+IF(AND(ISNUMBER(OFFSET('Water Data'!$E$4,0,10*ROW('Water Data'!E132))),'Data Summary'!BV138="Yes"),100-OFFSET('Water Data'!$E$4,0,10*ROW('Water Data'!E132)),NA())</f>
        <v>#N/A</v>
      </c>
      <c r="H138" s="506" t="e">
        <f ca="1">+IF(AND(ISNUMBER(OFFSET('Water Data'!$E$6,0,10*ROW('Water Data'!E132))),'Data Summary'!BW138="Yes"),OFFSET('Water Data'!$E$6,0,10*ROW('Water Data'!E132)),NA())</f>
        <v>#N/A</v>
      </c>
      <c r="I138" s="506" t="e">
        <f ca="1">+IF(AND(ISNUMBER(OFFSET('Water Data'!$E$9,0,10*ROW('Water Data'!E132))),'Data Summary'!BX138="Yes"),OFFSET('Water Data'!$E$9,0,10*ROW('Water Data'!E132)),NA())</f>
        <v>#N/A</v>
      </c>
      <c r="J138" s="506" t="e">
        <f ca="1">+IF(AND(ISNUMBER(OFFSET('Water Data'!$F$4,0,10*ROW('Water Data'!F132))),'Data Summary'!BY138="Yes"),100-OFFSET('Water Data'!$F$4,0,10*ROW('Water Data'!F132)),NA())</f>
        <v>#N/A</v>
      </c>
      <c r="K138" s="506" t="e">
        <f ca="1">+IF(AND(ISNUMBER(OFFSET('Water Data'!$F$6,0,10*ROW('Water Data'!F132))),'Data Summary'!BZ138="Yes"),OFFSET('Water Data'!$F$6,0,10*ROW('Water Data'!F132)),NA())</f>
        <v>#N/A</v>
      </c>
      <c r="L138" s="506" t="e">
        <f ca="1">+IF(AND(ISNUMBER(OFFSET('Water Data'!$F$9,0,10*ROW('Water Data'!F132))),'Data Summary'!CA138="Yes"),OFFSET('Water Data'!$F$9,0,10*ROW('Water Data'!F132)),NA())</f>
        <v>#N/A</v>
      </c>
      <c r="M138" s="506" t="e">
        <f ca="1">+IF(AND(ISNUMBER(OFFSET('Water Data'!$G$4,0,10*ROW('Water Data'!G132))),'Data Summary'!CB138="Yes"),100-OFFSET('Water Data'!$G$4,0,10*ROW('Water Data'!G132)),NA())</f>
        <v>#N/A</v>
      </c>
      <c r="N138" s="506" t="e">
        <f ca="1">+IF(AND(ISNUMBER(OFFSET('Water Data'!$G$6,0,10*ROW('Water Data'!G132))),'Data Summary'!CC138="Yes"),OFFSET('Water Data'!$G$6,0,10*ROW('Water Data'!G132)),NA())</f>
        <v>#N/A</v>
      </c>
      <c r="O138" s="506" t="e">
        <f ca="1">+IF(AND(ISNUMBER(OFFSET('Water Data'!$G$9,0,10*ROW('Water Data'!G132))),'Data Summary'!CD138="Yes"),OFFSET('Water Data'!$G$9,0,10*ROW('Water Data'!G132)),NA())</f>
        <v>#N/A</v>
      </c>
      <c r="P138" s="506" t="e">
        <f ca="1">+IF(AND(ISNUMBER(OFFSET('Water Data'!$H$4,0,10*ROW('Water Data'!H132))),'Data Summary'!CE138="Yes"),100-OFFSET('Water Data'!$H$4,0,10*ROW('Water Data'!H132)),NA())</f>
        <v>#N/A</v>
      </c>
      <c r="Q138" s="506" t="e">
        <f ca="1">+IF(AND(ISNUMBER(OFFSET('Water Data'!$H$6,0,10*ROW('Water Data'!H132))),'Data Summary'!CF138="Yes"),OFFSET('Water Data'!$H$6,0,10*ROW('Water Data'!H132)),NA())</f>
        <v>#N/A</v>
      </c>
      <c r="R138" s="506" t="e">
        <f ca="1">+IF(AND(ISNUMBER(OFFSET('Water Data'!$H$9,0,10*ROW('Water Data'!H132))),'Data Summary'!CG138="Yes"),OFFSET('Water Data'!$H$9,0,10*ROW('Water Data'!H132)),NA())</f>
        <v>#N/A</v>
      </c>
      <c r="S138" s="506" t="e">
        <f ca="1">+IF(AND(ISNUMBER(OFFSET('Water Data'!$I$4,0,10*ROW('Water Data'!I132))),'Data Summary'!CH138="Yes"),100-OFFSET('Water Data'!$I$4,0,10*ROW('Water Data'!I132)),NA())</f>
        <v>#N/A</v>
      </c>
      <c r="T138" s="506" t="e">
        <f ca="1">+IF(AND(ISNUMBER(OFFSET('Water Data'!$I$6,0,10*ROW('Water Data'!I132))),'Data Summary'!CI138="Yes"),OFFSET('Water Data'!$I$6,0,10*ROW('Water Data'!I132)),NA())</f>
        <v>#N/A</v>
      </c>
      <c r="U138" s="506" t="e">
        <f ca="1">+IF(AND(ISNUMBER(OFFSET('Water Data'!$I$9,0,10*ROW('Water Data'!I132))),'Data Summary'!CJ138="Yes"),OFFSET('Water Data'!$I$9,0,10*ROW('Water Data'!I132)),NA())</f>
        <v>#N/A</v>
      </c>
      <c r="V138" s="507" t="e">
        <f ca="1">+IF(AND(ISNUMBER(OFFSET('Sanitation Data'!$D$4,0,10*ROW('Sanitation Data'!D132))),'Data Summary'!CK138="Yes"),100-OFFSET('Sanitation Data'!$D$4,0,10*ROW('Sanitation Data'!D132)),NA())</f>
        <v>#N/A</v>
      </c>
      <c r="W138" s="507" t="e">
        <f ca="1">+IF(AND(ISNUMBER(OFFSET('Sanitation Data'!$D$6,0,10*ROW('Sanitation Data'!D132))),'Data Summary'!CL138="Yes"),OFFSET('Sanitation Data'!$D$6,0,10*ROW('Sanitation Data'!D132)),NA())</f>
        <v>#N/A</v>
      </c>
      <c r="X138" s="507" t="e">
        <f ca="1">+IF(AND(ISNUMBER(OFFSET('Sanitation Data'!$D$10,0,10*ROW('Sanitation Data'!D132))),'Data Summary'!CM138="Yes"),OFFSET('Sanitation Data'!$D$10,0,10*ROW('Sanitation Data'!D132)),NA())</f>
        <v>#N/A</v>
      </c>
      <c r="Y138" s="507" t="e">
        <f ca="1">+IF(AND(ISNUMBER(OFFSET('Sanitation Data'!$D$11,0,10*ROW('Sanitation Data'!D132))),'Data Summary'!CN138="Yes"),OFFSET('Sanitation Data'!$D$11,0,10*ROW('Sanitation Data'!D132)),NA())</f>
        <v>#N/A</v>
      </c>
      <c r="Z138" s="507" t="e">
        <f ca="1">+IF(AND(ISNUMBER(OFFSET('Sanitation Data'!$D$12,0,10*ROW('Sanitation Data'!D132))),'Data Summary'!CO138="Yes"),OFFSET('Sanitation Data'!$D$12,0,10*ROW('Sanitation Data'!D132)),NA())</f>
        <v>#N/A</v>
      </c>
      <c r="AA138" s="507" t="e">
        <f ca="1">+IF(AND(ISNUMBER(OFFSET('Sanitation Data'!$E$4,0,10*ROW('Sanitation Data'!E132))),'Data Summary'!CP138="Yes"),100-OFFSET('Sanitation Data'!$E$4,0,10*ROW('Sanitation Data'!E132)),NA())</f>
        <v>#N/A</v>
      </c>
      <c r="AB138" s="507" t="e">
        <f ca="1">+IF(AND(ISNUMBER(OFFSET('Sanitation Data'!$E$6,0,10*ROW('Sanitation Data'!E132))),'Data Summary'!CQ138="Yes"),OFFSET('Sanitation Data'!$E$6,0,10*ROW('Sanitation Data'!E132)),NA())</f>
        <v>#N/A</v>
      </c>
      <c r="AC138" s="507" t="e">
        <f ca="1">+IF(AND(ISNUMBER(OFFSET('Sanitation Data'!$E$10,0,10*ROW('Sanitation Data'!E132))),'Data Summary'!CR138="Yes"),OFFSET('Sanitation Data'!$E$10,0,10*ROW('Sanitation Data'!E132)),NA())</f>
        <v>#N/A</v>
      </c>
      <c r="AD138" s="507" t="e">
        <f ca="1">+IF(AND(ISNUMBER(OFFSET('Sanitation Data'!$E$11,0,10*ROW('Sanitation Data'!E132))),'Data Summary'!CS138="Yes"),OFFSET('Sanitation Data'!$E$11,0,10*ROW('Sanitation Data'!E132)),NA())</f>
        <v>#N/A</v>
      </c>
      <c r="AE138" s="507" t="e">
        <f ca="1">+IF(AND(ISNUMBER(OFFSET('Sanitation Data'!$E$12,0,10*ROW('Sanitation Data'!E132))),'Data Summary'!CT138="Yes"),OFFSET('Sanitation Data'!$E$12,0,10*ROW('Sanitation Data'!E132)),NA())</f>
        <v>#N/A</v>
      </c>
      <c r="AF138" s="507" t="e">
        <f ca="1">+IF(AND(ISNUMBER(OFFSET('Sanitation Data'!$F$4,0,10*ROW('Sanitation Data'!F132))),'Data Summary'!CU138="Yes"),100-OFFSET('Sanitation Data'!$F$4,0,10*ROW('Sanitation Data'!F132)),NA())</f>
        <v>#N/A</v>
      </c>
      <c r="AG138" s="507" t="e">
        <f ca="1">+IF(AND(ISNUMBER(OFFSET('Sanitation Data'!$F$6,0,10*ROW('Sanitation Data'!F132))),'Data Summary'!CV138="Yes"),OFFSET('Sanitation Data'!$F$6,0,10*ROW('Sanitation Data'!F132)),NA())</f>
        <v>#N/A</v>
      </c>
      <c r="AH138" s="507" t="e">
        <f ca="1">+IF(AND(ISNUMBER(OFFSET('Sanitation Data'!$F$10,0,10*ROW('Sanitation Data'!F132))),'Data Summary'!CW138="Yes"),OFFSET('Sanitation Data'!$F$10,0,10*ROW('Sanitation Data'!F132)),NA())</f>
        <v>#N/A</v>
      </c>
      <c r="AI138" s="507" t="e">
        <f ca="1">+IF(AND(ISNUMBER(OFFSET('Sanitation Data'!$F$11,0,10*ROW('Sanitation Data'!F132))),'Data Summary'!CX138="Yes"),OFFSET('Sanitation Data'!$F$11,0,10*ROW('Sanitation Data'!F132)),NA())</f>
        <v>#N/A</v>
      </c>
      <c r="AJ138" s="507" t="e">
        <f ca="1">+IF(AND(ISNUMBER(OFFSET('Sanitation Data'!$F$12,0,10*ROW('Sanitation Data'!F132))),'Data Summary'!CY138="Yes"),OFFSET('Sanitation Data'!$F$12,0,10*ROW('Sanitation Data'!F132)),NA())</f>
        <v>#N/A</v>
      </c>
      <c r="AK138" s="507" t="e">
        <f ca="1">+IF(AND(ISNUMBER(OFFSET('Sanitation Data'!$G$4,0,10*ROW('Sanitation Data'!G132))),'Data Summary'!CZ138="Yes"),100-OFFSET('Sanitation Data'!$G$4,0,10*ROW('Sanitation Data'!G132)),NA())</f>
        <v>#N/A</v>
      </c>
      <c r="AL138" s="507" t="e">
        <f ca="1">+IF(AND(ISNUMBER(OFFSET('Sanitation Data'!$G$6,0,10*ROW('Sanitation Data'!G132))),'Data Summary'!DA138="Yes"),OFFSET('Sanitation Data'!$G$6,0,10*ROW('Sanitation Data'!G132)),NA())</f>
        <v>#N/A</v>
      </c>
      <c r="AM138" s="507" t="e">
        <f ca="1">+IF(AND(ISNUMBER(OFFSET('Sanitation Data'!$G$10,0,10*ROW('Sanitation Data'!G132))),'Data Summary'!DB138="Yes"),OFFSET('Sanitation Data'!$G$10,0,10*ROW('Sanitation Data'!G132)),NA())</f>
        <v>#N/A</v>
      </c>
      <c r="AN138" s="507" t="e">
        <f ca="1">+IF(AND(ISNUMBER(OFFSET('Sanitation Data'!$G$11,0,10*ROW('Sanitation Data'!G132))),'Data Summary'!DC138="Yes"),OFFSET('Sanitation Data'!$G$11,0,10*ROW('Sanitation Data'!G132)),NA())</f>
        <v>#N/A</v>
      </c>
      <c r="AO138" s="507" t="e">
        <f ca="1">+IF(AND(ISNUMBER(OFFSET('Sanitation Data'!$G$12,0,10*ROW('Sanitation Data'!G132))),'Data Summary'!DD138="Yes"),OFFSET('Sanitation Data'!$G$12,0,10*ROW('Sanitation Data'!G132)),NA())</f>
        <v>#N/A</v>
      </c>
      <c r="AP138" s="507" t="e">
        <f ca="1">+IF(AND(ISNUMBER(OFFSET('Sanitation Data'!$H$4,0,10*ROW('Sanitation Data'!H132))),'Data Summary'!DE138="Yes"),100-OFFSET('Sanitation Data'!$H$4,0,10*ROW('Sanitation Data'!H132)),NA())</f>
        <v>#N/A</v>
      </c>
      <c r="AQ138" s="507" t="e">
        <f ca="1">+IF(AND(ISNUMBER(OFFSET('Sanitation Data'!$H$6,0,10*ROW('Sanitation Data'!H132))),'Data Summary'!DF138="Yes"),OFFSET('Sanitation Data'!$H$6,0,10*ROW('Sanitation Data'!H132)),NA())</f>
        <v>#N/A</v>
      </c>
      <c r="AR138" s="507" t="e">
        <f ca="1">+IF(AND(ISNUMBER(OFFSET('Sanitation Data'!$H$10,0,10*ROW('Sanitation Data'!H132))),'Data Summary'!DG138="Yes"),OFFSET('Sanitation Data'!$H$10,0,10*ROW('Sanitation Data'!H132)),NA())</f>
        <v>#N/A</v>
      </c>
      <c r="AS138" s="507" t="e">
        <f ca="1">+IF(AND(ISNUMBER(OFFSET('Sanitation Data'!$H$11,0,10*ROW('Sanitation Data'!H132))),'Data Summary'!DH138="Yes"),OFFSET('Sanitation Data'!$H$11,0,10*ROW('Sanitation Data'!H132)),NA())</f>
        <v>#N/A</v>
      </c>
      <c r="AT138" s="507" t="e">
        <f ca="1">+IF(AND(ISNUMBER(OFFSET('Sanitation Data'!$H$12,0,10*ROW('Sanitation Data'!H132))),'Data Summary'!DI138="Yes"),OFFSET('Sanitation Data'!$H$12,0,10*ROW('Sanitation Data'!H132)),NA())</f>
        <v>#N/A</v>
      </c>
      <c r="AU138" s="507" t="e">
        <f ca="1">+IF(AND(ISNUMBER(OFFSET('Sanitation Data'!$I$4,0,10*ROW('Sanitation Data'!I132))),'Data Summary'!DJ138="Yes"),100-OFFSET('Sanitation Data'!$I$4,0,10*ROW('Sanitation Data'!I132)),NA())</f>
        <v>#N/A</v>
      </c>
      <c r="AV138" s="507" t="e">
        <f ca="1">+IF(AND(ISNUMBER(OFFSET('Sanitation Data'!$I$6,0,10*ROW('Sanitation Data'!I132))),'Data Summary'!DK138="Yes"),OFFSET('Sanitation Data'!$I$6,0,10*ROW('Sanitation Data'!I132)),NA())</f>
        <v>#N/A</v>
      </c>
      <c r="AW138" s="507" t="e">
        <f ca="1">+IF(AND(ISNUMBER(OFFSET('Sanitation Data'!$I$10,0,10*ROW('Sanitation Data'!I132))),'Data Summary'!DL138="Yes"),OFFSET('Sanitation Data'!$I$10,0,10*ROW('Sanitation Data'!I132)),NA())</f>
        <v>#N/A</v>
      </c>
      <c r="AX138" s="507" t="e">
        <f ca="1">+IF(AND(ISNUMBER(OFFSET('Sanitation Data'!$I$11,0,10*ROW('Sanitation Data'!I132))),'Data Summary'!DM138="Yes"),OFFSET('Sanitation Data'!$I$11,0,10*ROW('Sanitation Data'!I132)),NA())</f>
        <v>#N/A</v>
      </c>
      <c r="AY138" s="507" t="e">
        <f ca="1">+IF(AND(ISNUMBER(OFFSET('Sanitation Data'!$I$12,0,10*ROW('Sanitation Data'!I132))),'Data Summary'!DN138="Yes"),OFFSET('Sanitation Data'!$I$12,0,10*ROW('Sanitation Data'!I132)),NA())</f>
        <v>#N/A</v>
      </c>
      <c r="AZ138" s="508" t="e">
        <f ca="1">+IF(AND(ISNUMBER(OFFSET('Hygiene Data'!$D$5,0,10*ROW('Hygiene Data'!D132))),'Data Summary'!DO138="Yes"),OFFSET('Hygiene Data'!$D$5,0,10*ROW('Hygiene Data'!D132)),NA())</f>
        <v>#N/A</v>
      </c>
      <c r="BA138" s="508" t="e">
        <f ca="1">+IF(AND(ISNUMBER(OFFSET('Hygiene Data'!$D$7,0,10*ROW('Hygiene Data'!D132))),'Data Summary'!DP138="Yes"),OFFSET('Hygiene Data'!$D$7,0,10*ROW('Hygiene Data'!D132)),NA())</f>
        <v>#N/A</v>
      </c>
      <c r="BB138" s="508" t="e">
        <f ca="1">+IF(AND(ISNUMBER(OFFSET('Hygiene Data'!$D$9,0,10*ROW('Hygiene Data'!D132))),'Data Summary'!DQ138="Yes"),OFFSET('Hygiene Data'!$D$9,0,10*ROW('Hygiene Data'!D132)),NA())</f>
        <v>#N/A</v>
      </c>
      <c r="BC138" s="508" t="e">
        <f ca="1">+IF(AND(ISNUMBER(OFFSET('Hygiene Data'!$E$5,0,10*ROW('Hygiene Data'!E132))),'Data Summary'!DR138="Yes"),OFFSET('Hygiene Data'!$E$5,0,10*ROW('Hygiene Data'!E132)),NA())</f>
        <v>#N/A</v>
      </c>
      <c r="BD138" s="508" t="e">
        <f ca="1">+IF(AND(ISNUMBER(OFFSET('Hygiene Data'!$E$7,0,10*ROW('Hygiene Data'!E132))),'Data Summary'!DS138="Yes"),OFFSET('Hygiene Data'!$E$7,0,10*ROW('Hygiene Data'!E132)),NA())</f>
        <v>#N/A</v>
      </c>
      <c r="BE138" s="508" t="e">
        <f ca="1">+IF(AND(ISNUMBER(OFFSET('Hygiene Data'!$E$9,0,10*ROW('Hygiene Data'!E132))),'Data Summary'!DT138="Yes"),OFFSET('Hygiene Data'!$E$9,0,10*ROW('Hygiene Data'!E132)),NA())</f>
        <v>#N/A</v>
      </c>
      <c r="BF138" s="508" t="e">
        <f ca="1">+IF(AND(ISNUMBER(OFFSET('Hygiene Data'!$F$5,0,10*ROW('Hygiene Data'!F132))),'Data Summary'!DU138="Yes"),OFFSET('Hygiene Data'!$F$5,0,10*ROW('Hygiene Data'!F132)),NA())</f>
        <v>#N/A</v>
      </c>
      <c r="BG138" s="508" t="e">
        <f ca="1">+IF(AND(ISNUMBER(OFFSET('Hygiene Data'!$F$7,0,10*ROW('Hygiene Data'!F132))),'Data Summary'!DV138="Yes"),OFFSET('Hygiene Data'!$F$7,0,10*ROW('Hygiene Data'!F132)),NA())</f>
        <v>#N/A</v>
      </c>
      <c r="BH138" s="508" t="e">
        <f ca="1">+IF(AND(ISNUMBER(OFFSET('Hygiene Data'!$F$9,0,10*ROW('Hygiene Data'!F132))),'Data Summary'!DW138="Yes"),OFFSET('Hygiene Data'!$F$9,0,10*ROW('Hygiene Data'!F132)),NA())</f>
        <v>#N/A</v>
      </c>
      <c r="BI138" s="508" t="e">
        <f ca="1">+IF(AND(ISNUMBER(OFFSET('Hygiene Data'!$G$5,0,10*ROW('Hygiene Data'!G132))),'Data Summary'!DX138="Yes"),OFFSET('Hygiene Data'!$G$5,0,10*ROW('Hygiene Data'!G132)),NA())</f>
        <v>#N/A</v>
      </c>
      <c r="BJ138" s="508" t="e">
        <f ca="1">+IF(AND(ISNUMBER(OFFSET('Hygiene Data'!$G$7,0,10*ROW('Hygiene Data'!G132))),'Data Summary'!DY138="Yes"),OFFSET('Hygiene Data'!$G$7,0,10*ROW('Hygiene Data'!G132)),NA())</f>
        <v>#N/A</v>
      </c>
      <c r="BK138" s="508" t="e">
        <f ca="1">+IF(AND(ISNUMBER(OFFSET('Hygiene Data'!$G$9,0,10*ROW('Hygiene Data'!G132))),'Data Summary'!DZ138="Yes"),OFFSET('Hygiene Data'!$G$9,0,10*ROW('Hygiene Data'!G132)),NA())</f>
        <v>#N/A</v>
      </c>
      <c r="BL138" s="508" t="e">
        <f ca="1">+IF(AND(ISNUMBER(OFFSET('Hygiene Data'!$H$5,0,10*ROW('Hygiene Data'!H132))),'Data Summary'!EA138="Yes"),OFFSET('Hygiene Data'!$H$5,0,10*ROW('Hygiene Data'!H132)),NA())</f>
        <v>#N/A</v>
      </c>
      <c r="BM138" s="508" t="e">
        <f ca="1">+IF(AND(ISNUMBER(OFFSET('Hygiene Data'!$H$7,0,10*ROW('Hygiene Data'!H132))),'Data Summary'!EB138="Yes"),OFFSET('Hygiene Data'!$H$7,0,10*ROW('Hygiene Data'!H132)),NA())</f>
        <v>#N/A</v>
      </c>
      <c r="BN138" s="508" t="e">
        <f ca="1">+IF(AND(ISNUMBER(OFFSET('Hygiene Data'!$H$9,0,10*ROW('Hygiene Data'!H132))),'Data Summary'!EC138="Yes"),OFFSET('Hygiene Data'!$H$9,0,10*ROW('Hygiene Data'!H132)),NA())</f>
        <v>#N/A</v>
      </c>
      <c r="BO138" s="508" t="e">
        <f ca="1">+IF(AND(ISNUMBER(OFFSET('Hygiene Data'!$I$5,0,10*ROW('Hygiene Data'!I132))),'Data Summary'!ED138="Yes"),OFFSET('Hygiene Data'!$I$5,0,10*ROW('Hygiene Data'!I132)),NA())</f>
        <v>#N/A</v>
      </c>
      <c r="BP138" s="508" t="e">
        <f ca="1">+IF(AND(ISNUMBER(OFFSET('Hygiene Data'!$I$7,0,10*ROW('Hygiene Data'!I132))),'Data Summary'!EE138="Yes"),OFFSET('Hygiene Data'!$I$7,0,10*ROW('Hygiene Data'!I132)),NA())</f>
        <v>#N/A</v>
      </c>
      <c r="BQ138" s="508" t="e">
        <f ca="1">+IF(AND(ISNUMBER(OFFSET('Hygiene Data'!$I$9,0,10*ROW('Hygiene Data'!I132))),'Data Summary'!EF138="Yes"),OFFSET('Hygiene Data'!$I$9,0,10*ROW('Hygiene Data'!I132)),NA())</f>
        <v>#N/A</v>
      </c>
    </row>
    <row r="139" spans="1:69" x14ac:dyDescent="0.25">
      <c r="A139" s="504" t="e">
        <f ca="1">+RIGHT('Data Summary'!A139,LEN('Data Summary'!A139)-9)</f>
        <v>#VALUE!</v>
      </c>
      <c r="B139" s="478" t="str">
        <f ca="1">+IF(ISTEXT('Data Summary'!B139),'Data Summary'!B139,"")</f>
        <v/>
      </c>
      <c r="C139" s="505" t="e">
        <f ca="1">+VALUE('Data Summary'!C139)</f>
        <v>#VALUE!</v>
      </c>
      <c r="D139" s="506" t="e">
        <f ca="1">+IF(AND(ISNUMBER(OFFSET('Water Data'!$D$4,0,10*ROW('Water Data'!D133))),'Data Summary'!BS139="Yes"),100-OFFSET('Water Data'!$D$4,0,10*ROW('Water Data'!D133)),NA())</f>
        <v>#N/A</v>
      </c>
      <c r="E139" s="506" t="e">
        <f ca="1">+IF(AND(ISNUMBER(OFFSET('Water Data'!$D$6,0,10*ROW('Water Data'!D133))),'Data Summary'!BT139="Yes"),OFFSET('Water Data'!$D$6,0,10*ROW('Water Data'!D133)),NA())</f>
        <v>#N/A</v>
      </c>
      <c r="F139" s="506" t="e">
        <f ca="1">+IF(AND(ISNUMBER(OFFSET('Water Data'!$D$9,0,10*ROW('Water Data'!D133))),'Data Summary'!BU139="Yes"),OFFSET('Water Data'!$D$9,0,10*ROW('Water Data'!D133)),NA())</f>
        <v>#N/A</v>
      </c>
      <c r="G139" s="506" t="e">
        <f ca="1">+IF(AND(ISNUMBER(OFFSET('Water Data'!$E$4,0,10*ROW('Water Data'!E133))),'Data Summary'!BV139="Yes"),100-OFFSET('Water Data'!$E$4,0,10*ROW('Water Data'!E133)),NA())</f>
        <v>#N/A</v>
      </c>
      <c r="H139" s="506" t="e">
        <f ca="1">+IF(AND(ISNUMBER(OFFSET('Water Data'!$E$6,0,10*ROW('Water Data'!E133))),'Data Summary'!BW139="Yes"),OFFSET('Water Data'!$E$6,0,10*ROW('Water Data'!E133)),NA())</f>
        <v>#N/A</v>
      </c>
      <c r="I139" s="506" t="e">
        <f ca="1">+IF(AND(ISNUMBER(OFFSET('Water Data'!$E$9,0,10*ROW('Water Data'!E133))),'Data Summary'!BX139="Yes"),OFFSET('Water Data'!$E$9,0,10*ROW('Water Data'!E133)),NA())</f>
        <v>#N/A</v>
      </c>
      <c r="J139" s="506" t="e">
        <f ca="1">+IF(AND(ISNUMBER(OFFSET('Water Data'!$F$4,0,10*ROW('Water Data'!F133))),'Data Summary'!BY139="Yes"),100-OFFSET('Water Data'!$F$4,0,10*ROW('Water Data'!F133)),NA())</f>
        <v>#N/A</v>
      </c>
      <c r="K139" s="506" t="e">
        <f ca="1">+IF(AND(ISNUMBER(OFFSET('Water Data'!$F$6,0,10*ROW('Water Data'!F133))),'Data Summary'!BZ139="Yes"),OFFSET('Water Data'!$F$6,0,10*ROW('Water Data'!F133)),NA())</f>
        <v>#N/A</v>
      </c>
      <c r="L139" s="506" t="e">
        <f ca="1">+IF(AND(ISNUMBER(OFFSET('Water Data'!$F$9,0,10*ROW('Water Data'!F133))),'Data Summary'!CA139="Yes"),OFFSET('Water Data'!$F$9,0,10*ROW('Water Data'!F133)),NA())</f>
        <v>#N/A</v>
      </c>
      <c r="M139" s="506" t="e">
        <f ca="1">+IF(AND(ISNUMBER(OFFSET('Water Data'!$G$4,0,10*ROW('Water Data'!G133))),'Data Summary'!CB139="Yes"),100-OFFSET('Water Data'!$G$4,0,10*ROW('Water Data'!G133)),NA())</f>
        <v>#N/A</v>
      </c>
      <c r="N139" s="506" t="e">
        <f ca="1">+IF(AND(ISNUMBER(OFFSET('Water Data'!$G$6,0,10*ROW('Water Data'!G133))),'Data Summary'!CC139="Yes"),OFFSET('Water Data'!$G$6,0,10*ROW('Water Data'!G133)),NA())</f>
        <v>#N/A</v>
      </c>
      <c r="O139" s="506" t="e">
        <f ca="1">+IF(AND(ISNUMBER(OFFSET('Water Data'!$G$9,0,10*ROW('Water Data'!G133))),'Data Summary'!CD139="Yes"),OFFSET('Water Data'!$G$9,0,10*ROW('Water Data'!G133)),NA())</f>
        <v>#N/A</v>
      </c>
      <c r="P139" s="506" t="e">
        <f ca="1">+IF(AND(ISNUMBER(OFFSET('Water Data'!$H$4,0,10*ROW('Water Data'!H133))),'Data Summary'!CE139="Yes"),100-OFFSET('Water Data'!$H$4,0,10*ROW('Water Data'!H133)),NA())</f>
        <v>#N/A</v>
      </c>
      <c r="Q139" s="506" t="e">
        <f ca="1">+IF(AND(ISNUMBER(OFFSET('Water Data'!$H$6,0,10*ROW('Water Data'!H133))),'Data Summary'!CF139="Yes"),OFFSET('Water Data'!$H$6,0,10*ROW('Water Data'!H133)),NA())</f>
        <v>#N/A</v>
      </c>
      <c r="R139" s="506" t="e">
        <f ca="1">+IF(AND(ISNUMBER(OFFSET('Water Data'!$H$9,0,10*ROW('Water Data'!H133))),'Data Summary'!CG139="Yes"),OFFSET('Water Data'!$H$9,0,10*ROW('Water Data'!H133)),NA())</f>
        <v>#N/A</v>
      </c>
      <c r="S139" s="506" t="e">
        <f ca="1">+IF(AND(ISNUMBER(OFFSET('Water Data'!$I$4,0,10*ROW('Water Data'!I133))),'Data Summary'!CH139="Yes"),100-OFFSET('Water Data'!$I$4,0,10*ROW('Water Data'!I133)),NA())</f>
        <v>#N/A</v>
      </c>
      <c r="T139" s="506" t="e">
        <f ca="1">+IF(AND(ISNUMBER(OFFSET('Water Data'!$I$6,0,10*ROW('Water Data'!I133))),'Data Summary'!CI139="Yes"),OFFSET('Water Data'!$I$6,0,10*ROW('Water Data'!I133)),NA())</f>
        <v>#N/A</v>
      </c>
      <c r="U139" s="506" t="e">
        <f ca="1">+IF(AND(ISNUMBER(OFFSET('Water Data'!$I$9,0,10*ROW('Water Data'!I133))),'Data Summary'!CJ139="Yes"),OFFSET('Water Data'!$I$9,0,10*ROW('Water Data'!I133)),NA())</f>
        <v>#N/A</v>
      </c>
      <c r="V139" s="507" t="e">
        <f ca="1">+IF(AND(ISNUMBER(OFFSET('Sanitation Data'!$D$4,0,10*ROW('Sanitation Data'!D133))),'Data Summary'!CK139="Yes"),100-OFFSET('Sanitation Data'!$D$4,0,10*ROW('Sanitation Data'!D133)),NA())</f>
        <v>#N/A</v>
      </c>
      <c r="W139" s="507" t="e">
        <f ca="1">+IF(AND(ISNUMBER(OFFSET('Sanitation Data'!$D$6,0,10*ROW('Sanitation Data'!D133))),'Data Summary'!CL139="Yes"),OFFSET('Sanitation Data'!$D$6,0,10*ROW('Sanitation Data'!D133)),NA())</f>
        <v>#N/A</v>
      </c>
      <c r="X139" s="507" t="e">
        <f ca="1">+IF(AND(ISNUMBER(OFFSET('Sanitation Data'!$D$10,0,10*ROW('Sanitation Data'!D133))),'Data Summary'!CM139="Yes"),OFFSET('Sanitation Data'!$D$10,0,10*ROW('Sanitation Data'!D133)),NA())</f>
        <v>#N/A</v>
      </c>
      <c r="Y139" s="507" t="e">
        <f ca="1">+IF(AND(ISNUMBER(OFFSET('Sanitation Data'!$D$11,0,10*ROW('Sanitation Data'!D133))),'Data Summary'!CN139="Yes"),OFFSET('Sanitation Data'!$D$11,0,10*ROW('Sanitation Data'!D133)),NA())</f>
        <v>#N/A</v>
      </c>
      <c r="Z139" s="507" t="e">
        <f ca="1">+IF(AND(ISNUMBER(OFFSET('Sanitation Data'!$D$12,0,10*ROW('Sanitation Data'!D133))),'Data Summary'!CO139="Yes"),OFFSET('Sanitation Data'!$D$12,0,10*ROW('Sanitation Data'!D133)),NA())</f>
        <v>#N/A</v>
      </c>
      <c r="AA139" s="507" t="e">
        <f ca="1">+IF(AND(ISNUMBER(OFFSET('Sanitation Data'!$E$4,0,10*ROW('Sanitation Data'!E133))),'Data Summary'!CP139="Yes"),100-OFFSET('Sanitation Data'!$E$4,0,10*ROW('Sanitation Data'!E133)),NA())</f>
        <v>#N/A</v>
      </c>
      <c r="AB139" s="507" t="e">
        <f ca="1">+IF(AND(ISNUMBER(OFFSET('Sanitation Data'!$E$6,0,10*ROW('Sanitation Data'!E133))),'Data Summary'!CQ139="Yes"),OFFSET('Sanitation Data'!$E$6,0,10*ROW('Sanitation Data'!E133)),NA())</f>
        <v>#N/A</v>
      </c>
      <c r="AC139" s="507" t="e">
        <f ca="1">+IF(AND(ISNUMBER(OFFSET('Sanitation Data'!$E$10,0,10*ROW('Sanitation Data'!E133))),'Data Summary'!CR139="Yes"),OFFSET('Sanitation Data'!$E$10,0,10*ROW('Sanitation Data'!E133)),NA())</f>
        <v>#N/A</v>
      </c>
      <c r="AD139" s="507" t="e">
        <f ca="1">+IF(AND(ISNUMBER(OFFSET('Sanitation Data'!$E$11,0,10*ROW('Sanitation Data'!E133))),'Data Summary'!CS139="Yes"),OFFSET('Sanitation Data'!$E$11,0,10*ROW('Sanitation Data'!E133)),NA())</f>
        <v>#N/A</v>
      </c>
      <c r="AE139" s="507" t="e">
        <f ca="1">+IF(AND(ISNUMBER(OFFSET('Sanitation Data'!$E$12,0,10*ROW('Sanitation Data'!E133))),'Data Summary'!CT139="Yes"),OFFSET('Sanitation Data'!$E$12,0,10*ROW('Sanitation Data'!E133)),NA())</f>
        <v>#N/A</v>
      </c>
      <c r="AF139" s="507" t="e">
        <f ca="1">+IF(AND(ISNUMBER(OFFSET('Sanitation Data'!$F$4,0,10*ROW('Sanitation Data'!F133))),'Data Summary'!CU139="Yes"),100-OFFSET('Sanitation Data'!$F$4,0,10*ROW('Sanitation Data'!F133)),NA())</f>
        <v>#N/A</v>
      </c>
      <c r="AG139" s="507" t="e">
        <f ca="1">+IF(AND(ISNUMBER(OFFSET('Sanitation Data'!$F$6,0,10*ROW('Sanitation Data'!F133))),'Data Summary'!CV139="Yes"),OFFSET('Sanitation Data'!$F$6,0,10*ROW('Sanitation Data'!F133)),NA())</f>
        <v>#N/A</v>
      </c>
      <c r="AH139" s="507" t="e">
        <f ca="1">+IF(AND(ISNUMBER(OFFSET('Sanitation Data'!$F$10,0,10*ROW('Sanitation Data'!F133))),'Data Summary'!CW139="Yes"),OFFSET('Sanitation Data'!$F$10,0,10*ROW('Sanitation Data'!F133)),NA())</f>
        <v>#N/A</v>
      </c>
      <c r="AI139" s="507" t="e">
        <f ca="1">+IF(AND(ISNUMBER(OFFSET('Sanitation Data'!$F$11,0,10*ROW('Sanitation Data'!F133))),'Data Summary'!CX139="Yes"),OFFSET('Sanitation Data'!$F$11,0,10*ROW('Sanitation Data'!F133)),NA())</f>
        <v>#N/A</v>
      </c>
      <c r="AJ139" s="507" t="e">
        <f ca="1">+IF(AND(ISNUMBER(OFFSET('Sanitation Data'!$F$12,0,10*ROW('Sanitation Data'!F133))),'Data Summary'!CY139="Yes"),OFFSET('Sanitation Data'!$F$12,0,10*ROW('Sanitation Data'!F133)),NA())</f>
        <v>#N/A</v>
      </c>
      <c r="AK139" s="507" t="e">
        <f ca="1">+IF(AND(ISNUMBER(OFFSET('Sanitation Data'!$G$4,0,10*ROW('Sanitation Data'!G133))),'Data Summary'!CZ139="Yes"),100-OFFSET('Sanitation Data'!$G$4,0,10*ROW('Sanitation Data'!G133)),NA())</f>
        <v>#N/A</v>
      </c>
      <c r="AL139" s="507" t="e">
        <f ca="1">+IF(AND(ISNUMBER(OFFSET('Sanitation Data'!$G$6,0,10*ROW('Sanitation Data'!G133))),'Data Summary'!DA139="Yes"),OFFSET('Sanitation Data'!$G$6,0,10*ROW('Sanitation Data'!G133)),NA())</f>
        <v>#N/A</v>
      </c>
      <c r="AM139" s="507" t="e">
        <f ca="1">+IF(AND(ISNUMBER(OFFSET('Sanitation Data'!$G$10,0,10*ROW('Sanitation Data'!G133))),'Data Summary'!DB139="Yes"),OFFSET('Sanitation Data'!$G$10,0,10*ROW('Sanitation Data'!G133)),NA())</f>
        <v>#N/A</v>
      </c>
      <c r="AN139" s="507" t="e">
        <f ca="1">+IF(AND(ISNUMBER(OFFSET('Sanitation Data'!$G$11,0,10*ROW('Sanitation Data'!G133))),'Data Summary'!DC139="Yes"),OFFSET('Sanitation Data'!$G$11,0,10*ROW('Sanitation Data'!G133)),NA())</f>
        <v>#N/A</v>
      </c>
      <c r="AO139" s="507" t="e">
        <f ca="1">+IF(AND(ISNUMBER(OFFSET('Sanitation Data'!$G$12,0,10*ROW('Sanitation Data'!G133))),'Data Summary'!DD139="Yes"),OFFSET('Sanitation Data'!$G$12,0,10*ROW('Sanitation Data'!G133)),NA())</f>
        <v>#N/A</v>
      </c>
      <c r="AP139" s="507" t="e">
        <f ca="1">+IF(AND(ISNUMBER(OFFSET('Sanitation Data'!$H$4,0,10*ROW('Sanitation Data'!H133))),'Data Summary'!DE139="Yes"),100-OFFSET('Sanitation Data'!$H$4,0,10*ROW('Sanitation Data'!H133)),NA())</f>
        <v>#N/A</v>
      </c>
      <c r="AQ139" s="507" t="e">
        <f ca="1">+IF(AND(ISNUMBER(OFFSET('Sanitation Data'!$H$6,0,10*ROW('Sanitation Data'!H133))),'Data Summary'!DF139="Yes"),OFFSET('Sanitation Data'!$H$6,0,10*ROW('Sanitation Data'!H133)),NA())</f>
        <v>#N/A</v>
      </c>
      <c r="AR139" s="507" t="e">
        <f ca="1">+IF(AND(ISNUMBER(OFFSET('Sanitation Data'!$H$10,0,10*ROW('Sanitation Data'!H133))),'Data Summary'!DG139="Yes"),OFFSET('Sanitation Data'!$H$10,0,10*ROW('Sanitation Data'!H133)),NA())</f>
        <v>#N/A</v>
      </c>
      <c r="AS139" s="507" t="e">
        <f ca="1">+IF(AND(ISNUMBER(OFFSET('Sanitation Data'!$H$11,0,10*ROW('Sanitation Data'!H133))),'Data Summary'!DH139="Yes"),OFFSET('Sanitation Data'!$H$11,0,10*ROW('Sanitation Data'!H133)),NA())</f>
        <v>#N/A</v>
      </c>
      <c r="AT139" s="507" t="e">
        <f ca="1">+IF(AND(ISNUMBER(OFFSET('Sanitation Data'!$H$12,0,10*ROW('Sanitation Data'!H133))),'Data Summary'!DI139="Yes"),OFFSET('Sanitation Data'!$H$12,0,10*ROW('Sanitation Data'!H133)),NA())</f>
        <v>#N/A</v>
      </c>
      <c r="AU139" s="507" t="e">
        <f ca="1">+IF(AND(ISNUMBER(OFFSET('Sanitation Data'!$I$4,0,10*ROW('Sanitation Data'!I133))),'Data Summary'!DJ139="Yes"),100-OFFSET('Sanitation Data'!$I$4,0,10*ROW('Sanitation Data'!I133)),NA())</f>
        <v>#N/A</v>
      </c>
      <c r="AV139" s="507" t="e">
        <f ca="1">+IF(AND(ISNUMBER(OFFSET('Sanitation Data'!$I$6,0,10*ROW('Sanitation Data'!I133))),'Data Summary'!DK139="Yes"),OFFSET('Sanitation Data'!$I$6,0,10*ROW('Sanitation Data'!I133)),NA())</f>
        <v>#N/A</v>
      </c>
      <c r="AW139" s="507" t="e">
        <f ca="1">+IF(AND(ISNUMBER(OFFSET('Sanitation Data'!$I$10,0,10*ROW('Sanitation Data'!I133))),'Data Summary'!DL139="Yes"),OFFSET('Sanitation Data'!$I$10,0,10*ROW('Sanitation Data'!I133)),NA())</f>
        <v>#N/A</v>
      </c>
      <c r="AX139" s="507" t="e">
        <f ca="1">+IF(AND(ISNUMBER(OFFSET('Sanitation Data'!$I$11,0,10*ROW('Sanitation Data'!I133))),'Data Summary'!DM139="Yes"),OFFSET('Sanitation Data'!$I$11,0,10*ROW('Sanitation Data'!I133)),NA())</f>
        <v>#N/A</v>
      </c>
      <c r="AY139" s="507" t="e">
        <f ca="1">+IF(AND(ISNUMBER(OFFSET('Sanitation Data'!$I$12,0,10*ROW('Sanitation Data'!I133))),'Data Summary'!DN139="Yes"),OFFSET('Sanitation Data'!$I$12,0,10*ROW('Sanitation Data'!I133)),NA())</f>
        <v>#N/A</v>
      </c>
      <c r="AZ139" s="508" t="e">
        <f ca="1">+IF(AND(ISNUMBER(OFFSET('Hygiene Data'!$D$5,0,10*ROW('Hygiene Data'!D133))),'Data Summary'!DO139="Yes"),OFFSET('Hygiene Data'!$D$5,0,10*ROW('Hygiene Data'!D133)),NA())</f>
        <v>#N/A</v>
      </c>
      <c r="BA139" s="508" t="e">
        <f ca="1">+IF(AND(ISNUMBER(OFFSET('Hygiene Data'!$D$7,0,10*ROW('Hygiene Data'!D133))),'Data Summary'!DP139="Yes"),OFFSET('Hygiene Data'!$D$7,0,10*ROW('Hygiene Data'!D133)),NA())</f>
        <v>#N/A</v>
      </c>
      <c r="BB139" s="508" t="e">
        <f ca="1">+IF(AND(ISNUMBER(OFFSET('Hygiene Data'!$D$9,0,10*ROW('Hygiene Data'!D133))),'Data Summary'!DQ139="Yes"),OFFSET('Hygiene Data'!$D$9,0,10*ROW('Hygiene Data'!D133)),NA())</f>
        <v>#N/A</v>
      </c>
      <c r="BC139" s="508" t="e">
        <f ca="1">+IF(AND(ISNUMBER(OFFSET('Hygiene Data'!$E$5,0,10*ROW('Hygiene Data'!E133))),'Data Summary'!DR139="Yes"),OFFSET('Hygiene Data'!$E$5,0,10*ROW('Hygiene Data'!E133)),NA())</f>
        <v>#N/A</v>
      </c>
      <c r="BD139" s="508" t="e">
        <f ca="1">+IF(AND(ISNUMBER(OFFSET('Hygiene Data'!$E$7,0,10*ROW('Hygiene Data'!E133))),'Data Summary'!DS139="Yes"),OFFSET('Hygiene Data'!$E$7,0,10*ROW('Hygiene Data'!E133)),NA())</f>
        <v>#N/A</v>
      </c>
      <c r="BE139" s="508" t="e">
        <f ca="1">+IF(AND(ISNUMBER(OFFSET('Hygiene Data'!$E$9,0,10*ROW('Hygiene Data'!E133))),'Data Summary'!DT139="Yes"),OFFSET('Hygiene Data'!$E$9,0,10*ROW('Hygiene Data'!E133)),NA())</f>
        <v>#N/A</v>
      </c>
      <c r="BF139" s="508" t="e">
        <f ca="1">+IF(AND(ISNUMBER(OFFSET('Hygiene Data'!$F$5,0,10*ROW('Hygiene Data'!F133))),'Data Summary'!DU139="Yes"),OFFSET('Hygiene Data'!$F$5,0,10*ROW('Hygiene Data'!F133)),NA())</f>
        <v>#N/A</v>
      </c>
      <c r="BG139" s="508" t="e">
        <f ca="1">+IF(AND(ISNUMBER(OFFSET('Hygiene Data'!$F$7,0,10*ROW('Hygiene Data'!F133))),'Data Summary'!DV139="Yes"),OFFSET('Hygiene Data'!$F$7,0,10*ROW('Hygiene Data'!F133)),NA())</f>
        <v>#N/A</v>
      </c>
      <c r="BH139" s="508" t="e">
        <f ca="1">+IF(AND(ISNUMBER(OFFSET('Hygiene Data'!$F$9,0,10*ROW('Hygiene Data'!F133))),'Data Summary'!DW139="Yes"),OFFSET('Hygiene Data'!$F$9,0,10*ROW('Hygiene Data'!F133)),NA())</f>
        <v>#N/A</v>
      </c>
      <c r="BI139" s="508" t="e">
        <f ca="1">+IF(AND(ISNUMBER(OFFSET('Hygiene Data'!$G$5,0,10*ROW('Hygiene Data'!G133))),'Data Summary'!DX139="Yes"),OFFSET('Hygiene Data'!$G$5,0,10*ROW('Hygiene Data'!G133)),NA())</f>
        <v>#N/A</v>
      </c>
      <c r="BJ139" s="508" t="e">
        <f ca="1">+IF(AND(ISNUMBER(OFFSET('Hygiene Data'!$G$7,0,10*ROW('Hygiene Data'!G133))),'Data Summary'!DY139="Yes"),OFFSET('Hygiene Data'!$G$7,0,10*ROW('Hygiene Data'!G133)),NA())</f>
        <v>#N/A</v>
      </c>
      <c r="BK139" s="508" t="e">
        <f ca="1">+IF(AND(ISNUMBER(OFFSET('Hygiene Data'!$G$9,0,10*ROW('Hygiene Data'!G133))),'Data Summary'!DZ139="Yes"),OFFSET('Hygiene Data'!$G$9,0,10*ROW('Hygiene Data'!G133)),NA())</f>
        <v>#N/A</v>
      </c>
      <c r="BL139" s="508" t="e">
        <f ca="1">+IF(AND(ISNUMBER(OFFSET('Hygiene Data'!$H$5,0,10*ROW('Hygiene Data'!H133))),'Data Summary'!EA139="Yes"),OFFSET('Hygiene Data'!$H$5,0,10*ROW('Hygiene Data'!H133)),NA())</f>
        <v>#N/A</v>
      </c>
      <c r="BM139" s="508" t="e">
        <f ca="1">+IF(AND(ISNUMBER(OFFSET('Hygiene Data'!$H$7,0,10*ROW('Hygiene Data'!H133))),'Data Summary'!EB139="Yes"),OFFSET('Hygiene Data'!$H$7,0,10*ROW('Hygiene Data'!H133)),NA())</f>
        <v>#N/A</v>
      </c>
      <c r="BN139" s="508" t="e">
        <f ca="1">+IF(AND(ISNUMBER(OFFSET('Hygiene Data'!$H$9,0,10*ROW('Hygiene Data'!H133))),'Data Summary'!EC139="Yes"),OFFSET('Hygiene Data'!$H$9,0,10*ROW('Hygiene Data'!H133)),NA())</f>
        <v>#N/A</v>
      </c>
      <c r="BO139" s="508" t="e">
        <f ca="1">+IF(AND(ISNUMBER(OFFSET('Hygiene Data'!$I$5,0,10*ROW('Hygiene Data'!I133))),'Data Summary'!ED139="Yes"),OFFSET('Hygiene Data'!$I$5,0,10*ROW('Hygiene Data'!I133)),NA())</f>
        <v>#N/A</v>
      </c>
      <c r="BP139" s="508" t="e">
        <f ca="1">+IF(AND(ISNUMBER(OFFSET('Hygiene Data'!$I$7,0,10*ROW('Hygiene Data'!I133))),'Data Summary'!EE139="Yes"),OFFSET('Hygiene Data'!$I$7,0,10*ROW('Hygiene Data'!I133)),NA())</f>
        <v>#N/A</v>
      </c>
      <c r="BQ139" s="508" t="e">
        <f ca="1">+IF(AND(ISNUMBER(OFFSET('Hygiene Data'!$I$9,0,10*ROW('Hygiene Data'!I133))),'Data Summary'!EF139="Yes"),OFFSET('Hygiene Data'!$I$9,0,10*ROW('Hygiene Data'!I133)),NA())</f>
        <v>#N/A</v>
      </c>
    </row>
    <row r="140" spans="1:69" x14ac:dyDescent="0.25">
      <c r="A140" s="504" t="e">
        <f ca="1">+RIGHT('Data Summary'!A140,LEN('Data Summary'!A140)-9)</f>
        <v>#VALUE!</v>
      </c>
      <c r="B140" s="478" t="str">
        <f ca="1">+IF(ISTEXT('Data Summary'!B140),'Data Summary'!B140,"")</f>
        <v/>
      </c>
      <c r="C140" s="505" t="e">
        <f ca="1">+VALUE('Data Summary'!C140)</f>
        <v>#VALUE!</v>
      </c>
      <c r="D140" s="506" t="e">
        <f ca="1">+IF(AND(ISNUMBER(OFFSET('Water Data'!$D$4,0,10*ROW('Water Data'!D134))),'Data Summary'!BS140="Yes"),100-OFFSET('Water Data'!$D$4,0,10*ROW('Water Data'!D134)),NA())</f>
        <v>#N/A</v>
      </c>
      <c r="E140" s="506" t="e">
        <f ca="1">+IF(AND(ISNUMBER(OFFSET('Water Data'!$D$6,0,10*ROW('Water Data'!D134))),'Data Summary'!BT140="Yes"),OFFSET('Water Data'!$D$6,0,10*ROW('Water Data'!D134)),NA())</f>
        <v>#N/A</v>
      </c>
      <c r="F140" s="506" t="e">
        <f ca="1">+IF(AND(ISNUMBER(OFFSET('Water Data'!$D$9,0,10*ROW('Water Data'!D134))),'Data Summary'!BU140="Yes"),OFFSET('Water Data'!$D$9,0,10*ROW('Water Data'!D134)),NA())</f>
        <v>#N/A</v>
      </c>
      <c r="G140" s="506" t="e">
        <f ca="1">+IF(AND(ISNUMBER(OFFSET('Water Data'!$E$4,0,10*ROW('Water Data'!E134))),'Data Summary'!BV140="Yes"),100-OFFSET('Water Data'!$E$4,0,10*ROW('Water Data'!E134)),NA())</f>
        <v>#N/A</v>
      </c>
      <c r="H140" s="506" t="e">
        <f ca="1">+IF(AND(ISNUMBER(OFFSET('Water Data'!$E$6,0,10*ROW('Water Data'!E134))),'Data Summary'!BW140="Yes"),OFFSET('Water Data'!$E$6,0,10*ROW('Water Data'!E134)),NA())</f>
        <v>#N/A</v>
      </c>
      <c r="I140" s="506" t="e">
        <f ca="1">+IF(AND(ISNUMBER(OFFSET('Water Data'!$E$9,0,10*ROW('Water Data'!E134))),'Data Summary'!BX140="Yes"),OFFSET('Water Data'!$E$9,0,10*ROW('Water Data'!E134)),NA())</f>
        <v>#N/A</v>
      </c>
      <c r="J140" s="506" t="e">
        <f ca="1">+IF(AND(ISNUMBER(OFFSET('Water Data'!$F$4,0,10*ROW('Water Data'!F134))),'Data Summary'!BY140="Yes"),100-OFFSET('Water Data'!$F$4,0,10*ROW('Water Data'!F134)),NA())</f>
        <v>#N/A</v>
      </c>
      <c r="K140" s="506" t="e">
        <f ca="1">+IF(AND(ISNUMBER(OFFSET('Water Data'!$F$6,0,10*ROW('Water Data'!F134))),'Data Summary'!BZ140="Yes"),OFFSET('Water Data'!$F$6,0,10*ROW('Water Data'!F134)),NA())</f>
        <v>#N/A</v>
      </c>
      <c r="L140" s="506" t="e">
        <f ca="1">+IF(AND(ISNUMBER(OFFSET('Water Data'!$F$9,0,10*ROW('Water Data'!F134))),'Data Summary'!CA140="Yes"),OFFSET('Water Data'!$F$9,0,10*ROW('Water Data'!F134)),NA())</f>
        <v>#N/A</v>
      </c>
      <c r="M140" s="506" t="e">
        <f ca="1">+IF(AND(ISNUMBER(OFFSET('Water Data'!$G$4,0,10*ROW('Water Data'!G134))),'Data Summary'!CB140="Yes"),100-OFFSET('Water Data'!$G$4,0,10*ROW('Water Data'!G134)),NA())</f>
        <v>#N/A</v>
      </c>
      <c r="N140" s="506" t="e">
        <f ca="1">+IF(AND(ISNUMBER(OFFSET('Water Data'!$G$6,0,10*ROW('Water Data'!G134))),'Data Summary'!CC140="Yes"),OFFSET('Water Data'!$G$6,0,10*ROW('Water Data'!G134)),NA())</f>
        <v>#N/A</v>
      </c>
      <c r="O140" s="506" t="e">
        <f ca="1">+IF(AND(ISNUMBER(OFFSET('Water Data'!$G$9,0,10*ROW('Water Data'!G134))),'Data Summary'!CD140="Yes"),OFFSET('Water Data'!$G$9,0,10*ROW('Water Data'!G134)),NA())</f>
        <v>#N/A</v>
      </c>
      <c r="P140" s="506" t="e">
        <f ca="1">+IF(AND(ISNUMBER(OFFSET('Water Data'!$H$4,0,10*ROW('Water Data'!H134))),'Data Summary'!CE140="Yes"),100-OFFSET('Water Data'!$H$4,0,10*ROW('Water Data'!H134)),NA())</f>
        <v>#N/A</v>
      </c>
      <c r="Q140" s="506" t="e">
        <f ca="1">+IF(AND(ISNUMBER(OFFSET('Water Data'!$H$6,0,10*ROW('Water Data'!H134))),'Data Summary'!CF140="Yes"),OFFSET('Water Data'!$H$6,0,10*ROW('Water Data'!H134)),NA())</f>
        <v>#N/A</v>
      </c>
      <c r="R140" s="506" t="e">
        <f ca="1">+IF(AND(ISNUMBER(OFFSET('Water Data'!$H$9,0,10*ROW('Water Data'!H134))),'Data Summary'!CG140="Yes"),OFFSET('Water Data'!$H$9,0,10*ROW('Water Data'!H134)),NA())</f>
        <v>#N/A</v>
      </c>
      <c r="S140" s="506" t="e">
        <f ca="1">+IF(AND(ISNUMBER(OFFSET('Water Data'!$I$4,0,10*ROW('Water Data'!I134))),'Data Summary'!CH140="Yes"),100-OFFSET('Water Data'!$I$4,0,10*ROW('Water Data'!I134)),NA())</f>
        <v>#N/A</v>
      </c>
      <c r="T140" s="506" t="e">
        <f ca="1">+IF(AND(ISNUMBER(OFFSET('Water Data'!$I$6,0,10*ROW('Water Data'!I134))),'Data Summary'!CI140="Yes"),OFFSET('Water Data'!$I$6,0,10*ROW('Water Data'!I134)),NA())</f>
        <v>#N/A</v>
      </c>
      <c r="U140" s="506" t="e">
        <f ca="1">+IF(AND(ISNUMBER(OFFSET('Water Data'!$I$9,0,10*ROW('Water Data'!I134))),'Data Summary'!CJ140="Yes"),OFFSET('Water Data'!$I$9,0,10*ROW('Water Data'!I134)),NA())</f>
        <v>#N/A</v>
      </c>
      <c r="V140" s="507" t="e">
        <f ca="1">+IF(AND(ISNUMBER(OFFSET('Sanitation Data'!$D$4,0,10*ROW('Sanitation Data'!D134))),'Data Summary'!CK140="Yes"),100-OFFSET('Sanitation Data'!$D$4,0,10*ROW('Sanitation Data'!D134)),NA())</f>
        <v>#N/A</v>
      </c>
      <c r="W140" s="507" t="e">
        <f ca="1">+IF(AND(ISNUMBER(OFFSET('Sanitation Data'!$D$6,0,10*ROW('Sanitation Data'!D134))),'Data Summary'!CL140="Yes"),OFFSET('Sanitation Data'!$D$6,0,10*ROW('Sanitation Data'!D134)),NA())</f>
        <v>#N/A</v>
      </c>
      <c r="X140" s="507" t="e">
        <f ca="1">+IF(AND(ISNUMBER(OFFSET('Sanitation Data'!$D$10,0,10*ROW('Sanitation Data'!D134))),'Data Summary'!CM140="Yes"),OFFSET('Sanitation Data'!$D$10,0,10*ROW('Sanitation Data'!D134)),NA())</f>
        <v>#N/A</v>
      </c>
      <c r="Y140" s="507" t="e">
        <f ca="1">+IF(AND(ISNUMBER(OFFSET('Sanitation Data'!$D$11,0,10*ROW('Sanitation Data'!D134))),'Data Summary'!CN140="Yes"),OFFSET('Sanitation Data'!$D$11,0,10*ROW('Sanitation Data'!D134)),NA())</f>
        <v>#N/A</v>
      </c>
      <c r="Z140" s="507" t="e">
        <f ca="1">+IF(AND(ISNUMBER(OFFSET('Sanitation Data'!$D$12,0,10*ROW('Sanitation Data'!D134))),'Data Summary'!CO140="Yes"),OFFSET('Sanitation Data'!$D$12,0,10*ROW('Sanitation Data'!D134)),NA())</f>
        <v>#N/A</v>
      </c>
      <c r="AA140" s="507" t="e">
        <f ca="1">+IF(AND(ISNUMBER(OFFSET('Sanitation Data'!$E$4,0,10*ROW('Sanitation Data'!E134))),'Data Summary'!CP140="Yes"),100-OFFSET('Sanitation Data'!$E$4,0,10*ROW('Sanitation Data'!E134)),NA())</f>
        <v>#N/A</v>
      </c>
      <c r="AB140" s="507" t="e">
        <f ca="1">+IF(AND(ISNUMBER(OFFSET('Sanitation Data'!$E$6,0,10*ROW('Sanitation Data'!E134))),'Data Summary'!CQ140="Yes"),OFFSET('Sanitation Data'!$E$6,0,10*ROW('Sanitation Data'!E134)),NA())</f>
        <v>#N/A</v>
      </c>
      <c r="AC140" s="507" t="e">
        <f ca="1">+IF(AND(ISNUMBER(OFFSET('Sanitation Data'!$E$10,0,10*ROW('Sanitation Data'!E134))),'Data Summary'!CR140="Yes"),OFFSET('Sanitation Data'!$E$10,0,10*ROW('Sanitation Data'!E134)),NA())</f>
        <v>#N/A</v>
      </c>
      <c r="AD140" s="507" t="e">
        <f ca="1">+IF(AND(ISNUMBER(OFFSET('Sanitation Data'!$E$11,0,10*ROW('Sanitation Data'!E134))),'Data Summary'!CS140="Yes"),OFFSET('Sanitation Data'!$E$11,0,10*ROW('Sanitation Data'!E134)),NA())</f>
        <v>#N/A</v>
      </c>
      <c r="AE140" s="507" t="e">
        <f ca="1">+IF(AND(ISNUMBER(OFFSET('Sanitation Data'!$E$12,0,10*ROW('Sanitation Data'!E134))),'Data Summary'!CT140="Yes"),OFFSET('Sanitation Data'!$E$12,0,10*ROW('Sanitation Data'!E134)),NA())</f>
        <v>#N/A</v>
      </c>
      <c r="AF140" s="507" t="e">
        <f ca="1">+IF(AND(ISNUMBER(OFFSET('Sanitation Data'!$F$4,0,10*ROW('Sanitation Data'!F134))),'Data Summary'!CU140="Yes"),100-OFFSET('Sanitation Data'!$F$4,0,10*ROW('Sanitation Data'!F134)),NA())</f>
        <v>#N/A</v>
      </c>
      <c r="AG140" s="507" t="e">
        <f ca="1">+IF(AND(ISNUMBER(OFFSET('Sanitation Data'!$F$6,0,10*ROW('Sanitation Data'!F134))),'Data Summary'!CV140="Yes"),OFFSET('Sanitation Data'!$F$6,0,10*ROW('Sanitation Data'!F134)),NA())</f>
        <v>#N/A</v>
      </c>
      <c r="AH140" s="507" t="e">
        <f ca="1">+IF(AND(ISNUMBER(OFFSET('Sanitation Data'!$F$10,0,10*ROW('Sanitation Data'!F134))),'Data Summary'!CW140="Yes"),OFFSET('Sanitation Data'!$F$10,0,10*ROW('Sanitation Data'!F134)),NA())</f>
        <v>#N/A</v>
      </c>
      <c r="AI140" s="507" t="e">
        <f ca="1">+IF(AND(ISNUMBER(OFFSET('Sanitation Data'!$F$11,0,10*ROW('Sanitation Data'!F134))),'Data Summary'!CX140="Yes"),OFFSET('Sanitation Data'!$F$11,0,10*ROW('Sanitation Data'!F134)),NA())</f>
        <v>#N/A</v>
      </c>
      <c r="AJ140" s="507" t="e">
        <f ca="1">+IF(AND(ISNUMBER(OFFSET('Sanitation Data'!$F$12,0,10*ROW('Sanitation Data'!F134))),'Data Summary'!CY140="Yes"),OFFSET('Sanitation Data'!$F$12,0,10*ROW('Sanitation Data'!F134)),NA())</f>
        <v>#N/A</v>
      </c>
      <c r="AK140" s="507" t="e">
        <f ca="1">+IF(AND(ISNUMBER(OFFSET('Sanitation Data'!$G$4,0,10*ROW('Sanitation Data'!G134))),'Data Summary'!CZ140="Yes"),100-OFFSET('Sanitation Data'!$G$4,0,10*ROW('Sanitation Data'!G134)),NA())</f>
        <v>#N/A</v>
      </c>
      <c r="AL140" s="507" t="e">
        <f ca="1">+IF(AND(ISNUMBER(OFFSET('Sanitation Data'!$G$6,0,10*ROW('Sanitation Data'!G134))),'Data Summary'!DA140="Yes"),OFFSET('Sanitation Data'!$G$6,0,10*ROW('Sanitation Data'!G134)),NA())</f>
        <v>#N/A</v>
      </c>
      <c r="AM140" s="507" t="e">
        <f ca="1">+IF(AND(ISNUMBER(OFFSET('Sanitation Data'!$G$10,0,10*ROW('Sanitation Data'!G134))),'Data Summary'!DB140="Yes"),OFFSET('Sanitation Data'!$G$10,0,10*ROW('Sanitation Data'!G134)),NA())</f>
        <v>#N/A</v>
      </c>
      <c r="AN140" s="507" t="e">
        <f ca="1">+IF(AND(ISNUMBER(OFFSET('Sanitation Data'!$G$11,0,10*ROW('Sanitation Data'!G134))),'Data Summary'!DC140="Yes"),OFFSET('Sanitation Data'!$G$11,0,10*ROW('Sanitation Data'!G134)),NA())</f>
        <v>#N/A</v>
      </c>
      <c r="AO140" s="507" t="e">
        <f ca="1">+IF(AND(ISNUMBER(OFFSET('Sanitation Data'!$G$12,0,10*ROW('Sanitation Data'!G134))),'Data Summary'!DD140="Yes"),OFFSET('Sanitation Data'!$G$12,0,10*ROW('Sanitation Data'!G134)),NA())</f>
        <v>#N/A</v>
      </c>
      <c r="AP140" s="507" t="e">
        <f ca="1">+IF(AND(ISNUMBER(OFFSET('Sanitation Data'!$H$4,0,10*ROW('Sanitation Data'!H134))),'Data Summary'!DE140="Yes"),100-OFFSET('Sanitation Data'!$H$4,0,10*ROW('Sanitation Data'!H134)),NA())</f>
        <v>#N/A</v>
      </c>
      <c r="AQ140" s="507" t="e">
        <f ca="1">+IF(AND(ISNUMBER(OFFSET('Sanitation Data'!$H$6,0,10*ROW('Sanitation Data'!H134))),'Data Summary'!DF140="Yes"),OFFSET('Sanitation Data'!$H$6,0,10*ROW('Sanitation Data'!H134)),NA())</f>
        <v>#N/A</v>
      </c>
      <c r="AR140" s="507" t="e">
        <f ca="1">+IF(AND(ISNUMBER(OFFSET('Sanitation Data'!$H$10,0,10*ROW('Sanitation Data'!H134))),'Data Summary'!DG140="Yes"),OFFSET('Sanitation Data'!$H$10,0,10*ROW('Sanitation Data'!H134)),NA())</f>
        <v>#N/A</v>
      </c>
      <c r="AS140" s="507" t="e">
        <f ca="1">+IF(AND(ISNUMBER(OFFSET('Sanitation Data'!$H$11,0,10*ROW('Sanitation Data'!H134))),'Data Summary'!DH140="Yes"),OFFSET('Sanitation Data'!$H$11,0,10*ROW('Sanitation Data'!H134)),NA())</f>
        <v>#N/A</v>
      </c>
      <c r="AT140" s="507" t="e">
        <f ca="1">+IF(AND(ISNUMBER(OFFSET('Sanitation Data'!$H$12,0,10*ROW('Sanitation Data'!H134))),'Data Summary'!DI140="Yes"),OFFSET('Sanitation Data'!$H$12,0,10*ROW('Sanitation Data'!H134)),NA())</f>
        <v>#N/A</v>
      </c>
      <c r="AU140" s="507" t="e">
        <f ca="1">+IF(AND(ISNUMBER(OFFSET('Sanitation Data'!$I$4,0,10*ROW('Sanitation Data'!I134))),'Data Summary'!DJ140="Yes"),100-OFFSET('Sanitation Data'!$I$4,0,10*ROW('Sanitation Data'!I134)),NA())</f>
        <v>#N/A</v>
      </c>
      <c r="AV140" s="507" t="e">
        <f ca="1">+IF(AND(ISNUMBER(OFFSET('Sanitation Data'!$I$6,0,10*ROW('Sanitation Data'!I134))),'Data Summary'!DK140="Yes"),OFFSET('Sanitation Data'!$I$6,0,10*ROW('Sanitation Data'!I134)),NA())</f>
        <v>#N/A</v>
      </c>
      <c r="AW140" s="507" t="e">
        <f ca="1">+IF(AND(ISNUMBER(OFFSET('Sanitation Data'!$I$10,0,10*ROW('Sanitation Data'!I134))),'Data Summary'!DL140="Yes"),OFFSET('Sanitation Data'!$I$10,0,10*ROW('Sanitation Data'!I134)),NA())</f>
        <v>#N/A</v>
      </c>
      <c r="AX140" s="507" t="e">
        <f ca="1">+IF(AND(ISNUMBER(OFFSET('Sanitation Data'!$I$11,0,10*ROW('Sanitation Data'!I134))),'Data Summary'!DM140="Yes"),OFFSET('Sanitation Data'!$I$11,0,10*ROW('Sanitation Data'!I134)),NA())</f>
        <v>#N/A</v>
      </c>
      <c r="AY140" s="507" t="e">
        <f ca="1">+IF(AND(ISNUMBER(OFFSET('Sanitation Data'!$I$12,0,10*ROW('Sanitation Data'!I134))),'Data Summary'!DN140="Yes"),OFFSET('Sanitation Data'!$I$12,0,10*ROW('Sanitation Data'!I134)),NA())</f>
        <v>#N/A</v>
      </c>
      <c r="AZ140" s="508" t="e">
        <f ca="1">+IF(AND(ISNUMBER(OFFSET('Hygiene Data'!$D$5,0,10*ROW('Hygiene Data'!D134))),'Data Summary'!DO140="Yes"),OFFSET('Hygiene Data'!$D$5,0,10*ROW('Hygiene Data'!D134)),NA())</f>
        <v>#N/A</v>
      </c>
      <c r="BA140" s="508" t="e">
        <f ca="1">+IF(AND(ISNUMBER(OFFSET('Hygiene Data'!$D$7,0,10*ROW('Hygiene Data'!D134))),'Data Summary'!DP140="Yes"),OFFSET('Hygiene Data'!$D$7,0,10*ROW('Hygiene Data'!D134)),NA())</f>
        <v>#N/A</v>
      </c>
      <c r="BB140" s="508" t="e">
        <f ca="1">+IF(AND(ISNUMBER(OFFSET('Hygiene Data'!$D$9,0,10*ROW('Hygiene Data'!D134))),'Data Summary'!DQ140="Yes"),OFFSET('Hygiene Data'!$D$9,0,10*ROW('Hygiene Data'!D134)),NA())</f>
        <v>#N/A</v>
      </c>
      <c r="BC140" s="508" t="e">
        <f ca="1">+IF(AND(ISNUMBER(OFFSET('Hygiene Data'!$E$5,0,10*ROW('Hygiene Data'!E134))),'Data Summary'!DR140="Yes"),OFFSET('Hygiene Data'!$E$5,0,10*ROW('Hygiene Data'!E134)),NA())</f>
        <v>#N/A</v>
      </c>
      <c r="BD140" s="508" t="e">
        <f ca="1">+IF(AND(ISNUMBER(OFFSET('Hygiene Data'!$E$7,0,10*ROW('Hygiene Data'!E134))),'Data Summary'!DS140="Yes"),OFFSET('Hygiene Data'!$E$7,0,10*ROW('Hygiene Data'!E134)),NA())</f>
        <v>#N/A</v>
      </c>
      <c r="BE140" s="508" t="e">
        <f ca="1">+IF(AND(ISNUMBER(OFFSET('Hygiene Data'!$E$9,0,10*ROW('Hygiene Data'!E134))),'Data Summary'!DT140="Yes"),OFFSET('Hygiene Data'!$E$9,0,10*ROW('Hygiene Data'!E134)),NA())</f>
        <v>#N/A</v>
      </c>
      <c r="BF140" s="508" t="e">
        <f ca="1">+IF(AND(ISNUMBER(OFFSET('Hygiene Data'!$F$5,0,10*ROW('Hygiene Data'!F134))),'Data Summary'!DU140="Yes"),OFFSET('Hygiene Data'!$F$5,0,10*ROW('Hygiene Data'!F134)),NA())</f>
        <v>#N/A</v>
      </c>
      <c r="BG140" s="508" t="e">
        <f ca="1">+IF(AND(ISNUMBER(OFFSET('Hygiene Data'!$F$7,0,10*ROW('Hygiene Data'!F134))),'Data Summary'!DV140="Yes"),OFFSET('Hygiene Data'!$F$7,0,10*ROW('Hygiene Data'!F134)),NA())</f>
        <v>#N/A</v>
      </c>
      <c r="BH140" s="508" t="e">
        <f ca="1">+IF(AND(ISNUMBER(OFFSET('Hygiene Data'!$F$9,0,10*ROW('Hygiene Data'!F134))),'Data Summary'!DW140="Yes"),OFFSET('Hygiene Data'!$F$9,0,10*ROW('Hygiene Data'!F134)),NA())</f>
        <v>#N/A</v>
      </c>
      <c r="BI140" s="508" t="e">
        <f ca="1">+IF(AND(ISNUMBER(OFFSET('Hygiene Data'!$G$5,0,10*ROW('Hygiene Data'!G134))),'Data Summary'!DX140="Yes"),OFFSET('Hygiene Data'!$G$5,0,10*ROW('Hygiene Data'!G134)),NA())</f>
        <v>#N/A</v>
      </c>
      <c r="BJ140" s="508" t="e">
        <f ca="1">+IF(AND(ISNUMBER(OFFSET('Hygiene Data'!$G$7,0,10*ROW('Hygiene Data'!G134))),'Data Summary'!DY140="Yes"),OFFSET('Hygiene Data'!$G$7,0,10*ROW('Hygiene Data'!G134)),NA())</f>
        <v>#N/A</v>
      </c>
      <c r="BK140" s="508" t="e">
        <f ca="1">+IF(AND(ISNUMBER(OFFSET('Hygiene Data'!$G$9,0,10*ROW('Hygiene Data'!G134))),'Data Summary'!DZ140="Yes"),OFFSET('Hygiene Data'!$G$9,0,10*ROW('Hygiene Data'!G134)),NA())</f>
        <v>#N/A</v>
      </c>
      <c r="BL140" s="508" t="e">
        <f ca="1">+IF(AND(ISNUMBER(OFFSET('Hygiene Data'!$H$5,0,10*ROW('Hygiene Data'!H134))),'Data Summary'!EA140="Yes"),OFFSET('Hygiene Data'!$H$5,0,10*ROW('Hygiene Data'!H134)),NA())</f>
        <v>#N/A</v>
      </c>
      <c r="BM140" s="508" t="e">
        <f ca="1">+IF(AND(ISNUMBER(OFFSET('Hygiene Data'!$H$7,0,10*ROW('Hygiene Data'!H134))),'Data Summary'!EB140="Yes"),OFFSET('Hygiene Data'!$H$7,0,10*ROW('Hygiene Data'!H134)),NA())</f>
        <v>#N/A</v>
      </c>
      <c r="BN140" s="508" t="e">
        <f ca="1">+IF(AND(ISNUMBER(OFFSET('Hygiene Data'!$H$9,0,10*ROW('Hygiene Data'!H134))),'Data Summary'!EC140="Yes"),OFFSET('Hygiene Data'!$H$9,0,10*ROW('Hygiene Data'!H134)),NA())</f>
        <v>#N/A</v>
      </c>
      <c r="BO140" s="508" t="e">
        <f ca="1">+IF(AND(ISNUMBER(OFFSET('Hygiene Data'!$I$5,0,10*ROW('Hygiene Data'!I134))),'Data Summary'!ED140="Yes"),OFFSET('Hygiene Data'!$I$5,0,10*ROW('Hygiene Data'!I134)),NA())</f>
        <v>#N/A</v>
      </c>
      <c r="BP140" s="508" t="e">
        <f ca="1">+IF(AND(ISNUMBER(OFFSET('Hygiene Data'!$I$7,0,10*ROW('Hygiene Data'!I134))),'Data Summary'!EE140="Yes"),OFFSET('Hygiene Data'!$I$7,0,10*ROW('Hygiene Data'!I134)),NA())</f>
        <v>#N/A</v>
      </c>
      <c r="BQ140" s="508" t="e">
        <f ca="1">+IF(AND(ISNUMBER(OFFSET('Hygiene Data'!$I$9,0,10*ROW('Hygiene Data'!I134))),'Data Summary'!EF140="Yes"),OFFSET('Hygiene Data'!$I$9,0,10*ROW('Hygiene Data'!I134)),NA())</f>
        <v>#N/A</v>
      </c>
    </row>
    <row r="141" spans="1:69" x14ac:dyDescent="0.25">
      <c r="A141" s="504" t="e">
        <f ca="1">+RIGHT('Data Summary'!A141,LEN('Data Summary'!A141)-9)</f>
        <v>#VALUE!</v>
      </c>
      <c r="B141" s="478" t="str">
        <f ca="1">+IF(ISTEXT('Data Summary'!B141),'Data Summary'!B141,"")</f>
        <v/>
      </c>
      <c r="C141" s="505" t="e">
        <f ca="1">+VALUE('Data Summary'!C141)</f>
        <v>#VALUE!</v>
      </c>
      <c r="D141" s="506" t="e">
        <f ca="1">+IF(AND(ISNUMBER(OFFSET('Water Data'!$D$4,0,10*ROW('Water Data'!D135))),'Data Summary'!BS141="Yes"),100-OFFSET('Water Data'!$D$4,0,10*ROW('Water Data'!D135)),NA())</f>
        <v>#N/A</v>
      </c>
      <c r="E141" s="506" t="e">
        <f ca="1">+IF(AND(ISNUMBER(OFFSET('Water Data'!$D$6,0,10*ROW('Water Data'!D135))),'Data Summary'!BT141="Yes"),OFFSET('Water Data'!$D$6,0,10*ROW('Water Data'!D135)),NA())</f>
        <v>#N/A</v>
      </c>
      <c r="F141" s="506" t="e">
        <f ca="1">+IF(AND(ISNUMBER(OFFSET('Water Data'!$D$9,0,10*ROW('Water Data'!D135))),'Data Summary'!BU141="Yes"),OFFSET('Water Data'!$D$9,0,10*ROW('Water Data'!D135)),NA())</f>
        <v>#N/A</v>
      </c>
      <c r="G141" s="506" t="e">
        <f ca="1">+IF(AND(ISNUMBER(OFFSET('Water Data'!$E$4,0,10*ROW('Water Data'!E135))),'Data Summary'!BV141="Yes"),100-OFFSET('Water Data'!$E$4,0,10*ROW('Water Data'!E135)),NA())</f>
        <v>#N/A</v>
      </c>
      <c r="H141" s="506" t="e">
        <f ca="1">+IF(AND(ISNUMBER(OFFSET('Water Data'!$E$6,0,10*ROW('Water Data'!E135))),'Data Summary'!BW141="Yes"),OFFSET('Water Data'!$E$6,0,10*ROW('Water Data'!E135)),NA())</f>
        <v>#N/A</v>
      </c>
      <c r="I141" s="506" t="e">
        <f ca="1">+IF(AND(ISNUMBER(OFFSET('Water Data'!$E$9,0,10*ROW('Water Data'!E135))),'Data Summary'!BX141="Yes"),OFFSET('Water Data'!$E$9,0,10*ROW('Water Data'!E135)),NA())</f>
        <v>#N/A</v>
      </c>
      <c r="J141" s="506" t="e">
        <f ca="1">+IF(AND(ISNUMBER(OFFSET('Water Data'!$F$4,0,10*ROW('Water Data'!F135))),'Data Summary'!BY141="Yes"),100-OFFSET('Water Data'!$F$4,0,10*ROW('Water Data'!F135)),NA())</f>
        <v>#N/A</v>
      </c>
      <c r="K141" s="506" t="e">
        <f ca="1">+IF(AND(ISNUMBER(OFFSET('Water Data'!$F$6,0,10*ROW('Water Data'!F135))),'Data Summary'!BZ141="Yes"),OFFSET('Water Data'!$F$6,0,10*ROW('Water Data'!F135)),NA())</f>
        <v>#N/A</v>
      </c>
      <c r="L141" s="506" t="e">
        <f ca="1">+IF(AND(ISNUMBER(OFFSET('Water Data'!$F$9,0,10*ROW('Water Data'!F135))),'Data Summary'!CA141="Yes"),OFFSET('Water Data'!$F$9,0,10*ROW('Water Data'!F135)),NA())</f>
        <v>#N/A</v>
      </c>
      <c r="M141" s="506" t="e">
        <f ca="1">+IF(AND(ISNUMBER(OFFSET('Water Data'!$G$4,0,10*ROW('Water Data'!G135))),'Data Summary'!CB141="Yes"),100-OFFSET('Water Data'!$G$4,0,10*ROW('Water Data'!G135)),NA())</f>
        <v>#N/A</v>
      </c>
      <c r="N141" s="506" t="e">
        <f ca="1">+IF(AND(ISNUMBER(OFFSET('Water Data'!$G$6,0,10*ROW('Water Data'!G135))),'Data Summary'!CC141="Yes"),OFFSET('Water Data'!$G$6,0,10*ROW('Water Data'!G135)),NA())</f>
        <v>#N/A</v>
      </c>
      <c r="O141" s="506" t="e">
        <f ca="1">+IF(AND(ISNUMBER(OFFSET('Water Data'!$G$9,0,10*ROW('Water Data'!G135))),'Data Summary'!CD141="Yes"),OFFSET('Water Data'!$G$9,0,10*ROW('Water Data'!G135)),NA())</f>
        <v>#N/A</v>
      </c>
      <c r="P141" s="506" t="e">
        <f ca="1">+IF(AND(ISNUMBER(OFFSET('Water Data'!$H$4,0,10*ROW('Water Data'!H135))),'Data Summary'!CE141="Yes"),100-OFFSET('Water Data'!$H$4,0,10*ROW('Water Data'!H135)),NA())</f>
        <v>#N/A</v>
      </c>
      <c r="Q141" s="506" t="e">
        <f ca="1">+IF(AND(ISNUMBER(OFFSET('Water Data'!$H$6,0,10*ROW('Water Data'!H135))),'Data Summary'!CF141="Yes"),OFFSET('Water Data'!$H$6,0,10*ROW('Water Data'!H135)),NA())</f>
        <v>#N/A</v>
      </c>
      <c r="R141" s="506" t="e">
        <f ca="1">+IF(AND(ISNUMBER(OFFSET('Water Data'!$H$9,0,10*ROW('Water Data'!H135))),'Data Summary'!CG141="Yes"),OFFSET('Water Data'!$H$9,0,10*ROW('Water Data'!H135)),NA())</f>
        <v>#N/A</v>
      </c>
      <c r="S141" s="506" t="e">
        <f ca="1">+IF(AND(ISNUMBER(OFFSET('Water Data'!$I$4,0,10*ROW('Water Data'!I135))),'Data Summary'!CH141="Yes"),100-OFFSET('Water Data'!$I$4,0,10*ROW('Water Data'!I135)),NA())</f>
        <v>#N/A</v>
      </c>
      <c r="T141" s="506" t="e">
        <f ca="1">+IF(AND(ISNUMBER(OFFSET('Water Data'!$I$6,0,10*ROW('Water Data'!I135))),'Data Summary'!CI141="Yes"),OFFSET('Water Data'!$I$6,0,10*ROW('Water Data'!I135)),NA())</f>
        <v>#N/A</v>
      </c>
      <c r="U141" s="506" t="e">
        <f ca="1">+IF(AND(ISNUMBER(OFFSET('Water Data'!$I$9,0,10*ROW('Water Data'!I135))),'Data Summary'!CJ141="Yes"),OFFSET('Water Data'!$I$9,0,10*ROW('Water Data'!I135)),NA())</f>
        <v>#N/A</v>
      </c>
      <c r="V141" s="507" t="e">
        <f ca="1">+IF(AND(ISNUMBER(OFFSET('Sanitation Data'!$D$4,0,10*ROW('Sanitation Data'!D135))),'Data Summary'!CK141="Yes"),100-OFFSET('Sanitation Data'!$D$4,0,10*ROW('Sanitation Data'!D135)),NA())</f>
        <v>#N/A</v>
      </c>
      <c r="W141" s="507" t="e">
        <f ca="1">+IF(AND(ISNUMBER(OFFSET('Sanitation Data'!$D$6,0,10*ROW('Sanitation Data'!D135))),'Data Summary'!CL141="Yes"),OFFSET('Sanitation Data'!$D$6,0,10*ROW('Sanitation Data'!D135)),NA())</f>
        <v>#N/A</v>
      </c>
      <c r="X141" s="507" t="e">
        <f ca="1">+IF(AND(ISNUMBER(OFFSET('Sanitation Data'!$D$10,0,10*ROW('Sanitation Data'!D135))),'Data Summary'!CM141="Yes"),OFFSET('Sanitation Data'!$D$10,0,10*ROW('Sanitation Data'!D135)),NA())</f>
        <v>#N/A</v>
      </c>
      <c r="Y141" s="507" t="e">
        <f ca="1">+IF(AND(ISNUMBER(OFFSET('Sanitation Data'!$D$11,0,10*ROW('Sanitation Data'!D135))),'Data Summary'!CN141="Yes"),OFFSET('Sanitation Data'!$D$11,0,10*ROW('Sanitation Data'!D135)),NA())</f>
        <v>#N/A</v>
      </c>
      <c r="Z141" s="507" t="e">
        <f ca="1">+IF(AND(ISNUMBER(OFFSET('Sanitation Data'!$D$12,0,10*ROW('Sanitation Data'!D135))),'Data Summary'!CO141="Yes"),OFFSET('Sanitation Data'!$D$12,0,10*ROW('Sanitation Data'!D135)),NA())</f>
        <v>#N/A</v>
      </c>
      <c r="AA141" s="507" t="e">
        <f ca="1">+IF(AND(ISNUMBER(OFFSET('Sanitation Data'!$E$4,0,10*ROW('Sanitation Data'!E135))),'Data Summary'!CP141="Yes"),100-OFFSET('Sanitation Data'!$E$4,0,10*ROW('Sanitation Data'!E135)),NA())</f>
        <v>#N/A</v>
      </c>
      <c r="AB141" s="507" t="e">
        <f ca="1">+IF(AND(ISNUMBER(OFFSET('Sanitation Data'!$E$6,0,10*ROW('Sanitation Data'!E135))),'Data Summary'!CQ141="Yes"),OFFSET('Sanitation Data'!$E$6,0,10*ROW('Sanitation Data'!E135)),NA())</f>
        <v>#N/A</v>
      </c>
      <c r="AC141" s="507" t="e">
        <f ca="1">+IF(AND(ISNUMBER(OFFSET('Sanitation Data'!$E$10,0,10*ROW('Sanitation Data'!E135))),'Data Summary'!CR141="Yes"),OFFSET('Sanitation Data'!$E$10,0,10*ROW('Sanitation Data'!E135)),NA())</f>
        <v>#N/A</v>
      </c>
      <c r="AD141" s="507" t="e">
        <f ca="1">+IF(AND(ISNUMBER(OFFSET('Sanitation Data'!$E$11,0,10*ROW('Sanitation Data'!E135))),'Data Summary'!CS141="Yes"),OFFSET('Sanitation Data'!$E$11,0,10*ROW('Sanitation Data'!E135)),NA())</f>
        <v>#N/A</v>
      </c>
      <c r="AE141" s="507" t="e">
        <f ca="1">+IF(AND(ISNUMBER(OFFSET('Sanitation Data'!$E$12,0,10*ROW('Sanitation Data'!E135))),'Data Summary'!CT141="Yes"),OFFSET('Sanitation Data'!$E$12,0,10*ROW('Sanitation Data'!E135)),NA())</f>
        <v>#N/A</v>
      </c>
      <c r="AF141" s="507" t="e">
        <f ca="1">+IF(AND(ISNUMBER(OFFSET('Sanitation Data'!$F$4,0,10*ROW('Sanitation Data'!F135))),'Data Summary'!CU141="Yes"),100-OFFSET('Sanitation Data'!$F$4,0,10*ROW('Sanitation Data'!F135)),NA())</f>
        <v>#N/A</v>
      </c>
      <c r="AG141" s="507" t="e">
        <f ca="1">+IF(AND(ISNUMBER(OFFSET('Sanitation Data'!$F$6,0,10*ROW('Sanitation Data'!F135))),'Data Summary'!CV141="Yes"),OFFSET('Sanitation Data'!$F$6,0,10*ROW('Sanitation Data'!F135)),NA())</f>
        <v>#N/A</v>
      </c>
      <c r="AH141" s="507" t="e">
        <f ca="1">+IF(AND(ISNUMBER(OFFSET('Sanitation Data'!$F$10,0,10*ROW('Sanitation Data'!F135))),'Data Summary'!CW141="Yes"),OFFSET('Sanitation Data'!$F$10,0,10*ROW('Sanitation Data'!F135)),NA())</f>
        <v>#N/A</v>
      </c>
      <c r="AI141" s="507" t="e">
        <f ca="1">+IF(AND(ISNUMBER(OFFSET('Sanitation Data'!$F$11,0,10*ROW('Sanitation Data'!F135))),'Data Summary'!CX141="Yes"),OFFSET('Sanitation Data'!$F$11,0,10*ROW('Sanitation Data'!F135)),NA())</f>
        <v>#N/A</v>
      </c>
      <c r="AJ141" s="507" t="e">
        <f ca="1">+IF(AND(ISNUMBER(OFFSET('Sanitation Data'!$F$12,0,10*ROW('Sanitation Data'!F135))),'Data Summary'!CY141="Yes"),OFFSET('Sanitation Data'!$F$12,0,10*ROW('Sanitation Data'!F135)),NA())</f>
        <v>#N/A</v>
      </c>
      <c r="AK141" s="507" t="e">
        <f ca="1">+IF(AND(ISNUMBER(OFFSET('Sanitation Data'!$G$4,0,10*ROW('Sanitation Data'!G135))),'Data Summary'!CZ141="Yes"),100-OFFSET('Sanitation Data'!$G$4,0,10*ROW('Sanitation Data'!G135)),NA())</f>
        <v>#N/A</v>
      </c>
      <c r="AL141" s="507" t="e">
        <f ca="1">+IF(AND(ISNUMBER(OFFSET('Sanitation Data'!$G$6,0,10*ROW('Sanitation Data'!G135))),'Data Summary'!DA141="Yes"),OFFSET('Sanitation Data'!$G$6,0,10*ROW('Sanitation Data'!G135)),NA())</f>
        <v>#N/A</v>
      </c>
      <c r="AM141" s="507" t="e">
        <f ca="1">+IF(AND(ISNUMBER(OFFSET('Sanitation Data'!$G$10,0,10*ROW('Sanitation Data'!G135))),'Data Summary'!DB141="Yes"),OFFSET('Sanitation Data'!$G$10,0,10*ROW('Sanitation Data'!G135)),NA())</f>
        <v>#N/A</v>
      </c>
      <c r="AN141" s="507" t="e">
        <f ca="1">+IF(AND(ISNUMBER(OFFSET('Sanitation Data'!$G$11,0,10*ROW('Sanitation Data'!G135))),'Data Summary'!DC141="Yes"),OFFSET('Sanitation Data'!$G$11,0,10*ROW('Sanitation Data'!G135)),NA())</f>
        <v>#N/A</v>
      </c>
      <c r="AO141" s="507" t="e">
        <f ca="1">+IF(AND(ISNUMBER(OFFSET('Sanitation Data'!$G$12,0,10*ROW('Sanitation Data'!G135))),'Data Summary'!DD141="Yes"),OFFSET('Sanitation Data'!$G$12,0,10*ROW('Sanitation Data'!G135)),NA())</f>
        <v>#N/A</v>
      </c>
      <c r="AP141" s="507" t="e">
        <f ca="1">+IF(AND(ISNUMBER(OFFSET('Sanitation Data'!$H$4,0,10*ROW('Sanitation Data'!H135))),'Data Summary'!DE141="Yes"),100-OFFSET('Sanitation Data'!$H$4,0,10*ROW('Sanitation Data'!H135)),NA())</f>
        <v>#N/A</v>
      </c>
      <c r="AQ141" s="507" t="e">
        <f ca="1">+IF(AND(ISNUMBER(OFFSET('Sanitation Data'!$H$6,0,10*ROW('Sanitation Data'!H135))),'Data Summary'!DF141="Yes"),OFFSET('Sanitation Data'!$H$6,0,10*ROW('Sanitation Data'!H135)),NA())</f>
        <v>#N/A</v>
      </c>
      <c r="AR141" s="507" t="e">
        <f ca="1">+IF(AND(ISNUMBER(OFFSET('Sanitation Data'!$H$10,0,10*ROW('Sanitation Data'!H135))),'Data Summary'!DG141="Yes"),OFFSET('Sanitation Data'!$H$10,0,10*ROW('Sanitation Data'!H135)),NA())</f>
        <v>#N/A</v>
      </c>
      <c r="AS141" s="507" t="e">
        <f ca="1">+IF(AND(ISNUMBER(OFFSET('Sanitation Data'!$H$11,0,10*ROW('Sanitation Data'!H135))),'Data Summary'!DH141="Yes"),OFFSET('Sanitation Data'!$H$11,0,10*ROW('Sanitation Data'!H135)),NA())</f>
        <v>#N/A</v>
      </c>
      <c r="AT141" s="507" t="e">
        <f ca="1">+IF(AND(ISNUMBER(OFFSET('Sanitation Data'!$H$12,0,10*ROW('Sanitation Data'!H135))),'Data Summary'!DI141="Yes"),OFFSET('Sanitation Data'!$H$12,0,10*ROW('Sanitation Data'!H135)),NA())</f>
        <v>#N/A</v>
      </c>
      <c r="AU141" s="507" t="e">
        <f ca="1">+IF(AND(ISNUMBER(OFFSET('Sanitation Data'!$I$4,0,10*ROW('Sanitation Data'!I135))),'Data Summary'!DJ141="Yes"),100-OFFSET('Sanitation Data'!$I$4,0,10*ROW('Sanitation Data'!I135)),NA())</f>
        <v>#N/A</v>
      </c>
      <c r="AV141" s="507" t="e">
        <f ca="1">+IF(AND(ISNUMBER(OFFSET('Sanitation Data'!$I$6,0,10*ROW('Sanitation Data'!I135))),'Data Summary'!DK141="Yes"),OFFSET('Sanitation Data'!$I$6,0,10*ROW('Sanitation Data'!I135)),NA())</f>
        <v>#N/A</v>
      </c>
      <c r="AW141" s="507" t="e">
        <f ca="1">+IF(AND(ISNUMBER(OFFSET('Sanitation Data'!$I$10,0,10*ROW('Sanitation Data'!I135))),'Data Summary'!DL141="Yes"),OFFSET('Sanitation Data'!$I$10,0,10*ROW('Sanitation Data'!I135)),NA())</f>
        <v>#N/A</v>
      </c>
      <c r="AX141" s="507" t="e">
        <f ca="1">+IF(AND(ISNUMBER(OFFSET('Sanitation Data'!$I$11,0,10*ROW('Sanitation Data'!I135))),'Data Summary'!DM141="Yes"),OFFSET('Sanitation Data'!$I$11,0,10*ROW('Sanitation Data'!I135)),NA())</f>
        <v>#N/A</v>
      </c>
      <c r="AY141" s="507" t="e">
        <f ca="1">+IF(AND(ISNUMBER(OFFSET('Sanitation Data'!$I$12,0,10*ROW('Sanitation Data'!I135))),'Data Summary'!DN141="Yes"),OFFSET('Sanitation Data'!$I$12,0,10*ROW('Sanitation Data'!I135)),NA())</f>
        <v>#N/A</v>
      </c>
      <c r="AZ141" s="508" t="e">
        <f ca="1">+IF(AND(ISNUMBER(OFFSET('Hygiene Data'!$D$5,0,10*ROW('Hygiene Data'!D135))),'Data Summary'!DO141="Yes"),OFFSET('Hygiene Data'!$D$5,0,10*ROW('Hygiene Data'!D135)),NA())</f>
        <v>#N/A</v>
      </c>
      <c r="BA141" s="508" t="e">
        <f ca="1">+IF(AND(ISNUMBER(OFFSET('Hygiene Data'!$D$7,0,10*ROW('Hygiene Data'!D135))),'Data Summary'!DP141="Yes"),OFFSET('Hygiene Data'!$D$7,0,10*ROW('Hygiene Data'!D135)),NA())</f>
        <v>#N/A</v>
      </c>
      <c r="BB141" s="508" t="e">
        <f ca="1">+IF(AND(ISNUMBER(OFFSET('Hygiene Data'!$D$9,0,10*ROW('Hygiene Data'!D135))),'Data Summary'!DQ141="Yes"),OFFSET('Hygiene Data'!$D$9,0,10*ROW('Hygiene Data'!D135)),NA())</f>
        <v>#N/A</v>
      </c>
      <c r="BC141" s="508" t="e">
        <f ca="1">+IF(AND(ISNUMBER(OFFSET('Hygiene Data'!$E$5,0,10*ROW('Hygiene Data'!E135))),'Data Summary'!DR141="Yes"),OFFSET('Hygiene Data'!$E$5,0,10*ROW('Hygiene Data'!E135)),NA())</f>
        <v>#N/A</v>
      </c>
      <c r="BD141" s="508" t="e">
        <f ca="1">+IF(AND(ISNUMBER(OFFSET('Hygiene Data'!$E$7,0,10*ROW('Hygiene Data'!E135))),'Data Summary'!DS141="Yes"),OFFSET('Hygiene Data'!$E$7,0,10*ROW('Hygiene Data'!E135)),NA())</f>
        <v>#N/A</v>
      </c>
      <c r="BE141" s="508" t="e">
        <f ca="1">+IF(AND(ISNUMBER(OFFSET('Hygiene Data'!$E$9,0,10*ROW('Hygiene Data'!E135))),'Data Summary'!DT141="Yes"),OFFSET('Hygiene Data'!$E$9,0,10*ROW('Hygiene Data'!E135)),NA())</f>
        <v>#N/A</v>
      </c>
      <c r="BF141" s="508" t="e">
        <f ca="1">+IF(AND(ISNUMBER(OFFSET('Hygiene Data'!$F$5,0,10*ROW('Hygiene Data'!F135))),'Data Summary'!DU141="Yes"),OFFSET('Hygiene Data'!$F$5,0,10*ROW('Hygiene Data'!F135)),NA())</f>
        <v>#N/A</v>
      </c>
      <c r="BG141" s="508" t="e">
        <f ca="1">+IF(AND(ISNUMBER(OFFSET('Hygiene Data'!$F$7,0,10*ROW('Hygiene Data'!F135))),'Data Summary'!DV141="Yes"),OFFSET('Hygiene Data'!$F$7,0,10*ROW('Hygiene Data'!F135)),NA())</f>
        <v>#N/A</v>
      </c>
      <c r="BH141" s="508" t="e">
        <f ca="1">+IF(AND(ISNUMBER(OFFSET('Hygiene Data'!$F$9,0,10*ROW('Hygiene Data'!F135))),'Data Summary'!DW141="Yes"),OFFSET('Hygiene Data'!$F$9,0,10*ROW('Hygiene Data'!F135)),NA())</f>
        <v>#N/A</v>
      </c>
      <c r="BI141" s="508" t="e">
        <f ca="1">+IF(AND(ISNUMBER(OFFSET('Hygiene Data'!$G$5,0,10*ROW('Hygiene Data'!G135))),'Data Summary'!DX141="Yes"),OFFSET('Hygiene Data'!$G$5,0,10*ROW('Hygiene Data'!G135)),NA())</f>
        <v>#N/A</v>
      </c>
      <c r="BJ141" s="508" t="e">
        <f ca="1">+IF(AND(ISNUMBER(OFFSET('Hygiene Data'!$G$7,0,10*ROW('Hygiene Data'!G135))),'Data Summary'!DY141="Yes"),OFFSET('Hygiene Data'!$G$7,0,10*ROW('Hygiene Data'!G135)),NA())</f>
        <v>#N/A</v>
      </c>
      <c r="BK141" s="508" t="e">
        <f ca="1">+IF(AND(ISNUMBER(OFFSET('Hygiene Data'!$G$9,0,10*ROW('Hygiene Data'!G135))),'Data Summary'!DZ141="Yes"),OFFSET('Hygiene Data'!$G$9,0,10*ROW('Hygiene Data'!G135)),NA())</f>
        <v>#N/A</v>
      </c>
      <c r="BL141" s="508" t="e">
        <f ca="1">+IF(AND(ISNUMBER(OFFSET('Hygiene Data'!$H$5,0,10*ROW('Hygiene Data'!H135))),'Data Summary'!EA141="Yes"),OFFSET('Hygiene Data'!$H$5,0,10*ROW('Hygiene Data'!H135)),NA())</f>
        <v>#N/A</v>
      </c>
      <c r="BM141" s="508" t="e">
        <f ca="1">+IF(AND(ISNUMBER(OFFSET('Hygiene Data'!$H$7,0,10*ROW('Hygiene Data'!H135))),'Data Summary'!EB141="Yes"),OFFSET('Hygiene Data'!$H$7,0,10*ROW('Hygiene Data'!H135)),NA())</f>
        <v>#N/A</v>
      </c>
      <c r="BN141" s="508" t="e">
        <f ca="1">+IF(AND(ISNUMBER(OFFSET('Hygiene Data'!$H$9,0,10*ROW('Hygiene Data'!H135))),'Data Summary'!EC141="Yes"),OFFSET('Hygiene Data'!$H$9,0,10*ROW('Hygiene Data'!H135)),NA())</f>
        <v>#N/A</v>
      </c>
      <c r="BO141" s="508" t="e">
        <f ca="1">+IF(AND(ISNUMBER(OFFSET('Hygiene Data'!$I$5,0,10*ROW('Hygiene Data'!I135))),'Data Summary'!ED141="Yes"),OFFSET('Hygiene Data'!$I$5,0,10*ROW('Hygiene Data'!I135)),NA())</f>
        <v>#N/A</v>
      </c>
      <c r="BP141" s="508" t="e">
        <f ca="1">+IF(AND(ISNUMBER(OFFSET('Hygiene Data'!$I$7,0,10*ROW('Hygiene Data'!I135))),'Data Summary'!EE141="Yes"),OFFSET('Hygiene Data'!$I$7,0,10*ROW('Hygiene Data'!I135)),NA())</f>
        <v>#N/A</v>
      </c>
      <c r="BQ141" s="508" t="e">
        <f ca="1">+IF(AND(ISNUMBER(OFFSET('Hygiene Data'!$I$9,0,10*ROW('Hygiene Data'!I135))),'Data Summary'!EF141="Yes"),OFFSET('Hygiene Data'!$I$9,0,10*ROW('Hygiene Data'!I135)),NA())</f>
        <v>#N/A</v>
      </c>
    </row>
    <row r="142" spans="1:69" x14ac:dyDescent="0.25">
      <c r="A142" s="504" t="e">
        <f ca="1">+RIGHT('Data Summary'!A142,LEN('Data Summary'!A142)-9)</f>
        <v>#VALUE!</v>
      </c>
      <c r="B142" s="478" t="str">
        <f ca="1">+IF(ISTEXT('Data Summary'!B142),'Data Summary'!B142,"")</f>
        <v/>
      </c>
      <c r="C142" s="505" t="e">
        <f ca="1">+VALUE('Data Summary'!C142)</f>
        <v>#VALUE!</v>
      </c>
      <c r="D142" s="506" t="e">
        <f ca="1">+IF(AND(ISNUMBER(OFFSET('Water Data'!$D$4,0,10*ROW('Water Data'!D136))),'Data Summary'!BS142="Yes"),100-OFFSET('Water Data'!$D$4,0,10*ROW('Water Data'!D136)),NA())</f>
        <v>#N/A</v>
      </c>
      <c r="E142" s="506" t="e">
        <f ca="1">+IF(AND(ISNUMBER(OFFSET('Water Data'!$D$6,0,10*ROW('Water Data'!D136))),'Data Summary'!BT142="Yes"),OFFSET('Water Data'!$D$6,0,10*ROW('Water Data'!D136)),NA())</f>
        <v>#N/A</v>
      </c>
      <c r="F142" s="506" t="e">
        <f ca="1">+IF(AND(ISNUMBER(OFFSET('Water Data'!$D$9,0,10*ROW('Water Data'!D136))),'Data Summary'!BU142="Yes"),OFFSET('Water Data'!$D$9,0,10*ROW('Water Data'!D136)),NA())</f>
        <v>#N/A</v>
      </c>
      <c r="G142" s="506" t="e">
        <f ca="1">+IF(AND(ISNUMBER(OFFSET('Water Data'!$E$4,0,10*ROW('Water Data'!E136))),'Data Summary'!BV142="Yes"),100-OFFSET('Water Data'!$E$4,0,10*ROW('Water Data'!E136)),NA())</f>
        <v>#N/A</v>
      </c>
      <c r="H142" s="506" t="e">
        <f ca="1">+IF(AND(ISNUMBER(OFFSET('Water Data'!$E$6,0,10*ROW('Water Data'!E136))),'Data Summary'!BW142="Yes"),OFFSET('Water Data'!$E$6,0,10*ROW('Water Data'!E136)),NA())</f>
        <v>#N/A</v>
      </c>
      <c r="I142" s="506" t="e">
        <f ca="1">+IF(AND(ISNUMBER(OFFSET('Water Data'!$E$9,0,10*ROW('Water Data'!E136))),'Data Summary'!BX142="Yes"),OFFSET('Water Data'!$E$9,0,10*ROW('Water Data'!E136)),NA())</f>
        <v>#N/A</v>
      </c>
      <c r="J142" s="506" t="e">
        <f ca="1">+IF(AND(ISNUMBER(OFFSET('Water Data'!$F$4,0,10*ROW('Water Data'!F136))),'Data Summary'!BY142="Yes"),100-OFFSET('Water Data'!$F$4,0,10*ROW('Water Data'!F136)),NA())</f>
        <v>#N/A</v>
      </c>
      <c r="K142" s="506" t="e">
        <f ca="1">+IF(AND(ISNUMBER(OFFSET('Water Data'!$F$6,0,10*ROW('Water Data'!F136))),'Data Summary'!BZ142="Yes"),OFFSET('Water Data'!$F$6,0,10*ROW('Water Data'!F136)),NA())</f>
        <v>#N/A</v>
      </c>
      <c r="L142" s="506" t="e">
        <f ca="1">+IF(AND(ISNUMBER(OFFSET('Water Data'!$F$9,0,10*ROW('Water Data'!F136))),'Data Summary'!CA142="Yes"),OFFSET('Water Data'!$F$9,0,10*ROW('Water Data'!F136)),NA())</f>
        <v>#N/A</v>
      </c>
      <c r="M142" s="506" t="e">
        <f ca="1">+IF(AND(ISNUMBER(OFFSET('Water Data'!$G$4,0,10*ROW('Water Data'!G136))),'Data Summary'!CB142="Yes"),100-OFFSET('Water Data'!$G$4,0,10*ROW('Water Data'!G136)),NA())</f>
        <v>#N/A</v>
      </c>
      <c r="N142" s="506" t="e">
        <f ca="1">+IF(AND(ISNUMBER(OFFSET('Water Data'!$G$6,0,10*ROW('Water Data'!G136))),'Data Summary'!CC142="Yes"),OFFSET('Water Data'!$G$6,0,10*ROW('Water Data'!G136)),NA())</f>
        <v>#N/A</v>
      </c>
      <c r="O142" s="506" t="e">
        <f ca="1">+IF(AND(ISNUMBER(OFFSET('Water Data'!$G$9,0,10*ROW('Water Data'!G136))),'Data Summary'!CD142="Yes"),OFFSET('Water Data'!$G$9,0,10*ROW('Water Data'!G136)),NA())</f>
        <v>#N/A</v>
      </c>
      <c r="P142" s="506" t="e">
        <f ca="1">+IF(AND(ISNUMBER(OFFSET('Water Data'!$H$4,0,10*ROW('Water Data'!H136))),'Data Summary'!CE142="Yes"),100-OFFSET('Water Data'!$H$4,0,10*ROW('Water Data'!H136)),NA())</f>
        <v>#N/A</v>
      </c>
      <c r="Q142" s="506" t="e">
        <f ca="1">+IF(AND(ISNUMBER(OFFSET('Water Data'!$H$6,0,10*ROW('Water Data'!H136))),'Data Summary'!CF142="Yes"),OFFSET('Water Data'!$H$6,0,10*ROW('Water Data'!H136)),NA())</f>
        <v>#N/A</v>
      </c>
      <c r="R142" s="506" t="e">
        <f ca="1">+IF(AND(ISNUMBER(OFFSET('Water Data'!$H$9,0,10*ROW('Water Data'!H136))),'Data Summary'!CG142="Yes"),OFFSET('Water Data'!$H$9,0,10*ROW('Water Data'!H136)),NA())</f>
        <v>#N/A</v>
      </c>
      <c r="S142" s="506" t="e">
        <f ca="1">+IF(AND(ISNUMBER(OFFSET('Water Data'!$I$4,0,10*ROW('Water Data'!I136))),'Data Summary'!CH142="Yes"),100-OFFSET('Water Data'!$I$4,0,10*ROW('Water Data'!I136)),NA())</f>
        <v>#N/A</v>
      </c>
      <c r="T142" s="506" t="e">
        <f ca="1">+IF(AND(ISNUMBER(OFFSET('Water Data'!$I$6,0,10*ROW('Water Data'!I136))),'Data Summary'!CI142="Yes"),OFFSET('Water Data'!$I$6,0,10*ROW('Water Data'!I136)),NA())</f>
        <v>#N/A</v>
      </c>
      <c r="U142" s="506" t="e">
        <f ca="1">+IF(AND(ISNUMBER(OFFSET('Water Data'!$I$9,0,10*ROW('Water Data'!I136))),'Data Summary'!CJ142="Yes"),OFFSET('Water Data'!$I$9,0,10*ROW('Water Data'!I136)),NA())</f>
        <v>#N/A</v>
      </c>
      <c r="V142" s="507" t="e">
        <f ca="1">+IF(AND(ISNUMBER(OFFSET('Sanitation Data'!$D$4,0,10*ROW('Sanitation Data'!D136))),'Data Summary'!CK142="Yes"),100-OFFSET('Sanitation Data'!$D$4,0,10*ROW('Sanitation Data'!D136)),NA())</f>
        <v>#N/A</v>
      </c>
      <c r="W142" s="507" t="e">
        <f ca="1">+IF(AND(ISNUMBER(OFFSET('Sanitation Data'!$D$6,0,10*ROW('Sanitation Data'!D136))),'Data Summary'!CL142="Yes"),OFFSET('Sanitation Data'!$D$6,0,10*ROW('Sanitation Data'!D136)),NA())</f>
        <v>#N/A</v>
      </c>
      <c r="X142" s="507" t="e">
        <f ca="1">+IF(AND(ISNUMBER(OFFSET('Sanitation Data'!$D$10,0,10*ROW('Sanitation Data'!D136))),'Data Summary'!CM142="Yes"),OFFSET('Sanitation Data'!$D$10,0,10*ROW('Sanitation Data'!D136)),NA())</f>
        <v>#N/A</v>
      </c>
      <c r="Y142" s="507" t="e">
        <f ca="1">+IF(AND(ISNUMBER(OFFSET('Sanitation Data'!$D$11,0,10*ROW('Sanitation Data'!D136))),'Data Summary'!CN142="Yes"),OFFSET('Sanitation Data'!$D$11,0,10*ROW('Sanitation Data'!D136)),NA())</f>
        <v>#N/A</v>
      </c>
      <c r="Z142" s="507" t="e">
        <f ca="1">+IF(AND(ISNUMBER(OFFSET('Sanitation Data'!$D$12,0,10*ROW('Sanitation Data'!D136))),'Data Summary'!CO142="Yes"),OFFSET('Sanitation Data'!$D$12,0,10*ROW('Sanitation Data'!D136)),NA())</f>
        <v>#N/A</v>
      </c>
      <c r="AA142" s="507" t="e">
        <f ca="1">+IF(AND(ISNUMBER(OFFSET('Sanitation Data'!$E$4,0,10*ROW('Sanitation Data'!E136))),'Data Summary'!CP142="Yes"),100-OFFSET('Sanitation Data'!$E$4,0,10*ROW('Sanitation Data'!E136)),NA())</f>
        <v>#N/A</v>
      </c>
      <c r="AB142" s="507" t="e">
        <f ca="1">+IF(AND(ISNUMBER(OFFSET('Sanitation Data'!$E$6,0,10*ROW('Sanitation Data'!E136))),'Data Summary'!CQ142="Yes"),OFFSET('Sanitation Data'!$E$6,0,10*ROW('Sanitation Data'!E136)),NA())</f>
        <v>#N/A</v>
      </c>
      <c r="AC142" s="507" t="e">
        <f ca="1">+IF(AND(ISNUMBER(OFFSET('Sanitation Data'!$E$10,0,10*ROW('Sanitation Data'!E136))),'Data Summary'!CR142="Yes"),OFFSET('Sanitation Data'!$E$10,0,10*ROW('Sanitation Data'!E136)),NA())</f>
        <v>#N/A</v>
      </c>
      <c r="AD142" s="507" t="e">
        <f ca="1">+IF(AND(ISNUMBER(OFFSET('Sanitation Data'!$E$11,0,10*ROW('Sanitation Data'!E136))),'Data Summary'!CS142="Yes"),OFFSET('Sanitation Data'!$E$11,0,10*ROW('Sanitation Data'!E136)),NA())</f>
        <v>#N/A</v>
      </c>
      <c r="AE142" s="507" t="e">
        <f ca="1">+IF(AND(ISNUMBER(OFFSET('Sanitation Data'!$E$12,0,10*ROW('Sanitation Data'!E136))),'Data Summary'!CT142="Yes"),OFFSET('Sanitation Data'!$E$12,0,10*ROW('Sanitation Data'!E136)),NA())</f>
        <v>#N/A</v>
      </c>
      <c r="AF142" s="507" t="e">
        <f ca="1">+IF(AND(ISNUMBER(OFFSET('Sanitation Data'!$F$4,0,10*ROW('Sanitation Data'!F136))),'Data Summary'!CU142="Yes"),100-OFFSET('Sanitation Data'!$F$4,0,10*ROW('Sanitation Data'!F136)),NA())</f>
        <v>#N/A</v>
      </c>
      <c r="AG142" s="507" t="e">
        <f ca="1">+IF(AND(ISNUMBER(OFFSET('Sanitation Data'!$F$6,0,10*ROW('Sanitation Data'!F136))),'Data Summary'!CV142="Yes"),OFFSET('Sanitation Data'!$F$6,0,10*ROW('Sanitation Data'!F136)),NA())</f>
        <v>#N/A</v>
      </c>
      <c r="AH142" s="507" t="e">
        <f ca="1">+IF(AND(ISNUMBER(OFFSET('Sanitation Data'!$F$10,0,10*ROW('Sanitation Data'!F136))),'Data Summary'!CW142="Yes"),OFFSET('Sanitation Data'!$F$10,0,10*ROW('Sanitation Data'!F136)),NA())</f>
        <v>#N/A</v>
      </c>
      <c r="AI142" s="507" t="e">
        <f ca="1">+IF(AND(ISNUMBER(OFFSET('Sanitation Data'!$F$11,0,10*ROW('Sanitation Data'!F136))),'Data Summary'!CX142="Yes"),OFFSET('Sanitation Data'!$F$11,0,10*ROW('Sanitation Data'!F136)),NA())</f>
        <v>#N/A</v>
      </c>
      <c r="AJ142" s="507" t="e">
        <f ca="1">+IF(AND(ISNUMBER(OFFSET('Sanitation Data'!$F$12,0,10*ROW('Sanitation Data'!F136))),'Data Summary'!CY142="Yes"),OFFSET('Sanitation Data'!$F$12,0,10*ROW('Sanitation Data'!F136)),NA())</f>
        <v>#N/A</v>
      </c>
      <c r="AK142" s="507" t="e">
        <f ca="1">+IF(AND(ISNUMBER(OFFSET('Sanitation Data'!$G$4,0,10*ROW('Sanitation Data'!G136))),'Data Summary'!CZ142="Yes"),100-OFFSET('Sanitation Data'!$G$4,0,10*ROW('Sanitation Data'!G136)),NA())</f>
        <v>#N/A</v>
      </c>
      <c r="AL142" s="507" t="e">
        <f ca="1">+IF(AND(ISNUMBER(OFFSET('Sanitation Data'!$G$6,0,10*ROW('Sanitation Data'!G136))),'Data Summary'!DA142="Yes"),OFFSET('Sanitation Data'!$G$6,0,10*ROW('Sanitation Data'!G136)),NA())</f>
        <v>#N/A</v>
      </c>
      <c r="AM142" s="507" t="e">
        <f ca="1">+IF(AND(ISNUMBER(OFFSET('Sanitation Data'!$G$10,0,10*ROW('Sanitation Data'!G136))),'Data Summary'!DB142="Yes"),OFFSET('Sanitation Data'!$G$10,0,10*ROW('Sanitation Data'!G136)),NA())</f>
        <v>#N/A</v>
      </c>
      <c r="AN142" s="507" t="e">
        <f ca="1">+IF(AND(ISNUMBER(OFFSET('Sanitation Data'!$G$11,0,10*ROW('Sanitation Data'!G136))),'Data Summary'!DC142="Yes"),OFFSET('Sanitation Data'!$G$11,0,10*ROW('Sanitation Data'!G136)),NA())</f>
        <v>#N/A</v>
      </c>
      <c r="AO142" s="507" t="e">
        <f ca="1">+IF(AND(ISNUMBER(OFFSET('Sanitation Data'!$G$12,0,10*ROW('Sanitation Data'!G136))),'Data Summary'!DD142="Yes"),OFFSET('Sanitation Data'!$G$12,0,10*ROW('Sanitation Data'!G136)),NA())</f>
        <v>#N/A</v>
      </c>
      <c r="AP142" s="507" t="e">
        <f ca="1">+IF(AND(ISNUMBER(OFFSET('Sanitation Data'!$H$4,0,10*ROW('Sanitation Data'!H136))),'Data Summary'!DE142="Yes"),100-OFFSET('Sanitation Data'!$H$4,0,10*ROW('Sanitation Data'!H136)),NA())</f>
        <v>#N/A</v>
      </c>
      <c r="AQ142" s="507" t="e">
        <f ca="1">+IF(AND(ISNUMBER(OFFSET('Sanitation Data'!$H$6,0,10*ROW('Sanitation Data'!H136))),'Data Summary'!DF142="Yes"),OFFSET('Sanitation Data'!$H$6,0,10*ROW('Sanitation Data'!H136)),NA())</f>
        <v>#N/A</v>
      </c>
      <c r="AR142" s="507" t="e">
        <f ca="1">+IF(AND(ISNUMBER(OFFSET('Sanitation Data'!$H$10,0,10*ROW('Sanitation Data'!H136))),'Data Summary'!DG142="Yes"),OFFSET('Sanitation Data'!$H$10,0,10*ROW('Sanitation Data'!H136)),NA())</f>
        <v>#N/A</v>
      </c>
      <c r="AS142" s="507" t="e">
        <f ca="1">+IF(AND(ISNUMBER(OFFSET('Sanitation Data'!$H$11,0,10*ROW('Sanitation Data'!H136))),'Data Summary'!DH142="Yes"),OFFSET('Sanitation Data'!$H$11,0,10*ROW('Sanitation Data'!H136)),NA())</f>
        <v>#N/A</v>
      </c>
      <c r="AT142" s="507" t="e">
        <f ca="1">+IF(AND(ISNUMBER(OFFSET('Sanitation Data'!$H$12,0,10*ROW('Sanitation Data'!H136))),'Data Summary'!DI142="Yes"),OFFSET('Sanitation Data'!$H$12,0,10*ROW('Sanitation Data'!H136)),NA())</f>
        <v>#N/A</v>
      </c>
      <c r="AU142" s="507" t="e">
        <f ca="1">+IF(AND(ISNUMBER(OFFSET('Sanitation Data'!$I$4,0,10*ROW('Sanitation Data'!I136))),'Data Summary'!DJ142="Yes"),100-OFFSET('Sanitation Data'!$I$4,0,10*ROW('Sanitation Data'!I136)),NA())</f>
        <v>#N/A</v>
      </c>
      <c r="AV142" s="507" t="e">
        <f ca="1">+IF(AND(ISNUMBER(OFFSET('Sanitation Data'!$I$6,0,10*ROW('Sanitation Data'!I136))),'Data Summary'!DK142="Yes"),OFFSET('Sanitation Data'!$I$6,0,10*ROW('Sanitation Data'!I136)),NA())</f>
        <v>#N/A</v>
      </c>
      <c r="AW142" s="507" t="e">
        <f ca="1">+IF(AND(ISNUMBER(OFFSET('Sanitation Data'!$I$10,0,10*ROW('Sanitation Data'!I136))),'Data Summary'!DL142="Yes"),OFFSET('Sanitation Data'!$I$10,0,10*ROW('Sanitation Data'!I136)),NA())</f>
        <v>#N/A</v>
      </c>
      <c r="AX142" s="507" t="e">
        <f ca="1">+IF(AND(ISNUMBER(OFFSET('Sanitation Data'!$I$11,0,10*ROW('Sanitation Data'!I136))),'Data Summary'!DM142="Yes"),OFFSET('Sanitation Data'!$I$11,0,10*ROW('Sanitation Data'!I136)),NA())</f>
        <v>#N/A</v>
      </c>
      <c r="AY142" s="507" t="e">
        <f ca="1">+IF(AND(ISNUMBER(OFFSET('Sanitation Data'!$I$12,0,10*ROW('Sanitation Data'!I136))),'Data Summary'!DN142="Yes"),OFFSET('Sanitation Data'!$I$12,0,10*ROW('Sanitation Data'!I136)),NA())</f>
        <v>#N/A</v>
      </c>
      <c r="AZ142" s="508" t="e">
        <f ca="1">+IF(AND(ISNUMBER(OFFSET('Hygiene Data'!$D$5,0,10*ROW('Hygiene Data'!D136))),'Data Summary'!DO142="Yes"),OFFSET('Hygiene Data'!$D$5,0,10*ROW('Hygiene Data'!D136)),NA())</f>
        <v>#N/A</v>
      </c>
      <c r="BA142" s="508" t="e">
        <f ca="1">+IF(AND(ISNUMBER(OFFSET('Hygiene Data'!$D$7,0,10*ROW('Hygiene Data'!D136))),'Data Summary'!DP142="Yes"),OFFSET('Hygiene Data'!$D$7,0,10*ROW('Hygiene Data'!D136)),NA())</f>
        <v>#N/A</v>
      </c>
      <c r="BB142" s="508" t="e">
        <f ca="1">+IF(AND(ISNUMBER(OFFSET('Hygiene Data'!$D$9,0,10*ROW('Hygiene Data'!D136))),'Data Summary'!DQ142="Yes"),OFFSET('Hygiene Data'!$D$9,0,10*ROW('Hygiene Data'!D136)),NA())</f>
        <v>#N/A</v>
      </c>
      <c r="BC142" s="508" t="e">
        <f ca="1">+IF(AND(ISNUMBER(OFFSET('Hygiene Data'!$E$5,0,10*ROW('Hygiene Data'!E136))),'Data Summary'!DR142="Yes"),OFFSET('Hygiene Data'!$E$5,0,10*ROW('Hygiene Data'!E136)),NA())</f>
        <v>#N/A</v>
      </c>
      <c r="BD142" s="508" t="e">
        <f ca="1">+IF(AND(ISNUMBER(OFFSET('Hygiene Data'!$E$7,0,10*ROW('Hygiene Data'!E136))),'Data Summary'!DS142="Yes"),OFFSET('Hygiene Data'!$E$7,0,10*ROW('Hygiene Data'!E136)),NA())</f>
        <v>#N/A</v>
      </c>
      <c r="BE142" s="508" t="e">
        <f ca="1">+IF(AND(ISNUMBER(OFFSET('Hygiene Data'!$E$9,0,10*ROW('Hygiene Data'!E136))),'Data Summary'!DT142="Yes"),OFFSET('Hygiene Data'!$E$9,0,10*ROW('Hygiene Data'!E136)),NA())</f>
        <v>#N/A</v>
      </c>
      <c r="BF142" s="508" t="e">
        <f ca="1">+IF(AND(ISNUMBER(OFFSET('Hygiene Data'!$F$5,0,10*ROW('Hygiene Data'!F136))),'Data Summary'!DU142="Yes"),OFFSET('Hygiene Data'!$F$5,0,10*ROW('Hygiene Data'!F136)),NA())</f>
        <v>#N/A</v>
      </c>
      <c r="BG142" s="508" t="e">
        <f ca="1">+IF(AND(ISNUMBER(OFFSET('Hygiene Data'!$F$7,0,10*ROW('Hygiene Data'!F136))),'Data Summary'!DV142="Yes"),OFFSET('Hygiene Data'!$F$7,0,10*ROW('Hygiene Data'!F136)),NA())</f>
        <v>#N/A</v>
      </c>
      <c r="BH142" s="508" t="e">
        <f ca="1">+IF(AND(ISNUMBER(OFFSET('Hygiene Data'!$F$9,0,10*ROW('Hygiene Data'!F136))),'Data Summary'!DW142="Yes"),OFFSET('Hygiene Data'!$F$9,0,10*ROW('Hygiene Data'!F136)),NA())</f>
        <v>#N/A</v>
      </c>
      <c r="BI142" s="508" t="e">
        <f ca="1">+IF(AND(ISNUMBER(OFFSET('Hygiene Data'!$G$5,0,10*ROW('Hygiene Data'!G136))),'Data Summary'!DX142="Yes"),OFFSET('Hygiene Data'!$G$5,0,10*ROW('Hygiene Data'!G136)),NA())</f>
        <v>#N/A</v>
      </c>
      <c r="BJ142" s="508" t="e">
        <f ca="1">+IF(AND(ISNUMBER(OFFSET('Hygiene Data'!$G$7,0,10*ROW('Hygiene Data'!G136))),'Data Summary'!DY142="Yes"),OFFSET('Hygiene Data'!$G$7,0,10*ROW('Hygiene Data'!G136)),NA())</f>
        <v>#N/A</v>
      </c>
      <c r="BK142" s="508" t="e">
        <f ca="1">+IF(AND(ISNUMBER(OFFSET('Hygiene Data'!$G$9,0,10*ROW('Hygiene Data'!G136))),'Data Summary'!DZ142="Yes"),OFFSET('Hygiene Data'!$G$9,0,10*ROW('Hygiene Data'!G136)),NA())</f>
        <v>#N/A</v>
      </c>
      <c r="BL142" s="508" t="e">
        <f ca="1">+IF(AND(ISNUMBER(OFFSET('Hygiene Data'!$H$5,0,10*ROW('Hygiene Data'!H136))),'Data Summary'!EA142="Yes"),OFFSET('Hygiene Data'!$H$5,0,10*ROW('Hygiene Data'!H136)),NA())</f>
        <v>#N/A</v>
      </c>
      <c r="BM142" s="508" t="e">
        <f ca="1">+IF(AND(ISNUMBER(OFFSET('Hygiene Data'!$H$7,0,10*ROW('Hygiene Data'!H136))),'Data Summary'!EB142="Yes"),OFFSET('Hygiene Data'!$H$7,0,10*ROW('Hygiene Data'!H136)),NA())</f>
        <v>#N/A</v>
      </c>
      <c r="BN142" s="508" t="e">
        <f ca="1">+IF(AND(ISNUMBER(OFFSET('Hygiene Data'!$H$9,0,10*ROW('Hygiene Data'!H136))),'Data Summary'!EC142="Yes"),OFFSET('Hygiene Data'!$H$9,0,10*ROW('Hygiene Data'!H136)),NA())</f>
        <v>#N/A</v>
      </c>
      <c r="BO142" s="508" t="e">
        <f ca="1">+IF(AND(ISNUMBER(OFFSET('Hygiene Data'!$I$5,0,10*ROW('Hygiene Data'!I136))),'Data Summary'!ED142="Yes"),OFFSET('Hygiene Data'!$I$5,0,10*ROW('Hygiene Data'!I136)),NA())</f>
        <v>#N/A</v>
      </c>
      <c r="BP142" s="508" t="e">
        <f ca="1">+IF(AND(ISNUMBER(OFFSET('Hygiene Data'!$I$7,0,10*ROW('Hygiene Data'!I136))),'Data Summary'!EE142="Yes"),OFFSET('Hygiene Data'!$I$7,0,10*ROW('Hygiene Data'!I136)),NA())</f>
        <v>#N/A</v>
      </c>
      <c r="BQ142" s="508" t="e">
        <f ca="1">+IF(AND(ISNUMBER(OFFSET('Hygiene Data'!$I$9,0,10*ROW('Hygiene Data'!I136))),'Data Summary'!EF142="Yes"),OFFSET('Hygiene Data'!$I$9,0,10*ROW('Hygiene Data'!I136)),NA())</f>
        <v>#N/A</v>
      </c>
    </row>
    <row r="143" spans="1:69" x14ac:dyDescent="0.25">
      <c r="A143" s="504" t="e">
        <f ca="1">+RIGHT('Data Summary'!A143,LEN('Data Summary'!A143)-9)</f>
        <v>#VALUE!</v>
      </c>
      <c r="B143" s="478" t="str">
        <f ca="1">+IF(ISTEXT('Data Summary'!B143),'Data Summary'!B143,"")</f>
        <v/>
      </c>
      <c r="C143" s="505" t="e">
        <f ca="1">+VALUE('Data Summary'!C143)</f>
        <v>#VALUE!</v>
      </c>
      <c r="D143" s="506" t="e">
        <f ca="1">+IF(AND(ISNUMBER(OFFSET('Water Data'!$D$4,0,10*ROW('Water Data'!D137))),'Data Summary'!BS143="Yes"),100-OFFSET('Water Data'!$D$4,0,10*ROW('Water Data'!D137)),NA())</f>
        <v>#N/A</v>
      </c>
      <c r="E143" s="506" t="e">
        <f ca="1">+IF(AND(ISNUMBER(OFFSET('Water Data'!$D$6,0,10*ROW('Water Data'!D137))),'Data Summary'!BT143="Yes"),OFFSET('Water Data'!$D$6,0,10*ROW('Water Data'!D137)),NA())</f>
        <v>#N/A</v>
      </c>
      <c r="F143" s="506" t="e">
        <f ca="1">+IF(AND(ISNUMBER(OFFSET('Water Data'!$D$9,0,10*ROW('Water Data'!D137))),'Data Summary'!BU143="Yes"),OFFSET('Water Data'!$D$9,0,10*ROW('Water Data'!D137)),NA())</f>
        <v>#N/A</v>
      </c>
      <c r="G143" s="506" t="e">
        <f ca="1">+IF(AND(ISNUMBER(OFFSET('Water Data'!$E$4,0,10*ROW('Water Data'!E137))),'Data Summary'!BV143="Yes"),100-OFFSET('Water Data'!$E$4,0,10*ROW('Water Data'!E137)),NA())</f>
        <v>#N/A</v>
      </c>
      <c r="H143" s="506" t="e">
        <f ca="1">+IF(AND(ISNUMBER(OFFSET('Water Data'!$E$6,0,10*ROW('Water Data'!E137))),'Data Summary'!BW143="Yes"),OFFSET('Water Data'!$E$6,0,10*ROW('Water Data'!E137)),NA())</f>
        <v>#N/A</v>
      </c>
      <c r="I143" s="506" t="e">
        <f ca="1">+IF(AND(ISNUMBER(OFFSET('Water Data'!$E$9,0,10*ROW('Water Data'!E137))),'Data Summary'!BX143="Yes"),OFFSET('Water Data'!$E$9,0,10*ROW('Water Data'!E137)),NA())</f>
        <v>#N/A</v>
      </c>
      <c r="J143" s="506" t="e">
        <f ca="1">+IF(AND(ISNUMBER(OFFSET('Water Data'!$F$4,0,10*ROW('Water Data'!F137))),'Data Summary'!BY143="Yes"),100-OFFSET('Water Data'!$F$4,0,10*ROW('Water Data'!F137)),NA())</f>
        <v>#N/A</v>
      </c>
      <c r="K143" s="506" t="e">
        <f ca="1">+IF(AND(ISNUMBER(OFFSET('Water Data'!$F$6,0,10*ROW('Water Data'!F137))),'Data Summary'!BZ143="Yes"),OFFSET('Water Data'!$F$6,0,10*ROW('Water Data'!F137)),NA())</f>
        <v>#N/A</v>
      </c>
      <c r="L143" s="506" t="e">
        <f ca="1">+IF(AND(ISNUMBER(OFFSET('Water Data'!$F$9,0,10*ROW('Water Data'!F137))),'Data Summary'!CA143="Yes"),OFFSET('Water Data'!$F$9,0,10*ROW('Water Data'!F137)),NA())</f>
        <v>#N/A</v>
      </c>
      <c r="M143" s="506" t="e">
        <f ca="1">+IF(AND(ISNUMBER(OFFSET('Water Data'!$G$4,0,10*ROW('Water Data'!G137))),'Data Summary'!CB143="Yes"),100-OFFSET('Water Data'!$G$4,0,10*ROW('Water Data'!G137)),NA())</f>
        <v>#N/A</v>
      </c>
      <c r="N143" s="506" t="e">
        <f ca="1">+IF(AND(ISNUMBER(OFFSET('Water Data'!$G$6,0,10*ROW('Water Data'!G137))),'Data Summary'!CC143="Yes"),OFFSET('Water Data'!$G$6,0,10*ROW('Water Data'!G137)),NA())</f>
        <v>#N/A</v>
      </c>
      <c r="O143" s="506" t="e">
        <f ca="1">+IF(AND(ISNUMBER(OFFSET('Water Data'!$G$9,0,10*ROW('Water Data'!G137))),'Data Summary'!CD143="Yes"),OFFSET('Water Data'!$G$9,0,10*ROW('Water Data'!G137)),NA())</f>
        <v>#N/A</v>
      </c>
      <c r="P143" s="506" t="e">
        <f ca="1">+IF(AND(ISNUMBER(OFFSET('Water Data'!$H$4,0,10*ROW('Water Data'!H137))),'Data Summary'!CE143="Yes"),100-OFFSET('Water Data'!$H$4,0,10*ROW('Water Data'!H137)),NA())</f>
        <v>#N/A</v>
      </c>
      <c r="Q143" s="506" t="e">
        <f ca="1">+IF(AND(ISNUMBER(OFFSET('Water Data'!$H$6,0,10*ROW('Water Data'!H137))),'Data Summary'!CF143="Yes"),OFFSET('Water Data'!$H$6,0,10*ROW('Water Data'!H137)),NA())</f>
        <v>#N/A</v>
      </c>
      <c r="R143" s="506" t="e">
        <f ca="1">+IF(AND(ISNUMBER(OFFSET('Water Data'!$H$9,0,10*ROW('Water Data'!H137))),'Data Summary'!CG143="Yes"),OFFSET('Water Data'!$H$9,0,10*ROW('Water Data'!H137)),NA())</f>
        <v>#N/A</v>
      </c>
      <c r="S143" s="506" t="e">
        <f ca="1">+IF(AND(ISNUMBER(OFFSET('Water Data'!$I$4,0,10*ROW('Water Data'!I137))),'Data Summary'!CH143="Yes"),100-OFFSET('Water Data'!$I$4,0,10*ROW('Water Data'!I137)),NA())</f>
        <v>#N/A</v>
      </c>
      <c r="T143" s="506" t="e">
        <f ca="1">+IF(AND(ISNUMBER(OFFSET('Water Data'!$I$6,0,10*ROW('Water Data'!I137))),'Data Summary'!CI143="Yes"),OFFSET('Water Data'!$I$6,0,10*ROW('Water Data'!I137)),NA())</f>
        <v>#N/A</v>
      </c>
      <c r="U143" s="506" t="e">
        <f ca="1">+IF(AND(ISNUMBER(OFFSET('Water Data'!$I$9,0,10*ROW('Water Data'!I137))),'Data Summary'!CJ143="Yes"),OFFSET('Water Data'!$I$9,0,10*ROW('Water Data'!I137)),NA())</f>
        <v>#N/A</v>
      </c>
      <c r="V143" s="507" t="e">
        <f ca="1">+IF(AND(ISNUMBER(OFFSET('Sanitation Data'!$D$4,0,10*ROW('Sanitation Data'!D137))),'Data Summary'!CK143="Yes"),100-OFFSET('Sanitation Data'!$D$4,0,10*ROW('Sanitation Data'!D137)),NA())</f>
        <v>#N/A</v>
      </c>
      <c r="W143" s="507" t="e">
        <f ca="1">+IF(AND(ISNUMBER(OFFSET('Sanitation Data'!$D$6,0,10*ROW('Sanitation Data'!D137))),'Data Summary'!CL143="Yes"),OFFSET('Sanitation Data'!$D$6,0,10*ROW('Sanitation Data'!D137)),NA())</f>
        <v>#N/A</v>
      </c>
      <c r="X143" s="507" t="e">
        <f ca="1">+IF(AND(ISNUMBER(OFFSET('Sanitation Data'!$D$10,0,10*ROW('Sanitation Data'!D137))),'Data Summary'!CM143="Yes"),OFFSET('Sanitation Data'!$D$10,0,10*ROW('Sanitation Data'!D137)),NA())</f>
        <v>#N/A</v>
      </c>
      <c r="Y143" s="507" t="e">
        <f ca="1">+IF(AND(ISNUMBER(OFFSET('Sanitation Data'!$D$11,0,10*ROW('Sanitation Data'!D137))),'Data Summary'!CN143="Yes"),OFFSET('Sanitation Data'!$D$11,0,10*ROW('Sanitation Data'!D137)),NA())</f>
        <v>#N/A</v>
      </c>
      <c r="Z143" s="507" t="e">
        <f ca="1">+IF(AND(ISNUMBER(OFFSET('Sanitation Data'!$D$12,0,10*ROW('Sanitation Data'!D137))),'Data Summary'!CO143="Yes"),OFFSET('Sanitation Data'!$D$12,0,10*ROW('Sanitation Data'!D137)),NA())</f>
        <v>#N/A</v>
      </c>
      <c r="AA143" s="507" t="e">
        <f ca="1">+IF(AND(ISNUMBER(OFFSET('Sanitation Data'!$E$4,0,10*ROW('Sanitation Data'!E137))),'Data Summary'!CP143="Yes"),100-OFFSET('Sanitation Data'!$E$4,0,10*ROW('Sanitation Data'!E137)),NA())</f>
        <v>#N/A</v>
      </c>
      <c r="AB143" s="507" t="e">
        <f ca="1">+IF(AND(ISNUMBER(OFFSET('Sanitation Data'!$E$6,0,10*ROW('Sanitation Data'!E137))),'Data Summary'!CQ143="Yes"),OFFSET('Sanitation Data'!$E$6,0,10*ROW('Sanitation Data'!E137)),NA())</f>
        <v>#N/A</v>
      </c>
      <c r="AC143" s="507" t="e">
        <f ca="1">+IF(AND(ISNUMBER(OFFSET('Sanitation Data'!$E$10,0,10*ROW('Sanitation Data'!E137))),'Data Summary'!CR143="Yes"),OFFSET('Sanitation Data'!$E$10,0,10*ROW('Sanitation Data'!E137)),NA())</f>
        <v>#N/A</v>
      </c>
      <c r="AD143" s="507" t="e">
        <f ca="1">+IF(AND(ISNUMBER(OFFSET('Sanitation Data'!$E$11,0,10*ROW('Sanitation Data'!E137))),'Data Summary'!CS143="Yes"),OFFSET('Sanitation Data'!$E$11,0,10*ROW('Sanitation Data'!E137)),NA())</f>
        <v>#N/A</v>
      </c>
      <c r="AE143" s="507" t="e">
        <f ca="1">+IF(AND(ISNUMBER(OFFSET('Sanitation Data'!$E$12,0,10*ROW('Sanitation Data'!E137))),'Data Summary'!CT143="Yes"),OFFSET('Sanitation Data'!$E$12,0,10*ROW('Sanitation Data'!E137)),NA())</f>
        <v>#N/A</v>
      </c>
      <c r="AF143" s="507" t="e">
        <f ca="1">+IF(AND(ISNUMBER(OFFSET('Sanitation Data'!$F$4,0,10*ROW('Sanitation Data'!F137))),'Data Summary'!CU143="Yes"),100-OFFSET('Sanitation Data'!$F$4,0,10*ROW('Sanitation Data'!F137)),NA())</f>
        <v>#N/A</v>
      </c>
      <c r="AG143" s="507" t="e">
        <f ca="1">+IF(AND(ISNUMBER(OFFSET('Sanitation Data'!$F$6,0,10*ROW('Sanitation Data'!F137))),'Data Summary'!CV143="Yes"),OFFSET('Sanitation Data'!$F$6,0,10*ROW('Sanitation Data'!F137)),NA())</f>
        <v>#N/A</v>
      </c>
      <c r="AH143" s="507" t="e">
        <f ca="1">+IF(AND(ISNUMBER(OFFSET('Sanitation Data'!$F$10,0,10*ROW('Sanitation Data'!F137))),'Data Summary'!CW143="Yes"),OFFSET('Sanitation Data'!$F$10,0,10*ROW('Sanitation Data'!F137)),NA())</f>
        <v>#N/A</v>
      </c>
      <c r="AI143" s="507" t="e">
        <f ca="1">+IF(AND(ISNUMBER(OFFSET('Sanitation Data'!$F$11,0,10*ROW('Sanitation Data'!F137))),'Data Summary'!CX143="Yes"),OFFSET('Sanitation Data'!$F$11,0,10*ROW('Sanitation Data'!F137)),NA())</f>
        <v>#N/A</v>
      </c>
      <c r="AJ143" s="507" t="e">
        <f ca="1">+IF(AND(ISNUMBER(OFFSET('Sanitation Data'!$F$12,0,10*ROW('Sanitation Data'!F137))),'Data Summary'!CY143="Yes"),OFFSET('Sanitation Data'!$F$12,0,10*ROW('Sanitation Data'!F137)),NA())</f>
        <v>#N/A</v>
      </c>
      <c r="AK143" s="507" t="e">
        <f ca="1">+IF(AND(ISNUMBER(OFFSET('Sanitation Data'!$G$4,0,10*ROW('Sanitation Data'!G137))),'Data Summary'!CZ143="Yes"),100-OFFSET('Sanitation Data'!$G$4,0,10*ROW('Sanitation Data'!G137)),NA())</f>
        <v>#N/A</v>
      </c>
      <c r="AL143" s="507" t="e">
        <f ca="1">+IF(AND(ISNUMBER(OFFSET('Sanitation Data'!$G$6,0,10*ROW('Sanitation Data'!G137))),'Data Summary'!DA143="Yes"),OFFSET('Sanitation Data'!$G$6,0,10*ROW('Sanitation Data'!G137)),NA())</f>
        <v>#N/A</v>
      </c>
      <c r="AM143" s="507" t="e">
        <f ca="1">+IF(AND(ISNUMBER(OFFSET('Sanitation Data'!$G$10,0,10*ROW('Sanitation Data'!G137))),'Data Summary'!DB143="Yes"),OFFSET('Sanitation Data'!$G$10,0,10*ROW('Sanitation Data'!G137)),NA())</f>
        <v>#N/A</v>
      </c>
      <c r="AN143" s="507" t="e">
        <f ca="1">+IF(AND(ISNUMBER(OFFSET('Sanitation Data'!$G$11,0,10*ROW('Sanitation Data'!G137))),'Data Summary'!DC143="Yes"),OFFSET('Sanitation Data'!$G$11,0,10*ROW('Sanitation Data'!G137)),NA())</f>
        <v>#N/A</v>
      </c>
      <c r="AO143" s="507" t="e">
        <f ca="1">+IF(AND(ISNUMBER(OFFSET('Sanitation Data'!$G$12,0,10*ROW('Sanitation Data'!G137))),'Data Summary'!DD143="Yes"),OFFSET('Sanitation Data'!$G$12,0,10*ROW('Sanitation Data'!G137)),NA())</f>
        <v>#N/A</v>
      </c>
      <c r="AP143" s="507" t="e">
        <f ca="1">+IF(AND(ISNUMBER(OFFSET('Sanitation Data'!$H$4,0,10*ROW('Sanitation Data'!H137))),'Data Summary'!DE143="Yes"),100-OFFSET('Sanitation Data'!$H$4,0,10*ROW('Sanitation Data'!H137)),NA())</f>
        <v>#N/A</v>
      </c>
      <c r="AQ143" s="507" t="e">
        <f ca="1">+IF(AND(ISNUMBER(OFFSET('Sanitation Data'!$H$6,0,10*ROW('Sanitation Data'!H137))),'Data Summary'!DF143="Yes"),OFFSET('Sanitation Data'!$H$6,0,10*ROW('Sanitation Data'!H137)),NA())</f>
        <v>#N/A</v>
      </c>
      <c r="AR143" s="507" t="e">
        <f ca="1">+IF(AND(ISNUMBER(OFFSET('Sanitation Data'!$H$10,0,10*ROW('Sanitation Data'!H137))),'Data Summary'!DG143="Yes"),OFFSET('Sanitation Data'!$H$10,0,10*ROW('Sanitation Data'!H137)),NA())</f>
        <v>#N/A</v>
      </c>
      <c r="AS143" s="507" t="e">
        <f ca="1">+IF(AND(ISNUMBER(OFFSET('Sanitation Data'!$H$11,0,10*ROW('Sanitation Data'!H137))),'Data Summary'!DH143="Yes"),OFFSET('Sanitation Data'!$H$11,0,10*ROW('Sanitation Data'!H137)),NA())</f>
        <v>#N/A</v>
      </c>
      <c r="AT143" s="507" t="e">
        <f ca="1">+IF(AND(ISNUMBER(OFFSET('Sanitation Data'!$H$12,0,10*ROW('Sanitation Data'!H137))),'Data Summary'!DI143="Yes"),OFFSET('Sanitation Data'!$H$12,0,10*ROW('Sanitation Data'!H137)),NA())</f>
        <v>#N/A</v>
      </c>
      <c r="AU143" s="507" t="e">
        <f ca="1">+IF(AND(ISNUMBER(OFFSET('Sanitation Data'!$I$4,0,10*ROW('Sanitation Data'!I137))),'Data Summary'!DJ143="Yes"),100-OFFSET('Sanitation Data'!$I$4,0,10*ROW('Sanitation Data'!I137)),NA())</f>
        <v>#N/A</v>
      </c>
      <c r="AV143" s="507" t="e">
        <f ca="1">+IF(AND(ISNUMBER(OFFSET('Sanitation Data'!$I$6,0,10*ROW('Sanitation Data'!I137))),'Data Summary'!DK143="Yes"),OFFSET('Sanitation Data'!$I$6,0,10*ROW('Sanitation Data'!I137)),NA())</f>
        <v>#N/A</v>
      </c>
      <c r="AW143" s="507" t="e">
        <f ca="1">+IF(AND(ISNUMBER(OFFSET('Sanitation Data'!$I$10,0,10*ROW('Sanitation Data'!I137))),'Data Summary'!DL143="Yes"),OFFSET('Sanitation Data'!$I$10,0,10*ROW('Sanitation Data'!I137)),NA())</f>
        <v>#N/A</v>
      </c>
      <c r="AX143" s="507" t="e">
        <f ca="1">+IF(AND(ISNUMBER(OFFSET('Sanitation Data'!$I$11,0,10*ROW('Sanitation Data'!I137))),'Data Summary'!DM143="Yes"),OFFSET('Sanitation Data'!$I$11,0,10*ROW('Sanitation Data'!I137)),NA())</f>
        <v>#N/A</v>
      </c>
      <c r="AY143" s="507" t="e">
        <f ca="1">+IF(AND(ISNUMBER(OFFSET('Sanitation Data'!$I$12,0,10*ROW('Sanitation Data'!I137))),'Data Summary'!DN143="Yes"),OFFSET('Sanitation Data'!$I$12,0,10*ROW('Sanitation Data'!I137)),NA())</f>
        <v>#N/A</v>
      </c>
      <c r="AZ143" s="508" t="e">
        <f ca="1">+IF(AND(ISNUMBER(OFFSET('Hygiene Data'!$D$5,0,10*ROW('Hygiene Data'!D137))),'Data Summary'!DO143="Yes"),OFFSET('Hygiene Data'!$D$5,0,10*ROW('Hygiene Data'!D137)),NA())</f>
        <v>#N/A</v>
      </c>
      <c r="BA143" s="508" t="e">
        <f ca="1">+IF(AND(ISNUMBER(OFFSET('Hygiene Data'!$D$7,0,10*ROW('Hygiene Data'!D137))),'Data Summary'!DP143="Yes"),OFFSET('Hygiene Data'!$D$7,0,10*ROW('Hygiene Data'!D137)),NA())</f>
        <v>#N/A</v>
      </c>
      <c r="BB143" s="508" t="e">
        <f ca="1">+IF(AND(ISNUMBER(OFFSET('Hygiene Data'!$D$9,0,10*ROW('Hygiene Data'!D137))),'Data Summary'!DQ143="Yes"),OFFSET('Hygiene Data'!$D$9,0,10*ROW('Hygiene Data'!D137)),NA())</f>
        <v>#N/A</v>
      </c>
      <c r="BC143" s="508" t="e">
        <f ca="1">+IF(AND(ISNUMBER(OFFSET('Hygiene Data'!$E$5,0,10*ROW('Hygiene Data'!E137))),'Data Summary'!DR143="Yes"),OFFSET('Hygiene Data'!$E$5,0,10*ROW('Hygiene Data'!E137)),NA())</f>
        <v>#N/A</v>
      </c>
      <c r="BD143" s="508" t="e">
        <f ca="1">+IF(AND(ISNUMBER(OFFSET('Hygiene Data'!$E$7,0,10*ROW('Hygiene Data'!E137))),'Data Summary'!DS143="Yes"),OFFSET('Hygiene Data'!$E$7,0,10*ROW('Hygiene Data'!E137)),NA())</f>
        <v>#N/A</v>
      </c>
      <c r="BE143" s="508" t="e">
        <f ca="1">+IF(AND(ISNUMBER(OFFSET('Hygiene Data'!$E$9,0,10*ROW('Hygiene Data'!E137))),'Data Summary'!DT143="Yes"),OFFSET('Hygiene Data'!$E$9,0,10*ROW('Hygiene Data'!E137)),NA())</f>
        <v>#N/A</v>
      </c>
      <c r="BF143" s="508" t="e">
        <f ca="1">+IF(AND(ISNUMBER(OFFSET('Hygiene Data'!$F$5,0,10*ROW('Hygiene Data'!F137))),'Data Summary'!DU143="Yes"),OFFSET('Hygiene Data'!$F$5,0,10*ROW('Hygiene Data'!F137)),NA())</f>
        <v>#N/A</v>
      </c>
      <c r="BG143" s="508" t="e">
        <f ca="1">+IF(AND(ISNUMBER(OFFSET('Hygiene Data'!$F$7,0,10*ROW('Hygiene Data'!F137))),'Data Summary'!DV143="Yes"),OFFSET('Hygiene Data'!$F$7,0,10*ROW('Hygiene Data'!F137)),NA())</f>
        <v>#N/A</v>
      </c>
      <c r="BH143" s="508" t="e">
        <f ca="1">+IF(AND(ISNUMBER(OFFSET('Hygiene Data'!$F$9,0,10*ROW('Hygiene Data'!F137))),'Data Summary'!DW143="Yes"),OFFSET('Hygiene Data'!$F$9,0,10*ROW('Hygiene Data'!F137)),NA())</f>
        <v>#N/A</v>
      </c>
      <c r="BI143" s="508" t="e">
        <f ca="1">+IF(AND(ISNUMBER(OFFSET('Hygiene Data'!$G$5,0,10*ROW('Hygiene Data'!G137))),'Data Summary'!DX143="Yes"),OFFSET('Hygiene Data'!$G$5,0,10*ROW('Hygiene Data'!G137)),NA())</f>
        <v>#N/A</v>
      </c>
      <c r="BJ143" s="508" t="e">
        <f ca="1">+IF(AND(ISNUMBER(OFFSET('Hygiene Data'!$G$7,0,10*ROW('Hygiene Data'!G137))),'Data Summary'!DY143="Yes"),OFFSET('Hygiene Data'!$G$7,0,10*ROW('Hygiene Data'!G137)),NA())</f>
        <v>#N/A</v>
      </c>
      <c r="BK143" s="508" t="e">
        <f ca="1">+IF(AND(ISNUMBER(OFFSET('Hygiene Data'!$G$9,0,10*ROW('Hygiene Data'!G137))),'Data Summary'!DZ143="Yes"),OFFSET('Hygiene Data'!$G$9,0,10*ROW('Hygiene Data'!G137)),NA())</f>
        <v>#N/A</v>
      </c>
      <c r="BL143" s="508" t="e">
        <f ca="1">+IF(AND(ISNUMBER(OFFSET('Hygiene Data'!$H$5,0,10*ROW('Hygiene Data'!H137))),'Data Summary'!EA143="Yes"),OFFSET('Hygiene Data'!$H$5,0,10*ROW('Hygiene Data'!H137)),NA())</f>
        <v>#N/A</v>
      </c>
      <c r="BM143" s="508" t="e">
        <f ca="1">+IF(AND(ISNUMBER(OFFSET('Hygiene Data'!$H$7,0,10*ROW('Hygiene Data'!H137))),'Data Summary'!EB143="Yes"),OFFSET('Hygiene Data'!$H$7,0,10*ROW('Hygiene Data'!H137)),NA())</f>
        <v>#N/A</v>
      </c>
      <c r="BN143" s="508" t="e">
        <f ca="1">+IF(AND(ISNUMBER(OFFSET('Hygiene Data'!$H$9,0,10*ROW('Hygiene Data'!H137))),'Data Summary'!EC143="Yes"),OFFSET('Hygiene Data'!$H$9,0,10*ROW('Hygiene Data'!H137)),NA())</f>
        <v>#N/A</v>
      </c>
      <c r="BO143" s="508" t="e">
        <f ca="1">+IF(AND(ISNUMBER(OFFSET('Hygiene Data'!$I$5,0,10*ROW('Hygiene Data'!I137))),'Data Summary'!ED143="Yes"),OFFSET('Hygiene Data'!$I$5,0,10*ROW('Hygiene Data'!I137)),NA())</f>
        <v>#N/A</v>
      </c>
      <c r="BP143" s="508" t="e">
        <f ca="1">+IF(AND(ISNUMBER(OFFSET('Hygiene Data'!$I$7,0,10*ROW('Hygiene Data'!I137))),'Data Summary'!EE143="Yes"),OFFSET('Hygiene Data'!$I$7,0,10*ROW('Hygiene Data'!I137)),NA())</f>
        <v>#N/A</v>
      </c>
      <c r="BQ143" s="508" t="e">
        <f ca="1">+IF(AND(ISNUMBER(OFFSET('Hygiene Data'!$I$9,0,10*ROW('Hygiene Data'!I137))),'Data Summary'!EF143="Yes"),OFFSET('Hygiene Data'!$I$9,0,10*ROW('Hygiene Data'!I137)),NA())</f>
        <v>#N/A</v>
      </c>
    </row>
    <row r="144" spans="1:69" x14ac:dyDescent="0.25">
      <c r="A144" s="504" t="e">
        <f ca="1">+RIGHT('Data Summary'!A144,LEN('Data Summary'!A144)-9)</f>
        <v>#VALUE!</v>
      </c>
      <c r="B144" s="478" t="str">
        <f ca="1">+IF(ISTEXT('Data Summary'!B144),'Data Summary'!B144,"")</f>
        <v/>
      </c>
      <c r="C144" s="505" t="e">
        <f ca="1">+VALUE('Data Summary'!C144)</f>
        <v>#VALUE!</v>
      </c>
      <c r="D144" s="506" t="e">
        <f ca="1">+IF(AND(ISNUMBER(OFFSET('Water Data'!$D$4,0,10*ROW('Water Data'!D138))),'Data Summary'!BS144="Yes"),100-OFFSET('Water Data'!$D$4,0,10*ROW('Water Data'!D138)),NA())</f>
        <v>#N/A</v>
      </c>
      <c r="E144" s="506" t="e">
        <f ca="1">+IF(AND(ISNUMBER(OFFSET('Water Data'!$D$6,0,10*ROW('Water Data'!D138))),'Data Summary'!BT144="Yes"),OFFSET('Water Data'!$D$6,0,10*ROW('Water Data'!D138)),NA())</f>
        <v>#N/A</v>
      </c>
      <c r="F144" s="506" t="e">
        <f ca="1">+IF(AND(ISNUMBER(OFFSET('Water Data'!$D$9,0,10*ROW('Water Data'!D138))),'Data Summary'!BU144="Yes"),OFFSET('Water Data'!$D$9,0,10*ROW('Water Data'!D138)),NA())</f>
        <v>#N/A</v>
      </c>
      <c r="G144" s="506" t="e">
        <f ca="1">+IF(AND(ISNUMBER(OFFSET('Water Data'!$E$4,0,10*ROW('Water Data'!E138))),'Data Summary'!BV144="Yes"),100-OFFSET('Water Data'!$E$4,0,10*ROW('Water Data'!E138)),NA())</f>
        <v>#N/A</v>
      </c>
      <c r="H144" s="506" t="e">
        <f ca="1">+IF(AND(ISNUMBER(OFFSET('Water Data'!$E$6,0,10*ROW('Water Data'!E138))),'Data Summary'!BW144="Yes"),OFFSET('Water Data'!$E$6,0,10*ROW('Water Data'!E138)),NA())</f>
        <v>#N/A</v>
      </c>
      <c r="I144" s="506" t="e">
        <f ca="1">+IF(AND(ISNUMBER(OFFSET('Water Data'!$E$9,0,10*ROW('Water Data'!E138))),'Data Summary'!BX144="Yes"),OFFSET('Water Data'!$E$9,0,10*ROW('Water Data'!E138)),NA())</f>
        <v>#N/A</v>
      </c>
      <c r="J144" s="506" t="e">
        <f ca="1">+IF(AND(ISNUMBER(OFFSET('Water Data'!$F$4,0,10*ROW('Water Data'!F138))),'Data Summary'!BY144="Yes"),100-OFFSET('Water Data'!$F$4,0,10*ROW('Water Data'!F138)),NA())</f>
        <v>#N/A</v>
      </c>
      <c r="K144" s="506" t="e">
        <f ca="1">+IF(AND(ISNUMBER(OFFSET('Water Data'!$F$6,0,10*ROW('Water Data'!F138))),'Data Summary'!BZ144="Yes"),OFFSET('Water Data'!$F$6,0,10*ROW('Water Data'!F138)),NA())</f>
        <v>#N/A</v>
      </c>
      <c r="L144" s="506" t="e">
        <f ca="1">+IF(AND(ISNUMBER(OFFSET('Water Data'!$F$9,0,10*ROW('Water Data'!F138))),'Data Summary'!CA144="Yes"),OFFSET('Water Data'!$F$9,0,10*ROW('Water Data'!F138)),NA())</f>
        <v>#N/A</v>
      </c>
      <c r="M144" s="506" t="e">
        <f ca="1">+IF(AND(ISNUMBER(OFFSET('Water Data'!$G$4,0,10*ROW('Water Data'!G138))),'Data Summary'!CB144="Yes"),100-OFFSET('Water Data'!$G$4,0,10*ROW('Water Data'!G138)),NA())</f>
        <v>#N/A</v>
      </c>
      <c r="N144" s="506" t="e">
        <f ca="1">+IF(AND(ISNUMBER(OFFSET('Water Data'!$G$6,0,10*ROW('Water Data'!G138))),'Data Summary'!CC144="Yes"),OFFSET('Water Data'!$G$6,0,10*ROW('Water Data'!G138)),NA())</f>
        <v>#N/A</v>
      </c>
      <c r="O144" s="506" t="e">
        <f ca="1">+IF(AND(ISNUMBER(OFFSET('Water Data'!$G$9,0,10*ROW('Water Data'!G138))),'Data Summary'!CD144="Yes"),OFFSET('Water Data'!$G$9,0,10*ROW('Water Data'!G138)),NA())</f>
        <v>#N/A</v>
      </c>
      <c r="P144" s="506" t="e">
        <f ca="1">+IF(AND(ISNUMBER(OFFSET('Water Data'!$H$4,0,10*ROW('Water Data'!H138))),'Data Summary'!CE144="Yes"),100-OFFSET('Water Data'!$H$4,0,10*ROW('Water Data'!H138)),NA())</f>
        <v>#N/A</v>
      </c>
      <c r="Q144" s="506" t="e">
        <f ca="1">+IF(AND(ISNUMBER(OFFSET('Water Data'!$H$6,0,10*ROW('Water Data'!H138))),'Data Summary'!CF144="Yes"),OFFSET('Water Data'!$H$6,0,10*ROW('Water Data'!H138)),NA())</f>
        <v>#N/A</v>
      </c>
      <c r="R144" s="506" t="e">
        <f ca="1">+IF(AND(ISNUMBER(OFFSET('Water Data'!$H$9,0,10*ROW('Water Data'!H138))),'Data Summary'!CG144="Yes"),OFFSET('Water Data'!$H$9,0,10*ROW('Water Data'!H138)),NA())</f>
        <v>#N/A</v>
      </c>
      <c r="S144" s="506" t="e">
        <f ca="1">+IF(AND(ISNUMBER(OFFSET('Water Data'!$I$4,0,10*ROW('Water Data'!I138))),'Data Summary'!CH144="Yes"),100-OFFSET('Water Data'!$I$4,0,10*ROW('Water Data'!I138)),NA())</f>
        <v>#N/A</v>
      </c>
      <c r="T144" s="506" t="e">
        <f ca="1">+IF(AND(ISNUMBER(OFFSET('Water Data'!$I$6,0,10*ROW('Water Data'!I138))),'Data Summary'!CI144="Yes"),OFFSET('Water Data'!$I$6,0,10*ROW('Water Data'!I138)),NA())</f>
        <v>#N/A</v>
      </c>
      <c r="U144" s="506" t="e">
        <f ca="1">+IF(AND(ISNUMBER(OFFSET('Water Data'!$I$9,0,10*ROW('Water Data'!I138))),'Data Summary'!CJ144="Yes"),OFFSET('Water Data'!$I$9,0,10*ROW('Water Data'!I138)),NA())</f>
        <v>#N/A</v>
      </c>
      <c r="V144" s="507" t="e">
        <f ca="1">+IF(AND(ISNUMBER(OFFSET('Sanitation Data'!$D$4,0,10*ROW('Sanitation Data'!D138))),'Data Summary'!CK144="Yes"),100-OFFSET('Sanitation Data'!$D$4,0,10*ROW('Sanitation Data'!D138)),NA())</f>
        <v>#N/A</v>
      </c>
      <c r="W144" s="507" t="e">
        <f ca="1">+IF(AND(ISNUMBER(OFFSET('Sanitation Data'!$D$6,0,10*ROW('Sanitation Data'!D138))),'Data Summary'!CL144="Yes"),OFFSET('Sanitation Data'!$D$6,0,10*ROW('Sanitation Data'!D138)),NA())</f>
        <v>#N/A</v>
      </c>
      <c r="X144" s="507" t="e">
        <f ca="1">+IF(AND(ISNUMBER(OFFSET('Sanitation Data'!$D$10,0,10*ROW('Sanitation Data'!D138))),'Data Summary'!CM144="Yes"),OFFSET('Sanitation Data'!$D$10,0,10*ROW('Sanitation Data'!D138)),NA())</f>
        <v>#N/A</v>
      </c>
      <c r="Y144" s="507" t="e">
        <f ca="1">+IF(AND(ISNUMBER(OFFSET('Sanitation Data'!$D$11,0,10*ROW('Sanitation Data'!D138))),'Data Summary'!CN144="Yes"),OFFSET('Sanitation Data'!$D$11,0,10*ROW('Sanitation Data'!D138)),NA())</f>
        <v>#N/A</v>
      </c>
      <c r="Z144" s="507" t="e">
        <f ca="1">+IF(AND(ISNUMBER(OFFSET('Sanitation Data'!$D$12,0,10*ROW('Sanitation Data'!D138))),'Data Summary'!CO144="Yes"),OFFSET('Sanitation Data'!$D$12,0,10*ROW('Sanitation Data'!D138)),NA())</f>
        <v>#N/A</v>
      </c>
      <c r="AA144" s="507" t="e">
        <f ca="1">+IF(AND(ISNUMBER(OFFSET('Sanitation Data'!$E$4,0,10*ROW('Sanitation Data'!E138))),'Data Summary'!CP144="Yes"),100-OFFSET('Sanitation Data'!$E$4,0,10*ROW('Sanitation Data'!E138)),NA())</f>
        <v>#N/A</v>
      </c>
      <c r="AB144" s="507" t="e">
        <f ca="1">+IF(AND(ISNUMBER(OFFSET('Sanitation Data'!$E$6,0,10*ROW('Sanitation Data'!E138))),'Data Summary'!CQ144="Yes"),OFFSET('Sanitation Data'!$E$6,0,10*ROW('Sanitation Data'!E138)),NA())</f>
        <v>#N/A</v>
      </c>
      <c r="AC144" s="507" t="e">
        <f ca="1">+IF(AND(ISNUMBER(OFFSET('Sanitation Data'!$E$10,0,10*ROW('Sanitation Data'!E138))),'Data Summary'!CR144="Yes"),OFFSET('Sanitation Data'!$E$10,0,10*ROW('Sanitation Data'!E138)),NA())</f>
        <v>#N/A</v>
      </c>
      <c r="AD144" s="507" t="e">
        <f ca="1">+IF(AND(ISNUMBER(OFFSET('Sanitation Data'!$E$11,0,10*ROW('Sanitation Data'!E138))),'Data Summary'!CS144="Yes"),OFFSET('Sanitation Data'!$E$11,0,10*ROW('Sanitation Data'!E138)),NA())</f>
        <v>#N/A</v>
      </c>
      <c r="AE144" s="507" t="e">
        <f ca="1">+IF(AND(ISNUMBER(OFFSET('Sanitation Data'!$E$12,0,10*ROW('Sanitation Data'!E138))),'Data Summary'!CT144="Yes"),OFFSET('Sanitation Data'!$E$12,0,10*ROW('Sanitation Data'!E138)),NA())</f>
        <v>#N/A</v>
      </c>
      <c r="AF144" s="507" t="e">
        <f ca="1">+IF(AND(ISNUMBER(OFFSET('Sanitation Data'!$F$4,0,10*ROW('Sanitation Data'!F138))),'Data Summary'!CU144="Yes"),100-OFFSET('Sanitation Data'!$F$4,0,10*ROW('Sanitation Data'!F138)),NA())</f>
        <v>#N/A</v>
      </c>
      <c r="AG144" s="507" t="e">
        <f ca="1">+IF(AND(ISNUMBER(OFFSET('Sanitation Data'!$F$6,0,10*ROW('Sanitation Data'!F138))),'Data Summary'!CV144="Yes"),OFFSET('Sanitation Data'!$F$6,0,10*ROW('Sanitation Data'!F138)),NA())</f>
        <v>#N/A</v>
      </c>
      <c r="AH144" s="507" t="e">
        <f ca="1">+IF(AND(ISNUMBER(OFFSET('Sanitation Data'!$F$10,0,10*ROW('Sanitation Data'!F138))),'Data Summary'!CW144="Yes"),OFFSET('Sanitation Data'!$F$10,0,10*ROW('Sanitation Data'!F138)),NA())</f>
        <v>#N/A</v>
      </c>
      <c r="AI144" s="507" t="e">
        <f ca="1">+IF(AND(ISNUMBER(OFFSET('Sanitation Data'!$F$11,0,10*ROW('Sanitation Data'!F138))),'Data Summary'!CX144="Yes"),OFFSET('Sanitation Data'!$F$11,0,10*ROW('Sanitation Data'!F138)),NA())</f>
        <v>#N/A</v>
      </c>
      <c r="AJ144" s="507" t="e">
        <f ca="1">+IF(AND(ISNUMBER(OFFSET('Sanitation Data'!$F$12,0,10*ROW('Sanitation Data'!F138))),'Data Summary'!CY144="Yes"),OFFSET('Sanitation Data'!$F$12,0,10*ROW('Sanitation Data'!F138)),NA())</f>
        <v>#N/A</v>
      </c>
      <c r="AK144" s="507" t="e">
        <f ca="1">+IF(AND(ISNUMBER(OFFSET('Sanitation Data'!$G$4,0,10*ROW('Sanitation Data'!G138))),'Data Summary'!CZ144="Yes"),100-OFFSET('Sanitation Data'!$G$4,0,10*ROW('Sanitation Data'!G138)),NA())</f>
        <v>#N/A</v>
      </c>
      <c r="AL144" s="507" t="e">
        <f ca="1">+IF(AND(ISNUMBER(OFFSET('Sanitation Data'!$G$6,0,10*ROW('Sanitation Data'!G138))),'Data Summary'!DA144="Yes"),OFFSET('Sanitation Data'!$G$6,0,10*ROW('Sanitation Data'!G138)),NA())</f>
        <v>#N/A</v>
      </c>
      <c r="AM144" s="507" t="e">
        <f ca="1">+IF(AND(ISNUMBER(OFFSET('Sanitation Data'!$G$10,0,10*ROW('Sanitation Data'!G138))),'Data Summary'!DB144="Yes"),OFFSET('Sanitation Data'!$G$10,0,10*ROW('Sanitation Data'!G138)),NA())</f>
        <v>#N/A</v>
      </c>
      <c r="AN144" s="507" t="e">
        <f ca="1">+IF(AND(ISNUMBER(OFFSET('Sanitation Data'!$G$11,0,10*ROW('Sanitation Data'!G138))),'Data Summary'!DC144="Yes"),OFFSET('Sanitation Data'!$G$11,0,10*ROW('Sanitation Data'!G138)),NA())</f>
        <v>#N/A</v>
      </c>
      <c r="AO144" s="507" t="e">
        <f ca="1">+IF(AND(ISNUMBER(OFFSET('Sanitation Data'!$G$12,0,10*ROW('Sanitation Data'!G138))),'Data Summary'!DD144="Yes"),OFFSET('Sanitation Data'!$G$12,0,10*ROW('Sanitation Data'!G138)),NA())</f>
        <v>#N/A</v>
      </c>
      <c r="AP144" s="507" t="e">
        <f ca="1">+IF(AND(ISNUMBER(OFFSET('Sanitation Data'!$H$4,0,10*ROW('Sanitation Data'!H138))),'Data Summary'!DE144="Yes"),100-OFFSET('Sanitation Data'!$H$4,0,10*ROW('Sanitation Data'!H138)),NA())</f>
        <v>#N/A</v>
      </c>
      <c r="AQ144" s="507" t="e">
        <f ca="1">+IF(AND(ISNUMBER(OFFSET('Sanitation Data'!$H$6,0,10*ROW('Sanitation Data'!H138))),'Data Summary'!DF144="Yes"),OFFSET('Sanitation Data'!$H$6,0,10*ROW('Sanitation Data'!H138)),NA())</f>
        <v>#N/A</v>
      </c>
      <c r="AR144" s="507" t="e">
        <f ca="1">+IF(AND(ISNUMBER(OFFSET('Sanitation Data'!$H$10,0,10*ROW('Sanitation Data'!H138))),'Data Summary'!DG144="Yes"),OFFSET('Sanitation Data'!$H$10,0,10*ROW('Sanitation Data'!H138)),NA())</f>
        <v>#N/A</v>
      </c>
      <c r="AS144" s="507" t="e">
        <f ca="1">+IF(AND(ISNUMBER(OFFSET('Sanitation Data'!$H$11,0,10*ROW('Sanitation Data'!H138))),'Data Summary'!DH144="Yes"),OFFSET('Sanitation Data'!$H$11,0,10*ROW('Sanitation Data'!H138)),NA())</f>
        <v>#N/A</v>
      </c>
      <c r="AT144" s="507" t="e">
        <f ca="1">+IF(AND(ISNUMBER(OFFSET('Sanitation Data'!$H$12,0,10*ROW('Sanitation Data'!H138))),'Data Summary'!DI144="Yes"),OFFSET('Sanitation Data'!$H$12,0,10*ROW('Sanitation Data'!H138)),NA())</f>
        <v>#N/A</v>
      </c>
      <c r="AU144" s="507" t="e">
        <f ca="1">+IF(AND(ISNUMBER(OFFSET('Sanitation Data'!$I$4,0,10*ROW('Sanitation Data'!I138))),'Data Summary'!DJ144="Yes"),100-OFFSET('Sanitation Data'!$I$4,0,10*ROW('Sanitation Data'!I138)),NA())</f>
        <v>#N/A</v>
      </c>
      <c r="AV144" s="507" t="e">
        <f ca="1">+IF(AND(ISNUMBER(OFFSET('Sanitation Data'!$I$6,0,10*ROW('Sanitation Data'!I138))),'Data Summary'!DK144="Yes"),OFFSET('Sanitation Data'!$I$6,0,10*ROW('Sanitation Data'!I138)),NA())</f>
        <v>#N/A</v>
      </c>
      <c r="AW144" s="507" t="e">
        <f ca="1">+IF(AND(ISNUMBER(OFFSET('Sanitation Data'!$I$10,0,10*ROW('Sanitation Data'!I138))),'Data Summary'!DL144="Yes"),OFFSET('Sanitation Data'!$I$10,0,10*ROW('Sanitation Data'!I138)),NA())</f>
        <v>#N/A</v>
      </c>
      <c r="AX144" s="507" t="e">
        <f ca="1">+IF(AND(ISNUMBER(OFFSET('Sanitation Data'!$I$11,0,10*ROW('Sanitation Data'!I138))),'Data Summary'!DM144="Yes"),OFFSET('Sanitation Data'!$I$11,0,10*ROW('Sanitation Data'!I138)),NA())</f>
        <v>#N/A</v>
      </c>
      <c r="AY144" s="507" t="e">
        <f ca="1">+IF(AND(ISNUMBER(OFFSET('Sanitation Data'!$I$12,0,10*ROW('Sanitation Data'!I138))),'Data Summary'!DN144="Yes"),OFFSET('Sanitation Data'!$I$12,0,10*ROW('Sanitation Data'!I138)),NA())</f>
        <v>#N/A</v>
      </c>
      <c r="AZ144" s="508" t="e">
        <f ca="1">+IF(AND(ISNUMBER(OFFSET('Hygiene Data'!$D$5,0,10*ROW('Hygiene Data'!D138))),'Data Summary'!DO144="Yes"),OFFSET('Hygiene Data'!$D$5,0,10*ROW('Hygiene Data'!D138)),NA())</f>
        <v>#N/A</v>
      </c>
      <c r="BA144" s="508" t="e">
        <f ca="1">+IF(AND(ISNUMBER(OFFSET('Hygiene Data'!$D$7,0,10*ROW('Hygiene Data'!D138))),'Data Summary'!DP144="Yes"),OFFSET('Hygiene Data'!$D$7,0,10*ROW('Hygiene Data'!D138)),NA())</f>
        <v>#N/A</v>
      </c>
      <c r="BB144" s="508" t="e">
        <f ca="1">+IF(AND(ISNUMBER(OFFSET('Hygiene Data'!$D$9,0,10*ROW('Hygiene Data'!D138))),'Data Summary'!DQ144="Yes"),OFFSET('Hygiene Data'!$D$9,0,10*ROW('Hygiene Data'!D138)),NA())</f>
        <v>#N/A</v>
      </c>
      <c r="BC144" s="508" t="e">
        <f ca="1">+IF(AND(ISNUMBER(OFFSET('Hygiene Data'!$E$5,0,10*ROW('Hygiene Data'!E138))),'Data Summary'!DR144="Yes"),OFFSET('Hygiene Data'!$E$5,0,10*ROW('Hygiene Data'!E138)),NA())</f>
        <v>#N/A</v>
      </c>
      <c r="BD144" s="508" t="e">
        <f ca="1">+IF(AND(ISNUMBER(OFFSET('Hygiene Data'!$E$7,0,10*ROW('Hygiene Data'!E138))),'Data Summary'!DS144="Yes"),OFFSET('Hygiene Data'!$E$7,0,10*ROW('Hygiene Data'!E138)),NA())</f>
        <v>#N/A</v>
      </c>
      <c r="BE144" s="508" t="e">
        <f ca="1">+IF(AND(ISNUMBER(OFFSET('Hygiene Data'!$E$9,0,10*ROW('Hygiene Data'!E138))),'Data Summary'!DT144="Yes"),OFFSET('Hygiene Data'!$E$9,0,10*ROW('Hygiene Data'!E138)),NA())</f>
        <v>#N/A</v>
      </c>
      <c r="BF144" s="508" t="e">
        <f ca="1">+IF(AND(ISNUMBER(OFFSET('Hygiene Data'!$F$5,0,10*ROW('Hygiene Data'!F138))),'Data Summary'!DU144="Yes"),OFFSET('Hygiene Data'!$F$5,0,10*ROW('Hygiene Data'!F138)),NA())</f>
        <v>#N/A</v>
      </c>
      <c r="BG144" s="508" t="e">
        <f ca="1">+IF(AND(ISNUMBER(OFFSET('Hygiene Data'!$F$7,0,10*ROW('Hygiene Data'!F138))),'Data Summary'!DV144="Yes"),OFFSET('Hygiene Data'!$F$7,0,10*ROW('Hygiene Data'!F138)),NA())</f>
        <v>#N/A</v>
      </c>
      <c r="BH144" s="508" t="e">
        <f ca="1">+IF(AND(ISNUMBER(OFFSET('Hygiene Data'!$F$9,0,10*ROW('Hygiene Data'!F138))),'Data Summary'!DW144="Yes"),OFFSET('Hygiene Data'!$F$9,0,10*ROW('Hygiene Data'!F138)),NA())</f>
        <v>#N/A</v>
      </c>
      <c r="BI144" s="508" t="e">
        <f ca="1">+IF(AND(ISNUMBER(OFFSET('Hygiene Data'!$G$5,0,10*ROW('Hygiene Data'!G138))),'Data Summary'!DX144="Yes"),OFFSET('Hygiene Data'!$G$5,0,10*ROW('Hygiene Data'!G138)),NA())</f>
        <v>#N/A</v>
      </c>
      <c r="BJ144" s="508" t="e">
        <f ca="1">+IF(AND(ISNUMBER(OFFSET('Hygiene Data'!$G$7,0,10*ROW('Hygiene Data'!G138))),'Data Summary'!DY144="Yes"),OFFSET('Hygiene Data'!$G$7,0,10*ROW('Hygiene Data'!G138)),NA())</f>
        <v>#N/A</v>
      </c>
      <c r="BK144" s="508" t="e">
        <f ca="1">+IF(AND(ISNUMBER(OFFSET('Hygiene Data'!$G$9,0,10*ROW('Hygiene Data'!G138))),'Data Summary'!DZ144="Yes"),OFFSET('Hygiene Data'!$G$9,0,10*ROW('Hygiene Data'!G138)),NA())</f>
        <v>#N/A</v>
      </c>
      <c r="BL144" s="508" t="e">
        <f ca="1">+IF(AND(ISNUMBER(OFFSET('Hygiene Data'!$H$5,0,10*ROW('Hygiene Data'!H138))),'Data Summary'!EA144="Yes"),OFFSET('Hygiene Data'!$H$5,0,10*ROW('Hygiene Data'!H138)),NA())</f>
        <v>#N/A</v>
      </c>
      <c r="BM144" s="508" t="e">
        <f ca="1">+IF(AND(ISNUMBER(OFFSET('Hygiene Data'!$H$7,0,10*ROW('Hygiene Data'!H138))),'Data Summary'!EB144="Yes"),OFFSET('Hygiene Data'!$H$7,0,10*ROW('Hygiene Data'!H138)),NA())</f>
        <v>#N/A</v>
      </c>
      <c r="BN144" s="508" t="e">
        <f ca="1">+IF(AND(ISNUMBER(OFFSET('Hygiene Data'!$H$9,0,10*ROW('Hygiene Data'!H138))),'Data Summary'!EC144="Yes"),OFFSET('Hygiene Data'!$H$9,0,10*ROW('Hygiene Data'!H138)),NA())</f>
        <v>#N/A</v>
      </c>
      <c r="BO144" s="508" t="e">
        <f ca="1">+IF(AND(ISNUMBER(OFFSET('Hygiene Data'!$I$5,0,10*ROW('Hygiene Data'!I138))),'Data Summary'!ED144="Yes"),OFFSET('Hygiene Data'!$I$5,0,10*ROW('Hygiene Data'!I138)),NA())</f>
        <v>#N/A</v>
      </c>
      <c r="BP144" s="508" t="e">
        <f ca="1">+IF(AND(ISNUMBER(OFFSET('Hygiene Data'!$I$7,0,10*ROW('Hygiene Data'!I138))),'Data Summary'!EE144="Yes"),OFFSET('Hygiene Data'!$I$7,0,10*ROW('Hygiene Data'!I138)),NA())</f>
        <v>#N/A</v>
      </c>
      <c r="BQ144" s="508" t="e">
        <f ca="1">+IF(AND(ISNUMBER(OFFSET('Hygiene Data'!$I$9,0,10*ROW('Hygiene Data'!I138))),'Data Summary'!EF144="Yes"),OFFSET('Hygiene Data'!$I$9,0,10*ROW('Hygiene Data'!I138)),NA())</f>
        <v>#N/A</v>
      </c>
    </row>
    <row r="145" spans="1:69" x14ac:dyDescent="0.25">
      <c r="A145" s="504" t="e">
        <f ca="1">+RIGHT('Data Summary'!A145,LEN('Data Summary'!A145)-9)</f>
        <v>#VALUE!</v>
      </c>
      <c r="B145" s="478" t="str">
        <f ca="1">+IF(ISTEXT('Data Summary'!B145),'Data Summary'!B145,"")</f>
        <v/>
      </c>
      <c r="C145" s="505" t="e">
        <f ca="1">+VALUE('Data Summary'!C145)</f>
        <v>#VALUE!</v>
      </c>
      <c r="D145" s="506" t="e">
        <f ca="1">+IF(AND(ISNUMBER(OFFSET('Water Data'!$D$4,0,10*ROW('Water Data'!D139))),'Data Summary'!BS145="Yes"),100-OFFSET('Water Data'!$D$4,0,10*ROW('Water Data'!D139)),NA())</f>
        <v>#N/A</v>
      </c>
      <c r="E145" s="506" t="e">
        <f ca="1">+IF(AND(ISNUMBER(OFFSET('Water Data'!$D$6,0,10*ROW('Water Data'!D139))),'Data Summary'!BT145="Yes"),OFFSET('Water Data'!$D$6,0,10*ROW('Water Data'!D139)),NA())</f>
        <v>#N/A</v>
      </c>
      <c r="F145" s="506" t="e">
        <f ca="1">+IF(AND(ISNUMBER(OFFSET('Water Data'!$D$9,0,10*ROW('Water Data'!D139))),'Data Summary'!BU145="Yes"),OFFSET('Water Data'!$D$9,0,10*ROW('Water Data'!D139)),NA())</f>
        <v>#N/A</v>
      </c>
      <c r="G145" s="506" t="e">
        <f ca="1">+IF(AND(ISNUMBER(OFFSET('Water Data'!$E$4,0,10*ROW('Water Data'!E139))),'Data Summary'!BV145="Yes"),100-OFFSET('Water Data'!$E$4,0,10*ROW('Water Data'!E139)),NA())</f>
        <v>#N/A</v>
      </c>
      <c r="H145" s="506" t="e">
        <f ca="1">+IF(AND(ISNUMBER(OFFSET('Water Data'!$E$6,0,10*ROW('Water Data'!E139))),'Data Summary'!BW145="Yes"),OFFSET('Water Data'!$E$6,0,10*ROW('Water Data'!E139)),NA())</f>
        <v>#N/A</v>
      </c>
      <c r="I145" s="506" t="e">
        <f ca="1">+IF(AND(ISNUMBER(OFFSET('Water Data'!$E$9,0,10*ROW('Water Data'!E139))),'Data Summary'!BX145="Yes"),OFFSET('Water Data'!$E$9,0,10*ROW('Water Data'!E139)),NA())</f>
        <v>#N/A</v>
      </c>
      <c r="J145" s="506" t="e">
        <f ca="1">+IF(AND(ISNUMBER(OFFSET('Water Data'!$F$4,0,10*ROW('Water Data'!F139))),'Data Summary'!BY145="Yes"),100-OFFSET('Water Data'!$F$4,0,10*ROW('Water Data'!F139)),NA())</f>
        <v>#N/A</v>
      </c>
      <c r="K145" s="506" t="e">
        <f ca="1">+IF(AND(ISNUMBER(OFFSET('Water Data'!$F$6,0,10*ROW('Water Data'!F139))),'Data Summary'!BZ145="Yes"),OFFSET('Water Data'!$F$6,0,10*ROW('Water Data'!F139)),NA())</f>
        <v>#N/A</v>
      </c>
      <c r="L145" s="506" t="e">
        <f ca="1">+IF(AND(ISNUMBER(OFFSET('Water Data'!$F$9,0,10*ROW('Water Data'!F139))),'Data Summary'!CA145="Yes"),OFFSET('Water Data'!$F$9,0,10*ROW('Water Data'!F139)),NA())</f>
        <v>#N/A</v>
      </c>
      <c r="M145" s="506" t="e">
        <f ca="1">+IF(AND(ISNUMBER(OFFSET('Water Data'!$G$4,0,10*ROW('Water Data'!G139))),'Data Summary'!CB145="Yes"),100-OFFSET('Water Data'!$G$4,0,10*ROW('Water Data'!G139)),NA())</f>
        <v>#N/A</v>
      </c>
      <c r="N145" s="506" t="e">
        <f ca="1">+IF(AND(ISNUMBER(OFFSET('Water Data'!$G$6,0,10*ROW('Water Data'!G139))),'Data Summary'!CC145="Yes"),OFFSET('Water Data'!$G$6,0,10*ROW('Water Data'!G139)),NA())</f>
        <v>#N/A</v>
      </c>
      <c r="O145" s="506" t="e">
        <f ca="1">+IF(AND(ISNUMBER(OFFSET('Water Data'!$G$9,0,10*ROW('Water Data'!G139))),'Data Summary'!CD145="Yes"),OFFSET('Water Data'!$G$9,0,10*ROW('Water Data'!G139)),NA())</f>
        <v>#N/A</v>
      </c>
      <c r="P145" s="506" t="e">
        <f ca="1">+IF(AND(ISNUMBER(OFFSET('Water Data'!$H$4,0,10*ROW('Water Data'!H139))),'Data Summary'!CE145="Yes"),100-OFFSET('Water Data'!$H$4,0,10*ROW('Water Data'!H139)),NA())</f>
        <v>#N/A</v>
      </c>
      <c r="Q145" s="506" t="e">
        <f ca="1">+IF(AND(ISNUMBER(OFFSET('Water Data'!$H$6,0,10*ROW('Water Data'!H139))),'Data Summary'!CF145="Yes"),OFFSET('Water Data'!$H$6,0,10*ROW('Water Data'!H139)),NA())</f>
        <v>#N/A</v>
      </c>
      <c r="R145" s="506" t="e">
        <f ca="1">+IF(AND(ISNUMBER(OFFSET('Water Data'!$H$9,0,10*ROW('Water Data'!H139))),'Data Summary'!CG145="Yes"),OFFSET('Water Data'!$H$9,0,10*ROW('Water Data'!H139)),NA())</f>
        <v>#N/A</v>
      </c>
      <c r="S145" s="506" t="e">
        <f ca="1">+IF(AND(ISNUMBER(OFFSET('Water Data'!$I$4,0,10*ROW('Water Data'!I139))),'Data Summary'!CH145="Yes"),100-OFFSET('Water Data'!$I$4,0,10*ROW('Water Data'!I139)),NA())</f>
        <v>#N/A</v>
      </c>
      <c r="T145" s="506" t="e">
        <f ca="1">+IF(AND(ISNUMBER(OFFSET('Water Data'!$I$6,0,10*ROW('Water Data'!I139))),'Data Summary'!CI145="Yes"),OFFSET('Water Data'!$I$6,0,10*ROW('Water Data'!I139)),NA())</f>
        <v>#N/A</v>
      </c>
      <c r="U145" s="506" t="e">
        <f ca="1">+IF(AND(ISNUMBER(OFFSET('Water Data'!$I$9,0,10*ROW('Water Data'!I139))),'Data Summary'!CJ145="Yes"),OFFSET('Water Data'!$I$9,0,10*ROW('Water Data'!I139)),NA())</f>
        <v>#N/A</v>
      </c>
      <c r="V145" s="507" t="e">
        <f ca="1">+IF(AND(ISNUMBER(OFFSET('Sanitation Data'!$D$4,0,10*ROW('Sanitation Data'!D139))),'Data Summary'!CK145="Yes"),100-OFFSET('Sanitation Data'!$D$4,0,10*ROW('Sanitation Data'!D139)),NA())</f>
        <v>#N/A</v>
      </c>
      <c r="W145" s="507" t="e">
        <f ca="1">+IF(AND(ISNUMBER(OFFSET('Sanitation Data'!$D$6,0,10*ROW('Sanitation Data'!D139))),'Data Summary'!CL145="Yes"),OFFSET('Sanitation Data'!$D$6,0,10*ROW('Sanitation Data'!D139)),NA())</f>
        <v>#N/A</v>
      </c>
      <c r="X145" s="507" t="e">
        <f ca="1">+IF(AND(ISNUMBER(OFFSET('Sanitation Data'!$D$10,0,10*ROW('Sanitation Data'!D139))),'Data Summary'!CM145="Yes"),OFFSET('Sanitation Data'!$D$10,0,10*ROW('Sanitation Data'!D139)),NA())</f>
        <v>#N/A</v>
      </c>
      <c r="Y145" s="507" t="e">
        <f ca="1">+IF(AND(ISNUMBER(OFFSET('Sanitation Data'!$D$11,0,10*ROW('Sanitation Data'!D139))),'Data Summary'!CN145="Yes"),OFFSET('Sanitation Data'!$D$11,0,10*ROW('Sanitation Data'!D139)),NA())</f>
        <v>#N/A</v>
      </c>
      <c r="Z145" s="507" t="e">
        <f ca="1">+IF(AND(ISNUMBER(OFFSET('Sanitation Data'!$D$12,0,10*ROW('Sanitation Data'!D139))),'Data Summary'!CO145="Yes"),OFFSET('Sanitation Data'!$D$12,0,10*ROW('Sanitation Data'!D139)),NA())</f>
        <v>#N/A</v>
      </c>
      <c r="AA145" s="507" t="e">
        <f ca="1">+IF(AND(ISNUMBER(OFFSET('Sanitation Data'!$E$4,0,10*ROW('Sanitation Data'!E139))),'Data Summary'!CP145="Yes"),100-OFFSET('Sanitation Data'!$E$4,0,10*ROW('Sanitation Data'!E139)),NA())</f>
        <v>#N/A</v>
      </c>
      <c r="AB145" s="507" t="e">
        <f ca="1">+IF(AND(ISNUMBER(OFFSET('Sanitation Data'!$E$6,0,10*ROW('Sanitation Data'!E139))),'Data Summary'!CQ145="Yes"),OFFSET('Sanitation Data'!$E$6,0,10*ROW('Sanitation Data'!E139)),NA())</f>
        <v>#N/A</v>
      </c>
      <c r="AC145" s="507" t="e">
        <f ca="1">+IF(AND(ISNUMBER(OFFSET('Sanitation Data'!$E$10,0,10*ROW('Sanitation Data'!E139))),'Data Summary'!CR145="Yes"),OFFSET('Sanitation Data'!$E$10,0,10*ROW('Sanitation Data'!E139)),NA())</f>
        <v>#N/A</v>
      </c>
      <c r="AD145" s="507" t="e">
        <f ca="1">+IF(AND(ISNUMBER(OFFSET('Sanitation Data'!$E$11,0,10*ROW('Sanitation Data'!E139))),'Data Summary'!CS145="Yes"),OFFSET('Sanitation Data'!$E$11,0,10*ROW('Sanitation Data'!E139)),NA())</f>
        <v>#N/A</v>
      </c>
      <c r="AE145" s="507" t="e">
        <f ca="1">+IF(AND(ISNUMBER(OFFSET('Sanitation Data'!$E$12,0,10*ROW('Sanitation Data'!E139))),'Data Summary'!CT145="Yes"),OFFSET('Sanitation Data'!$E$12,0,10*ROW('Sanitation Data'!E139)),NA())</f>
        <v>#N/A</v>
      </c>
      <c r="AF145" s="507" t="e">
        <f ca="1">+IF(AND(ISNUMBER(OFFSET('Sanitation Data'!$F$4,0,10*ROW('Sanitation Data'!F139))),'Data Summary'!CU145="Yes"),100-OFFSET('Sanitation Data'!$F$4,0,10*ROW('Sanitation Data'!F139)),NA())</f>
        <v>#N/A</v>
      </c>
      <c r="AG145" s="507" t="e">
        <f ca="1">+IF(AND(ISNUMBER(OFFSET('Sanitation Data'!$F$6,0,10*ROW('Sanitation Data'!F139))),'Data Summary'!CV145="Yes"),OFFSET('Sanitation Data'!$F$6,0,10*ROW('Sanitation Data'!F139)),NA())</f>
        <v>#N/A</v>
      </c>
      <c r="AH145" s="507" t="e">
        <f ca="1">+IF(AND(ISNUMBER(OFFSET('Sanitation Data'!$F$10,0,10*ROW('Sanitation Data'!F139))),'Data Summary'!CW145="Yes"),OFFSET('Sanitation Data'!$F$10,0,10*ROW('Sanitation Data'!F139)),NA())</f>
        <v>#N/A</v>
      </c>
      <c r="AI145" s="507" t="e">
        <f ca="1">+IF(AND(ISNUMBER(OFFSET('Sanitation Data'!$F$11,0,10*ROW('Sanitation Data'!F139))),'Data Summary'!CX145="Yes"),OFFSET('Sanitation Data'!$F$11,0,10*ROW('Sanitation Data'!F139)),NA())</f>
        <v>#N/A</v>
      </c>
      <c r="AJ145" s="507" t="e">
        <f ca="1">+IF(AND(ISNUMBER(OFFSET('Sanitation Data'!$F$12,0,10*ROW('Sanitation Data'!F139))),'Data Summary'!CY145="Yes"),OFFSET('Sanitation Data'!$F$12,0,10*ROW('Sanitation Data'!F139)),NA())</f>
        <v>#N/A</v>
      </c>
      <c r="AK145" s="507" t="e">
        <f ca="1">+IF(AND(ISNUMBER(OFFSET('Sanitation Data'!$G$4,0,10*ROW('Sanitation Data'!G139))),'Data Summary'!CZ145="Yes"),100-OFFSET('Sanitation Data'!$G$4,0,10*ROW('Sanitation Data'!G139)),NA())</f>
        <v>#N/A</v>
      </c>
      <c r="AL145" s="507" t="e">
        <f ca="1">+IF(AND(ISNUMBER(OFFSET('Sanitation Data'!$G$6,0,10*ROW('Sanitation Data'!G139))),'Data Summary'!DA145="Yes"),OFFSET('Sanitation Data'!$G$6,0,10*ROW('Sanitation Data'!G139)),NA())</f>
        <v>#N/A</v>
      </c>
      <c r="AM145" s="507" t="e">
        <f ca="1">+IF(AND(ISNUMBER(OFFSET('Sanitation Data'!$G$10,0,10*ROW('Sanitation Data'!G139))),'Data Summary'!DB145="Yes"),OFFSET('Sanitation Data'!$G$10,0,10*ROW('Sanitation Data'!G139)),NA())</f>
        <v>#N/A</v>
      </c>
      <c r="AN145" s="507" t="e">
        <f ca="1">+IF(AND(ISNUMBER(OFFSET('Sanitation Data'!$G$11,0,10*ROW('Sanitation Data'!G139))),'Data Summary'!DC145="Yes"),OFFSET('Sanitation Data'!$G$11,0,10*ROW('Sanitation Data'!G139)),NA())</f>
        <v>#N/A</v>
      </c>
      <c r="AO145" s="507" t="e">
        <f ca="1">+IF(AND(ISNUMBER(OFFSET('Sanitation Data'!$G$12,0,10*ROW('Sanitation Data'!G139))),'Data Summary'!DD145="Yes"),OFFSET('Sanitation Data'!$G$12,0,10*ROW('Sanitation Data'!G139)),NA())</f>
        <v>#N/A</v>
      </c>
      <c r="AP145" s="507" t="e">
        <f ca="1">+IF(AND(ISNUMBER(OFFSET('Sanitation Data'!$H$4,0,10*ROW('Sanitation Data'!H139))),'Data Summary'!DE145="Yes"),100-OFFSET('Sanitation Data'!$H$4,0,10*ROW('Sanitation Data'!H139)),NA())</f>
        <v>#N/A</v>
      </c>
      <c r="AQ145" s="507" t="e">
        <f ca="1">+IF(AND(ISNUMBER(OFFSET('Sanitation Data'!$H$6,0,10*ROW('Sanitation Data'!H139))),'Data Summary'!DF145="Yes"),OFFSET('Sanitation Data'!$H$6,0,10*ROW('Sanitation Data'!H139)),NA())</f>
        <v>#N/A</v>
      </c>
      <c r="AR145" s="507" t="e">
        <f ca="1">+IF(AND(ISNUMBER(OFFSET('Sanitation Data'!$H$10,0,10*ROW('Sanitation Data'!H139))),'Data Summary'!DG145="Yes"),OFFSET('Sanitation Data'!$H$10,0,10*ROW('Sanitation Data'!H139)),NA())</f>
        <v>#N/A</v>
      </c>
      <c r="AS145" s="507" t="e">
        <f ca="1">+IF(AND(ISNUMBER(OFFSET('Sanitation Data'!$H$11,0,10*ROW('Sanitation Data'!H139))),'Data Summary'!DH145="Yes"),OFFSET('Sanitation Data'!$H$11,0,10*ROW('Sanitation Data'!H139)),NA())</f>
        <v>#N/A</v>
      </c>
      <c r="AT145" s="507" t="e">
        <f ca="1">+IF(AND(ISNUMBER(OFFSET('Sanitation Data'!$H$12,0,10*ROW('Sanitation Data'!H139))),'Data Summary'!DI145="Yes"),OFFSET('Sanitation Data'!$H$12,0,10*ROW('Sanitation Data'!H139)),NA())</f>
        <v>#N/A</v>
      </c>
      <c r="AU145" s="507" t="e">
        <f ca="1">+IF(AND(ISNUMBER(OFFSET('Sanitation Data'!$I$4,0,10*ROW('Sanitation Data'!I139))),'Data Summary'!DJ145="Yes"),100-OFFSET('Sanitation Data'!$I$4,0,10*ROW('Sanitation Data'!I139)),NA())</f>
        <v>#N/A</v>
      </c>
      <c r="AV145" s="507" t="e">
        <f ca="1">+IF(AND(ISNUMBER(OFFSET('Sanitation Data'!$I$6,0,10*ROW('Sanitation Data'!I139))),'Data Summary'!DK145="Yes"),OFFSET('Sanitation Data'!$I$6,0,10*ROW('Sanitation Data'!I139)),NA())</f>
        <v>#N/A</v>
      </c>
      <c r="AW145" s="507" t="e">
        <f ca="1">+IF(AND(ISNUMBER(OFFSET('Sanitation Data'!$I$10,0,10*ROW('Sanitation Data'!I139))),'Data Summary'!DL145="Yes"),OFFSET('Sanitation Data'!$I$10,0,10*ROW('Sanitation Data'!I139)),NA())</f>
        <v>#N/A</v>
      </c>
      <c r="AX145" s="507" t="e">
        <f ca="1">+IF(AND(ISNUMBER(OFFSET('Sanitation Data'!$I$11,0,10*ROW('Sanitation Data'!I139))),'Data Summary'!DM145="Yes"),OFFSET('Sanitation Data'!$I$11,0,10*ROW('Sanitation Data'!I139)),NA())</f>
        <v>#N/A</v>
      </c>
      <c r="AY145" s="507" t="e">
        <f ca="1">+IF(AND(ISNUMBER(OFFSET('Sanitation Data'!$I$12,0,10*ROW('Sanitation Data'!I139))),'Data Summary'!DN145="Yes"),OFFSET('Sanitation Data'!$I$12,0,10*ROW('Sanitation Data'!I139)),NA())</f>
        <v>#N/A</v>
      </c>
      <c r="AZ145" s="508" t="e">
        <f ca="1">+IF(AND(ISNUMBER(OFFSET('Hygiene Data'!$D$5,0,10*ROW('Hygiene Data'!D139))),'Data Summary'!DO145="Yes"),OFFSET('Hygiene Data'!$D$5,0,10*ROW('Hygiene Data'!D139)),NA())</f>
        <v>#N/A</v>
      </c>
      <c r="BA145" s="508" t="e">
        <f ca="1">+IF(AND(ISNUMBER(OFFSET('Hygiene Data'!$D$7,0,10*ROW('Hygiene Data'!D139))),'Data Summary'!DP145="Yes"),OFFSET('Hygiene Data'!$D$7,0,10*ROW('Hygiene Data'!D139)),NA())</f>
        <v>#N/A</v>
      </c>
      <c r="BB145" s="508" t="e">
        <f ca="1">+IF(AND(ISNUMBER(OFFSET('Hygiene Data'!$D$9,0,10*ROW('Hygiene Data'!D139))),'Data Summary'!DQ145="Yes"),OFFSET('Hygiene Data'!$D$9,0,10*ROW('Hygiene Data'!D139)),NA())</f>
        <v>#N/A</v>
      </c>
      <c r="BC145" s="508" t="e">
        <f ca="1">+IF(AND(ISNUMBER(OFFSET('Hygiene Data'!$E$5,0,10*ROW('Hygiene Data'!E139))),'Data Summary'!DR145="Yes"),OFFSET('Hygiene Data'!$E$5,0,10*ROW('Hygiene Data'!E139)),NA())</f>
        <v>#N/A</v>
      </c>
      <c r="BD145" s="508" t="e">
        <f ca="1">+IF(AND(ISNUMBER(OFFSET('Hygiene Data'!$E$7,0,10*ROW('Hygiene Data'!E139))),'Data Summary'!DS145="Yes"),OFFSET('Hygiene Data'!$E$7,0,10*ROW('Hygiene Data'!E139)),NA())</f>
        <v>#N/A</v>
      </c>
      <c r="BE145" s="508" t="e">
        <f ca="1">+IF(AND(ISNUMBER(OFFSET('Hygiene Data'!$E$9,0,10*ROW('Hygiene Data'!E139))),'Data Summary'!DT145="Yes"),OFFSET('Hygiene Data'!$E$9,0,10*ROW('Hygiene Data'!E139)),NA())</f>
        <v>#N/A</v>
      </c>
      <c r="BF145" s="508" t="e">
        <f ca="1">+IF(AND(ISNUMBER(OFFSET('Hygiene Data'!$F$5,0,10*ROW('Hygiene Data'!F139))),'Data Summary'!DU145="Yes"),OFFSET('Hygiene Data'!$F$5,0,10*ROW('Hygiene Data'!F139)),NA())</f>
        <v>#N/A</v>
      </c>
      <c r="BG145" s="508" t="e">
        <f ca="1">+IF(AND(ISNUMBER(OFFSET('Hygiene Data'!$F$7,0,10*ROW('Hygiene Data'!F139))),'Data Summary'!DV145="Yes"),OFFSET('Hygiene Data'!$F$7,0,10*ROW('Hygiene Data'!F139)),NA())</f>
        <v>#N/A</v>
      </c>
      <c r="BH145" s="508" t="e">
        <f ca="1">+IF(AND(ISNUMBER(OFFSET('Hygiene Data'!$F$9,0,10*ROW('Hygiene Data'!F139))),'Data Summary'!DW145="Yes"),OFFSET('Hygiene Data'!$F$9,0,10*ROW('Hygiene Data'!F139)),NA())</f>
        <v>#N/A</v>
      </c>
      <c r="BI145" s="508" t="e">
        <f ca="1">+IF(AND(ISNUMBER(OFFSET('Hygiene Data'!$G$5,0,10*ROW('Hygiene Data'!G139))),'Data Summary'!DX145="Yes"),OFFSET('Hygiene Data'!$G$5,0,10*ROW('Hygiene Data'!G139)),NA())</f>
        <v>#N/A</v>
      </c>
      <c r="BJ145" s="508" t="e">
        <f ca="1">+IF(AND(ISNUMBER(OFFSET('Hygiene Data'!$G$7,0,10*ROW('Hygiene Data'!G139))),'Data Summary'!DY145="Yes"),OFFSET('Hygiene Data'!$G$7,0,10*ROW('Hygiene Data'!G139)),NA())</f>
        <v>#N/A</v>
      </c>
      <c r="BK145" s="508" t="e">
        <f ca="1">+IF(AND(ISNUMBER(OFFSET('Hygiene Data'!$G$9,0,10*ROW('Hygiene Data'!G139))),'Data Summary'!DZ145="Yes"),OFFSET('Hygiene Data'!$G$9,0,10*ROW('Hygiene Data'!G139)),NA())</f>
        <v>#N/A</v>
      </c>
      <c r="BL145" s="508" t="e">
        <f ca="1">+IF(AND(ISNUMBER(OFFSET('Hygiene Data'!$H$5,0,10*ROW('Hygiene Data'!H139))),'Data Summary'!EA145="Yes"),OFFSET('Hygiene Data'!$H$5,0,10*ROW('Hygiene Data'!H139)),NA())</f>
        <v>#N/A</v>
      </c>
      <c r="BM145" s="508" t="e">
        <f ca="1">+IF(AND(ISNUMBER(OFFSET('Hygiene Data'!$H$7,0,10*ROW('Hygiene Data'!H139))),'Data Summary'!EB145="Yes"),OFFSET('Hygiene Data'!$H$7,0,10*ROW('Hygiene Data'!H139)),NA())</f>
        <v>#N/A</v>
      </c>
      <c r="BN145" s="508" t="e">
        <f ca="1">+IF(AND(ISNUMBER(OFFSET('Hygiene Data'!$H$9,0,10*ROW('Hygiene Data'!H139))),'Data Summary'!EC145="Yes"),OFFSET('Hygiene Data'!$H$9,0,10*ROW('Hygiene Data'!H139)),NA())</f>
        <v>#N/A</v>
      </c>
      <c r="BO145" s="508" t="e">
        <f ca="1">+IF(AND(ISNUMBER(OFFSET('Hygiene Data'!$I$5,0,10*ROW('Hygiene Data'!I139))),'Data Summary'!ED145="Yes"),OFFSET('Hygiene Data'!$I$5,0,10*ROW('Hygiene Data'!I139)),NA())</f>
        <v>#N/A</v>
      </c>
      <c r="BP145" s="508" t="e">
        <f ca="1">+IF(AND(ISNUMBER(OFFSET('Hygiene Data'!$I$7,0,10*ROW('Hygiene Data'!I139))),'Data Summary'!EE145="Yes"),OFFSET('Hygiene Data'!$I$7,0,10*ROW('Hygiene Data'!I139)),NA())</f>
        <v>#N/A</v>
      </c>
      <c r="BQ145" s="508" t="e">
        <f ca="1">+IF(AND(ISNUMBER(OFFSET('Hygiene Data'!$I$9,0,10*ROW('Hygiene Data'!I139))),'Data Summary'!EF145="Yes"),OFFSET('Hygiene Data'!$I$9,0,10*ROW('Hygiene Data'!I139)),NA())</f>
        <v>#N/A</v>
      </c>
    </row>
    <row r="146" spans="1:69" x14ac:dyDescent="0.25">
      <c r="A146" s="504" t="e">
        <f ca="1">+RIGHT('Data Summary'!A146,LEN('Data Summary'!A146)-9)</f>
        <v>#VALUE!</v>
      </c>
      <c r="B146" s="478" t="str">
        <f ca="1">+IF(ISTEXT('Data Summary'!B146),'Data Summary'!B146,"")</f>
        <v/>
      </c>
      <c r="C146" s="505" t="e">
        <f ca="1">+VALUE('Data Summary'!C146)</f>
        <v>#VALUE!</v>
      </c>
      <c r="D146" s="506" t="e">
        <f ca="1">+IF(AND(ISNUMBER(OFFSET('Water Data'!$D$4,0,10*ROW('Water Data'!D140))),'Data Summary'!BS146="Yes"),100-OFFSET('Water Data'!$D$4,0,10*ROW('Water Data'!D140)),NA())</f>
        <v>#N/A</v>
      </c>
      <c r="E146" s="506" t="e">
        <f ca="1">+IF(AND(ISNUMBER(OFFSET('Water Data'!$D$6,0,10*ROW('Water Data'!D140))),'Data Summary'!BT146="Yes"),OFFSET('Water Data'!$D$6,0,10*ROW('Water Data'!D140)),NA())</f>
        <v>#N/A</v>
      </c>
      <c r="F146" s="506" t="e">
        <f ca="1">+IF(AND(ISNUMBER(OFFSET('Water Data'!$D$9,0,10*ROW('Water Data'!D140))),'Data Summary'!BU146="Yes"),OFFSET('Water Data'!$D$9,0,10*ROW('Water Data'!D140)),NA())</f>
        <v>#N/A</v>
      </c>
      <c r="G146" s="506" t="e">
        <f ca="1">+IF(AND(ISNUMBER(OFFSET('Water Data'!$E$4,0,10*ROW('Water Data'!E140))),'Data Summary'!BV146="Yes"),100-OFFSET('Water Data'!$E$4,0,10*ROW('Water Data'!E140)),NA())</f>
        <v>#N/A</v>
      </c>
      <c r="H146" s="506" t="e">
        <f ca="1">+IF(AND(ISNUMBER(OFFSET('Water Data'!$E$6,0,10*ROW('Water Data'!E140))),'Data Summary'!BW146="Yes"),OFFSET('Water Data'!$E$6,0,10*ROW('Water Data'!E140)),NA())</f>
        <v>#N/A</v>
      </c>
      <c r="I146" s="506" t="e">
        <f ca="1">+IF(AND(ISNUMBER(OFFSET('Water Data'!$E$9,0,10*ROW('Water Data'!E140))),'Data Summary'!BX146="Yes"),OFFSET('Water Data'!$E$9,0,10*ROW('Water Data'!E140)),NA())</f>
        <v>#N/A</v>
      </c>
      <c r="J146" s="506" t="e">
        <f ca="1">+IF(AND(ISNUMBER(OFFSET('Water Data'!$F$4,0,10*ROW('Water Data'!F140))),'Data Summary'!BY146="Yes"),100-OFFSET('Water Data'!$F$4,0,10*ROW('Water Data'!F140)),NA())</f>
        <v>#N/A</v>
      </c>
      <c r="K146" s="506" t="e">
        <f ca="1">+IF(AND(ISNUMBER(OFFSET('Water Data'!$F$6,0,10*ROW('Water Data'!F140))),'Data Summary'!BZ146="Yes"),OFFSET('Water Data'!$F$6,0,10*ROW('Water Data'!F140)),NA())</f>
        <v>#N/A</v>
      </c>
      <c r="L146" s="506" t="e">
        <f ca="1">+IF(AND(ISNUMBER(OFFSET('Water Data'!$F$9,0,10*ROW('Water Data'!F140))),'Data Summary'!CA146="Yes"),OFFSET('Water Data'!$F$9,0,10*ROW('Water Data'!F140)),NA())</f>
        <v>#N/A</v>
      </c>
      <c r="M146" s="506" t="e">
        <f ca="1">+IF(AND(ISNUMBER(OFFSET('Water Data'!$G$4,0,10*ROW('Water Data'!G140))),'Data Summary'!CB146="Yes"),100-OFFSET('Water Data'!$G$4,0,10*ROW('Water Data'!G140)),NA())</f>
        <v>#N/A</v>
      </c>
      <c r="N146" s="506" t="e">
        <f ca="1">+IF(AND(ISNUMBER(OFFSET('Water Data'!$G$6,0,10*ROW('Water Data'!G140))),'Data Summary'!CC146="Yes"),OFFSET('Water Data'!$G$6,0,10*ROW('Water Data'!G140)),NA())</f>
        <v>#N/A</v>
      </c>
      <c r="O146" s="506" t="e">
        <f ca="1">+IF(AND(ISNUMBER(OFFSET('Water Data'!$G$9,0,10*ROW('Water Data'!G140))),'Data Summary'!CD146="Yes"),OFFSET('Water Data'!$G$9,0,10*ROW('Water Data'!G140)),NA())</f>
        <v>#N/A</v>
      </c>
      <c r="P146" s="506" t="e">
        <f ca="1">+IF(AND(ISNUMBER(OFFSET('Water Data'!$H$4,0,10*ROW('Water Data'!H140))),'Data Summary'!CE146="Yes"),100-OFFSET('Water Data'!$H$4,0,10*ROW('Water Data'!H140)),NA())</f>
        <v>#N/A</v>
      </c>
      <c r="Q146" s="506" t="e">
        <f ca="1">+IF(AND(ISNUMBER(OFFSET('Water Data'!$H$6,0,10*ROW('Water Data'!H140))),'Data Summary'!CF146="Yes"),OFFSET('Water Data'!$H$6,0,10*ROW('Water Data'!H140)),NA())</f>
        <v>#N/A</v>
      </c>
      <c r="R146" s="506" t="e">
        <f ca="1">+IF(AND(ISNUMBER(OFFSET('Water Data'!$H$9,0,10*ROW('Water Data'!H140))),'Data Summary'!CG146="Yes"),OFFSET('Water Data'!$H$9,0,10*ROW('Water Data'!H140)),NA())</f>
        <v>#N/A</v>
      </c>
      <c r="S146" s="506" t="e">
        <f ca="1">+IF(AND(ISNUMBER(OFFSET('Water Data'!$I$4,0,10*ROW('Water Data'!I140))),'Data Summary'!CH146="Yes"),100-OFFSET('Water Data'!$I$4,0,10*ROW('Water Data'!I140)),NA())</f>
        <v>#N/A</v>
      </c>
      <c r="T146" s="506" t="e">
        <f ca="1">+IF(AND(ISNUMBER(OFFSET('Water Data'!$I$6,0,10*ROW('Water Data'!I140))),'Data Summary'!CI146="Yes"),OFFSET('Water Data'!$I$6,0,10*ROW('Water Data'!I140)),NA())</f>
        <v>#N/A</v>
      </c>
      <c r="U146" s="506" t="e">
        <f ca="1">+IF(AND(ISNUMBER(OFFSET('Water Data'!$I$9,0,10*ROW('Water Data'!I140))),'Data Summary'!CJ146="Yes"),OFFSET('Water Data'!$I$9,0,10*ROW('Water Data'!I140)),NA())</f>
        <v>#N/A</v>
      </c>
      <c r="V146" s="507" t="e">
        <f ca="1">+IF(AND(ISNUMBER(OFFSET('Sanitation Data'!$D$4,0,10*ROW('Sanitation Data'!D140))),'Data Summary'!CK146="Yes"),100-OFFSET('Sanitation Data'!$D$4,0,10*ROW('Sanitation Data'!D140)),NA())</f>
        <v>#N/A</v>
      </c>
      <c r="W146" s="507" t="e">
        <f ca="1">+IF(AND(ISNUMBER(OFFSET('Sanitation Data'!$D$6,0,10*ROW('Sanitation Data'!D140))),'Data Summary'!CL146="Yes"),OFFSET('Sanitation Data'!$D$6,0,10*ROW('Sanitation Data'!D140)),NA())</f>
        <v>#N/A</v>
      </c>
      <c r="X146" s="507" t="e">
        <f ca="1">+IF(AND(ISNUMBER(OFFSET('Sanitation Data'!$D$10,0,10*ROW('Sanitation Data'!D140))),'Data Summary'!CM146="Yes"),OFFSET('Sanitation Data'!$D$10,0,10*ROW('Sanitation Data'!D140)),NA())</f>
        <v>#N/A</v>
      </c>
      <c r="Y146" s="507" t="e">
        <f ca="1">+IF(AND(ISNUMBER(OFFSET('Sanitation Data'!$D$11,0,10*ROW('Sanitation Data'!D140))),'Data Summary'!CN146="Yes"),OFFSET('Sanitation Data'!$D$11,0,10*ROW('Sanitation Data'!D140)),NA())</f>
        <v>#N/A</v>
      </c>
      <c r="Z146" s="507" t="e">
        <f ca="1">+IF(AND(ISNUMBER(OFFSET('Sanitation Data'!$D$12,0,10*ROW('Sanitation Data'!D140))),'Data Summary'!CO146="Yes"),OFFSET('Sanitation Data'!$D$12,0,10*ROW('Sanitation Data'!D140)),NA())</f>
        <v>#N/A</v>
      </c>
      <c r="AA146" s="507" t="e">
        <f ca="1">+IF(AND(ISNUMBER(OFFSET('Sanitation Data'!$E$4,0,10*ROW('Sanitation Data'!E140))),'Data Summary'!CP146="Yes"),100-OFFSET('Sanitation Data'!$E$4,0,10*ROW('Sanitation Data'!E140)),NA())</f>
        <v>#N/A</v>
      </c>
      <c r="AB146" s="507" t="e">
        <f ca="1">+IF(AND(ISNUMBER(OFFSET('Sanitation Data'!$E$6,0,10*ROW('Sanitation Data'!E140))),'Data Summary'!CQ146="Yes"),OFFSET('Sanitation Data'!$E$6,0,10*ROW('Sanitation Data'!E140)),NA())</f>
        <v>#N/A</v>
      </c>
      <c r="AC146" s="507" t="e">
        <f ca="1">+IF(AND(ISNUMBER(OFFSET('Sanitation Data'!$E$10,0,10*ROW('Sanitation Data'!E140))),'Data Summary'!CR146="Yes"),OFFSET('Sanitation Data'!$E$10,0,10*ROW('Sanitation Data'!E140)),NA())</f>
        <v>#N/A</v>
      </c>
      <c r="AD146" s="507" t="e">
        <f ca="1">+IF(AND(ISNUMBER(OFFSET('Sanitation Data'!$E$11,0,10*ROW('Sanitation Data'!E140))),'Data Summary'!CS146="Yes"),OFFSET('Sanitation Data'!$E$11,0,10*ROW('Sanitation Data'!E140)),NA())</f>
        <v>#N/A</v>
      </c>
      <c r="AE146" s="507" t="e">
        <f ca="1">+IF(AND(ISNUMBER(OFFSET('Sanitation Data'!$E$12,0,10*ROW('Sanitation Data'!E140))),'Data Summary'!CT146="Yes"),OFFSET('Sanitation Data'!$E$12,0,10*ROW('Sanitation Data'!E140)),NA())</f>
        <v>#N/A</v>
      </c>
      <c r="AF146" s="507" t="e">
        <f ca="1">+IF(AND(ISNUMBER(OFFSET('Sanitation Data'!$F$4,0,10*ROW('Sanitation Data'!F140))),'Data Summary'!CU146="Yes"),100-OFFSET('Sanitation Data'!$F$4,0,10*ROW('Sanitation Data'!F140)),NA())</f>
        <v>#N/A</v>
      </c>
      <c r="AG146" s="507" t="e">
        <f ca="1">+IF(AND(ISNUMBER(OFFSET('Sanitation Data'!$F$6,0,10*ROW('Sanitation Data'!F140))),'Data Summary'!CV146="Yes"),OFFSET('Sanitation Data'!$F$6,0,10*ROW('Sanitation Data'!F140)),NA())</f>
        <v>#N/A</v>
      </c>
      <c r="AH146" s="507" t="e">
        <f ca="1">+IF(AND(ISNUMBER(OFFSET('Sanitation Data'!$F$10,0,10*ROW('Sanitation Data'!F140))),'Data Summary'!CW146="Yes"),OFFSET('Sanitation Data'!$F$10,0,10*ROW('Sanitation Data'!F140)),NA())</f>
        <v>#N/A</v>
      </c>
      <c r="AI146" s="507" t="e">
        <f ca="1">+IF(AND(ISNUMBER(OFFSET('Sanitation Data'!$F$11,0,10*ROW('Sanitation Data'!F140))),'Data Summary'!CX146="Yes"),OFFSET('Sanitation Data'!$F$11,0,10*ROW('Sanitation Data'!F140)),NA())</f>
        <v>#N/A</v>
      </c>
      <c r="AJ146" s="507" t="e">
        <f ca="1">+IF(AND(ISNUMBER(OFFSET('Sanitation Data'!$F$12,0,10*ROW('Sanitation Data'!F140))),'Data Summary'!CY146="Yes"),OFFSET('Sanitation Data'!$F$12,0,10*ROW('Sanitation Data'!F140)),NA())</f>
        <v>#N/A</v>
      </c>
      <c r="AK146" s="507" t="e">
        <f ca="1">+IF(AND(ISNUMBER(OFFSET('Sanitation Data'!$G$4,0,10*ROW('Sanitation Data'!G140))),'Data Summary'!CZ146="Yes"),100-OFFSET('Sanitation Data'!$G$4,0,10*ROW('Sanitation Data'!G140)),NA())</f>
        <v>#N/A</v>
      </c>
      <c r="AL146" s="507" t="e">
        <f ca="1">+IF(AND(ISNUMBER(OFFSET('Sanitation Data'!$G$6,0,10*ROW('Sanitation Data'!G140))),'Data Summary'!DA146="Yes"),OFFSET('Sanitation Data'!$G$6,0,10*ROW('Sanitation Data'!G140)),NA())</f>
        <v>#N/A</v>
      </c>
      <c r="AM146" s="507" t="e">
        <f ca="1">+IF(AND(ISNUMBER(OFFSET('Sanitation Data'!$G$10,0,10*ROW('Sanitation Data'!G140))),'Data Summary'!DB146="Yes"),OFFSET('Sanitation Data'!$G$10,0,10*ROW('Sanitation Data'!G140)),NA())</f>
        <v>#N/A</v>
      </c>
      <c r="AN146" s="507" t="e">
        <f ca="1">+IF(AND(ISNUMBER(OFFSET('Sanitation Data'!$G$11,0,10*ROW('Sanitation Data'!G140))),'Data Summary'!DC146="Yes"),OFFSET('Sanitation Data'!$G$11,0,10*ROW('Sanitation Data'!G140)),NA())</f>
        <v>#N/A</v>
      </c>
      <c r="AO146" s="507" t="e">
        <f ca="1">+IF(AND(ISNUMBER(OFFSET('Sanitation Data'!$G$12,0,10*ROW('Sanitation Data'!G140))),'Data Summary'!DD146="Yes"),OFFSET('Sanitation Data'!$G$12,0,10*ROW('Sanitation Data'!G140)),NA())</f>
        <v>#N/A</v>
      </c>
      <c r="AP146" s="507" t="e">
        <f ca="1">+IF(AND(ISNUMBER(OFFSET('Sanitation Data'!$H$4,0,10*ROW('Sanitation Data'!H140))),'Data Summary'!DE146="Yes"),100-OFFSET('Sanitation Data'!$H$4,0,10*ROW('Sanitation Data'!H140)),NA())</f>
        <v>#N/A</v>
      </c>
      <c r="AQ146" s="507" t="e">
        <f ca="1">+IF(AND(ISNUMBER(OFFSET('Sanitation Data'!$H$6,0,10*ROW('Sanitation Data'!H140))),'Data Summary'!DF146="Yes"),OFFSET('Sanitation Data'!$H$6,0,10*ROW('Sanitation Data'!H140)),NA())</f>
        <v>#N/A</v>
      </c>
      <c r="AR146" s="507" t="e">
        <f ca="1">+IF(AND(ISNUMBER(OFFSET('Sanitation Data'!$H$10,0,10*ROW('Sanitation Data'!H140))),'Data Summary'!DG146="Yes"),OFFSET('Sanitation Data'!$H$10,0,10*ROW('Sanitation Data'!H140)),NA())</f>
        <v>#N/A</v>
      </c>
      <c r="AS146" s="507" t="e">
        <f ca="1">+IF(AND(ISNUMBER(OFFSET('Sanitation Data'!$H$11,0,10*ROW('Sanitation Data'!H140))),'Data Summary'!DH146="Yes"),OFFSET('Sanitation Data'!$H$11,0,10*ROW('Sanitation Data'!H140)),NA())</f>
        <v>#N/A</v>
      </c>
      <c r="AT146" s="507" t="e">
        <f ca="1">+IF(AND(ISNUMBER(OFFSET('Sanitation Data'!$H$12,0,10*ROW('Sanitation Data'!H140))),'Data Summary'!DI146="Yes"),OFFSET('Sanitation Data'!$H$12,0,10*ROW('Sanitation Data'!H140)),NA())</f>
        <v>#N/A</v>
      </c>
      <c r="AU146" s="507" t="e">
        <f ca="1">+IF(AND(ISNUMBER(OFFSET('Sanitation Data'!$I$4,0,10*ROW('Sanitation Data'!I140))),'Data Summary'!DJ146="Yes"),100-OFFSET('Sanitation Data'!$I$4,0,10*ROW('Sanitation Data'!I140)),NA())</f>
        <v>#N/A</v>
      </c>
      <c r="AV146" s="507" t="e">
        <f ca="1">+IF(AND(ISNUMBER(OFFSET('Sanitation Data'!$I$6,0,10*ROW('Sanitation Data'!I140))),'Data Summary'!DK146="Yes"),OFFSET('Sanitation Data'!$I$6,0,10*ROW('Sanitation Data'!I140)),NA())</f>
        <v>#N/A</v>
      </c>
      <c r="AW146" s="507" t="e">
        <f ca="1">+IF(AND(ISNUMBER(OFFSET('Sanitation Data'!$I$10,0,10*ROW('Sanitation Data'!I140))),'Data Summary'!DL146="Yes"),OFFSET('Sanitation Data'!$I$10,0,10*ROW('Sanitation Data'!I140)),NA())</f>
        <v>#N/A</v>
      </c>
      <c r="AX146" s="507" t="e">
        <f ca="1">+IF(AND(ISNUMBER(OFFSET('Sanitation Data'!$I$11,0,10*ROW('Sanitation Data'!I140))),'Data Summary'!DM146="Yes"),OFFSET('Sanitation Data'!$I$11,0,10*ROW('Sanitation Data'!I140)),NA())</f>
        <v>#N/A</v>
      </c>
      <c r="AY146" s="507" t="e">
        <f ca="1">+IF(AND(ISNUMBER(OFFSET('Sanitation Data'!$I$12,0,10*ROW('Sanitation Data'!I140))),'Data Summary'!DN146="Yes"),OFFSET('Sanitation Data'!$I$12,0,10*ROW('Sanitation Data'!I140)),NA())</f>
        <v>#N/A</v>
      </c>
      <c r="AZ146" s="508" t="e">
        <f ca="1">+IF(AND(ISNUMBER(OFFSET('Hygiene Data'!$D$5,0,10*ROW('Hygiene Data'!D140))),'Data Summary'!DO146="Yes"),OFFSET('Hygiene Data'!$D$5,0,10*ROW('Hygiene Data'!D140)),NA())</f>
        <v>#N/A</v>
      </c>
      <c r="BA146" s="508" t="e">
        <f ca="1">+IF(AND(ISNUMBER(OFFSET('Hygiene Data'!$D$7,0,10*ROW('Hygiene Data'!D140))),'Data Summary'!DP146="Yes"),OFFSET('Hygiene Data'!$D$7,0,10*ROW('Hygiene Data'!D140)),NA())</f>
        <v>#N/A</v>
      </c>
      <c r="BB146" s="508" t="e">
        <f ca="1">+IF(AND(ISNUMBER(OFFSET('Hygiene Data'!$D$9,0,10*ROW('Hygiene Data'!D140))),'Data Summary'!DQ146="Yes"),OFFSET('Hygiene Data'!$D$9,0,10*ROW('Hygiene Data'!D140)),NA())</f>
        <v>#N/A</v>
      </c>
      <c r="BC146" s="508" t="e">
        <f ca="1">+IF(AND(ISNUMBER(OFFSET('Hygiene Data'!$E$5,0,10*ROW('Hygiene Data'!E140))),'Data Summary'!DR146="Yes"),OFFSET('Hygiene Data'!$E$5,0,10*ROW('Hygiene Data'!E140)),NA())</f>
        <v>#N/A</v>
      </c>
      <c r="BD146" s="508" t="e">
        <f ca="1">+IF(AND(ISNUMBER(OFFSET('Hygiene Data'!$E$7,0,10*ROW('Hygiene Data'!E140))),'Data Summary'!DS146="Yes"),OFFSET('Hygiene Data'!$E$7,0,10*ROW('Hygiene Data'!E140)),NA())</f>
        <v>#N/A</v>
      </c>
      <c r="BE146" s="508" t="e">
        <f ca="1">+IF(AND(ISNUMBER(OFFSET('Hygiene Data'!$E$9,0,10*ROW('Hygiene Data'!E140))),'Data Summary'!DT146="Yes"),OFFSET('Hygiene Data'!$E$9,0,10*ROW('Hygiene Data'!E140)),NA())</f>
        <v>#N/A</v>
      </c>
      <c r="BF146" s="508" t="e">
        <f ca="1">+IF(AND(ISNUMBER(OFFSET('Hygiene Data'!$F$5,0,10*ROW('Hygiene Data'!F140))),'Data Summary'!DU146="Yes"),OFFSET('Hygiene Data'!$F$5,0,10*ROW('Hygiene Data'!F140)),NA())</f>
        <v>#N/A</v>
      </c>
      <c r="BG146" s="508" t="e">
        <f ca="1">+IF(AND(ISNUMBER(OFFSET('Hygiene Data'!$F$7,0,10*ROW('Hygiene Data'!F140))),'Data Summary'!DV146="Yes"),OFFSET('Hygiene Data'!$F$7,0,10*ROW('Hygiene Data'!F140)),NA())</f>
        <v>#N/A</v>
      </c>
      <c r="BH146" s="508" t="e">
        <f ca="1">+IF(AND(ISNUMBER(OFFSET('Hygiene Data'!$F$9,0,10*ROW('Hygiene Data'!F140))),'Data Summary'!DW146="Yes"),OFFSET('Hygiene Data'!$F$9,0,10*ROW('Hygiene Data'!F140)),NA())</f>
        <v>#N/A</v>
      </c>
      <c r="BI146" s="508" t="e">
        <f ca="1">+IF(AND(ISNUMBER(OFFSET('Hygiene Data'!$G$5,0,10*ROW('Hygiene Data'!G140))),'Data Summary'!DX146="Yes"),OFFSET('Hygiene Data'!$G$5,0,10*ROW('Hygiene Data'!G140)),NA())</f>
        <v>#N/A</v>
      </c>
      <c r="BJ146" s="508" t="e">
        <f ca="1">+IF(AND(ISNUMBER(OFFSET('Hygiene Data'!$G$7,0,10*ROW('Hygiene Data'!G140))),'Data Summary'!DY146="Yes"),OFFSET('Hygiene Data'!$G$7,0,10*ROW('Hygiene Data'!G140)),NA())</f>
        <v>#N/A</v>
      </c>
      <c r="BK146" s="508" t="e">
        <f ca="1">+IF(AND(ISNUMBER(OFFSET('Hygiene Data'!$G$9,0,10*ROW('Hygiene Data'!G140))),'Data Summary'!DZ146="Yes"),OFFSET('Hygiene Data'!$G$9,0,10*ROW('Hygiene Data'!G140)),NA())</f>
        <v>#N/A</v>
      </c>
      <c r="BL146" s="508" t="e">
        <f ca="1">+IF(AND(ISNUMBER(OFFSET('Hygiene Data'!$H$5,0,10*ROW('Hygiene Data'!H140))),'Data Summary'!EA146="Yes"),OFFSET('Hygiene Data'!$H$5,0,10*ROW('Hygiene Data'!H140)),NA())</f>
        <v>#N/A</v>
      </c>
      <c r="BM146" s="508" t="e">
        <f ca="1">+IF(AND(ISNUMBER(OFFSET('Hygiene Data'!$H$7,0,10*ROW('Hygiene Data'!H140))),'Data Summary'!EB146="Yes"),OFFSET('Hygiene Data'!$H$7,0,10*ROW('Hygiene Data'!H140)),NA())</f>
        <v>#N/A</v>
      </c>
      <c r="BN146" s="508" t="e">
        <f ca="1">+IF(AND(ISNUMBER(OFFSET('Hygiene Data'!$H$9,0,10*ROW('Hygiene Data'!H140))),'Data Summary'!EC146="Yes"),OFFSET('Hygiene Data'!$H$9,0,10*ROW('Hygiene Data'!H140)),NA())</f>
        <v>#N/A</v>
      </c>
      <c r="BO146" s="508" t="e">
        <f ca="1">+IF(AND(ISNUMBER(OFFSET('Hygiene Data'!$I$5,0,10*ROW('Hygiene Data'!I140))),'Data Summary'!ED146="Yes"),OFFSET('Hygiene Data'!$I$5,0,10*ROW('Hygiene Data'!I140)),NA())</f>
        <v>#N/A</v>
      </c>
      <c r="BP146" s="508" t="e">
        <f ca="1">+IF(AND(ISNUMBER(OFFSET('Hygiene Data'!$I$7,0,10*ROW('Hygiene Data'!I140))),'Data Summary'!EE146="Yes"),OFFSET('Hygiene Data'!$I$7,0,10*ROW('Hygiene Data'!I140)),NA())</f>
        <v>#N/A</v>
      </c>
      <c r="BQ146" s="508" t="e">
        <f ca="1">+IF(AND(ISNUMBER(OFFSET('Hygiene Data'!$I$9,0,10*ROW('Hygiene Data'!I140))),'Data Summary'!EF146="Yes"),OFFSET('Hygiene Data'!$I$9,0,10*ROW('Hygiene Data'!I140)),NA())</f>
        <v>#N/A</v>
      </c>
    </row>
    <row r="147" spans="1:69" x14ac:dyDescent="0.25">
      <c r="A147" s="504" t="e">
        <f ca="1">+RIGHT('Data Summary'!A147,LEN('Data Summary'!A147)-9)</f>
        <v>#VALUE!</v>
      </c>
      <c r="B147" s="478" t="str">
        <f ca="1">+IF(ISTEXT('Data Summary'!B147),'Data Summary'!B147,"")</f>
        <v/>
      </c>
      <c r="C147" s="505" t="e">
        <f ca="1">+VALUE('Data Summary'!C147)</f>
        <v>#VALUE!</v>
      </c>
      <c r="D147" s="506" t="e">
        <f ca="1">+IF(AND(ISNUMBER(OFFSET('Water Data'!$D$4,0,10*ROW('Water Data'!D141))),'Data Summary'!BS147="Yes"),100-OFFSET('Water Data'!$D$4,0,10*ROW('Water Data'!D141)),NA())</f>
        <v>#N/A</v>
      </c>
      <c r="E147" s="506" t="e">
        <f ca="1">+IF(AND(ISNUMBER(OFFSET('Water Data'!$D$6,0,10*ROW('Water Data'!D141))),'Data Summary'!BT147="Yes"),OFFSET('Water Data'!$D$6,0,10*ROW('Water Data'!D141)),NA())</f>
        <v>#N/A</v>
      </c>
      <c r="F147" s="506" t="e">
        <f ca="1">+IF(AND(ISNUMBER(OFFSET('Water Data'!$D$9,0,10*ROW('Water Data'!D141))),'Data Summary'!BU147="Yes"),OFFSET('Water Data'!$D$9,0,10*ROW('Water Data'!D141)),NA())</f>
        <v>#N/A</v>
      </c>
      <c r="G147" s="506" t="e">
        <f ca="1">+IF(AND(ISNUMBER(OFFSET('Water Data'!$E$4,0,10*ROW('Water Data'!E141))),'Data Summary'!BV147="Yes"),100-OFFSET('Water Data'!$E$4,0,10*ROW('Water Data'!E141)),NA())</f>
        <v>#N/A</v>
      </c>
      <c r="H147" s="506" t="e">
        <f ca="1">+IF(AND(ISNUMBER(OFFSET('Water Data'!$E$6,0,10*ROW('Water Data'!E141))),'Data Summary'!BW147="Yes"),OFFSET('Water Data'!$E$6,0,10*ROW('Water Data'!E141)),NA())</f>
        <v>#N/A</v>
      </c>
      <c r="I147" s="506" t="e">
        <f ca="1">+IF(AND(ISNUMBER(OFFSET('Water Data'!$E$9,0,10*ROW('Water Data'!E141))),'Data Summary'!BX147="Yes"),OFFSET('Water Data'!$E$9,0,10*ROW('Water Data'!E141)),NA())</f>
        <v>#N/A</v>
      </c>
      <c r="J147" s="506" t="e">
        <f ca="1">+IF(AND(ISNUMBER(OFFSET('Water Data'!$F$4,0,10*ROW('Water Data'!F141))),'Data Summary'!BY147="Yes"),100-OFFSET('Water Data'!$F$4,0,10*ROW('Water Data'!F141)),NA())</f>
        <v>#N/A</v>
      </c>
      <c r="K147" s="506" t="e">
        <f ca="1">+IF(AND(ISNUMBER(OFFSET('Water Data'!$F$6,0,10*ROW('Water Data'!F141))),'Data Summary'!BZ147="Yes"),OFFSET('Water Data'!$F$6,0,10*ROW('Water Data'!F141)),NA())</f>
        <v>#N/A</v>
      </c>
      <c r="L147" s="506" t="e">
        <f ca="1">+IF(AND(ISNUMBER(OFFSET('Water Data'!$F$9,0,10*ROW('Water Data'!F141))),'Data Summary'!CA147="Yes"),OFFSET('Water Data'!$F$9,0,10*ROW('Water Data'!F141)),NA())</f>
        <v>#N/A</v>
      </c>
      <c r="M147" s="506" t="e">
        <f ca="1">+IF(AND(ISNUMBER(OFFSET('Water Data'!$G$4,0,10*ROW('Water Data'!G141))),'Data Summary'!CB147="Yes"),100-OFFSET('Water Data'!$G$4,0,10*ROW('Water Data'!G141)),NA())</f>
        <v>#N/A</v>
      </c>
      <c r="N147" s="506" t="e">
        <f ca="1">+IF(AND(ISNUMBER(OFFSET('Water Data'!$G$6,0,10*ROW('Water Data'!G141))),'Data Summary'!CC147="Yes"),OFFSET('Water Data'!$G$6,0,10*ROW('Water Data'!G141)),NA())</f>
        <v>#N/A</v>
      </c>
      <c r="O147" s="506" t="e">
        <f ca="1">+IF(AND(ISNUMBER(OFFSET('Water Data'!$G$9,0,10*ROW('Water Data'!G141))),'Data Summary'!CD147="Yes"),OFFSET('Water Data'!$G$9,0,10*ROW('Water Data'!G141)),NA())</f>
        <v>#N/A</v>
      </c>
      <c r="P147" s="506" t="e">
        <f ca="1">+IF(AND(ISNUMBER(OFFSET('Water Data'!$H$4,0,10*ROW('Water Data'!H141))),'Data Summary'!CE147="Yes"),100-OFFSET('Water Data'!$H$4,0,10*ROW('Water Data'!H141)),NA())</f>
        <v>#N/A</v>
      </c>
      <c r="Q147" s="506" t="e">
        <f ca="1">+IF(AND(ISNUMBER(OFFSET('Water Data'!$H$6,0,10*ROW('Water Data'!H141))),'Data Summary'!CF147="Yes"),OFFSET('Water Data'!$H$6,0,10*ROW('Water Data'!H141)),NA())</f>
        <v>#N/A</v>
      </c>
      <c r="R147" s="506" t="e">
        <f ca="1">+IF(AND(ISNUMBER(OFFSET('Water Data'!$H$9,0,10*ROW('Water Data'!H141))),'Data Summary'!CG147="Yes"),OFFSET('Water Data'!$H$9,0,10*ROW('Water Data'!H141)),NA())</f>
        <v>#N/A</v>
      </c>
      <c r="S147" s="506" t="e">
        <f ca="1">+IF(AND(ISNUMBER(OFFSET('Water Data'!$I$4,0,10*ROW('Water Data'!I141))),'Data Summary'!CH147="Yes"),100-OFFSET('Water Data'!$I$4,0,10*ROW('Water Data'!I141)),NA())</f>
        <v>#N/A</v>
      </c>
      <c r="T147" s="506" t="e">
        <f ca="1">+IF(AND(ISNUMBER(OFFSET('Water Data'!$I$6,0,10*ROW('Water Data'!I141))),'Data Summary'!CI147="Yes"),OFFSET('Water Data'!$I$6,0,10*ROW('Water Data'!I141)),NA())</f>
        <v>#N/A</v>
      </c>
      <c r="U147" s="506" t="e">
        <f ca="1">+IF(AND(ISNUMBER(OFFSET('Water Data'!$I$9,0,10*ROW('Water Data'!I141))),'Data Summary'!CJ147="Yes"),OFFSET('Water Data'!$I$9,0,10*ROW('Water Data'!I141)),NA())</f>
        <v>#N/A</v>
      </c>
      <c r="V147" s="507" t="e">
        <f ca="1">+IF(AND(ISNUMBER(OFFSET('Sanitation Data'!$D$4,0,10*ROW('Sanitation Data'!D141))),'Data Summary'!CK147="Yes"),100-OFFSET('Sanitation Data'!$D$4,0,10*ROW('Sanitation Data'!D141)),NA())</f>
        <v>#N/A</v>
      </c>
      <c r="W147" s="507" t="e">
        <f ca="1">+IF(AND(ISNUMBER(OFFSET('Sanitation Data'!$D$6,0,10*ROW('Sanitation Data'!D141))),'Data Summary'!CL147="Yes"),OFFSET('Sanitation Data'!$D$6,0,10*ROW('Sanitation Data'!D141)),NA())</f>
        <v>#N/A</v>
      </c>
      <c r="X147" s="507" t="e">
        <f ca="1">+IF(AND(ISNUMBER(OFFSET('Sanitation Data'!$D$10,0,10*ROW('Sanitation Data'!D141))),'Data Summary'!CM147="Yes"),OFFSET('Sanitation Data'!$D$10,0,10*ROW('Sanitation Data'!D141)),NA())</f>
        <v>#N/A</v>
      </c>
      <c r="Y147" s="507" t="e">
        <f ca="1">+IF(AND(ISNUMBER(OFFSET('Sanitation Data'!$D$11,0,10*ROW('Sanitation Data'!D141))),'Data Summary'!CN147="Yes"),OFFSET('Sanitation Data'!$D$11,0,10*ROW('Sanitation Data'!D141)),NA())</f>
        <v>#N/A</v>
      </c>
      <c r="Z147" s="507" t="e">
        <f ca="1">+IF(AND(ISNUMBER(OFFSET('Sanitation Data'!$D$12,0,10*ROW('Sanitation Data'!D141))),'Data Summary'!CO147="Yes"),OFFSET('Sanitation Data'!$D$12,0,10*ROW('Sanitation Data'!D141)),NA())</f>
        <v>#N/A</v>
      </c>
      <c r="AA147" s="507" t="e">
        <f ca="1">+IF(AND(ISNUMBER(OFFSET('Sanitation Data'!$E$4,0,10*ROW('Sanitation Data'!E141))),'Data Summary'!CP147="Yes"),100-OFFSET('Sanitation Data'!$E$4,0,10*ROW('Sanitation Data'!E141)),NA())</f>
        <v>#N/A</v>
      </c>
      <c r="AB147" s="507" t="e">
        <f ca="1">+IF(AND(ISNUMBER(OFFSET('Sanitation Data'!$E$6,0,10*ROW('Sanitation Data'!E141))),'Data Summary'!CQ147="Yes"),OFFSET('Sanitation Data'!$E$6,0,10*ROW('Sanitation Data'!E141)),NA())</f>
        <v>#N/A</v>
      </c>
      <c r="AC147" s="507" t="e">
        <f ca="1">+IF(AND(ISNUMBER(OFFSET('Sanitation Data'!$E$10,0,10*ROW('Sanitation Data'!E141))),'Data Summary'!CR147="Yes"),OFFSET('Sanitation Data'!$E$10,0,10*ROW('Sanitation Data'!E141)),NA())</f>
        <v>#N/A</v>
      </c>
      <c r="AD147" s="507" t="e">
        <f ca="1">+IF(AND(ISNUMBER(OFFSET('Sanitation Data'!$E$11,0,10*ROW('Sanitation Data'!E141))),'Data Summary'!CS147="Yes"),OFFSET('Sanitation Data'!$E$11,0,10*ROW('Sanitation Data'!E141)),NA())</f>
        <v>#N/A</v>
      </c>
      <c r="AE147" s="507" t="e">
        <f ca="1">+IF(AND(ISNUMBER(OFFSET('Sanitation Data'!$E$12,0,10*ROW('Sanitation Data'!E141))),'Data Summary'!CT147="Yes"),OFFSET('Sanitation Data'!$E$12,0,10*ROW('Sanitation Data'!E141)),NA())</f>
        <v>#N/A</v>
      </c>
      <c r="AF147" s="507" t="e">
        <f ca="1">+IF(AND(ISNUMBER(OFFSET('Sanitation Data'!$F$4,0,10*ROW('Sanitation Data'!F141))),'Data Summary'!CU147="Yes"),100-OFFSET('Sanitation Data'!$F$4,0,10*ROW('Sanitation Data'!F141)),NA())</f>
        <v>#N/A</v>
      </c>
      <c r="AG147" s="507" t="e">
        <f ca="1">+IF(AND(ISNUMBER(OFFSET('Sanitation Data'!$F$6,0,10*ROW('Sanitation Data'!F141))),'Data Summary'!CV147="Yes"),OFFSET('Sanitation Data'!$F$6,0,10*ROW('Sanitation Data'!F141)),NA())</f>
        <v>#N/A</v>
      </c>
      <c r="AH147" s="507" t="e">
        <f ca="1">+IF(AND(ISNUMBER(OFFSET('Sanitation Data'!$F$10,0,10*ROW('Sanitation Data'!F141))),'Data Summary'!CW147="Yes"),OFFSET('Sanitation Data'!$F$10,0,10*ROW('Sanitation Data'!F141)),NA())</f>
        <v>#N/A</v>
      </c>
      <c r="AI147" s="507" t="e">
        <f ca="1">+IF(AND(ISNUMBER(OFFSET('Sanitation Data'!$F$11,0,10*ROW('Sanitation Data'!F141))),'Data Summary'!CX147="Yes"),OFFSET('Sanitation Data'!$F$11,0,10*ROW('Sanitation Data'!F141)),NA())</f>
        <v>#N/A</v>
      </c>
      <c r="AJ147" s="507" t="e">
        <f ca="1">+IF(AND(ISNUMBER(OFFSET('Sanitation Data'!$F$12,0,10*ROW('Sanitation Data'!F141))),'Data Summary'!CY147="Yes"),OFFSET('Sanitation Data'!$F$12,0,10*ROW('Sanitation Data'!F141)),NA())</f>
        <v>#N/A</v>
      </c>
      <c r="AK147" s="507" t="e">
        <f ca="1">+IF(AND(ISNUMBER(OFFSET('Sanitation Data'!$G$4,0,10*ROW('Sanitation Data'!G141))),'Data Summary'!CZ147="Yes"),100-OFFSET('Sanitation Data'!$G$4,0,10*ROW('Sanitation Data'!G141)),NA())</f>
        <v>#N/A</v>
      </c>
      <c r="AL147" s="507" t="e">
        <f ca="1">+IF(AND(ISNUMBER(OFFSET('Sanitation Data'!$G$6,0,10*ROW('Sanitation Data'!G141))),'Data Summary'!DA147="Yes"),OFFSET('Sanitation Data'!$G$6,0,10*ROW('Sanitation Data'!G141)),NA())</f>
        <v>#N/A</v>
      </c>
      <c r="AM147" s="507" t="e">
        <f ca="1">+IF(AND(ISNUMBER(OFFSET('Sanitation Data'!$G$10,0,10*ROW('Sanitation Data'!G141))),'Data Summary'!DB147="Yes"),OFFSET('Sanitation Data'!$G$10,0,10*ROW('Sanitation Data'!G141)),NA())</f>
        <v>#N/A</v>
      </c>
      <c r="AN147" s="507" t="e">
        <f ca="1">+IF(AND(ISNUMBER(OFFSET('Sanitation Data'!$G$11,0,10*ROW('Sanitation Data'!G141))),'Data Summary'!DC147="Yes"),OFFSET('Sanitation Data'!$G$11,0,10*ROW('Sanitation Data'!G141)),NA())</f>
        <v>#N/A</v>
      </c>
      <c r="AO147" s="507" t="e">
        <f ca="1">+IF(AND(ISNUMBER(OFFSET('Sanitation Data'!$G$12,0,10*ROW('Sanitation Data'!G141))),'Data Summary'!DD147="Yes"),OFFSET('Sanitation Data'!$G$12,0,10*ROW('Sanitation Data'!G141)),NA())</f>
        <v>#N/A</v>
      </c>
      <c r="AP147" s="507" t="e">
        <f ca="1">+IF(AND(ISNUMBER(OFFSET('Sanitation Data'!$H$4,0,10*ROW('Sanitation Data'!H141))),'Data Summary'!DE147="Yes"),100-OFFSET('Sanitation Data'!$H$4,0,10*ROW('Sanitation Data'!H141)),NA())</f>
        <v>#N/A</v>
      </c>
      <c r="AQ147" s="507" t="e">
        <f ca="1">+IF(AND(ISNUMBER(OFFSET('Sanitation Data'!$H$6,0,10*ROW('Sanitation Data'!H141))),'Data Summary'!DF147="Yes"),OFFSET('Sanitation Data'!$H$6,0,10*ROW('Sanitation Data'!H141)),NA())</f>
        <v>#N/A</v>
      </c>
      <c r="AR147" s="507" t="e">
        <f ca="1">+IF(AND(ISNUMBER(OFFSET('Sanitation Data'!$H$10,0,10*ROW('Sanitation Data'!H141))),'Data Summary'!DG147="Yes"),OFFSET('Sanitation Data'!$H$10,0,10*ROW('Sanitation Data'!H141)),NA())</f>
        <v>#N/A</v>
      </c>
      <c r="AS147" s="507" t="e">
        <f ca="1">+IF(AND(ISNUMBER(OFFSET('Sanitation Data'!$H$11,0,10*ROW('Sanitation Data'!H141))),'Data Summary'!DH147="Yes"),OFFSET('Sanitation Data'!$H$11,0,10*ROW('Sanitation Data'!H141)),NA())</f>
        <v>#N/A</v>
      </c>
      <c r="AT147" s="507" t="e">
        <f ca="1">+IF(AND(ISNUMBER(OFFSET('Sanitation Data'!$H$12,0,10*ROW('Sanitation Data'!H141))),'Data Summary'!DI147="Yes"),OFFSET('Sanitation Data'!$H$12,0,10*ROW('Sanitation Data'!H141)),NA())</f>
        <v>#N/A</v>
      </c>
      <c r="AU147" s="507" t="e">
        <f ca="1">+IF(AND(ISNUMBER(OFFSET('Sanitation Data'!$I$4,0,10*ROW('Sanitation Data'!I141))),'Data Summary'!DJ147="Yes"),100-OFFSET('Sanitation Data'!$I$4,0,10*ROW('Sanitation Data'!I141)),NA())</f>
        <v>#N/A</v>
      </c>
      <c r="AV147" s="507" t="e">
        <f ca="1">+IF(AND(ISNUMBER(OFFSET('Sanitation Data'!$I$6,0,10*ROW('Sanitation Data'!I141))),'Data Summary'!DK147="Yes"),OFFSET('Sanitation Data'!$I$6,0,10*ROW('Sanitation Data'!I141)),NA())</f>
        <v>#N/A</v>
      </c>
      <c r="AW147" s="507" t="e">
        <f ca="1">+IF(AND(ISNUMBER(OFFSET('Sanitation Data'!$I$10,0,10*ROW('Sanitation Data'!I141))),'Data Summary'!DL147="Yes"),OFFSET('Sanitation Data'!$I$10,0,10*ROW('Sanitation Data'!I141)),NA())</f>
        <v>#N/A</v>
      </c>
      <c r="AX147" s="507" t="e">
        <f ca="1">+IF(AND(ISNUMBER(OFFSET('Sanitation Data'!$I$11,0,10*ROW('Sanitation Data'!I141))),'Data Summary'!DM147="Yes"),OFFSET('Sanitation Data'!$I$11,0,10*ROW('Sanitation Data'!I141)),NA())</f>
        <v>#N/A</v>
      </c>
      <c r="AY147" s="507" t="e">
        <f ca="1">+IF(AND(ISNUMBER(OFFSET('Sanitation Data'!$I$12,0,10*ROW('Sanitation Data'!I141))),'Data Summary'!DN147="Yes"),OFFSET('Sanitation Data'!$I$12,0,10*ROW('Sanitation Data'!I141)),NA())</f>
        <v>#N/A</v>
      </c>
      <c r="AZ147" s="508" t="e">
        <f ca="1">+IF(AND(ISNUMBER(OFFSET('Hygiene Data'!$D$5,0,10*ROW('Hygiene Data'!D141))),'Data Summary'!DO147="Yes"),OFFSET('Hygiene Data'!$D$5,0,10*ROW('Hygiene Data'!D141)),NA())</f>
        <v>#N/A</v>
      </c>
      <c r="BA147" s="508" t="e">
        <f ca="1">+IF(AND(ISNUMBER(OFFSET('Hygiene Data'!$D$7,0,10*ROW('Hygiene Data'!D141))),'Data Summary'!DP147="Yes"),OFFSET('Hygiene Data'!$D$7,0,10*ROW('Hygiene Data'!D141)),NA())</f>
        <v>#N/A</v>
      </c>
      <c r="BB147" s="508" t="e">
        <f ca="1">+IF(AND(ISNUMBER(OFFSET('Hygiene Data'!$D$9,0,10*ROW('Hygiene Data'!D141))),'Data Summary'!DQ147="Yes"),OFFSET('Hygiene Data'!$D$9,0,10*ROW('Hygiene Data'!D141)),NA())</f>
        <v>#N/A</v>
      </c>
      <c r="BC147" s="508" t="e">
        <f ca="1">+IF(AND(ISNUMBER(OFFSET('Hygiene Data'!$E$5,0,10*ROW('Hygiene Data'!E141))),'Data Summary'!DR147="Yes"),OFFSET('Hygiene Data'!$E$5,0,10*ROW('Hygiene Data'!E141)),NA())</f>
        <v>#N/A</v>
      </c>
      <c r="BD147" s="508" t="e">
        <f ca="1">+IF(AND(ISNUMBER(OFFSET('Hygiene Data'!$E$7,0,10*ROW('Hygiene Data'!E141))),'Data Summary'!DS147="Yes"),OFFSET('Hygiene Data'!$E$7,0,10*ROW('Hygiene Data'!E141)),NA())</f>
        <v>#N/A</v>
      </c>
      <c r="BE147" s="508" t="e">
        <f ca="1">+IF(AND(ISNUMBER(OFFSET('Hygiene Data'!$E$9,0,10*ROW('Hygiene Data'!E141))),'Data Summary'!DT147="Yes"),OFFSET('Hygiene Data'!$E$9,0,10*ROW('Hygiene Data'!E141)),NA())</f>
        <v>#N/A</v>
      </c>
      <c r="BF147" s="508" t="e">
        <f ca="1">+IF(AND(ISNUMBER(OFFSET('Hygiene Data'!$F$5,0,10*ROW('Hygiene Data'!F141))),'Data Summary'!DU147="Yes"),OFFSET('Hygiene Data'!$F$5,0,10*ROW('Hygiene Data'!F141)),NA())</f>
        <v>#N/A</v>
      </c>
      <c r="BG147" s="508" t="e">
        <f ca="1">+IF(AND(ISNUMBER(OFFSET('Hygiene Data'!$F$7,0,10*ROW('Hygiene Data'!F141))),'Data Summary'!DV147="Yes"),OFFSET('Hygiene Data'!$F$7,0,10*ROW('Hygiene Data'!F141)),NA())</f>
        <v>#N/A</v>
      </c>
      <c r="BH147" s="508" t="e">
        <f ca="1">+IF(AND(ISNUMBER(OFFSET('Hygiene Data'!$F$9,0,10*ROW('Hygiene Data'!F141))),'Data Summary'!DW147="Yes"),OFFSET('Hygiene Data'!$F$9,0,10*ROW('Hygiene Data'!F141)),NA())</f>
        <v>#N/A</v>
      </c>
      <c r="BI147" s="508" t="e">
        <f ca="1">+IF(AND(ISNUMBER(OFFSET('Hygiene Data'!$G$5,0,10*ROW('Hygiene Data'!G141))),'Data Summary'!DX147="Yes"),OFFSET('Hygiene Data'!$G$5,0,10*ROW('Hygiene Data'!G141)),NA())</f>
        <v>#N/A</v>
      </c>
      <c r="BJ147" s="508" t="e">
        <f ca="1">+IF(AND(ISNUMBER(OFFSET('Hygiene Data'!$G$7,0,10*ROW('Hygiene Data'!G141))),'Data Summary'!DY147="Yes"),OFFSET('Hygiene Data'!$G$7,0,10*ROW('Hygiene Data'!G141)),NA())</f>
        <v>#N/A</v>
      </c>
      <c r="BK147" s="508" t="e">
        <f ca="1">+IF(AND(ISNUMBER(OFFSET('Hygiene Data'!$G$9,0,10*ROW('Hygiene Data'!G141))),'Data Summary'!DZ147="Yes"),OFFSET('Hygiene Data'!$G$9,0,10*ROW('Hygiene Data'!G141)),NA())</f>
        <v>#N/A</v>
      </c>
      <c r="BL147" s="508" t="e">
        <f ca="1">+IF(AND(ISNUMBER(OFFSET('Hygiene Data'!$H$5,0,10*ROW('Hygiene Data'!H141))),'Data Summary'!EA147="Yes"),OFFSET('Hygiene Data'!$H$5,0,10*ROW('Hygiene Data'!H141)),NA())</f>
        <v>#N/A</v>
      </c>
      <c r="BM147" s="508" t="e">
        <f ca="1">+IF(AND(ISNUMBER(OFFSET('Hygiene Data'!$H$7,0,10*ROW('Hygiene Data'!H141))),'Data Summary'!EB147="Yes"),OFFSET('Hygiene Data'!$H$7,0,10*ROW('Hygiene Data'!H141)),NA())</f>
        <v>#N/A</v>
      </c>
      <c r="BN147" s="508" t="e">
        <f ca="1">+IF(AND(ISNUMBER(OFFSET('Hygiene Data'!$H$9,0,10*ROW('Hygiene Data'!H141))),'Data Summary'!EC147="Yes"),OFFSET('Hygiene Data'!$H$9,0,10*ROW('Hygiene Data'!H141)),NA())</f>
        <v>#N/A</v>
      </c>
      <c r="BO147" s="508" t="e">
        <f ca="1">+IF(AND(ISNUMBER(OFFSET('Hygiene Data'!$I$5,0,10*ROW('Hygiene Data'!I141))),'Data Summary'!ED147="Yes"),OFFSET('Hygiene Data'!$I$5,0,10*ROW('Hygiene Data'!I141)),NA())</f>
        <v>#N/A</v>
      </c>
      <c r="BP147" s="508" t="e">
        <f ca="1">+IF(AND(ISNUMBER(OFFSET('Hygiene Data'!$I$7,0,10*ROW('Hygiene Data'!I141))),'Data Summary'!EE147="Yes"),OFFSET('Hygiene Data'!$I$7,0,10*ROW('Hygiene Data'!I141)),NA())</f>
        <v>#N/A</v>
      </c>
      <c r="BQ147" s="508" t="e">
        <f ca="1">+IF(AND(ISNUMBER(OFFSET('Hygiene Data'!$I$9,0,10*ROW('Hygiene Data'!I141))),'Data Summary'!EF147="Yes"),OFFSET('Hygiene Data'!$I$9,0,10*ROW('Hygiene Data'!I141)),NA())</f>
        <v>#N/A</v>
      </c>
    </row>
    <row r="148" spans="1:69" x14ac:dyDescent="0.25">
      <c r="A148" s="504" t="e">
        <f ca="1">+RIGHT('Data Summary'!A148,LEN('Data Summary'!A148)-9)</f>
        <v>#VALUE!</v>
      </c>
      <c r="B148" s="478" t="str">
        <f ca="1">+IF(ISTEXT('Data Summary'!B148),'Data Summary'!B148,"")</f>
        <v/>
      </c>
      <c r="C148" s="505" t="e">
        <f ca="1">+VALUE('Data Summary'!C148)</f>
        <v>#VALUE!</v>
      </c>
      <c r="D148" s="506" t="e">
        <f ca="1">+IF(AND(ISNUMBER(OFFSET('Water Data'!$D$4,0,10*ROW('Water Data'!D142))),'Data Summary'!BS148="Yes"),100-OFFSET('Water Data'!$D$4,0,10*ROW('Water Data'!D142)),NA())</f>
        <v>#N/A</v>
      </c>
      <c r="E148" s="506" t="e">
        <f ca="1">+IF(AND(ISNUMBER(OFFSET('Water Data'!$D$6,0,10*ROW('Water Data'!D142))),'Data Summary'!BT148="Yes"),OFFSET('Water Data'!$D$6,0,10*ROW('Water Data'!D142)),NA())</f>
        <v>#N/A</v>
      </c>
      <c r="F148" s="506" t="e">
        <f ca="1">+IF(AND(ISNUMBER(OFFSET('Water Data'!$D$9,0,10*ROW('Water Data'!D142))),'Data Summary'!BU148="Yes"),OFFSET('Water Data'!$D$9,0,10*ROW('Water Data'!D142)),NA())</f>
        <v>#N/A</v>
      </c>
      <c r="G148" s="506" t="e">
        <f ca="1">+IF(AND(ISNUMBER(OFFSET('Water Data'!$E$4,0,10*ROW('Water Data'!E142))),'Data Summary'!BV148="Yes"),100-OFFSET('Water Data'!$E$4,0,10*ROW('Water Data'!E142)),NA())</f>
        <v>#N/A</v>
      </c>
      <c r="H148" s="506" t="e">
        <f ca="1">+IF(AND(ISNUMBER(OFFSET('Water Data'!$E$6,0,10*ROW('Water Data'!E142))),'Data Summary'!BW148="Yes"),OFFSET('Water Data'!$E$6,0,10*ROW('Water Data'!E142)),NA())</f>
        <v>#N/A</v>
      </c>
      <c r="I148" s="506" t="e">
        <f ca="1">+IF(AND(ISNUMBER(OFFSET('Water Data'!$E$9,0,10*ROW('Water Data'!E142))),'Data Summary'!BX148="Yes"),OFFSET('Water Data'!$E$9,0,10*ROW('Water Data'!E142)),NA())</f>
        <v>#N/A</v>
      </c>
      <c r="J148" s="506" t="e">
        <f ca="1">+IF(AND(ISNUMBER(OFFSET('Water Data'!$F$4,0,10*ROW('Water Data'!F142))),'Data Summary'!BY148="Yes"),100-OFFSET('Water Data'!$F$4,0,10*ROW('Water Data'!F142)),NA())</f>
        <v>#N/A</v>
      </c>
      <c r="K148" s="506" t="e">
        <f ca="1">+IF(AND(ISNUMBER(OFFSET('Water Data'!$F$6,0,10*ROW('Water Data'!F142))),'Data Summary'!BZ148="Yes"),OFFSET('Water Data'!$F$6,0,10*ROW('Water Data'!F142)),NA())</f>
        <v>#N/A</v>
      </c>
      <c r="L148" s="506" t="e">
        <f ca="1">+IF(AND(ISNUMBER(OFFSET('Water Data'!$F$9,0,10*ROW('Water Data'!F142))),'Data Summary'!CA148="Yes"),OFFSET('Water Data'!$F$9,0,10*ROW('Water Data'!F142)),NA())</f>
        <v>#N/A</v>
      </c>
      <c r="M148" s="506" t="e">
        <f ca="1">+IF(AND(ISNUMBER(OFFSET('Water Data'!$G$4,0,10*ROW('Water Data'!G142))),'Data Summary'!CB148="Yes"),100-OFFSET('Water Data'!$G$4,0,10*ROW('Water Data'!G142)),NA())</f>
        <v>#N/A</v>
      </c>
      <c r="N148" s="506" t="e">
        <f ca="1">+IF(AND(ISNUMBER(OFFSET('Water Data'!$G$6,0,10*ROW('Water Data'!G142))),'Data Summary'!CC148="Yes"),OFFSET('Water Data'!$G$6,0,10*ROW('Water Data'!G142)),NA())</f>
        <v>#N/A</v>
      </c>
      <c r="O148" s="506" t="e">
        <f ca="1">+IF(AND(ISNUMBER(OFFSET('Water Data'!$G$9,0,10*ROW('Water Data'!G142))),'Data Summary'!CD148="Yes"),OFFSET('Water Data'!$G$9,0,10*ROW('Water Data'!G142)),NA())</f>
        <v>#N/A</v>
      </c>
      <c r="P148" s="506" t="e">
        <f ca="1">+IF(AND(ISNUMBER(OFFSET('Water Data'!$H$4,0,10*ROW('Water Data'!H142))),'Data Summary'!CE148="Yes"),100-OFFSET('Water Data'!$H$4,0,10*ROW('Water Data'!H142)),NA())</f>
        <v>#N/A</v>
      </c>
      <c r="Q148" s="506" t="e">
        <f ca="1">+IF(AND(ISNUMBER(OFFSET('Water Data'!$H$6,0,10*ROW('Water Data'!H142))),'Data Summary'!CF148="Yes"),OFFSET('Water Data'!$H$6,0,10*ROW('Water Data'!H142)),NA())</f>
        <v>#N/A</v>
      </c>
      <c r="R148" s="506" t="e">
        <f ca="1">+IF(AND(ISNUMBER(OFFSET('Water Data'!$H$9,0,10*ROW('Water Data'!H142))),'Data Summary'!CG148="Yes"),OFFSET('Water Data'!$H$9,0,10*ROW('Water Data'!H142)),NA())</f>
        <v>#N/A</v>
      </c>
      <c r="S148" s="506" t="e">
        <f ca="1">+IF(AND(ISNUMBER(OFFSET('Water Data'!$I$4,0,10*ROW('Water Data'!I142))),'Data Summary'!CH148="Yes"),100-OFFSET('Water Data'!$I$4,0,10*ROW('Water Data'!I142)),NA())</f>
        <v>#N/A</v>
      </c>
      <c r="T148" s="506" t="e">
        <f ca="1">+IF(AND(ISNUMBER(OFFSET('Water Data'!$I$6,0,10*ROW('Water Data'!I142))),'Data Summary'!CI148="Yes"),OFFSET('Water Data'!$I$6,0,10*ROW('Water Data'!I142)),NA())</f>
        <v>#N/A</v>
      </c>
      <c r="U148" s="506" t="e">
        <f ca="1">+IF(AND(ISNUMBER(OFFSET('Water Data'!$I$9,0,10*ROW('Water Data'!I142))),'Data Summary'!CJ148="Yes"),OFFSET('Water Data'!$I$9,0,10*ROW('Water Data'!I142)),NA())</f>
        <v>#N/A</v>
      </c>
      <c r="V148" s="507" t="e">
        <f ca="1">+IF(AND(ISNUMBER(OFFSET('Sanitation Data'!$D$4,0,10*ROW('Sanitation Data'!D142))),'Data Summary'!CK148="Yes"),100-OFFSET('Sanitation Data'!$D$4,0,10*ROW('Sanitation Data'!D142)),NA())</f>
        <v>#N/A</v>
      </c>
      <c r="W148" s="507" t="e">
        <f ca="1">+IF(AND(ISNUMBER(OFFSET('Sanitation Data'!$D$6,0,10*ROW('Sanitation Data'!D142))),'Data Summary'!CL148="Yes"),OFFSET('Sanitation Data'!$D$6,0,10*ROW('Sanitation Data'!D142)),NA())</f>
        <v>#N/A</v>
      </c>
      <c r="X148" s="507" t="e">
        <f ca="1">+IF(AND(ISNUMBER(OFFSET('Sanitation Data'!$D$10,0,10*ROW('Sanitation Data'!D142))),'Data Summary'!CM148="Yes"),OFFSET('Sanitation Data'!$D$10,0,10*ROW('Sanitation Data'!D142)),NA())</f>
        <v>#N/A</v>
      </c>
      <c r="Y148" s="507" t="e">
        <f ca="1">+IF(AND(ISNUMBER(OFFSET('Sanitation Data'!$D$11,0,10*ROW('Sanitation Data'!D142))),'Data Summary'!CN148="Yes"),OFFSET('Sanitation Data'!$D$11,0,10*ROW('Sanitation Data'!D142)),NA())</f>
        <v>#N/A</v>
      </c>
      <c r="Z148" s="507" t="e">
        <f ca="1">+IF(AND(ISNUMBER(OFFSET('Sanitation Data'!$D$12,0,10*ROW('Sanitation Data'!D142))),'Data Summary'!CO148="Yes"),OFFSET('Sanitation Data'!$D$12,0,10*ROW('Sanitation Data'!D142)),NA())</f>
        <v>#N/A</v>
      </c>
      <c r="AA148" s="507" t="e">
        <f ca="1">+IF(AND(ISNUMBER(OFFSET('Sanitation Data'!$E$4,0,10*ROW('Sanitation Data'!E142))),'Data Summary'!CP148="Yes"),100-OFFSET('Sanitation Data'!$E$4,0,10*ROW('Sanitation Data'!E142)),NA())</f>
        <v>#N/A</v>
      </c>
      <c r="AB148" s="507" t="e">
        <f ca="1">+IF(AND(ISNUMBER(OFFSET('Sanitation Data'!$E$6,0,10*ROW('Sanitation Data'!E142))),'Data Summary'!CQ148="Yes"),OFFSET('Sanitation Data'!$E$6,0,10*ROW('Sanitation Data'!E142)),NA())</f>
        <v>#N/A</v>
      </c>
      <c r="AC148" s="507" t="e">
        <f ca="1">+IF(AND(ISNUMBER(OFFSET('Sanitation Data'!$E$10,0,10*ROW('Sanitation Data'!E142))),'Data Summary'!CR148="Yes"),OFFSET('Sanitation Data'!$E$10,0,10*ROW('Sanitation Data'!E142)),NA())</f>
        <v>#N/A</v>
      </c>
      <c r="AD148" s="507" t="e">
        <f ca="1">+IF(AND(ISNUMBER(OFFSET('Sanitation Data'!$E$11,0,10*ROW('Sanitation Data'!E142))),'Data Summary'!CS148="Yes"),OFFSET('Sanitation Data'!$E$11,0,10*ROW('Sanitation Data'!E142)),NA())</f>
        <v>#N/A</v>
      </c>
      <c r="AE148" s="507" t="e">
        <f ca="1">+IF(AND(ISNUMBER(OFFSET('Sanitation Data'!$E$12,0,10*ROW('Sanitation Data'!E142))),'Data Summary'!CT148="Yes"),OFFSET('Sanitation Data'!$E$12,0,10*ROW('Sanitation Data'!E142)),NA())</f>
        <v>#N/A</v>
      </c>
      <c r="AF148" s="507" t="e">
        <f ca="1">+IF(AND(ISNUMBER(OFFSET('Sanitation Data'!$F$4,0,10*ROW('Sanitation Data'!F142))),'Data Summary'!CU148="Yes"),100-OFFSET('Sanitation Data'!$F$4,0,10*ROW('Sanitation Data'!F142)),NA())</f>
        <v>#N/A</v>
      </c>
      <c r="AG148" s="507" t="e">
        <f ca="1">+IF(AND(ISNUMBER(OFFSET('Sanitation Data'!$F$6,0,10*ROW('Sanitation Data'!F142))),'Data Summary'!CV148="Yes"),OFFSET('Sanitation Data'!$F$6,0,10*ROW('Sanitation Data'!F142)),NA())</f>
        <v>#N/A</v>
      </c>
      <c r="AH148" s="507" t="e">
        <f ca="1">+IF(AND(ISNUMBER(OFFSET('Sanitation Data'!$F$10,0,10*ROW('Sanitation Data'!F142))),'Data Summary'!CW148="Yes"),OFFSET('Sanitation Data'!$F$10,0,10*ROW('Sanitation Data'!F142)),NA())</f>
        <v>#N/A</v>
      </c>
      <c r="AI148" s="507" t="e">
        <f ca="1">+IF(AND(ISNUMBER(OFFSET('Sanitation Data'!$F$11,0,10*ROW('Sanitation Data'!F142))),'Data Summary'!CX148="Yes"),OFFSET('Sanitation Data'!$F$11,0,10*ROW('Sanitation Data'!F142)),NA())</f>
        <v>#N/A</v>
      </c>
      <c r="AJ148" s="507" t="e">
        <f ca="1">+IF(AND(ISNUMBER(OFFSET('Sanitation Data'!$F$12,0,10*ROW('Sanitation Data'!F142))),'Data Summary'!CY148="Yes"),OFFSET('Sanitation Data'!$F$12,0,10*ROW('Sanitation Data'!F142)),NA())</f>
        <v>#N/A</v>
      </c>
      <c r="AK148" s="507" t="e">
        <f ca="1">+IF(AND(ISNUMBER(OFFSET('Sanitation Data'!$G$4,0,10*ROW('Sanitation Data'!G142))),'Data Summary'!CZ148="Yes"),100-OFFSET('Sanitation Data'!$G$4,0,10*ROW('Sanitation Data'!G142)),NA())</f>
        <v>#N/A</v>
      </c>
      <c r="AL148" s="507" t="e">
        <f ca="1">+IF(AND(ISNUMBER(OFFSET('Sanitation Data'!$G$6,0,10*ROW('Sanitation Data'!G142))),'Data Summary'!DA148="Yes"),OFFSET('Sanitation Data'!$G$6,0,10*ROW('Sanitation Data'!G142)),NA())</f>
        <v>#N/A</v>
      </c>
      <c r="AM148" s="507" t="e">
        <f ca="1">+IF(AND(ISNUMBER(OFFSET('Sanitation Data'!$G$10,0,10*ROW('Sanitation Data'!G142))),'Data Summary'!DB148="Yes"),OFFSET('Sanitation Data'!$G$10,0,10*ROW('Sanitation Data'!G142)),NA())</f>
        <v>#N/A</v>
      </c>
      <c r="AN148" s="507" t="e">
        <f ca="1">+IF(AND(ISNUMBER(OFFSET('Sanitation Data'!$G$11,0,10*ROW('Sanitation Data'!G142))),'Data Summary'!DC148="Yes"),OFFSET('Sanitation Data'!$G$11,0,10*ROW('Sanitation Data'!G142)),NA())</f>
        <v>#N/A</v>
      </c>
      <c r="AO148" s="507" t="e">
        <f ca="1">+IF(AND(ISNUMBER(OFFSET('Sanitation Data'!$G$12,0,10*ROW('Sanitation Data'!G142))),'Data Summary'!DD148="Yes"),OFFSET('Sanitation Data'!$G$12,0,10*ROW('Sanitation Data'!G142)),NA())</f>
        <v>#N/A</v>
      </c>
      <c r="AP148" s="507" t="e">
        <f ca="1">+IF(AND(ISNUMBER(OFFSET('Sanitation Data'!$H$4,0,10*ROW('Sanitation Data'!H142))),'Data Summary'!DE148="Yes"),100-OFFSET('Sanitation Data'!$H$4,0,10*ROW('Sanitation Data'!H142)),NA())</f>
        <v>#N/A</v>
      </c>
      <c r="AQ148" s="507" t="e">
        <f ca="1">+IF(AND(ISNUMBER(OFFSET('Sanitation Data'!$H$6,0,10*ROW('Sanitation Data'!H142))),'Data Summary'!DF148="Yes"),OFFSET('Sanitation Data'!$H$6,0,10*ROW('Sanitation Data'!H142)),NA())</f>
        <v>#N/A</v>
      </c>
      <c r="AR148" s="507" t="e">
        <f ca="1">+IF(AND(ISNUMBER(OFFSET('Sanitation Data'!$H$10,0,10*ROW('Sanitation Data'!H142))),'Data Summary'!DG148="Yes"),OFFSET('Sanitation Data'!$H$10,0,10*ROW('Sanitation Data'!H142)),NA())</f>
        <v>#N/A</v>
      </c>
      <c r="AS148" s="507" t="e">
        <f ca="1">+IF(AND(ISNUMBER(OFFSET('Sanitation Data'!$H$11,0,10*ROW('Sanitation Data'!H142))),'Data Summary'!DH148="Yes"),OFFSET('Sanitation Data'!$H$11,0,10*ROW('Sanitation Data'!H142)),NA())</f>
        <v>#N/A</v>
      </c>
      <c r="AT148" s="507" t="e">
        <f ca="1">+IF(AND(ISNUMBER(OFFSET('Sanitation Data'!$H$12,0,10*ROW('Sanitation Data'!H142))),'Data Summary'!DI148="Yes"),OFFSET('Sanitation Data'!$H$12,0,10*ROW('Sanitation Data'!H142)),NA())</f>
        <v>#N/A</v>
      </c>
      <c r="AU148" s="507" t="e">
        <f ca="1">+IF(AND(ISNUMBER(OFFSET('Sanitation Data'!$I$4,0,10*ROW('Sanitation Data'!I142))),'Data Summary'!DJ148="Yes"),100-OFFSET('Sanitation Data'!$I$4,0,10*ROW('Sanitation Data'!I142)),NA())</f>
        <v>#N/A</v>
      </c>
      <c r="AV148" s="507" t="e">
        <f ca="1">+IF(AND(ISNUMBER(OFFSET('Sanitation Data'!$I$6,0,10*ROW('Sanitation Data'!I142))),'Data Summary'!DK148="Yes"),OFFSET('Sanitation Data'!$I$6,0,10*ROW('Sanitation Data'!I142)),NA())</f>
        <v>#N/A</v>
      </c>
      <c r="AW148" s="507" t="e">
        <f ca="1">+IF(AND(ISNUMBER(OFFSET('Sanitation Data'!$I$10,0,10*ROW('Sanitation Data'!I142))),'Data Summary'!DL148="Yes"),OFFSET('Sanitation Data'!$I$10,0,10*ROW('Sanitation Data'!I142)),NA())</f>
        <v>#N/A</v>
      </c>
      <c r="AX148" s="507" t="e">
        <f ca="1">+IF(AND(ISNUMBER(OFFSET('Sanitation Data'!$I$11,0,10*ROW('Sanitation Data'!I142))),'Data Summary'!DM148="Yes"),OFFSET('Sanitation Data'!$I$11,0,10*ROW('Sanitation Data'!I142)),NA())</f>
        <v>#N/A</v>
      </c>
      <c r="AY148" s="507" t="e">
        <f ca="1">+IF(AND(ISNUMBER(OFFSET('Sanitation Data'!$I$12,0,10*ROW('Sanitation Data'!I142))),'Data Summary'!DN148="Yes"),OFFSET('Sanitation Data'!$I$12,0,10*ROW('Sanitation Data'!I142)),NA())</f>
        <v>#N/A</v>
      </c>
      <c r="AZ148" s="508" t="e">
        <f ca="1">+IF(AND(ISNUMBER(OFFSET('Hygiene Data'!$D$5,0,10*ROW('Hygiene Data'!D142))),'Data Summary'!DO148="Yes"),OFFSET('Hygiene Data'!$D$5,0,10*ROW('Hygiene Data'!D142)),NA())</f>
        <v>#N/A</v>
      </c>
      <c r="BA148" s="508" t="e">
        <f ca="1">+IF(AND(ISNUMBER(OFFSET('Hygiene Data'!$D$7,0,10*ROW('Hygiene Data'!D142))),'Data Summary'!DP148="Yes"),OFFSET('Hygiene Data'!$D$7,0,10*ROW('Hygiene Data'!D142)),NA())</f>
        <v>#N/A</v>
      </c>
      <c r="BB148" s="508" t="e">
        <f ca="1">+IF(AND(ISNUMBER(OFFSET('Hygiene Data'!$D$9,0,10*ROW('Hygiene Data'!D142))),'Data Summary'!DQ148="Yes"),OFFSET('Hygiene Data'!$D$9,0,10*ROW('Hygiene Data'!D142)),NA())</f>
        <v>#N/A</v>
      </c>
      <c r="BC148" s="508" t="e">
        <f ca="1">+IF(AND(ISNUMBER(OFFSET('Hygiene Data'!$E$5,0,10*ROW('Hygiene Data'!E142))),'Data Summary'!DR148="Yes"),OFFSET('Hygiene Data'!$E$5,0,10*ROW('Hygiene Data'!E142)),NA())</f>
        <v>#N/A</v>
      </c>
      <c r="BD148" s="508" t="e">
        <f ca="1">+IF(AND(ISNUMBER(OFFSET('Hygiene Data'!$E$7,0,10*ROW('Hygiene Data'!E142))),'Data Summary'!DS148="Yes"),OFFSET('Hygiene Data'!$E$7,0,10*ROW('Hygiene Data'!E142)),NA())</f>
        <v>#N/A</v>
      </c>
      <c r="BE148" s="508" t="e">
        <f ca="1">+IF(AND(ISNUMBER(OFFSET('Hygiene Data'!$E$9,0,10*ROW('Hygiene Data'!E142))),'Data Summary'!DT148="Yes"),OFFSET('Hygiene Data'!$E$9,0,10*ROW('Hygiene Data'!E142)),NA())</f>
        <v>#N/A</v>
      </c>
      <c r="BF148" s="508" t="e">
        <f ca="1">+IF(AND(ISNUMBER(OFFSET('Hygiene Data'!$F$5,0,10*ROW('Hygiene Data'!F142))),'Data Summary'!DU148="Yes"),OFFSET('Hygiene Data'!$F$5,0,10*ROW('Hygiene Data'!F142)),NA())</f>
        <v>#N/A</v>
      </c>
      <c r="BG148" s="508" t="e">
        <f ca="1">+IF(AND(ISNUMBER(OFFSET('Hygiene Data'!$F$7,0,10*ROW('Hygiene Data'!F142))),'Data Summary'!DV148="Yes"),OFFSET('Hygiene Data'!$F$7,0,10*ROW('Hygiene Data'!F142)),NA())</f>
        <v>#N/A</v>
      </c>
      <c r="BH148" s="508" t="e">
        <f ca="1">+IF(AND(ISNUMBER(OFFSET('Hygiene Data'!$F$9,0,10*ROW('Hygiene Data'!F142))),'Data Summary'!DW148="Yes"),OFFSET('Hygiene Data'!$F$9,0,10*ROW('Hygiene Data'!F142)),NA())</f>
        <v>#N/A</v>
      </c>
      <c r="BI148" s="508" t="e">
        <f ca="1">+IF(AND(ISNUMBER(OFFSET('Hygiene Data'!$G$5,0,10*ROW('Hygiene Data'!G142))),'Data Summary'!DX148="Yes"),OFFSET('Hygiene Data'!$G$5,0,10*ROW('Hygiene Data'!G142)),NA())</f>
        <v>#N/A</v>
      </c>
      <c r="BJ148" s="508" t="e">
        <f ca="1">+IF(AND(ISNUMBER(OFFSET('Hygiene Data'!$G$7,0,10*ROW('Hygiene Data'!G142))),'Data Summary'!DY148="Yes"),OFFSET('Hygiene Data'!$G$7,0,10*ROW('Hygiene Data'!G142)),NA())</f>
        <v>#N/A</v>
      </c>
      <c r="BK148" s="508" t="e">
        <f ca="1">+IF(AND(ISNUMBER(OFFSET('Hygiene Data'!$G$9,0,10*ROW('Hygiene Data'!G142))),'Data Summary'!DZ148="Yes"),OFFSET('Hygiene Data'!$G$9,0,10*ROW('Hygiene Data'!G142)),NA())</f>
        <v>#N/A</v>
      </c>
      <c r="BL148" s="508" t="e">
        <f ca="1">+IF(AND(ISNUMBER(OFFSET('Hygiene Data'!$H$5,0,10*ROW('Hygiene Data'!H142))),'Data Summary'!EA148="Yes"),OFFSET('Hygiene Data'!$H$5,0,10*ROW('Hygiene Data'!H142)),NA())</f>
        <v>#N/A</v>
      </c>
      <c r="BM148" s="508" t="e">
        <f ca="1">+IF(AND(ISNUMBER(OFFSET('Hygiene Data'!$H$7,0,10*ROW('Hygiene Data'!H142))),'Data Summary'!EB148="Yes"),OFFSET('Hygiene Data'!$H$7,0,10*ROW('Hygiene Data'!H142)),NA())</f>
        <v>#N/A</v>
      </c>
      <c r="BN148" s="508" t="e">
        <f ca="1">+IF(AND(ISNUMBER(OFFSET('Hygiene Data'!$H$9,0,10*ROW('Hygiene Data'!H142))),'Data Summary'!EC148="Yes"),OFFSET('Hygiene Data'!$H$9,0,10*ROW('Hygiene Data'!H142)),NA())</f>
        <v>#N/A</v>
      </c>
      <c r="BO148" s="508" t="e">
        <f ca="1">+IF(AND(ISNUMBER(OFFSET('Hygiene Data'!$I$5,0,10*ROW('Hygiene Data'!I142))),'Data Summary'!ED148="Yes"),OFFSET('Hygiene Data'!$I$5,0,10*ROW('Hygiene Data'!I142)),NA())</f>
        <v>#N/A</v>
      </c>
      <c r="BP148" s="508" t="e">
        <f ca="1">+IF(AND(ISNUMBER(OFFSET('Hygiene Data'!$I$7,0,10*ROW('Hygiene Data'!I142))),'Data Summary'!EE148="Yes"),OFFSET('Hygiene Data'!$I$7,0,10*ROW('Hygiene Data'!I142)),NA())</f>
        <v>#N/A</v>
      </c>
      <c r="BQ148" s="508" t="e">
        <f ca="1">+IF(AND(ISNUMBER(OFFSET('Hygiene Data'!$I$9,0,10*ROW('Hygiene Data'!I142))),'Data Summary'!EF148="Yes"),OFFSET('Hygiene Data'!$I$9,0,10*ROW('Hygiene Data'!I142)),NA())</f>
        <v>#N/A</v>
      </c>
    </row>
    <row r="149" spans="1:69" x14ac:dyDescent="0.25">
      <c r="A149" s="504" t="e">
        <f ca="1">+RIGHT('Data Summary'!A149,LEN('Data Summary'!A149)-9)</f>
        <v>#VALUE!</v>
      </c>
      <c r="B149" s="478" t="str">
        <f ca="1">+IF(ISTEXT('Data Summary'!B149),'Data Summary'!B149,"")</f>
        <v/>
      </c>
      <c r="C149" s="505" t="e">
        <f ca="1">+VALUE('Data Summary'!C149)</f>
        <v>#VALUE!</v>
      </c>
      <c r="D149" s="506" t="e">
        <f ca="1">+IF(AND(ISNUMBER(OFFSET('Water Data'!$D$4,0,10*ROW('Water Data'!D143))),'Data Summary'!BS149="Yes"),100-OFFSET('Water Data'!$D$4,0,10*ROW('Water Data'!D143)),NA())</f>
        <v>#N/A</v>
      </c>
      <c r="E149" s="506" t="e">
        <f ca="1">+IF(AND(ISNUMBER(OFFSET('Water Data'!$D$6,0,10*ROW('Water Data'!D143))),'Data Summary'!BT149="Yes"),OFFSET('Water Data'!$D$6,0,10*ROW('Water Data'!D143)),NA())</f>
        <v>#N/A</v>
      </c>
      <c r="F149" s="506" t="e">
        <f ca="1">+IF(AND(ISNUMBER(OFFSET('Water Data'!$D$9,0,10*ROW('Water Data'!D143))),'Data Summary'!BU149="Yes"),OFFSET('Water Data'!$D$9,0,10*ROW('Water Data'!D143)),NA())</f>
        <v>#N/A</v>
      </c>
      <c r="G149" s="506" t="e">
        <f ca="1">+IF(AND(ISNUMBER(OFFSET('Water Data'!$E$4,0,10*ROW('Water Data'!E143))),'Data Summary'!BV149="Yes"),100-OFFSET('Water Data'!$E$4,0,10*ROW('Water Data'!E143)),NA())</f>
        <v>#N/A</v>
      </c>
      <c r="H149" s="506" t="e">
        <f ca="1">+IF(AND(ISNUMBER(OFFSET('Water Data'!$E$6,0,10*ROW('Water Data'!E143))),'Data Summary'!BW149="Yes"),OFFSET('Water Data'!$E$6,0,10*ROW('Water Data'!E143)),NA())</f>
        <v>#N/A</v>
      </c>
      <c r="I149" s="506" t="e">
        <f ca="1">+IF(AND(ISNUMBER(OFFSET('Water Data'!$E$9,0,10*ROW('Water Data'!E143))),'Data Summary'!BX149="Yes"),OFFSET('Water Data'!$E$9,0,10*ROW('Water Data'!E143)),NA())</f>
        <v>#N/A</v>
      </c>
      <c r="J149" s="506" t="e">
        <f ca="1">+IF(AND(ISNUMBER(OFFSET('Water Data'!$F$4,0,10*ROW('Water Data'!F143))),'Data Summary'!BY149="Yes"),100-OFFSET('Water Data'!$F$4,0,10*ROW('Water Data'!F143)),NA())</f>
        <v>#N/A</v>
      </c>
      <c r="K149" s="506" t="e">
        <f ca="1">+IF(AND(ISNUMBER(OFFSET('Water Data'!$F$6,0,10*ROW('Water Data'!F143))),'Data Summary'!BZ149="Yes"),OFFSET('Water Data'!$F$6,0,10*ROW('Water Data'!F143)),NA())</f>
        <v>#N/A</v>
      </c>
      <c r="L149" s="506" t="e">
        <f ca="1">+IF(AND(ISNUMBER(OFFSET('Water Data'!$F$9,0,10*ROW('Water Data'!F143))),'Data Summary'!CA149="Yes"),OFFSET('Water Data'!$F$9,0,10*ROW('Water Data'!F143)),NA())</f>
        <v>#N/A</v>
      </c>
      <c r="M149" s="506" t="e">
        <f ca="1">+IF(AND(ISNUMBER(OFFSET('Water Data'!$G$4,0,10*ROW('Water Data'!G143))),'Data Summary'!CB149="Yes"),100-OFFSET('Water Data'!$G$4,0,10*ROW('Water Data'!G143)),NA())</f>
        <v>#N/A</v>
      </c>
      <c r="N149" s="506" t="e">
        <f ca="1">+IF(AND(ISNUMBER(OFFSET('Water Data'!$G$6,0,10*ROW('Water Data'!G143))),'Data Summary'!CC149="Yes"),OFFSET('Water Data'!$G$6,0,10*ROW('Water Data'!G143)),NA())</f>
        <v>#N/A</v>
      </c>
      <c r="O149" s="506" t="e">
        <f ca="1">+IF(AND(ISNUMBER(OFFSET('Water Data'!$G$9,0,10*ROW('Water Data'!G143))),'Data Summary'!CD149="Yes"),OFFSET('Water Data'!$G$9,0,10*ROW('Water Data'!G143)),NA())</f>
        <v>#N/A</v>
      </c>
      <c r="P149" s="506" t="e">
        <f ca="1">+IF(AND(ISNUMBER(OFFSET('Water Data'!$H$4,0,10*ROW('Water Data'!H143))),'Data Summary'!CE149="Yes"),100-OFFSET('Water Data'!$H$4,0,10*ROW('Water Data'!H143)),NA())</f>
        <v>#N/A</v>
      </c>
      <c r="Q149" s="506" t="e">
        <f ca="1">+IF(AND(ISNUMBER(OFFSET('Water Data'!$H$6,0,10*ROW('Water Data'!H143))),'Data Summary'!CF149="Yes"),OFFSET('Water Data'!$H$6,0,10*ROW('Water Data'!H143)),NA())</f>
        <v>#N/A</v>
      </c>
      <c r="R149" s="506" t="e">
        <f ca="1">+IF(AND(ISNUMBER(OFFSET('Water Data'!$H$9,0,10*ROW('Water Data'!H143))),'Data Summary'!CG149="Yes"),OFFSET('Water Data'!$H$9,0,10*ROW('Water Data'!H143)),NA())</f>
        <v>#N/A</v>
      </c>
      <c r="S149" s="506" t="e">
        <f ca="1">+IF(AND(ISNUMBER(OFFSET('Water Data'!$I$4,0,10*ROW('Water Data'!I143))),'Data Summary'!CH149="Yes"),100-OFFSET('Water Data'!$I$4,0,10*ROW('Water Data'!I143)),NA())</f>
        <v>#N/A</v>
      </c>
      <c r="T149" s="506" t="e">
        <f ca="1">+IF(AND(ISNUMBER(OFFSET('Water Data'!$I$6,0,10*ROW('Water Data'!I143))),'Data Summary'!CI149="Yes"),OFFSET('Water Data'!$I$6,0,10*ROW('Water Data'!I143)),NA())</f>
        <v>#N/A</v>
      </c>
      <c r="U149" s="506" t="e">
        <f ca="1">+IF(AND(ISNUMBER(OFFSET('Water Data'!$I$9,0,10*ROW('Water Data'!I143))),'Data Summary'!CJ149="Yes"),OFFSET('Water Data'!$I$9,0,10*ROW('Water Data'!I143)),NA())</f>
        <v>#N/A</v>
      </c>
      <c r="V149" s="507" t="e">
        <f ca="1">+IF(AND(ISNUMBER(OFFSET('Sanitation Data'!$D$4,0,10*ROW('Sanitation Data'!D143))),'Data Summary'!CK149="Yes"),100-OFFSET('Sanitation Data'!$D$4,0,10*ROW('Sanitation Data'!D143)),NA())</f>
        <v>#N/A</v>
      </c>
      <c r="W149" s="507" t="e">
        <f ca="1">+IF(AND(ISNUMBER(OFFSET('Sanitation Data'!$D$6,0,10*ROW('Sanitation Data'!D143))),'Data Summary'!CL149="Yes"),OFFSET('Sanitation Data'!$D$6,0,10*ROW('Sanitation Data'!D143)),NA())</f>
        <v>#N/A</v>
      </c>
      <c r="X149" s="507" t="e">
        <f ca="1">+IF(AND(ISNUMBER(OFFSET('Sanitation Data'!$D$10,0,10*ROW('Sanitation Data'!D143))),'Data Summary'!CM149="Yes"),OFFSET('Sanitation Data'!$D$10,0,10*ROW('Sanitation Data'!D143)),NA())</f>
        <v>#N/A</v>
      </c>
      <c r="Y149" s="507" t="e">
        <f ca="1">+IF(AND(ISNUMBER(OFFSET('Sanitation Data'!$D$11,0,10*ROW('Sanitation Data'!D143))),'Data Summary'!CN149="Yes"),OFFSET('Sanitation Data'!$D$11,0,10*ROW('Sanitation Data'!D143)),NA())</f>
        <v>#N/A</v>
      </c>
      <c r="Z149" s="507" t="e">
        <f ca="1">+IF(AND(ISNUMBER(OFFSET('Sanitation Data'!$D$12,0,10*ROW('Sanitation Data'!D143))),'Data Summary'!CO149="Yes"),OFFSET('Sanitation Data'!$D$12,0,10*ROW('Sanitation Data'!D143)),NA())</f>
        <v>#N/A</v>
      </c>
      <c r="AA149" s="507" t="e">
        <f ca="1">+IF(AND(ISNUMBER(OFFSET('Sanitation Data'!$E$4,0,10*ROW('Sanitation Data'!E143))),'Data Summary'!CP149="Yes"),100-OFFSET('Sanitation Data'!$E$4,0,10*ROW('Sanitation Data'!E143)),NA())</f>
        <v>#N/A</v>
      </c>
      <c r="AB149" s="507" t="e">
        <f ca="1">+IF(AND(ISNUMBER(OFFSET('Sanitation Data'!$E$6,0,10*ROW('Sanitation Data'!E143))),'Data Summary'!CQ149="Yes"),OFFSET('Sanitation Data'!$E$6,0,10*ROW('Sanitation Data'!E143)),NA())</f>
        <v>#N/A</v>
      </c>
      <c r="AC149" s="507" t="e">
        <f ca="1">+IF(AND(ISNUMBER(OFFSET('Sanitation Data'!$E$10,0,10*ROW('Sanitation Data'!E143))),'Data Summary'!CR149="Yes"),OFFSET('Sanitation Data'!$E$10,0,10*ROW('Sanitation Data'!E143)),NA())</f>
        <v>#N/A</v>
      </c>
      <c r="AD149" s="507" t="e">
        <f ca="1">+IF(AND(ISNUMBER(OFFSET('Sanitation Data'!$E$11,0,10*ROW('Sanitation Data'!E143))),'Data Summary'!CS149="Yes"),OFFSET('Sanitation Data'!$E$11,0,10*ROW('Sanitation Data'!E143)),NA())</f>
        <v>#N/A</v>
      </c>
      <c r="AE149" s="507" t="e">
        <f ca="1">+IF(AND(ISNUMBER(OFFSET('Sanitation Data'!$E$12,0,10*ROW('Sanitation Data'!E143))),'Data Summary'!CT149="Yes"),OFFSET('Sanitation Data'!$E$12,0,10*ROW('Sanitation Data'!E143)),NA())</f>
        <v>#N/A</v>
      </c>
      <c r="AF149" s="507" t="e">
        <f ca="1">+IF(AND(ISNUMBER(OFFSET('Sanitation Data'!$F$4,0,10*ROW('Sanitation Data'!F143))),'Data Summary'!CU149="Yes"),100-OFFSET('Sanitation Data'!$F$4,0,10*ROW('Sanitation Data'!F143)),NA())</f>
        <v>#N/A</v>
      </c>
      <c r="AG149" s="507" t="e">
        <f ca="1">+IF(AND(ISNUMBER(OFFSET('Sanitation Data'!$F$6,0,10*ROW('Sanitation Data'!F143))),'Data Summary'!CV149="Yes"),OFFSET('Sanitation Data'!$F$6,0,10*ROW('Sanitation Data'!F143)),NA())</f>
        <v>#N/A</v>
      </c>
      <c r="AH149" s="507" t="e">
        <f ca="1">+IF(AND(ISNUMBER(OFFSET('Sanitation Data'!$F$10,0,10*ROW('Sanitation Data'!F143))),'Data Summary'!CW149="Yes"),OFFSET('Sanitation Data'!$F$10,0,10*ROW('Sanitation Data'!F143)),NA())</f>
        <v>#N/A</v>
      </c>
      <c r="AI149" s="507" t="e">
        <f ca="1">+IF(AND(ISNUMBER(OFFSET('Sanitation Data'!$F$11,0,10*ROW('Sanitation Data'!F143))),'Data Summary'!CX149="Yes"),OFFSET('Sanitation Data'!$F$11,0,10*ROW('Sanitation Data'!F143)),NA())</f>
        <v>#N/A</v>
      </c>
      <c r="AJ149" s="507" t="e">
        <f ca="1">+IF(AND(ISNUMBER(OFFSET('Sanitation Data'!$F$12,0,10*ROW('Sanitation Data'!F143))),'Data Summary'!CY149="Yes"),OFFSET('Sanitation Data'!$F$12,0,10*ROW('Sanitation Data'!F143)),NA())</f>
        <v>#N/A</v>
      </c>
      <c r="AK149" s="507" t="e">
        <f ca="1">+IF(AND(ISNUMBER(OFFSET('Sanitation Data'!$G$4,0,10*ROW('Sanitation Data'!G143))),'Data Summary'!CZ149="Yes"),100-OFFSET('Sanitation Data'!$G$4,0,10*ROW('Sanitation Data'!G143)),NA())</f>
        <v>#N/A</v>
      </c>
      <c r="AL149" s="507" t="e">
        <f ca="1">+IF(AND(ISNUMBER(OFFSET('Sanitation Data'!$G$6,0,10*ROW('Sanitation Data'!G143))),'Data Summary'!DA149="Yes"),OFFSET('Sanitation Data'!$G$6,0,10*ROW('Sanitation Data'!G143)),NA())</f>
        <v>#N/A</v>
      </c>
      <c r="AM149" s="507" t="e">
        <f ca="1">+IF(AND(ISNUMBER(OFFSET('Sanitation Data'!$G$10,0,10*ROW('Sanitation Data'!G143))),'Data Summary'!DB149="Yes"),OFFSET('Sanitation Data'!$G$10,0,10*ROW('Sanitation Data'!G143)),NA())</f>
        <v>#N/A</v>
      </c>
      <c r="AN149" s="507" t="e">
        <f ca="1">+IF(AND(ISNUMBER(OFFSET('Sanitation Data'!$G$11,0,10*ROW('Sanitation Data'!G143))),'Data Summary'!DC149="Yes"),OFFSET('Sanitation Data'!$G$11,0,10*ROW('Sanitation Data'!G143)),NA())</f>
        <v>#N/A</v>
      </c>
      <c r="AO149" s="507" t="e">
        <f ca="1">+IF(AND(ISNUMBER(OFFSET('Sanitation Data'!$G$12,0,10*ROW('Sanitation Data'!G143))),'Data Summary'!DD149="Yes"),OFFSET('Sanitation Data'!$G$12,0,10*ROW('Sanitation Data'!G143)),NA())</f>
        <v>#N/A</v>
      </c>
      <c r="AP149" s="507" t="e">
        <f ca="1">+IF(AND(ISNUMBER(OFFSET('Sanitation Data'!$H$4,0,10*ROW('Sanitation Data'!H143))),'Data Summary'!DE149="Yes"),100-OFFSET('Sanitation Data'!$H$4,0,10*ROW('Sanitation Data'!H143)),NA())</f>
        <v>#N/A</v>
      </c>
      <c r="AQ149" s="507" t="e">
        <f ca="1">+IF(AND(ISNUMBER(OFFSET('Sanitation Data'!$H$6,0,10*ROW('Sanitation Data'!H143))),'Data Summary'!DF149="Yes"),OFFSET('Sanitation Data'!$H$6,0,10*ROW('Sanitation Data'!H143)),NA())</f>
        <v>#N/A</v>
      </c>
      <c r="AR149" s="507" t="e">
        <f ca="1">+IF(AND(ISNUMBER(OFFSET('Sanitation Data'!$H$10,0,10*ROW('Sanitation Data'!H143))),'Data Summary'!DG149="Yes"),OFFSET('Sanitation Data'!$H$10,0,10*ROW('Sanitation Data'!H143)),NA())</f>
        <v>#N/A</v>
      </c>
      <c r="AS149" s="507" t="e">
        <f ca="1">+IF(AND(ISNUMBER(OFFSET('Sanitation Data'!$H$11,0,10*ROW('Sanitation Data'!H143))),'Data Summary'!DH149="Yes"),OFFSET('Sanitation Data'!$H$11,0,10*ROW('Sanitation Data'!H143)),NA())</f>
        <v>#N/A</v>
      </c>
      <c r="AT149" s="507" t="e">
        <f ca="1">+IF(AND(ISNUMBER(OFFSET('Sanitation Data'!$H$12,0,10*ROW('Sanitation Data'!H143))),'Data Summary'!DI149="Yes"),OFFSET('Sanitation Data'!$H$12,0,10*ROW('Sanitation Data'!H143)),NA())</f>
        <v>#N/A</v>
      </c>
      <c r="AU149" s="507" t="e">
        <f ca="1">+IF(AND(ISNUMBER(OFFSET('Sanitation Data'!$I$4,0,10*ROW('Sanitation Data'!I143))),'Data Summary'!DJ149="Yes"),100-OFFSET('Sanitation Data'!$I$4,0,10*ROW('Sanitation Data'!I143)),NA())</f>
        <v>#N/A</v>
      </c>
      <c r="AV149" s="507" t="e">
        <f ca="1">+IF(AND(ISNUMBER(OFFSET('Sanitation Data'!$I$6,0,10*ROW('Sanitation Data'!I143))),'Data Summary'!DK149="Yes"),OFFSET('Sanitation Data'!$I$6,0,10*ROW('Sanitation Data'!I143)),NA())</f>
        <v>#N/A</v>
      </c>
      <c r="AW149" s="507" t="e">
        <f ca="1">+IF(AND(ISNUMBER(OFFSET('Sanitation Data'!$I$10,0,10*ROW('Sanitation Data'!I143))),'Data Summary'!DL149="Yes"),OFFSET('Sanitation Data'!$I$10,0,10*ROW('Sanitation Data'!I143)),NA())</f>
        <v>#N/A</v>
      </c>
      <c r="AX149" s="507" t="e">
        <f ca="1">+IF(AND(ISNUMBER(OFFSET('Sanitation Data'!$I$11,0,10*ROW('Sanitation Data'!I143))),'Data Summary'!DM149="Yes"),OFFSET('Sanitation Data'!$I$11,0,10*ROW('Sanitation Data'!I143)),NA())</f>
        <v>#N/A</v>
      </c>
      <c r="AY149" s="507" t="e">
        <f ca="1">+IF(AND(ISNUMBER(OFFSET('Sanitation Data'!$I$12,0,10*ROW('Sanitation Data'!I143))),'Data Summary'!DN149="Yes"),OFFSET('Sanitation Data'!$I$12,0,10*ROW('Sanitation Data'!I143)),NA())</f>
        <v>#N/A</v>
      </c>
      <c r="AZ149" s="508" t="e">
        <f ca="1">+IF(AND(ISNUMBER(OFFSET('Hygiene Data'!$D$5,0,10*ROW('Hygiene Data'!D143))),'Data Summary'!DO149="Yes"),OFFSET('Hygiene Data'!$D$5,0,10*ROW('Hygiene Data'!D143)),NA())</f>
        <v>#N/A</v>
      </c>
      <c r="BA149" s="508" t="e">
        <f ca="1">+IF(AND(ISNUMBER(OFFSET('Hygiene Data'!$D$7,0,10*ROW('Hygiene Data'!D143))),'Data Summary'!DP149="Yes"),OFFSET('Hygiene Data'!$D$7,0,10*ROW('Hygiene Data'!D143)),NA())</f>
        <v>#N/A</v>
      </c>
      <c r="BB149" s="508" t="e">
        <f ca="1">+IF(AND(ISNUMBER(OFFSET('Hygiene Data'!$D$9,0,10*ROW('Hygiene Data'!D143))),'Data Summary'!DQ149="Yes"),OFFSET('Hygiene Data'!$D$9,0,10*ROW('Hygiene Data'!D143)),NA())</f>
        <v>#N/A</v>
      </c>
      <c r="BC149" s="508" t="e">
        <f ca="1">+IF(AND(ISNUMBER(OFFSET('Hygiene Data'!$E$5,0,10*ROW('Hygiene Data'!E143))),'Data Summary'!DR149="Yes"),OFFSET('Hygiene Data'!$E$5,0,10*ROW('Hygiene Data'!E143)),NA())</f>
        <v>#N/A</v>
      </c>
      <c r="BD149" s="508" t="e">
        <f ca="1">+IF(AND(ISNUMBER(OFFSET('Hygiene Data'!$E$7,0,10*ROW('Hygiene Data'!E143))),'Data Summary'!DS149="Yes"),OFFSET('Hygiene Data'!$E$7,0,10*ROW('Hygiene Data'!E143)),NA())</f>
        <v>#N/A</v>
      </c>
      <c r="BE149" s="508" t="e">
        <f ca="1">+IF(AND(ISNUMBER(OFFSET('Hygiene Data'!$E$9,0,10*ROW('Hygiene Data'!E143))),'Data Summary'!DT149="Yes"),OFFSET('Hygiene Data'!$E$9,0,10*ROW('Hygiene Data'!E143)),NA())</f>
        <v>#N/A</v>
      </c>
      <c r="BF149" s="508" t="e">
        <f ca="1">+IF(AND(ISNUMBER(OFFSET('Hygiene Data'!$F$5,0,10*ROW('Hygiene Data'!F143))),'Data Summary'!DU149="Yes"),OFFSET('Hygiene Data'!$F$5,0,10*ROW('Hygiene Data'!F143)),NA())</f>
        <v>#N/A</v>
      </c>
      <c r="BG149" s="508" t="e">
        <f ca="1">+IF(AND(ISNUMBER(OFFSET('Hygiene Data'!$F$7,0,10*ROW('Hygiene Data'!F143))),'Data Summary'!DV149="Yes"),OFFSET('Hygiene Data'!$F$7,0,10*ROW('Hygiene Data'!F143)),NA())</f>
        <v>#N/A</v>
      </c>
      <c r="BH149" s="508" t="e">
        <f ca="1">+IF(AND(ISNUMBER(OFFSET('Hygiene Data'!$F$9,0,10*ROW('Hygiene Data'!F143))),'Data Summary'!DW149="Yes"),OFFSET('Hygiene Data'!$F$9,0,10*ROW('Hygiene Data'!F143)),NA())</f>
        <v>#N/A</v>
      </c>
      <c r="BI149" s="508" t="e">
        <f ca="1">+IF(AND(ISNUMBER(OFFSET('Hygiene Data'!$G$5,0,10*ROW('Hygiene Data'!G143))),'Data Summary'!DX149="Yes"),OFFSET('Hygiene Data'!$G$5,0,10*ROW('Hygiene Data'!G143)),NA())</f>
        <v>#N/A</v>
      </c>
      <c r="BJ149" s="508" t="e">
        <f ca="1">+IF(AND(ISNUMBER(OFFSET('Hygiene Data'!$G$7,0,10*ROW('Hygiene Data'!G143))),'Data Summary'!DY149="Yes"),OFFSET('Hygiene Data'!$G$7,0,10*ROW('Hygiene Data'!G143)),NA())</f>
        <v>#N/A</v>
      </c>
      <c r="BK149" s="508" t="e">
        <f ca="1">+IF(AND(ISNUMBER(OFFSET('Hygiene Data'!$G$9,0,10*ROW('Hygiene Data'!G143))),'Data Summary'!DZ149="Yes"),OFFSET('Hygiene Data'!$G$9,0,10*ROW('Hygiene Data'!G143)),NA())</f>
        <v>#N/A</v>
      </c>
      <c r="BL149" s="508" t="e">
        <f ca="1">+IF(AND(ISNUMBER(OFFSET('Hygiene Data'!$H$5,0,10*ROW('Hygiene Data'!H143))),'Data Summary'!EA149="Yes"),OFFSET('Hygiene Data'!$H$5,0,10*ROW('Hygiene Data'!H143)),NA())</f>
        <v>#N/A</v>
      </c>
      <c r="BM149" s="508" t="e">
        <f ca="1">+IF(AND(ISNUMBER(OFFSET('Hygiene Data'!$H$7,0,10*ROW('Hygiene Data'!H143))),'Data Summary'!EB149="Yes"),OFFSET('Hygiene Data'!$H$7,0,10*ROW('Hygiene Data'!H143)),NA())</f>
        <v>#N/A</v>
      </c>
      <c r="BN149" s="508" t="e">
        <f ca="1">+IF(AND(ISNUMBER(OFFSET('Hygiene Data'!$H$9,0,10*ROW('Hygiene Data'!H143))),'Data Summary'!EC149="Yes"),OFFSET('Hygiene Data'!$H$9,0,10*ROW('Hygiene Data'!H143)),NA())</f>
        <v>#N/A</v>
      </c>
      <c r="BO149" s="508" t="e">
        <f ca="1">+IF(AND(ISNUMBER(OFFSET('Hygiene Data'!$I$5,0,10*ROW('Hygiene Data'!I143))),'Data Summary'!ED149="Yes"),OFFSET('Hygiene Data'!$I$5,0,10*ROW('Hygiene Data'!I143)),NA())</f>
        <v>#N/A</v>
      </c>
      <c r="BP149" s="508" t="e">
        <f ca="1">+IF(AND(ISNUMBER(OFFSET('Hygiene Data'!$I$7,0,10*ROW('Hygiene Data'!I143))),'Data Summary'!EE149="Yes"),OFFSET('Hygiene Data'!$I$7,0,10*ROW('Hygiene Data'!I143)),NA())</f>
        <v>#N/A</v>
      </c>
      <c r="BQ149" s="508" t="e">
        <f ca="1">+IF(AND(ISNUMBER(OFFSET('Hygiene Data'!$I$9,0,10*ROW('Hygiene Data'!I143))),'Data Summary'!EF149="Yes"),OFFSET('Hygiene Data'!$I$9,0,10*ROW('Hygiene Data'!I143)),NA())</f>
        <v>#N/A</v>
      </c>
    </row>
    <row r="150" spans="1:69" x14ac:dyDescent="0.25">
      <c r="A150" s="504" t="e">
        <f ca="1">+RIGHT('Data Summary'!A150,LEN('Data Summary'!A150)-9)</f>
        <v>#VALUE!</v>
      </c>
      <c r="B150" s="478" t="str">
        <f ca="1">+IF(ISTEXT('Data Summary'!B150),'Data Summary'!B150,"")</f>
        <v/>
      </c>
      <c r="C150" s="505" t="e">
        <f ca="1">+VALUE('Data Summary'!C150)</f>
        <v>#VALUE!</v>
      </c>
      <c r="D150" s="506" t="e">
        <f ca="1">+IF(AND(ISNUMBER(OFFSET('Water Data'!$D$4,0,10*ROW('Water Data'!D144))),'Data Summary'!BS150="Yes"),100-OFFSET('Water Data'!$D$4,0,10*ROW('Water Data'!D144)),NA())</f>
        <v>#N/A</v>
      </c>
      <c r="E150" s="506" t="e">
        <f ca="1">+IF(AND(ISNUMBER(OFFSET('Water Data'!$D$6,0,10*ROW('Water Data'!D144))),'Data Summary'!BT150="Yes"),OFFSET('Water Data'!$D$6,0,10*ROW('Water Data'!D144)),NA())</f>
        <v>#N/A</v>
      </c>
      <c r="F150" s="506" t="e">
        <f ca="1">+IF(AND(ISNUMBER(OFFSET('Water Data'!$D$9,0,10*ROW('Water Data'!D144))),'Data Summary'!BU150="Yes"),OFFSET('Water Data'!$D$9,0,10*ROW('Water Data'!D144)),NA())</f>
        <v>#N/A</v>
      </c>
      <c r="G150" s="506" t="e">
        <f ca="1">+IF(AND(ISNUMBER(OFFSET('Water Data'!$E$4,0,10*ROW('Water Data'!E144))),'Data Summary'!BV150="Yes"),100-OFFSET('Water Data'!$E$4,0,10*ROW('Water Data'!E144)),NA())</f>
        <v>#N/A</v>
      </c>
      <c r="H150" s="506" t="e">
        <f ca="1">+IF(AND(ISNUMBER(OFFSET('Water Data'!$E$6,0,10*ROW('Water Data'!E144))),'Data Summary'!BW150="Yes"),OFFSET('Water Data'!$E$6,0,10*ROW('Water Data'!E144)),NA())</f>
        <v>#N/A</v>
      </c>
      <c r="I150" s="506" t="e">
        <f ca="1">+IF(AND(ISNUMBER(OFFSET('Water Data'!$E$9,0,10*ROW('Water Data'!E144))),'Data Summary'!BX150="Yes"),OFFSET('Water Data'!$E$9,0,10*ROW('Water Data'!E144)),NA())</f>
        <v>#N/A</v>
      </c>
      <c r="J150" s="506" t="e">
        <f ca="1">+IF(AND(ISNUMBER(OFFSET('Water Data'!$F$4,0,10*ROW('Water Data'!F144))),'Data Summary'!BY150="Yes"),100-OFFSET('Water Data'!$F$4,0,10*ROW('Water Data'!F144)),NA())</f>
        <v>#N/A</v>
      </c>
      <c r="K150" s="506" t="e">
        <f ca="1">+IF(AND(ISNUMBER(OFFSET('Water Data'!$F$6,0,10*ROW('Water Data'!F144))),'Data Summary'!BZ150="Yes"),OFFSET('Water Data'!$F$6,0,10*ROW('Water Data'!F144)),NA())</f>
        <v>#N/A</v>
      </c>
      <c r="L150" s="506" t="e">
        <f ca="1">+IF(AND(ISNUMBER(OFFSET('Water Data'!$F$9,0,10*ROW('Water Data'!F144))),'Data Summary'!CA150="Yes"),OFFSET('Water Data'!$F$9,0,10*ROW('Water Data'!F144)),NA())</f>
        <v>#N/A</v>
      </c>
      <c r="M150" s="506" t="e">
        <f ca="1">+IF(AND(ISNUMBER(OFFSET('Water Data'!$G$4,0,10*ROW('Water Data'!G144))),'Data Summary'!CB150="Yes"),100-OFFSET('Water Data'!$G$4,0,10*ROW('Water Data'!G144)),NA())</f>
        <v>#N/A</v>
      </c>
      <c r="N150" s="506" t="e">
        <f ca="1">+IF(AND(ISNUMBER(OFFSET('Water Data'!$G$6,0,10*ROW('Water Data'!G144))),'Data Summary'!CC150="Yes"),OFFSET('Water Data'!$G$6,0,10*ROW('Water Data'!G144)),NA())</f>
        <v>#N/A</v>
      </c>
      <c r="O150" s="506" t="e">
        <f ca="1">+IF(AND(ISNUMBER(OFFSET('Water Data'!$G$9,0,10*ROW('Water Data'!G144))),'Data Summary'!CD150="Yes"),OFFSET('Water Data'!$G$9,0,10*ROW('Water Data'!G144)),NA())</f>
        <v>#N/A</v>
      </c>
      <c r="P150" s="506" t="e">
        <f ca="1">+IF(AND(ISNUMBER(OFFSET('Water Data'!$H$4,0,10*ROW('Water Data'!H144))),'Data Summary'!CE150="Yes"),100-OFFSET('Water Data'!$H$4,0,10*ROW('Water Data'!H144)),NA())</f>
        <v>#N/A</v>
      </c>
      <c r="Q150" s="506" t="e">
        <f ca="1">+IF(AND(ISNUMBER(OFFSET('Water Data'!$H$6,0,10*ROW('Water Data'!H144))),'Data Summary'!CF150="Yes"),OFFSET('Water Data'!$H$6,0,10*ROW('Water Data'!H144)),NA())</f>
        <v>#N/A</v>
      </c>
      <c r="R150" s="506" t="e">
        <f ca="1">+IF(AND(ISNUMBER(OFFSET('Water Data'!$H$9,0,10*ROW('Water Data'!H144))),'Data Summary'!CG150="Yes"),OFFSET('Water Data'!$H$9,0,10*ROW('Water Data'!H144)),NA())</f>
        <v>#N/A</v>
      </c>
      <c r="S150" s="506" t="e">
        <f ca="1">+IF(AND(ISNUMBER(OFFSET('Water Data'!$I$4,0,10*ROW('Water Data'!I144))),'Data Summary'!CH150="Yes"),100-OFFSET('Water Data'!$I$4,0,10*ROW('Water Data'!I144)),NA())</f>
        <v>#N/A</v>
      </c>
      <c r="T150" s="506" t="e">
        <f ca="1">+IF(AND(ISNUMBER(OFFSET('Water Data'!$I$6,0,10*ROW('Water Data'!I144))),'Data Summary'!CI150="Yes"),OFFSET('Water Data'!$I$6,0,10*ROW('Water Data'!I144)),NA())</f>
        <v>#N/A</v>
      </c>
      <c r="U150" s="506" t="e">
        <f ca="1">+IF(AND(ISNUMBER(OFFSET('Water Data'!$I$9,0,10*ROW('Water Data'!I144))),'Data Summary'!CJ150="Yes"),OFFSET('Water Data'!$I$9,0,10*ROW('Water Data'!I144)),NA())</f>
        <v>#N/A</v>
      </c>
      <c r="V150" s="507" t="e">
        <f ca="1">+IF(AND(ISNUMBER(OFFSET('Sanitation Data'!$D$4,0,10*ROW('Sanitation Data'!D144))),'Data Summary'!CK150="Yes"),100-OFFSET('Sanitation Data'!$D$4,0,10*ROW('Sanitation Data'!D144)),NA())</f>
        <v>#N/A</v>
      </c>
      <c r="W150" s="507" t="e">
        <f ca="1">+IF(AND(ISNUMBER(OFFSET('Sanitation Data'!$D$6,0,10*ROW('Sanitation Data'!D144))),'Data Summary'!CL150="Yes"),OFFSET('Sanitation Data'!$D$6,0,10*ROW('Sanitation Data'!D144)),NA())</f>
        <v>#N/A</v>
      </c>
      <c r="X150" s="507" t="e">
        <f ca="1">+IF(AND(ISNUMBER(OFFSET('Sanitation Data'!$D$10,0,10*ROW('Sanitation Data'!D144))),'Data Summary'!CM150="Yes"),OFFSET('Sanitation Data'!$D$10,0,10*ROW('Sanitation Data'!D144)),NA())</f>
        <v>#N/A</v>
      </c>
      <c r="Y150" s="507" t="e">
        <f ca="1">+IF(AND(ISNUMBER(OFFSET('Sanitation Data'!$D$11,0,10*ROW('Sanitation Data'!D144))),'Data Summary'!CN150="Yes"),OFFSET('Sanitation Data'!$D$11,0,10*ROW('Sanitation Data'!D144)),NA())</f>
        <v>#N/A</v>
      </c>
      <c r="Z150" s="507" t="e">
        <f ca="1">+IF(AND(ISNUMBER(OFFSET('Sanitation Data'!$D$12,0,10*ROW('Sanitation Data'!D144))),'Data Summary'!CO150="Yes"),OFFSET('Sanitation Data'!$D$12,0,10*ROW('Sanitation Data'!D144)),NA())</f>
        <v>#N/A</v>
      </c>
      <c r="AA150" s="507" t="e">
        <f ca="1">+IF(AND(ISNUMBER(OFFSET('Sanitation Data'!$E$4,0,10*ROW('Sanitation Data'!E144))),'Data Summary'!CP150="Yes"),100-OFFSET('Sanitation Data'!$E$4,0,10*ROW('Sanitation Data'!E144)),NA())</f>
        <v>#N/A</v>
      </c>
      <c r="AB150" s="507" t="e">
        <f ca="1">+IF(AND(ISNUMBER(OFFSET('Sanitation Data'!$E$6,0,10*ROW('Sanitation Data'!E144))),'Data Summary'!CQ150="Yes"),OFFSET('Sanitation Data'!$E$6,0,10*ROW('Sanitation Data'!E144)),NA())</f>
        <v>#N/A</v>
      </c>
      <c r="AC150" s="507" t="e">
        <f ca="1">+IF(AND(ISNUMBER(OFFSET('Sanitation Data'!$E$10,0,10*ROW('Sanitation Data'!E144))),'Data Summary'!CR150="Yes"),OFFSET('Sanitation Data'!$E$10,0,10*ROW('Sanitation Data'!E144)),NA())</f>
        <v>#N/A</v>
      </c>
      <c r="AD150" s="507" t="e">
        <f ca="1">+IF(AND(ISNUMBER(OFFSET('Sanitation Data'!$E$11,0,10*ROW('Sanitation Data'!E144))),'Data Summary'!CS150="Yes"),OFFSET('Sanitation Data'!$E$11,0,10*ROW('Sanitation Data'!E144)),NA())</f>
        <v>#N/A</v>
      </c>
      <c r="AE150" s="507" t="e">
        <f ca="1">+IF(AND(ISNUMBER(OFFSET('Sanitation Data'!$E$12,0,10*ROW('Sanitation Data'!E144))),'Data Summary'!CT150="Yes"),OFFSET('Sanitation Data'!$E$12,0,10*ROW('Sanitation Data'!E144)),NA())</f>
        <v>#N/A</v>
      </c>
      <c r="AF150" s="507" t="e">
        <f ca="1">+IF(AND(ISNUMBER(OFFSET('Sanitation Data'!$F$4,0,10*ROW('Sanitation Data'!F144))),'Data Summary'!CU150="Yes"),100-OFFSET('Sanitation Data'!$F$4,0,10*ROW('Sanitation Data'!F144)),NA())</f>
        <v>#N/A</v>
      </c>
      <c r="AG150" s="507" t="e">
        <f ca="1">+IF(AND(ISNUMBER(OFFSET('Sanitation Data'!$F$6,0,10*ROW('Sanitation Data'!F144))),'Data Summary'!CV150="Yes"),OFFSET('Sanitation Data'!$F$6,0,10*ROW('Sanitation Data'!F144)),NA())</f>
        <v>#N/A</v>
      </c>
      <c r="AH150" s="507" t="e">
        <f ca="1">+IF(AND(ISNUMBER(OFFSET('Sanitation Data'!$F$10,0,10*ROW('Sanitation Data'!F144))),'Data Summary'!CW150="Yes"),OFFSET('Sanitation Data'!$F$10,0,10*ROW('Sanitation Data'!F144)),NA())</f>
        <v>#N/A</v>
      </c>
      <c r="AI150" s="507" t="e">
        <f ca="1">+IF(AND(ISNUMBER(OFFSET('Sanitation Data'!$F$11,0,10*ROW('Sanitation Data'!F144))),'Data Summary'!CX150="Yes"),OFFSET('Sanitation Data'!$F$11,0,10*ROW('Sanitation Data'!F144)),NA())</f>
        <v>#N/A</v>
      </c>
      <c r="AJ150" s="507" t="e">
        <f ca="1">+IF(AND(ISNUMBER(OFFSET('Sanitation Data'!$F$12,0,10*ROW('Sanitation Data'!F144))),'Data Summary'!CY150="Yes"),OFFSET('Sanitation Data'!$F$12,0,10*ROW('Sanitation Data'!F144)),NA())</f>
        <v>#N/A</v>
      </c>
      <c r="AK150" s="507" t="e">
        <f ca="1">+IF(AND(ISNUMBER(OFFSET('Sanitation Data'!$G$4,0,10*ROW('Sanitation Data'!G144))),'Data Summary'!CZ150="Yes"),100-OFFSET('Sanitation Data'!$G$4,0,10*ROW('Sanitation Data'!G144)),NA())</f>
        <v>#N/A</v>
      </c>
      <c r="AL150" s="507" t="e">
        <f ca="1">+IF(AND(ISNUMBER(OFFSET('Sanitation Data'!$G$6,0,10*ROW('Sanitation Data'!G144))),'Data Summary'!DA150="Yes"),OFFSET('Sanitation Data'!$G$6,0,10*ROW('Sanitation Data'!G144)),NA())</f>
        <v>#N/A</v>
      </c>
      <c r="AM150" s="507" t="e">
        <f ca="1">+IF(AND(ISNUMBER(OFFSET('Sanitation Data'!$G$10,0,10*ROW('Sanitation Data'!G144))),'Data Summary'!DB150="Yes"),OFFSET('Sanitation Data'!$G$10,0,10*ROW('Sanitation Data'!G144)),NA())</f>
        <v>#N/A</v>
      </c>
      <c r="AN150" s="507" t="e">
        <f ca="1">+IF(AND(ISNUMBER(OFFSET('Sanitation Data'!$G$11,0,10*ROW('Sanitation Data'!G144))),'Data Summary'!DC150="Yes"),OFFSET('Sanitation Data'!$G$11,0,10*ROW('Sanitation Data'!G144)),NA())</f>
        <v>#N/A</v>
      </c>
      <c r="AO150" s="507" t="e">
        <f ca="1">+IF(AND(ISNUMBER(OFFSET('Sanitation Data'!$G$12,0,10*ROW('Sanitation Data'!G144))),'Data Summary'!DD150="Yes"),OFFSET('Sanitation Data'!$G$12,0,10*ROW('Sanitation Data'!G144)),NA())</f>
        <v>#N/A</v>
      </c>
      <c r="AP150" s="507" t="e">
        <f ca="1">+IF(AND(ISNUMBER(OFFSET('Sanitation Data'!$H$4,0,10*ROW('Sanitation Data'!H144))),'Data Summary'!DE150="Yes"),100-OFFSET('Sanitation Data'!$H$4,0,10*ROW('Sanitation Data'!H144)),NA())</f>
        <v>#N/A</v>
      </c>
      <c r="AQ150" s="507" t="e">
        <f ca="1">+IF(AND(ISNUMBER(OFFSET('Sanitation Data'!$H$6,0,10*ROW('Sanitation Data'!H144))),'Data Summary'!DF150="Yes"),OFFSET('Sanitation Data'!$H$6,0,10*ROW('Sanitation Data'!H144)),NA())</f>
        <v>#N/A</v>
      </c>
      <c r="AR150" s="507" t="e">
        <f ca="1">+IF(AND(ISNUMBER(OFFSET('Sanitation Data'!$H$10,0,10*ROW('Sanitation Data'!H144))),'Data Summary'!DG150="Yes"),OFFSET('Sanitation Data'!$H$10,0,10*ROW('Sanitation Data'!H144)),NA())</f>
        <v>#N/A</v>
      </c>
      <c r="AS150" s="507" t="e">
        <f ca="1">+IF(AND(ISNUMBER(OFFSET('Sanitation Data'!$H$11,0,10*ROW('Sanitation Data'!H144))),'Data Summary'!DH150="Yes"),OFFSET('Sanitation Data'!$H$11,0,10*ROW('Sanitation Data'!H144)),NA())</f>
        <v>#N/A</v>
      </c>
      <c r="AT150" s="507" t="e">
        <f ca="1">+IF(AND(ISNUMBER(OFFSET('Sanitation Data'!$H$12,0,10*ROW('Sanitation Data'!H144))),'Data Summary'!DI150="Yes"),OFFSET('Sanitation Data'!$H$12,0,10*ROW('Sanitation Data'!H144)),NA())</f>
        <v>#N/A</v>
      </c>
      <c r="AU150" s="507" t="e">
        <f ca="1">+IF(AND(ISNUMBER(OFFSET('Sanitation Data'!$I$4,0,10*ROW('Sanitation Data'!I144))),'Data Summary'!DJ150="Yes"),100-OFFSET('Sanitation Data'!$I$4,0,10*ROW('Sanitation Data'!I144)),NA())</f>
        <v>#N/A</v>
      </c>
      <c r="AV150" s="507" t="e">
        <f ca="1">+IF(AND(ISNUMBER(OFFSET('Sanitation Data'!$I$6,0,10*ROW('Sanitation Data'!I144))),'Data Summary'!DK150="Yes"),OFFSET('Sanitation Data'!$I$6,0,10*ROW('Sanitation Data'!I144)),NA())</f>
        <v>#N/A</v>
      </c>
      <c r="AW150" s="507" t="e">
        <f ca="1">+IF(AND(ISNUMBER(OFFSET('Sanitation Data'!$I$10,0,10*ROW('Sanitation Data'!I144))),'Data Summary'!DL150="Yes"),OFFSET('Sanitation Data'!$I$10,0,10*ROW('Sanitation Data'!I144)),NA())</f>
        <v>#N/A</v>
      </c>
      <c r="AX150" s="507" t="e">
        <f ca="1">+IF(AND(ISNUMBER(OFFSET('Sanitation Data'!$I$11,0,10*ROW('Sanitation Data'!I144))),'Data Summary'!DM150="Yes"),OFFSET('Sanitation Data'!$I$11,0,10*ROW('Sanitation Data'!I144)),NA())</f>
        <v>#N/A</v>
      </c>
      <c r="AY150" s="507" t="e">
        <f ca="1">+IF(AND(ISNUMBER(OFFSET('Sanitation Data'!$I$12,0,10*ROW('Sanitation Data'!I144))),'Data Summary'!DN150="Yes"),OFFSET('Sanitation Data'!$I$12,0,10*ROW('Sanitation Data'!I144)),NA())</f>
        <v>#N/A</v>
      </c>
      <c r="AZ150" s="508" t="e">
        <f ca="1">+IF(AND(ISNUMBER(OFFSET('Hygiene Data'!$D$5,0,10*ROW('Hygiene Data'!D144))),'Data Summary'!DO150="Yes"),OFFSET('Hygiene Data'!$D$5,0,10*ROW('Hygiene Data'!D144)),NA())</f>
        <v>#N/A</v>
      </c>
      <c r="BA150" s="508" t="e">
        <f ca="1">+IF(AND(ISNUMBER(OFFSET('Hygiene Data'!$D$7,0,10*ROW('Hygiene Data'!D144))),'Data Summary'!DP150="Yes"),OFFSET('Hygiene Data'!$D$7,0,10*ROW('Hygiene Data'!D144)),NA())</f>
        <v>#N/A</v>
      </c>
      <c r="BB150" s="508" t="e">
        <f ca="1">+IF(AND(ISNUMBER(OFFSET('Hygiene Data'!$D$9,0,10*ROW('Hygiene Data'!D144))),'Data Summary'!DQ150="Yes"),OFFSET('Hygiene Data'!$D$9,0,10*ROW('Hygiene Data'!D144)),NA())</f>
        <v>#N/A</v>
      </c>
      <c r="BC150" s="508" t="e">
        <f ca="1">+IF(AND(ISNUMBER(OFFSET('Hygiene Data'!$E$5,0,10*ROW('Hygiene Data'!E144))),'Data Summary'!DR150="Yes"),OFFSET('Hygiene Data'!$E$5,0,10*ROW('Hygiene Data'!E144)),NA())</f>
        <v>#N/A</v>
      </c>
      <c r="BD150" s="508" t="e">
        <f ca="1">+IF(AND(ISNUMBER(OFFSET('Hygiene Data'!$E$7,0,10*ROW('Hygiene Data'!E144))),'Data Summary'!DS150="Yes"),OFFSET('Hygiene Data'!$E$7,0,10*ROW('Hygiene Data'!E144)),NA())</f>
        <v>#N/A</v>
      </c>
      <c r="BE150" s="508" t="e">
        <f ca="1">+IF(AND(ISNUMBER(OFFSET('Hygiene Data'!$E$9,0,10*ROW('Hygiene Data'!E144))),'Data Summary'!DT150="Yes"),OFFSET('Hygiene Data'!$E$9,0,10*ROW('Hygiene Data'!E144)),NA())</f>
        <v>#N/A</v>
      </c>
      <c r="BF150" s="508" t="e">
        <f ca="1">+IF(AND(ISNUMBER(OFFSET('Hygiene Data'!$F$5,0,10*ROW('Hygiene Data'!F144))),'Data Summary'!DU150="Yes"),OFFSET('Hygiene Data'!$F$5,0,10*ROW('Hygiene Data'!F144)),NA())</f>
        <v>#N/A</v>
      </c>
      <c r="BG150" s="508" t="e">
        <f ca="1">+IF(AND(ISNUMBER(OFFSET('Hygiene Data'!$F$7,0,10*ROW('Hygiene Data'!F144))),'Data Summary'!DV150="Yes"),OFFSET('Hygiene Data'!$F$7,0,10*ROW('Hygiene Data'!F144)),NA())</f>
        <v>#N/A</v>
      </c>
      <c r="BH150" s="508" t="e">
        <f ca="1">+IF(AND(ISNUMBER(OFFSET('Hygiene Data'!$F$9,0,10*ROW('Hygiene Data'!F144))),'Data Summary'!DW150="Yes"),OFFSET('Hygiene Data'!$F$9,0,10*ROW('Hygiene Data'!F144)),NA())</f>
        <v>#N/A</v>
      </c>
      <c r="BI150" s="508" t="e">
        <f ca="1">+IF(AND(ISNUMBER(OFFSET('Hygiene Data'!$G$5,0,10*ROW('Hygiene Data'!G144))),'Data Summary'!DX150="Yes"),OFFSET('Hygiene Data'!$G$5,0,10*ROW('Hygiene Data'!G144)),NA())</f>
        <v>#N/A</v>
      </c>
      <c r="BJ150" s="508" t="e">
        <f ca="1">+IF(AND(ISNUMBER(OFFSET('Hygiene Data'!$G$7,0,10*ROW('Hygiene Data'!G144))),'Data Summary'!DY150="Yes"),OFFSET('Hygiene Data'!$G$7,0,10*ROW('Hygiene Data'!G144)),NA())</f>
        <v>#N/A</v>
      </c>
      <c r="BK150" s="508" t="e">
        <f ca="1">+IF(AND(ISNUMBER(OFFSET('Hygiene Data'!$G$9,0,10*ROW('Hygiene Data'!G144))),'Data Summary'!DZ150="Yes"),OFFSET('Hygiene Data'!$G$9,0,10*ROW('Hygiene Data'!G144)),NA())</f>
        <v>#N/A</v>
      </c>
      <c r="BL150" s="508" t="e">
        <f ca="1">+IF(AND(ISNUMBER(OFFSET('Hygiene Data'!$H$5,0,10*ROW('Hygiene Data'!H144))),'Data Summary'!EA150="Yes"),OFFSET('Hygiene Data'!$H$5,0,10*ROW('Hygiene Data'!H144)),NA())</f>
        <v>#N/A</v>
      </c>
      <c r="BM150" s="508" t="e">
        <f ca="1">+IF(AND(ISNUMBER(OFFSET('Hygiene Data'!$H$7,0,10*ROW('Hygiene Data'!H144))),'Data Summary'!EB150="Yes"),OFFSET('Hygiene Data'!$H$7,0,10*ROW('Hygiene Data'!H144)),NA())</f>
        <v>#N/A</v>
      </c>
      <c r="BN150" s="508" t="e">
        <f ca="1">+IF(AND(ISNUMBER(OFFSET('Hygiene Data'!$H$9,0,10*ROW('Hygiene Data'!H144))),'Data Summary'!EC150="Yes"),OFFSET('Hygiene Data'!$H$9,0,10*ROW('Hygiene Data'!H144)),NA())</f>
        <v>#N/A</v>
      </c>
      <c r="BO150" s="508" t="e">
        <f ca="1">+IF(AND(ISNUMBER(OFFSET('Hygiene Data'!$I$5,0,10*ROW('Hygiene Data'!I144))),'Data Summary'!ED150="Yes"),OFFSET('Hygiene Data'!$I$5,0,10*ROW('Hygiene Data'!I144)),NA())</f>
        <v>#N/A</v>
      </c>
      <c r="BP150" s="508" t="e">
        <f ca="1">+IF(AND(ISNUMBER(OFFSET('Hygiene Data'!$I$7,0,10*ROW('Hygiene Data'!I144))),'Data Summary'!EE150="Yes"),OFFSET('Hygiene Data'!$I$7,0,10*ROW('Hygiene Data'!I144)),NA())</f>
        <v>#N/A</v>
      </c>
      <c r="BQ150" s="508" t="e">
        <f ca="1">+IF(AND(ISNUMBER(OFFSET('Hygiene Data'!$I$9,0,10*ROW('Hygiene Data'!I144))),'Data Summary'!EF150="Yes"),OFFSET('Hygiene Data'!$I$9,0,10*ROW('Hygiene Data'!I144)),NA())</f>
        <v>#N/A</v>
      </c>
    </row>
    <row r="151" spans="1:69" x14ac:dyDescent="0.25">
      <c r="A151" s="504" t="e">
        <f ca="1">+RIGHT('Data Summary'!A151,LEN('Data Summary'!A151)-9)</f>
        <v>#VALUE!</v>
      </c>
      <c r="B151" s="478" t="str">
        <f ca="1">+IF(ISTEXT('Data Summary'!B151),'Data Summary'!B151,"")</f>
        <v/>
      </c>
      <c r="C151" s="505" t="e">
        <f ca="1">+VALUE('Data Summary'!C151)</f>
        <v>#VALUE!</v>
      </c>
      <c r="D151" s="506" t="e">
        <f ca="1">+IF(AND(ISNUMBER(OFFSET('Water Data'!$D$4,0,10*ROW('Water Data'!D145))),'Data Summary'!BS151="Yes"),100-OFFSET('Water Data'!$D$4,0,10*ROW('Water Data'!D145)),NA())</f>
        <v>#N/A</v>
      </c>
      <c r="E151" s="506" t="e">
        <f ca="1">+IF(AND(ISNUMBER(OFFSET('Water Data'!$D$6,0,10*ROW('Water Data'!D145))),'Data Summary'!BT151="Yes"),OFFSET('Water Data'!$D$6,0,10*ROW('Water Data'!D145)),NA())</f>
        <v>#N/A</v>
      </c>
      <c r="F151" s="506" t="e">
        <f ca="1">+IF(AND(ISNUMBER(OFFSET('Water Data'!$D$9,0,10*ROW('Water Data'!D145))),'Data Summary'!BU151="Yes"),OFFSET('Water Data'!$D$9,0,10*ROW('Water Data'!D145)),NA())</f>
        <v>#N/A</v>
      </c>
      <c r="G151" s="506" t="e">
        <f ca="1">+IF(AND(ISNUMBER(OFFSET('Water Data'!$E$4,0,10*ROW('Water Data'!E145))),'Data Summary'!BV151="Yes"),100-OFFSET('Water Data'!$E$4,0,10*ROW('Water Data'!E145)),NA())</f>
        <v>#N/A</v>
      </c>
      <c r="H151" s="506" t="e">
        <f ca="1">+IF(AND(ISNUMBER(OFFSET('Water Data'!$E$6,0,10*ROW('Water Data'!E145))),'Data Summary'!BW151="Yes"),OFFSET('Water Data'!$E$6,0,10*ROW('Water Data'!E145)),NA())</f>
        <v>#N/A</v>
      </c>
      <c r="I151" s="506" t="e">
        <f ca="1">+IF(AND(ISNUMBER(OFFSET('Water Data'!$E$9,0,10*ROW('Water Data'!E145))),'Data Summary'!BX151="Yes"),OFFSET('Water Data'!$E$9,0,10*ROW('Water Data'!E145)),NA())</f>
        <v>#N/A</v>
      </c>
      <c r="J151" s="506" t="e">
        <f ca="1">+IF(AND(ISNUMBER(OFFSET('Water Data'!$F$4,0,10*ROW('Water Data'!F145))),'Data Summary'!BY151="Yes"),100-OFFSET('Water Data'!$F$4,0,10*ROW('Water Data'!F145)),NA())</f>
        <v>#N/A</v>
      </c>
      <c r="K151" s="506" t="e">
        <f ca="1">+IF(AND(ISNUMBER(OFFSET('Water Data'!$F$6,0,10*ROW('Water Data'!F145))),'Data Summary'!BZ151="Yes"),OFFSET('Water Data'!$F$6,0,10*ROW('Water Data'!F145)),NA())</f>
        <v>#N/A</v>
      </c>
      <c r="L151" s="506" t="e">
        <f ca="1">+IF(AND(ISNUMBER(OFFSET('Water Data'!$F$9,0,10*ROW('Water Data'!F145))),'Data Summary'!CA151="Yes"),OFFSET('Water Data'!$F$9,0,10*ROW('Water Data'!F145)),NA())</f>
        <v>#N/A</v>
      </c>
      <c r="M151" s="506" t="e">
        <f ca="1">+IF(AND(ISNUMBER(OFFSET('Water Data'!$G$4,0,10*ROW('Water Data'!G145))),'Data Summary'!CB151="Yes"),100-OFFSET('Water Data'!$G$4,0,10*ROW('Water Data'!G145)),NA())</f>
        <v>#N/A</v>
      </c>
      <c r="N151" s="506" t="e">
        <f ca="1">+IF(AND(ISNUMBER(OFFSET('Water Data'!$G$6,0,10*ROW('Water Data'!G145))),'Data Summary'!CC151="Yes"),OFFSET('Water Data'!$G$6,0,10*ROW('Water Data'!G145)),NA())</f>
        <v>#N/A</v>
      </c>
      <c r="O151" s="506" t="e">
        <f ca="1">+IF(AND(ISNUMBER(OFFSET('Water Data'!$G$9,0,10*ROW('Water Data'!G145))),'Data Summary'!CD151="Yes"),OFFSET('Water Data'!$G$9,0,10*ROW('Water Data'!G145)),NA())</f>
        <v>#N/A</v>
      </c>
      <c r="P151" s="506" t="e">
        <f ca="1">+IF(AND(ISNUMBER(OFFSET('Water Data'!$H$4,0,10*ROW('Water Data'!H145))),'Data Summary'!CE151="Yes"),100-OFFSET('Water Data'!$H$4,0,10*ROW('Water Data'!H145)),NA())</f>
        <v>#N/A</v>
      </c>
      <c r="Q151" s="506" t="e">
        <f ca="1">+IF(AND(ISNUMBER(OFFSET('Water Data'!$H$6,0,10*ROW('Water Data'!H145))),'Data Summary'!CF151="Yes"),OFFSET('Water Data'!$H$6,0,10*ROW('Water Data'!H145)),NA())</f>
        <v>#N/A</v>
      </c>
      <c r="R151" s="506" t="e">
        <f ca="1">+IF(AND(ISNUMBER(OFFSET('Water Data'!$H$9,0,10*ROW('Water Data'!H145))),'Data Summary'!CG151="Yes"),OFFSET('Water Data'!$H$9,0,10*ROW('Water Data'!H145)),NA())</f>
        <v>#N/A</v>
      </c>
      <c r="S151" s="506" t="e">
        <f ca="1">+IF(AND(ISNUMBER(OFFSET('Water Data'!$I$4,0,10*ROW('Water Data'!I145))),'Data Summary'!CH151="Yes"),100-OFFSET('Water Data'!$I$4,0,10*ROW('Water Data'!I145)),NA())</f>
        <v>#N/A</v>
      </c>
      <c r="T151" s="506" t="e">
        <f ca="1">+IF(AND(ISNUMBER(OFFSET('Water Data'!$I$6,0,10*ROW('Water Data'!I145))),'Data Summary'!CI151="Yes"),OFFSET('Water Data'!$I$6,0,10*ROW('Water Data'!I145)),NA())</f>
        <v>#N/A</v>
      </c>
      <c r="U151" s="506" t="e">
        <f ca="1">+IF(AND(ISNUMBER(OFFSET('Water Data'!$I$9,0,10*ROW('Water Data'!I145))),'Data Summary'!CJ151="Yes"),OFFSET('Water Data'!$I$9,0,10*ROW('Water Data'!I145)),NA())</f>
        <v>#N/A</v>
      </c>
      <c r="V151" s="507" t="e">
        <f ca="1">+IF(AND(ISNUMBER(OFFSET('Sanitation Data'!$D$4,0,10*ROW('Sanitation Data'!D145))),'Data Summary'!CK151="Yes"),100-OFFSET('Sanitation Data'!$D$4,0,10*ROW('Sanitation Data'!D145)),NA())</f>
        <v>#N/A</v>
      </c>
      <c r="W151" s="507" t="e">
        <f ca="1">+IF(AND(ISNUMBER(OFFSET('Sanitation Data'!$D$6,0,10*ROW('Sanitation Data'!D145))),'Data Summary'!CL151="Yes"),OFFSET('Sanitation Data'!$D$6,0,10*ROW('Sanitation Data'!D145)),NA())</f>
        <v>#N/A</v>
      </c>
      <c r="X151" s="507" t="e">
        <f ca="1">+IF(AND(ISNUMBER(OFFSET('Sanitation Data'!$D$10,0,10*ROW('Sanitation Data'!D145))),'Data Summary'!CM151="Yes"),OFFSET('Sanitation Data'!$D$10,0,10*ROW('Sanitation Data'!D145)),NA())</f>
        <v>#N/A</v>
      </c>
      <c r="Y151" s="507" t="e">
        <f ca="1">+IF(AND(ISNUMBER(OFFSET('Sanitation Data'!$D$11,0,10*ROW('Sanitation Data'!D145))),'Data Summary'!CN151="Yes"),OFFSET('Sanitation Data'!$D$11,0,10*ROW('Sanitation Data'!D145)),NA())</f>
        <v>#N/A</v>
      </c>
      <c r="Z151" s="507" t="e">
        <f ca="1">+IF(AND(ISNUMBER(OFFSET('Sanitation Data'!$D$12,0,10*ROW('Sanitation Data'!D145))),'Data Summary'!CO151="Yes"),OFFSET('Sanitation Data'!$D$12,0,10*ROW('Sanitation Data'!D145)),NA())</f>
        <v>#N/A</v>
      </c>
      <c r="AA151" s="507" t="e">
        <f ca="1">+IF(AND(ISNUMBER(OFFSET('Sanitation Data'!$E$4,0,10*ROW('Sanitation Data'!E145))),'Data Summary'!CP151="Yes"),100-OFFSET('Sanitation Data'!$E$4,0,10*ROW('Sanitation Data'!E145)),NA())</f>
        <v>#N/A</v>
      </c>
      <c r="AB151" s="507" t="e">
        <f ca="1">+IF(AND(ISNUMBER(OFFSET('Sanitation Data'!$E$6,0,10*ROW('Sanitation Data'!E145))),'Data Summary'!CQ151="Yes"),OFFSET('Sanitation Data'!$E$6,0,10*ROW('Sanitation Data'!E145)),NA())</f>
        <v>#N/A</v>
      </c>
      <c r="AC151" s="507" t="e">
        <f ca="1">+IF(AND(ISNUMBER(OFFSET('Sanitation Data'!$E$10,0,10*ROW('Sanitation Data'!E145))),'Data Summary'!CR151="Yes"),OFFSET('Sanitation Data'!$E$10,0,10*ROW('Sanitation Data'!E145)),NA())</f>
        <v>#N/A</v>
      </c>
      <c r="AD151" s="507" t="e">
        <f ca="1">+IF(AND(ISNUMBER(OFFSET('Sanitation Data'!$E$11,0,10*ROW('Sanitation Data'!E145))),'Data Summary'!CS151="Yes"),OFFSET('Sanitation Data'!$E$11,0,10*ROW('Sanitation Data'!E145)),NA())</f>
        <v>#N/A</v>
      </c>
      <c r="AE151" s="507" t="e">
        <f ca="1">+IF(AND(ISNUMBER(OFFSET('Sanitation Data'!$E$12,0,10*ROW('Sanitation Data'!E145))),'Data Summary'!CT151="Yes"),OFFSET('Sanitation Data'!$E$12,0,10*ROW('Sanitation Data'!E145)),NA())</f>
        <v>#N/A</v>
      </c>
      <c r="AF151" s="507" t="e">
        <f ca="1">+IF(AND(ISNUMBER(OFFSET('Sanitation Data'!$F$4,0,10*ROW('Sanitation Data'!F145))),'Data Summary'!CU151="Yes"),100-OFFSET('Sanitation Data'!$F$4,0,10*ROW('Sanitation Data'!F145)),NA())</f>
        <v>#N/A</v>
      </c>
      <c r="AG151" s="507" t="e">
        <f ca="1">+IF(AND(ISNUMBER(OFFSET('Sanitation Data'!$F$6,0,10*ROW('Sanitation Data'!F145))),'Data Summary'!CV151="Yes"),OFFSET('Sanitation Data'!$F$6,0,10*ROW('Sanitation Data'!F145)),NA())</f>
        <v>#N/A</v>
      </c>
      <c r="AH151" s="507" t="e">
        <f ca="1">+IF(AND(ISNUMBER(OFFSET('Sanitation Data'!$F$10,0,10*ROW('Sanitation Data'!F145))),'Data Summary'!CW151="Yes"),OFFSET('Sanitation Data'!$F$10,0,10*ROW('Sanitation Data'!F145)),NA())</f>
        <v>#N/A</v>
      </c>
      <c r="AI151" s="507" t="e">
        <f ca="1">+IF(AND(ISNUMBER(OFFSET('Sanitation Data'!$F$11,0,10*ROW('Sanitation Data'!F145))),'Data Summary'!CX151="Yes"),OFFSET('Sanitation Data'!$F$11,0,10*ROW('Sanitation Data'!F145)),NA())</f>
        <v>#N/A</v>
      </c>
      <c r="AJ151" s="507" t="e">
        <f ca="1">+IF(AND(ISNUMBER(OFFSET('Sanitation Data'!$F$12,0,10*ROW('Sanitation Data'!F145))),'Data Summary'!CY151="Yes"),OFFSET('Sanitation Data'!$F$12,0,10*ROW('Sanitation Data'!F145)),NA())</f>
        <v>#N/A</v>
      </c>
      <c r="AK151" s="507" t="e">
        <f ca="1">+IF(AND(ISNUMBER(OFFSET('Sanitation Data'!$G$4,0,10*ROW('Sanitation Data'!G145))),'Data Summary'!CZ151="Yes"),100-OFFSET('Sanitation Data'!$G$4,0,10*ROW('Sanitation Data'!G145)),NA())</f>
        <v>#N/A</v>
      </c>
      <c r="AL151" s="507" t="e">
        <f ca="1">+IF(AND(ISNUMBER(OFFSET('Sanitation Data'!$G$6,0,10*ROW('Sanitation Data'!G145))),'Data Summary'!DA151="Yes"),OFFSET('Sanitation Data'!$G$6,0,10*ROW('Sanitation Data'!G145)),NA())</f>
        <v>#N/A</v>
      </c>
      <c r="AM151" s="507" t="e">
        <f ca="1">+IF(AND(ISNUMBER(OFFSET('Sanitation Data'!$G$10,0,10*ROW('Sanitation Data'!G145))),'Data Summary'!DB151="Yes"),OFFSET('Sanitation Data'!$G$10,0,10*ROW('Sanitation Data'!G145)),NA())</f>
        <v>#N/A</v>
      </c>
      <c r="AN151" s="507" t="e">
        <f ca="1">+IF(AND(ISNUMBER(OFFSET('Sanitation Data'!$G$11,0,10*ROW('Sanitation Data'!G145))),'Data Summary'!DC151="Yes"),OFFSET('Sanitation Data'!$G$11,0,10*ROW('Sanitation Data'!G145)),NA())</f>
        <v>#N/A</v>
      </c>
      <c r="AO151" s="507" t="e">
        <f ca="1">+IF(AND(ISNUMBER(OFFSET('Sanitation Data'!$G$12,0,10*ROW('Sanitation Data'!G145))),'Data Summary'!DD151="Yes"),OFFSET('Sanitation Data'!$G$12,0,10*ROW('Sanitation Data'!G145)),NA())</f>
        <v>#N/A</v>
      </c>
      <c r="AP151" s="507" t="e">
        <f ca="1">+IF(AND(ISNUMBER(OFFSET('Sanitation Data'!$H$4,0,10*ROW('Sanitation Data'!H145))),'Data Summary'!DE151="Yes"),100-OFFSET('Sanitation Data'!$H$4,0,10*ROW('Sanitation Data'!H145)),NA())</f>
        <v>#N/A</v>
      </c>
      <c r="AQ151" s="507" t="e">
        <f ca="1">+IF(AND(ISNUMBER(OFFSET('Sanitation Data'!$H$6,0,10*ROW('Sanitation Data'!H145))),'Data Summary'!DF151="Yes"),OFFSET('Sanitation Data'!$H$6,0,10*ROW('Sanitation Data'!H145)),NA())</f>
        <v>#N/A</v>
      </c>
      <c r="AR151" s="507" t="e">
        <f ca="1">+IF(AND(ISNUMBER(OFFSET('Sanitation Data'!$H$10,0,10*ROW('Sanitation Data'!H145))),'Data Summary'!DG151="Yes"),OFFSET('Sanitation Data'!$H$10,0,10*ROW('Sanitation Data'!H145)),NA())</f>
        <v>#N/A</v>
      </c>
      <c r="AS151" s="507" t="e">
        <f ca="1">+IF(AND(ISNUMBER(OFFSET('Sanitation Data'!$H$11,0,10*ROW('Sanitation Data'!H145))),'Data Summary'!DH151="Yes"),OFFSET('Sanitation Data'!$H$11,0,10*ROW('Sanitation Data'!H145)),NA())</f>
        <v>#N/A</v>
      </c>
      <c r="AT151" s="507" t="e">
        <f ca="1">+IF(AND(ISNUMBER(OFFSET('Sanitation Data'!$H$12,0,10*ROW('Sanitation Data'!H145))),'Data Summary'!DI151="Yes"),OFFSET('Sanitation Data'!$H$12,0,10*ROW('Sanitation Data'!H145)),NA())</f>
        <v>#N/A</v>
      </c>
      <c r="AU151" s="507" t="e">
        <f ca="1">+IF(AND(ISNUMBER(OFFSET('Sanitation Data'!$I$4,0,10*ROW('Sanitation Data'!I145))),'Data Summary'!DJ151="Yes"),100-OFFSET('Sanitation Data'!$I$4,0,10*ROW('Sanitation Data'!I145)),NA())</f>
        <v>#N/A</v>
      </c>
      <c r="AV151" s="507" t="e">
        <f ca="1">+IF(AND(ISNUMBER(OFFSET('Sanitation Data'!$I$6,0,10*ROW('Sanitation Data'!I145))),'Data Summary'!DK151="Yes"),OFFSET('Sanitation Data'!$I$6,0,10*ROW('Sanitation Data'!I145)),NA())</f>
        <v>#N/A</v>
      </c>
      <c r="AW151" s="507" t="e">
        <f ca="1">+IF(AND(ISNUMBER(OFFSET('Sanitation Data'!$I$10,0,10*ROW('Sanitation Data'!I145))),'Data Summary'!DL151="Yes"),OFFSET('Sanitation Data'!$I$10,0,10*ROW('Sanitation Data'!I145)),NA())</f>
        <v>#N/A</v>
      </c>
      <c r="AX151" s="507" t="e">
        <f ca="1">+IF(AND(ISNUMBER(OFFSET('Sanitation Data'!$I$11,0,10*ROW('Sanitation Data'!I145))),'Data Summary'!DM151="Yes"),OFFSET('Sanitation Data'!$I$11,0,10*ROW('Sanitation Data'!I145)),NA())</f>
        <v>#N/A</v>
      </c>
      <c r="AY151" s="507" t="e">
        <f ca="1">+IF(AND(ISNUMBER(OFFSET('Sanitation Data'!$I$12,0,10*ROW('Sanitation Data'!I145))),'Data Summary'!DN151="Yes"),OFFSET('Sanitation Data'!$I$12,0,10*ROW('Sanitation Data'!I145)),NA())</f>
        <v>#N/A</v>
      </c>
      <c r="AZ151" s="508" t="e">
        <f ca="1">+IF(AND(ISNUMBER(OFFSET('Hygiene Data'!$D$5,0,10*ROW('Hygiene Data'!D145))),'Data Summary'!DO151="Yes"),OFFSET('Hygiene Data'!$D$5,0,10*ROW('Hygiene Data'!D145)),NA())</f>
        <v>#N/A</v>
      </c>
      <c r="BA151" s="508" t="e">
        <f ca="1">+IF(AND(ISNUMBER(OFFSET('Hygiene Data'!$D$7,0,10*ROW('Hygiene Data'!D145))),'Data Summary'!DP151="Yes"),OFFSET('Hygiene Data'!$D$7,0,10*ROW('Hygiene Data'!D145)),NA())</f>
        <v>#N/A</v>
      </c>
      <c r="BB151" s="508" t="e">
        <f ca="1">+IF(AND(ISNUMBER(OFFSET('Hygiene Data'!$D$9,0,10*ROW('Hygiene Data'!D145))),'Data Summary'!DQ151="Yes"),OFFSET('Hygiene Data'!$D$9,0,10*ROW('Hygiene Data'!D145)),NA())</f>
        <v>#N/A</v>
      </c>
      <c r="BC151" s="508" t="e">
        <f ca="1">+IF(AND(ISNUMBER(OFFSET('Hygiene Data'!$E$5,0,10*ROW('Hygiene Data'!E145))),'Data Summary'!DR151="Yes"),OFFSET('Hygiene Data'!$E$5,0,10*ROW('Hygiene Data'!E145)),NA())</f>
        <v>#N/A</v>
      </c>
      <c r="BD151" s="508" t="e">
        <f ca="1">+IF(AND(ISNUMBER(OFFSET('Hygiene Data'!$E$7,0,10*ROW('Hygiene Data'!E145))),'Data Summary'!DS151="Yes"),OFFSET('Hygiene Data'!$E$7,0,10*ROW('Hygiene Data'!E145)),NA())</f>
        <v>#N/A</v>
      </c>
      <c r="BE151" s="508" t="e">
        <f ca="1">+IF(AND(ISNUMBER(OFFSET('Hygiene Data'!$E$9,0,10*ROW('Hygiene Data'!E145))),'Data Summary'!DT151="Yes"),OFFSET('Hygiene Data'!$E$9,0,10*ROW('Hygiene Data'!E145)),NA())</f>
        <v>#N/A</v>
      </c>
      <c r="BF151" s="508" t="e">
        <f ca="1">+IF(AND(ISNUMBER(OFFSET('Hygiene Data'!$F$5,0,10*ROW('Hygiene Data'!F145))),'Data Summary'!DU151="Yes"),OFFSET('Hygiene Data'!$F$5,0,10*ROW('Hygiene Data'!F145)),NA())</f>
        <v>#N/A</v>
      </c>
      <c r="BG151" s="508" t="e">
        <f ca="1">+IF(AND(ISNUMBER(OFFSET('Hygiene Data'!$F$7,0,10*ROW('Hygiene Data'!F145))),'Data Summary'!DV151="Yes"),OFFSET('Hygiene Data'!$F$7,0,10*ROW('Hygiene Data'!F145)),NA())</f>
        <v>#N/A</v>
      </c>
      <c r="BH151" s="508" t="e">
        <f ca="1">+IF(AND(ISNUMBER(OFFSET('Hygiene Data'!$F$9,0,10*ROW('Hygiene Data'!F145))),'Data Summary'!DW151="Yes"),OFFSET('Hygiene Data'!$F$9,0,10*ROW('Hygiene Data'!F145)),NA())</f>
        <v>#N/A</v>
      </c>
      <c r="BI151" s="508" t="e">
        <f ca="1">+IF(AND(ISNUMBER(OFFSET('Hygiene Data'!$G$5,0,10*ROW('Hygiene Data'!G145))),'Data Summary'!DX151="Yes"),OFFSET('Hygiene Data'!$G$5,0,10*ROW('Hygiene Data'!G145)),NA())</f>
        <v>#N/A</v>
      </c>
      <c r="BJ151" s="508" t="e">
        <f ca="1">+IF(AND(ISNUMBER(OFFSET('Hygiene Data'!$G$7,0,10*ROW('Hygiene Data'!G145))),'Data Summary'!DY151="Yes"),OFFSET('Hygiene Data'!$G$7,0,10*ROW('Hygiene Data'!G145)),NA())</f>
        <v>#N/A</v>
      </c>
      <c r="BK151" s="508" t="e">
        <f ca="1">+IF(AND(ISNUMBER(OFFSET('Hygiene Data'!$G$9,0,10*ROW('Hygiene Data'!G145))),'Data Summary'!DZ151="Yes"),OFFSET('Hygiene Data'!$G$9,0,10*ROW('Hygiene Data'!G145)),NA())</f>
        <v>#N/A</v>
      </c>
      <c r="BL151" s="508" t="e">
        <f ca="1">+IF(AND(ISNUMBER(OFFSET('Hygiene Data'!$H$5,0,10*ROW('Hygiene Data'!H145))),'Data Summary'!EA151="Yes"),OFFSET('Hygiene Data'!$H$5,0,10*ROW('Hygiene Data'!H145)),NA())</f>
        <v>#N/A</v>
      </c>
      <c r="BM151" s="508" t="e">
        <f ca="1">+IF(AND(ISNUMBER(OFFSET('Hygiene Data'!$H$7,0,10*ROW('Hygiene Data'!H145))),'Data Summary'!EB151="Yes"),OFFSET('Hygiene Data'!$H$7,0,10*ROW('Hygiene Data'!H145)),NA())</f>
        <v>#N/A</v>
      </c>
      <c r="BN151" s="508" t="e">
        <f ca="1">+IF(AND(ISNUMBER(OFFSET('Hygiene Data'!$H$9,0,10*ROW('Hygiene Data'!H145))),'Data Summary'!EC151="Yes"),OFFSET('Hygiene Data'!$H$9,0,10*ROW('Hygiene Data'!H145)),NA())</f>
        <v>#N/A</v>
      </c>
      <c r="BO151" s="508" t="e">
        <f ca="1">+IF(AND(ISNUMBER(OFFSET('Hygiene Data'!$I$5,0,10*ROW('Hygiene Data'!I145))),'Data Summary'!ED151="Yes"),OFFSET('Hygiene Data'!$I$5,0,10*ROW('Hygiene Data'!I145)),NA())</f>
        <v>#N/A</v>
      </c>
      <c r="BP151" s="508" t="e">
        <f ca="1">+IF(AND(ISNUMBER(OFFSET('Hygiene Data'!$I$7,0,10*ROW('Hygiene Data'!I145))),'Data Summary'!EE151="Yes"),OFFSET('Hygiene Data'!$I$7,0,10*ROW('Hygiene Data'!I145)),NA())</f>
        <v>#N/A</v>
      </c>
      <c r="BQ151" s="508" t="e">
        <f ca="1">+IF(AND(ISNUMBER(OFFSET('Hygiene Data'!$I$9,0,10*ROW('Hygiene Data'!I145))),'Data Summary'!EF151="Yes"),OFFSET('Hygiene Data'!$I$9,0,10*ROW('Hygiene Data'!I145)),NA())</f>
        <v>#N/A</v>
      </c>
    </row>
    <row r="152" spans="1:69" x14ac:dyDescent="0.25">
      <c r="A152" s="504" t="e">
        <f ca="1">+RIGHT('Data Summary'!A152,LEN('Data Summary'!A152)-9)</f>
        <v>#VALUE!</v>
      </c>
      <c r="B152" s="478" t="str">
        <f ca="1">+IF(ISTEXT('Data Summary'!B152),'Data Summary'!B152,"")</f>
        <v/>
      </c>
      <c r="C152" s="505" t="e">
        <f ca="1">+VALUE('Data Summary'!C152)</f>
        <v>#VALUE!</v>
      </c>
      <c r="D152" s="506" t="e">
        <f ca="1">+IF(AND(ISNUMBER(OFFSET('Water Data'!$D$4,0,10*ROW('Water Data'!D146))),'Data Summary'!BS152="Yes"),100-OFFSET('Water Data'!$D$4,0,10*ROW('Water Data'!D146)),NA())</f>
        <v>#N/A</v>
      </c>
      <c r="E152" s="506" t="e">
        <f ca="1">+IF(AND(ISNUMBER(OFFSET('Water Data'!$D$6,0,10*ROW('Water Data'!D146))),'Data Summary'!BT152="Yes"),OFFSET('Water Data'!$D$6,0,10*ROW('Water Data'!D146)),NA())</f>
        <v>#N/A</v>
      </c>
      <c r="F152" s="506" t="e">
        <f ca="1">+IF(AND(ISNUMBER(OFFSET('Water Data'!$D$9,0,10*ROW('Water Data'!D146))),'Data Summary'!BU152="Yes"),OFFSET('Water Data'!$D$9,0,10*ROW('Water Data'!D146)),NA())</f>
        <v>#N/A</v>
      </c>
      <c r="G152" s="506" t="e">
        <f ca="1">+IF(AND(ISNUMBER(OFFSET('Water Data'!$E$4,0,10*ROW('Water Data'!E146))),'Data Summary'!BV152="Yes"),100-OFFSET('Water Data'!$E$4,0,10*ROW('Water Data'!E146)),NA())</f>
        <v>#N/A</v>
      </c>
      <c r="H152" s="506" t="e">
        <f ca="1">+IF(AND(ISNUMBER(OFFSET('Water Data'!$E$6,0,10*ROW('Water Data'!E146))),'Data Summary'!BW152="Yes"),OFFSET('Water Data'!$E$6,0,10*ROW('Water Data'!E146)),NA())</f>
        <v>#N/A</v>
      </c>
      <c r="I152" s="506" t="e">
        <f ca="1">+IF(AND(ISNUMBER(OFFSET('Water Data'!$E$9,0,10*ROW('Water Data'!E146))),'Data Summary'!BX152="Yes"),OFFSET('Water Data'!$E$9,0,10*ROW('Water Data'!E146)),NA())</f>
        <v>#N/A</v>
      </c>
      <c r="J152" s="506" t="e">
        <f ca="1">+IF(AND(ISNUMBER(OFFSET('Water Data'!$F$4,0,10*ROW('Water Data'!F146))),'Data Summary'!BY152="Yes"),100-OFFSET('Water Data'!$F$4,0,10*ROW('Water Data'!F146)),NA())</f>
        <v>#N/A</v>
      </c>
      <c r="K152" s="506" t="e">
        <f ca="1">+IF(AND(ISNUMBER(OFFSET('Water Data'!$F$6,0,10*ROW('Water Data'!F146))),'Data Summary'!BZ152="Yes"),OFFSET('Water Data'!$F$6,0,10*ROW('Water Data'!F146)),NA())</f>
        <v>#N/A</v>
      </c>
      <c r="L152" s="506" t="e">
        <f ca="1">+IF(AND(ISNUMBER(OFFSET('Water Data'!$F$9,0,10*ROW('Water Data'!F146))),'Data Summary'!CA152="Yes"),OFFSET('Water Data'!$F$9,0,10*ROW('Water Data'!F146)),NA())</f>
        <v>#N/A</v>
      </c>
      <c r="M152" s="506" t="e">
        <f ca="1">+IF(AND(ISNUMBER(OFFSET('Water Data'!$G$4,0,10*ROW('Water Data'!G146))),'Data Summary'!CB152="Yes"),100-OFFSET('Water Data'!$G$4,0,10*ROW('Water Data'!G146)),NA())</f>
        <v>#N/A</v>
      </c>
      <c r="N152" s="506" t="e">
        <f ca="1">+IF(AND(ISNUMBER(OFFSET('Water Data'!$G$6,0,10*ROW('Water Data'!G146))),'Data Summary'!CC152="Yes"),OFFSET('Water Data'!$G$6,0,10*ROW('Water Data'!G146)),NA())</f>
        <v>#N/A</v>
      </c>
      <c r="O152" s="506" t="e">
        <f ca="1">+IF(AND(ISNUMBER(OFFSET('Water Data'!$G$9,0,10*ROW('Water Data'!G146))),'Data Summary'!CD152="Yes"),OFFSET('Water Data'!$G$9,0,10*ROW('Water Data'!G146)),NA())</f>
        <v>#N/A</v>
      </c>
      <c r="P152" s="506" t="e">
        <f ca="1">+IF(AND(ISNUMBER(OFFSET('Water Data'!$H$4,0,10*ROW('Water Data'!H146))),'Data Summary'!CE152="Yes"),100-OFFSET('Water Data'!$H$4,0,10*ROW('Water Data'!H146)),NA())</f>
        <v>#N/A</v>
      </c>
      <c r="Q152" s="506" t="e">
        <f ca="1">+IF(AND(ISNUMBER(OFFSET('Water Data'!$H$6,0,10*ROW('Water Data'!H146))),'Data Summary'!CF152="Yes"),OFFSET('Water Data'!$H$6,0,10*ROW('Water Data'!H146)),NA())</f>
        <v>#N/A</v>
      </c>
      <c r="R152" s="506" t="e">
        <f ca="1">+IF(AND(ISNUMBER(OFFSET('Water Data'!$H$9,0,10*ROW('Water Data'!H146))),'Data Summary'!CG152="Yes"),OFFSET('Water Data'!$H$9,0,10*ROW('Water Data'!H146)),NA())</f>
        <v>#N/A</v>
      </c>
      <c r="S152" s="506" t="e">
        <f ca="1">+IF(AND(ISNUMBER(OFFSET('Water Data'!$I$4,0,10*ROW('Water Data'!I146))),'Data Summary'!CH152="Yes"),100-OFFSET('Water Data'!$I$4,0,10*ROW('Water Data'!I146)),NA())</f>
        <v>#N/A</v>
      </c>
      <c r="T152" s="506" t="e">
        <f ca="1">+IF(AND(ISNUMBER(OFFSET('Water Data'!$I$6,0,10*ROW('Water Data'!I146))),'Data Summary'!CI152="Yes"),OFFSET('Water Data'!$I$6,0,10*ROW('Water Data'!I146)),NA())</f>
        <v>#N/A</v>
      </c>
      <c r="U152" s="506" t="e">
        <f ca="1">+IF(AND(ISNUMBER(OFFSET('Water Data'!$I$9,0,10*ROW('Water Data'!I146))),'Data Summary'!CJ152="Yes"),OFFSET('Water Data'!$I$9,0,10*ROW('Water Data'!I146)),NA())</f>
        <v>#N/A</v>
      </c>
      <c r="V152" s="507" t="e">
        <f ca="1">+IF(AND(ISNUMBER(OFFSET('Sanitation Data'!$D$4,0,10*ROW('Sanitation Data'!D146))),'Data Summary'!CK152="Yes"),100-OFFSET('Sanitation Data'!$D$4,0,10*ROW('Sanitation Data'!D146)),NA())</f>
        <v>#N/A</v>
      </c>
      <c r="W152" s="507" t="e">
        <f ca="1">+IF(AND(ISNUMBER(OFFSET('Sanitation Data'!$D$6,0,10*ROW('Sanitation Data'!D146))),'Data Summary'!CL152="Yes"),OFFSET('Sanitation Data'!$D$6,0,10*ROW('Sanitation Data'!D146)),NA())</f>
        <v>#N/A</v>
      </c>
      <c r="X152" s="507" t="e">
        <f ca="1">+IF(AND(ISNUMBER(OFFSET('Sanitation Data'!$D$10,0,10*ROW('Sanitation Data'!D146))),'Data Summary'!CM152="Yes"),OFFSET('Sanitation Data'!$D$10,0,10*ROW('Sanitation Data'!D146)),NA())</f>
        <v>#N/A</v>
      </c>
      <c r="Y152" s="507" t="e">
        <f ca="1">+IF(AND(ISNUMBER(OFFSET('Sanitation Data'!$D$11,0,10*ROW('Sanitation Data'!D146))),'Data Summary'!CN152="Yes"),OFFSET('Sanitation Data'!$D$11,0,10*ROW('Sanitation Data'!D146)),NA())</f>
        <v>#N/A</v>
      </c>
      <c r="Z152" s="507" t="e">
        <f ca="1">+IF(AND(ISNUMBER(OFFSET('Sanitation Data'!$D$12,0,10*ROW('Sanitation Data'!D146))),'Data Summary'!CO152="Yes"),OFFSET('Sanitation Data'!$D$12,0,10*ROW('Sanitation Data'!D146)),NA())</f>
        <v>#N/A</v>
      </c>
      <c r="AA152" s="507" t="e">
        <f ca="1">+IF(AND(ISNUMBER(OFFSET('Sanitation Data'!$E$4,0,10*ROW('Sanitation Data'!E146))),'Data Summary'!CP152="Yes"),100-OFFSET('Sanitation Data'!$E$4,0,10*ROW('Sanitation Data'!E146)),NA())</f>
        <v>#N/A</v>
      </c>
      <c r="AB152" s="507" t="e">
        <f ca="1">+IF(AND(ISNUMBER(OFFSET('Sanitation Data'!$E$6,0,10*ROW('Sanitation Data'!E146))),'Data Summary'!CQ152="Yes"),OFFSET('Sanitation Data'!$E$6,0,10*ROW('Sanitation Data'!E146)),NA())</f>
        <v>#N/A</v>
      </c>
      <c r="AC152" s="507" t="e">
        <f ca="1">+IF(AND(ISNUMBER(OFFSET('Sanitation Data'!$E$10,0,10*ROW('Sanitation Data'!E146))),'Data Summary'!CR152="Yes"),OFFSET('Sanitation Data'!$E$10,0,10*ROW('Sanitation Data'!E146)),NA())</f>
        <v>#N/A</v>
      </c>
      <c r="AD152" s="507" t="e">
        <f ca="1">+IF(AND(ISNUMBER(OFFSET('Sanitation Data'!$E$11,0,10*ROW('Sanitation Data'!E146))),'Data Summary'!CS152="Yes"),OFFSET('Sanitation Data'!$E$11,0,10*ROW('Sanitation Data'!E146)),NA())</f>
        <v>#N/A</v>
      </c>
      <c r="AE152" s="507" t="e">
        <f ca="1">+IF(AND(ISNUMBER(OFFSET('Sanitation Data'!$E$12,0,10*ROW('Sanitation Data'!E146))),'Data Summary'!CT152="Yes"),OFFSET('Sanitation Data'!$E$12,0,10*ROW('Sanitation Data'!E146)),NA())</f>
        <v>#N/A</v>
      </c>
      <c r="AF152" s="507" t="e">
        <f ca="1">+IF(AND(ISNUMBER(OFFSET('Sanitation Data'!$F$4,0,10*ROW('Sanitation Data'!F146))),'Data Summary'!CU152="Yes"),100-OFFSET('Sanitation Data'!$F$4,0,10*ROW('Sanitation Data'!F146)),NA())</f>
        <v>#N/A</v>
      </c>
      <c r="AG152" s="507" t="e">
        <f ca="1">+IF(AND(ISNUMBER(OFFSET('Sanitation Data'!$F$6,0,10*ROW('Sanitation Data'!F146))),'Data Summary'!CV152="Yes"),OFFSET('Sanitation Data'!$F$6,0,10*ROW('Sanitation Data'!F146)),NA())</f>
        <v>#N/A</v>
      </c>
      <c r="AH152" s="507" t="e">
        <f ca="1">+IF(AND(ISNUMBER(OFFSET('Sanitation Data'!$F$10,0,10*ROW('Sanitation Data'!F146))),'Data Summary'!CW152="Yes"),OFFSET('Sanitation Data'!$F$10,0,10*ROW('Sanitation Data'!F146)),NA())</f>
        <v>#N/A</v>
      </c>
      <c r="AI152" s="507" t="e">
        <f ca="1">+IF(AND(ISNUMBER(OFFSET('Sanitation Data'!$F$11,0,10*ROW('Sanitation Data'!F146))),'Data Summary'!CX152="Yes"),OFFSET('Sanitation Data'!$F$11,0,10*ROW('Sanitation Data'!F146)),NA())</f>
        <v>#N/A</v>
      </c>
      <c r="AJ152" s="507" t="e">
        <f ca="1">+IF(AND(ISNUMBER(OFFSET('Sanitation Data'!$F$12,0,10*ROW('Sanitation Data'!F146))),'Data Summary'!CY152="Yes"),OFFSET('Sanitation Data'!$F$12,0,10*ROW('Sanitation Data'!F146)),NA())</f>
        <v>#N/A</v>
      </c>
      <c r="AK152" s="507" t="e">
        <f ca="1">+IF(AND(ISNUMBER(OFFSET('Sanitation Data'!$G$4,0,10*ROW('Sanitation Data'!G146))),'Data Summary'!CZ152="Yes"),100-OFFSET('Sanitation Data'!$G$4,0,10*ROW('Sanitation Data'!G146)),NA())</f>
        <v>#N/A</v>
      </c>
      <c r="AL152" s="507" t="e">
        <f ca="1">+IF(AND(ISNUMBER(OFFSET('Sanitation Data'!$G$6,0,10*ROW('Sanitation Data'!G146))),'Data Summary'!DA152="Yes"),OFFSET('Sanitation Data'!$G$6,0,10*ROW('Sanitation Data'!G146)),NA())</f>
        <v>#N/A</v>
      </c>
      <c r="AM152" s="507" t="e">
        <f ca="1">+IF(AND(ISNUMBER(OFFSET('Sanitation Data'!$G$10,0,10*ROW('Sanitation Data'!G146))),'Data Summary'!DB152="Yes"),OFFSET('Sanitation Data'!$G$10,0,10*ROW('Sanitation Data'!G146)),NA())</f>
        <v>#N/A</v>
      </c>
      <c r="AN152" s="507" t="e">
        <f ca="1">+IF(AND(ISNUMBER(OFFSET('Sanitation Data'!$G$11,0,10*ROW('Sanitation Data'!G146))),'Data Summary'!DC152="Yes"),OFFSET('Sanitation Data'!$G$11,0,10*ROW('Sanitation Data'!G146)),NA())</f>
        <v>#N/A</v>
      </c>
      <c r="AO152" s="507" t="e">
        <f ca="1">+IF(AND(ISNUMBER(OFFSET('Sanitation Data'!$G$12,0,10*ROW('Sanitation Data'!G146))),'Data Summary'!DD152="Yes"),OFFSET('Sanitation Data'!$G$12,0,10*ROW('Sanitation Data'!G146)),NA())</f>
        <v>#N/A</v>
      </c>
      <c r="AP152" s="507" t="e">
        <f ca="1">+IF(AND(ISNUMBER(OFFSET('Sanitation Data'!$H$4,0,10*ROW('Sanitation Data'!H146))),'Data Summary'!DE152="Yes"),100-OFFSET('Sanitation Data'!$H$4,0,10*ROW('Sanitation Data'!H146)),NA())</f>
        <v>#N/A</v>
      </c>
      <c r="AQ152" s="507" t="e">
        <f ca="1">+IF(AND(ISNUMBER(OFFSET('Sanitation Data'!$H$6,0,10*ROW('Sanitation Data'!H146))),'Data Summary'!DF152="Yes"),OFFSET('Sanitation Data'!$H$6,0,10*ROW('Sanitation Data'!H146)),NA())</f>
        <v>#N/A</v>
      </c>
      <c r="AR152" s="507" t="e">
        <f ca="1">+IF(AND(ISNUMBER(OFFSET('Sanitation Data'!$H$10,0,10*ROW('Sanitation Data'!H146))),'Data Summary'!DG152="Yes"),OFFSET('Sanitation Data'!$H$10,0,10*ROW('Sanitation Data'!H146)),NA())</f>
        <v>#N/A</v>
      </c>
      <c r="AS152" s="507" t="e">
        <f ca="1">+IF(AND(ISNUMBER(OFFSET('Sanitation Data'!$H$11,0,10*ROW('Sanitation Data'!H146))),'Data Summary'!DH152="Yes"),OFFSET('Sanitation Data'!$H$11,0,10*ROW('Sanitation Data'!H146)),NA())</f>
        <v>#N/A</v>
      </c>
      <c r="AT152" s="507" t="e">
        <f ca="1">+IF(AND(ISNUMBER(OFFSET('Sanitation Data'!$H$12,0,10*ROW('Sanitation Data'!H146))),'Data Summary'!DI152="Yes"),OFFSET('Sanitation Data'!$H$12,0,10*ROW('Sanitation Data'!H146)),NA())</f>
        <v>#N/A</v>
      </c>
      <c r="AU152" s="507" t="e">
        <f ca="1">+IF(AND(ISNUMBER(OFFSET('Sanitation Data'!$I$4,0,10*ROW('Sanitation Data'!I146))),'Data Summary'!DJ152="Yes"),100-OFFSET('Sanitation Data'!$I$4,0,10*ROW('Sanitation Data'!I146)),NA())</f>
        <v>#N/A</v>
      </c>
      <c r="AV152" s="507" t="e">
        <f ca="1">+IF(AND(ISNUMBER(OFFSET('Sanitation Data'!$I$6,0,10*ROW('Sanitation Data'!I146))),'Data Summary'!DK152="Yes"),OFFSET('Sanitation Data'!$I$6,0,10*ROW('Sanitation Data'!I146)),NA())</f>
        <v>#N/A</v>
      </c>
      <c r="AW152" s="507" t="e">
        <f ca="1">+IF(AND(ISNUMBER(OFFSET('Sanitation Data'!$I$10,0,10*ROW('Sanitation Data'!I146))),'Data Summary'!DL152="Yes"),OFFSET('Sanitation Data'!$I$10,0,10*ROW('Sanitation Data'!I146)),NA())</f>
        <v>#N/A</v>
      </c>
      <c r="AX152" s="507" t="e">
        <f ca="1">+IF(AND(ISNUMBER(OFFSET('Sanitation Data'!$I$11,0,10*ROW('Sanitation Data'!I146))),'Data Summary'!DM152="Yes"),OFFSET('Sanitation Data'!$I$11,0,10*ROW('Sanitation Data'!I146)),NA())</f>
        <v>#N/A</v>
      </c>
      <c r="AY152" s="507" t="e">
        <f ca="1">+IF(AND(ISNUMBER(OFFSET('Sanitation Data'!$I$12,0,10*ROW('Sanitation Data'!I146))),'Data Summary'!DN152="Yes"),OFFSET('Sanitation Data'!$I$12,0,10*ROW('Sanitation Data'!I146)),NA())</f>
        <v>#N/A</v>
      </c>
      <c r="AZ152" s="508" t="e">
        <f ca="1">+IF(AND(ISNUMBER(OFFSET('Hygiene Data'!$D$5,0,10*ROW('Hygiene Data'!D146))),'Data Summary'!DO152="Yes"),OFFSET('Hygiene Data'!$D$5,0,10*ROW('Hygiene Data'!D146)),NA())</f>
        <v>#N/A</v>
      </c>
      <c r="BA152" s="508" t="e">
        <f ca="1">+IF(AND(ISNUMBER(OFFSET('Hygiene Data'!$D$7,0,10*ROW('Hygiene Data'!D146))),'Data Summary'!DP152="Yes"),OFFSET('Hygiene Data'!$D$7,0,10*ROW('Hygiene Data'!D146)),NA())</f>
        <v>#N/A</v>
      </c>
      <c r="BB152" s="508" t="e">
        <f ca="1">+IF(AND(ISNUMBER(OFFSET('Hygiene Data'!$D$9,0,10*ROW('Hygiene Data'!D146))),'Data Summary'!DQ152="Yes"),OFFSET('Hygiene Data'!$D$9,0,10*ROW('Hygiene Data'!D146)),NA())</f>
        <v>#N/A</v>
      </c>
      <c r="BC152" s="508" t="e">
        <f ca="1">+IF(AND(ISNUMBER(OFFSET('Hygiene Data'!$E$5,0,10*ROW('Hygiene Data'!E146))),'Data Summary'!DR152="Yes"),OFFSET('Hygiene Data'!$E$5,0,10*ROW('Hygiene Data'!E146)),NA())</f>
        <v>#N/A</v>
      </c>
      <c r="BD152" s="508" t="e">
        <f ca="1">+IF(AND(ISNUMBER(OFFSET('Hygiene Data'!$E$7,0,10*ROW('Hygiene Data'!E146))),'Data Summary'!DS152="Yes"),OFFSET('Hygiene Data'!$E$7,0,10*ROW('Hygiene Data'!E146)),NA())</f>
        <v>#N/A</v>
      </c>
      <c r="BE152" s="508" t="e">
        <f ca="1">+IF(AND(ISNUMBER(OFFSET('Hygiene Data'!$E$9,0,10*ROW('Hygiene Data'!E146))),'Data Summary'!DT152="Yes"),OFFSET('Hygiene Data'!$E$9,0,10*ROW('Hygiene Data'!E146)),NA())</f>
        <v>#N/A</v>
      </c>
      <c r="BF152" s="508" t="e">
        <f ca="1">+IF(AND(ISNUMBER(OFFSET('Hygiene Data'!$F$5,0,10*ROW('Hygiene Data'!F146))),'Data Summary'!DU152="Yes"),OFFSET('Hygiene Data'!$F$5,0,10*ROW('Hygiene Data'!F146)),NA())</f>
        <v>#N/A</v>
      </c>
      <c r="BG152" s="508" t="e">
        <f ca="1">+IF(AND(ISNUMBER(OFFSET('Hygiene Data'!$F$7,0,10*ROW('Hygiene Data'!F146))),'Data Summary'!DV152="Yes"),OFFSET('Hygiene Data'!$F$7,0,10*ROW('Hygiene Data'!F146)),NA())</f>
        <v>#N/A</v>
      </c>
      <c r="BH152" s="508" t="e">
        <f ca="1">+IF(AND(ISNUMBER(OFFSET('Hygiene Data'!$F$9,0,10*ROW('Hygiene Data'!F146))),'Data Summary'!DW152="Yes"),OFFSET('Hygiene Data'!$F$9,0,10*ROW('Hygiene Data'!F146)),NA())</f>
        <v>#N/A</v>
      </c>
      <c r="BI152" s="508" t="e">
        <f ca="1">+IF(AND(ISNUMBER(OFFSET('Hygiene Data'!$G$5,0,10*ROW('Hygiene Data'!G146))),'Data Summary'!DX152="Yes"),OFFSET('Hygiene Data'!$G$5,0,10*ROW('Hygiene Data'!G146)),NA())</f>
        <v>#N/A</v>
      </c>
      <c r="BJ152" s="508" t="e">
        <f ca="1">+IF(AND(ISNUMBER(OFFSET('Hygiene Data'!$G$7,0,10*ROW('Hygiene Data'!G146))),'Data Summary'!DY152="Yes"),OFFSET('Hygiene Data'!$G$7,0,10*ROW('Hygiene Data'!G146)),NA())</f>
        <v>#N/A</v>
      </c>
      <c r="BK152" s="508" t="e">
        <f ca="1">+IF(AND(ISNUMBER(OFFSET('Hygiene Data'!$G$9,0,10*ROW('Hygiene Data'!G146))),'Data Summary'!DZ152="Yes"),OFFSET('Hygiene Data'!$G$9,0,10*ROW('Hygiene Data'!G146)),NA())</f>
        <v>#N/A</v>
      </c>
      <c r="BL152" s="508" t="e">
        <f ca="1">+IF(AND(ISNUMBER(OFFSET('Hygiene Data'!$H$5,0,10*ROW('Hygiene Data'!H146))),'Data Summary'!EA152="Yes"),OFFSET('Hygiene Data'!$H$5,0,10*ROW('Hygiene Data'!H146)),NA())</f>
        <v>#N/A</v>
      </c>
      <c r="BM152" s="508" t="e">
        <f ca="1">+IF(AND(ISNUMBER(OFFSET('Hygiene Data'!$H$7,0,10*ROW('Hygiene Data'!H146))),'Data Summary'!EB152="Yes"),OFFSET('Hygiene Data'!$H$7,0,10*ROW('Hygiene Data'!H146)),NA())</f>
        <v>#N/A</v>
      </c>
      <c r="BN152" s="508" t="e">
        <f ca="1">+IF(AND(ISNUMBER(OFFSET('Hygiene Data'!$H$9,0,10*ROW('Hygiene Data'!H146))),'Data Summary'!EC152="Yes"),OFFSET('Hygiene Data'!$H$9,0,10*ROW('Hygiene Data'!H146)),NA())</f>
        <v>#N/A</v>
      </c>
      <c r="BO152" s="508" t="e">
        <f ca="1">+IF(AND(ISNUMBER(OFFSET('Hygiene Data'!$I$5,0,10*ROW('Hygiene Data'!I146))),'Data Summary'!ED152="Yes"),OFFSET('Hygiene Data'!$I$5,0,10*ROW('Hygiene Data'!I146)),NA())</f>
        <v>#N/A</v>
      </c>
      <c r="BP152" s="508" t="e">
        <f ca="1">+IF(AND(ISNUMBER(OFFSET('Hygiene Data'!$I$7,0,10*ROW('Hygiene Data'!I146))),'Data Summary'!EE152="Yes"),OFFSET('Hygiene Data'!$I$7,0,10*ROW('Hygiene Data'!I146)),NA())</f>
        <v>#N/A</v>
      </c>
      <c r="BQ152" s="508" t="e">
        <f ca="1">+IF(AND(ISNUMBER(OFFSET('Hygiene Data'!$I$9,0,10*ROW('Hygiene Data'!I146))),'Data Summary'!EF152="Yes"),OFFSET('Hygiene Data'!$I$9,0,10*ROW('Hygiene Data'!I146)),NA())</f>
        <v>#N/A</v>
      </c>
    </row>
    <row r="153" spans="1:69" x14ac:dyDescent="0.25">
      <c r="A153" s="504" t="e">
        <f ca="1">+RIGHT('Data Summary'!A153,LEN('Data Summary'!A153)-9)</f>
        <v>#VALUE!</v>
      </c>
      <c r="B153" s="478" t="str">
        <f ca="1">+IF(ISTEXT('Data Summary'!B153),'Data Summary'!B153,"")</f>
        <v/>
      </c>
      <c r="C153" s="505" t="e">
        <f ca="1">+VALUE('Data Summary'!C153)</f>
        <v>#VALUE!</v>
      </c>
      <c r="D153" s="506" t="e">
        <f ca="1">+IF(AND(ISNUMBER(OFFSET('Water Data'!$D$4,0,10*ROW('Water Data'!D147))),'Data Summary'!BS153="Yes"),100-OFFSET('Water Data'!$D$4,0,10*ROW('Water Data'!D147)),NA())</f>
        <v>#N/A</v>
      </c>
      <c r="E153" s="506" t="e">
        <f ca="1">+IF(AND(ISNUMBER(OFFSET('Water Data'!$D$6,0,10*ROW('Water Data'!D147))),'Data Summary'!BT153="Yes"),OFFSET('Water Data'!$D$6,0,10*ROW('Water Data'!D147)),NA())</f>
        <v>#N/A</v>
      </c>
      <c r="F153" s="506" t="e">
        <f ca="1">+IF(AND(ISNUMBER(OFFSET('Water Data'!$D$9,0,10*ROW('Water Data'!D147))),'Data Summary'!BU153="Yes"),OFFSET('Water Data'!$D$9,0,10*ROW('Water Data'!D147)),NA())</f>
        <v>#N/A</v>
      </c>
      <c r="G153" s="506" t="e">
        <f ca="1">+IF(AND(ISNUMBER(OFFSET('Water Data'!$E$4,0,10*ROW('Water Data'!E147))),'Data Summary'!BV153="Yes"),100-OFFSET('Water Data'!$E$4,0,10*ROW('Water Data'!E147)),NA())</f>
        <v>#N/A</v>
      </c>
      <c r="H153" s="506" t="e">
        <f ca="1">+IF(AND(ISNUMBER(OFFSET('Water Data'!$E$6,0,10*ROW('Water Data'!E147))),'Data Summary'!BW153="Yes"),OFFSET('Water Data'!$E$6,0,10*ROW('Water Data'!E147)),NA())</f>
        <v>#N/A</v>
      </c>
      <c r="I153" s="506" t="e">
        <f ca="1">+IF(AND(ISNUMBER(OFFSET('Water Data'!$E$9,0,10*ROW('Water Data'!E147))),'Data Summary'!BX153="Yes"),OFFSET('Water Data'!$E$9,0,10*ROW('Water Data'!E147)),NA())</f>
        <v>#N/A</v>
      </c>
      <c r="J153" s="506" t="e">
        <f ca="1">+IF(AND(ISNUMBER(OFFSET('Water Data'!$F$4,0,10*ROW('Water Data'!F147))),'Data Summary'!BY153="Yes"),100-OFFSET('Water Data'!$F$4,0,10*ROW('Water Data'!F147)),NA())</f>
        <v>#N/A</v>
      </c>
      <c r="K153" s="506" t="e">
        <f ca="1">+IF(AND(ISNUMBER(OFFSET('Water Data'!$F$6,0,10*ROW('Water Data'!F147))),'Data Summary'!BZ153="Yes"),OFFSET('Water Data'!$F$6,0,10*ROW('Water Data'!F147)),NA())</f>
        <v>#N/A</v>
      </c>
      <c r="L153" s="506" t="e">
        <f ca="1">+IF(AND(ISNUMBER(OFFSET('Water Data'!$F$9,0,10*ROW('Water Data'!F147))),'Data Summary'!CA153="Yes"),OFFSET('Water Data'!$F$9,0,10*ROW('Water Data'!F147)),NA())</f>
        <v>#N/A</v>
      </c>
      <c r="M153" s="506" t="e">
        <f ca="1">+IF(AND(ISNUMBER(OFFSET('Water Data'!$G$4,0,10*ROW('Water Data'!G147))),'Data Summary'!CB153="Yes"),100-OFFSET('Water Data'!$G$4,0,10*ROW('Water Data'!G147)),NA())</f>
        <v>#N/A</v>
      </c>
      <c r="N153" s="506" t="e">
        <f ca="1">+IF(AND(ISNUMBER(OFFSET('Water Data'!$G$6,0,10*ROW('Water Data'!G147))),'Data Summary'!CC153="Yes"),OFFSET('Water Data'!$G$6,0,10*ROW('Water Data'!G147)),NA())</f>
        <v>#N/A</v>
      </c>
      <c r="O153" s="506" t="e">
        <f ca="1">+IF(AND(ISNUMBER(OFFSET('Water Data'!$G$9,0,10*ROW('Water Data'!G147))),'Data Summary'!CD153="Yes"),OFFSET('Water Data'!$G$9,0,10*ROW('Water Data'!G147)),NA())</f>
        <v>#N/A</v>
      </c>
      <c r="P153" s="506" t="e">
        <f ca="1">+IF(AND(ISNUMBER(OFFSET('Water Data'!$H$4,0,10*ROW('Water Data'!H147))),'Data Summary'!CE153="Yes"),100-OFFSET('Water Data'!$H$4,0,10*ROW('Water Data'!H147)),NA())</f>
        <v>#N/A</v>
      </c>
      <c r="Q153" s="506" t="e">
        <f ca="1">+IF(AND(ISNUMBER(OFFSET('Water Data'!$H$6,0,10*ROW('Water Data'!H147))),'Data Summary'!CF153="Yes"),OFFSET('Water Data'!$H$6,0,10*ROW('Water Data'!H147)),NA())</f>
        <v>#N/A</v>
      </c>
      <c r="R153" s="506" t="e">
        <f ca="1">+IF(AND(ISNUMBER(OFFSET('Water Data'!$H$9,0,10*ROW('Water Data'!H147))),'Data Summary'!CG153="Yes"),OFFSET('Water Data'!$H$9,0,10*ROW('Water Data'!H147)),NA())</f>
        <v>#N/A</v>
      </c>
      <c r="S153" s="506" t="e">
        <f ca="1">+IF(AND(ISNUMBER(OFFSET('Water Data'!$I$4,0,10*ROW('Water Data'!I147))),'Data Summary'!CH153="Yes"),100-OFFSET('Water Data'!$I$4,0,10*ROW('Water Data'!I147)),NA())</f>
        <v>#N/A</v>
      </c>
      <c r="T153" s="506" t="e">
        <f ca="1">+IF(AND(ISNUMBER(OFFSET('Water Data'!$I$6,0,10*ROW('Water Data'!I147))),'Data Summary'!CI153="Yes"),OFFSET('Water Data'!$I$6,0,10*ROW('Water Data'!I147)),NA())</f>
        <v>#N/A</v>
      </c>
      <c r="U153" s="506" t="e">
        <f ca="1">+IF(AND(ISNUMBER(OFFSET('Water Data'!$I$9,0,10*ROW('Water Data'!I147))),'Data Summary'!CJ153="Yes"),OFFSET('Water Data'!$I$9,0,10*ROW('Water Data'!I147)),NA())</f>
        <v>#N/A</v>
      </c>
      <c r="V153" s="507" t="e">
        <f ca="1">+IF(AND(ISNUMBER(OFFSET('Sanitation Data'!$D$4,0,10*ROW('Sanitation Data'!D147))),'Data Summary'!CK153="Yes"),100-OFFSET('Sanitation Data'!$D$4,0,10*ROW('Sanitation Data'!D147)),NA())</f>
        <v>#N/A</v>
      </c>
      <c r="W153" s="507" t="e">
        <f ca="1">+IF(AND(ISNUMBER(OFFSET('Sanitation Data'!$D$6,0,10*ROW('Sanitation Data'!D147))),'Data Summary'!CL153="Yes"),OFFSET('Sanitation Data'!$D$6,0,10*ROW('Sanitation Data'!D147)),NA())</f>
        <v>#N/A</v>
      </c>
      <c r="X153" s="507" t="e">
        <f ca="1">+IF(AND(ISNUMBER(OFFSET('Sanitation Data'!$D$10,0,10*ROW('Sanitation Data'!D147))),'Data Summary'!CM153="Yes"),OFFSET('Sanitation Data'!$D$10,0,10*ROW('Sanitation Data'!D147)),NA())</f>
        <v>#N/A</v>
      </c>
      <c r="Y153" s="507" t="e">
        <f ca="1">+IF(AND(ISNUMBER(OFFSET('Sanitation Data'!$D$11,0,10*ROW('Sanitation Data'!D147))),'Data Summary'!CN153="Yes"),OFFSET('Sanitation Data'!$D$11,0,10*ROW('Sanitation Data'!D147)),NA())</f>
        <v>#N/A</v>
      </c>
      <c r="Z153" s="507" t="e">
        <f ca="1">+IF(AND(ISNUMBER(OFFSET('Sanitation Data'!$D$12,0,10*ROW('Sanitation Data'!D147))),'Data Summary'!CO153="Yes"),OFFSET('Sanitation Data'!$D$12,0,10*ROW('Sanitation Data'!D147)),NA())</f>
        <v>#N/A</v>
      </c>
      <c r="AA153" s="507" t="e">
        <f ca="1">+IF(AND(ISNUMBER(OFFSET('Sanitation Data'!$E$4,0,10*ROW('Sanitation Data'!E147))),'Data Summary'!CP153="Yes"),100-OFFSET('Sanitation Data'!$E$4,0,10*ROW('Sanitation Data'!E147)),NA())</f>
        <v>#N/A</v>
      </c>
      <c r="AB153" s="507" t="e">
        <f ca="1">+IF(AND(ISNUMBER(OFFSET('Sanitation Data'!$E$6,0,10*ROW('Sanitation Data'!E147))),'Data Summary'!CQ153="Yes"),OFFSET('Sanitation Data'!$E$6,0,10*ROW('Sanitation Data'!E147)),NA())</f>
        <v>#N/A</v>
      </c>
      <c r="AC153" s="507" t="e">
        <f ca="1">+IF(AND(ISNUMBER(OFFSET('Sanitation Data'!$E$10,0,10*ROW('Sanitation Data'!E147))),'Data Summary'!CR153="Yes"),OFFSET('Sanitation Data'!$E$10,0,10*ROW('Sanitation Data'!E147)),NA())</f>
        <v>#N/A</v>
      </c>
      <c r="AD153" s="507" t="e">
        <f ca="1">+IF(AND(ISNUMBER(OFFSET('Sanitation Data'!$E$11,0,10*ROW('Sanitation Data'!E147))),'Data Summary'!CS153="Yes"),OFFSET('Sanitation Data'!$E$11,0,10*ROW('Sanitation Data'!E147)),NA())</f>
        <v>#N/A</v>
      </c>
      <c r="AE153" s="507" t="e">
        <f ca="1">+IF(AND(ISNUMBER(OFFSET('Sanitation Data'!$E$12,0,10*ROW('Sanitation Data'!E147))),'Data Summary'!CT153="Yes"),OFFSET('Sanitation Data'!$E$12,0,10*ROW('Sanitation Data'!E147)),NA())</f>
        <v>#N/A</v>
      </c>
      <c r="AF153" s="507" t="e">
        <f ca="1">+IF(AND(ISNUMBER(OFFSET('Sanitation Data'!$F$4,0,10*ROW('Sanitation Data'!F147))),'Data Summary'!CU153="Yes"),100-OFFSET('Sanitation Data'!$F$4,0,10*ROW('Sanitation Data'!F147)),NA())</f>
        <v>#N/A</v>
      </c>
      <c r="AG153" s="507" t="e">
        <f ca="1">+IF(AND(ISNUMBER(OFFSET('Sanitation Data'!$F$6,0,10*ROW('Sanitation Data'!F147))),'Data Summary'!CV153="Yes"),OFFSET('Sanitation Data'!$F$6,0,10*ROW('Sanitation Data'!F147)),NA())</f>
        <v>#N/A</v>
      </c>
      <c r="AH153" s="507" t="e">
        <f ca="1">+IF(AND(ISNUMBER(OFFSET('Sanitation Data'!$F$10,0,10*ROW('Sanitation Data'!F147))),'Data Summary'!CW153="Yes"),OFFSET('Sanitation Data'!$F$10,0,10*ROW('Sanitation Data'!F147)),NA())</f>
        <v>#N/A</v>
      </c>
      <c r="AI153" s="507" t="e">
        <f ca="1">+IF(AND(ISNUMBER(OFFSET('Sanitation Data'!$F$11,0,10*ROW('Sanitation Data'!F147))),'Data Summary'!CX153="Yes"),OFFSET('Sanitation Data'!$F$11,0,10*ROW('Sanitation Data'!F147)),NA())</f>
        <v>#N/A</v>
      </c>
      <c r="AJ153" s="507" t="e">
        <f ca="1">+IF(AND(ISNUMBER(OFFSET('Sanitation Data'!$F$12,0,10*ROW('Sanitation Data'!F147))),'Data Summary'!CY153="Yes"),OFFSET('Sanitation Data'!$F$12,0,10*ROW('Sanitation Data'!F147)),NA())</f>
        <v>#N/A</v>
      </c>
      <c r="AK153" s="507" t="e">
        <f ca="1">+IF(AND(ISNUMBER(OFFSET('Sanitation Data'!$G$4,0,10*ROW('Sanitation Data'!G147))),'Data Summary'!CZ153="Yes"),100-OFFSET('Sanitation Data'!$G$4,0,10*ROW('Sanitation Data'!G147)),NA())</f>
        <v>#N/A</v>
      </c>
      <c r="AL153" s="507" t="e">
        <f ca="1">+IF(AND(ISNUMBER(OFFSET('Sanitation Data'!$G$6,0,10*ROW('Sanitation Data'!G147))),'Data Summary'!DA153="Yes"),OFFSET('Sanitation Data'!$G$6,0,10*ROW('Sanitation Data'!G147)),NA())</f>
        <v>#N/A</v>
      </c>
      <c r="AM153" s="507" t="e">
        <f ca="1">+IF(AND(ISNUMBER(OFFSET('Sanitation Data'!$G$10,0,10*ROW('Sanitation Data'!G147))),'Data Summary'!DB153="Yes"),OFFSET('Sanitation Data'!$G$10,0,10*ROW('Sanitation Data'!G147)),NA())</f>
        <v>#N/A</v>
      </c>
      <c r="AN153" s="507" t="e">
        <f ca="1">+IF(AND(ISNUMBER(OFFSET('Sanitation Data'!$G$11,0,10*ROW('Sanitation Data'!G147))),'Data Summary'!DC153="Yes"),OFFSET('Sanitation Data'!$G$11,0,10*ROW('Sanitation Data'!G147)),NA())</f>
        <v>#N/A</v>
      </c>
      <c r="AO153" s="507" t="e">
        <f ca="1">+IF(AND(ISNUMBER(OFFSET('Sanitation Data'!$G$12,0,10*ROW('Sanitation Data'!G147))),'Data Summary'!DD153="Yes"),OFFSET('Sanitation Data'!$G$12,0,10*ROW('Sanitation Data'!G147)),NA())</f>
        <v>#N/A</v>
      </c>
      <c r="AP153" s="507" t="e">
        <f ca="1">+IF(AND(ISNUMBER(OFFSET('Sanitation Data'!$H$4,0,10*ROW('Sanitation Data'!H147))),'Data Summary'!DE153="Yes"),100-OFFSET('Sanitation Data'!$H$4,0,10*ROW('Sanitation Data'!H147)),NA())</f>
        <v>#N/A</v>
      </c>
      <c r="AQ153" s="507" t="e">
        <f ca="1">+IF(AND(ISNUMBER(OFFSET('Sanitation Data'!$H$6,0,10*ROW('Sanitation Data'!H147))),'Data Summary'!DF153="Yes"),OFFSET('Sanitation Data'!$H$6,0,10*ROW('Sanitation Data'!H147)),NA())</f>
        <v>#N/A</v>
      </c>
      <c r="AR153" s="507" t="e">
        <f ca="1">+IF(AND(ISNUMBER(OFFSET('Sanitation Data'!$H$10,0,10*ROW('Sanitation Data'!H147))),'Data Summary'!DG153="Yes"),OFFSET('Sanitation Data'!$H$10,0,10*ROW('Sanitation Data'!H147)),NA())</f>
        <v>#N/A</v>
      </c>
      <c r="AS153" s="507" t="e">
        <f ca="1">+IF(AND(ISNUMBER(OFFSET('Sanitation Data'!$H$11,0,10*ROW('Sanitation Data'!H147))),'Data Summary'!DH153="Yes"),OFFSET('Sanitation Data'!$H$11,0,10*ROW('Sanitation Data'!H147)),NA())</f>
        <v>#N/A</v>
      </c>
      <c r="AT153" s="507" t="e">
        <f ca="1">+IF(AND(ISNUMBER(OFFSET('Sanitation Data'!$H$12,0,10*ROW('Sanitation Data'!H147))),'Data Summary'!DI153="Yes"),OFFSET('Sanitation Data'!$H$12,0,10*ROW('Sanitation Data'!H147)),NA())</f>
        <v>#N/A</v>
      </c>
      <c r="AU153" s="507" t="e">
        <f ca="1">+IF(AND(ISNUMBER(OFFSET('Sanitation Data'!$I$4,0,10*ROW('Sanitation Data'!I147))),'Data Summary'!DJ153="Yes"),100-OFFSET('Sanitation Data'!$I$4,0,10*ROW('Sanitation Data'!I147)),NA())</f>
        <v>#N/A</v>
      </c>
      <c r="AV153" s="507" t="e">
        <f ca="1">+IF(AND(ISNUMBER(OFFSET('Sanitation Data'!$I$6,0,10*ROW('Sanitation Data'!I147))),'Data Summary'!DK153="Yes"),OFFSET('Sanitation Data'!$I$6,0,10*ROW('Sanitation Data'!I147)),NA())</f>
        <v>#N/A</v>
      </c>
      <c r="AW153" s="507" t="e">
        <f ca="1">+IF(AND(ISNUMBER(OFFSET('Sanitation Data'!$I$10,0,10*ROW('Sanitation Data'!I147))),'Data Summary'!DL153="Yes"),OFFSET('Sanitation Data'!$I$10,0,10*ROW('Sanitation Data'!I147)),NA())</f>
        <v>#N/A</v>
      </c>
      <c r="AX153" s="507" t="e">
        <f ca="1">+IF(AND(ISNUMBER(OFFSET('Sanitation Data'!$I$11,0,10*ROW('Sanitation Data'!I147))),'Data Summary'!DM153="Yes"),OFFSET('Sanitation Data'!$I$11,0,10*ROW('Sanitation Data'!I147)),NA())</f>
        <v>#N/A</v>
      </c>
      <c r="AY153" s="507" t="e">
        <f ca="1">+IF(AND(ISNUMBER(OFFSET('Sanitation Data'!$I$12,0,10*ROW('Sanitation Data'!I147))),'Data Summary'!DN153="Yes"),OFFSET('Sanitation Data'!$I$12,0,10*ROW('Sanitation Data'!I147)),NA())</f>
        <v>#N/A</v>
      </c>
      <c r="AZ153" s="508" t="e">
        <f ca="1">+IF(AND(ISNUMBER(OFFSET('Hygiene Data'!$D$5,0,10*ROW('Hygiene Data'!D147))),'Data Summary'!DO153="Yes"),OFFSET('Hygiene Data'!$D$5,0,10*ROW('Hygiene Data'!D147)),NA())</f>
        <v>#N/A</v>
      </c>
      <c r="BA153" s="508" t="e">
        <f ca="1">+IF(AND(ISNUMBER(OFFSET('Hygiene Data'!$D$7,0,10*ROW('Hygiene Data'!D147))),'Data Summary'!DP153="Yes"),OFFSET('Hygiene Data'!$D$7,0,10*ROW('Hygiene Data'!D147)),NA())</f>
        <v>#N/A</v>
      </c>
      <c r="BB153" s="508" t="e">
        <f ca="1">+IF(AND(ISNUMBER(OFFSET('Hygiene Data'!$D$9,0,10*ROW('Hygiene Data'!D147))),'Data Summary'!DQ153="Yes"),OFFSET('Hygiene Data'!$D$9,0,10*ROW('Hygiene Data'!D147)),NA())</f>
        <v>#N/A</v>
      </c>
      <c r="BC153" s="508" t="e">
        <f ca="1">+IF(AND(ISNUMBER(OFFSET('Hygiene Data'!$E$5,0,10*ROW('Hygiene Data'!E147))),'Data Summary'!DR153="Yes"),OFFSET('Hygiene Data'!$E$5,0,10*ROW('Hygiene Data'!E147)),NA())</f>
        <v>#N/A</v>
      </c>
      <c r="BD153" s="508" t="e">
        <f ca="1">+IF(AND(ISNUMBER(OFFSET('Hygiene Data'!$E$7,0,10*ROW('Hygiene Data'!E147))),'Data Summary'!DS153="Yes"),OFFSET('Hygiene Data'!$E$7,0,10*ROW('Hygiene Data'!E147)),NA())</f>
        <v>#N/A</v>
      </c>
      <c r="BE153" s="508" t="e">
        <f ca="1">+IF(AND(ISNUMBER(OFFSET('Hygiene Data'!$E$9,0,10*ROW('Hygiene Data'!E147))),'Data Summary'!DT153="Yes"),OFFSET('Hygiene Data'!$E$9,0,10*ROW('Hygiene Data'!E147)),NA())</f>
        <v>#N/A</v>
      </c>
      <c r="BF153" s="508" t="e">
        <f ca="1">+IF(AND(ISNUMBER(OFFSET('Hygiene Data'!$F$5,0,10*ROW('Hygiene Data'!F147))),'Data Summary'!DU153="Yes"),OFFSET('Hygiene Data'!$F$5,0,10*ROW('Hygiene Data'!F147)),NA())</f>
        <v>#N/A</v>
      </c>
      <c r="BG153" s="508" t="e">
        <f ca="1">+IF(AND(ISNUMBER(OFFSET('Hygiene Data'!$F$7,0,10*ROW('Hygiene Data'!F147))),'Data Summary'!DV153="Yes"),OFFSET('Hygiene Data'!$F$7,0,10*ROW('Hygiene Data'!F147)),NA())</f>
        <v>#N/A</v>
      </c>
      <c r="BH153" s="508" t="e">
        <f ca="1">+IF(AND(ISNUMBER(OFFSET('Hygiene Data'!$F$9,0,10*ROW('Hygiene Data'!F147))),'Data Summary'!DW153="Yes"),OFFSET('Hygiene Data'!$F$9,0,10*ROW('Hygiene Data'!F147)),NA())</f>
        <v>#N/A</v>
      </c>
      <c r="BI153" s="508" t="e">
        <f ca="1">+IF(AND(ISNUMBER(OFFSET('Hygiene Data'!$G$5,0,10*ROW('Hygiene Data'!G147))),'Data Summary'!DX153="Yes"),OFFSET('Hygiene Data'!$G$5,0,10*ROW('Hygiene Data'!G147)),NA())</f>
        <v>#N/A</v>
      </c>
      <c r="BJ153" s="508" t="e">
        <f ca="1">+IF(AND(ISNUMBER(OFFSET('Hygiene Data'!$G$7,0,10*ROW('Hygiene Data'!G147))),'Data Summary'!DY153="Yes"),OFFSET('Hygiene Data'!$G$7,0,10*ROW('Hygiene Data'!G147)),NA())</f>
        <v>#N/A</v>
      </c>
      <c r="BK153" s="508" t="e">
        <f ca="1">+IF(AND(ISNUMBER(OFFSET('Hygiene Data'!$G$9,0,10*ROW('Hygiene Data'!G147))),'Data Summary'!DZ153="Yes"),OFFSET('Hygiene Data'!$G$9,0,10*ROW('Hygiene Data'!G147)),NA())</f>
        <v>#N/A</v>
      </c>
      <c r="BL153" s="508" t="e">
        <f ca="1">+IF(AND(ISNUMBER(OFFSET('Hygiene Data'!$H$5,0,10*ROW('Hygiene Data'!H147))),'Data Summary'!EA153="Yes"),OFFSET('Hygiene Data'!$H$5,0,10*ROW('Hygiene Data'!H147)),NA())</f>
        <v>#N/A</v>
      </c>
      <c r="BM153" s="508" t="e">
        <f ca="1">+IF(AND(ISNUMBER(OFFSET('Hygiene Data'!$H$7,0,10*ROW('Hygiene Data'!H147))),'Data Summary'!EB153="Yes"),OFFSET('Hygiene Data'!$H$7,0,10*ROW('Hygiene Data'!H147)),NA())</f>
        <v>#N/A</v>
      </c>
      <c r="BN153" s="508" t="e">
        <f ca="1">+IF(AND(ISNUMBER(OFFSET('Hygiene Data'!$H$9,0,10*ROW('Hygiene Data'!H147))),'Data Summary'!EC153="Yes"),OFFSET('Hygiene Data'!$H$9,0,10*ROW('Hygiene Data'!H147)),NA())</f>
        <v>#N/A</v>
      </c>
      <c r="BO153" s="508" t="e">
        <f ca="1">+IF(AND(ISNUMBER(OFFSET('Hygiene Data'!$I$5,0,10*ROW('Hygiene Data'!I147))),'Data Summary'!ED153="Yes"),OFFSET('Hygiene Data'!$I$5,0,10*ROW('Hygiene Data'!I147)),NA())</f>
        <v>#N/A</v>
      </c>
      <c r="BP153" s="508" t="e">
        <f ca="1">+IF(AND(ISNUMBER(OFFSET('Hygiene Data'!$I$7,0,10*ROW('Hygiene Data'!I147))),'Data Summary'!EE153="Yes"),OFFSET('Hygiene Data'!$I$7,0,10*ROW('Hygiene Data'!I147)),NA())</f>
        <v>#N/A</v>
      </c>
      <c r="BQ153" s="508" t="e">
        <f ca="1">+IF(AND(ISNUMBER(OFFSET('Hygiene Data'!$I$9,0,10*ROW('Hygiene Data'!I147))),'Data Summary'!EF153="Yes"),OFFSET('Hygiene Data'!$I$9,0,10*ROW('Hygiene Data'!I147)),NA())</f>
        <v>#N/A</v>
      </c>
    </row>
    <row r="154" spans="1:69" x14ac:dyDescent="0.25">
      <c r="A154" s="504" t="e">
        <f ca="1">+RIGHT('Data Summary'!A154,LEN('Data Summary'!A154)-9)</f>
        <v>#VALUE!</v>
      </c>
      <c r="B154" s="478" t="str">
        <f ca="1">+IF(ISTEXT('Data Summary'!B154),'Data Summary'!B154,"")</f>
        <v/>
      </c>
      <c r="C154" s="505" t="e">
        <f ca="1">+VALUE('Data Summary'!C154)</f>
        <v>#VALUE!</v>
      </c>
      <c r="D154" s="506" t="e">
        <f ca="1">+IF(AND(ISNUMBER(OFFSET('Water Data'!$D$4,0,10*ROW('Water Data'!D148))),'Data Summary'!BS154="Yes"),100-OFFSET('Water Data'!$D$4,0,10*ROW('Water Data'!D148)),NA())</f>
        <v>#N/A</v>
      </c>
      <c r="E154" s="506" t="e">
        <f ca="1">+IF(AND(ISNUMBER(OFFSET('Water Data'!$D$6,0,10*ROW('Water Data'!D148))),'Data Summary'!BT154="Yes"),OFFSET('Water Data'!$D$6,0,10*ROW('Water Data'!D148)),NA())</f>
        <v>#N/A</v>
      </c>
      <c r="F154" s="506" t="e">
        <f ca="1">+IF(AND(ISNUMBER(OFFSET('Water Data'!$D$9,0,10*ROW('Water Data'!D148))),'Data Summary'!BU154="Yes"),OFFSET('Water Data'!$D$9,0,10*ROW('Water Data'!D148)),NA())</f>
        <v>#N/A</v>
      </c>
      <c r="G154" s="506" t="e">
        <f ca="1">+IF(AND(ISNUMBER(OFFSET('Water Data'!$E$4,0,10*ROW('Water Data'!E148))),'Data Summary'!BV154="Yes"),100-OFFSET('Water Data'!$E$4,0,10*ROW('Water Data'!E148)),NA())</f>
        <v>#N/A</v>
      </c>
      <c r="H154" s="506" t="e">
        <f ca="1">+IF(AND(ISNUMBER(OFFSET('Water Data'!$E$6,0,10*ROW('Water Data'!E148))),'Data Summary'!BW154="Yes"),OFFSET('Water Data'!$E$6,0,10*ROW('Water Data'!E148)),NA())</f>
        <v>#N/A</v>
      </c>
      <c r="I154" s="506" t="e">
        <f ca="1">+IF(AND(ISNUMBER(OFFSET('Water Data'!$E$9,0,10*ROW('Water Data'!E148))),'Data Summary'!BX154="Yes"),OFFSET('Water Data'!$E$9,0,10*ROW('Water Data'!E148)),NA())</f>
        <v>#N/A</v>
      </c>
      <c r="J154" s="506" t="e">
        <f ca="1">+IF(AND(ISNUMBER(OFFSET('Water Data'!$F$4,0,10*ROW('Water Data'!F148))),'Data Summary'!BY154="Yes"),100-OFFSET('Water Data'!$F$4,0,10*ROW('Water Data'!F148)),NA())</f>
        <v>#N/A</v>
      </c>
      <c r="K154" s="506" t="e">
        <f ca="1">+IF(AND(ISNUMBER(OFFSET('Water Data'!$F$6,0,10*ROW('Water Data'!F148))),'Data Summary'!BZ154="Yes"),OFFSET('Water Data'!$F$6,0,10*ROW('Water Data'!F148)),NA())</f>
        <v>#N/A</v>
      </c>
      <c r="L154" s="506" t="e">
        <f ca="1">+IF(AND(ISNUMBER(OFFSET('Water Data'!$F$9,0,10*ROW('Water Data'!F148))),'Data Summary'!CA154="Yes"),OFFSET('Water Data'!$F$9,0,10*ROW('Water Data'!F148)),NA())</f>
        <v>#N/A</v>
      </c>
      <c r="M154" s="506" t="e">
        <f ca="1">+IF(AND(ISNUMBER(OFFSET('Water Data'!$G$4,0,10*ROW('Water Data'!G148))),'Data Summary'!CB154="Yes"),100-OFFSET('Water Data'!$G$4,0,10*ROW('Water Data'!G148)),NA())</f>
        <v>#N/A</v>
      </c>
      <c r="N154" s="506" t="e">
        <f ca="1">+IF(AND(ISNUMBER(OFFSET('Water Data'!$G$6,0,10*ROW('Water Data'!G148))),'Data Summary'!CC154="Yes"),OFFSET('Water Data'!$G$6,0,10*ROW('Water Data'!G148)),NA())</f>
        <v>#N/A</v>
      </c>
      <c r="O154" s="506" t="e">
        <f ca="1">+IF(AND(ISNUMBER(OFFSET('Water Data'!$G$9,0,10*ROW('Water Data'!G148))),'Data Summary'!CD154="Yes"),OFFSET('Water Data'!$G$9,0,10*ROW('Water Data'!G148)),NA())</f>
        <v>#N/A</v>
      </c>
      <c r="P154" s="506" t="e">
        <f ca="1">+IF(AND(ISNUMBER(OFFSET('Water Data'!$H$4,0,10*ROW('Water Data'!H148))),'Data Summary'!CE154="Yes"),100-OFFSET('Water Data'!$H$4,0,10*ROW('Water Data'!H148)),NA())</f>
        <v>#N/A</v>
      </c>
      <c r="Q154" s="506" t="e">
        <f ca="1">+IF(AND(ISNUMBER(OFFSET('Water Data'!$H$6,0,10*ROW('Water Data'!H148))),'Data Summary'!CF154="Yes"),OFFSET('Water Data'!$H$6,0,10*ROW('Water Data'!H148)),NA())</f>
        <v>#N/A</v>
      </c>
      <c r="R154" s="506" t="e">
        <f ca="1">+IF(AND(ISNUMBER(OFFSET('Water Data'!$H$9,0,10*ROW('Water Data'!H148))),'Data Summary'!CG154="Yes"),OFFSET('Water Data'!$H$9,0,10*ROW('Water Data'!H148)),NA())</f>
        <v>#N/A</v>
      </c>
      <c r="S154" s="506" t="e">
        <f ca="1">+IF(AND(ISNUMBER(OFFSET('Water Data'!$I$4,0,10*ROW('Water Data'!I148))),'Data Summary'!CH154="Yes"),100-OFFSET('Water Data'!$I$4,0,10*ROW('Water Data'!I148)),NA())</f>
        <v>#N/A</v>
      </c>
      <c r="T154" s="506" t="e">
        <f ca="1">+IF(AND(ISNUMBER(OFFSET('Water Data'!$I$6,0,10*ROW('Water Data'!I148))),'Data Summary'!CI154="Yes"),OFFSET('Water Data'!$I$6,0,10*ROW('Water Data'!I148)),NA())</f>
        <v>#N/A</v>
      </c>
      <c r="U154" s="506" t="e">
        <f ca="1">+IF(AND(ISNUMBER(OFFSET('Water Data'!$I$9,0,10*ROW('Water Data'!I148))),'Data Summary'!CJ154="Yes"),OFFSET('Water Data'!$I$9,0,10*ROW('Water Data'!I148)),NA())</f>
        <v>#N/A</v>
      </c>
      <c r="V154" s="507" t="e">
        <f ca="1">+IF(AND(ISNUMBER(OFFSET('Sanitation Data'!$D$4,0,10*ROW('Sanitation Data'!D148))),'Data Summary'!CK154="Yes"),100-OFFSET('Sanitation Data'!$D$4,0,10*ROW('Sanitation Data'!D148)),NA())</f>
        <v>#N/A</v>
      </c>
      <c r="W154" s="507" t="e">
        <f ca="1">+IF(AND(ISNUMBER(OFFSET('Sanitation Data'!$D$6,0,10*ROW('Sanitation Data'!D148))),'Data Summary'!CL154="Yes"),OFFSET('Sanitation Data'!$D$6,0,10*ROW('Sanitation Data'!D148)),NA())</f>
        <v>#N/A</v>
      </c>
      <c r="X154" s="507" t="e">
        <f ca="1">+IF(AND(ISNUMBER(OFFSET('Sanitation Data'!$D$10,0,10*ROW('Sanitation Data'!D148))),'Data Summary'!CM154="Yes"),OFFSET('Sanitation Data'!$D$10,0,10*ROW('Sanitation Data'!D148)),NA())</f>
        <v>#N/A</v>
      </c>
      <c r="Y154" s="507" t="e">
        <f ca="1">+IF(AND(ISNUMBER(OFFSET('Sanitation Data'!$D$11,0,10*ROW('Sanitation Data'!D148))),'Data Summary'!CN154="Yes"),OFFSET('Sanitation Data'!$D$11,0,10*ROW('Sanitation Data'!D148)),NA())</f>
        <v>#N/A</v>
      </c>
      <c r="Z154" s="507" t="e">
        <f ca="1">+IF(AND(ISNUMBER(OFFSET('Sanitation Data'!$D$12,0,10*ROW('Sanitation Data'!D148))),'Data Summary'!CO154="Yes"),OFFSET('Sanitation Data'!$D$12,0,10*ROW('Sanitation Data'!D148)),NA())</f>
        <v>#N/A</v>
      </c>
      <c r="AA154" s="507" t="e">
        <f ca="1">+IF(AND(ISNUMBER(OFFSET('Sanitation Data'!$E$4,0,10*ROW('Sanitation Data'!E148))),'Data Summary'!CP154="Yes"),100-OFFSET('Sanitation Data'!$E$4,0,10*ROW('Sanitation Data'!E148)),NA())</f>
        <v>#N/A</v>
      </c>
      <c r="AB154" s="507" t="e">
        <f ca="1">+IF(AND(ISNUMBER(OFFSET('Sanitation Data'!$E$6,0,10*ROW('Sanitation Data'!E148))),'Data Summary'!CQ154="Yes"),OFFSET('Sanitation Data'!$E$6,0,10*ROW('Sanitation Data'!E148)),NA())</f>
        <v>#N/A</v>
      </c>
      <c r="AC154" s="507" t="e">
        <f ca="1">+IF(AND(ISNUMBER(OFFSET('Sanitation Data'!$E$10,0,10*ROW('Sanitation Data'!E148))),'Data Summary'!CR154="Yes"),OFFSET('Sanitation Data'!$E$10,0,10*ROW('Sanitation Data'!E148)),NA())</f>
        <v>#N/A</v>
      </c>
      <c r="AD154" s="507" t="e">
        <f ca="1">+IF(AND(ISNUMBER(OFFSET('Sanitation Data'!$E$11,0,10*ROW('Sanitation Data'!E148))),'Data Summary'!CS154="Yes"),OFFSET('Sanitation Data'!$E$11,0,10*ROW('Sanitation Data'!E148)),NA())</f>
        <v>#N/A</v>
      </c>
      <c r="AE154" s="507" t="e">
        <f ca="1">+IF(AND(ISNUMBER(OFFSET('Sanitation Data'!$E$12,0,10*ROW('Sanitation Data'!E148))),'Data Summary'!CT154="Yes"),OFFSET('Sanitation Data'!$E$12,0,10*ROW('Sanitation Data'!E148)),NA())</f>
        <v>#N/A</v>
      </c>
      <c r="AF154" s="507" t="e">
        <f ca="1">+IF(AND(ISNUMBER(OFFSET('Sanitation Data'!$F$4,0,10*ROW('Sanitation Data'!F148))),'Data Summary'!CU154="Yes"),100-OFFSET('Sanitation Data'!$F$4,0,10*ROW('Sanitation Data'!F148)),NA())</f>
        <v>#N/A</v>
      </c>
      <c r="AG154" s="507" t="e">
        <f ca="1">+IF(AND(ISNUMBER(OFFSET('Sanitation Data'!$F$6,0,10*ROW('Sanitation Data'!F148))),'Data Summary'!CV154="Yes"),OFFSET('Sanitation Data'!$F$6,0,10*ROW('Sanitation Data'!F148)),NA())</f>
        <v>#N/A</v>
      </c>
      <c r="AH154" s="507" t="e">
        <f ca="1">+IF(AND(ISNUMBER(OFFSET('Sanitation Data'!$F$10,0,10*ROW('Sanitation Data'!F148))),'Data Summary'!CW154="Yes"),OFFSET('Sanitation Data'!$F$10,0,10*ROW('Sanitation Data'!F148)),NA())</f>
        <v>#N/A</v>
      </c>
      <c r="AI154" s="507" t="e">
        <f ca="1">+IF(AND(ISNUMBER(OFFSET('Sanitation Data'!$F$11,0,10*ROW('Sanitation Data'!F148))),'Data Summary'!CX154="Yes"),OFFSET('Sanitation Data'!$F$11,0,10*ROW('Sanitation Data'!F148)),NA())</f>
        <v>#N/A</v>
      </c>
      <c r="AJ154" s="507" t="e">
        <f ca="1">+IF(AND(ISNUMBER(OFFSET('Sanitation Data'!$F$12,0,10*ROW('Sanitation Data'!F148))),'Data Summary'!CY154="Yes"),OFFSET('Sanitation Data'!$F$12,0,10*ROW('Sanitation Data'!F148)),NA())</f>
        <v>#N/A</v>
      </c>
      <c r="AK154" s="507" t="e">
        <f ca="1">+IF(AND(ISNUMBER(OFFSET('Sanitation Data'!$G$4,0,10*ROW('Sanitation Data'!G148))),'Data Summary'!CZ154="Yes"),100-OFFSET('Sanitation Data'!$G$4,0,10*ROW('Sanitation Data'!G148)),NA())</f>
        <v>#N/A</v>
      </c>
      <c r="AL154" s="507" t="e">
        <f ca="1">+IF(AND(ISNUMBER(OFFSET('Sanitation Data'!$G$6,0,10*ROW('Sanitation Data'!G148))),'Data Summary'!DA154="Yes"),OFFSET('Sanitation Data'!$G$6,0,10*ROW('Sanitation Data'!G148)),NA())</f>
        <v>#N/A</v>
      </c>
      <c r="AM154" s="507" t="e">
        <f ca="1">+IF(AND(ISNUMBER(OFFSET('Sanitation Data'!$G$10,0,10*ROW('Sanitation Data'!G148))),'Data Summary'!DB154="Yes"),OFFSET('Sanitation Data'!$G$10,0,10*ROW('Sanitation Data'!G148)),NA())</f>
        <v>#N/A</v>
      </c>
      <c r="AN154" s="507" t="e">
        <f ca="1">+IF(AND(ISNUMBER(OFFSET('Sanitation Data'!$G$11,0,10*ROW('Sanitation Data'!G148))),'Data Summary'!DC154="Yes"),OFFSET('Sanitation Data'!$G$11,0,10*ROW('Sanitation Data'!G148)),NA())</f>
        <v>#N/A</v>
      </c>
      <c r="AO154" s="507" t="e">
        <f ca="1">+IF(AND(ISNUMBER(OFFSET('Sanitation Data'!$G$12,0,10*ROW('Sanitation Data'!G148))),'Data Summary'!DD154="Yes"),OFFSET('Sanitation Data'!$G$12,0,10*ROW('Sanitation Data'!G148)),NA())</f>
        <v>#N/A</v>
      </c>
      <c r="AP154" s="507" t="e">
        <f ca="1">+IF(AND(ISNUMBER(OFFSET('Sanitation Data'!$H$4,0,10*ROW('Sanitation Data'!H148))),'Data Summary'!DE154="Yes"),100-OFFSET('Sanitation Data'!$H$4,0,10*ROW('Sanitation Data'!H148)),NA())</f>
        <v>#N/A</v>
      </c>
      <c r="AQ154" s="507" t="e">
        <f ca="1">+IF(AND(ISNUMBER(OFFSET('Sanitation Data'!$H$6,0,10*ROW('Sanitation Data'!H148))),'Data Summary'!DF154="Yes"),OFFSET('Sanitation Data'!$H$6,0,10*ROW('Sanitation Data'!H148)),NA())</f>
        <v>#N/A</v>
      </c>
      <c r="AR154" s="507" t="e">
        <f ca="1">+IF(AND(ISNUMBER(OFFSET('Sanitation Data'!$H$10,0,10*ROW('Sanitation Data'!H148))),'Data Summary'!DG154="Yes"),OFFSET('Sanitation Data'!$H$10,0,10*ROW('Sanitation Data'!H148)),NA())</f>
        <v>#N/A</v>
      </c>
      <c r="AS154" s="507" t="e">
        <f ca="1">+IF(AND(ISNUMBER(OFFSET('Sanitation Data'!$H$11,0,10*ROW('Sanitation Data'!H148))),'Data Summary'!DH154="Yes"),OFFSET('Sanitation Data'!$H$11,0,10*ROW('Sanitation Data'!H148)),NA())</f>
        <v>#N/A</v>
      </c>
      <c r="AT154" s="507" t="e">
        <f ca="1">+IF(AND(ISNUMBER(OFFSET('Sanitation Data'!$H$12,0,10*ROW('Sanitation Data'!H148))),'Data Summary'!DI154="Yes"),OFFSET('Sanitation Data'!$H$12,0,10*ROW('Sanitation Data'!H148)),NA())</f>
        <v>#N/A</v>
      </c>
      <c r="AU154" s="507" t="e">
        <f ca="1">+IF(AND(ISNUMBER(OFFSET('Sanitation Data'!$I$4,0,10*ROW('Sanitation Data'!I148))),'Data Summary'!DJ154="Yes"),100-OFFSET('Sanitation Data'!$I$4,0,10*ROW('Sanitation Data'!I148)),NA())</f>
        <v>#N/A</v>
      </c>
      <c r="AV154" s="507" t="e">
        <f ca="1">+IF(AND(ISNUMBER(OFFSET('Sanitation Data'!$I$6,0,10*ROW('Sanitation Data'!I148))),'Data Summary'!DK154="Yes"),OFFSET('Sanitation Data'!$I$6,0,10*ROW('Sanitation Data'!I148)),NA())</f>
        <v>#N/A</v>
      </c>
      <c r="AW154" s="507" t="e">
        <f ca="1">+IF(AND(ISNUMBER(OFFSET('Sanitation Data'!$I$10,0,10*ROW('Sanitation Data'!I148))),'Data Summary'!DL154="Yes"),OFFSET('Sanitation Data'!$I$10,0,10*ROW('Sanitation Data'!I148)),NA())</f>
        <v>#N/A</v>
      </c>
      <c r="AX154" s="507" t="e">
        <f ca="1">+IF(AND(ISNUMBER(OFFSET('Sanitation Data'!$I$11,0,10*ROW('Sanitation Data'!I148))),'Data Summary'!DM154="Yes"),OFFSET('Sanitation Data'!$I$11,0,10*ROW('Sanitation Data'!I148)),NA())</f>
        <v>#N/A</v>
      </c>
      <c r="AY154" s="507" t="e">
        <f ca="1">+IF(AND(ISNUMBER(OFFSET('Sanitation Data'!$I$12,0,10*ROW('Sanitation Data'!I148))),'Data Summary'!DN154="Yes"),OFFSET('Sanitation Data'!$I$12,0,10*ROW('Sanitation Data'!I148)),NA())</f>
        <v>#N/A</v>
      </c>
      <c r="AZ154" s="508" t="e">
        <f ca="1">+IF(AND(ISNUMBER(OFFSET('Hygiene Data'!$D$5,0,10*ROW('Hygiene Data'!D148))),'Data Summary'!DO154="Yes"),OFFSET('Hygiene Data'!$D$5,0,10*ROW('Hygiene Data'!D148)),NA())</f>
        <v>#N/A</v>
      </c>
      <c r="BA154" s="508" t="e">
        <f ca="1">+IF(AND(ISNUMBER(OFFSET('Hygiene Data'!$D$7,0,10*ROW('Hygiene Data'!D148))),'Data Summary'!DP154="Yes"),OFFSET('Hygiene Data'!$D$7,0,10*ROW('Hygiene Data'!D148)),NA())</f>
        <v>#N/A</v>
      </c>
      <c r="BB154" s="508" t="e">
        <f ca="1">+IF(AND(ISNUMBER(OFFSET('Hygiene Data'!$D$9,0,10*ROW('Hygiene Data'!D148))),'Data Summary'!DQ154="Yes"),OFFSET('Hygiene Data'!$D$9,0,10*ROW('Hygiene Data'!D148)),NA())</f>
        <v>#N/A</v>
      </c>
      <c r="BC154" s="508" t="e">
        <f ca="1">+IF(AND(ISNUMBER(OFFSET('Hygiene Data'!$E$5,0,10*ROW('Hygiene Data'!E148))),'Data Summary'!DR154="Yes"),OFFSET('Hygiene Data'!$E$5,0,10*ROW('Hygiene Data'!E148)),NA())</f>
        <v>#N/A</v>
      </c>
      <c r="BD154" s="508" t="e">
        <f ca="1">+IF(AND(ISNUMBER(OFFSET('Hygiene Data'!$E$7,0,10*ROW('Hygiene Data'!E148))),'Data Summary'!DS154="Yes"),OFFSET('Hygiene Data'!$E$7,0,10*ROW('Hygiene Data'!E148)),NA())</f>
        <v>#N/A</v>
      </c>
      <c r="BE154" s="508" t="e">
        <f ca="1">+IF(AND(ISNUMBER(OFFSET('Hygiene Data'!$E$9,0,10*ROW('Hygiene Data'!E148))),'Data Summary'!DT154="Yes"),OFFSET('Hygiene Data'!$E$9,0,10*ROW('Hygiene Data'!E148)),NA())</f>
        <v>#N/A</v>
      </c>
      <c r="BF154" s="508" t="e">
        <f ca="1">+IF(AND(ISNUMBER(OFFSET('Hygiene Data'!$F$5,0,10*ROW('Hygiene Data'!F148))),'Data Summary'!DU154="Yes"),OFFSET('Hygiene Data'!$F$5,0,10*ROW('Hygiene Data'!F148)),NA())</f>
        <v>#N/A</v>
      </c>
      <c r="BG154" s="508" t="e">
        <f ca="1">+IF(AND(ISNUMBER(OFFSET('Hygiene Data'!$F$7,0,10*ROW('Hygiene Data'!F148))),'Data Summary'!DV154="Yes"),OFFSET('Hygiene Data'!$F$7,0,10*ROW('Hygiene Data'!F148)),NA())</f>
        <v>#N/A</v>
      </c>
      <c r="BH154" s="508" t="e">
        <f ca="1">+IF(AND(ISNUMBER(OFFSET('Hygiene Data'!$F$9,0,10*ROW('Hygiene Data'!F148))),'Data Summary'!DW154="Yes"),OFFSET('Hygiene Data'!$F$9,0,10*ROW('Hygiene Data'!F148)),NA())</f>
        <v>#N/A</v>
      </c>
      <c r="BI154" s="508" t="e">
        <f ca="1">+IF(AND(ISNUMBER(OFFSET('Hygiene Data'!$G$5,0,10*ROW('Hygiene Data'!G148))),'Data Summary'!DX154="Yes"),OFFSET('Hygiene Data'!$G$5,0,10*ROW('Hygiene Data'!G148)),NA())</f>
        <v>#N/A</v>
      </c>
      <c r="BJ154" s="508" t="e">
        <f ca="1">+IF(AND(ISNUMBER(OFFSET('Hygiene Data'!$G$7,0,10*ROW('Hygiene Data'!G148))),'Data Summary'!DY154="Yes"),OFFSET('Hygiene Data'!$G$7,0,10*ROW('Hygiene Data'!G148)),NA())</f>
        <v>#N/A</v>
      </c>
      <c r="BK154" s="508" t="e">
        <f ca="1">+IF(AND(ISNUMBER(OFFSET('Hygiene Data'!$G$9,0,10*ROW('Hygiene Data'!G148))),'Data Summary'!DZ154="Yes"),OFFSET('Hygiene Data'!$G$9,0,10*ROW('Hygiene Data'!G148)),NA())</f>
        <v>#N/A</v>
      </c>
      <c r="BL154" s="508" t="e">
        <f ca="1">+IF(AND(ISNUMBER(OFFSET('Hygiene Data'!$H$5,0,10*ROW('Hygiene Data'!H148))),'Data Summary'!EA154="Yes"),OFFSET('Hygiene Data'!$H$5,0,10*ROW('Hygiene Data'!H148)),NA())</f>
        <v>#N/A</v>
      </c>
      <c r="BM154" s="508" t="e">
        <f ca="1">+IF(AND(ISNUMBER(OFFSET('Hygiene Data'!$H$7,0,10*ROW('Hygiene Data'!H148))),'Data Summary'!EB154="Yes"),OFFSET('Hygiene Data'!$H$7,0,10*ROW('Hygiene Data'!H148)),NA())</f>
        <v>#N/A</v>
      </c>
      <c r="BN154" s="508" t="e">
        <f ca="1">+IF(AND(ISNUMBER(OFFSET('Hygiene Data'!$H$9,0,10*ROW('Hygiene Data'!H148))),'Data Summary'!EC154="Yes"),OFFSET('Hygiene Data'!$H$9,0,10*ROW('Hygiene Data'!H148)),NA())</f>
        <v>#N/A</v>
      </c>
      <c r="BO154" s="508" t="e">
        <f ca="1">+IF(AND(ISNUMBER(OFFSET('Hygiene Data'!$I$5,0,10*ROW('Hygiene Data'!I148))),'Data Summary'!ED154="Yes"),OFFSET('Hygiene Data'!$I$5,0,10*ROW('Hygiene Data'!I148)),NA())</f>
        <v>#N/A</v>
      </c>
      <c r="BP154" s="508" t="e">
        <f ca="1">+IF(AND(ISNUMBER(OFFSET('Hygiene Data'!$I$7,0,10*ROW('Hygiene Data'!I148))),'Data Summary'!EE154="Yes"),OFFSET('Hygiene Data'!$I$7,0,10*ROW('Hygiene Data'!I148)),NA())</f>
        <v>#N/A</v>
      </c>
      <c r="BQ154" s="508" t="e">
        <f ca="1">+IF(AND(ISNUMBER(OFFSET('Hygiene Data'!$I$9,0,10*ROW('Hygiene Data'!I148))),'Data Summary'!EF154="Yes"),OFFSET('Hygiene Data'!$I$9,0,10*ROW('Hygiene Data'!I148)),NA())</f>
        <v>#N/A</v>
      </c>
    </row>
    <row r="155" spans="1:69" x14ac:dyDescent="0.25">
      <c r="A155" s="504" t="e">
        <f ca="1">+RIGHT('Data Summary'!A155,LEN('Data Summary'!A155)-9)</f>
        <v>#VALUE!</v>
      </c>
      <c r="B155" s="478" t="str">
        <f ca="1">+IF(ISTEXT('Data Summary'!B155),'Data Summary'!B155,"")</f>
        <v/>
      </c>
      <c r="C155" s="505" t="e">
        <f ca="1">+VALUE('Data Summary'!C155)</f>
        <v>#VALUE!</v>
      </c>
      <c r="D155" s="506" t="e">
        <f ca="1">+IF(AND(ISNUMBER(OFFSET('Water Data'!$D$4,0,10*ROW('Water Data'!D149))),'Data Summary'!BS155="Yes"),100-OFFSET('Water Data'!$D$4,0,10*ROW('Water Data'!D149)),NA())</f>
        <v>#N/A</v>
      </c>
      <c r="E155" s="506" t="e">
        <f ca="1">+IF(AND(ISNUMBER(OFFSET('Water Data'!$D$6,0,10*ROW('Water Data'!D149))),'Data Summary'!BT155="Yes"),OFFSET('Water Data'!$D$6,0,10*ROW('Water Data'!D149)),NA())</f>
        <v>#N/A</v>
      </c>
      <c r="F155" s="506" t="e">
        <f ca="1">+IF(AND(ISNUMBER(OFFSET('Water Data'!$D$9,0,10*ROW('Water Data'!D149))),'Data Summary'!BU155="Yes"),OFFSET('Water Data'!$D$9,0,10*ROW('Water Data'!D149)),NA())</f>
        <v>#N/A</v>
      </c>
      <c r="G155" s="506" t="e">
        <f ca="1">+IF(AND(ISNUMBER(OFFSET('Water Data'!$E$4,0,10*ROW('Water Data'!E149))),'Data Summary'!BV155="Yes"),100-OFFSET('Water Data'!$E$4,0,10*ROW('Water Data'!E149)),NA())</f>
        <v>#N/A</v>
      </c>
      <c r="H155" s="506" t="e">
        <f ca="1">+IF(AND(ISNUMBER(OFFSET('Water Data'!$E$6,0,10*ROW('Water Data'!E149))),'Data Summary'!BW155="Yes"),OFFSET('Water Data'!$E$6,0,10*ROW('Water Data'!E149)),NA())</f>
        <v>#N/A</v>
      </c>
      <c r="I155" s="506" t="e">
        <f ca="1">+IF(AND(ISNUMBER(OFFSET('Water Data'!$E$9,0,10*ROW('Water Data'!E149))),'Data Summary'!BX155="Yes"),OFFSET('Water Data'!$E$9,0,10*ROW('Water Data'!E149)),NA())</f>
        <v>#N/A</v>
      </c>
      <c r="J155" s="506" t="e">
        <f ca="1">+IF(AND(ISNUMBER(OFFSET('Water Data'!$F$4,0,10*ROW('Water Data'!F149))),'Data Summary'!BY155="Yes"),100-OFFSET('Water Data'!$F$4,0,10*ROW('Water Data'!F149)),NA())</f>
        <v>#N/A</v>
      </c>
      <c r="K155" s="506" t="e">
        <f ca="1">+IF(AND(ISNUMBER(OFFSET('Water Data'!$F$6,0,10*ROW('Water Data'!F149))),'Data Summary'!BZ155="Yes"),OFFSET('Water Data'!$F$6,0,10*ROW('Water Data'!F149)),NA())</f>
        <v>#N/A</v>
      </c>
      <c r="L155" s="506" t="e">
        <f ca="1">+IF(AND(ISNUMBER(OFFSET('Water Data'!$F$9,0,10*ROW('Water Data'!F149))),'Data Summary'!CA155="Yes"),OFFSET('Water Data'!$F$9,0,10*ROW('Water Data'!F149)),NA())</f>
        <v>#N/A</v>
      </c>
      <c r="M155" s="506" t="e">
        <f ca="1">+IF(AND(ISNUMBER(OFFSET('Water Data'!$G$4,0,10*ROW('Water Data'!G149))),'Data Summary'!CB155="Yes"),100-OFFSET('Water Data'!$G$4,0,10*ROW('Water Data'!G149)),NA())</f>
        <v>#N/A</v>
      </c>
      <c r="N155" s="506" t="e">
        <f ca="1">+IF(AND(ISNUMBER(OFFSET('Water Data'!$G$6,0,10*ROW('Water Data'!G149))),'Data Summary'!CC155="Yes"),OFFSET('Water Data'!$G$6,0,10*ROW('Water Data'!G149)),NA())</f>
        <v>#N/A</v>
      </c>
      <c r="O155" s="506" t="e">
        <f ca="1">+IF(AND(ISNUMBER(OFFSET('Water Data'!$G$9,0,10*ROW('Water Data'!G149))),'Data Summary'!CD155="Yes"),OFFSET('Water Data'!$G$9,0,10*ROW('Water Data'!G149)),NA())</f>
        <v>#N/A</v>
      </c>
      <c r="P155" s="506" t="e">
        <f ca="1">+IF(AND(ISNUMBER(OFFSET('Water Data'!$H$4,0,10*ROW('Water Data'!H149))),'Data Summary'!CE155="Yes"),100-OFFSET('Water Data'!$H$4,0,10*ROW('Water Data'!H149)),NA())</f>
        <v>#N/A</v>
      </c>
      <c r="Q155" s="506" t="e">
        <f ca="1">+IF(AND(ISNUMBER(OFFSET('Water Data'!$H$6,0,10*ROW('Water Data'!H149))),'Data Summary'!CF155="Yes"),OFFSET('Water Data'!$H$6,0,10*ROW('Water Data'!H149)),NA())</f>
        <v>#N/A</v>
      </c>
      <c r="R155" s="506" t="e">
        <f ca="1">+IF(AND(ISNUMBER(OFFSET('Water Data'!$H$9,0,10*ROW('Water Data'!H149))),'Data Summary'!CG155="Yes"),OFFSET('Water Data'!$H$9,0,10*ROW('Water Data'!H149)),NA())</f>
        <v>#N/A</v>
      </c>
      <c r="S155" s="506" t="e">
        <f ca="1">+IF(AND(ISNUMBER(OFFSET('Water Data'!$I$4,0,10*ROW('Water Data'!I149))),'Data Summary'!CH155="Yes"),100-OFFSET('Water Data'!$I$4,0,10*ROW('Water Data'!I149)),NA())</f>
        <v>#N/A</v>
      </c>
      <c r="T155" s="506" t="e">
        <f ca="1">+IF(AND(ISNUMBER(OFFSET('Water Data'!$I$6,0,10*ROW('Water Data'!I149))),'Data Summary'!CI155="Yes"),OFFSET('Water Data'!$I$6,0,10*ROW('Water Data'!I149)),NA())</f>
        <v>#N/A</v>
      </c>
      <c r="U155" s="506" t="e">
        <f ca="1">+IF(AND(ISNUMBER(OFFSET('Water Data'!$I$9,0,10*ROW('Water Data'!I149))),'Data Summary'!CJ155="Yes"),OFFSET('Water Data'!$I$9,0,10*ROW('Water Data'!I149)),NA())</f>
        <v>#N/A</v>
      </c>
      <c r="V155" s="507" t="e">
        <f ca="1">+IF(AND(ISNUMBER(OFFSET('Sanitation Data'!$D$4,0,10*ROW('Sanitation Data'!D149))),'Data Summary'!CK155="Yes"),100-OFFSET('Sanitation Data'!$D$4,0,10*ROW('Sanitation Data'!D149)),NA())</f>
        <v>#N/A</v>
      </c>
      <c r="W155" s="507" t="e">
        <f ca="1">+IF(AND(ISNUMBER(OFFSET('Sanitation Data'!$D$6,0,10*ROW('Sanitation Data'!D149))),'Data Summary'!CL155="Yes"),OFFSET('Sanitation Data'!$D$6,0,10*ROW('Sanitation Data'!D149)),NA())</f>
        <v>#N/A</v>
      </c>
      <c r="X155" s="507" t="e">
        <f ca="1">+IF(AND(ISNUMBER(OFFSET('Sanitation Data'!$D$10,0,10*ROW('Sanitation Data'!D149))),'Data Summary'!CM155="Yes"),OFFSET('Sanitation Data'!$D$10,0,10*ROW('Sanitation Data'!D149)),NA())</f>
        <v>#N/A</v>
      </c>
      <c r="Y155" s="507" t="e">
        <f ca="1">+IF(AND(ISNUMBER(OFFSET('Sanitation Data'!$D$11,0,10*ROW('Sanitation Data'!D149))),'Data Summary'!CN155="Yes"),OFFSET('Sanitation Data'!$D$11,0,10*ROW('Sanitation Data'!D149)),NA())</f>
        <v>#N/A</v>
      </c>
      <c r="Z155" s="507" t="e">
        <f ca="1">+IF(AND(ISNUMBER(OFFSET('Sanitation Data'!$D$12,0,10*ROW('Sanitation Data'!D149))),'Data Summary'!CO155="Yes"),OFFSET('Sanitation Data'!$D$12,0,10*ROW('Sanitation Data'!D149)),NA())</f>
        <v>#N/A</v>
      </c>
      <c r="AA155" s="507" t="e">
        <f ca="1">+IF(AND(ISNUMBER(OFFSET('Sanitation Data'!$E$4,0,10*ROW('Sanitation Data'!E149))),'Data Summary'!CP155="Yes"),100-OFFSET('Sanitation Data'!$E$4,0,10*ROW('Sanitation Data'!E149)),NA())</f>
        <v>#N/A</v>
      </c>
      <c r="AB155" s="507" t="e">
        <f ca="1">+IF(AND(ISNUMBER(OFFSET('Sanitation Data'!$E$6,0,10*ROW('Sanitation Data'!E149))),'Data Summary'!CQ155="Yes"),OFFSET('Sanitation Data'!$E$6,0,10*ROW('Sanitation Data'!E149)),NA())</f>
        <v>#N/A</v>
      </c>
      <c r="AC155" s="507" t="e">
        <f ca="1">+IF(AND(ISNUMBER(OFFSET('Sanitation Data'!$E$10,0,10*ROW('Sanitation Data'!E149))),'Data Summary'!CR155="Yes"),OFFSET('Sanitation Data'!$E$10,0,10*ROW('Sanitation Data'!E149)),NA())</f>
        <v>#N/A</v>
      </c>
      <c r="AD155" s="507" t="e">
        <f ca="1">+IF(AND(ISNUMBER(OFFSET('Sanitation Data'!$E$11,0,10*ROW('Sanitation Data'!E149))),'Data Summary'!CS155="Yes"),OFFSET('Sanitation Data'!$E$11,0,10*ROW('Sanitation Data'!E149)),NA())</f>
        <v>#N/A</v>
      </c>
      <c r="AE155" s="507" t="e">
        <f ca="1">+IF(AND(ISNUMBER(OFFSET('Sanitation Data'!$E$12,0,10*ROW('Sanitation Data'!E149))),'Data Summary'!CT155="Yes"),OFFSET('Sanitation Data'!$E$12,0,10*ROW('Sanitation Data'!E149)),NA())</f>
        <v>#N/A</v>
      </c>
      <c r="AF155" s="507" t="e">
        <f ca="1">+IF(AND(ISNUMBER(OFFSET('Sanitation Data'!$F$4,0,10*ROW('Sanitation Data'!F149))),'Data Summary'!CU155="Yes"),100-OFFSET('Sanitation Data'!$F$4,0,10*ROW('Sanitation Data'!F149)),NA())</f>
        <v>#N/A</v>
      </c>
      <c r="AG155" s="507" t="e">
        <f ca="1">+IF(AND(ISNUMBER(OFFSET('Sanitation Data'!$F$6,0,10*ROW('Sanitation Data'!F149))),'Data Summary'!CV155="Yes"),OFFSET('Sanitation Data'!$F$6,0,10*ROW('Sanitation Data'!F149)),NA())</f>
        <v>#N/A</v>
      </c>
      <c r="AH155" s="507" t="e">
        <f ca="1">+IF(AND(ISNUMBER(OFFSET('Sanitation Data'!$F$10,0,10*ROW('Sanitation Data'!F149))),'Data Summary'!CW155="Yes"),OFFSET('Sanitation Data'!$F$10,0,10*ROW('Sanitation Data'!F149)),NA())</f>
        <v>#N/A</v>
      </c>
      <c r="AI155" s="507" t="e">
        <f ca="1">+IF(AND(ISNUMBER(OFFSET('Sanitation Data'!$F$11,0,10*ROW('Sanitation Data'!F149))),'Data Summary'!CX155="Yes"),OFFSET('Sanitation Data'!$F$11,0,10*ROW('Sanitation Data'!F149)),NA())</f>
        <v>#N/A</v>
      </c>
      <c r="AJ155" s="507" t="e">
        <f ca="1">+IF(AND(ISNUMBER(OFFSET('Sanitation Data'!$F$12,0,10*ROW('Sanitation Data'!F149))),'Data Summary'!CY155="Yes"),OFFSET('Sanitation Data'!$F$12,0,10*ROW('Sanitation Data'!F149)),NA())</f>
        <v>#N/A</v>
      </c>
      <c r="AK155" s="507" t="e">
        <f ca="1">+IF(AND(ISNUMBER(OFFSET('Sanitation Data'!$G$4,0,10*ROW('Sanitation Data'!G149))),'Data Summary'!CZ155="Yes"),100-OFFSET('Sanitation Data'!$G$4,0,10*ROW('Sanitation Data'!G149)),NA())</f>
        <v>#N/A</v>
      </c>
      <c r="AL155" s="507" t="e">
        <f ca="1">+IF(AND(ISNUMBER(OFFSET('Sanitation Data'!$G$6,0,10*ROW('Sanitation Data'!G149))),'Data Summary'!DA155="Yes"),OFFSET('Sanitation Data'!$G$6,0,10*ROW('Sanitation Data'!G149)),NA())</f>
        <v>#N/A</v>
      </c>
      <c r="AM155" s="507" t="e">
        <f ca="1">+IF(AND(ISNUMBER(OFFSET('Sanitation Data'!$G$10,0,10*ROW('Sanitation Data'!G149))),'Data Summary'!DB155="Yes"),OFFSET('Sanitation Data'!$G$10,0,10*ROW('Sanitation Data'!G149)),NA())</f>
        <v>#N/A</v>
      </c>
      <c r="AN155" s="507" t="e">
        <f ca="1">+IF(AND(ISNUMBER(OFFSET('Sanitation Data'!$G$11,0,10*ROW('Sanitation Data'!G149))),'Data Summary'!DC155="Yes"),OFFSET('Sanitation Data'!$G$11,0,10*ROW('Sanitation Data'!G149)),NA())</f>
        <v>#N/A</v>
      </c>
      <c r="AO155" s="507" t="e">
        <f ca="1">+IF(AND(ISNUMBER(OFFSET('Sanitation Data'!$G$12,0,10*ROW('Sanitation Data'!G149))),'Data Summary'!DD155="Yes"),OFFSET('Sanitation Data'!$G$12,0,10*ROW('Sanitation Data'!G149)),NA())</f>
        <v>#N/A</v>
      </c>
      <c r="AP155" s="507" t="e">
        <f ca="1">+IF(AND(ISNUMBER(OFFSET('Sanitation Data'!$H$4,0,10*ROW('Sanitation Data'!H149))),'Data Summary'!DE155="Yes"),100-OFFSET('Sanitation Data'!$H$4,0,10*ROW('Sanitation Data'!H149)),NA())</f>
        <v>#N/A</v>
      </c>
      <c r="AQ155" s="507" t="e">
        <f ca="1">+IF(AND(ISNUMBER(OFFSET('Sanitation Data'!$H$6,0,10*ROW('Sanitation Data'!H149))),'Data Summary'!DF155="Yes"),OFFSET('Sanitation Data'!$H$6,0,10*ROW('Sanitation Data'!H149)),NA())</f>
        <v>#N/A</v>
      </c>
      <c r="AR155" s="507" t="e">
        <f ca="1">+IF(AND(ISNUMBER(OFFSET('Sanitation Data'!$H$10,0,10*ROW('Sanitation Data'!H149))),'Data Summary'!DG155="Yes"),OFFSET('Sanitation Data'!$H$10,0,10*ROW('Sanitation Data'!H149)),NA())</f>
        <v>#N/A</v>
      </c>
      <c r="AS155" s="507" t="e">
        <f ca="1">+IF(AND(ISNUMBER(OFFSET('Sanitation Data'!$H$11,0,10*ROW('Sanitation Data'!H149))),'Data Summary'!DH155="Yes"),OFFSET('Sanitation Data'!$H$11,0,10*ROW('Sanitation Data'!H149)),NA())</f>
        <v>#N/A</v>
      </c>
      <c r="AT155" s="507" t="e">
        <f ca="1">+IF(AND(ISNUMBER(OFFSET('Sanitation Data'!$H$12,0,10*ROW('Sanitation Data'!H149))),'Data Summary'!DI155="Yes"),OFFSET('Sanitation Data'!$H$12,0,10*ROW('Sanitation Data'!H149)),NA())</f>
        <v>#N/A</v>
      </c>
      <c r="AU155" s="507" t="e">
        <f ca="1">+IF(AND(ISNUMBER(OFFSET('Sanitation Data'!$I$4,0,10*ROW('Sanitation Data'!I149))),'Data Summary'!DJ155="Yes"),100-OFFSET('Sanitation Data'!$I$4,0,10*ROW('Sanitation Data'!I149)),NA())</f>
        <v>#N/A</v>
      </c>
      <c r="AV155" s="507" t="e">
        <f ca="1">+IF(AND(ISNUMBER(OFFSET('Sanitation Data'!$I$6,0,10*ROW('Sanitation Data'!I149))),'Data Summary'!DK155="Yes"),OFFSET('Sanitation Data'!$I$6,0,10*ROW('Sanitation Data'!I149)),NA())</f>
        <v>#N/A</v>
      </c>
      <c r="AW155" s="507" t="e">
        <f ca="1">+IF(AND(ISNUMBER(OFFSET('Sanitation Data'!$I$10,0,10*ROW('Sanitation Data'!I149))),'Data Summary'!DL155="Yes"),OFFSET('Sanitation Data'!$I$10,0,10*ROW('Sanitation Data'!I149)),NA())</f>
        <v>#N/A</v>
      </c>
      <c r="AX155" s="507" t="e">
        <f ca="1">+IF(AND(ISNUMBER(OFFSET('Sanitation Data'!$I$11,0,10*ROW('Sanitation Data'!I149))),'Data Summary'!DM155="Yes"),OFFSET('Sanitation Data'!$I$11,0,10*ROW('Sanitation Data'!I149)),NA())</f>
        <v>#N/A</v>
      </c>
      <c r="AY155" s="507" t="e">
        <f ca="1">+IF(AND(ISNUMBER(OFFSET('Sanitation Data'!$I$12,0,10*ROW('Sanitation Data'!I149))),'Data Summary'!DN155="Yes"),OFFSET('Sanitation Data'!$I$12,0,10*ROW('Sanitation Data'!I149)),NA())</f>
        <v>#N/A</v>
      </c>
      <c r="AZ155" s="508" t="e">
        <f ca="1">+IF(AND(ISNUMBER(OFFSET('Hygiene Data'!$D$5,0,10*ROW('Hygiene Data'!D149))),'Data Summary'!DO155="Yes"),OFFSET('Hygiene Data'!$D$5,0,10*ROW('Hygiene Data'!D149)),NA())</f>
        <v>#N/A</v>
      </c>
      <c r="BA155" s="508" t="e">
        <f ca="1">+IF(AND(ISNUMBER(OFFSET('Hygiene Data'!$D$7,0,10*ROW('Hygiene Data'!D149))),'Data Summary'!DP155="Yes"),OFFSET('Hygiene Data'!$D$7,0,10*ROW('Hygiene Data'!D149)),NA())</f>
        <v>#N/A</v>
      </c>
      <c r="BB155" s="508" t="e">
        <f ca="1">+IF(AND(ISNUMBER(OFFSET('Hygiene Data'!$D$9,0,10*ROW('Hygiene Data'!D149))),'Data Summary'!DQ155="Yes"),OFFSET('Hygiene Data'!$D$9,0,10*ROW('Hygiene Data'!D149)),NA())</f>
        <v>#N/A</v>
      </c>
      <c r="BC155" s="508" t="e">
        <f ca="1">+IF(AND(ISNUMBER(OFFSET('Hygiene Data'!$E$5,0,10*ROW('Hygiene Data'!E149))),'Data Summary'!DR155="Yes"),OFFSET('Hygiene Data'!$E$5,0,10*ROW('Hygiene Data'!E149)),NA())</f>
        <v>#N/A</v>
      </c>
      <c r="BD155" s="508" t="e">
        <f ca="1">+IF(AND(ISNUMBER(OFFSET('Hygiene Data'!$E$7,0,10*ROW('Hygiene Data'!E149))),'Data Summary'!DS155="Yes"),OFFSET('Hygiene Data'!$E$7,0,10*ROW('Hygiene Data'!E149)),NA())</f>
        <v>#N/A</v>
      </c>
      <c r="BE155" s="508" t="e">
        <f ca="1">+IF(AND(ISNUMBER(OFFSET('Hygiene Data'!$E$9,0,10*ROW('Hygiene Data'!E149))),'Data Summary'!DT155="Yes"),OFFSET('Hygiene Data'!$E$9,0,10*ROW('Hygiene Data'!E149)),NA())</f>
        <v>#N/A</v>
      </c>
      <c r="BF155" s="508" t="e">
        <f ca="1">+IF(AND(ISNUMBER(OFFSET('Hygiene Data'!$F$5,0,10*ROW('Hygiene Data'!F149))),'Data Summary'!DU155="Yes"),OFFSET('Hygiene Data'!$F$5,0,10*ROW('Hygiene Data'!F149)),NA())</f>
        <v>#N/A</v>
      </c>
      <c r="BG155" s="508" t="e">
        <f ca="1">+IF(AND(ISNUMBER(OFFSET('Hygiene Data'!$F$7,0,10*ROW('Hygiene Data'!F149))),'Data Summary'!DV155="Yes"),OFFSET('Hygiene Data'!$F$7,0,10*ROW('Hygiene Data'!F149)),NA())</f>
        <v>#N/A</v>
      </c>
      <c r="BH155" s="508" t="e">
        <f ca="1">+IF(AND(ISNUMBER(OFFSET('Hygiene Data'!$F$9,0,10*ROW('Hygiene Data'!F149))),'Data Summary'!DW155="Yes"),OFFSET('Hygiene Data'!$F$9,0,10*ROW('Hygiene Data'!F149)),NA())</f>
        <v>#N/A</v>
      </c>
      <c r="BI155" s="508" t="e">
        <f ca="1">+IF(AND(ISNUMBER(OFFSET('Hygiene Data'!$G$5,0,10*ROW('Hygiene Data'!G149))),'Data Summary'!DX155="Yes"),OFFSET('Hygiene Data'!$G$5,0,10*ROW('Hygiene Data'!G149)),NA())</f>
        <v>#N/A</v>
      </c>
      <c r="BJ155" s="508" t="e">
        <f ca="1">+IF(AND(ISNUMBER(OFFSET('Hygiene Data'!$G$7,0,10*ROW('Hygiene Data'!G149))),'Data Summary'!DY155="Yes"),OFFSET('Hygiene Data'!$G$7,0,10*ROW('Hygiene Data'!G149)),NA())</f>
        <v>#N/A</v>
      </c>
      <c r="BK155" s="508" t="e">
        <f ca="1">+IF(AND(ISNUMBER(OFFSET('Hygiene Data'!$G$9,0,10*ROW('Hygiene Data'!G149))),'Data Summary'!DZ155="Yes"),OFFSET('Hygiene Data'!$G$9,0,10*ROW('Hygiene Data'!G149)),NA())</f>
        <v>#N/A</v>
      </c>
      <c r="BL155" s="508" t="e">
        <f ca="1">+IF(AND(ISNUMBER(OFFSET('Hygiene Data'!$H$5,0,10*ROW('Hygiene Data'!H149))),'Data Summary'!EA155="Yes"),OFFSET('Hygiene Data'!$H$5,0,10*ROW('Hygiene Data'!H149)),NA())</f>
        <v>#N/A</v>
      </c>
      <c r="BM155" s="508" t="e">
        <f ca="1">+IF(AND(ISNUMBER(OFFSET('Hygiene Data'!$H$7,0,10*ROW('Hygiene Data'!H149))),'Data Summary'!EB155="Yes"),OFFSET('Hygiene Data'!$H$7,0,10*ROW('Hygiene Data'!H149)),NA())</f>
        <v>#N/A</v>
      </c>
      <c r="BN155" s="508" t="e">
        <f ca="1">+IF(AND(ISNUMBER(OFFSET('Hygiene Data'!$H$9,0,10*ROW('Hygiene Data'!H149))),'Data Summary'!EC155="Yes"),OFFSET('Hygiene Data'!$H$9,0,10*ROW('Hygiene Data'!H149)),NA())</f>
        <v>#N/A</v>
      </c>
      <c r="BO155" s="508" t="e">
        <f ca="1">+IF(AND(ISNUMBER(OFFSET('Hygiene Data'!$I$5,0,10*ROW('Hygiene Data'!I149))),'Data Summary'!ED155="Yes"),OFFSET('Hygiene Data'!$I$5,0,10*ROW('Hygiene Data'!I149)),NA())</f>
        <v>#N/A</v>
      </c>
      <c r="BP155" s="508" t="e">
        <f ca="1">+IF(AND(ISNUMBER(OFFSET('Hygiene Data'!$I$7,0,10*ROW('Hygiene Data'!I149))),'Data Summary'!EE155="Yes"),OFFSET('Hygiene Data'!$I$7,0,10*ROW('Hygiene Data'!I149)),NA())</f>
        <v>#N/A</v>
      </c>
      <c r="BQ155" s="508" t="e">
        <f ca="1">+IF(AND(ISNUMBER(OFFSET('Hygiene Data'!$I$9,0,10*ROW('Hygiene Data'!I149))),'Data Summary'!EF155="Yes"),OFFSET('Hygiene Data'!$I$9,0,10*ROW('Hygiene Data'!I149)),NA())</f>
        <v>#N/A</v>
      </c>
    </row>
    <row r="156" spans="1:69" x14ac:dyDescent="0.25">
      <c r="A156" s="504" t="e">
        <f ca="1">+RIGHT('Data Summary'!A156,LEN('Data Summary'!A156)-9)</f>
        <v>#VALUE!</v>
      </c>
      <c r="B156" s="478" t="str">
        <f ca="1">+IF(ISTEXT('Data Summary'!B156),'Data Summary'!B156,"")</f>
        <v/>
      </c>
      <c r="C156" s="505" t="e">
        <f ca="1">+VALUE('Data Summary'!C156)</f>
        <v>#VALUE!</v>
      </c>
      <c r="D156" s="506" t="e">
        <f ca="1">+IF(AND(ISNUMBER(OFFSET('Water Data'!$D$4,0,10*ROW('Water Data'!D150))),'Data Summary'!BS156="Yes"),100-OFFSET('Water Data'!$D$4,0,10*ROW('Water Data'!D150)),NA())</f>
        <v>#N/A</v>
      </c>
      <c r="E156" s="506" t="e">
        <f ca="1">+IF(AND(ISNUMBER(OFFSET('Water Data'!$D$6,0,10*ROW('Water Data'!D150))),'Data Summary'!BT156="Yes"),OFFSET('Water Data'!$D$6,0,10*ROW('Water Data'!D150)),NA())</f>
        <v>#N/A</v>
      </c>
      <c r="F156" s="506" t="e">
        <f ca="1">+IF(AND(ISNUMBER(OFFSET('Water Data'!$D$9,0,10*ROW('Water Data'!D150))),'Data Summary'!BU156="Yes"),OFFSET('Water Data'!$D$9,0,10*ROW('Water Data'!D150)),NA())</f>
        <v>#N/A</v>
      </c>
      <c r="G156" s="506" t="e">
        <f ca="1">+IF(AND(ISNUMBER(OFFSET('Water Data'!$E$4,0,10*ROW('Water Data'!E150))),'Data Summary'!BV156="Yes"),100-OFFSET('Water Data'!$E$4,0,10*ROW('Water Data'!E150)),NA())</f>
        <v>#N/A</v>
      </c>
      <c r="H156" s="506" t="e">
        <f ca="1">+IF(AND(ISNUMBER(OFFSET('Water Data'!$E$6,0,10*ROW('Water Data'!E150))),'Data Summary'!BW156="Yes"),OFFSET('Water Data'!$E$6,0,10*ROW('Water Data'!E150)),NA())</f>
        <v>#N/A</v>
      </c>
      <c r="I156" s="506" t="e">
        <f ca="1">+IF(AND(ISNUMBER(OFFSET('Water Data'!$E$9,0,10*ROW('Water Data'!E150))),'Data Summary'!BX156="Yes"),OFFSET('Water Data'!$E$9,0,10*ROW('Water Data'!E150)),NA())</f>
        <v>#N/A</v>
      </c>
      <c r="J156" s="506" t="e">
        <f ca="1">+IF(AND(ISNUMBER(OFFSET('Water Data'!$F$4,0,10*ROW('Water Data'!F150))),'Data Summary'!BY156="Yes"),100-OFFSET('Water Data'!$F$4,0,10*ROW('Water Data'!F150)),NA())</f>
        <v>#N/A</v>
      </c>
      <c r="K156" s="506" t="e">
        <f ca="1">+IF(AND(ISNUMBER(OFFSET('Water Data'!$F$6,0,10*ROW('Water Data'!F150))),'Data Summary'!BZ156="Yes"),OFFSET('Water Data'!$F$6,0,10*ROW('Water Data'!F150)),NA())</f>
        <v>#N/A</v>
      </c>
      <c r="L156" s="506" t="e">
        <f ca="1">+IF(AND(ISNUMBER(OFFSET('Water Data'!$F$9,0,10*ROW('Water Data'!F150))),'Data Summary'!CA156="Yes"),OFFSET('Water Data'!$F$9,0,10*ROW('Water Data'!F150)),NA())</f>
        <v>#N/A</v>
      </c>
      <c r="M156" s="506" t="e">
        <f ca="1">+IF(AND(ISNUMBER(OFFSET('Water Data'!$G$4,0,10*ROW('Water Data'!G150))),'Data Summary'!CB156="Yes"),100-OFFSET('Water Data'!$G$4,0,10*ROW('Water Data'!G150)),NA())</f>
        <v>#N/A</v>
      </c>
      <c r="N156" s="506" t="e">
        <f ca="1">+IF(AND(ISNUMBER(OFFSET('Water Data'!$G$6,0,10*ROW('Water Data'!G150))),'Data Summary'!CC156="Yes"),OFFSET('Water Data'!$G$6,0,10*ROW('Water Data'!G150)),NA())</f>
        <v>#N/A</v>
      </c>
      <c r="O156" s="506" t="e">
        <f ca="1">+IF(AND(ISNUMBER(OFFSET('Water Data'!$G$9,0,10*ROW('Water Data'!G150))),'Data Summary'!CD156="Yes"),OFFSET('Water Data'!$G$9,0,10*ROW('Water Data'!G150)),NA())</f>
        <v>#N/A</v>
      </c>
      <c r="P156" s="506" t="e">
        <f ca="1">+IF(AND(ISNUMBER(OFFSET('Water Data'!$H$4,0,10*ROW('Water Data'!H150))),'Data Summary'!CE156="Yes"),100-OFFSET('Water Data'!$H$4,0,10*ROW('Water Data'!H150)),NA())</f>
        <v>#N/A</v>
      </c>
      <c r="Q156" s="506" t="e">
        <f ca="1">+IF(AND(ISNUMBER(OFFSET('Water Data'!$H$6,0,10*ROW('Water Data'!H150))),'Data Summary'!CF156="Yes"),OFFSET('Water Data'!$H$6,0,10*ROW('Water Data'!H150)),NA())</f>
        <v>#N/A</v>
      </c>
      <c r="R156" s="506" t="e">
        <f ca="1">+IF(AND(ISNUMBER(OFFSET('Water Data'!$H$9,0,10*ROW('Water Data'!H150))),'Data Summary'!CG156="Yes"),OFFSET('Water Data'!$H$9,0,10*ROW('Water Data'!H150)),NA())</f>
        <v>#N/A</v>
      </c>
      <c r="S156" s="506" t="e">
        <f ca="1">+IF(AND(ISNUMBER(OFFSET('Water Data'!$I$4,0,10*ROW('Water Data'!I150))),'Data Summary'!CH156="Yes"),100-OFFSET('Water Data'!$I$4,0,10*ROW('Water Data'!I150)),NA())</f>
        <v>#N/A</v>
      </c>
      <c r="T156" s="506" t="e">
        <f ca="1">+IF(AND(ISNUMBER(OFFSET('Water Data'!$I$6,0,10*ROW('Water Data'!I150))),'Data Summary'!CI156="Yes"),OFFSET('Water Data'!$I$6,0,10*ROW('Water Data'!I150)),NA())</f>
        <v>#N/A</v>
      </c>
      <c r="U156" s="506" t="e">
        <f ca="1">+IF(AND(ISNUMBER(OFFSET('Water Data'!$I$9,0,10*ROW('Water Data'!I150))),'Data Summary'!CJ156="Yes"),OFFSET('Water Data'!$I$9,0,10*ROW('Water Data'!I150)),NA())</f>
        <v>#N/A</v>
      </c>
      <c r="V156" s="507" t="e">
        <f ca="1">+IF(AND(ISNUMBER(OFFSET('Sanitation Data'!$D$4,0,10*ROW('Sanitation Data'!D150))),'Data Summary'!CK156="Yes"),100-OFFSET('Sanitation Data'!$D$4,0,10*ROW('Sanitation Data'!D150)),NA())</f>
        <v>#N/A</v>
      </c>
      <c r="W156" s="507" t="e">
        <f ca="1">+IF(AND(ISNUMBER(OFFSET('Sanitation Data'!$D$6,0,10*ROW('Sanitation Data'!D150))),'Data Summary'!CL156="Yes"),OFFSET('Sanitation Data'!$D$6,0,10*ROW('Sanitation Data'!D150)),NA())</f>
        <v>#N/A</v>
      </c>
      <c r="X156" s="507" t="e">
        <f ca="1">+IF(AND(ISNUMBER(OFFSET('Sanitation Data'!$D$10,0,10*ROW('Sanitation Data'!D150))),'Data Summary'!CM156="Yes"),OFFSET('Sanitation Data'!$D$10,0,10*ROW('Sanitation Data'!D150)),NA())</f>
        <v>#N/A</v>
      </c>
      <c r="Y156" s="507" t="e">
        <f ca="1">+IF(AND(ISNUMBER(OFFSET('Sanitation Data'!$D$11,0,10*ROW('Sanitation Data'!D150))),'Data Summary'!CN156="Yes"),OFFSET('Sanitation Data'!$D$11,0,10*ROW('Sanitation Data'!D150)),NA())</f>
        <v>#N/A</v>
      </c>
      <c r="Z156" s="507" t="e">
        <f ca="1">+IF(AND(ISNUMBER(OFFSET('Sanitation Data'!$D$12,0,10*ROW('Sanitation Data'!D150))),'Data Summary'!CO156="Yes"),OFFSET('Sanitation Data'!$D$12,0,10*ROW('Sanitation Data'!D150)),NA())</f>
        <v>#N/A</v>
      </c>
      <c r="AA156" s="507" t="e">
        <f ca="1">+IF(AND(ISNUMBER(OFFSET('Sanitation Data'!$E$4,0,10*ROW('Sanitation Data'!E150))),'Data Summary'!CP156="Yes"),100-OFFSET('Sanitation Data'!$E$4,0,10*ROW('Sanitation Data'!E150)),NA())</f>
        <v>#N/A</v>
      </c>
      <c r="AB156" s="507" t="e">
        <f ca="1">+IF(AND(ISNUMBER(OFFSET('Sanitation Data'!$E$6,0,10*ROW('Sanitation Data'!E150))),'Data Summary'!CQ156="Yes"),OFFSET('Sanitation Data'!$E$6,0,10*ROW('Sanitation Data'!E150)),NA())</f>
        <v>#N/A</v>
      </c>
      <c r="AC156" s="507" t="e">
        <f ca="1">+IF(AND(ISNUMBER(OFFSET('Sanitation Data'!$E$10,0,10*ROW('Sanitation Data'!E150))),'Data Summary'!CR156="Yes"),OFFSET('Sanitation Data'!$E$10,0,10*ROW('Sanitation Data'!E150)),NA())</f>
        <v>#N/A</v>
      </c>
      <c r="AD156" s="507" t="e">
        <f ca="1">+IF(AND(ISNUMBER(OFFSET('Sanitation Data'!$E$11,0,10*ROW('Sanitation Data'!E150))),'Data Summary'!CS156="Yes"),OFFSET('Sanitation Data'!$E$11,0,10*ROW('Sanitation Data'!E150)),NA())</f>
        <v>#N/A</v>
      </c>
      <c r="AE156" s="507" t="e">
        <f ca="1">+IF(AND(ISNUMBER(OFFSET('Sanitation Data'!$E$12,0,10*ROW('Sanitation Data'!E150))),'Data Summary'!CT156="Yes"),OFFSET('Sanitation Data'!$E$12,0,10*ROW('Sanitation Data'!E150)),NA())</f>
        <v>#N/A</v>
      </c>
      <c r="AF156" s="507" t="e">
        <f ca="1">+IF(AND(ISNUMBER(OFFSET('Sanitation Data'!$F$4,0,10*ROW('Sanitation Data'!F150))),'Data Summary'!CU156="Yes"),100-OFFSET('Sanitation Data'!$F$4,0,10*ROW('Sanitation Data'!F150)),NA())</f>
        <v>#N/A</v>
      </c>
      <c r="AG156" s="507" t="e">
        <f ca="1">+IF(AND(ISNUMBER(OFFSET('Sanitation Data'!$F$6,0,10*ROW('Sanitation Data'!F150))),'Data Summary'!CV156="Yes"),OFFSET('Sanitation Data'!$F$6,0,10*ROW('Sanitation Data'!F150)),NA())</f>
        <v>#N/A</v>
      </c>
      <c r="AH156" s="507" t="e">
        <f ca="1">+IF(AND(ISNUMBER(OFFSET('Sanitation Data'!$F$10,0,10*ROW('Sanitation Data'!F150))),'Data Summary'!CW156="Yes"),OFFSET('Sanitation Data'!$F$10,0,10*ROW('Sanitation Data'!F150)),NA())</f>
        <v>#N/A</v>
      </c>
      <c r="AI156" s="507" t="e">
        <f ca="1">+IF(AND(ISNUMBER(OFFSET('Sanitation Data'!$F$11,0,10*ROW('Sanitation Data'!F150))),'Data Summary'!CX156="Yes"),OFFSET('Sanitation Data'!$F$11,0,10*ROW('Sanitation Data'!F150)),NA())</f>
        <v>#N/A</v>
      </c>
      <c r="AJ156" s="507" t="e">
        <f ca="1">+IF(AND(ISNUMBER(OFFSET('Sanitation Data'!$F$12,0,10*ROW('Sanitation Data'!F150))),'Data Summary'!CY156="Yes"),OFFSET('Sanitation Data'!$F$12,0,10*ROW('Sanitation Data'!F150)),NA())</f>
        <v>#N/A</v>
      </c>
      <c r="AK156" s="507" t="e">
        <f ca="1">+IF(AND(ISNUMBER(OFFSET('Sanitation Data'!$G$4,0,10*ROW('Sanitation Data'!G150))),'Data Summary'!CZ156="Yes"),100-OFFSET('Sanitation Data'!$G$4,0,10*ROW('Sanitation Data'!G150)),NA())</f>
        <v>#N/A</v>
      </c>
      <c r="AL156" s="507" t="e">
        <f ca="1">+IF(AND(ISNUMBER(OFFSET('Sanitation Data'!$G$6,0,10*ROW('Sanitation Data'!G150))),'Data Summary'!DA156="Yes"),OFFSET('Sanitation Data'!$G$6,0,10*ROW('Sanitation Data'!G150)),NA())</f>
        <v>#N/A</v>
      </c>
      <c r="AM156" s="507" t="e">
        <f ca="1">+IF(AND(ISNUMBER(OFFSET('Sanitation Data'!$G$10,0,10*ROW('Sanitation Data'!G150))),'Data Summary'!DB156="Yes"),OFFSET('Sanitation Data'!$G$10,0,10*ROW('Sanitation Data'!G150)),NA())</f>
        <v>#N/A</v>
      </c>
      <c r="AN156" s="507" t="e">
        <f ca="1">+IF(AND(ISNUMBER(OFFSET('Sanitation Data'!$G$11,0,10*ROW('Sanitation Data'!G150))),'Data Summary'!DC156="Yes"),OFFSET('Sanitation Data'!$G$11,0,10*ROW('Sanitation Data'!G150)),NA())</f>
        <v>#N/A</v>
      </c>
      <c r="AO156" s="507" t="e">
        <f ca="1">+IF(AND(ISNUMBER(OFFSET('Sanitation Data'!$G$12,0,10*ROW('Sanitation Data'!G150))),'Data Summary'!DD156="Yes"),OFFSET('Sanitation Data'!$G$12,0,10*ROW('Sanitation Data'!G150)),NA())</f>
        <v>#N/A</v>
      </c>
      <c r="AP156" s="507" t="e">
        <f ca="1">+IF(AND(ISNUMBER(OFFSET('Sanitation Data'!$H$4,0,10*ROW('Sanitation Data'!H150))),'Data Summary'!DE156="Yes"),100-OFFSET('Sanitation Data'!$H$4,0,10*ROW('Sanitation Data'!H150)),NA())</f>
        <v>#N/A</v>
      </c>
      <c r="AQ156" s="507" t="e">
        <f ca="1">+IF(AND(ISNUMBER(OFFSET('Sanitation Data'!$H$6,0,10*ROW('Sanitation Data'!H150))),'Data Summary'!DF156="Yes"),OFFSET('Sanitation Data'!$H$6,0,10*ROW('Sanitation Data'!H150)),NA())</f>
        <v>#N/A</v>
      </c>
      <c r="AR156" s="507" t="e">
        <f ca="1">+IF(AND(ISNUMBER(OFFSET('Sanitation Data'!$H$10,0,10*ROW('Sanitation Data'!H150))),'Data Summary'!DG156="Yes"),OFFSET('Sanitation Data'!$H$10,0,10*ROW('Sanitation Data'!H150)),NA())</f>
        <v>#N/A</v>
      </c>
      <c r="AS156" s="507" t="e">
        <f ca="1">+IF(AND(ISNUMBER(OFFSET('Sanitation Data'!$H$11,0,10*ROW('Sanitation Data'!H150))),'Data Summary'!DH156="Yes"),OFFSET('Sanitation Data'!$H$11,0,10*ROW('Sanitation Data'!H150)),NA())</f>
        <v>#N/A</v>
      </c>
      <c r="AT156" s="507" t="e">
        <f ca="1">+IF(AND(ISNUMBER(OFFSET('Sanitation Data'!$H$12,0,10*ROW('Sanitation Data'!H150))),'Data Summary'!DI156="Yes"),OFFSET('Sanitation Data'!$H$12,0,10*ROW('Sanitation Data'!H150)),NA())</f>
        <v>#N/A</v>
      </c>
      <c r="AU156" s="507" t="e">
        <f ca="1">+IF(AND(ISNUMBER(OFFSET('Sanitation Data'!$I$4,0,10*ROW('Sanitation Data'!I150))),'Data Summary'!DJ156="Yes"),100-OFFSET('Sanitation Data'!$I$4,0,10*ROW('Sanitation Data'!I150)),NA())</f>
        <v>#N/A</v>
      </c>
      <c r="AV156" s="507" t="e">
        <f ca="1">+IF(AND(ISNUMBER(OFFSET('Sanitation Data'!$I$6,0,10*ROW('Sanitation Data'!I150))),'Data Summary'!DK156="Yes"),OFFSET('Sanitation Data'!$I$6,0,10*ROW('Sanitation Data'!I150)),NA())</f>
        <v>#N/A</v>
      </c>
      <c r="AW156" s="507" t="e">
        <f ca="1">+IF(AND(ISNUMBER(OFFSET('Sanitation Data'!$I$10,0,10*ROW('Sanitation Data'!I150))),'Data Summary'!DL156="Yes"),OFFSET('Sanitation Data'!$I$10,0,10*ROW('Sanitation Data'!I150)),NA())</f>
        <v>#N/A</v>
      </c>
      <c r="AX156" s="507" t="e">
        <f ca="1">+IF(AND(ISNUMBER(OFFSET('Sanitation Data'!$I$11,0,10*ROW('Sanitation Data'!I150))),'Data Summary'!DM156="Yes"),OFFSET('Sanitation Data'!$I$11,0,10*ROW('Sanitation Data'!I150)),NA())</f>
        <v>#N/A</v>
      </c>
      <c r="AY156" s="507" t="e">
        <f ca="1">+IF(AND(ISNUMBER(OFFSET('Sanitation Data'!$I$12,0,10*ROW('Sanitation Data'!I150))),'Data Summary'!DN156="Yes"),OFFSET('Sanitation Data'!$I$12,0,10*ROW('Sanitation Data'!I150)),NA())</f>
        <v>#N/A</v>
      </c>
      <c r="AZ156" s="508" t="e">
        <f ca="1">+IF(AND(ISNUMBER(OFFSET('Hygiene Data'!$D$5,0,10*ROW('Hygiene Data'!D150))),'Data Summary'!DO156="Yes"),OFFSET('Hygiene Data'!$D$5,0,10*ROW('Hygiene Data'!D150)),NA())</f>
        <v>#N/A</v>
      </c>
      <c r="BA156" s="508" t="e">
        <f ca="1">+IF(AND(ISNUMBER(OFFSET('Hygiene Data'!$D$7,0,10*ROW('Hygiene Data'!D150))),'Data Summary'!DP156="Yes"),OFFSET('Hygiene Data'!$D$7,0,10*ROW('Hygiene Data'!D150)),NA())</f>
        <v>#N/A</v>
      </c>
      <c r="BB156" s="508" t="e">
        <f ca="1">+IF(AND(ISNUMBER(OFFSET('Hygiene Data'!$D$9,0,10*ROW('Hygiene Data'!D150))),'Data Summary'!DQ156="Yes"),OFFSET('Hygiene Data'!$D$9,0,10*ROW('Hygiene Data'!D150)),NA())</f>
        <v>#N/A</v>
      </c>
      <c r="BC156" s="508" t="e">
        <f ca="1">+IF(AND(ISNUMBER(OFFSET('Hygiene Data'!$E$5,0,10*ROW('Hygiene Data'!E150))),'Data Summary'!DR156="Yes"),OFFSET('Hygiene Data'!$E$5,0,10*ROW('Hygiene Data'!E150)),NA())</f>
        <v>#N/A</v>
      </c>
      <c r="BD156" s="508" t="e">
        <f ca="1">+IF(AND(ISNUMBER(OFFSET('Hygiene Data'!$E$7,0,10*ROW('Hygiene Data'!E150))),'Data Summary'!DS156="Yes"),OFFSET('Hygiene Data'!$E$7,0,10*ROW('Hygiene Data'!E150)),NA())</f>
        <v>#N/A</v>
      </c>
      <c r="BE156" s="508" t="e">
        <f ca="1">+IF(AND(ISNUMBER(OFFSET('Hygiene Data'!$E$9,0,10*ROW('Hygiene Data'!E150))),'Data Summary'!DT156="Yes"),OFFSET('Hygiene Data'!$E$9,0,10*ROW('Hygiene Data'!E150)),NA())</f>
        <v>#N/A</v>
      </c>
      <c r="BF156" s="508" t="e">
        <f ca="1">+IF(AND(ISNUMBER(OFFSET('Hygiene Data'!$F$5,0,10*ROW('Hygiene Data'!F150))),'Data Summary'!DU156="Yes"),OFFSET('Hygiene Data'!$F$5,0,10*ROW('Hygiene Data'!F150)),NA())</f>
        <v>#N/A</v>
      </c>
      <c r="BG156" s="508" t="e">
        <f ca="1">+IF(AND(ISNUMBER(OFFSET('Hygiene Data'!$F$7,0,10*ROW('Hygiene Data'!F150))),'Data Summary'!DV156="Yes"),OFFSET('Hygiene Data'!$F$7,0,10*ROW('Hygiene Data'!F150)),NA())</f>
        <v>#N/A</v>
      </c>
      <c r="BH156" s="508" t="e">
        <f ca="1">+IF(AND(ISNUMBER(OFFSET('Hygiene Data'!$F$9,0,10*ROW('Hygiene Data'!F150))),'Data Summary'!DW156="Yes"),OFFSET('Hygiene Data'!$F$9,0,10*ROW('Hygiene Data'!F150)),NA())</f>
        <v>#N/A</v>
      </c>
      <c r="BI156" s="508" t="e">
        <f ca="1">+IF(AND(ISNUMBER(OFFSET('Hygiene Data'!$G$5,0,10*ROW('Hygiene Data'!G150))),'Data Summary'!DX156="Yes"),OFFSET('Hygiene Data'!$G$5,0,10*ROW('Hygiene Data'!G150)),NA())</f>
        <v>#N/A</v>
      </c>
      <c r="BJ156" s="508" t="e">
        <f ca="1">+IF(AND(ISNUMBER(OFFSET('Hygiene Data'!$G$7,0,10*ROW('Hygiene Data'!G150))),'Data Summary'!DY156="Yes"),OFFSET('Hygiene Data'!$G$7,0,10*ROW('Hygiene Data'!G150)),NA())</f>
        <v>#N/A</v>
      </c>
      <c r="BK156" s="508" t="e">
        <f ca="1">+IF(AND(ISNUMBER(OFFSET('Hygiene Data'!$G$9,0,10*ROW('Hygiene Data'!G150))),'Data Summary'!DZ156="Yes"),OFFSET('Hygiene Data'!$G$9,0,10*ROW('Hygiene Data'!G150)),NA())</f>
        <v>#N/A</v>
      </c>
      <c r="BL156" s="508" t="e">
        <f ca="1">+IF(AND(ISNUMBER(OFFSET('Hygiene Data'!$H$5,0,10*ROW('Hygiene Data'!H150))),'Data Summary'!EA156="Yes"),OFFSET('Hygiene Data'!$H$5,0,10*ROW('Hygiene Data'!H150)),NA())</f>
        <v>#N/A</v>
      </c>
      <c r="BM156" s="508" t="e">
        <f ca="1">+IF(AND(ISNUMBER(OFFSET('Hygiene Data'!$H$7,0,10*ROW('Hygiene Data'!H150))),'Data Summary'!EB156="Yes"),OFFSET('Hygiene Data'!$H$7,0,10*ROW('Hygiene Data'!H150)),NA())</f>
        <v>#N/A</v>
      </c>
      <c r="BN156" s="508" t="e">
        <f ca="1">+IF(AND(ISNUMBER(OFFSET('Hygiene Data'!$H$9,0,10*ROW('Hygiene Data'!H150))),'Data Summary'!EC156="Yes"),OFFSET('Hygiene Data'!$H$9,0,10*ROW('Hygiene Data'!H150)),NA())</f>
        <v>#N/A</v>
      </c>
      <c r="BO156" s="508" t="e">
        <f ca="1">+IF(AND(ISNUMBER(OFFSET('Hygiene Data'!$I$5,0,10*ROW('Hygiene Data'!I150))),'Data Summary'!ED156="Yes"),OFFSET('Hygiene Data'!$I$5,0,10*ROW('Hygiene Data'!I150)),NA())</f>
        <v>#N/A</v>
      </c>
      <c r="BP156" s="508" t="e">
        <f ca="1">+IF(AND(ISNUMBER(OFFSET('Hygiene Data'!$I$7,0,10*ROW('Hygiene Data'!I150))),'Data Summary'!EE156="Yes"),OFFSET('Hygiene Data'!$I$7,0,10*ROW('Hygiene Data'!I150)),NA())</f>
        <v>#N/A</v>
      </c>
      <c r="BQ156" s="508" t="e">
        <f ca="1">+IF(AND(ISNUMBER(OFFSET('Hygiene Data'!$I$9,0,10*ROW('Hygiene Data'!I150))),'Data Summary'!EF156="Yes"),OFFSET('Hygiene Data'!$I$9,0,10*ROW('Hygiene Data'!I150)),NA())</f>
        <v>#N/A</v>
      </c>
    </row>
    <row r="157" spans="1:69" x14ac:dyDescent="0.25">
      <c r="A157" s="504" t="e">
        <f ca="1">+RIGHT('Data Summary'!A157,LEN('Data Summary'!A157)-9)</f>
        <v>#VALUE!</v>
      </c>
      <c r="B157" s="478" t="str">
        <f ca="1">+IF(ISTEXT('Data Summary'!B157),'Data Summary'!B157,"")</f>
        <v/>
      </c>
      <c r="C157" s="505" t="e">
        <f ca="1">+VALUE('Data Summary'!C157)</f>
        <v>#VALUE!</v>
      </c>
      <c r="D157" s="506" t="e">
        <f ca="1">+IF(AND(ISNUMBER(OFFSET('Water Data'!$D$4,0,10*ROW('Water Data'!D151))),'Data Summary'!BS157="Yes"),100-OFFSET('Water Data'!$D$4,0,10*ROW('Water Data'!D151)),NA())</f>
        <v>#N/A</v>
      </c>
      <c r="E157" s="506" t="e">
        <f ca="1">+IF(AND(ISNUMBER(OFFSET('Water Data'!$D$6,0,10*ROW('Water Data'!D151))),'Data Summary'!BT157="Yes"),OFFSET('Water Data'!$D$6,0,10*ROW('Water Data'!D151)),NA())</f>
        <v>#N/A</v>
      </c>
      <c r="F157" s="506" t="e">
        <f ca="1">+IF(AND(ISNUMBER(OFFSET('Water Data'!$D$9,0,10*ROW('Water Data'!D151))),'Data Summary'!BU157="Yes"),OFFSET('Water Data'!$D$9,0,10*ROW('Water Data'!D151)),NA())</f>
        <v>#N/A</v>
      </c>
      <c r="G157" s="506" t="e">
        <f ca="1">+IF(AND(ISNUMBER(OFFSET('Water Data'!$E$4,0,10*ROW('Water Data'!E151))),'Data Summary'!BV157="Yes"),100-OFFSET('Water Data'!$E$4,0,10*ROW('Water Data'!E151)),NA())</f>
        <v>#N/A</v>
      </c>
      <c r="H157" s="506" t="e">
        <f ca="1">+IF(AND(ISNUMBER(OFFSET('Water Data'!$E$6,0,10*ROW('Water Data'!E151))),'Data Summary'!BW157="Yes"),OFFSET('Water Data'!$E$6,0,10*ROW('Water Data'!E151)),NA())</f>
        <v>#N/A</v>
      </c>
      <c r="I157" s="506" t="e">
        <f ca="1">+IF(AND(ISNUMBER(OFFSET('Water Data'!$E$9,0,10*ROW('Water Data'!E151))),'Data Summary'!BX157="Yes"),OFFSET('Water Data'!$E$9,0,10*ROW('Water Data'!E151)),NA())</f>
        <v>#N/A</v>
      </c>
      <c r="J157" s="506" t="e">
        <f ca="1">+IF(AND(ISNUMBER(OFFSET('Water Data'!$F$4,0,10*ROW('Water Data'!F151))),'Data Summary'!BY157="Yes"),100-OFFSET('Water Data'!$F$4,0,10*ROW('Water Data'!F151)),NA())</f>
        <v>#N/A</v>
      </c>
      <c r="K157" s="506" t="e">
        <f ca="1">+IF(AND(ISNUMBER(OFFSET('Water Data'!$F$6,0,10*ROW('Water Data'!F151))),'Data Summary'!BZ157="Yes"),OFFSET('Water Data'!$F$6,0,10*ROW('Water Data'!F151)),NA())</f>
        <v>#N/A</v>
      </c>
      <c r="L157" s="506" t="e">
        <f ca="1">+IF(AND(ISNUMBER(OFFSET('Water Data'!$F$9,0,10*ROW('Water Data'!F151))),'Data Summary'!CA157="Yes"),OFFSET('Water Data'!$F$9,0,10*ROW('Water Data'!F151)),NA())</f>
        <v>#N/A</v>
      </c>
      <c r="M157" s="506" t="e">
        <f ca="1">+IF(AND(ISNUMBER(OFFSET('Water Data'!$G$4,0,10*ROW('Water Data'!G151))),'Data Summary'!CB157="Yes"),100-OFFSET('Water Data'!$G$4,0,10*ROW('Water Data'!G151)),NA())</f>
        <v>#N/A</v>
      </c>
      <c r="N157" s="506" t="e">
        <f ca="1">+IF(AND(ISNUMBER(OFFSET('Water Data'!$G$6,0,10*ROW('Water Data'!G151))),'Data Summary'!CC157="Yes"),OFFSET('Water Data'!$G$6,0,10*ROW('Water Data'!G151)),NA())</f>
        <v>#N/A</v>
      </c>
      <c r="O157" s="506" t="e">
        <f ca="1">+IF(AND(ISNUMBER(OFFSET('Water Data'!$G$9,0,10*ROW('Water Data'!G151))),'Data Summary'!CD157="Yes"),OFFSET('Water Data'!$G$9,0,10*ROW('Water Data'!G151)),NA())</f>
        <v>#N/A</v>
      </c>
      <c r="P157" s="506" t="e">
        <f ca="1">+IF(AND(ISNUMBER(OFFSET('Water Data'!$H$4,0,10*ROW('Water Data'!H151))),'Data Summary'!CE157="Yes"),100-OFFSET('Water Data'!$H$4,0,10*ROW('Water Data'!H151)),NA())</f>
        <v>#N/A</v>
      </c>
      <c r="Q157" s="506" t="e">
        <f ca="1">+IF(AND(ISNUMBER(OFFSET('Water Data'!$H$6,0,10*ROW('Water Data'!H151))),'Data Summary'!CF157="Yes"),OFFSET('Water Data'!$H$6,0,10*ROW('Water Data'!H151)),NA())</f>
        <v>#N/A</v>
      </c>
      <c r="R157" s="506" t="e">
        <f ca="1">+IF(AND(ISNUMBER(OFFSET('Water Data'!$H$9,0,10*ROW('Water Data'!H151))),'Data Summary'!CG157="Yes"),OFFSET('Water Data'!$H$9,0,10*ROW('Water Data'!H151)),NA())</f>
        <v>#N/A</v>
      </c>
      <c r="S157" s="506" t="e">
        <f ca="1">+IF(AND(ISNUMBER(OFFSET('Water Data'!$I$4,0,10*ROW('Water Data'!I151))),'Data Summary'!CH157="Yes"),100-OFFSET('Water Data'!$I$4,0,10*ROW('Water Data'!I151)),NA())</f>
        <v>#N/A</v>
      </c>
      <c r="T157" s="506" t="e">
        <f ca="1">+IF(AND(ISNUMBER(OFFSET('Water Data'!$I$6,0,10*ROW('Water Data'!I151))),'Data Summary'!CI157="Yes"),OFFSET('Water Data'!$I$6,0,10*ROW('Water Data'!I151)),NA())</f>
        <v>#N/A</v>
      </c>
      <c r="U157" s="506" t="e">
        <f ca="1">+IF(AND(ISNUMBER(OFFSET('Water Data'!$I$9,0,10*ROW('Water Data'!I151))),'Data Summary'!CJ157="Yes"),OFFSET('Water Data'!$I$9,0,10*ROW('Water Data'!I151)),NA())</f>
        <v>#N/A</v>
      </c>
      <c r="V157" s="507" t="e">
        <f ca="1">+IF(AND(ISNUMBER(OFFSET('Sanitation Data'!$D$4,0,10*ROW('Sanitation Data'!D151))),'Data Summary'!CK157="Yes"),100-OFFSET('Sanitation Data'!$D$4,0,10*ROW('Sanitation Data'!D151)),NA())</f>
        <v>#N/A</v>
      </c>
      <c r="W157" s="507" t="e">
        <f ca="1">+IF(AND(ISNUMBER(OFFSET('Sanitation Data'!$D$6,0,10*ROW('Sanitation Data'!D151))),'Data Summary'!CL157="Yes"),OFFSET('Sanitation Data'!$D$6,0,10*ROW('Sanitation Data'!D151)),NA())</f>
        <v>#N/A</v>
      </c>
      <c r="X157" s="507" t="e">
        <f ca="1">+IF(AND(ISNUMBER(OFFSET('Sanitation Data'!$D$10,0,10*ROW('Sanitation Data'!D151))),'Data Summary'!CM157="Yes"),OFFSET('Sanitation Data'!$D$10,0,10*ROW('Sanitation Data'!D151)),NA())</f>
        <v>#N/A</v>
      </c>
      <c r="Y157" s="507" t="e">
        <f ca="1">+IF(AND(ISNUMBER(OFFSET('Sanitation Data'!$D$11,0,10*ROW('Sanitation Data'!D151))),'Data Summary'!CN157="Yes"),OFFSET('Sanitation Data'!$D$11,0,10*ROW('Sanitation Data'!D151)),NA())</f>
        <v>#N/A</v>
      </c>
      <c r="Z157" s="507" t="e">
        <f ca="1">+IF(AND(ISNUMBER(OFFSET('Sanitation Data'!$D$12,0,10*ROW('Sanitation Data'!D151))),'Data Summary'!CO157="Yes"),OFFSET('Sanitation Data'!$D$12,0,10*ROW('Sanitation Data'!D151)),NA())</f>
        <v>#N/A</v>
      </c>
      <c r="AA157" s="507" t="e">
        <f ca="1">+IF(AND(ISNUMBER(OFFSET('Sanitation Data'!$E$4,0,10*ROW('Sanitation Data'!E151))),'Data Summary'!CP157="Yes"),100-OFFSET('Sanitation Data'!$E$4,0,10*ROW('Sanitation Data'!E151)),NA())</f>
        <v>#N/A</v>
      </c>
      <c r="AB157" s="507" t="e">
        <f ca="1">+IF(AND(ISNUMBER(OFFSET('Sanitation Data'!$E$6,0,10*ROW('Sanitation Data'!E151))),'Data Summary'!CQ157="Yes"),OFFSET('Sanitation Data'!$E$6,0,10*ROW('Sanitation Data'!E151)),NA())</f>
        <v>#N/A</v>
      </c>
      <c r="AC157" s="507" t="e">
        <f ca="1">+IF(AND(ISNUMBER(OFFSET('Sanitation Data'!$E$10,0,10*ROW('Sanitation Data'!E151))),'Data Summary'!CR157="Yes"),OFFSET('Sanitation Data'!$E$10,0,10*ROW('Sanitation Data'!E151)),NA())</f>
        <v>#N/A</v>
      </c>
      <c r="AD157" s="507" t="e">
        <f ca="1">+IF(AND(ISNUMBER(OFFSET('Sanitation Data'!$E$11,0,10*ROW('Sanitation Data'!E151))),'Data Summary'!CS157="Yes"),OFFSET('Sanitation Data'!$E$11,0,10*ROW('Sanitation Data'!E151)),NA())</f>
        <v>#N/A</v>
      </c>
      <c r="AE157" s="507" t="e">
        <f ca="1">+IF(AND(ISNUMBER(OFFSET('Sanitation Data'!$E$12,0,10*ROW('Sanitation Data'!E151))),'Data Summary'!CT157="Yes"),OFFSET('Sanitation Data'!$E$12,0,10*ROW('Sanitation Data'!E151)),NA())</f>
        <v>#N/A</v>
      </c>
      <c r="AF157" s="507" t="e">
        <f ca="1">+IF(AND(ISNUMBER(OFFSET('Sanitation Data'!$F$4,0,10*ROW('Sanitation Data'!F151))),'Data Summary'!CU157="Yes"),100-OFFSET('Sanitation Data'!$F$4,0,10*ROW('Sanitation Data'!F151)),NA())</f>
        <v>#N/A</v>
      </c>
      <c r="AG157" s="507" t="e">
        <f ca="1">+IF(AND(ISNUMBER(OFFSET('Sanitation Data'!$F$6,0,10*ROW('Sanitation Data'!F151))),'Data Summary'!CV157="Yes"),OFFSET('Sanitation Data'!$F$6,0,10*ROW('Sanitation Data'!F151)),NA())</f>
        <v>#N/A</v>
      </c>
      <c r="AH157" s="507" t="e">
        <f ca="1">+IF(AND(ISNUMBER(OFFSET('Sanitation Data'!$F$10,0,10*ROW('Sanitation Data'!F151))),'Data Summary'!CW157="Yes"),OFFSET('Sanitation Data'!$F$10,0,10*ROW('Sanitation Data'!F151)),NA())</f>
        <v>#N/A</v>
      </c>
      <c r="AI157" s="507" t="e">
        <f ca="1">+IF(AND(ISNUMBER(OFFSET('Sanitation Data'!$F$11,0,10*ROW('Sanitation Data'!F151))),'Data Summary'!CX157="Yes"),OFFSET('Sanitation Data'!$F$11,0,10*ROW('Sanitation Data'!F151)),NA())</f>
        <v>#N/A</v>
      </c>
      <c r="AJ157" s="507" t="e">
        <f ca="1">+IF(AND(ISNUMBER(OFFSET('Sanitation Data'!$F$12,0,10*ROW('Sanitation Data'!F151))),'Data Summary'!CY157="Yes"),OFFSET('Sanitation Data'!$F$12,0,10*ROW('Sanitation Data'!F151)),NA())</f>
        <v>#N/A</v>
      </c>
      <c r="AK157" s="507" t="e">
        <f ca="1">+IF(AND(ISNUMBER(OFFSET('Sanitation Data'!$G$4,0,10*ROW('Sanitation Data'!G151))),'Data Summary'!CZ157="Yes"),100-OFFSET('Sanitation Data'!$G$4,0,10*ROW('Sanitation Data'!G151)),NA())</f>
        <v>#N/A</v>
      </c>
      <c r="AL157" s="507" t="e">
        <f ca="1">+IF(AND(ISNUMBER(OFFSET('Sanitation Data'!$G$6,0,10*ROW('Sanitation Data'!G151))),'Data Summary'!DA157="Yes"),OFFSET('Sanitation Data'!$G$6,0,10*ROW('Sanitation Data'!G151)),NA())</f>
        <v>#N/A</v>
      </c>
      <c r="AM157" s="507" t="e">
        <f ca="1">+IF(AND(ISNUMBER(OFFSET('Sanitation Data'!$G$10,0,10*ROW('Sanitation Data'!G151))),'Data Summary'!DB157="Yes"),OFFSET('Sanitation Data'!$G$10,0,10*ROW('Sanitation Data'!G151)),NA())</f>
        <v>#N/A</v>
      </c>
      <c r="AN157" s="507" t="e">
        <f ca="1">+IF(AND(ISNUMBER(OFFSET('Sanitation Data'!$G$11,0,10*ROW('Sanitation Data'!G151))),'Data Summary'!DC157="Yes"),OFFSET('Sanitation Data'!$G$11,0,10*ROW('Sanitation Data'!G151)),NA())</f>
        <v>#N/A</v>
      </c>
      <c r="AO157" s="507" t="e">
        <f ca="1">+IF(AND(ISNUMBER(OFFSET('Sanitation Data'!$G$12,0,10*ROW('Sanitation Data'!G151))),'Data Summary'!DD157="Yes"),OFFSET('Sanitation Data'!$G$12,0,10*ROW('Sanitation Data'!G151)),NA())</f>
        <v>#N/A</v>
      </c>
      <c r="AP157" s="507" t="e">
        <f ca="1">+IF(AND(ISNUMBER(OFFSET('Sanitation Data'!$H$4,0,10*ROW('Sanitation Data'!H151))),'Data Summary'!DE157="Yes"),100-OFFSET('Sanitation Data'!$H$4,0,10*ROW('Sanitation Data'!H151)),NA())</f>
        <v>#N/A</v>
      </c>
      <c r="AQ157" s="507" t="e">
        <f ca="1">+IF(AND(ISNUMBER(OFFSET('Sanitation Data'!$H$6,0,10*ROW('Sanitation Data'!H151))),'Data Summary'!DF157="Yes"),OFFSET('Sanitation Data'!$H$6,0,10*ROW('Sanitation Data'!H151)),NA())</f>
        <v>#N/A</v>
      </c>
      <c r="AR157" s="507" t="e">
        <f ca="1">+IF(AND(ISNUMBER(OFFSET('Sanitation Data'!$H$10,0,10*ROW('Sanitation Data'!H151))),'Data Summary'!DG157="Yes"),OFFSET('Sanitation Data'!$H$10,0,10*ROW('Sanitation Data'!H151)),NA())</f>
        <v>#N/A</v>
      </c>
      <c r="AS157" s="507" t="e">
        <f ca="1">+IF(AND(ISNUMBER(OFFSET('Sanitation Data'!$H$11,0,10*ROW('Sanitation Data'!H151))),'Data Summary'!DH157="Yes"),OFFSET('Sanitation Data'!$H$11,0,10*ROW('Sanitation Data'!H151)),NA())</f>
        <v>#N/A</v>
      </c>
      <c r="AT157" s="507" t="e">
        <f ca="1">+IF(AND(ISNUMBER(OFFSET('Sanitation Data'!$H$12,0,10*ROW('Sanitation Data'!H151))),'Data Summary'!DI157="Yes"),OFFSET('Sanitation Data'!$H$12,0,10*ROW('Sanitation Data'!H151)),NA())</f>
        <v>#N/A</v>
      </c>
      <c r="AU157" s="507" t="e">
        <f ca="1">+IF(AND(ISNUMBER(OFFSET('Sanitation Data'!$I$4,0,10*ROW('Sanitation Data'!I151))),'Data Summary'!DJ157="Yes"),100-OFFSET('Sanitation Data'!$I$4,0,10*ROW('Sanitation Data'!I151)),NA())</f>
        <v>#N/A</v>
      </c>
      <c r="AV157" s="507" t="e">
        <f ca="1">+IF(AND(ISNUMBER(OFFSET('Sanitation Data'!$I$6,0,10*ROW('Sanitation Data'!I151))),'Data Summary'!DK157="Yes"),OFFSET('Sanitation Data'!$I$6,0,10*ROW('Sanitation Data'!I151)),NA())</f>
        <v>#N/A</v>
      </c>
      <c r="AW157" s="507" t="e">
        <f ca="1">+IF(AND(ISNUMBER(OFFSET('Sanitation Data'!$I$10,0,10*ROW('Sanitation Data'!I151))),'Data Summary'!DL157="Yes"),OFFSET('Sanitation Data'!$I$10,0,10*ROW('Sanitation Data'!I151)),NA())</f>
        <v>#N/A</v>
      </c>
      <c r="AX157" s="507" t="e">
        <f ca="1">+IF(AND(ISNUMBER(OFFSET('Sanitation Data'!$I$11,0,10*ROW('Sanitation Data'!I151))),'Data Summary'!DM157="Yes"),OFFSET('Sanitation Data'!$I$11,0,10*ROW('Sanitation Data'!I151)),NA())</f>
        <v>#N/A</v>
      </c>
      <c r="AY157" s="507" t="e">
        <f ca="1">+IF(AND(ISNUMBER(OFFSET('Sanitation Data'!$I$12,0,10*ROW('Sanitation Data'!I151))),'Data Summary'!DN157="Yes"),OFFSET('Sanitation Data'!$I$12,0,10*ROW('Sanitation Data'!I151)),NA())</f>
        <v>#N/A</v>
      </c>
      <c r="AZ157" s="508" t="e">
        <f ca="1">+IF(AND(ISNUMBER(OFFSET('Hygiene Data'!$D$5,0,10*ROW('Hygiene Data'!D151))),'Data Summary'!DO157="Yes"),OFFSET('Hygiene Data'!$D$5,0,10*ROW('Hygiene Data'!D151)),NA())</f>
        <v>#N/A</v>
      </c>
      <c r="BA157" s="508" t="e">
        <f ca="1">+IF(AND(ISNUMBER(OFFSET('Hygiene Data'!$D$7,0,10*ROW('Hygiene Data'!D151))),'Data Summary'!DP157="Yes"),OFFSET('Hygiene Data'!$D$7,0,10*ROW('Hygiene Data'!D151)),NA())</f>
        <v>#N/A</v>
      </c>
      <c r="BB157" s="508" t="e">
        <f ca="1">+IF(AND(ISNUMBER(OFFSET('Hygiene Data'!$D$9,0,10*ROW('Hygiene Data'!D151))),'Data Summary'!DQ157="Yes"),OFFSET('Hygiene Data'!$D$9,0,10*ROW('Hygiene Data'!D151)),NA())</f>
        <v>#N/A</v>
      </c>
      <c r="BC157" s="508" t="e">
        <f ca="1">+IF(AND(ISNUMBER(OFFSET('Hygiene Data'!$E$5,0,10*ROW('Hygiene Data'!E151))),'Data Summary'!DR157="Yes"),OFFSET('Hygiene Data'!$E$5,0,10*ROW('Hygiene Data'!E151)),NA())</f>
        <v>#N/A</v>
      </c>
      <c r="BD157" s="508" t="e">
        <f ca="1">+IF(AND(ISNUMBER(OFFSET('Hygiene Data'!$E$7,0,10*ROW('Hygiene Data'!E151))),'Data Summary'!DS157="Yes"),OFFSET('Hygiene Data'!$E$7,0,10*ROW('Hygiene Data'!E151)),NA())</f>
        <v>#N/A</v>
      </c>
      <c r="BE157" s="508" t="e">
        <f ca="1">+IF(AND(ISNUMBER(OFFSET('Hygiene Data'!$E$9,0,10*ROW('Hygiene Data'!E151))),'Data Summary'!DT157="Yes"),OFFSET('Hygiene Data'!$E$9,0,10*ROW('Hygiene Data'!E151)),NA())</f>
        <v>#N/A</v>
      </c>
      <c r="BF157" s="508" t="e">
        <f ca="1">+IF(AND(ISNUMBER(OFFSET('Hygiene Data'!$F$5,0,10*ROW('Hygiene Data'!F151))),'Data Summary'!DU157="Yes"),OFFSET('Hygiene Data'!$F$5,0,10*ROW('Hygiene Data'!F151)),NA())</f>
        <v>#N/A</v>
      </c>
      <c r="BG157" s="508" t="e">
        <f ca="1">+IF(AND(ISNUMBER(OFFSET('Hygiene Data'!$F$7,0,10*ROW('Hygiene Data'!F151))),'Data Summary'!DV157="Yes"),OFFSET('Hygiene Data'!$F$7,0,10*ROW('Hygiene Data'!F151)),NA())</f>
        <v>#N/A</v>
      </c>
      <c r="BH157" s="508" t="e">
        <f ca="1">+IF(AND(ISNUMBER(OFFSET('Hygiene Data'!$F$9,0,10*ROW('Hygiene Data'!F151))),'Data Summary'!DW157="Yes"),OFFSET('Hygiene Data'!$F$9,0,10*ROW('Hygiene Data'!F151)),NA())</f>
        <v>#N/A</v>
      </c>
      <c r="BI157" s="508" t="e">
        <f ca="1">+IF(AND(ISNUMBER(OFFSET('Hygiene Data'!$G$5,0,10*ROW('Hygiene Data'!G151))),'Data Summary'!DX157="Yes"),OFFSET('Hygiene Data'!$G$5,0,10*ROW('Hygiene Data'!G151)),NA())</f>
        <v>#N/A</v>
      </c>
      <c r="BJ157" s="508" t="e">
        <f ca="1">+IF(AND(ISNUMBER(OFFSET('Hygiene Data'!$G$7,0,10*ROW('Hygiene Data'!G151))),'Data Summary'!DY157="Yes"),OFFSET('Hygiene Data'!$G$7,0,10*ROW('Hygiene Data'!G151)),NA())</f>
        <v>#N/A</v>
      </c>
      <c r="BK157" s="508" t="e">
        <f ca="1">+IF(AND(ISNUMBER(OFFSET('Hygiene Data'!$G$9,0,10*ROW('Hygiene Data'!G151))),'Data Summary'!DZ157="Yes"),OFFSET('Hygiene Data'!$G$9,0,10*ROW('Hygiene Data'!G151)),NA())</f>
        <v>#N/A</v>
      </c>
      <c r="BL157" s="508" t="e">
        <f ca="1">+IF(AND(ISNUMBER(OFFSET('Hygiene Data'!$H$5,0,10*ROW('Hygiene Data'!H151))),'Data Summary'!EA157="Yes"),OFFSET('Hygiene Data'!$H$5,0,10*ROW('Hygiene Data'!H151)),NA())</f>
        <v>#N/A</v>
      </c>
      <c r="BM157" s="508" t="e">
        <f ca="1">+IF(AND(ISNUMBER(OFFSET('Hygiene Data'!$H$7,0,10*ROW('Hygiene Data'!H151))),'Data Summary'!EB157="Yes"),OFFSET('Hygiene Data'!$H$7,0,10*ROW('Hygiene Data'!H151)),NA())</f>
        <v>#N/A</v>
      </c>
      <c r="BN157" s="508" t="e">
        <f ca="1">+IF(AND(ISNUMBER(OFFSET('Hygiene Data'!$H$9,0,10*ROW('Hygiene Data'!H151))),'Data Summary'!EC157="Yes"),OFFSET('Hygiene Data'!$H$9,0,10*ROW('Hygiene Data'!H151)),NA())</f>
        <v>#N/A</v>
      </c>
      <c r="BO157" s="508" t="e">
        <f ca="1">+IF(AND(ISNUMBER(OFFSET('Hygiene Data'!$I$5,0,10*ROW('Hygiene Data'!I151))),'Data Summary'!ED157="Yes"),OFFSET('Hygiene Data'!$I$5,0,10*ROW('Hygiene Data'!I151)),NA())</f>
        <v>#N/A</v>
      </c>
      <c r="BP157" s="508" t="e">
        <f ca="1">+IF(AND(ISNUMBER(OFFSET('Hygiene Data'!$I$7,0,10*ROW('Hygiene Data'!I151))),'Data Summary'!EE157="Yes"),OFFSET('Hygiene Data'!$I$7,0,10*ROW('Hygiene Data'!I151)),NA())</f>
        <v>#N/A</v>
      </c>
      <c r="BQ157" s="508" t="e">
        <f ca="1">+IF(AND(ISNUMBER(OFFSET('Hygiene Data'!$I$9,0,10*ROW('Hygiene Data'!I151))),'Data Summary'!EF157="Yes"),OFFSET('Hygiene Data'!$I$9,0,10*ROW('Hygiene Data'!I151)),NA())</f>
        <v>#N/A</v>
      </c>
    </row>
    <row r="158" spans="1:69" x14ac:dyDescent="0.25">
      <c r="A158" s="504" t="e">
        <f ca="1">+RIGHT('Data Summary'!A158,LEN('Data Summary'!A158)-9)</f>
        <v>#VALUE!</v>
      </c>
      <c r="B158" s="478" t="str">
        <f ca="1">+IF(ISTEXT('Data Summary'!B158),'Data Summary'!B158,"")</f>
        <v/>
      </c>
      <c r="C158" s="505" t="e">
        <f ca="1">+VALUE('Data Summary'!C158)</f>
        <v>#VALUE!</v>
      </c>
      <c r="D158" s="506" t="e">
        <f ca="1">+IF(AND(ISNUMBER(OFFSET('Water Data'!$D$4,0,10*ROW('Water Data'!D152))),'Data Summary'!BS158="Yes"),100-OFFSET('Water Data'!$D$4,0,10*ROW('Water Data'!D152)),NA())</f>
        <v>#N/A</v>
      </c>
      <c r="E158" s="506" t="e">
        <f ca="1">+IF(AND(ISNUMBER(OFFSET('Water Data'!$D$6,0,10*ROW('Water Data'!D152))),'Data Summary'!BT158="Yes"),OFFSET('Water Data'!$D$6,0,10*ROW('Water Data'!D152)),NA())</f>
        <v>#N/A</v>
      </c>
      <c r="F158" s="506" t="e">
        <f ca="1">+IF(AND(ISNUMBER(OFFSET('Water Data'!$D$9,0,10*ROW('Water Data'!D152))),'Data Summary'!BU158="Yes"),OFFSET('Water Data'!$D$9,0,10*ROW('Water Data'!D152)),NA())</f>
        <v>#N/A</v>
      </c>
      <c r="G158" s="506" t="e">
        <f ca="1">+IF(AND(ISNUMBER(OFFSET('Water Data'!$E$4,0,10*ROW('Water Data'!E152))),'Data Summary'!BV158="Yes"),100-OFFSET('Water Data'!$E$4,0,10*ROW('Water Data'!E152)),NA())</f>
        <v>#N/A</v>
      </c>
      <c r="H158" s="506" t="e">
        <f ca="1">+IF(AND(ISNUMBER(OFFSET('Water Data'!$E$6,0,10*ROW('Water Data'!E152))),'Data Summary'!BW158="Yes"),OFFSET('Water Data'!$E$6,0,10*ROW('Water Data'!E152)),NA())</f>
        <v>#N/A</v>
      </c>
      <c r="I158" s="506" t="e">
        <f ca="1">+IF(AND(ISNUMBER(OFFSET('Water Data'!$E$9,0,10*ROW('Water Data'!E152))),'Data Summary'!BX158="Yes"),OFFSET('Water Data'!$E$9,0,10*ROW('Water Data'!E152)),NA())</f>
        <v>#N/A</v>
      </c>
      <c r="J158" s="506" t="e">
        <f ca="1">+IF(AND(ISNUMBER(OFFSET('Water Data'!$F$4,0,10*ROW('Water Data'!F152))),'Data Summary'!BY158="Yes"),100-OFFSET('Water Data'!$F$4,0,10*ROW('Water Data'!F152)),NA())</f>
        <v>#N/A</v>
      </c>
      <c r="K158" s="506" t="e">
        <f ca="1">+IF(AND(ISNUMBER(OFFSET('Water Data'!$F$6,0,10*ROW('Water Data'!F152))),'Data Summary'!BZ158="Yes"),OFFSET('Water Data'!$F$6,0,10*ROW('Water Data'!F152)),NA())</f>
        <v>#N/A</v>
      </c>
      <c r="L158" s="506" t="e">
        <f ca="1">+IF(AND(ISNUMBER(OFFSET('Water Data'!$F$9,0,10*ROW('Water Data'!F152))),'Data Summary'!CA158="Yes"),OFFSET('Water Data'!$F$9,0,10*ROW('Water Data'!F152)),NA())</f>
        <v>#N/A</v>
      </c>
      <c r="M158" s="506" t="e">
        <f ca="1">+IF(AND(ISNUMBER(OFFSET('Water Data'!$G$4,0,10*ROW('Water Data'!G152))),'Data Summary'!CB158="Yes"),100-OFFSET('Water Data'!$G$4,0,10*ROW('Water Data'!G152)),NA())</f>
        <v>#N/A</v>
      </c>
      <c r="N158" s="506" t="e">
        <f ca="1">+IF(AND(ISNUMBER(OFFSET('Water Data'!$G$6,0,10*ROW('Water Data'!G152))),'Data Summary'!CC158="Yes"),OFFSET('Water Data'!$G$6,0,10*ROW('Water Data'!G152)),NA())</f>
        <v>#N/A</v>
      </c>
      <c r="O158" s="506" t="e">
        <f ca="1">+IF(AND(ISNUMBER(OFFSET('Water Data'!$G$9,0,10*ROW('Water Data'!G152))),'Data Summary'!CD158="Yes"),OFFSET('Water Data'!$G$9,0,10*ROW('Water Data'!G152)),NA())</f>
        <v>#N/A</v>
      </c>
      <c r="P158" s="506" t="e">
        <f ca="1">+IF(AND(ISNUMBER(OFFSET('Water Data'!$H$4,0,10*ROW('Water Data'!H152))),'Data Summary'!CE158="Yes"),100-OFFSET('Water Data'!$H$4,0,10*ROW('Water Data'!H152)),NA())</f>
        <v>#N/A</v>
      </c>
      <c r="Q158" s="506" t="e">
        <f ca="1">+IF(AND(ISNUMBER(OFFSET('Water Data'!$H$6,0,10*ROW('Water Data'!H152))),'Data Summary'!CF158="Yes"),OFFSET('Water Data'!$H$6,0,10*ROW('Water Data'!H152)),NA())</f>
        <v>#N/A</v>
      </c>
      <c r="R158" s="506" t="e">
        <f ca="1">+IF(AND(ISNUMBER(OFFSET('Water Data'!$H$9,0,10*ROW('Water Data'!H152))),'Data Summary'!CG158="Yes"),OFFSET('Water Data'!$H$9,0,10*ROW('Water Data'!H152)),NA())</f>
        <v>#N/A</v>
      </c>
      <c r="S158" s="506" t="e">
        <f ca="1">+IF(AND(ISNUMBER(OFFSET('Water Data'!$I$4,0,10*ROW('Water Data'!I152))),'Data Summary'!CH158="Yes"),100-OFFSET('Water Data'!$I$4,0,10*ROW('Water Data'!I152)),NA())</f>
        <v>#N/A</v>
      </c>
      <c r="T158" s="506" t="e">
        <f ca="1">+IF(AND(ISNUMBER(OFFSET('Water Data'!$I$6,0,10*ROW('Water Data'!I152))),'Data Summary'!CI158="Yes"),OFFSET('Water Data'!$I$6,0,10*ROW('Water Data'!I152)),NA())</f>
        <v>#N/A</v>
      </c>
      <c r="U158" s="506" t="e">
        <f ca="1">+IF(AND(ISNUMBER(OFFSET('Water Data'!$I$9,0,10*ROW('Water Data'!I152))),'Data Summary'!CJ158="Yes"),OFFSET('Water Data'!$I$9,0,10*ROW('Water Data'!I152)),NA())</f>
        <v>#N/A</v>
      </c>
      <c r="V158" s="507" t="e">
        <f ca="1">+IF(AND(ISNUMBER(OFFSET('Sanitation Data'!$D$4,0,10*ROW('Sanitation Data'!D152))),'Data Summary'!CK158="Yes"),100-OFFSET('Sanitation Data'!$D$4,0,10*ROW('Sanitation Data'!D152)),NA())</f>
        <v>#N/A</v>
      </c>
      <c r="W158" s="507" t="e">
        <f ca="1">+IF(AND(ISNUMBER(OFFSET('Sanitation Data'!$D$6,0,10*ROW('Sanitation Data'!D152))),'Data Summary'!CL158="Yes"),OFFSET('Sanitation Data'!$D$6,0,10*ROW('Sanitation Data'!D152)),NA())</f>
        <v>#N/A</v>
      </c>
      <c r="X158" s="507" t="e">
        <f ca="1">+IF(AND(ISNUMBER(OFFSET('Sanitation Data'!$D$10,0,10*ROW('Sanitation Data'!D152))),'Data Summary'!CM158="Yes"),OFFSET('Sanitation Data'!$D$10,0,10*ROW('Sanitation Data'!D152)),NA())</f>
        <v>#N/A</v>
      </c>
      <c r="Y158" s="507" t="e">
        <f ca="1">+IF(AND(ISNUMBER(OFFSET('Sanitation Data'!$D$11,0,10*ROW('Sanitation Data'!D152))),'Data Summary'!CN158="Yes"),OFFSET('Sanitation Data'!$D$11,0,10*ROW('Sanitation Data'!D152)),NA())</f>
        <v>#N/A</v>
      </c>
      <c r="Z158" s="507" t="e">
        <f ca="1">+IF(AND(ISNUMBER(OFFSET('Sanitation Data'!$D$12,0,10*ROW('Sanitation Data'!D152))),'Data Summary'!CO158="Yes"),OFFSET('Sanitation Data'!$D$12,0,10*ROW('Sanitation Data'!D152)),NA())</f>
        <v>#N/A</v>
      </c>
      <c r="AA158" s="507" t="e">
        <f ca="1">+IF(AND(ISNUMBER(OFFSET('Sanitation Data'!$E$4,0,10*ROW('Sanitation Data'!E152))),'Data Summary'!CP158="Yes"),100-OFFSET('Sanitation Data'!$E$4,0,10*ROW('Sanitation Data'!E152)),NA())</f>
        <v>#N/A</v>
      </c>
      <c r="AB158" s="507" t="e">
        <f ca="1">+IF(AND(ISNUMBER(OFFSET('Sanitation Data'!$E$6,0,10*ROW('Sanitation Data'!E152))),'Data Summary'!CQ158="Yes"),OFFSET('Sanitation Data'!$E$6,0,10*ROW('Sanitation Data'!E152)),NA())</f>
        <v>#N/A</v>
      </c>
      <c r="AC158" s="507" t="e">
        <f ca="1">+IF(AND(ISNUMBER(OFFSET('Sanitation Data'!$E$10,0,10*ROW('Sanitation Data'!E152))),'Data Summary'!CR158="Yes"),OFFSET('Sanitation Data'!$E$10,0,10*ROW('Sanitation Data'!E152)),NA())</f>
        <v>#N/A</v>
      </c>
      <c r="AD158" s="507" t="e">
        <f ca="1">+IF(AND(ISNUMBER(OFFSET('Sanitation Data'!$E$11,0,10*ROW('Sanitation Data'!E152))),'Data Summary'!CS158="Yes"),OFFSET('Sanitation Data'!$E$11,0,10*ROW('Sanitation Data'!E152)),NA())</f>
        <v>#N/A</v>
      </c>
      <c r="AE158" s="507" t="e">
        <f ca="1">+IF(AND(ISNUMBER(OFFSET('Sanitation Data'!$E$12,0,10*ROW('Sanitation Data'!E152))),'Data Summary'!CT158="Yes"),OFFSET('Sanitation Data'!$E$12,0,10*ROW('Sanitation Data'!E152)),NA())</f>
        <v>#N/A</v>
      </c>
      <c r="AF158" s="507" t="e">
        <f ca="1">+IF(AND(ISNUMBER(OFFSET('Sanitation Data'!$F$4,0,10*ROW('Sanitation Data'!F152))),'Data Summary'!CU158="Yes"),100-OFFSET('Sanitation Data'!$F$4,0,10*ROW('Sanitation Data'!F152)),NA())</f>
        <v>#N/A</v>
      </c>
      <c r="AG158" s="507" t="e">
        <f ca="1">+IF(AND(ISNUMBER(OFFSET('Sanitation Data'!$F$6,0,10*ROW('Sanitation Data'!F152))),'Data Summary'!CV158="Yes"),OFFSET('Sanitation Data'!$F$6,0,10*ROW('Sanitation Data'!F152)),NA())</f>
        <v>#N/A</v>
      </c>
      <c r="AH158" s="507" t="e">
        <f ca="1">+IF(AND(ISNUMBER(OFFSET('Sanitation Data'!$F$10,0,10*ROW('Sanitation Data'!F152))),'Data Summary'!CW158="Yes"),OFFSET('Sanitation Data'!$F$10,0,10*ROW('Sanitation Data'!F152)),NA())</f>
        <v>#N/A</v>
      </c>
      <c r="AI158" s="507" t="e">
        <f ca="1">+IF(AND(ISNUMBER(OFFSET('Sanitation Data'!$F$11,0,10*ROW('Sanitation Data'!F152))),'Data Summary'!CX158="Yes"),OFFSET('Sanitation Data'!$F$11,0,10*ROW('Sanitation Data'!F152)),NA())</f>
        <v>#N/A</v>
      </c>
      <c r="AJ158" s="507" t="e">
        <f ca="1">+IF(AND(ISNUMBER(OFFSET('Sanitation Data'!$F$12,0,10*ROW('Sanitation Data'!F152))),'Data Summary'!CY158="Yes"),OFFSET('Sanitation Data'!$F$12,0,10*ROW('Sanitation Data'!F152)),NA())</f>
        <v>#N/A</v>
      </c>
      <c r="AK158" s="507" t="e">
        <f ca="1">+IF(AND(ISNUMBER(OFFSET('Sanitation Data'!$G$4,0,10*ROW('Sanitation Data'!G152))),'Data Summary'!CZ158="Yes"),100-OFFSET('Sanitation Data'!$G$4,0,10*ROW('Sanitation Data'!G152)),NA())</f>
        <v>#N/A</v>
      </c>
      <c r="AL158" s="507" t="e">
        <f ca="1">+IF(AND(ISNUMBER(OFFSET('Sanitation Data'!$G$6,0,10*ROW('Sanitation Data'!G152))),'Data Summary'!DA158="Yes"),OFFSET('Sanitation Data'!$G$6,0,10*ROW('Sanitation Data'!G152)),NA())</f>
        <v>#N/A</v>
      </c>
      <c r="AM158" s="507" t="e">
        <f ca="1">+IF(AND(ISNUMBER(OFFSET('Sanitation Data'!$G$10,0,10*ROW('Sanitation Data'!G152))),'Data Summary'!DB158="Yes"),OFFSET('Sanitation Data'!$G$10,0,10*ROW('Sanitation Data'!G152)),NA())</f>
        <v>#N/A</v>
      </c>
      <c r="AN158" s="507" t="e">
        <f ca="1">+IF(AND(ISNUMBER(OFFSET('Sanitation Data'!$G$11,0,10*ROW('Sanitation Data'!G152))),'Data Summary'!DC158="Yes"),OFFSET('Sanitation Data'!$G$11,0,10*ROW('Sanitation Data'!G152)),NA())</f>
        <v>#N/A</v>
      </c>
      <c r="AO158" s="507" t="e">
        <f ca="1">+IF(AND(ISNUMBER(OFFSET('Sanitation Data'!$G$12,0,10*ROW('Sanitation Data'!G152))),'Data Summary'!DD158="Yes"),OFFSET('Sanitation Data'!$G$12,0,10*ROW('Sanitation Data'!G152)),NA())</f>
        <v>#N/A</v>
      </c>
      <c r="AP158" s="507" t="e">
        <f ca="1">+IF(AND(ISNUMBER(OFFSET('Sanitation Data'!$H$4,0,10*ROW('Sanitation Data'!H152))),'Data Summary'!DE158="Yes"),100-OFFSET('Sanitation Data'!$H$4,0,10*ROW('Sanitation Data'!H152)),NA())</f>
        <v>#N/A</v>
      </c>
      <c r="AQ158" s="507" t="e">
        <f ca="1">+IF(AND(ISNUMBER(OFFSET('Sanitation Data'!$H$6,0,10*ROW('Sanitation Data'!H152))),'Data Summary'!DF158="Yes"),OFFSET('Sanitation Data'!$H$6,0,10*ROW('Sanitation Data'!H152)),NA())</f>
        <v>#N/A</v>
      </c>
      <c r="AR158" s="507" t="e">
        <f ca="1">+IF(AND(ISNUMBER(OFFSET('Sanitation Data'!$H$10,0,10*ROW('Sanitation Data'!H152))),'Data Summary'!DG158="Yes"),OFFSET('Sanitation Data'!$H$10,0,10*ROW('Sanitation Data'!H152)),NA())</f>
        <v>#N/A</v>
      </c>
      <c r="AS158" s="507" t="e">
        <f ca="1">+IF(AND(ISNUMBER(OFFSET('Sanitation Data'!$H$11,0,10*ROW('Sanitation Data'!H152))),'Data Summary'!DH158="Yes"),OFFSET('Sanitation Data'!$H$11,0,10*ROW('Sanitation Data'!H152)),NA())</f>
        <v>#N/A</v>
      </c>
      <c r="AT158" s="507" t="e">
        <f ca="1">+IF(AND(ISNUMBER(OFFSET('Sanitation Data'!$H$12,0,10*ROW('Sanitation Data'!H152))),'Data Summary'!DI158="Yes"),OFFSET('Sanitation Data'!$H$12,0,10*ROW('Sanitation Data'!H152)),NA())</f>
        <v>#N/A</v>
      </c>
      <c r="AU158" s="507" t="e">
        <f ca="1">+IF(AND(ISNUMBER(OFFSET('Sanitation Data'!$I$4,0,10*ROW('Sanitation Data'!I152))),'Data Summary'!DJ158="Yes"),100-OFFSET('Sanitation Data'!$I$4,0,10*ROW('Sanitation Data'!I152)),NA())</f>
        <v>#N/A</v>
      </c>
      <c r="AV158" s="507" t="e">
        <f ca="1">+IF(AND(ISNUMBER(OFFSET('Sanitation Data'!$I$6,0,10*ROW('Sanitation Data'!I152))),'Data Summary'!DK158="Yes"),OFFSET('Sanitation Data'!$I$6,0,10*ROW('Sanitation Data'!I152)),NA())</f>
        <v>#N/A</v>
      </c>
      <c r="AW158" s="507" t="e">
        <f ca="1">+IF(AND(ISNUMBER(OFFSET('Sanitation Data'!$I$10,0,10*ROW('Sanitation Data'!I152))),'Data Summary'!DL158="Yes"),OFFSET('Sanitation Data'!$I$10,0,10*ROW('Sanitation Data'!I152)),NA())</f>
        <v>#N/A</v>
      </c>
      <c r="AX158" s="507" t="e">
        <f ca="1">+IF(AND(ISNUMBER(OFFSET('Sanitation Data'!$I$11,0,10*ROW('Sanitation Data'!I152))),'Data Summary'!DM158="Yes"),OFFSET('Sanitation Data'!$I$11,0,10*ROW('Sanitation Data'!I152)),NA())</f>
        <v>#N/A</v>
      </c>
      <c r="AY158" s="507" t="e">
        <f ca="1">+IF(AND(ISNUMBER(OFFSET('Sanitation Data'!$I$12,0,10*ROW('Sanitation Data'!I152))),'Data Summary'!DN158="Yes"),OFFSET('Sanitation Data'!$I$12,0,10*ROW('Sanitation Data'!I152)),NA())</f>
        <v>#N/A</v>
      </c>
      <c r="AZ158" s="508" t="e">
        <f ca="1">+IF(AND(ISNUMBER(OFFSET('Hygiene Data'!$D$5,0,10*ROW('Hygiene Data'!D152))),'Data Summary'!DO158="Yes"),OFFSET('Hygiene Data'!$D$5,0,10*ROW('Hygiene Data'!D152)),NA())</f>
        <v>#N/A</v>
      </c>
      <c r="BA158" s="508" t="e">
        <f ca="1">+IF(AND(ISNUMBER(OFFSET('Hygiene Data'!$D$7,0,10*ROW('Hygiene Data'!D152))),'Data Summary'!DP158="Yes"),OFFSET('Hygiene Data'!$D$7,0,10*ROW('Hygiene Data'!D152)),NA())</f>
        <v>#N/A</v>
      </c>
      <c r="BB158" s="508" t="e">
        <f ca="1">+IF(AND(ISNUMBER(OFFSET('Hygiene Data'!$D$9,0,10*ROW('Hygiene Data'!D152))),'Data Summary'!DQ158="Yes"),OFFSET('Hygiene Data'!$D$9,0,10*ROW('Hygiene Data'!D152)),NA())</f>
        <v>#N/A</v>
      </c>
      <c r="BC158" s="508" t="e">
        <f ca="1">+IF(AND(ISNUMBER(OFFSET('Hygiene Data'!$E$5,0,10*ROW('Hygiene Data'!E152))),'Data Summary'!DR158="Yes"),OFFSET('Hygiene Data'!$E$5,0,10*ROW('Hygiene Data'!E152)),NA())</f>
        <v>#N/A</v>
      </c>
      <c r="BD158" s="508" t="e">
        <f ca="1">+IF(AND(ISNUMBER(OFFSET('Hygiene Data'!$E$7,0,10*ROW('Hygiene Data'!E152))),'Data Summary'!DS158="Yes"),OFFSET('Hygiene Data'!$E$7,0,10*ROW('Hygiene Data'!E152)),NA())</f>
        <v>#N/A</v>
      </c>
      <c r="BE158" s="508" t="e">
        <f ca="1">+IF(AND(ISNUMBER(OFFSET('Hygiene Data'!$E$9,0,10*ROW('Hygiene Data'!E152))),'Data Summary'!DT158="Yes"),OFFSET('Hygiene Data'!$E$9,0,10*ROW('Hygiene Data'!E152)),NA())</f>
        <v>#N/A</v>
      </c>
      <c r="BF158" s="508" t="e">
        <f ca="1">+IF(AND(ISNUMBER(OFFSET('Hygiene Data'!$F$5,0,10*ROW('Hygiene Data'!F152))),'Data Summary'!DU158="Yes"),OFFSET('Hygiene Data'!$F$5,0,10*ROW('Hygiene Data'!F152)),NA())</f>
        <v>#N/A</v>
      </c>
      <c r="BG158" s="508" t="e">
        <f ca="1">+IF(AND(ISNUMBER(OFFSET('Hygiene Data'!$F$7,0,10*ROW('Hygiene Data'!F152))),'Data Summary'!DV158="Yes"),OFFSET('Hygiene Data'!$F$7,0,10*ROW('Hygiene Data'!F152)),NA())</f>
        <v>#N/A</v>
      </c>
      <c r="BH158" s="508" t="e">
        <f ca="1">+IF(AND(ISNUMBER(OFFSET('Hygiene Data'!$F$9,0,10*ROW('Hygiene Data'!F152))),'Data Summary'!DW158="Yes"),OFFSET('Hygiene Data'!$F$9,0,10*ROW('Hygiene Data'!F152)),NA())</f>
        <v>#N/A</v>
      </c>
      <c r="BI158" s="508" t="e">
        <f ca="1">+IF(AND(ISNUMBER(OFFSET('Hygiene Data'!$G$5,0,10*ROW('Hygiene Data'!G152))),'Data Summary'!DX158="Yes"),OFFSET('Hygiene Data'!$G$5,0,10*ROW('Hygiene Data'!G152)),NA())</f>
        <v>#N/A</v>
      </c>
      <c r="BJ158" s="508" t="e">
        <f ca="1">+IF(AND(ISNUMBER(OFFSET('Hygiene Data'!$G$7,0,10*ROW('Hygiene Data'!G152))),'Data Summary'!DY158="Yes"),OFFSET('Hygiene Data'!$G$7,0,10*ROW('Hygiene Data'!G152)),NA())</f>
        <v>#N/A</v>
      </c>
      <c r="BK158" s="508" t="e">
        <f ca="1">+IF(AND(ISNUMBER(OFFSET('Hygiene Data'!$G$9,0,10*ROW('Hygiene Data'!G152))),'Data Summary'!DZ158="Yes"),OFFSET('Hygiene Data'!$G$9,0,10*ROW('Hygiene Data'!G152)),NA())</f>
        <v>#N/A</v>
      </c>
      <c r="BL158" s="508" t="e">
        <f ca="1">+IF(AND(ISNUMBER(OFFSET('Hygiene Data'!$H$5,0,10*ROW('Hygiene Data'!H152))),'Data Summary'!EA158="Yes"),OFFSET('Hygiene Data'!$H$5,0,10*ROW('Hygiene Data'!H152)),NA())</f>
        <v>#N/A</v>
      </c>
      <c r="BM158" s="508" t="e">
        <f ca="1">+IF(AND(ISNUMBER(OFFSET('Hygiene Data'!$H$7,0,10*ROW('Hygiene Data'!H152))),'Data Summary'!EB158="Yes"),OFFSET('Hygiene Data'!$H$7,0,10*ROW('Hygiene Data'!H152)),NA())</f>
        <v>#N/A</v>
      </c>
      <c r="BN158" s="508" t="e">
        <f ca="1">+IF(AND(ISNUMBER(OFFSET('Hygiene Data'!$H$9,0,10*ROW('Hygiene Data'!H152))),'Data Summary'!EC158="Yes"),OFFSET('Hygiene Data'!$H$9,0,10*ROW('Hygiene Data'!H152)),NA())</f>
        <v>#N/A</v>
      </c>
      <c r="BO158" s="508" t="e">
        <f ca="1">+IF(AND(ISNUMBER(OFFSET('Hygiene Data'!$I$5,0,10*ROW('Hygiene Data'!I152))),'Data Summary'!ED158="Yes"),OFFSET('Hygiene Data'!$I$5,0,10*ROW('Hygiene Data'!I152)),NA())</f>
        <v>#N/A</v>
      </c>
      <c r="BP158" s="508" t="e">
        <f ca="1">+IF(AND(ISNUMBER(OFFSET('Hygiene Data'!$I$7,0,10*ROW('Hygiene Data'!I152))),'Data Summary'!EE158="Yes"),OFFSET('Hygiene Data'!$I$7,0,10*ROW('Hygiene Data'!I152)),NA())</f>
        <v>#N/A</v>
      </c>
      <c r="BQ158" s="508" t="e">
        <f ca="1">+IF(AND(ISNUMBER(OFFSET('Hygiene Data'!$I$9,0,10*ROW('Hygiene Data'!I152))),'Data Summary'!EF158="Yes"),OFFSET('Hygiene Data'!$I$9,0,10*ROW('Hygiene Data'!I152)),NA())</f>
        <v>#N/A</v>
      </c>
    </row>
    <row r="159" spans="1:69" x14ac:dyDescent="0.25">
      <c r="A159" s="504" t="e">
        <f ca="1">+RIGHT('Data Summary'!A159,LEN('Data Summary'!A159)-9)</f>
        <v>#VALUE!</v>
      </c>
      <c r="B159" s="478" t="str">
        <f ca="1">+IF(ISTEXT('Data Summary'!B159),'Data Summary'!B159,"")</f>
        <v/>
      </c>
      <c r="C159" s="505" t="e">
        <f ca="1">+VALUE('Data Summary'!C159)</f>
        <v>#VALUE!</v>
      </c>
      <c r="D159" s="506" t="e">
        <f ca="1">+IF(AND(ISNUMBER(OFFSET('Water Data'!$D$4,0,10*ROW('Water Data'!D153))),'Data Summary'!BS159="Yes"),100-OFFSET('Water Data'!$D$4,0,10*ROW('Water Data'!D153)),NA())</f>
        <v>#N/A</v>
      </c>
      <c r="E159" s="506" t="e">
        <f ca="1">+IF(AND(ISNUMBER(OFFSET('Water Data'!$D$6,0,10*ROW('Water Data'!D153))),'Data Summary'!BT159="Yes"),OFFSET('Water Data'!$D$6,0,10*ROW('Water Data'!D153)),NA())</f>
        <v>#N/A</v>
      </c>
      <c r="F159" s="506" t="e">
        <f ca="1">+IF(AND(ISNUMBER(OFFSET('Water Data'!$D$9,0,10*ROW('Water Data'!D153))),'Data Summary'!BU159="Yes"),OFFSET('Water Data'!$D$9,0,10*ROW('Water Data'!D153)),NA())</f>
        <v>#N/A</v>
      </c>
      <c r="G159" s="506" t="e">
        <f ca="1">+IF(AND(ISNUMBER(OFFSET('Water Data'!$E$4,0,10*ROW('Water Data'!E153))),'Data Summary'!BV159="Yes"),100-OFFSET('Water Data'!$E$4,0,10*ROW('Water Data'!E153)),NA())</f>
        <v>#N/A</v>
      </c>
      <c r="H159" s="506" t="e">
        <f ca="1">+IF(AND(ISNUMBER(OFFSET('Water Data'!$E$6,0,10*ROW('Water Data'!E153))),'Data Summary'!BW159="Yes"),OFFSET('Water Data'!$E$6,0,10*ROW('Water Data'!E153)),NA())</f>
        <v>#N/A</v>
      </c>
      <c r="I159" s="506" t="e">
        <f ca="1">+IF(AND(ISNUMBER(OFFSET('Water Data'!$E$9,0,10*ROW('Water Data'!E153))),'Data Summary'!BX159="Yes"),OFFSET('Water Data'!$E$9,0,10*ROW('Water Data'!E153)),NA())</f>
        <v>#N/A</v>
      </c>
      <c r="J159" s="506" t="e">
        <f ca="1">+IF(AND(ISNUMBER(OFFSET('Water Data'!$F$4,0,10*ROW('Water Data'!F153))),'Data Summary'!BY159="Yes"),100-OFFSET('Water Data'!$F$4,0,10*ROW('Water Data'!F153)),NA())</f>
        <v>#N/A</v>
      </c>
      <c r="K159" s="506" t="e">
        <f ca="1">+IF(AND(ISNUMBER(OFFSET('Water Data'!$F$6,0,10*ROW('Water Data'!F153))),'Data Summary'!BZ159="Yes"),OFFSET('Water Data'!$F$6,0,10*ROW('Water Data'!F153)),NA())</f>
        <v>#N/A</v>
      </c>
      <c r="L159" s="506" t="e">
        <f ca="1">+IF(AND(ISNUMBER(OFFSET('Water Data'!$F$9,0,10*ROW('Water Data'!F153))),'Data Summary'!CA159="Yes"),OFFSET('Water Data'!$F$9,0,10*ROW('Water Data'!F153)),NA())</f>
        <v>#N/A</v>
      </c>
      <c r="M159" s="506" t="e">
        <f ca="1">+IF(AND(ISNUMBER(OFFSET('Water Data'!$G$4,0,10*ROW('Water Data'!G153))),'Data Summary'!CB159="Yes"),100-OFFSET('Water Data'!$G$4,0,10*ROW('Water Data'!G153)),NA())</f>
        <v>#N/A</v>
      </c>
      <c r="N159" s="506" t="e">
        <f ca="1">+IF(AND(ISNUMBER(OFFSET('Water Data'!$G$6,0,10*ROW('Water Data'!G153))),'Data Summary'!CC159="Yes"),OFFSET('Water Data'!$G$6,0,10*ROW('Water Data'!G153)),NA())</f>
        <v>#N/A</v>
      </c>
      <c r="O159" s="506" t="e">
        <f ca="1">+IF(AND(ISNUMBER(OFFSET('Water Data'!$G$9,0,10*ROW('Water Data'!G153))),'Data Summary'!CD159="Yes"),OFFSET('Water Data'!$G$9,0,10*ROW('Water Data'!G153)),NA())</f>
        <v>#N/A</v>
      </c>
      <c r="P159" s="506" t="e">
        <f ca="1">+IF(AND(ISNUMBER(OFFSET('Water Data'!$H$4,0,10*ROW('Water Data'!H153))),'Data Summary'!CE159="Yes"),100-OFFSET('Water Data'!$H$4,0,10*ROW('Water Data'!H153)),NA())</f>
        <v>#N/A</v>
      </c>
      <c r="Q159" s="506" t="e">
        <f ca="1">+IF(AND(ISNUMBER(OFFSET('Water Data'!$H$6,0,10*ROW('Water Data'!H153))),'Data Summary'!CF159="Yes"),OFFSET('Water Data'!$H$6,0,10*ROW('Water Data'!H153)),NA())</f>
        <v>#N/A</v>
      </c>
      <c r="R159" s="506" t="e">
        <f ca="1">+IF(AND(ISNUMBER(OFFSET('Water Data'!$H$9,0,10*ROW('Water Data'!H153))),'Data Summary'!CG159="Yes"),OFFSET('Water Data'!$H$9,0,10*ROW('Water Data'!H153)),NA())</f>
        <v>#N/A</v>
      </c>
      <c r="S159" s="506" t="e">
        <f ca="1">+IF(AND(ISNUMBER(OFFSET('Water Data'!$I$4,0,10*ROW('Water Data'!I153))),'Data Summary'!CH159="Yes"),100-OFFSET('Water Data'!$I$4,0,10*ROW('Water Data'!I153)),NA())</f>
        <v>#N/A</v>
      </c>
      <c r="T159" s="506" t="e">
        <f ca="1">+IF(AND(ISNUMBER(OFFSET('Water Data'!$I$6,0,10*ROW('Water Data'!I153))),'Data Summary'!CI159="Yes"),OFFSET('Water Data'!$I$6,0,10*ROW('Water Data'!I153)),NA())</f>
        <v>#N/A</v>
      </c>
      <c r="U159" s="506" t="e">
        <f ca="1">+IF(AND(ISNUMBER(OFFSET('Water Data'!$I$9,0,10*ROW('Water Data'!I153))),'Data Summary'!CJ159="Yes"),OFFSET('Water Data'!$I$9,0,10*ROW('Water Data'!I153)),NA())</f>
        <v>#N/A</v>
      </c>
      <c r="V159" s="507" t="e">
        <f ca="1">+IF(AND(ISNUMBER(OFFSET('Sanitation Data'!$D$4,0,10*ROW('Sanitation Data'!D153))),'Data Summary'!CK159="Yes"),100-OFFSET('Sanitation Data'!$D$4,0,10*ROW('Sanitation Data'!D153)),NA())</f>
        <v>#N/A</v>
      </c>
      <c r="W159" s="507" t="e">
        <f ca="1">+IF(AND(ISNUMBER(OFFSET('Sanitation Data'!$D$6,0,10*ROW('Sanitation Data'!D153))),'Data Summary'!CL159="Yes"),OFFSET('Sanitation Data'!$D$6,0,10*ROW('Sanitation Data'!D153)),NA())</f>
        <v>#N/A</v>
      </c>
      <c r="X159" s="507" t="e">
        <f ca="1">+IF(AND(ISNUMBER(OFFSET('Sanitation Data'!$D$10,0,10*ROW('Sanitation Data'!D153))),'Data Summary'!CM159="Yes"),OFFSET('Sanitation Data'!$D$10,0,10*ROW('Sanitation Data'!D153)),NA())</f>
        <v>#N/A</v>
      </c>
      <c r="Y159" s="507" t="e">
        <f ca="1">+IF(AND(ISNUMBER(OFFSET('Sanitation Data'!$D$11,0,10*ROW('Sanitation Data'!D153))),'Data Summary'!CN159="Yes"),OFFSET('Sanitation Data'!$D$11,0,10*ROW('Sanitation Data'!D153)),NA())</f>
        <v>#N/A</v>
      </c>
      <c r="Z159" s="507" t="e">
        <f ca="1">+IF(AND(ISNUMBER(OFFSET('Sanitation Data'!$D$12,0,10*ROW('Sanitation Data'!D153))),'Data Summary'!CO159="Yes"),OFFSET('Sanitation Data'!$D$12,0,10*ROW('Sanitation Data'!D153)),NA())</f>
        <v>#N/A</v>
      </c>
      <c r="AA159" s="507" t="e">
        <f ca="1">+IF(AND(ISNUMBER(OFFSET('Sanitation Data'!$E$4,0,10*ROW('Sanitation Data'!E153))),'Data Summary'!CP159="Yes"),100-OFFSET('Sanitation Data'!$E$4,0,10*ROW('Sanitation Data'!E153)),NA())</f>
        <v>#N/A</v>
      </c>
      <c r="AB159" s="507" t="e">
        <f ca="1">+IF(AND(ISNUMBER(OFFSET('Sanitation Data'!$E$6,0,10*ROW('Sanitation Data'!E153))),'Data Summary'!CQ159="Yes"),OFFSET('Sanitation Data'!$E$6,0,10*ROW('Sanitation Data'!E153)),NA())</f>
        <v>#N/A</v>
      </c>
      <c r="AC159" s="507" t="e">
        <f ca="1">+IF(AND(ISNUMBER(OFFSET('Sanitation Data'!$E$10,0,10*ROW('Sanitation Data'!E153))),'Data Summary'!CR159="Yes"),OFFSET('Sanitation Data'!$E$10,0,10*ROW('Sanitation Data'!E153)),NA())</f>
        <v>#N/A</v>
      </c>
      <c r="AD159" s="507" t="e">
        <f ca="1">+IF(AND(ISNUMBER(OFFSET('Sanitation Data'!$E$11,0,10*ROW('Sanitation Data'!E153))),'Data Summary'!CS159="Yes"),OFFSET('Sanitation Data'!$E$11,0,10*ROW('Sanitation Data'!E153)),NA())</f>
        <v>#N/A</v>
      </c>
      <c r="AE159" s="507" t="e">
        <f ca="1">+IF(AND(ISNUMBER(OFFSET('Sanitation Data'!$E$12,0,10*ROW('Sanitation Data'!E153))),'Data Summary'!CT159="Yes"),OFFSET('Sanitation Data'!$E$12,0,10*ROW('Sanitation Data'!E153)),NA())</f>
        <v>#N/A</v>
      </c>
      <c r="AF159" s="507" t="e">
        <f ca="1">+IF(AND(ISNUMBER(OFFSET('Sanitation Data'!$F$4,0,10*ROW('Sanitation Data'!F153))),'Data Summary'!CU159="Yes"),100-OFFSET('Sanitation Data'!$F$4,0,10*ROW('Sanitation Data'!F153)),NA())</f>
        <v>#N/A</v>
      </c>
      <c r="AG159" s="507" t="e">
        <f ca="1">+IF(AND(ISNUMBER(OFFSET('Sanitation Data'!$F$6,0,10*ROW('Sanitation Data'!F153))),'Data Summary'!CV159="Yes"),OFFSET('Sanitation Data'!$F$6,0,10*ROW('Sanitation Data'!F153)),NA())</f>
        <v>#N/A</v>
      </c>
      <c r="AH159" s="507" t="e">
        <f ca="1">+IF(AND(ISNUMBER(OFFSET('Sanitation Data'!$F$10,0,10*ROW('Sanitation Data'!F153))),'Data Summary'!CW159="Yes"),OFFSET('Sanitation Data'!$F$10,0,10*ROW('Sanitation Data'!F153)),NA())</f>
        <v>#N/A</v>
      </c>
      <c r="AI159" s="507" t="e">
        <f ca="1">+IF(AND(ISNUMBER(OFFSET('Sanitation Data'!$F$11,0,10*ROW('Sanitation Data'!F153))),'Data Summary'!CX159="Yes"),OFFSET('Sanitation Data'!$F$11,0,10*ROW('Sanitation Data'!F153)),NA())</f>
        <v>#N/A</v>
      </c>
      <c r="AJ159" s="507" t="e">
        <f ca="1">+IF(AND(ISNUMBER(OFFSET('Sanitation Data'!$F$12,0,10*ROW('Sanitation Data'!F153))),'Data Summary'!CY159="Yes"),OFFSET('Sanitation Data'!$F$12,0,10*ROW('Sanitation Data'!F153)),NA())</f>
        <v>#N/A</v>
      </c>
      <c r="AK159" s="507" t="e">
        <f ca="1">+IF(AND(ISNUMBER(OFFSET('Sanitation Data'!$G$4,0,10*ROW('Sanitation Data'!G153))),'Data Summary'!CZ159="Yes"),100-OFFSET('Sanitation Data'!$G$4,0,10*ROW('Sanitation Data'!G153)),NA())</f>
        <v>#N/A</v>
      </c>
      <c r="AL159" s="507" t="e">
        <f ca="1">+IF(AND(ISNUMBER(OFFSET('Sanitation Data'!$G$6,0,10*ROW('Sanitation Data'!G153))),'Data Summary'!DA159="Yes"),OFFSET('Sanitation Data'!$G$6,0,10*ROW('Sanitation Data'!G153)),NA())</f>
        <v>#N/A</v>
      </c>
      <c r="AM159" s="507" t="e">
        <f ca="1">+IF(AND(ISNUMBER(OFFSET('Sanitation Data'!$G$10,0,10*ROW('Sanitation Data'!G153))),'Data Summary'!DB159="Yes"),OFFSET('Sanitation Data'!$G$10,0,10*ROW('Sanitation Data'!G153)),NA())</f>
        <v>#N/A</v>
      </c>
      <c r="AN159" s="507" t="e">
        <f ca="1">+IF(AND(ISNUMBER(OFFSET('Sanitation Data'!$G$11,0,10*ROW('Sanitation Data'!G153))),'Data Summary'!DC159="Yes"),OFFSET('Sanitation Data'!$G$11,0,10*ROW('Sanitation Data'!G153)),NA())</f>
        <v>#N/A</v>
      </c>
      <c r="AO159" s="507" t="e">
        <f ca="1">+IF(AND(ISNUMBER(OFFSET('Sanitation Data'!$G$12,0,10*ROW('Sanitation Data'!G153))),'Data Summary'!DD159="Yes"),OFFSET('Sanitation Data'!$G$12,0,10*ROW('Sanitation Data'!G153)),NA())</f>
        <v>#N/A</v>
      </c>
      <c r="AP159" s="507" t="e">
        <f ca="1">+IF(AND(ISNUMBER(OFFSET('Sanitation Data'!$H$4,0,10*ROW('Sanitation Data'!H153))),'Data Summary'!DE159="Yes"),100-OFFSET('Sanitation Data'!$H$4,0,10*ROW('Sanitation Data'!H153)),NA())</f>
        <v>#N/A</v>
      </c>
      <c r="AQ159" s="507" t="e">
        <f ca="1">+IF(AND(ISNUMBER(OFFSET('Sanitation Data'!$H$6,0,10*ROW('Sanitation Data'!H153))),'Data Summary'!DF159="Yes"),OFFSET('Sanitation Data'!$H$6,0,10*ROW('Sanitation Data'!H153)),NA())</f>
        <v>#N/A</v>
      </c>
      <c r="AR159" s="507" t="e">
        <f ca="1">+IF(AND(ISNUMBER(OFFSET('Sanitation Data'!$H$10,0,10*ROW('Sanitation Data'!H153))),'Data Summary'!DG159="Yes"),OFFSET('Sanitation Data'!$H$10,0,10*ROW('Sanitation Data'!H153)),NA())</f>
        <v>#N/A</v>
      </c>
      <c r="AS159" s="507" t="e">
        <f ca="1">+IF(AND(ISNUMBER(OFFSET('Sanitation Data'!$H$11,0,10*ROW('Sanitation Data'!H153))),'Data Summary'!DH159="Yes"),OFFSET('Sanitation Data'!$H$11,0,10*ROW('Sanitation Data'!H153)),NA())</f>
        <v>#N/A</v>
      </c>
      <c r="AT159" s="507" t="e">
        <f ca="1">+IF(AND(ISNUMBER(OFFSET('Sanitation Data'!$H$12,0,10*ROW('Sanitation Data'!H153))),'Data Summary'!DI159="Yes"),OFFSET('Sanitation Data'!$H$12,0,10*ROW('Sanitation Data'!H153)),NA())</f>
        <v>#N/A</v>
      </c>
      <c r="AU159" s="507" t="e">
        <f ca="1">+IF(AND(ISNUMBER(OFFSET('Sanitation Data'!$I$4,0,10*ROW('Sanitation Data'!I153))),'Data Summary'!DJ159="Yes"),100-OFFSET('Sanitation Data'!$I$4,0,10*ROW('Sanitation Data'!I153)),NA())</f>
        <v>#N/A</v>
      </c>
      <c r="AV159" s="507" t="e">
        <f ca="1">+IF(AND(ISNUMBER(OFFSET('Sanitation Data'!$I$6,0,10*ROW('Sanitation Data'!I153))),'Data Summary'!DK159="Yes"),OFFSET('Sanitation Data'!$I$6,0,10*ROW('Sanitation Data'!I153)),NA())</f>
        <v>#N/A</v>
      </c>
      <c r="AW159" s="507" t="e">
        <f ca="1">+IF(AND(ISNUMBER(OFFSET('Sanitation Data'!$I$10,0,10*ROW('Sanitation Data'!I153))),'Data Summary'!DL159="Yes"),OFFSET('Sanitation Data'!$I$10,0,10*ROW('Sanitation Data'!I153)),NA())</f>
        <v>#N/A</v>
      </c>
      <c r="AX159" s="507" t="e">
        <f ca="1">+IF(AND(ISNUMBER(OFFSET('Sanitation Data'!$I$11,0,10*ROW('Sanitation Data'!I153))),'Data Summary'!DM159="Yes"),OFFSET('Sanitation Data'!$I$11,0,10*ROW('Sanitation Data'!I153)),NA())</f>
        <v>#N/A</v>
      </c>
      <c r="AY159" s="507" t="e">
        <f ca="1">+IF(AND(ISNUMBER(OFFSET('Sanitation Data'!$I$12,0,10*ROW('Sanitation Data'!I153))),'Data Summary'!DN159="Yes"),OFFSET('Sanitation Data'!$I$12,0,10*ROW('Sanitation Data'!I153)),NA())</f>
        <v>#N/A</v>
      </c>
      <c r="AZ159" s="508" t="e">
        <f ca="1">+IF(AND(ISNUMBER(OFFSET('Hygiene Data'!$D$5,0,10*ROW('Hygiene Data'!D153))),'Data Summary'!DO159="Yes"),OFFSET('Hygiene Data'!$D$5,0,10*ROW('Hygiene Data'!D153)),NA())</f>
        <v>#N/A</v>
      </c>
      <c r="BA159" s="508" t="e">
        <f ca="1">+IF(AND(ISNUMBER(OFFSET('Hygiene Data'!$D$7,0,10*ROW('Hygiene Data'!D153))),'Data Summary'!DP159="Yes"),OFFSET('Hygiene Data'!$D$7,0,10*ROW('Hygiene Data'!D153)),NA())</f>
        <v>#N/A</v>
      </c>
      <c r="BB159" s="508" t="e">
        <f ca="1">+IF(AND(ISNUMBER(OFFSET('Hygiene Data'!$D$9,0,10*ROW('Hygiene Data'!D153))),'Data Summary'!DQ159="Yes"),OFFSET('Hygiene Data'!$D$9,0,10*ROW('Hygiene Data'!D153)),NA())</f>
        <v>#N/A</v>
      </c>
      <c r="BC159" s="508" t="e">
        <f ca="1">+IF(AND(ISNUMBER(OFFSET('Hygiene Data'!$E$5,0,10*ROW('Hygiene Data'!E153))),'Data Summary'!DR159="Yes"),OFFSET('Hygiene Data'!$E$5,0,10*ROW('Hygiene Data'!E153)),NA())</f>
        <v>#N/A</v>
      </c>
      <c r="BD159" s="508" t="e">
        <f ca="1">+IF(AND(ISNUMBER(OFFSET('Hygiene Data'!$E$7,0,10*ROW('Hygiene Data'!E153))),'Data Summary'!DS159="Yes"),OFFSET('Hygiene Data'!$E$7,0,10*ROW('Hygiene Data'!E153)),NA())</f>
        <v>#N/A</v>
      </c>
      <c r="BE159" s="508" t="e">
        <f ca="1">+IF(AND(ISNUMBER(OFFSET('Hygiene Data'!$E$9,0,10*ROW('Hygiene Data'!E153))),'Data Summary'!DT159="Yes"),OFFSET('Hygiene Data'!$E$9,0,10*ROW('Hygiene Data'!E153)),NA())</f>
        <v>#N/A</v>
      </c>
      <c r="BF159" s="508" t="e">
        <f ca="1">+IF(AND(ISNUMBER(OFFSET('Hygiene Data'!$F$5,0,10*ROW('Hygiene Data'!F153))),'Data Summary'!DU159="Yes"),OFFSET('Hygiene Data'!$F$5,0,10*ROW('Hygiene Data'!F153)),NA())</f>
        <v>#N/A</v>
      </c>
      <c r="BG159" s="508" t="e">
        <f ca="1">+IF(AND(ISNUMBER(OFFSET('Hygiene Data'!$F$7,0,10*ROW('Hygiene Data'!F153))),'Data Summary'!DV159="Yes"),OFFSET('Hygiene Data'!$F$7,0,10*ROW('Hygiene Data'!F153)),NA())</f>
        <v>#N/A</v>
      </c>
      <c r="BH159" s="508" t="e">
        <f ca="1">+IF(AND(ISNUMBER(OFFSET('Hygiene Data'!$F$9,0,10*ROW('Hygiene Data'!F153))),'Data Summary'!DW159="Yes"),OFFSET('Hygiene Data'!$F$9,0,10*ROW('Hygiene Data'!F153)),NA())</f>
        <v>#N/A</v>
      </c>
      <c r="BI159" s="508" t="e">
        <f ca="1">+IF(AND(ISNUMBER(OFFSET('Hygiene Data'!$G$5,0,10*ROW('Hygiene Data'!G153))),'Data Summary'!DX159="Yes"),OFFSET('Hygiene Data'!$G$5,0,10*ROW('Hygiene Data'!G153)),NA())</f>
        <v>#N/A</v>
      </c>
      <c r="BJ159" s="508" t="e">
        <f ca="1">+IF(AND(ISNUMBER(OFFSET('Hygiene Data'!$G$7,0,10*ROW('Hygiene Data'!G153))),'Data Summary'!DY159="Yes"),OFFSET('Hygiene Data'!$G$7,0,10*ROW('Hygiene Data'!G153)),NA())</f>
        <v>#N/A</v>
      </c>
      <c r="BK159" s="508" t="e">
        <f ca="1">+IF(AND(ISNUMBER(OFFSET('Hygiene Data'!$G$9,0,10*ROW('Hygiene Data'!G153))),'Data Summary'!DZ159="Yes"),OFFSET('Hygiene Data'!$G$9,0,10*ROW('Hygiene Data'!G153)),NA())</f>
        <v>#N/A</v>
      </c>
      <c r="BL159" s="508" t="e">
        <f ca="1">+IF(AND(ISNUMBER(OFFSET('Hygiene Data'!$H$5,0,10*ROW('Hygiene Data'!H153))),'Data Summary'!EA159="Yes"),OFFSET('Hygiene Data'!$H$5,0,10*ROW('Hygiene Data'!H153)),NA())</f>
        <v>#N/A</v>
      </c>
      <c r="BM159" s="508" t="e">
        <f ca="1">+IF(AND(ISNUMBER(OFFSET('Hygiene Data'!$H$7,0,10*ROW('Hygiene Data'!H153))),'Data Summary'!EB159="Yes"),OFFSET('Hygiene Data'!$H$7,0,10*ROW('Hygiene Data'!H153)),NA())</f>
        <v>#N/A</v>
      </c>
      <c r="BN159" s="508" t="e">
        <f ca="1">+IF(AND(ISNUMBER(OFFSET('Hygiene Data'!$H$9,0,10*ROW('Hygiene Data'!H153))),'Data Summary'!EC159="Yes"),OFFSET('Hygiene Data'!$H$9,0,10*ROW('Hygiene Data'!H153)),NA())</f>
        <v>#N/A</v>
      </c>
      <c r="BO159" s="508" t="e">
        <f ca="1">+IF(AND(ISNUMBER(OFFSET('Hygiene Data'!$I$5,0,10*ROW('Hygiene Data'!I153))),'Data Summary'!ED159="Yes"),OFFSET('Hygiene Data'!$I$5,0,10*ROW('Hygiene Data'!I153)),NA())</f>
        <v>#N/A</v>
      </c>
      <c r="BP159" s="508" t="e">
        <f ca="1">+IF(AND(ISNUMBER(OFFSET('Hygiene Data'!$I$7,0,10*ROW('Hygiene Data'!I153))),'Data Summary'!EE159="Yes"),OFFSET('Hygiene Data'!$I$7,0,10*ROW('Hygiene Data'!I153)),NA())</f>
        <v>#N/A</v>
      </c>
      <c r="BQ159" s="508" t="e">
        <f ca="1">+IF(AND(ISNUMBER(OFFSET('Hygiene Data'!$I$9,0,10*ROW('Hygiene Data'!I153))),'Data Summary'!EF159="Yes"),OFFSET('Hygiene Data'!$I$9,0,10*ROW('Hygiene Data'!I153)),NA())</f>
        <v>#N/A</v>
      </c>
    </row>
    <row r="160" spans="1:69" x14ac:dyDescent="0.25">
      <c r="A160" s="504" t="e">
        <f ca="1">+RIGHT('Data Summary'!A160,LEN('Data Summary'!A160)-9)</f>
        <v>#VALUE!</v>
      </c>
      <c r="B160" s="478" t="str">
        <f ca="1">+IF(ISTEXT('Data Summary'!B160),'Data Summary'!B160,"")</f>
        <v/>
      </c>
      <c r="C160" s="505" t="e">
        <f ca="1">+VALUE('Data Summary'!C160)</f>
        <v>#VALUE!</v>
      </c>
      <c r="D160" s="506" t="e">
        <f ca="1">+IF(AND(ISNUMBER(OFFSET('Water Data'!$D$4,0,10*ROW('Water Data'!D154))),'Data Summary'!BS160="Yes"),100-OFFSET('Water Data'!$D$4,0,10*ROW('Water Data'!D154)),NA())</f>
        <v>#N/A</v>
      </c>
      <c r="E160" s="506" t="e">
        <f ca="1">+IF(AND(ISNUMBER(OFFSET('Water Data'!$D$6,0,10*ROW('Water Data'!D154))),'Data Summary'!BT160="Yes"),OFFSET('Water Data'!$D$6,0,10*ROW('Water Data'!D154)),NA())</f>
        <v>#N/A</v>
      </c>
      <c r="F160" s="506" t="e">
        <f ca="1">+IF(AND(ISNUMBER(OFFSET('Water Data'!$D$9,0,10*ROW('Water Data'!D154))),'Data Summary'!BU160="Yes"),OFFSET('Water Data'!$D$9,0,10*ROW('Water Data'!D154)),NA())</f>
        <v>#N/A</v>
      </c>
      <c r="G160" s="506" t="e">
        <f ca="1">+IF(AND(ISNUMBER(OFFSET('Water Data'!$E$4,0,10*ROW('Water Data'!E154))),'Data Summary'!BV160="Yes"),100-OFFSET('Water Data'!$E$4,0,10*ROW('Water Data'!E154)),NA())</f>
        <v>#N/A</v>
      </c>
      <c r="H160" s="506" t="e">
        <f ca="1">+IF(AND(ISNUMBER(OFFSET('Water Data'!$E$6,0,10*ROW('Water Data'!E154))),'Data Summary'!BW160="Yes"),OFFSET('Water Data'!$E$6,0,10*ROW('Water Data'!E154)),NA())</f>
        <v>#N/A</v>
      </c>
      <c r="I160" s="506" t="e">
        <f ca="1">+IF(AND(ISNUMBER(OFFSET('Water Data'!$E$9,0,10*ROW('Water Data'!E154))),'Data Summary'!BX160="Yes"),OFFSET('Water Data'!$E$9,0,10*ROW('Water Data'!E154)),NA())</f>
        <v>#N/A</v>
      </c>
      <c r="J160" s="506" t="e">
        <f ca="1">+IF(AND(ISNUMBER(OFFSET('Water Data'!$F$4,0,10*ROW('Water Data'!F154))),'Data Summary'!BY160="Yes"),100-OFFSET('Water Data'!$F$4,0,10*ROW('Water Data'!F154)),NA())</f>
        <v>#N/A</v>
      </c>
      <c r="K160" s="506" t="e">
        <f ca="1">+IF(AND(ISNUMBER(OFFSET('Water Data'!$F$6,0,10*ROW('Water Data'!F154))),'Data Summary'!BZ160="Yes"),OFFSET('Water Data'!$F$6,0,10*ROW('Water Data'!F154)),NA())</f>
        <v>#N/A</v>
      </c>
      <c r="L160" s="506" t="e">
        <f ca="1">+IF(AND(ISNUMBER(OFFSET('Water Data'!$F$9,0,10*ROW('Water Data'!F154))),'Data Summary'!CA160="Yes"),OFFSET('Water Data'!$F$9,0,10*ROW('Water Data'!F154)),NA())</f>
        <v>#N/A</v>
      </c>
      <c r="M160" s="506" t="e">
        <f ca="1">+IF(AND(ISNUMBER(OFFSET('Water Data'!$G$4,0,10*ROW('Water Data'!G154))),'Data Summary'!CB160="Yes"),100-OFFSET('Water Data'!$G$4,0,10*ROW('Water Data'!G154)),NA())</f>
        <v>#N/A</v>
      </c>
      <c r="N160" s="506" t="e">
        <f ca="1">+IF(AND(ISNUMBER(OFFSET('Water Data'!$G$6,0,10*ROW('Water Data'!G154))),'Data Summary'!CC160="Yes"),OFFSET('Water Data'!$G$6,0,10*ROW('Water Data'!G154)),NA())</f>
        <v>#N/A</v>
      </c>
      <c r="O160" s="506" t="e">
        <f ca="1">+IF(AND(ISNUMBER(OFFSET('Water Data'!$G$9,0,10*ROW('Water Data'!G154))),'Data Summary'!CD160="Yes"),OFFSET('Water Data'!$G$9,0,10*ROW('Water Data'!G154)),NA())</f>
        <v>#N/A</v>
      </c>
      <c r="P160" s="506" t="e">
        <f ca="1">+IF(AND(ISNUMBER(OFFSET('Water Data'!$H$4,0,10*ROW('Water Data'!H154))),'Data Summary'!CE160="Yes"),100-OFFSET('Water Data'!$H$4,0,10*ROW('Water Data'!H154)),NA())</f>
        <v>#N/A</v>
      </c>
      <c r="Q160" s="506" t="e">
        <f ca="1">+IF(AND(ISNUMBER(OFFSET('Water Data'!$H$6,0,10*ROW('Water Data'!H154))),'Data Summary'!CF160="Yes"),OFFSET('Water Data'!$H$6,0,10*ROW('Water Data'!H154)),NA())</f>
        <v>#N/A</v>
      </c>
      <c r="R160" s="506" t="e">
        <f ca="1">+IF(AND(ISNUMBER(OFFSET('Water Data'!$H$9,0,10*ROW('Water Data'!H154))),'Data Summary'!CG160="Yes"),OFFSET('Water Data'!$H$9,0,10*ROW('Water Data'!H154)),NA())</f>
        <v>#N/A</v>
      </c>
      <c r="S160" s="506" t="e">
        <f ca="1">+IF(AND(ISNUMBER(OFFSET('Water Data'!$I$4,0,10*ROW('Water Data'!I154))),'Data Summary'!CH160="Yes"),100-OFFSET('Water Data'!$I$4,0,10*ROW('Water Data'!I154)),NA())</f>
        <v>#N/A</v>
      </c>
      <c r="T160" s="506" t="e">
        <f ca="1">+IF(AND(ISNUMBER(OFFSET('Water Data'!$I$6,0,10*ROW('Water Data'!I154))),'Data Summary'!CI160="Yes"),OFFSET('Water Data'!$I$6,0,10*ROW('Water Data'!I154)),NA())</f>
        <v>#N/A</v>
      </c>
      <c r="U160" s="506" t="e">
        <f ca="1">+IF(AND(ISNUMBER(OFFSET('Water Data'!$I$9,0,10*ROW('Water Data'!I154))),'Data Summary'!CJ160="Yes"),OFFSET('Water Data'!$I$9,0,10*ROW('Water Data'!I154)),NA())</f>
        <v>#N/A</v>
      </c>
      <c r="V160" s="507" t="e">
        <f ca="1">+IF(AND(ISNUMBER(OFFSET('Sanitation Data'!$D$4,0,10*ROW('Sanitation Data'!D154))),'Data Summary'!CK160="Yes"),100-OFFSET('Sanitation Data'!$D$4,0,10*ROW('Sanitation Data'!D154)),NA())</f>
        <v>#N/A</v>
      </c>
      <c r="W160" s="507" t="e">
        <f ca="1">+IF(AND(ISNUMBER(OFFSET('Sanitation Data'!$D$6,0,10*ROW('Sanitation Data'!D154))),'Data Summary'!CL160="Yes"),OFFSET('Sanitation Data'!$D$6,0,10*ROW('Sanitation Data'!D154)),NA())</f>
        <v>#N/A</v>
      </c>
      <c r="X160" s="507" t="e">
        <f ca="1">+IF(AND(ISNUMBER(OFFSET('Sanitation Data'!$D$10,0,10*ROW('Sanitation Data'!D154))),'Data Summary'!CM160="Yes"),OFFSET('Sanitation Data'!$D$10,0,10*ROW('Sanitation Data'!D154)),NA())</f>
        <v>#N/A</v>
      </c>
      <c r="Y160" s="507" t="e">
        <f ca="1">+IF(AND(ISNUMBER(OFFSET('Sanitation Data'!$D$11,0,10*ROW('Sanitation Data'!D154))),'Data Summary'!CN160="Yes"),OFFSET('Sanitation Data'!$D$11,0,10*ROW('Sanitation Data'!D154)),NA())</f>
        <v>#N/A</v>
      </c>
      <c r="Z160" s="507" t="e">
        <f ca="1">+IF(AND(ISNUMBER(OFFSET('Sanitation Data'!$D$12,0,10*ROW('Sanitation Data'!D154))),'Data Summary'!CO160="Yes"),OFFSET('Sanitation Data'!$D$12,0,10*ROW('Sanitation Data'!D154)),NA())</f>
        <v>#N/A</v>
      </c>
      <c r="AA160" s="507" t="e">
        <f ca="1">+IF(AND(ISNUMBER(OFFSET('Sanitation Data'!$E$4,0,10*ROW('Sanitation Data'!E154))),'Data Summary'!CP160="Yes"),100-OFFSET('Sanitation Data'!$E$4,0,10*ROW('Sanitation Data'!E154)),NA())</f>
        <v>#N/A</v>
      </c>
      <c r="AB160" s="507" t="e">
        <f ca="1">+IF(AND(ISNUMBER(OFFSET('Sanitation Data'!$E$6,0,10*ROW('Sanitation Data'!E154))),'Data Summary'!CQ160="Yes"),OFFSET('Sanitation Data'!$E$6,0,10*ROW('Sanitation Data'!E154)),NA())</f>
        <v>#N/A</v>
      </c>
      <c r="AC160" s="507" t="e">
        <f ca="1">+IF(AND(ISNUMBER(OFFSET('Sanitation Data'!$E$10,0,10*ROW('Sanitation Data'!E154))),'Data Summary'!CR160="Yes"),OFFSET('Sanitation Data'!$E$10,0,10*ROW('Sanitation Data'!E154)),NA())</f>
        <v>#N/A</v>
      </c>
      <c r="AD160" s="507" t="e">
        <f ca="1">+IF(AND(ISNUMBER(OFFSET('Sanitation Data'!$E$11,0,10*ROW('Sanitation Data'!E154))),'Data Summary'!CS160="Yes"),OFFSET('Sanitation Data'!$E$11,0,10*ROW('Sanitation Data'!E154)),NA())</f>
        <v>#N/A</v>
      </c>
      <c r="AE160" s="507" t="e">
        <f ca="1">+IF(AND(ISNUMBER(OFFSET('Sanitation Data'!$E$12,0,10*ROW('Sanitation Data'!E154))),'Data Summary'!CT160="Yes"),OFFSET('Sanitation Data'!$E$12,0,10*ROW('Sanitation Data'!E154)),NA())</f>
        <v>#N/A</v>
      </c>
      <c r="AF160" s="507" t="e">
        <f ca="1">+IF(AND(ISNUMBER(OFFSET('Sanitation Data'!$F$4,0,10*ROW('Sanitation Data'!F154))),'Data Summary'!CU160="Yes"),100-OFFSET('Sanitation Data'!$F$4,0,10*ROW('Sanitation Data'!F154)),NA())</f>
        <v>#N/A</v>
      </c>
      <c r="AG160" s="507" t="e">
        <f ca="1">+IF(AND(ISNUMBER(OFFSET('Sanitation Data'!$F$6,0,10*ROW('Sanitation Data'!F154))),'Data Summary'!CV160="Yes"),OFFSET('Sanitation Data'!$F$6,0,10*ROW('Sanitation Data'!F154)),NA())</f>
        <v>#N/A</v>
      </c>
      <c r="AH160" s="507" t="e">
        <f ca="1">+IF(AND(ISNUMBER(OFFSET('Sanitation Data'!$F$10,0,10*ROW('Sanitation Data'!F154))),'Data Summary'!CW160="Yes"),OFFSET('Sanitation Data'!$F$10,0,10*ROW('Sanitation Data'!F154)),NA())</f>
        <v>#N/A</v>
      </c>
      <c r="AI160" s="507" t="e">
        <f ca="1">+IF(AND(ISNUMBER(OFFSET('Sanitation Data'!$F$11,0,10*ROW('Sanitation Data'!F154))),'Data Summary'!CX160="Yes"),OFFSET('Sanitation Data'!$F$11,0,10*ROW('Sanitation Data'!F154)),NA())</f>
        <v>#N/A</v>
      </c>
      <c r="AJ160" s="507" t="e">
        <f ca="1">+IF(AND(ISNUMBER(OFFSET('Sanitation Data'!$F$12,0,10*ROW('Sanitation Data'!F154))),'Data Summary'!CY160="Yes"),OFFSET('Sanitation Data'!$F$12,0,10*ROW('Sanitation Data'!F154)),NA())</f>
        <v>#N/A</v>
      </c>
      <c r="AK160" s="507" t="e">
        <f ca="1">+IF(AND(ISNUMBER(OFFSET('Sanitation Data'!$G$4,0,10*ROW('Sanitation Data'!G154))),'Data Summary'!CZ160="Yes"),100-OFFSET('Sanitation Data'!$G$4,0,10*ROW('Sanitation Data'!G154)),NA())</f>
        <v>#N/A</v>
      </c>
      <c r="AL160" s="507" t="e">
        <f ca="1">+IF(AND(ISNUMBER(OFFSET('Sanitation Data'!$G$6,0,10*ROW('Sanitation Data'!G154))),'Data Summary'!DA160="Yes"),OFFSET('Sanitation Data'!$G$6,0,10*ROW('Sanitation Data'!G154)),NA())</f>
        <v>#N/A</v>
      </c>
      <c r="AM160" s="507" t="e">
        <f ca="1">+IF(AND(ISNUMBER(OFFSET('Sanitation Data'!$G$10,0,10*ROW('Sanitation Data'!G154))),'Data Summary'!DB160="Yes"),OFFSET('Sanitation Data'!$G$10,0,10*ROW('Sanitation Data'!G154)),NA())</f>
        <v>#N/A</v>
      </c>
      <c r="AN160" s="507" t="e">
        <f ca="1">+IF(AND(ISNUMBER(OFFSET('Sanitation Data'!$G$11,0,10*ROW('Sanitation Data'!G154))),'Data Summary'!DC160="Yes"),OFFSET('Sanitation Data'!$G$11,0,10*ROW('Sanitation Data'!G154)),NA())</f>
        <v>#N/A</v>
      </c>
      <c r="AO160" s="507" t="e">
        <f ca="1">+IF(AND(ISNUMBER(OFFSET('Sanitation Data'!$G$12,0,10*ROW('Sanitation Data'!G154))),'Data Summary'!DD160="Yes"),OFFSET('Sanitation Data'!$G$12,0,10*ROW('Sanitation Data'!G154)),NA())</f>
        <v>#N/A</v>
      </c>
      <c r="AP160" s="507" t="e">
        <f ca="1">+IF(AND(ISNUMBER(OFFSET('Sanitation Data'!$H$4,0,10*ROW('Sanitation Data'!H154))),'Data Summary'!DE160="Yes"),100-OFFSET('Sanitation Data'!$H$4,0,10*ROW('Sanitation Data'!H154)),NA())</f>
        <v>#N/A</v>
      </c>
      <c r="AQ160" s="507" t="e">
        <f ca="1">+IF(AND(ISNUMBER(OFFSET('Sanitation Data'!$H$6,0,10*ROW('Sanitation Data'!H154))),'Data Summary'!DF160="Yes"),OFFSET('Sanitation Data'!$H$6,0,10*ROW('Sanitation Data'!H154)),NA())</f>
        <v>#N/A</v>
      </c>
      <c r="AR160" s="507" t="e">
        <f ca="1">+IF(AND(ISNUMBER(OFFSET('Sanitation Data'!$H$10,0,10*ROW('Sanitation Data'!H154))),'Data Summary'!DG160="Yes"),OFFSET('Sanitation Data'!$H$10,0,10*ROW('Sanitation Data'!H154)),NA())</f>
        <v>#N/A</v>
      </c>
      <c r="AS160" s="507" t="e">
        <f ca="1">+IF(AND(ISNUMBER(OFFSET('Sanitation Data'!$H$11,0,10*ROW('Sanitation Data'!H154))),'Data Summary'!DH160="Yes"),OFFSET('Sanitation Data'!$H$11,0,10*ROW('Sanitation Data'!H154)),NA())</f>
        <v>#N/A</v>
      </c>
      <c r="AT160" s="507" t="e">
        <f ca="1">+IF(AND(ISNUMBER(OFFSET('Sanitation Data'!$H$12,0,10*ROW('Sanitation Data'!H154))),'Data Summary'!DI160="Yes"),OFFSET('Sanitation Data'!$H$12,0,10*ROW('Sanitation Data'!H154)),NA())</f>
        <v>#N/A</v>
      </c>
      <c r="AU160" s="507" t="e">
        <f ca="1">+IF(AND(ISNUMBER(OFFSET('Sanitation Data'!$I$4,0,10*ROW('Sanitation Data'!I154))),'Data Summary'!DJ160="Yes"),100-OFFSET('Sanitation Data'!$I$4,0,10*ROW('Sanitation Data'!I154)),NA())</f>
        <v>#N/A</v>
      </c>
      <c r="AV160" s="507" t="e">
        <f ca="1">+IF(AND(ISNUMBER(OFFSET('Sanitation Data'!$I$6,0,10*ROW('Sanitation Data'!I154))),'Data Summary'!DK160="Yes"),OFFSET('Sanitation Data'!$I$6,0,10*ROW('Sanitation Data'!I154)),NA())</f>
        <v>#N/A</v>
      </c>
      <c r="AW160" s="507" t="e">
        <f ca="1">+IF(AND(ISNUMBER(OFFSET('Sanitation Data'!$I$10,0,10*ROW('Sanitation Data'!I154))),'Data Summary'!DL160="Yes"),OFFSET('Sanitation Data'!$I$10,0,10*ROW('Sanitation Data'!I154)),NA())</f>
        <v>#N/A</v>
      </c>
      <c r="AX160" s="507" t="e">
        <f ca="1">+IF(AND(ISNUMBER(OFFSET('Sanitation Data'!$I$11,0,10*ROW('Sanitation Data'!I154))),'Data Summary'!DM160="Yes"),OFFSET('Sanitation Data'!$I$11,0,10*ROW('Sanitation Data'!I154)),NA())</f>
        <v>#N/A</v>
      </c>
      <c r="AY160" s="507" t="e">
        <f ca="1">+IF(AND(ISNUMBER(OFFSET('Sanitation Data'!$I$12,0,10*ROW('Sanitation Data'!I154))),'Data Summary'!DN160="Yes"),OFFSET('Sanitation Data'!$I$12,0,10*ROW('Sanitation Data'!I154)),NA())</f>
        <v>#N/A</v>
      </c>
      <c r="AZ160" s="508" t="e">
        <f ca="1">+IF(AND(ISNUMBER(OFFSET('Hygiene Data'!$D$5,0,10*ROW('Hygiene Data'!D154))),'Data Summary'!DO160="Yes"),OFFSET('Hygiene Data'!$D$5,0,10*ROW('Hygiene Data'!D154)),NA())</f>
        <v>#N/A</v>
      </c>
      <c r="BA160" s="508" t="e">
        <f ca="1">+IF(AND(ISNUMBER(OFFSET('Hygiene Data'!$D$7,0,10*ROW('Hygiene Data'!D154))),'Data Summary'!DP160="Yes"),OFFSET('Hygiene Data'!$D$7,0,10*ROW('Hygiene Data'!D154)),NA())</f>
        <v>#N/A</v>
      </c>
      <c r="BB160" s="508" t="e">
        <f ca="1">+IF(AND(ISNUMBER(OFFSET('Hygiene Data'!$D$9,0,10*ROW('Hygiene Data'!D154))),'Data Summary'!DQ160="Yes"),OFFSET('Hygiene Data'!$D$9,0,10*ROW('Hygiene Data'!D154)),NA())</f>
        <v>#N/A</v>
      </c>
      <c r="BC160" s="508" t="e">
        <f ca="1">+IF(AND(ISNUMBER(OFFSET('Hygiene Data'!$E$5,0,10*ROW('Hygiene Data'!E154))),'Data Summary'!DR160="Yes"),OFFSET('Hygiene Data'!$E$5,0,10*ROW('Hygiene Data'!E154)),NA())</f>
        <v>#N/A</v>
      </c>
      <c r="BD160" s="508" t="e">
        <f ca="1">+IF(AND(ISNUMBER(OFFSET('Hygiene Data'!$E$7,0,10*ROW('Hygiene Data'!E154))),'Data Summary'!DS160="Yes"),OFFSET('Hygiene Data'!$E$7,0,10*ROW('Hygiene Data'!E154)),NA())</f>
        <v>#N/A</v>
      </c>
      <c r="BE160" s="508" t="e">
        <f ca="1">+IF(AND(ISNUMBER(OFFSET('Hygiene Data'!$E$9,0,10*ROW('Hygiene Data'!E154))),'Data Summary'!DT160="Yes"),OFFSET('Hygiene Data'!$E$9,0,10*ROW('Hygiene Data'!E154)),NA())</f>
        <v>#N/A</v>
      </c>
      <c r="BF160" s="508" t="e">
        <f ca="1">+IF(AND(ISNUMBER(OFFSET('Hygiene Data'!$F$5,0,10*ROW('Hygiene Data'!F154))),'Data Summary'!DU160="Yes"),OFFSET('Hygiene Data'!$F$5,0,10*ROW('Hygiene Data'!F154)),NA())</f>
        <v>#N/A</v>
      </c>
      <c r="BG160" s="508" t="e">
        <f ca="1">+IF(AND(ISNUMBER(OFFSET('Hygiene Data'!$F$7,0,10*ROW('Hygiene Data'!F154))),'Data Summary'!DV160="Yes"),OFFSET('Hygiene Data'!$F$7,0,10*ROW('Hygiene Data'!F154)),NA())</f>
        <v>#N/A</v>
      </c>
      <c r="BH160" s="508" t="e">
        <f ca="1">+IF(AND(ISNUMBER(OFFSET('Hygiene Data'!$F$9,0,10*ROW('Hygiene Data'!F154))),'Data Summary'!DW160="Yes"),OFFSET('Hygiene Data'!$F$9,0,10*ROW('Hygiene Data'!F154)),NA())</f>
        <v>#N/A</v>
      </c>
      <c r="BI160" s="508" t="e">
        <f ca="1">+IF(AND(ISNUMBER(OFFSET('Hygiene Data'!$G$5,0,10*ROW('Hygiene Data'!G154))),'Data Summary'!DX160="Yes"),OFFSET('Hygiene Data'!$G$5,0,10*ROW('Hygiene Data'!G154)),NA())</f>
        <v>#N/A</v>
      </c>
      <c r="BJ160" s="508" t="e">
        <f ca="1">+IF(AND(ISNUMBER(OFFSET('Hygiene Data'!$G$7,0,10*ROW('Hygiene Data'!G154))),'Data Summary'!DY160="Yes"),OFFSET('Hygiene Data'!$G$7,0,10*ROW('Hygiene Data'!G154)),NA())</f>
        <v>#N/A</v>
      </c>
      <c r="BK160" s="508" t="e">
        <f ca="1">+IF(AND(ISNUMBER(OFFSET('Hygiene Data'!$G$9,0,10*ROW('Hygiene Data'!G154))),'Data Summary'!DZ160="Yes"),OFFSET('Hygiene Data'!$G$9,0,10*ROW('Hygiene Data'!G154)),NA())</f>
        <v>#N/A</v>
      </c>
      <c r="BL160" s="508" t="e">
        <f ca="1">+IF(AND(ISNUMBER(OFFSET('Hygiene Data'!$H$5,0,10*ROW('Hygiene Data'!H154))),'Data Summary'!EA160="Yes"),OFFSET('Hygiene Data'!$H$5,0,10*ROW('Hygiene Data'!H154)),NA())</f>
        <v>#N/A</v>
      </c>
      <c r="BM160" s="508" t="e">
        <f ca="1">+IF(AND(ISNUMBER(OFFSET('Hygiene Data'!$H$7,0,10*ROW('Hygiene Data'!H154))),'Data Summary'!EB160="Yes"),OFFSET('Hygiene Data'!$H$7,0,10*ROW('Hygiene Data'!H154)),NA())</f>
        <v>#N/A</v>
      </c>
      <c r="BN160" s="508" t="e">
        <f ca="1">+IF(AND(ISNUMBER(OFFSET('Hygiene Data'!$H$9,0,10*ROW('Hygiene Data'!H154))),'Data Summary'!EC160="Yes"),OFFSET('Hygiene Data'!$H$9,0,10*ROW('Hygiene Data'!H154)),NA())</f>
        <v>#N/A</v>
      </c>
      <c r="BO160" s="508" t="e">
        <f ca="1">+IF(AND(ISNUMBER(OFFSET('Hygiene Data'!$I$5,0,10*ROW('Hygiene Data'!I154))),'Data Summary'!ED160="Yes"),OFFSET('Hygiene Data'!$I$5,0,10*ROW('Hygiene Data'!I154)),NA())</f>
        <v>#N/A</v>
      </c>
      <c r="BP160" s="508" t="e">
        <f ca="1">+IF(AND(ISNUMBER(OFFSET('Hygiene Data'!$I$7,0,10*ROW('Hygiene Data'!I154))),'Data Summary'!EE160="Yes"),OFFSET('Hygiene Data'!$I$7,0,10*ROW('Hygiene Data'!I154)),NA())</f>
        <v>#N/A</v>
      </c>
      <c r="BQ160" s="508" t="e">
        <f ca="1">+IF(AND(ISNUMBER(OFFSET('Hygiene Data'!$I$9,0,10*ROW('Hygiene Data'!I154))),'Data Summary'!EF160="Yes"),OFFSET('Hygiene Data'!$I$9,0,10*ROW('Hygiene Data'!I154)),NA())</f>
        <v>#N/A</v>
      </c>
    </row>
    <row r="161" spans="1:69" x14ac:dyDescent="0.25">
      <c r="A161" s="504" t="e">
        <f ca="1">+RIGHT('Data Summary'!A161,LEN('Data Summary'!A161)-9)</f>
        <v>#VALUE!</v>
      </c>
      <c r="B161" s="478" t="str">
        <f ca="1">+IF(ISTEXT('Data Summary'!B161),'Data Summary'!B161,"")</f>
        <v/>
      </c>
      <c r="C161" s="505" t="e">
        <f ca="1">+VALUE('Data Summary'!C161)</f>
        <v>#VALUE!</v>
      </c>
      <c r="D161" s="506" t="e">
        <f ca="1">+IF(AND(ISNUMBER(OFFSET('Water Data'!$D$4,0,10*ROW('Water Data'!D155))),'Data Summary'!BS161="Yes"),100-OFFSET('Water Data'!$D$4,0,10*ROW('Water Data'!D155)),NA())</f>
        <v>#N/A</v>
      </c>
      <c r="E161" s="506" t="e">
        <f ca="1">+IF(AND(ISNUMBER(OFFSET('Water Data'!$D$6,0,10*ROW('Water Data'!D155))),'Data Summary'!BT161="Yes"),OFFSET('Water Data'!$D$6,0,10*ROW('Water Data'!D155)),NA())</f>
        <v>#N/A</v>
      </c>
      <c r="F161" s="506" t="e">
        <f ca="1">+IF(AND(ISNUMBER(OFFSET('Water Data'!$D$9,0,10*ROW('Water Data'!D155))),'Data Summary'!BU161="Yes"),OFFSET('Water Data'!$D$9,0,10*ROW('Water Data'!D155)),NA())</f>
        <v>#N/A</v>
      </c>
      <c r="G161" s="506" t="e">
        <f ca="1">+IF(AND(ISNUMBER(OFFSET('Water Data'!$E$4,0,10*ROW('Water Data'!E155))),'Data Summary'!BV161="Yes"),100-OFFSET('Water Data'!$E$4,0,10*ROW('Water Data'!E155)),NA())</f>
        <v>#N/A</v>
      </c>
      <c r="H161" s="506" t="e">
        <f ca="1">+IF(AND(ISNUMBER(OFFSET('Water Data'!$E$6,0,10*ROW('Water Data'!E155))),'Data Summary'!BW161="Yes"),OFFSET('Water Data'!$E$6,0,10*ROW('Water Data'!E155)),NA())</f>
        <v>#N/A</v>
      </c>
      <c r="I161" s="506" t="e">
        <f ca="1">+IF(AND(ISNUMBER(OFFSET('Water Data'!$E$9,0,10*ROW('Water Data'!E155))),'Data Summary'!BX161="Yes"),OFFSET('Water Data'!$E$9,0,10*ROW('Water Data'!E155)),NA())</f>
        <v>#N/A</v>
      </c>
      <c r="J161" s="506" t="e">
        <f ca="1">+IF(AND(ISNUMBER(OFFSET('Water Data'!$F$4,0,10*ROW('Water Data'!F155))),'Data Summary'!BY161="Yes"),100-OFFSET('Water Data'!$F$4,0,10*ROW('Water Data'!F155)),NA())</f>
        <v>#N/A</v>
      </c>
      <c r="K161" s="506" t="e">
        <f ca="1">+IF(AND(ISNUMBER(OFFSET('Water Data'!$F$6,0,10*ROW('Water Data'!F155))),'Data Summary'!BZ161="Yes"),OFFSET('Water Data'!$F$6,0,10*ROW('Water Data'!F155)),NA())</f>
        <v>#N/A</v>
      </c>
      <c r="L161" s="506" t="e">
        <f ca="1">+IF(AND(ISNUMBER(OFFSET('Water Data'!$F$9,0,10*ROW('Water Data'!F155))),'Data Summary'!CA161="Yes"),OFFSET('Water Data'!$F$9,0,10*ROW('Water Data'!F155)),NA())</f>
        <v>#N/A</v>
      </c>
      <c r="M161" s="506" t="e">
        <f ca="1">+IF(AND(ISNUMBER(OFFSET('Water Data'!$G$4,0,10*ROW('Water Data'!G155))),'Data Summary'!CB161="Yes"),100-OFFSET('Water Data'!$G$4,0,10*ROW('Water Data'!G155)),NA())</f>
        <v>#N/A</v>
      </c>
      <c r="N161" s="506" t="e">
        <f ca="1">+IF(AND(ISNUMBER(OFFSET('Water Data'!$G$6,0,10*ROW('Water Data'!G155))),'Data Summary'!CC161="Yes"),OFFSET('Water Data'!$G$6,0,10*ROW('Water Data'!G155)),NA())</f>
        <v>#N/A</v>
      </c>
      <c r="O161" s="506" t="e">
        <f ca="1">+IF(AND(ISNUMBER(OFFSET('Water Data'!$G$9,0,10*ROW('Water Data'!G155))),'Data Summary'!CD161="Yes"),OFFSET('Water Data'!$G$9,0,10*ROW('Water Data'!G155)),NA())</f>
        <v>#N/A</v>
      </c>
      <c r="P161" s="506" t="e">
        <f ca="1">+IF(AND(ISNUMBER(OFFSET('Water Data'!$H$4,0,10*ROW('Water Data'!H155))),'Data Summary'!CE161="Yes"),100-OFFSET('Water Data'!$H$4,0,10*ROW('Water Data'!H155)),NA())</f>
        <v>#N/A</v>
      </c>
      <c r="Q161" s="506" t="e">
        <f ca="1">+IF(AND(ISNUMBER(OFFSET('Water Data'!$H$6,0,10*ROW('Water Data'!H155))),'Data Summary'!CF161="Yes"),OFFSET('Water Data'!$H$6,0,10*ROW('Water Data'!H155)),NA())</f>
        <v>#N/A</v>
      </c>
      <c r="R161" s="506" t="e">
        <f ca="1">+IF(AND(ISNUMBER(OFFSET('Water Data'!$H$9,0,10*ROW('Water Data'!H155))),'Data Summary'!CG161="Yes"),OFFSET('Water Data'!$H$9,0,10*ROW('Water Data'!H155)),NA())</f>
        <v>#N/A</v>
      </c>
      <c r="S161" s="506" t="e">
        <f ca="1">+IF(AND(ISNUMBER(OFFSET('Water Data'!$I$4,0,10*ROW('Water Data'!I155))),'Data Summary'!CH161="Yes"),100-OFFSET('Water Data'!$I$4,0,10*ROW('Water Data'!I155)),NA())</f>
        <v>#N/A</v>
      </c>
      <c r="T161" s="506" t="e">
        <f ca="1">+IF(AND(ISNUMBER(OFFSET('Water Data'!$I$6,0,10*ROW('Water Data'!I155))),'Data Summary'!CI161="Yes"),OFFSET('Water Data'!$I$6,0,10*ROW('Water Data'!I155)),NA())</f>
        <v>#N/A</v>
      </c>
      <c r="U161" s="506" t="e">
        <f ca="1">+IF(AND(ISNUMBER(OFFSET('Water Data'!$I$9,0,10*ROW('Water Data'!I155))),'Data Summary'!CJ161="Yes"),OFFSET('Water Data'!$I$9,0,10*ROW('Water Data'!I155)),NA())</f>
        <v>#N/A</v>
      </c>
      <c r="V161" s="507" t="e">
        <f ca="1">+IF(AND(ISNUMBER(OFFSET('Sanitation Data'!$D$4,0,10*ROW('Sanitation Data'!D155))),'Data Summary'!CK161="Yes"),100-OFFSET('Sanitation Data'!$D$4,0,10*ROW('Sanitation Data'!D155)),NA())</f>
        <v>#N/A</v>
      </c>
      <c r="W161" s="507" t="e">
        <f ca="1">+IF(AND(ISNUMBER(OFFSET('Sanitation Data'!$D$6,0,10*ROW('Sanitation Data'!D155))),'Data Summary'!CL161="Yes"),OFFSET('Sanitation Data'!$D$6,0,10*ROW('Sanitation Data'!D155)),NA())</f>
        <v>#N/A</v>
      </c>
      <c r="X161" s="507" t="e">
        <f ca="1">+IF(AND(ISNUMBER(OFFSET('Sanitation Data'!$D$10,0,10*ROW('Sanitation Data'!D155))),'Data Summary'!CM161="Yes"),OFFSET('Sanitation Data'!$D$10,0,10*ROW('Sanitation Data'!D155)),NA())</f>
        <v>#N/A</v>
      </c>
      <c r="Y161" s="507" t="e">
        <f ca="1">+IF(AND(ISNUMBER(OFFSET('Sanitation Data'!$D$11,0,10*ROW('Sanitation Data'!D155))),'Data Summary'!CN161="Yes"),OFFSET('Sanitation Data'!$D$11,0,10*ROW('Sanitation Data'!D155)),NA())</f>
        <v>#N/A</v>
      </c>
      <c r="Z161" s="507" t="e">
        <f ca="1">+IF(AND(ISNUMBER(OFFSET('Sanitation Data'!$D$12,0,10*ROW('Sanitation Data'!D155))),'Data Summary'!CO161="Yes"),OFFSET('Sanitation Data'!$D$12,0,10*ROW('Sanitation Data'!D155)),NA())</f>
        <v>#N/A</v>
      </c>
      <c r="AA161" s="507" t="e">
        <f ca="1">+IF(AND(ISNUMBER(OFFSET('Sanitation Data'!$E$4,0,10*ROW('Sanitation Data'!E155))),'Data Summary'!CP161="Yes"),100-OFFSET('Sanitation Data'!$E$4,0,10*ROW('Sanitation Data'!E155)),NA())</f>
        <v>#N/A</v>
      </c>
      <c r="AB161" s="507" t="e">
        <f ca="1">+IF(AND(ISNUMBER(OFFSET('Sanitation Data'!$E$6,0,10*ROW('Sanitation Data'!E155))),'Data Summary'!CQ161="Yes"),OFFSET('Sanitation Data'!$E$6,0,10*ROW('Sanitation Data'!E155)),NA())</f>
        <v>#N/A</v>
      </c>
      <c r="AC161" s="507" t="e">
        <f ca="1">+IF(AND(ISNUMBER(OFFSET('Sanitation Data'!$E$10,0,10*ROW('Sanitation Data'!E155))),'Data Summary'!CR161="Yes"),OFFSET('Sanitation Data'!$E$10,0,10*ROW('Sanitation Data'!E155)),NA())</f>
        <v>#N/A</v>
      </c>
      <c r="AD161" s="507" t="e">
        <f ca="1">+IF(AND(ISNUMBER(OFFSET('Sanitation Data'!$E$11,0,10*ROW('Sanitation Data'!E155))),'Data Summary'!CS161="Yes"),OFFSET('Sanitation Data'!$E$11,0,10*ROW('Sanitation Data'!E155)),NA())</f>
        <v>#N/A</v>
      </c>
      <c r="AE161" s="507" t="e">
        <f ca="1">+IF(AND(ISNUMBER(OFFSET('Sanitation Data'!$E$12,0,10*ROW('Sanitation Data'!E155))),'Data Summary'!CT161="Yes"),OFFSET('Sanitation Data'!$E$12,0,10*ROW('Sanitation Data'!E155)),NA())</f>
        <v>#N/A</v>
      </c>
      <c r="AF161" s="507" t="e">
        <f ca="1">+IF(AND(ISNUMBER(OFFSET('Sanitation Data'!$F$4,0,10*ROW('Sanitation Data'!F155))),'Data Summary'!CU161="Yes"),100-OFFSET('Sanitation Data'!$F$4,0,10*ROW('Sanitation Data'!F155)),NA())</f>
        <v>#N/A</v>
      </c>
      <c r="AG161" s="507" t="e">
        <f ca="1">+IF(AND(ISNUMBER(OFFSET('Sanitation Data'!$F$6,0,10*ROW('Sanitation Data'!F155))),'Data Summary'!CV161="Yes"),OFFSET('Sanitation Data'!$F$6,0,10*ROW('Sanitation Data'!F155)),NA())</f>
        <v>#N/A</v>
      </c>
      <c r="AH161" s="507" t="e">
        <f ca="1">+IF(AND(ISNUMBER(OFFSET('Sanitation Data'!$F$10,0,10*ROW('Sanitation Data'!F155))),'Data Summary'!CW161="Yes"),OFFSET('Sanitation Data'!$F$10,0,10*ROW('Sanitation Data'!F155)),NA())</f>
        <v>#N/A</v>
      </c>
      <c r="AI161" s="507" t="e">
        <f ca="1">+IF(AND(ISNUMBER(OFFSET('Sanitation Data'!$F$11,0,10*ROW('Sanitation Data'!F155))),'Data Summary'!CX161="Yes"),OFFSET('Sanitation Data'!$F$11,0,10*ROW('Sanitation Data'!F155)),NA())</f>
        <v>#N/A</v>
      </c>
      <c r="AJ161" s="507" t="e">
        <f ca="1">+IF(AND(ISNUMBER(OFFSET('Sanitation Data'!$F$12,0,10*ROW('Sanitation Data'!F155))),'Data Summary'!CY161="Yes"),OFFSET('Sanitation Data'!$F$12,0,10*ROW('Sanitation Data'!F155)),NA())</f>
        <v>#N/A</v>
      </c>
      <c r="AK161" s="507" t="e">
        <f ca="1">+IF(AND(ISNUMBER(OFFSET('Sanitation Data'!$G$4,0,10*ROW('Sanitation Data'!G155))),'Data Summary'!CZ161="Yes"),100-OFFSET('Sanitation Data'!$G$4,0,10*ROW('Sanitation Data'!G155)),NA())</f>
        <v>#N/A</v>
      </c>
      <c r="AL161" s="507" t="e">
        <f ca="1">+IF(AND(ISNUMBER(OFFSET('Sanitation Data'!$G$6,0,10*ROW('Sanitation Data'!G155))),'Data Summary'!DA161="Yes"),OFFSET('Sanitation Data'!$G$6,0,10*ROW('Sanitation Data'!G155)),NA())</f>
        <v>#N/A</v>
      </c>
      <c r="AM161" s="507" t="e">
        <f ca="1">+IF(AND(ISNUMBER(OFFSET('Sanitation Data'!$G$10,0,10*ROW('Sanitation Data'!G155))),'Data Summary'!DB161="Yes"),OFFSET('Sanitation Data'!$G$10,0,10*ROW('Sanitation Data'!G155)),NA())</f>
        <v>#N/A</v>
      </c>
      <c r="AN161" s="507" t="e">
        <f ca="1">+IF(AND(ISNUMBER(OFFSET('Sanitation Data'!$G$11,0,10*ROW('Sanitation Data'!G155))),'Data Summary'!DC161="Yes"),OFFSET('Sanitation Data'!$G$11,0,10*ROW('Sanitation Data'!G155)),NA())</f>
        <v>#N/A</v>
      </c>
      <c r="AO161" s="507" t="e">
        <f ca="1">+IF(AND(ISNUMBER(OFFSET('Sanitation Data'!$G$12,0,10*ROW('Sanitation Data'!G155))),'Data Summary'!DD161="Yes"),OFFSET('Sanitation Data'!$G$12,0,10*ROW('Sanitation Data'!G155)),NA())</f>
        <v>#N/A</v>
      </c>
      <c r="AP161" s="507" t="e">
        <f ca="1">+IF(AND(ISNUMBER(OFFSET('Sanitation Data'!$H$4,0,10*ROW('Sanitation Data'!H155))),'Data Summary'!DE161="Yes"),100-OFFSET('Sanitation Data'!$H$4,0,10*ROW('Sanitation Data'!H155)),NA())</f>
        <v>#N/A</v>
      </c>
      <c r="AQ161" s="507" t="e">
        <f ca="1">+IF(AND(ISNUMBER(OFFSET('Sanitation Data'!$H$6,0,10*ROW('Sanitation Data'!H155))),'Data Summary'!DF161="Yes"),OFFSET('Sanitation Data'!$H$6,0,10*ROW('Sanitation Data'!H155)),NA())</f>
        <v>#N/A</v>
      </c>
      <c r="AR161" s="507" t="e">
        <f ca="1">+IF(AND(ISNUMBER(OFFSET('Sanitation Data'!$H$10,0,10*ROW('Sanitation Data'!H155))),'Data Summary'!DG161="Yes"),OFFSET('Sanitation Data'!$H$10,0,10*ROW('Sanitation Data'!H155)),NA())</f>
        <v>#N/A</v>
      </c>
      <c r="AS161" s="507" t="e">
        <f ca="1">+IF(AND(ISNUMBER(OFFSET('Sanitation Data'!$H$11,0,10*ROW('Sanitation Data'!H155))),'Data Summary'!DH161="Yes"),OFFSET('Sanitation Data'!$H$11,0,10*ROW('Sanitation Data'!H155)),NA())</f>
        <v>#N/A</v>
      </c>
      <c r="AT161" s="507" t="e">
        <f ca="1">+IF(AND(ISNUMBER(OFFSET('Sanitation Data'!$H$12,0,10*ROW('Sanitation Data'!H155))),'Data Summary'!DI161="Yes"),OFFSET('Sanitation Data'!$H$12,0,10*ROW('Sanitation Data'!H155)),NA())</f>
        <v>#N/A</v>
      </c>
      <c r="AU161" s="507" t="e">
        <f ca="1">+IF(AND(ISNUMBER(OFFSET('Sanitation Data'!$I$4,0,10*ROW('Sanitation Data'!I155))),'Data Summary'!DJ161="Yes"),100-OFFSET('Sanitation Data'!$I$4,0,10*ROW('Sanitation Data'!I155)),NA())</f>
        <v>#N/A</v>
      </c>
      <c r="AV161" s="507" t="e">
        <f ca="1">+IF(AND(ISNUMBER(OFFSET('Sanitation Data'!$I$6,0,10*ROW('Sanitation Data'!I155))),'Data Summary'!DK161="Yes"),OFFSET('Sanitation Data'!$I$6,0,10*ROW('Sanitation Data'!I155)),NA())</f>
        <v>#N/A</v>
      </c>
      <c r="AW161" s="507" t="e">
        <f ca="1">+IF(AND(ISNUMBER(OFFSET('Sanitation Data'!$I$10,0,10*ROW('Sanitation Data'!I155))),'Data Summary'!DL161="Yes"),OFFSET('Sanitation Data'!$I$10,0,10*ROW('Sanitation Data'!I155)),NA())</f>
        <v>#N/A</v>
      </c>
      <c r="AX161" s="507" t="e">
        <f ca="1">+IF(AND(ISNUMBER(OFFSET('Sanitation Data'!$I$11,0,10*ROW('Sanitation Data'!I155))),'Data Summary'!DM161="Yes"),OFFSET('Sanitation Data'!$I$11,0,10*ROW('Sanitation Data'!I155)),NA())</f>
        <v>#N/A</v>
      </c>
      <c r="AY161" s="507" t="e">
        <f ca="1">+IF(AND(ISNUMBER(OFFSET('Sanitation Data'!$I$12,0,10*ROW('Sanitation Data'!I155))),'Data Summary'!DN161="Yes"),OFFSET('Sanitation Data'!$I$12,0,10*ROW('Sanitation Data'!I155)),NA())</f>
        <v>#N/A</v>
      </c>
      <c r="AZ161" s="508" t="e">
        <f ca="1">+IF(AND(ISNUMBER(OFFSET('Hygiene Data'!$D$5,0,10*ROW('Hygiene Data'!D155))),'Data Summary'!DO161="Yes"),OFFSET('Hygiene Data'!$D$5,0,10*ROW('Hygiene Data'!D155)),NA())</f>
        <v>#N/A</v>
      </c>
      <c r="BA161" s="508" t="e">
        <f ca="1">+IF(AND(ISNUMBER(OFFSET('Hygiene Data'!$D$7,0,10*ROW('Hygiene Data'!D155))),'Data Summary'!DP161="Yes"),OFFSET('Hygiene Data'!$D$7,0,10*ROW('Hygiene Data'!D155)),NA())</f>
        <v>#N/A</v>
      </c>
      <c r="BB161" s="508" t="e">
        <f ca="1">+IF(AND(ISNUMBER(OFFSET('Hygiene Data'!$D$9,0,10*ROW('Hygiene Data'!D155))),'Data Summary'!DQ161="Yes"),OFFSET('Hygiene Data'!$D$9,0,10*ROW('Hygiene Data'!D155)),NA())</f>
        <v>#N/A</v>
      </c>
      <c r="BC161" s="508" t="e">
        <f ca="1">+IF(AND(ISNUMBER(OFFSET('Hygiene Data'!$E$5,0,10*ROW('Hygiene Data'!E155))),'Data Summary'!DR161="Yes"),OFFSET('Hygiene Data'!$E$5,0,10*ROW('Hygiene Data'!E155)),NA())</f>
        <v>#N/A</v>
      </c>
      <c r="BD161" s="508" t="e">
        <f ca="1">+IF(AND(ISNUMBER(OFFSET('Hygiene Data'!$E$7,0,10*ROW('Hygiene Data'!E155))),'Data Summary'!DS161="Yes"),OFFSET('Hygiene Data'!$E$7,0,10*ROW('Hygiene Data'!E155)),NA())</f>
        <v>#N/A</v>
      </c>
      <c r="BE161" s="508" t="e">
        <f ca="1">+IF(AND(ISNUMBER(OFFSET('Hygiene Data'!$E$9,0,10*ROW('Hygiene Data'!E155))),'Data Summary'!DT161="Yes"),OFFSET('Hygiene Data'!$E$9,0,10*ROW('Hygiene Data'!E155)),NA())</f>
        <v>#N/A</v>
      </c>
      <c r="BF161" s="508" t="e">
        <f ca="1">+IF(AND(ISNUMBER(OFFSET('Hygiene Data'!$F$5,0,10*ROW('Hygiene Data'!F155))),'Data Summary'!DU161="Yes"),OFFSET('Hygiene Data'!$F$5,0,10*ROW('Hygiene Data'!F155)),NA())</f>
        <v>#N/A</v>
      </c>
      <c r="BG161" s="508" t="e">
        <f ca="1">+IF(AND(ISNUMBER(OFFSET('Hygiene Data'!$F$7,0,10*ROW('Hygiene Data'!F155))),'Data Summary'!DV161="Yes"),OFFSET('Hygiene Data'!$F$7,0,10*ROW('Hygiene Data'!F155)),NA())</f>
        <v>#N/A</v>
      </c>
      <c r="BH161" s="508" t="e">
        <f ca="1">+IF(AND(ISNUMBER(OFFSET('Hygiene Data'!$F$9,0,10*ROW('Hygiene Data'!F155))),'Data Summary'!DW161="Yes"),OFFSET('Hygiene Data'!$F$9,0,10*ROW('Hygiene Data'!F155)),NA())</f>
        <v>#N/A</v>
      </c>
      <c r="BI161" s="508" t="e">
        <f ca="1">+IF(AND(ISNUMBER(OFFSET('Hygiene Data'!$G$5,0,10*ROW('Hygiene Data'!G155))),'Data Summary'!DX161="Yes"),OFFSET('Hygiene Data'!$G$5,0,10*ROW('Hygiene Data'!G155)),NA())</f>
        <v>#N/A</v>
      </c>
      <c r="BJ161" s="508" t="e">
        <f ca="1">+IF(AND(ISNUMBER(OFFSET('Hygiene Data'!$G$7,0,10*ROW('Hygiene Data'!G155))),'Data Summary'!DY161="Yes"),OFFSET('Hygiene Data'!$G$7,0,10*ROW('Hygiene Data'!G155)),NA())</f>
        <v>#N/A</v>
      </c>
      <c r="BK161" s="508" t="e">
        <f ca="1">+IF(AND(ISNUMBER(OFFSET('Hygiene Data'!$G$9,0,10*ROW('Hygiene Data'!G155))),'Data Summary'!DZ161="Yes"),OFFSET('Hygiene Data'!$G$9,0,10*ROW('Hygiene Data'!G155)),NA())</f>
        <v>#N/A</v>
      </c>
      <c r="BL161" s="508" t="e">
        <f ca="1">+IF(AND(ISNUMBER(OFFSET('Hygiene Data'!$H$5,0,10*ROW('Hygiene Data'!H155))),'Data Summary'!EA161="Yes"),OFFSET('Hygiene Data'!$H$5,0,10*ROW('Hygiene Data'!H155)),NA())</f>
        <v>#N/A</v>
      </c>
      <c r="BM161" s="508" t="e">
        <f ca="1">+IF(AND(ISNUMBER(OFFSET('Hygiene Data'!$H$7,0,10*ROW('Hygiene Data'!H155))),'Data Summary'!EB161="Yes"),OFFSET('Hygiene Data'!$H$7,0,10*ROW('Hygiene Data'!H155)),NA())</f>
        <v>#N/A</v>
      </c>
      <c r="BN161" s="508" t="e">
        <f ca="1">+IF(AND(ISNUMBER(OFFSET('Hygiene Data'!$H$9,0,10*ROW('Hygiene Data'!H155))),'Data Summary'!EC161="Yes"),OFFSET('Hygiene Data'!$H$9,0,10*ROW('Hygiene Data'!H155)),NA())</f>
        <v>#N/A</v>
      </c>
      <c r="BO161" s="508" t="e">
        <f ca="1">+IF(AND(ISNUMBER(OFFSET('Hygiene Data'!$I$5,0,10*ROW('Hygiene Data'!I155))),'Data Summary'!ED161="Yes"),OFFSET('Hygiene Data'!$I$5,0,10*ROW('Hygiene Data'!I155)),NA())</f>
        <v>#N/A</v>
      </c>
      <c r="BP161" s="508" t="e">
        <f ca="1">+IF(AND(ISNUMBER(OFFSET('Hygiene Data'!$I$7,0,10*ROW('Hygiene Data'!I155))),'Data Summary'!EE161="Yes"),OFFSET('Hygiene Data'!$I$7,0,10*ROW('Hygiene Data'!I155)),NA())</f>
        <v>#N/A</v>
      </c>
      <c r="BQ161" s="508" t="e">
        <f ca="1">+IF(AND(ISNUMBER(OFFSET('Hygiene Data'!$I$9,0,10*ROW('Hygiene Data'!I155))),'Data Summary'!EF161="Yes"),OFFSET('Hygiene Data'!$I$9,0,10*ROW('Hygiene Data'!I155)),NA())</f>
        <v>#N/A</v>
      </c>
    </row>
    <row r="162" spans="1:69" x14ac:dyDescent="0.25">
      <c r="A162" s="504" t="e">
        <f ca="1">+RIGHT('Data Summary'!A162,LEN('Data Summary'!A162)-9)</f>
        <v>#VALUE!</v>
      </c>
      <c r="B162" s="478" t="str">
        <f ca="1">+IF(ISTEXT('Data Summary'!B162),'Data Summary'!B162,"")</f>
        <v/>
      </c>
      <c r="C162" s="505" t="e">
        <f ca="1">+VALUE('Data Summary'!C162)</f>
        <v>#VALUE!</v>
      </c>
      <c r="D162" s="506" t="e">
        <f ca="1">+IF(AND(ISNUMBER(OFFSET('Water Data'!$D$4,0,10*ROW('Water Data'!D156))),'Data Summary'!BS162="Yes"),100-OFFSET('Water Data'!$D$4,0,10*ROW('Water Data'!D156)),NA())</f>
        <v>#N/A</v>
      </c>
      <c r="E162" s="506" t="e">
        <f ca="1">+IF(AND(ISNUMBER(OFFSET('Water Data'!$D$6,0,10*ROW('Water Data'!D156))),'Data Summary'!BT162="Yes"),OFFSET('Water Data'!$D$6,0,10*ROW('Water Data'!D156)),NA())</f>
        <v>#N/A</v>
      </c>
      <c r="F162" s="506" t="e">
        <f ca="1">+IF(AND(ISNUMBER(OFFSET('Water Data'!$D$9,0,10*ROW('Water Data'!D156))),'Data Summary'!BU162="Yes"),OFFSET('Water Data'!$D$9,0,10*ROW('Water Data'!D156)),NA())</f>
        <v>#N/A</v>
      </c>
      <c r="G162" s="506" t="e">
        <f ca="1">+IF(AND(ISNUMBER(OFFSET('Water Data'!$E$4,0,10*ROW('Water Data'!E156))),'Data Summary'!BV162="Yes"),100-OFFSET('Water Data'!$E$4,0,10*ROW('Water Data'!E156)),NA())</f>
        <v>#N/A</v>
      </c>
      <c r="H162" s="506" t="e">
        <f ca="1">+IF(AND(ISNUMBER(OFFSET('Water Data'!$E$6,0,10*ROW('Water Data'!E156))),'Data Summary'!BW162="Yes"),OFFSET('Water Data'!$E$6,0,10*ROW('Water Data'!E156)),NA())</f>
        <v>#N/A</v>
      </c>
      <c r="I162" s="506" t="e">
        <f ca="1">+IF(AND(ISNUMBER(OFFSET('Water Data'!$E$9,0,10*ROW('Water Data'!E156))),'Data Summary'!BX162="Yes"),OFFSET('Water Data'!$E$9,0,10*ROW('Water Data'!E156)),NA())</f>
        <v>#N/A</v>
      </c>
      <c r="J162" s="506" t="e">
        <f ca="1">+IF(AND(ISNUMBER(OFFSET('Water Data'!$F$4,0,10*ROW('Water Data'!F156))),'Data Summary'!BY162="Yes"),100-OFFSET('Water Data'!$F$4,0,10*ROW('Water Data'!F156)),NA())</f>
        <v>#N/A</v>
      </c>
      <c r="K162" s="506" t="e">
        <f ca="1">+IF(AND(ISNUMBER(OFFSET('Water Data'!$F$6,0,10*ROW('Water Data'!F156))),'Data Summary'!BZ162="Yes"),OFFSET('Water Data'!$F$6,0,10*ROW('Water Data'!F156)),NA())</f>
        <v>#N/A</v>
      </c>
      <c r="L162" s="506" t="e">
        <f ca="1">+IF(AND(ISNUMBER(OFFSET('Water Data'!$F$9,0,10*ROW('Water Data'!F156))),'Data Summary'!CA162="Yes"),OFFSET('Water Data'!$F$9,0,10*ROW('Water Data'!F156)),NA())</f>
        <v>#N/A</v>
      </c>
      <c r="M162" s="506" t="e">
        <f ca="1">+IF(AND(ISNUMBER(OFFSET('Water Data'!$G$4,0,10*ROW('Water Data'!G156))),'Data Summary'!CB162="Yes"),100-OFFSET('Water Data'!$G$4,0,10*ROW('Water Data'!G156)),NA())</f>
        <v>#N/A</v>
      </c>
      <c r="N162" s="506" t="e">
        <f ca="1">+IF(AND(ISNUMBER(OFFSET('Water Data'!$G$6,0,10*ROW('Water Data'!G156))),'Data Summary'!CC162="Yes"),OFFSET('Water Data'!$G$6,0,10*ROW('Water Data'!G156)),NA())</f>
        <v>#N/A</v>
      </c>
      <c r="O162" s="506" t="e">
        <f ca="1">+IF(AND(ISNUMBER(OFFSET('Water Data'!$G$9,0,10*ROW('Water Data'!G156))),'Data Summary'!CD162="Yes"),OFFSET('Water Data'!$G$9,0,10*ROW('Water Data'!G156)),NA())</f>
        <v>#N/A</v>
      </c>
      <c r="P162" s="506" t="e">
        <f ca="1">+IF(AND(ISNUMBER(OFFSET('Water Data'!$H$4,0,10*ROW('Water Data'!H156))),'Data Summary'!CE162="Yes"),100-OFFSET('Water Data'!$H$4,0,10*ROW('Water Data'!H156)),NA())</f>
        <v>#N/A</v>
      </c>
      <c r="Q162" s="506" t="e">
        <f ca="1">+IF(AND(ISNUMBER(OFFSET('Water Data'!$H$6,0,10*ROW('Water Data'!H156))),'Data Summary'!CF162="Yes"),OFFSET('Water Data'!$H$6,0,10*ROW('Water Data'!H156)),NA())</f>
        <v>#N/A</v>
      </c>
      <c r="R162" s="506" t="e">
        <f ca="1">+IF(AND(ISNUMBER(OFFSET('Water Data'!$H$9,0,10*ROW('Water Data'!H156))),'Data Summary'!CG162="Yes"),OFFSET('Water Data'!$H$9,0,10*ROW('Water Data'!H156)),NA())</f>
        <v>#N/A</v>
      </c>
      <c r="S162" s="506" t="e">
        <f ca="1">+IF(AND(ISNUMBER(OFFSET('Water Data'!$I$4,0,10*ROW('Water Data'!I156))),'Data Summary'!CH162="Yes"),100-OFFSET('Water Data'!$I$4,0,10*ROW('Water Data'!I156)),NA())</f>
        <v>#N/A</v>
      </c>
      <c r="T162" s="506" t="e">
        <f ca="1">+IF(AND(ISNUMBER(OFFSET('Water Data'!$I$6,0,10*ROW('Water Data'!I156))),'Data Summary'!CI162="Yes"),OFFSET('Water Data'!$I$6,0,10*ROW('Water Data'!I156)),NA())</f>
        <v>#N/A</v>
      </c>
      <c r="U162" s="506" t="e">
        <f ca="1">+IF(AND(ISNUMBER(OFFSET('Water Data'!$I$9,0,10*ROW('Water Data'!I156))),'Data Summary'!CJ162="Yes"),OFFSET('Water Data'!$I$9,0,10*ROW('Water Data'!I156)),NA())</f>
        <v>#N/A</v>
      </c>
      <c r="V162" s="507" t="e">
        <f ca="1">+IF(AND(ISNUMBER(OFFSET('Sanitation Data'!$D$4,0,10*ROW('Sanitation Data'!D156))),'Data Summary'!CK162="Yes"),100-OFFSET('Sanitation Data'!$D$4,0,10*ROW('Sanitation Data'!D156)),NA())</f>
        <v>#N/A</v>
      </c>
      <c r="W162" s="507" t="e">
        <f ca="1">+IF(AND(ISNUMBER(OFFSET('Sanitation Data'!$D$6,0,10*ROW('Sanitation Data'!D156))),'Data Summary'!CL162="Yes"),OFFSET('Sanitation Data'!$D$6,0,10*ROW('Sanitation Data'!D156)),NA())</f>
        <v>#N/A</v>
      </c>
      <c r="X162" s="507" t="e">
        <f ca="1">+IF(AND(ISNUMBER(OFFSET('Sanitation Data'!$D$10,0,10*ROW('Sanitation Data'!D156))),'Data Summary'!CM162="Yes"),OFFSET('Sanitation Data'!$D$10,0,10*ROW('Sanitation Data'!D156)),NA())</f>
        <v>#N/A</v>
      </c>
      <c r="Y162" s="507" t="e">
        <f ca="1">+IF(AND(ISNUMBER(OFFSET('Sanitation Data'!$D$11,0,10*ROW('Sanitation Data'!D156))),'Data Summary'!CN162="Yes"),OFFSET('Sanitation Data'!$D$11,0,10*ROW('Sanitation Data'!D156)),NA())</f>
        <v>#N/A</v>
      </c>
      <c r="Z162" s="507" t="e">
        <f ca="1">+IF(AND(ISNUMBER(OFFSET('Sanitation Data'!$D$12,0,10*ROW('Sanitation Data'!D156))),'Data Summary'!CO162="Yes"),OFFSET('Sanitation Data'!$D$12,0,10*ROW('Sanitation Data'!D156)),NA())</f>
        <v>#N/A</v>
      </c>
      <c r="AA162" s="507" t="e">
        <f ca="1">+IF(AND(ISNUMBER(OFFSET('Sanitation Data'!$E$4,0,10*ROW('Sanitation Data'!E156))),'Data Summary'!CP162="Yes"),100-OFFSET('Sanitation Data'!$E$4,0,10*ROW('Sanitation Data'!E156)),NA())</f>
        <v>#N/A</v>
      </c>
      <c r="AB162" s="507" t="e">
        <f ca="1">+IF(AND(ISNUMBER(OFFSET('Sanitation Data'!$E$6,0,10*ROW('Sanitation Data'!E156))),'Data Summary'!CQ162="Yes"),OFFSET('Sanitation Data'!$E$6,0,10*ROW('Sanitation Data'!E156)),NA())</f>
        <v>#N/A</v>
      </c>
      <c r="AC162" s="507" t="e">
        <f ca="1">+IF(AND(ISNUMBER(OFFSET('Sanitation Data'!$E$10,0,10*ROW('Sanitation Data'!E156))),'Data Summary'!CR162="Yes"),OFFSET('Sanitation Data'!$E$10,0,10*ROW('Sanitation Data'!E156)),NA())</f>
        <v>#N/A</v>
      </c>
      <c r="AD162" s="507" t="e">
        <f ca="1">+IF(AND(ISNUMBER(OFFSET('Sanitation Data'!$E$11,0,10*ROW('Sanitation Data'!E156))),'Data Summary'!CS162="Yes"),OFFSET('Sanitation Data'!$E$11,0,10*ROW('Sanitation Data'!E156)),NA())</f>
        <v>#N/A</v>
      </c>
      <c r="AE162" s="507" t="e">
        <f ca="1">+IF(AND(ISNUMBER(OFFSET('Sanitation Data'!$E$12,0,10*ROW('Sanitation Data'!E156))),'Data Summary'!CT162="Yes"),OFFSET('Sanitation Data'!$E$12,0,10*ROW('Sanitation Data'!E156)),NA())</f>
        <v>#N/A</v>
      </c>
      <c r="AF162" s="507" t="e">
        <f ca="1">+IF(AND(ISNUMBER(OFFSET('Sanitation Data'!$F$4,0,10*ROW('Sanitation Data'!F156))),'Data Summary'!CU162="Yes"),100-OFFSET('Sanitation Data'!$F$4,0,10*ROW('Sanitation Data'!F156)),NA())</f>
        <v>#N/A</v>
      </c>
      <c r="AG162" s="507" t="e">
        <f ca="1">+IF(AND(ISNUMBER(OFFSET('Sanitation Data'!$F$6,0,10*ROW('Sanitation Data'!F156))),'Data Summary'!CV162="Yes"),OFFSET('Sanitation Data'!$F$6,0,10*ROW('Sanitation Data'!F156)),NA())</f>
        <v>#N/A</v>
      </c>
      <c r="AH162" s="507" t="e">
        <f ca="1">+IF(AND(ISNUMBER(OFFSET('Sanitation Data'!$F$10,0,10*ROW('Sanitation Data'!F156))),'Data Summary'!CW162="Yes"),OFFSET('Sanitation Data'!$F$10,0,10*ROW('Sanitation Data'!F156)),NA())</f>
        <v>#N/A</v>
      </c>
      <c r="AI162" s="507" t="e">
        <f ca="1">+IF(AND(ISNUMBER(OFFSET('Sanitation Data'!$F$11,0,10*ROW('Sanitation Data'!F156))),'Data Summary'!CX162="Yes"),OFFSET('Sanitation Data'!$F$11,0,10*ROW('Sanitation Data'!F156)),NA())</f>
        <v>#N/A</v>
      </c>
      <c r="AJ162" s="507" t="e">
        <f ca="1">+IF(AND(ISNUMBER(OFFSET('Sanitation Data'!$F$12,0,10*ROW('Sanitation Data'!F156))),'Data Summary'!CY162="Yes"),OFFSET('Sanitation Data'!$F$12,0,10*ROW('Sanitation Data'!F156)),NA())</f>
        <v>#N/A</v>
      </c>
      <c r="AK162" s="507" t="e">
        <f ca="1">+IF(AND(ISNUMBER(OFFSET('Sanitation Data'!$G$4,0,10*ROW('Sanitation Data'!G156))),'Data Summary'!CZ162="Yes"),100-OFFSET('Sanitation Data'!$G$4,0,10*ROW('Sanitation Data'!G156)),NA())</f>
        <v>#N/A</v>
      </c>
      <c r="AL162" s="507" t="e">
        <f ca="1">+IF(AND(ISNUMBER(OFFSET('Sanitation Data'!$G$6,0,10*ROW('Sanitation Data'!G156))),'Data Summary'!DA162="Yes"),OFFSET('Sanitation Data'!$G$6,0,10*ROW('Sanitation Data'!G156)),NA())</f>
        <v>#N/A</v>
      </c>
      <c r="AM162" s="507" t="e">
        <f ca="1">+IF(AND(ISNUMBER(OFFSET('Sanitation Data'!$G$10,0,10*ROW('Sanitation Data'!G156))),'Data Summary'!DB162="Yes"),OFFSET('Sanitation Data'!$G$10,0,10*ROW('Sanitation Data'!G156)),NA())</f>
        <v>#N/A</v>
      </c>
      <c r="AN162" s="507" t="e">
        <f ca="1">+IF(AND(ISNUMBER(OFFSET('Sanitation Data'!$G$11,0,10*ROW('Sanitation Data'!G156))),'Data Summary'!DC162="Yes"),OFFSET('Sanitation Data'!$G$11,0,10*ROW('Sanitation Data'!G156)),NA())</f>
        <v>#N/A</v>
      </c>
      <c r="AO162" s="507" t="e">
        <f ca="1">+IF(AND(ISNUMBER(OFFSET('Sanitation Data'!$G$12,0,10*ROW('Sanitation Data'!G156))),'Data Summary'!DD162="Yes"),OFFSET('Sanitation Data'!$G$12,0,10*ROW('Sanitation Data'!G156)),NA())</f>
        <v>#N/A</v>
      </c>
      <c r="AP162" s="507" t="e">
        <f ca="1">+IF(AND(ISNUMBER(OFFSET('Sanitation Data'!$H$4,0,10*ROW('Sanitation Data'!H156))),'Data Summary'!DE162="Yes"),100-OFFSET('Sanitation Data'!$H$4,0,10*ROW('Sanitation Data'!H156)),NA())</f>
        <v>#N/A</v>
      </c>
      <c r="AQ162" s="507" t="e">
        <f ca="1">+IF(AND(ISNUMBER(OFFSET('Sanitation Data'!$H$6,0,10*ROW('Sanitation Data'!H156))),'Data Summary'!DF162="Yes"),OFFSET('Sanitation Data'!$H$6,0,10*ROW('Sanitation Data'!H156)),NA())</f>
        <v>#N/A</v>
      </c>
      <c r="AR162" s="507" t="e">
        <f ca="1">+IF(AND(ISNUMBER(OFFSET('Sanitation Data'!$H$10,0,10*ROW('Sanitation Data'!H156))),'Data Summary'!DG162="Yes"),OFFSET('Sanitation Data'!$H$10,0,10*ROW('Sanitation Data'!H156)),NA())</f>
        <v>#N/A</v>
      </c>
      <c r="AS162" s="507" t="e">
        <f ca="1">+IF(AND(ISNUMBER(OFFSET('Sanitation Data'!$H$11,0,10*ROW('Sanitation Data'!H156))),'Data Summary'!DH162="Yes"),OFFSET('Sanitation Data'!$H$11,0,10*ROW('Sanitation Data'!H156)),NA())</f>
        <v>#N/A</v>
      </c>
      <c r="AT162" s="507" t="e">
        <f ca="1">+IF(AND(ISNUMBER(OFFSET('Sanitation Data'!$H$12,0,10*ROW('Sanitation Data'!H156))),'Data Summary'!DI162="Yes"),OFFSET('Sanitation Data'!$H$12,0,10*ROW('Sanitation Data'!H156)),NA())</f>
        <v>#N/A</v>
      </c>
      <c r="AU162" s="507" t="e">
        <f ca="1">+IF(AND(ISNUMBER(OFFSET('Sanitation Data'!$I$4,0,10*ROW('Sanitation Data'!I156))),'Data Summary'!DJ162="Yes"),100-OFFSET('Sanitation Data'!$I$4,0,10*ROW('Sanitation Data'!I156)),NA())</f>
        <v>#N/A</v>
      </c>
      <c r="AV162" s="507" t="e">
        <f ca="1">+IF(AND(ISNUMBER(OFFSET('Sanitation Data'!$I$6,0,10*ROW('Sanitation Data'!I156))),'Data Summary'!DK162="Yes"),OFFSET('Sanitation Data'!$I$6,0,10*ROW('Sanitation Data'!I156)),NA())</f>
        <v>#N/A</v>
      </c>
      <c r="AW162" s="507" t="e">
        <f ca="1">+IF(AND(ISNUMBER(OFFSET('Sanitation Data'!$I$10,0,10*ROW('Sanitation Data'!I156))),'Data Summary'!DL162="Yes"),OFFSET('Sanitation Data'!$I$10,0,10*ROW('Sanitation Data'!I156)),NA())</f>
        <v>#N/A</v>
      </c>
      <c r="AX162" s="507" t="e">
        <f ca="1">+IF(AND(ISNUMBER(OFFSET('Sanitation Data'!$I$11,0,10*ROW('Sanitation Data'!I156))),'Data Summary'!DM162="Yes"),OFFSET('Sanitation Data'!$I$11,0,10*ROW('Sanitation Data'!I156)),NA())</f>
        <v>#N/A</v>
      </c>
      <c r="AY162" s="507" t="e">
        <f ca="1">+IF(AND(ISNUMBER(OFFSET('Sanitation Data'!$I$12,0,10*ROW('Sanitation Data'!I156))),'Data Summary'!DN162="Yes"),OFFSET('Sanitation Data'!$I$12,0,10*ROW('Sanitation Data'!I156)),NA())</f>
        <v>#N/A</v>
      </c>
      <c r="AZ162" s="508" t="e">
        <f ca="1">+IF(AND(ISNUMBER(OFFSET('Hygiene Data'!$D$5,0,10*ROW('Hygiene Data'!D156))),'Data Summary'!DO162="Yes"),OFFSET('Hygiene Data'!$D$5,0,10*ROW('Hygiene Data'!D156)),NA())</f>
        <v>#N/A</v>
      </c>
      <c r="BA162" s="508" t="e">
        <f ca="1">+IF(AND(ISNUMBER(OFFSET('Hygiene Data'!$D$7,0,10*ROW('Hygiene Data'!D156))),'Data Summary'!DP162="Yes"),OFFSET('Hygiene Data'!$D$7,0,10*ROW('Hygiene Data'!D156)),NA())</f>
        <v>#N/A</v>
      </c>
      <c r="BB162" s="508" t="e">
        <f ca="1">+IF(AND(ISNUMBER(OFFSET('Hygiene Data'!$D$9,0,10*ROW('Hygiene Data'!D156))),'Data Summary'!DQ162="Yes"),OFFSET('Hygiene Data'!$D$9,0,10*ROW('Hygiene Data'!D156)),NA())</f>
        <v>#N/A</v>
      </c>
      <c r="BC162" s="508" t="e">
        <f ca="1">+IF(AND(ISNUMBER(OFFSET('Hygiene Data'!$E$5,0,10*ROW('Hygiene Data'!E156))),'Data Summary'!DR162="Yes"),OFFSET('Hygiene Data'!$E$5,0,10*ROW('Hygiene Data'!E156)),NA())</f>
        <v>#N/A</v>
      </c>
      <c r="BD162" s="508" t="e">
        <f ca="1">+IF(AND(ISNUMBER(OFFSET('Hygiene Data'!$E$7,0,10*ROW('Hygiene Data'!E156))),'Data Summary'!DS162="Yes"),OFFSET('Hygiene Data'!$E$7,0,10*ROW('Hygiene Data'!E156)),NA())</f>
        <v>#N/A</v>
      </c>
      <c r="BE162" s="508" t="e">
        <f ca="1">+IF(AND(ISNUMBER(OFFSET('Hygiene Data'!$E$9,0,10*ROW('Hygiene Data'!E156))),'Data Summary'!DT162="Yes"),OFFSET('Hygiene Data'!$E$9,0,10*ROW('Hygiene Data'!E156)),NA())</f>
        <v>#N/A</v>
      </c>
      <c r="BF162" s="508" t="e">
        <f ca="1">+IF(AND(ISNUMBER(OFFSET('Hygiene Data'!$F$5,0,10*ROW('Hygiene Data'!F156))),'Data Summary'!DU162="Yes"),OFFSET('Hygiene Data'!$F$5,0,10*ROW('Hygiene Data'!F156)),NA())</f>
        <v>#N/A</v>
      </c>
      <c r="BG162" s="508" t="e">
        <f ca="1">+IF(AND(ISNUMBER(OFFSET('Hygiene Data'!$F$7,0,10*ROW('Hygiene Data'!F156))),'Data Summary'!DV162="Yes"),OFFSET('Hygiene Data'!$F$7,0,10*ROW('Hygiene Data'!F156)),NA())</f>
        <v>#N/A</v>
      </c>
      <c r="BH162" s="508" t="e">
        <f ca="1">+IF(AND(ISNUMBER(OFFSET('Hygiene Data'!$F$9,0,10*ROW('Hygiene Data'!F156))),'Data Summary'!DW162="Yes"),OFFSET('Hygiene Data'!$F$9,0,10*ROW('Hygiene Data'!F156)),NA())</f>
        <v>#N/A</v>
      </c>
      <c r="BI162" s="508" t="e">
        <f ca="1">+IF(AND(ISNUMBER(OFFSET('Hygiene Data'!$G$5,0,10*ROW('Hygiene Data'!G156))),'Data Summary'!DX162="Yes"),OFFSET('Hygiene Data'!$G$5,0,10*ROW('Hygiene Data'!G156)),NA())</f>
        <v>#N/A</v>
      </c>
      <c r="BJ162" s="508" t="e">
        <f ca="1">+IF(AND(ISNUMBER(OFFSET('Hygiene Data'!$G$7,0,10*ROW('Hygiene Data'!G156))),'Data Summary'!DY162="Yes"),OFFSET('Hygiene Data'!$G$7,0,10*ROW('Hygiene Data'!G156)),NA())</f>
        <v>#N/A</v>
      </c>
      <c r="BK162" s="508" t="e">
        <f ca="1">+IF(AND(ISNUMBER(OFFSET('Hygiene Data'!$G$9,0,10*ROW('Hygiene Data'!G156))),'Data Summary'!DZ162="Yes"),OFFSET('Hygiene Data'!$G$9,0,10*ROW('Hygiene Data'!G156)),NA())</f>
        <v>#N/A</v>
      </c>
      <c r="BL162" s="508" t="e">
        <f ca="1">+IF(AND(ISNUMBER(OFFSET('Hygiene Data'!$H$5,0,10*ROW('Hygiene Data'!H156))),'Data Summary'!EA162="Yes"),OFFSET('Hygiene Data'!$H$5,0,10*ROW('Hygiene Data'!H156)),NA())</f>
        <v>#N/A</v>
      </c>
      <c r="BM162" s="508" t="e">
        <f ca="1">+IF(AND(ISNUMBER(OFFSET('Hygiene Data'!$H$7,0,10*ROW('Hygiene Data'!H156))),'Data Summary'!EB162="Yes"),OFFSET('Hygiene Data'!$H$7,0,10*ROW('Hygiene Data'!H156)),NA())</f>
        <v>#N/A</v>
      </c>
      <c r="BN162" s="508" t="e">
        <f ca="1">+IF(AND(ISNUMBER(OFFSET('Hygiene Data'!$H$9,0,10*ROW('Hygiene Data'!H156))),'Data Summary'!EC162="Yes"),OFFSET('Hygiene Data'!$H$9,0,10*ROW('Hygiene Data'!H156)),NA())</f>
        <v>#N/A</v>
      </c>
      <c r="BO162" s="508" t="e">
        <f ca="1">+IF(AND(ISNUMBER(OFFSET('Hygiene Data'!$I$5,0,10*ROW('Hygiene Data'!I156))),'Data Summary'!ED162="Yes"),OFFSET('Hygiene Data'!$I$5,0,10*ROW('Hygiene Data'!I156)),NA())</f>
        <v>#N/A</v>
      </c>
      <c r="BP162" s="508" t="e">
        <f ca="1">+IF(AND(ISNUMBER(OFFSET('Hygiene Data'!$I$7,0,10*ROW('Hygiene Data'!I156))),'Data Summary'!EE162="Yes"),OFFSET('Hygiene Data'!$I$7,0,10*ROW('Hygiene Data'!I156)),NA())</f>
        <v>#N/A</v>
      </c>
      <c r="BQ162" s="508" t="e">
        <f ca="1">+IF(AND(ISNUMBER(OFFSET('Hygiene Data'!$I$9,0,10*ROW('Hygiene Data'!I156))),'Data Summary'!EF162="Yes"),OFFSET('Hygiene Data'!$I$9,0,10*ROW('Hygiene Data'!I156)),NA())</f>
        <v>#N/A</v>
      </c>
    </row>
    <row r="163" spans="1:69" x14ac:dyDescent="0.25">
      <c r="A163" s="504" t="e">
        <f ca="1">+RIGHT('Data Summary'!A163,LEN('Data Summary'!A163)-9)</f>
        <v>#VALUE!</v>
      </c>
      <c r="B163" s="478" t="str">
        <f ca="1">+IF(ISTEXT('Data Summary'!B163),'Data Summary'!B163,"")</f>
        <v/>
      </c>
      <c r="C163" s="505" t="e">
        <f ca="1">+VALUE('Data Summary'!C163)</f>
        <v>#VALUE!</v>
      </c>
      <c r="D163" s="506" t="e">
        <f ca="1">+IF(AND(ISNUMBER(OFFSET('Water Data'!$D$4,0,10*ROW('Water Data'!D157))),'Data Summary'!BS163="Yes"),100-OFFSET('Water Data'!$D$4,0,10*ROW('Water Data'!D157)),NA())</f>
        <v>#N/A</v>
      </c>
      <c r="E163" s="506" t="e">
        <f ca="1">+IF(AND(ISNUMBER(OFFSET('Water Data'!$D$6,0,10*ROW('Water Data'!D157))),'Data Summary'!BT163="Yes"),OFFSET('Water Data'!$D$6,0,10*ROW('Water Data'!D157)),NA())</f>
        <v>#N/A</v>
      </c>
      <c r="F163" s="506" t="e">
        <f ca="1">+IF(AND(ISNUMBER(OFFSET('Water Data'!$D$9,0,10*ROW('Water Data'!D157))),'Data Summary'!BU163="Yes"),OFFSET('Water Data'!$D$9,0,10*ROW('Water Data'!D157)),NA())</f>
        <v>#N/A</v>
      </c>
      <c r="G163" s="506" t="e">
        <f ca="1">+IF(AND(ISNUMBER(OFFSET('Water Data'!$E$4,0,10*ROW('Water Data'!E157))),'Data Summary'!BV163="Yes"),100-OFFSET('Water Data'!$E$4,0,10*ROW('Water Data'!E157)),NA())</f>
        <v>#N/A</v>
      </c>
      <c r="H163" s="506" t="e">
        <f ca="1">+IF(AND(ISNUMBER(OFFSET('Water Data'!$E$6,0,10*ROW('Water Data'!E157))),'Data Summary'!BW163="Yes"),OFFSET('Water Data'!$E$6,0,10*ROW('Water Data'!E157)),NA())</f>
        <v>#N/A</v>
      </c>
      <c r="I163" s="506" t="e">
        <f ca="1">+IF(AND(ISNUMBER(OFFSET('Water Data'!$E$9,0,10*ROW('Water Data'!E157))),'Data Summary'!BX163="Yes"),OFFSET('Water Data'!$E$9,0,10*ROW('Water Data'!E157)),NA())</f>
        <v>#N/A</v>
      </c>
      <c r="J163" s="506" t="e">
        <f ca="1">+IF(AND(ISNUMBER(OFFSET('Water Data'!$F$4,0,10*ROW('Water Data'!F157))),'Data Summary'!BY163="Yes"),100-OFFSET('Water Data'!$F$4,0,10*ROW('Water Data'!F157)),NA())</f>
        <v>#N/A</v>
      </c>
      <c r="K163" s="506" t="e">
        <f ca="1">+IF(AND(ISNUMBER(OFFSET('Water Data'!$F$6,0,10*ROW('Water Data'!F157))),'Data Summary'!BZ163="Yes"),OFFSET('Water Data'!$F$6,0,10*ROW('Water Data'!F157)),NA())</f>
        <v>#N/A</v>
      </c>
      <c r="L163" s="506" t="e">
        <f ca="1">+IF(AND(ISNUMBER(OFFSET('Water Data'!$F$9,0,10*ROW('Water Data'!F157))),'Data Summary'!CA163="Yes"),OFFSET('Water Data'!$F$9,0,10*ROW('Water Data'!F157)),NA())</f>
        <v>#N/A</v>
      </c>
      <c r="M163" s="506" t="e">
        <f ca="1">+IF(AND(ISNUMBER(OFFSET('Water Data'!$G$4,0,10*ROW('Water Data'!G157))),'Data Summary'!CB163="Yes"),100-OFFSET('Water Data'!$G$4,0,10*ROW('Water Data'!G157)),NA())</f>
        <v>#N/A</v>
      </c>
      <c r="N163" s="506" t="e">
        <f ca="1">+IF(AND(ISNUMBER(OFFSET('Water Data'!$G$6,0,10*ROW('Water Data'!G157))),'Data Summary'!CC163="Yes"),OFFSET('Water Data'!$G$6,0,10*ROW('Water Data'!G157)),NA())</f>
        <v>#N/A</v>
      </c>
      <c r="O163" s="506" t="e">
        <f ca="1">+IF(AND(ISNUMBER(OFFSET('Water Data'!$G$9,0,10*ROW('Water Data'!G157))),'Data Summary'!CD163="Yes"),OFFSET('Water Data'!$G$9,0,10*ROW('Water Data'!G157)),NA())</f>
        <v>#N/A</v>
      </c>
      <c r="P163" s="506" t="e">
        <f ca="1">+IF(AND(ISNUMBER(OFFSET('Water Data'!$H$4,0,10*ROW('Water Data'!H157))),'Data Summary'!CE163="Yes"),100-OFFSET('Water Data'!$H$4,0,10*ROW('Water Data'!H157)),NA())</f>
        <v>#N/A</v>
      </c>
      <c r="Q163" s="506" t="e">
        <f ca="1">+IF(AND(ISNUMBER(OFFSET('Water Data'!$H$6,0,10*ROW('Water Data'!H157))),'Data Summary'!CF163="Yes"),OFFSET('Water Data'!$H$6,0,10*ROW('Water Data'!H157)),NA())</f>
        <v>#N/A</v>
      </c>
      <c r="R163" s="506" t="e">
        <f ca="1">+IF(AND(ISNUMBER(OFFSET('Water Data'!$H$9,0,10*ROW('Water Data'!H157))),'Data Summary'!CG163="Yes"),OFFSET('Water Data'!$H$9,0,10*ROW('Water Data'!H157)),NA())</f>
        <v>#N/A</v>
      </c>
      <c r="S163" s="506" t="e">
        <f ca="1">+IF(AND(ISNUMBER(OFFSET('Water Data'!$I$4,0,10*ROW('Water Data'!I157))),'Data Summary'!CH163="Yes"),100-OFFSET('Water Data'!$I$4,0,10*ROW('Water Data'!I157)),NA())</f>
        <v>#N/A</v>
      </c>
      <c r="T163" s="506" t="e">
        <f ca="1">+IF(AND(ISNUMBER(OFFSET('Water Data'!$I$6,0,10*ROW('Water Data'!I157))),'Data Summary'!CI163="Yes"),OFFSET('Water Data'!$I$6,0,10*ROW('Water Data'!I157)),NA())</f>
        <v>#N/A</v>
      </c>
      <c r="U163" s="506" t="e">
        <f ca="1">+IF(AND(ISNUMBER(OFFSET('Water Data'!$I$9,0,10*ROW('Water Data'!I157))),'Data Summary'!CJ163="Yes"),OFFSET('Water Data'!$I$9,0,10*ROW('Water Data'!I157)),NA())</f>
        <v>#N/A</v>
      </c>
      <c r="V163" s="507" t="e">
        <f ca="1">+IF(AND(ISNUMBER(OFFSET('Sanitation Data'!$D$4,0,10*ROW('Sanitation Data'!D157))),'Data Summary'!CK163="Yes"),100-OFFSET('Sanitation Data'!$D$4,0,10*ROW('Sanitation Data'!D157)),NA())</f>
        <v>#N/A</v>
      </c>
      <c r="W163" s="507" t="e">
        <f ca="1">+IF(AND(ISNUMBER(OFFSET('Sanitation Data'!$D$6,0,10*ROW('Sanitation Data'!D157))),'Data Summary'!CL163="Yes"),OFFSET('Sanitation Data'!$D$6,0,10*ROW('Sanitation Data'!D157)),NA())</f>
        <v>#N/A</v>
      </c>
      <c r="X163" s="507" t="e">
        <f ca="1">+IF(AND(ISNUMBER(OFFSET('Sanitation Data'!$D$10,0,10*ROW('Sanitation Data'!D157))),'Data Summary'!CM163="Yes"),OFFSET('Sanitation Data'!$D$10,0,10*ROW('Sanitation Data'!D157)),NA())</f>
        <v>#N/A</v>
      </c>
      <c r="Y163" s="507" t="e">
        <f ca="1">+IF(AND(ISNUMBER(OFFSET('Sanitation Data'!$D$11,0,10*ROW('Sanitation Data'!D157))),'Data Summary'!CN163="Yes"),OFFSET('Sanitation Data'!$D$11,0,10*ROW('Sanitation Data'!D157)),NA())</f>
        <v>#N/A</v>
      </c>
      <c r="Z163" s="507" t="e">
        <f ca="1">+IF(AND(ISNUMBER(OFFSET('Sanitation Data'!$D$12,0,10*ROW('Sanitation Data'!D157))),'Data Summary'!CO163="Yes"),OFFSET('Sanitation Data'!$D$12,0,10*ROW('Sanitation Data'!D157)),NA())</f>
        <v>#N/A</v>
      </c>
      <c r="AA163" s="507" t="e">
        <f ca="1">+IF(AND(ISNUMBER(OFFSET('Sanitation Data'!$E$4,0,10*ROW('Sanitation Data'!E157))),'Data Summary'!CP163="Yes"),100-OFFSET('Sanitation Data'!$E$4,0,10*ROW('Sanitation Data'!E157)),NA())</f>
        <v>#N/A</v>
      </c>
      <c r="AB163" s="507" t="e">
        <f ca="1">+IF(AND(ISNUMBER(OFFSET('Sanitation Data'!$E$6,0,10*ROW('Sanitation Data'!E157))),'Data Summary'!CQ163="Yes"),OFFSET('Sanitation Data'!$E$6,0,10*ROW('Sanitation Data'!E157)),NA())</f>
        <v>#N/A</v>
      </c>
      <c r="AC163" s="507" t="e">
        <f ca="1">+IF(AND(ISNUMBER(OFFSET('Sanitation Data'!$E$10,0,10*ROW('Sanitation Data'!E157))),'Data Summary'!CR163="Yes"),OFFSET('Sanitation Data'!$E$10,0,10*ROW('Sanitation Data'!E157)),NA())</f>
        <v>#N/A</v>
      </c>
      <c r="AD163" s="507" t="e">
        <f ca="1">+IF(AND(ISNUMBER(OFFSET('Sanitation Data'!$E$11,0,10*ROW('Sanitation Data'!E157))),'Data Summary'!CS163="Yes"),OFFSET('Sanitation Data'!$E$11,0,10*ROW('Sanitation Data'!E157)),NA())</f>
        <v>#N/A</v>
      </c>
      <c r="AE163" s="507" t="e">
        <f ca="1">+IF(AND(ISNUMBER(OFFSET('Sanitation Data'!$E$12,0,10*ROW('Sanitation Data'!E157))),'Data Summary'!CT163="Yes"),OFFSET('Sanitation Data'!$E$12,0,10*ROW('Sanitation Data'!E157)),NA())</f>
        <v>#N/A</v>
      </c>
      <c r="AF163" s="507" t="e">
        <f ca="1">+IF(AND(ISNUMBER(OFFSET('Sanitation Data'!$F$4,0,10*ROW('Sanitation Data'!F157))),'Data Summary'!CU163="Yes"),100-OFFSET('Sanitation Data'!$F$4,0,10*ROW('Sanitation Data'!F157)),NA())</f>
        <v>#N/A</v>
      </c>
      <c r="AG163" s="507" t="e">
        <f ca="1">+IF(AND(ISNUMBER(OFFSET('Sanitation Data'!$F$6,0,10*ROW('Sanitation Data'!F157))),'Data Summary'!CV163="Yes"),OFFSET('Sanitation Data'!$F$6,0,10*ROW('Sanitation Data'!F157)),NA())</f>
        <v>#N/A</v>
      </c>
      <c r="AH163" s="507" t="e">
        <f ca="1">+IF(AND(ISNUMBER(OFFSET('Sanitation Data'!$F$10,0,10*ROW('Sanitation Data'!F157))),'Data Summary'!CW163="Yes"),OFFSET('Sanitation Data'!$F$10,0,10*ROW('Sanitation Data'!F157)),NA())</f>
        <v>#N/A</v>
      </c>
      <c r="AI163" s="507" t="e">
        <f ca="1">+IF(AND(ISNUMBER(OFFSET('Sanitation Data'!$F$11,0,10*ROW('Sanitation Data'!F157))),'Data Summary'!CX163="Yes"),OFFSET('Sanitation Data'!$F$11,0,10*ROW('Sanitation Data'!F157)),NA())</f>
        <v>#N/A</v>
      </c>
      <c r="AJ163" s="507" t="e">
        <f ca="1">+IF(AND(ISNUMBER(OFFSET('Sanitation Data'!$F$12,0,10*ROW('Sanitation Data'!F157))),'Data Summary'!CY163="Yes"),OFFSET('Sanitation Data'!$F$12,0,10*ROW('Sanitation Data'!F157)),NA())</f>
        <v>#N/A</v>
      </c>
      <c r="AK163" s="507" t="e">
        <f ca="1">+IF(AND(ISNUMBER(OFFSET('Sanitation Data'!$G$4,0,10*ROW('Sanitation Data'!G157))),'Data Summary'!CZ163="Yes"),100-OFFSET('Sanitation Data'!$G$4,0,10*ROW('Sanitation Data'!G157)),NA())</f>
        <v>#N/A</v>
      </c>
      <c r="AL163" s="507" t="e">
        <f ca="1">+IF(AND(ISNUMBER(OFFSET('Sanitation Data'!$G$6,0,10*ROW('Sanitation Data'!G157))),'Data Summary'!DA163="Yes"),OFFSET('Sanitation Data'!$G$6,0,10*ROW('Sanitation Data'!G157)),NA())</f>
        <v>#N/A</v>
      </c>
      <c r="AM163" s="507" t="e">
        <f ca="1">+IF(AND(ISNUMBER(OFFSET('Sanitation Data'!$G$10,0,10*ROW('Sanitation Data'!G157))),'Data Summary'!DB163="Yes"),OFFSET('Sanitation Data'!$G$10,0,10*ROW('Sanitation Data'!G157)),NA())</f>
        <v>#N/A</v>
      </c>
      <c r="AN163" s="507" t="e">
        <f ca="1">+IF(AND(ISNUMBER(OFFSET('Sanitation Data'!$G$11,0,10*ROW('Sanitation Data'!G157))),'Data Summary'!DC163="Yes"),OFFSET('Sanitation Data'!$G$11,0,10*ROW('Sanitation Data'!G157)),NA())</f>
        <v>#N/A</v>
      </c>
      <c r="AO163" s="507" t="e">
        <f ca="1">+IF(AND(ISNUMBER(OFFSET('Sanitation Data'!$G$12,0,10*ROW('Sanitation Data'!G157))),'Data Summary'!DD163="Yes"),OFFSET('Sanitation Data'!$G$12,0,10*ROW('Sanitation Data'!G157)),NA())</f>
        <v>#N/A</v>
      </c>
      <c r="AP163" s="507" t="e">
        <f ca="1">+IF(AND(ISNUMBER(OFFSET('Sanitation Data'!$H$4,0,10*ROW('Sanitation Data'!H157))),'Data Summary'!DE163="Yes"),100-OFFSET('Sanitation Data'!$H$4,0,10*ROW('Sanitation Data'!H157)),NA())</f>
        <v>#N/A</v>
      </c>
      <c r="AQ163" s="507" t="e">
        <f ca="1">+IF(AND(ISNUMBER(OFFSET('Sanitation Data'!$H$6,0,10*ROW('Sanitation Data'!H157))),'Data Summary'!DF163="Yes"),OFFSET('Sanitation Data'!$H$6,0,10*ROW('Sanitation Data'!H157)),NA())</f>
        <v>#N/A</v>
      </c>
      <c r="AR163" s="507" t="e">
        <f ca="1">+IF(AND(ISNUMBER(OFFSET('Sanitation Data'!$H$10,0,10*ROW('Sanitation Data'!H157))),'Data Summary'!DG163="Yes"),OFFSET('Sanitation Data'!$H$10,0,10*ROW('Sanitation Data'!H157)),NA())</f>
        <v>#N/A</v>
      </c>
      <c r="AS163" s="507" t="e">
        <f ca="1">+IF(AND(ISNUMBER(OFFSET('Sanitation Data'!$H$11,0,10*ROW('Sanitation Data'!H157))),'Data Summary'!DH163="Yes"),OFFSET('Sanitation Data'!$H$11,0,10*ROW('Sanitation Data'!H157)),NA())</f>
        <v>#N/A</v>
      </c>
      <c r="AT163" s="507" t="e">
        <f ca="1">+IF(AND(ISNUMBER(OFFSET('Sanitation Data'!$H$12,0,10*ROW('Sanitation Data'!H157))),'Data Summary'!DI163="Yes"),OFFSET('Sanitation Data'!$H$12,0,10*ROW('Sanitation Data'!H157)),NA())</f>
        <v>#N/A</v>
      </c>
      <c r="AU163" s="507" t="e">
        <f ca="1">+IF(AND(ISNUMBER(OFFSET('Sanitation Data'!$I$4,0,10*ROW('Sanitation Data'!I157))),'Data Summary'!DJ163="Yes"),100-OFFSET('Sanitation Data'!$I$4,0,10*ROW('Sanitation Data'!I157)),NA())</f>
        <v>#N/A</v>
      </c>
      <c r="AV163" s="507" t="e">
        <f ca="1">+IF(AND(ISNUMBER(OFFSET('Sanitation Data'!$I$6,0,10*ROW('Sanitation Data'!I157))),'Data Summary'!DK163="Yes"),OFFSET('Sanitation Data'!$I$6,0,10*ROW('Sanitation Data'!I157)),NA())</f>
        <v>#N/A</v>
      </c>
      <c r="AW163" s="507" t="e">
        <f ca="1">+IF(AND(ISNUMBER(OFFSET('Sanitation Data'!$I$10,0,10*ROW('Sanitation Data'!I157))),'Data Summary'!DL163="Yes"),OFFSET('Sanitation Data'!$I$10,0,10*ROW('Sanitation Data'!I157)),NA())</f>
        <v>#N/A</v>
      </c>
      <c r="AX163" s="507" t="e">
        <f ca="1">+IF(AND(ISNUMBER(OFFSET('Sanitation Data'!$I$11,0,10*ROW('Sanitation Data'!I157))),'Data Summary'!DM163="Yes"),OFFSET('Sanitation Data'!$I$11,0,10*ROW('Sanitation Data'!I157)),NA())</f>
        <v>#N/A</v>
      </c>
      <c r="AY163" s="507" t="e">
        <f ca="1">+IF(AND(ISNUMBER(OFFSET('Sanitation Data'!$I$12,0,10*ROW('Sanitation Data'!I157))),'Data Summary'!DN163="Yes"),OFFSET('Sanitation Data'!$I$12,0,10*ROW('Sanitation Data'!I157)),NA())</f>
        <v>#N/A</v>
      </c>
      <c r="AZ163" s="508" t="e">
        <f ca="1">+IF(AND(ISNUMBER(OFFSET('Hygiene Data'!$D$5,0,10*ROW('Hygiene Data'!D157))),'Data Summary'!DO163="Yes"),OFFSET('Hygiene Data'!$D$5,0,10*ROW('Hygiene Data'!D157)),NA())</f>
        <v>#N/A</v>
      </c>
      <c r="BA163" s="508" t="e">
        <f ca="1">+IF(AND(ISNUMBER(OFFSET('Hygiene Data'!$D$7,0,10*ROW('Hygiene Data'!D157))),'Data Summary'!DP163="Yes"),OFFSET('Hygiene Data'!$D$7,0,10*ROW('Hygiene Data'!D157)),NA())</f>
        <v>#N/A</v>
      </c>
      <c r="BB163" s="508" t="e">
        <f ca="1">+IF(AND(ISNUMBER(OFFSET('Hygiene Data'!$D$9,0,10*ROW('Hygiene Data'!D157))),'Data Summary'!DQ163="Yes"),OFFSET('Hygiene Data'!$D$9,0,10*ROW('Hygiene Data'!D157)),NA())</f>
        <v>#N/A</v>
      </c>
      <c r="BC163" s="508" t="e">
        <f ca="1">+IF(AND(ISNUMBER(OFFSET('Hygiene Data'!$E$5,0,10*ROW('Hygiene Data'!E157))),'Data Summary'!DR163="Yes"),OFFSET('Hygiene Data'!$E$5,0,10*ROW('Hygiene Data'!E157)),NA())</f>
        <v>#N/A</v>
      </c>
      <c r="BD163" s="508" t="e">
        <f ca="1">+IF(AND(ISNUMBER(OFFSET('Hygiene Data'!$E$7,0,10*ROW('Hygiene Data'!E157))),'Data Summary'!DS163="Yes"),OFFSET('Hygiene Data'!$E$7,0,10*ROW('Hygiene Data'!E157)),NA())</f>
        <v>#N/A</v>
      </c>
      <c r="BE163" s="508" t="e">
        <f ca="1">+IF(AND(ISNUMBER(OFFSET('Hygiene Data'!$E$9,0,10*ROW('Hygiene Data'!E157))),'Data Summary'!DT163="Yes"),OFFSET('Hygiene Data'!$E$9,0,10*ROW('Hygiene Data'!E157)),NA())</f>
        <v>#N/A</v>
      </c>
      <c r="BF163" s="508" t="e">
        <f ca="1">+IF(AND(ISNUMBER(OFFSET('Hygiene Data'!$F$5,0,10*ROW('Hygiene Data'!F157))),'Data Summary'!DU163="Yes"),OFFSET('Hygiene Data'!$F$5,0,10*ROW('Hygiene Data'!F157)),NA())</f>
        <v>#N/A</v>
      </c>
      <c r="BG163" s="508" t="e">
        <f ca="1">+IF(AND(ISNUMBER(OFFSET('Hygiene Data'!$F$7,0,10*ROW('Hygiene Data'!F157))),'Data Summary'!DV163="Yes"),OFFSET('Hygiene Data'!$F$7,0,10*ROW('Hygiene Data'!F157)),NA())</f>
        <v>#N/A</v>
      </c>
      <c r="BH163" s="508" t="e">
        <f ca="1">+IF(AND(ISNUMBER(OFFSET('Hygiene Data'!$F$9,0,10*ROW('Hygiene Data'!F157))),'Data Summary'!DW163="Yes"),OFFSET('Hygiene Data'!$F$9,0,10*ROW('Hygiene Data'!F157)),NA())</f>
        <v>#N/A</v>
      </c>
      <c r="BI163" s="508" t="e">
        <f ca="1">+IF(AND(ISNUMBER(OFFSET('Hygiene Data'!$G$5,0,10*ROW('Hygiene Data'!G157))),'Data Summary'!DX163="Yes"),OFFSET('Hygiene Data'!$G$5,0,10*ROW('Hygiene Data'!G157)),NA())</f>
        <v>#N/A</v>
      </c>
      <c r="BJ163" s="508" t="e">
        <f ca="1">+IF(AND(ISNUMBER(OFFSET('Hygiene Data'!$G$7,0,10*ROW('Hygiene Data'!G157))),'Data Summary'!DY163="Yes"),OFFSET('Hygiene Data'!$G$7,0,10*ROW('Hygiene Data'!G157)),NA())</f>
        <v>#N/A</v>
      </c>
      <c r="BK163" s="508" t="e">
        <f ca="1">+IF(AND(ISNUMBER(OFFSET('Hygiene Data'!$G$9,0,10*ROW('Hygiene Data'!G157))),'Data Summary'!DZ163="Yes"),OFFSET('Hygiene Data'!$G$9,0,10*ROW('Hygiene Data'!G157)),NA())</f>
        <v>#N/A</v>
      </c>
      <c r="BL163" s="508" t="e">
        <f ca="1">+IF(AND(ISNUMBER(OFFSET('Hygiene Data'!$H$5,0,10*ROW('Hygiene Data'!H157))),'Data Summary'!EA163="Yes"),OFFSET('Hygiene Data'!$H$5,0,10*ROW('Hygiene Data'!H157)),NA())</f>
        <v>#N/A</v>
      </c>
      <c r="BM163" s="508" t="e">
        <f ca="1">+IF(AND(ISNUMBER(OFFSET('Hygiene Data'!$H$7,0,10*ROW('Hygiene Data'!H157))),'Data Summary'!EB163="Yes"),OFFSET('Hygiene Data'!$H$7,0,10*ROW('Hygiene Data'!H157)),NA())</f>
        <v>#N/A</v>
      </c>
      <c r="BN163" s="508" t="e">
        <f ca="1">+IF(AND(ISNUMBER(OFFSET('Hygiene Data'!$H$9,0,10*ROW('Hygiene Data'!H157))),'Data Summary'!EC163="Yes"),OFFSET('Hygiene Data'!$H$9,0,10*ROW('Hygiene Data'!H157)),NA())</f>
        <v>#N/A</v>
      </c>
      <c r="BO163" s="508" t="e">
        <f ca="1">+IF(AND(ISNUMBER(OFFSET('Hygiene Data'!$I$5,0,10*ROW('Hygiene Data'!I157))),'Data Summary'!ED163="Yes"),OFFSET('Hygiene Data'!$I$5,0,10*ROW('Hygiene Data'!I157)),NA())</f>
        <v>#N/A</v>
      </c>
      <c r="BP163" s="508" t="e">
        <f ca="1">+IF(AND(ISNUMBER(OFFSET('Hygiene Data'!$I$7,0,10*ROW('Hygiene Data'!I157))),'Data Summary'!EE163="Yes"),OFFSET('Hygiene Data'!$I$7,0,10*ROW('Hygiene Data'!I157)),NA())</f>
        <v>#N/A</v>
      </c>
      <c r="BQ163" s="508" t="e">
        <f ca="1">+IF(AND(ISNUMBER(OFFSET('Hygiene Data'!$I$9,0,10*ROW('Hygiene Data'!I157))),'Data Summary'!EF163="Yes"),OFFSET('Hygiene Data'!$I$9,0,10*ROW('Hygiene Data'!I157)),NA())</f>
        <v>#N/A</v>
      </c>
    </row>
    <row r="164" spans="1:69" x14ac:dyDescent="0.25">
      <c r="A164" s="504" t="e">
        <f ca="1">+RIGHT('Data Summary'!A164,LEN('Data Summary'!A164)-9)</f>
        <v>#VALUE!</v>
      </c>
      <c r="B164" s="478" t="str">
        <f ca="1">+IF(ISTEXT('Data Summary'!B164),'Data Summary'!B164,"")</f>
        <v/>
      </c>
      <c r="C164" s="505" t="e">
        <f ca="1">+VALUE('Data Summary'!C164)</f>
        <v>#VALUE!</v>
      </c>
      <c r="D164" s="506" t="e">
        <f ca="1">+IF(AND(ISNUMBER(OFFSET('Water Data'!$D$4,0,10*ROW('Water Data'!D158))),'Data Summary'!BS164="Yes"),100-OFFSET('Water Data'!$D$4,0,10*ROW('Water Data'!D158)),NA())</f>
        <v>#N/A</v>
      </c>
      <c r="E164" s="506" t="e">
        <f ca="1">+IF(AND(ISNUMBER(OFFSET('Water Data'!$D$6,0,10*ROW('Water Data'!D158))),'Data Summary'!BT164="Yes"),OFFSET('Water Data'!$D$6,0,10*ROW('Water Data'!D158)),NA())</f>
        <v>#N/A</v>
      </c>
      <c r="F164" s="506" t="e">
        <f ca="1">+IF(AND(ISNUMBER(OFFSET('Water Data'!$D$9,0,10*ROW('Water Data'!D158))),'Data Summary'!BU164="Yes"),OFFSET('Water Data'!$D$9,0,10*ROW('Water Data'!D158)),NA())</f>
        <v>#N/A</v>
      </c>
      <c r="G164" s="506" t="e">
        <f ca="1">+IF(AND(ISNUMBER(OFFSET('Water Data'!$E$4,0,10*ROW('Water Data'!E158))),'Data Summary'!BV164="Yes"),100-OFFSET('Water Data'!$E$4,0,10*ROW('Water Data'!E158)),NA())</f>
        <v>#N/A</v>
      </c>
      <c r="H164" s="506" t="e">
        <f ca="1">+IF(AND(ISNUMBER(OFFSET('Water Data'!$E$6,0,10*ROW('Water Data'!E158))),'Data Summary'!BW164="Yes"),OFFSET('Water Data'!$E$6,0,10*ROW('Water Data'!E158)),NA())</f>
        <v>#N/A</v>
      </c>
      <c r="I164" s="506" t="e">
        <f ca="1">+IF(AND(ISNUMBER(OFFSET('Water Data'!$E$9,0,10*ROW('Water Data'!E158))),'Data Summary'!BX164="Yes"),OFFSET('Water Data'!$E$9,0,10*ROW('Water Data'!E158)),NA())</f>
        <v>#N/A</v>
      </c>
      <c r="J164" s="506" t="e">
        <f ca="1">+IF(AND(ISNUMBER(OFFSET('Water Data'!$F$4,0,10*ROW('Water Data'!F158))),'Data Summary'!BY164="Yes"),100-OFFSET('Water Data'!$F$4,0,10*ROW('Water Data'!F158)),NA())</f>
        <v>#N/A</v>
      </c>
      <c r="K164" s="506" t="e">
        <f ca="1">+IF(AND(ISNUMBER(OFFSET('Water Data'!$F$6,0,10*ROW('Water Data'!F158))),'Data Summary'!BZ164="Yes"),OFFSET('Water Data'!$F$6,0,10*ROW('Water Data'!F158)),NA())</f>
        <v>#N/A</v>
      </c>
      <c r="L164" s="506" t="e">
        <f ca="1">+IF(AND(ISNUMBER(OFFSET('Water Data'!$F$9,0,10*ROW('Water Data'!F158))),'Data Summary'!CA164="Yes"),OFFSET('Water Data'!$F$9,0,10*ROW('Water Data'!F158)),NA())</f>
        <v>#N/A</v>
      </c>
      <c r="M164" s="506" t="e">
        <f ca="1">+IF(AND(ISNUMBER(OFFSET('Water Data'!$G$4,0,10*ROW('Water Data'!G158))),'Data Summary'!CB164="Yes"),100-OFFSET('Water Data'!$G$4,0,10*ROW('Water Data'!G158)),NA())</f>
        <v>#N/A</v>
      </c>
      <c r="N164" s="506" t="e">
        <f ca="1">+IF(AND(ISNUMBER(OFFSET('Water Data'!$G$6,0,10*ROW('Water Data'!G158))),'Data Summary'!CC164="Yes"),OFFSET('Water Data'!$G$6,0,10*ROW('Water Data'!G158)),NA())</f>
        <v>#N/A</v>
      </c>
      <c r="O164" s="506" t="e">
        <f ca="1">+IF(AND(ISNUMBER(OFFSET('Water Data'!$G$9,0,10*ROW('Water Data'!G158))),'Data Summary'!CD164="Yes"),OFFSET('Water Data'!$G$9,0,10*ROW('Water Data'!G158)),NA())</f>
        <v>#N/A</v>
      </c>
      <c r="P164" s="506" t="e">
        <f ca="1">+IF(AND(ISNUMBER(OFFSET('Water Data'!$H$4,0,10*ROW('Water Data'!H158))),'Data Summary'!CE164="Yes"),100-OFFSET('Water Data'!$H$4,0,10*ROW('Water Data'!H158)),NA())</f>
        <v>#N/A</v>
      </c>
      <c r="Q164" s="506" t="e">
        <f ca="1">+IF(AND(ISNUMBER(OFFSET('Water Data'!$H$6,0,10*ROW('Water Data'!H158))),'Data Summary'!CF164="Yes"),OFFSET('Water Data'!$H$6,0,10*ROW('Water Data'!H158)),NA())</f>
        <v>#N/A</v>
      </c>
      <c r="R164" s="506" t="e">
        <f ca="1">+IF(AND(ISNUMBER(OFFSET('Water Data'!$H$9,0,10*ROW('Water Data'!H158))),'Data Summary'!CG164="Yes"),OFFSET('Water Data'!$H$9,0,10*ROW('Water Data'!H158)),NA())</f>
        <v>#N/A</v>
      </c>
      <c r="S164" s="506" t="e">
        <f ca="1">+IF(AND(ISNUMBER(OFFSET('Water Data'!$I$4,0,10*ROW('Water Data'!I158))),'Data Summary'!CH164="Yes"),100-OFFSET('Water Data'!$I$4,0,10*ROW('Water Data'!I158)),NA())</f>
        <v>#N/A</v>
      </c>
      <c r="T164" s="506" t="e">
        <f ca="1">+IF(AND(ISNUMBER(OFFSET('Water Data'!$I$6,0,10*ROW('Water Data'!I158))),'Data Summary'!CI164="Yes"),OFFSET('Water Data'!$I$6,0,10*ROW('Water Data'!I158)),NA())</f>
        <v>#N/A</v>
      </c>
      <c r="U164" s="506" t="e">
        <f ca="1">+IF(AND(ISNUMBER(OFFSET('Water Data'!$I$9,0,10*ROW('Water Data'!I158))),'Data Summary'!CJ164="Yes"),OFFSET('Water Data'!$I$9,0,10*ROW('Water Data'!I158)),NA())</f>
        <v>#N/A</v>
      </c>
      <c r="V164" s="507" t="e">
        <f ca="1">+IF(AND(ISNUMBER(OFFSET('Sanitation Data'!$D$4,0,10*ROW('Sanitation Data'!D158))),'Data Summary'!CK164="Yes"),100-OFFSET('Sanitation Data'!$D$4,0,10*ROW('Sanitation Data'!D158)),NA())</f>
        <v>#N/A</v>
      </c>
      <c r="W164" s="507" t="e">
        <f ca="1">+IF(AND(ISNUMBER(OFFSET('Sanitation Data'!$D$6,0,10*ROW('Sanitation Data'!D158))),'Data Summary'!CL164="Yes"),OFFSET('Sanitation Data'!$D$6,0,10*ROW('Sanitation Data'!D158)),NA())</f>
        <v>#N/A</v>
      </c>
      <c r="X164" s="507" t="e">
        <f ca="1">+IF(AND(ISNUMBER(OFFSET('Sanitation Data'!$D$10,0,10*ROW('Sanitation Data'!D158))),'Data Summary'!CM164="Yes"),OFFSET('Sanitation Data'!$D$10,0,10*ROW('Sanitation Data'!D158)),NA())</f>
        <v>#N/A</v>
      </c>
      <c r="Y164" s="507" t="e">
        <f ca="1">+IF(AND(ISNUMBER(OFFSET('Sanitation Data'!$D$11,0,10*ROW('Sanitation Data'!D158))),'Data Summary'!CN164="Yes"),OFFSET('Sanitation Data'!$D$11,0,10*ROW('Sanitation Data'!D158)),NA())</f>
        <v>#N/A</v>
      </c>
      <c r="Z164" s="507" t="e">
        <f ca="1">+IF(AND(ISNUMBER(OFFSET('Sanitation Data'!$D$12,0,10*ROW('Sanitation Data'!D158))),'Data Summary'!CO164="Yes"),OFFSET('Sanitation Data'!$D$12,0,10*ROW('Sanitation Data'!D158)),NA())</f>
        <v>#N/A</v>
      </c>
      <c r="AA164" s="507" t="e">
        <f ca="1">+IF(AND(ISNUMBER(OFFSET('Sanitation Data'!$E$4,0,10*ROW('Sanitation Data'!E158))),'Data Summary'!CP164="Yes"),100-OFFSET('Sanitation Data'!$E$4,0,10*ROW('Sanitation Data'!E158)),NA())</f>
        <v>#N/A</v>
      </c>
      <c r="AB164" s="507" t="e">
        <f ca="1">+IF(AND(ISNUMBER(OFFSET('Sanitation Data'!$E$6,0,10*ROW('Sanitation Data'!E158))),'Data Summary'!CQ164="Yes"),OFFSET('Sanitation Data'!$E$6,0,10*ROW('Sanitation Data'!E158)),NA())</f>
        <v>#N/A</v>
      </c>
      <c r="AC164" s="507" t="e">
        <f ca="1">+IF(AND(ISNUMBER(OFFSET('Sanitation Data'!$E$10,0,10*ROW('Sanitation Data'!E158))),'Data Summary'!CR164="Yes"),OFFSET('Sanitation Data'!$E$10,0,10*ROW('Sanitation Data'!E158)),NA())</f>
        <v>#N/A</v>
      </c>
      <c r="AD164" s="507" t="e">
        <f ca="1">+IF(AND(ISNUMBER(OFFSET('Sanitation Data'!$E$11,0,10*ROW('Sanitation Data'!E158))),'Data Summary'!CS164="Yes"),OFFSET('Sanitation Data'!$E$11,0,10*ROW('Sanitation Data'!E158)),NA())</f>
        <v>#N/A</v>
      </c>
      <c r="AE164" s="507" t="e">
        <f ca="1">+IF(AND(ISNUMBER(OFFSET('Sanitation Data'!$E$12,0,10*ROW('Sanitation Data'!E158))),'Data Summary'!CT164="Yes"),OFFSET('Sanitation Data'!$E$12,0,10*ROW('Sanitation Data'!E158)),NA())</f>
        <v>#N/A</v>
      </c>
      <c r="AF164" s="507" t="e">
        <f ca="1">+IF(AND(ISNUMBER(OFFSET('Sanitation Data'!$F$4,0,10*ROW('Sanitation Data'!F158))),'Data Summary'!CU164="Yes"),100-OFFSET('Sanitation Data'!$F$4,0,10*ROW('Sanitation Data'!F158)),NA())</f>
        <v>#N/A</v>
      </c>
      <c r="AG164" s="507" t="e">
        <f ca="1">+IF(AND(ISNUMBER(OFFSET('Sanitation Data'!$F$6,0,10*ROW('Sanitation Data'!F158))),'Data Summary'!CV164="Yes"),OFFSET('Sanitation Data'!$F$6,0,10*ROW('Sanitation Data'!F158)),NA())</f>
        <v>#N/A</v>
      </c>
      <c r="AH164" s="507" t="e">
        <f ca="1">+IF(AND(ISNUMBER(OFFSET('Sanitation Data'!$F$10,0,10*ROW('Sanitation Data'!F158))),'Data Summary'!CW164="Yes"),OFFSET('Sanitation Data'!$F$10,0,10*ROW('Sanitation Data'!F158)),NA())</f>
        <v>#N/A</v>
      </c>
      <c r="AI164" s="507" t="e">
        <f ca="1">+IF(AND(ISNUMBER(OFFSET('Sanitation Data'!$F$11,0,10*ROW('Sanitation Data'!F158))),'Data Summary'!CX164="Yes"),OFFSET('Sanitation Data'!$F$11,0,10*ROW('Sanitation Data'!F158)),NA())</f>
        <v>#N/A</v>
      </c>
      <c r="AJ164" s="507" t="e">
        <f ca="1">+IF(AND(ISNUMBER(OFFSET('Sanitation Data'!$F$12,0,10*ROW('Sanitation Data'!F158))),'Data Summary'!CY164="Yes"),OFFSET('Sanitation Data'!$F$12,0,10*ROW('Sanitation Data'!F158)),NA())</f>
        <v>#N/A</v>
      </c>
      <c r="AK164" s="507" t="e">
        <f ca="1">+IF(AND(ISNUMBER(OFFSET('Sanitation Data'!$G$4,0,10*ROW('Sanitation Data'!G158))),'Data Summary'!CZ164="Yes"),100-OFFSET('Sanitation Data'!$G$4,0,10*ROW('Sanitation Data'!G158)),NA())</f>
        <v>#N/A</v>
      </c>
      <c r="AL164" s="507" t="e">
        <f ca="1">+IF(AND(ISNUMBER(OFFSET('Sanitation Data'!$G$6,0,10*ROW('Sanitation Data'!G158))),'Data Summary'!DA164="Yes"),OFFSET('Sanitation Data'!$G$6,0,10*ROW('Sanitation Data'!G158)),NA())</f>
        <v>#N/A</v>
      </c>
      <c r="AM164" s="507" t="e">
        <f ca="1">+IF(AND(ISNUMBER(OFFSET('Sanitation Data'!$G$10,0,10*ROW('Sanitation Data'!G158))),'Data Summary'!DB164="Yes"),OFFSET('Sanitation Data'!$G$10,0,10*ROW('Sanitation Data'!G158)),NA())</f>
        <v>#N/A</v>
      </c>
      <c r="AN164" s="507" t="e">
        <f ca="1">+IF(AND(ISNUMBER(OFFSET('Sanitation Data'!$G$11,0,10*ROW('Sanitation Data'!G158))),'Data Summary'!DC164="Yes"),OFFSET('Sanitation Data'!$G$11,0,10*ROW('Sanitation Data'!G158)),NA())</f>
        <v>#N/A</v>
      </c>
      <c r="AO164" s="507" t="e">
        <f ca="1">+IF(AND(ISNUMBER(OFFSET('Sanitation Data'!$G$12,0,10*ROW('Sanitation Data'!G158))),'Data Summary'!DD164="Yes"),OFFSET('Sanitation Data'!$G$12,0,10*ROW('Sanitation Data'!G158)),NA())</f>
        <v>#N/A</v>
      </c>
      <c r="AP164" s="507" t="e">
        <f ca="1">+IF(AND(ISNUMBER(OFFSET('Sanitation Data'!$H$4,0,10*ROW('Sanitation Data'!H158))),'Data Summary'!DE164="Yes"),100-OFFSET('Sanitation Data'!$H$4,0,10*ROW('Sanitation Data'!H158)),NA())</f>
        <v>#N/A</v>
      </c>
      <c r="AQ164" s="507" t="e">
        <f ca="1">+IF(AND(ISNUMBER(OFFSET('Sanitation Data'!$H$6,0,10*ROW('Sanitation Data'!H158))),'Data Summary'!DF164="Yes"),OFFSET('Sanitation Data'!$H$6,0,10*ROW('Sanitation Data'!H158)),NA())</f>
        <v>#N/A</v>
      </c>
      <c r="AR164" s="507" t="e">
        <f ca="1">+IF(AND(ISNUMBER(OFFSET('Sanitation Data'!$H$10,0,10*ROW('Sanitation Data'!H158))),'Data Summary'!DG164="Yes"),OFFSET('Sanitation Data'!$H$10,0,10*ROW('Sanitation Data'!H158)),NA())</f>
        <v>#N/A</v>
      </c>
      <c r="AS164" s="507" t="e">
        <f ca="1">+IF(AND(ISNUMBER(OFFSET('Sanitation Data'!$H$11,0,10*ROW('Sanitation Data'!H158))),'Data Summary'!DH164="Yes"),OFFSET('Sanitation Data'!$H$11,0,10*ROW('Sanitation Data'!H158)),NA())</f>
        <v>#N/A</v>
      </c>
      <c r="AT164" s="507" t="e">
        <f ca="1">+IF(AND(ISNUMBER(OFFSET('Sanitation Data'!$H$12,0,10*ROW('Sanitation Data'!H158))),'Data Summary'!DI164="Yes"),OFFSET('Sanitation Data'!$H$12,0,10*ROW('Sanitation Data'!H158)),NA())</f>
        <v>#N/A</v>
      </c>
      <c r="AU164" s="507" t="e">
        <f ca="1">+IF(AND(ISNUMBER(OFFSET('Sanitation Data'!$I$4,0,10*ROW('Sanitation Data'!I158))),'Data Summary'!DJ164="Yes"),100-OFFSET('Sanitation Data'!$I$4,0,10*ROW('Sanitation Data'!I158)),NA())</f>
        <v>#N/A</v>
      </c>
      <c r="AV164" s="507" t="e">
        <f ca="1">+IF(AND(ISNUMBER(OFFSET('Sanitation Data'!$I$6,0,10*ROW('Sanitation Data'!I158))),'Data Summary'!DK164="Yes"),OFFSET('Sanitation Data'!$I$6,0,10*ROW('Sanitation Data'!I158)),NA())</f>
        <v>#N/A</v>
      </c>
      <c r="AW164" s="507" t="e">
        <f ca="1">+IF(AND(ISNUMBER(OFFSET('Sanitation Data'!$I$10,0,10*ROW('Sanitation Data'!I158))),'Data Summary'!DL164="Yes"),OFFSET('Sanitation Data'!$I$10,0,10*ROW('Sanitation Data'!I158)),NA())</f>
        <v>#N/A</v>
      </c>
      <c r="AX164" s="507" t="e">
        <f ca="1">+IF(AND(ISNUMBER(OFFSET('Sanitation Data'!$I$11,0,10*ROW('Sanitation Data'!I158))),'Data Summary'!DM164="Yes"),OFFSET('Sanitation Data'!$I$11,0,10*ROW('Sanitation Data'!I158)),NA())</f>
        <v>#N/A</v>
      </c>
      <c r="AY164" s="507" t="e">
        <f ca="1">+IF(AND(ISNUMBER(OFFSET('Sanitation Data'!$I$12,0,10*ROW('Sanitation Data'!I158))),'Data Summary'!DN164="Yes"),OFFSET('Sanitation Data'!$I$12,0,10*ROW('Sanitation Data'!I158)),NA())</f>
        <v>#N/A</v>
      </c>
      <c r="AZ164" s="508" t="e">
        <f ca="1">+IF(AND(ISNUMBER(OFFSET('Hygiene Data'!$D$5,0,10*ROW('Hygiene Data'!D158))),'Data Summary'!DO164="Yes"),OFFSET('Hygiene Data'!$D$5,0,10*ROW('Hygiene Data'!D158)),NA())</f>
        <v>#N/A</v>
      </c>
      <c r="BA164" s="508" t="e">
        <f ca="1">+IF(AND(ISNUMBER(OFFSET('Hygiene Data'!$D$7,0,10*ROW('Hygiene Data'!D158))),'Data Summary'!DP164="Yes"),OFFSET('Hygiene Data'!$D$7,0,10*ROW('Hygiene Data'!D158)),NA())</f>
        <v>#N/A</v>
      </c>
      <c r="BB164" s="508" t="e">
        <f ca="1">+IF(AND(ISNUMBER(OFFSET('Hygiene Data'!$D$9,0,10*ROW('Hygiene Data'!D158))),'Data Summary'!DQ164="Yes"),OFFSET('Hygiene Data'!$D$9,0,10*ROW('Hygiene Data'!D158)),NA())</f>
        <v>#N/A</v>
      </c>
      <c r="BC164" s="508" t="e">
        <f ca="1">+IF(AND(ISNUMBER(OFFSET('Hygiene Data'!$E$5,0,10*ROW('Hygiene Data'!E158))),'Data Summary'!DR164="Yes"),OFFSET('Hygiene Data'!$E$5,0,10*ROW('Hygiene Data'!E158)),NA())</f>
        <v>#N/A</v>
      </c>
      <c r="BD164" s="508" t="e">
        <f ca="1">+IF(AND(ISNUMBER(OFFSET('Hygiene Data'!$E$7,0,10*ROW('Hygiene Data'!E158))),'Data Summary'!DS164="Yes"),OFFSET('Hygiene Data'!$E$7,0,10*ROW('Hygiene Data'!E158)),NA())</f>
        <v>#N/A</v>
      </c>
      <c r="BE164" s="508" t="e">
        <f ca="1">+IF(AND(ISNUMBER(OFFSET('Hygiene Data'!$E$9,0,10*ROW('Hygiene Data'!E158))),'Data Summary'!DT164="Yes"),OFFSET('Hygiene Data'!$E$9,0,10*ROW('Hygiene Data'!E158)),NA())</f>
        <v>#N/A</v>
      </c>
      <c r="BF164" s="508" t="e">
        <f ca="1">+IF(AND(ISNUMBER(OFFSET('Hygiene Data'!$F$5,0,10*ROW('Hygiene Data'!F158))),'Data Summary'!DU164="Yes"),OFFSET('Hygiene Data'!$F$5,0,10*ROW('Hygiene Data'!F158)),NA())</f>
        <v>#N/A</v>
      </c>
      <c r="BG164" s="508" t="e">
        <f ca="1">+IF(AND(ISNUMBER(OFFSET('Hygiene Data'!$F$7,0,10*ROW('Hygiene Data'!F158))),'Data Summary'!DV164="Yes"),OFFSET('Hygiene Data'!$F$7,0,10*ROW('Hygiene Data'!F158)),NA())</f>
        <v>#N/A</v>
      </c>
      <c r="BH164" s="508" t="e">
        <f ca="1">+IF(AND(ISNUMBER(OFFSET('Hygiene Data'!$F$9,0,10*ROW('Hygiene Data'!F158))),'Data Summary'!DW164="Yes"),OFFSET('Hygiene Data'!$F$9,0,10*ROW('Hygiene Data'!F158)),NA())</f>
        <v>#N/A</v>
      </c>
      <c r="BI164" s="508" t="e">
        <f ca="1">+IF(AND(ISNUMBER(OFFSET('Hygiene Data'!$G$5,0,10*ROW('Hygiene Data'!G158))),'Data Summary'!DX164="Yes"),OFFSET('Hygiene Data'!$G$5,0,10*ROW('Hygiene Data'!G158)),NA())</f>
        <v>#N/A</v>
      </c>
      <c r="BJ164" s="508" t="e">
        <f ca="1">+IF(AND(ISNUMBER(OFFSET('Hygiene Data'!$G$7,0,10*ROW('Hygiene Data'!G158))),'Data Summary'!DY164="Yes"),OFFSET('Hygiene Data'!$G$7,0,10*ROW('Hygiene Data'!G158)),NA())</f>
        <v>#N/A</v>
      </c>
      <c r="BK164" s="508" t="e">
        <f ca="1">+IF(AND(ISNUMBER(OFFSET('Hygiene Data'!$G$9,0,10*ROW('Hygiene Data'!G158))),'Data Summary'!DZ164="Yes"),OFFSET('Hygiene Data'!$G$9,0,10*ROW('Hygiene Data'!G158)),NA())</f>
        <v>#N/A</v>
      </c>
      <c r="BL164" s="508" t="e">
        <f ca="1">+IF(AND(ISNUMBER(OFFSET('Hygiene Data'!$H$5,0,10*ROW('Hygiene Data'!H158))),'Data Summary'!EA164="Yes"),OFFSET('Hygiene Data'!$H$5,0,10*ROW('Hygiene Data'!H158)),NA())</f>
        <v>#N/A</v>
      </c>
      <c r="BM164" s="508" t="e">
        <f ca="1">+IF(AND(ISNUMBER(OFFSET('Hygiene Data'!$H$7,0,10*ROW('Hygiene Data'!H158))),'Data Summary'!EB164="Yes"),OFFSET('Hygiene Data'!$H$7,0,10*ROW('Hygiene Data'!H158)),NA())</f>
        <v>#N/A</v>
      </c>
      <c r="BN164" s="508" t="e">
        <f ca="1">+IF(AND(ISNUMBER(OFFSET('Hygiene Data'!$H$9,0,10*ROW('Hygiene Data'!H158))),'Data Summary'!EC164="Yes"),OFFSET('Hygiene Data'!$H$9,0,10*ROW('Hygiene Data'!H158)),NA())</f>
        <v>#N/A</v>
      </c>
      <c r="BO164" s="508" t="e">
        <f ca="1">+IF(AND(ISNUMBER(OFFSET('Hygiene Data'!$I$5,0,10*ROW('Hygiene Data'!I158))),'Data Summary'!ED164="Yes"),OFFSET('Hygiene Data'!$I$5,0,10*ROW('Hygiene Data'!I158)),NA())</f>
        <v>#N/A</v>
      </c>
      <c r="BP164" s="508" t="e">
        <f ca="1">+IF(AND(ISNUMBER(OFFSET('Hygiene Data'!$I$7,0,10*ROW('Hygiene Data'!I158))),'Data Summary'!EE164="Yes"),OFFSET('Hygiene Data'!$I$7,0,10*ROW('Hygiene Data'!I158)),NA())</f>
        <v>#N/A</v>
      </c>
      <c r="BQ164" s="508" t="e">
        <f ca="1">+IF(AND(ISNUMBER(OFFSET('Hygiene Data'!$I$9,0,10*ROW('Hygiene Data'!I158))),'Data Summary'!EF164="Yes"),OFFSET('Hygiene Data'!$I$9,0,10*ROW('Hygiene Data'!I158)),NA())</f>
        <v>#N/A</v>
      </c>
    </row>
    <row r="165" spans="1:69" x14ac:dyDescent="0.25">
      <c r="A165" s="504" t="e">
        <f ca="1">+RIGHT('Data Summary'!A165,LEN('Data Summary'!A165)-9)</f>
        <v>#VALUE!</v>
      </c>
      <c r="B165" s="478" t="str">
        <f ca="1">+IF(ISTEXT('Data Summary'!B165),'Data Summary'!B165,"")</f>
        <v/>
      </c>
      <c r="C165" s="505" t="e">
        <f ca="1">+VALUE('Data Summary'!C165)</f>
        <v>#VALUE!</v>
      </c>
      <c r="D165" s="506" t="e">
        <f ca="1">+IF(AND(ISNUMBER(OFFSET('Water Data'!$D$4,0,10*ROW('Water Data'!D159))),'Data Summary'!BS165="Yes"),100-OFFSET('Water Data'!$D$4,0,10*ROW('Water Data'!D159)),NA())</f>
        <v>#N/A</v>
      </c>
      <c r="E165" s="506" t="e">
        <f ca="1">+IF(AND(ISNUMBER(OFFSET('Water Data'!$D$6,0,10*ROW('Water Data'!D159))),'Data Summary'!BT165="Yes"),OFFSET('Water Data'!$D$6,0,10*ROW('Water Data'!D159)),NA())</f>
        <v>#N/A</v>
      </c>
      <c r="F165" s="506" t="e">
        <f ca="1">+IF(AND(ISNUMBER(OFFSET('Water Data'!$D$9,0,10*ROW('Water Data'!D159))),'Data Summary'!BU165="Yes"),OFFSET('Water Data'!$D$9,0,10*ROW('Water Data'!D159)),NA())</f>
        <v>#N/A</v>
      </c>
      <c r="G165" s="506" t="e">
        <f ca="1">+IF(AND(ISNUMBER(OFFSET('Water Data'!$E$4,0,10*ROW('Water Data'!E159))),'Data Summary'!BV165="Yes"),100-OFFSET('Water Data'!$E$4,0,10*ROW('Water Data'!E159)),NA())</f>
        <v>#N/A</v>
      </c>
      <c r="H165" s="506" t="e">
        <f ca="1">+IF(AND(ISNUMBER(OFFSET('Water Data'!$E$6,0,10*ROW('Water Data'!E159))),'Data Summary'!BW165="Yes"),OFFSET('Water Data'!$E$6,0,10*ROW('Water Data'!E159)),NA())</f>
        <v>#N/A</v>
      </c>
      <c r="I165" s="506" t="e">
        <f ca="1">+IF(AND(ISNUMBER(OFFSET('Water Data'!$E$9,0,10*ROW('Water Data'!E159))),'Data Summary'!BX165="Yes"),OFFSET('Water Data'!$E$9,0,10*ROW('Water Data'!E159)),NA())</f>
        <v>#N/A</v>
      </c>
      <c r="J165" s="506" t="e">
        <f ca="1">+IF(AND(ISNUMBER(OFFSET('Water Data'!$F$4,0,10*ROW('Water Data'!F159))),'Data Summary'!BY165="Yes"),100-OFFSET('Water Data'!$F$4,0,10*ROW('Water Data'!F159)),NA())</f>
        <v>#N/A</v>
      </c>
      <c r="K165" s="506" t="e">
        <f ca="1">+IF(AND(ISNUMBER(OFFSET('Water Data'!$F$6,0,10*ROW('Water Data'!F159))),'Data Summary'!BZ165="Yes"),OFFSET('Water Data'!$F$6,0,10*ROW('Water Data'!F159)),NA())</f>
        <v>#N/A</v>
      </c>
      <c r="L165" s="506" t="e">
        <f ca="1">+IF(AND(ISNUMBER(OFFSET('Water Data'!$F$9,0,10*ROW('Water Data'!F159))),'Data Summary'!CA165="Yes"),OFFSET('Water Data'!$F$9,0,10*ROW('Water Data'!F159)),NA())</f>
        <v>#N/A</v>
      </c>
      <c r="M165" s="506" t="e">
        <f ca="1">+IF(AND(ISNUMBER(OFFSET('Water Data'!$G$4,0,10*ROW('Water Data'!G159))),'Data Summary'!CB165="Yes"),100-OFFSET('Water Data'!$G$4,0,10*ROW('Water Data'!G159)),NA())</f>
        <v>#N/A</v>
      </c>
      <c r="N165" s="506" t="e">
        <f ca="1">+IF(AND(ISNUMBER(OFFSET('Water Data'!$G$6,0,10*ROW('Water Data'!G159))),'Data Summary'!CC165="Yes"),OFFSET('Water Data'!$G$6,0,10*ROW('Water Data'!G159)),NA())</f>
        <v>#N/A</v>
      </c>
      <c r="O165" s="506" t="e">
        <f ca="1">+IF(AND(ISNUMBER(OFFSET('Water Data'!$G$9,0,10*ROW('Water Data'!G159))),'Data Summary'!CD165="Yes"),OFFSET('Water Data'!$G$9,0,10*ROW('Water Data'!G159)),NA())</f>
        <v>#N/A</v>
      </c>
      <c r="P165" s="506" t="e">
        <f ca="1">+IF(AND(ISNUMBER(OFFSET('Water Data'!$H$4,0,10*ROW('Water Data'!H159))),'Data Summary'!CE165="Yes"),100-OFFSET('Water Data'!$H$4,0,10*ROW('Water Data'!H159)),NA())</f>
        <v>#N/A</v>
      </c>
      <c r="Q165" s="506" t="e">
        <f ca="1">+IF(AND(ISNUMBER(OFFSET('Water Data'!$H$6,0,10*ROW('Water Data'!H159))),'Data Summary'!CF165="Yes"),OFFSET('Water Data'!$H$6,0,10*ROW('Water Data'!H159)),NA())</f>
        <v>#N/A</v>
      </c>
      <c r="R165" s="506" t="e">
        <f ca="1">+IF(AND(ISNUMBER(OFFSET('Water Data'!$H$9,0,10*ROW('Water Data'!H159))),'Data Summary'!CG165="Yes"),OFFSET('Water Data'!$H$9,0,10*ROW('Water Data'!H159)),NA())</f>
        <v>#N/A</v>
      </c>
      <c r="S165" s="506" t="e">
        <f ca="1">+IF(AND(ISNUMBER(OFFSET('Water Data'!$I$4,0,10*ROW('Water Data'!I159))),'Data Summary'!CH165="Yes"),100-OFFSET('Water Data'!$I$4,0,10*ROW('Water Data'!I159)),NA())</f>
        <v>#N/A</v>
      </c>
      <c r="T165" s="506" t="e">
        <f ca="1">+IF(AND(ISNUMBER(OFFSET('Water Data'!$I$6,0,10*ROW('Water Data'!I159))),'Data Summary'!CI165="Yes"),OFFSET('Water Data'!$I$6,0,10*ROW('Water Data'!I159)),NA())</f>
        <v>#N/A</v>
      </c>
      <c r="U165" s="506" t="e">
        <f ca="1">+IF(AND(ISNUMBER(OFFSET('Water Data'!$I$9,0,10*ROW('Water Data'!I159))),'Data Summary'!CJ165="Yes"),OFFSET('Water Data'!$I$9,0,10*ROW('Water Data'!I159)),NA())</f>
        <v>#N/A</v>
      </c>
      <c r="V165" s="507" t="e">
        <f ca="1">+IF(AND(ISNUMBER(OFFSET('Sanitation Data'!$D$4,0,10*ROW('Sanitation Data'!D159))),'Data Summary'!CK165="Yes"),100-OFFSET('Sanitation Data'!$D$4,0,10*ROW('Sanitation Data'!D159)),NA())</f>
        <v>#N/A</v>
      </c>
      <c r="W165" s="507" t="e">
        <f ca="1">+IF(AND(ISNUMBER(OFFSET('Sanitation Data'!$D$6,0,10*ROW('Sanitation Data'!D159))),'Data Summary'!CL165="Yes"),OFFSET('Sanitation Data'!$D$6,0,10*ROW('Sanitation Data'!D159)),NA())</f>
        <v>#N/A</v>
      </c>
      <c r="X165" s="507" t="e">
        <f ca="1">+IF(AND(ISNUMBER(OFFSET('Sanitation Data'!$D$10,0,10*ROW('Sanitation Data'!D159))),'Data Summary'!CM165="Yes"),OFFSET('Sanitation Data'!$D$10,0,10*ROW('Sanitation Data'!D159)),NA())</f>
        <v>#N/A</v>
      </c>
      <c r="Y165" s="507" t="e">
        <f ca="1">+IF(AND(ISNUMBER(OFFSET('Sanitation Data'!$D$11,0,10*ROW('Sanitation Data'!D159))),'Data Summary'!CN165="Yes"),OFFSET('Sanitation Data'!$D$11,0,10*ROW('Sanitation Data'!D159)),NA())</f>
        <v>#N/A</v>
      </c>
      <c r="Z165" s="507" t="e">
        <f ca="1">+IF(AND(ISNUMBER(OFFSET('Sanitation Data'!$D$12,0,10*ROW('Sanitation Data'!D159))),'Data Summary'!CO165="Yes"),OFFSET('Sanitation Data'!$D$12,0,10*ROW('Sanitation Data'!D159)),NA())</f>
        <v>#N/A</v>
      </c>
      <c r="AA165" s="507" t="e">
        <f ca="1">+IF(AND(ISNUMBER(OFFSET('Sanitation Data'!$E$4,0,10*ROW('Sanitation Data'!E159))),'Data Summary'!CP165="Yes"),100-OFFSET('Sanitation Data'!$E$4,0,10*ROW('Sanitation Data'!E159)),NA())</f>
        <v>#N/A</v>
      </c>
      <c r="AB165" s="507" t="e">
        <f ca="1">+IF(AND(ISNUMBER(OFFSET('Sanitation Data'!$E$6,0,10*ROW('Sanitation Data'!E159))),'Data Summary'!CQ165="Yes"),OFFSET('Sanitation Data'!$E$6,0,10*ROW('Sanitation Data'!E159)),NA())</f>
        <v>#N/A</v>
      </c>
      <c r="AC165" s="507" t="e">
        <f ca="1">+IF(AND(ISNUMBER(OFFSET('Sanitation Data'!$E$10,0,10*ROW('Sanitation Data'!E159))),'Data Summary'!CR165="Yes"),OFFSET('Sanitation Data'!$E$10,0,10*ROW('Sanitation Data'!E159)),NA())</f>
        <v>#N/A</v>
      </c>
      <c r="AD165" s="507" t="e">
        <f ca="1">+IF(AND(ISNUMBER(OFFSET('Sanitation Data'!$E$11,0,10*ROW('Sanitation Data'!E159))),'Data Summary'!CS165="Yes"),OFFSET('Sanitation Data'!$E$11,0,10*ROW('Sanitation Data'!E159)),NA())</f>
        <v>#N/A</v>
      </c>
      <c r="AE165" s="507" t="e">
        <f ca="1">+IF(AND(ISNUMBER(OFFSET('Sanitation Data'!$E$12,0,10*ROW('Sanitation Data'!E159))),'Data Summary'!CT165="Yes"),OFFSET('Sanitation Data'!$E$12,0,10*ROW('Sanitation Data'!E159)),NA())</f>
        <v>#N/A</v>
      </c>
      <c r="AF165" s="507" t="e">
        <f ca="1">+IF(AND(ISNUMBER(OFFSET('Sanitation Data'!$F$4,0,10*ROW('Sanitation Data'!F159))),'Data Summary'!CU165="Yes"),100-OFFSET('Sanitation Data'!$F$4,0,10*ROW('Sanitation Data'!F159)),NA())</f>
        <v>#N/A</v>
      </c>
      <c r="AG165" s="507" t="e">
        <f ca="1">+IF(AND(ISNUMBER(OFFSET('Sanitation Data'!$F$6,0,10*ROW('Sanitation Data'!F159))),'Data Summary'!CV165="Yes"),OFFSET('Sanitation Data'!$F$6,0,10*ROW('Sanitation Data'!F159)),NA())</f>
        <v>#N/A</v>
      </c>
      <c r="AH165" s="507" t="e">
        <f ca="1">+IF(AND(ISNUMBER(OFFSET('Sanitation Data'!$F$10,0,10*ROW('Sanitation Data'!F159))),'Data Summary'!CW165="Yes"),OFFSET('Sanitation Data'!$F$10,0,10*ROW('Sanitation Data'!F159)),NA())</f>
        <v>#N/A</v>
      </c>
      <c r="AI165" s="507" t="e">
        <f ca="1">+IF(AND(ISNUMBER(OFFSET('Sanitation Data'!$F$11,0,10*ROW('Sanitation Data'!F159))),'Data Summary'!CX165="Yes"),OFFSET('Sanitation Data'!$F$11,0,10*ROW('Sanitation Data'!F159)),NA())</f>
        <v>#N/A</v>
      </c>
      <c r="AJ165" s="507" t="e">
        <f ca="1">+IF(AND(ISNUMBER(OFFSET('Sanitation Data'!$F$12,0,10*ROW('Sanitation Data'!F159))),'Data Summary'!CY165="Yes"),OFFSET('Sanitation Data'!$F$12,0,10*ROW('Sanitation Data'!F159)),NA())</f>
        <v>#N/A</v>
      </c>
      <c r="AK165" s="507" t="e">
        <f ca="1">+IF(AND(ISNUMBER(OFFSET('Sanitation Data'!$G$4,0,10*ROW('Sanitation Data'!G159))),'Data Summary'!CZ165="Yes"),100-OFFSET('Sanitation Data'!$G$4,0,10*ROW('Sanitation Data'!G159)),NA())</f>
        <v>#N/A</v>
      </c>
      <c r="AL165" s="507" t="e">
        <f ca="1">+IF(AND(ISNUMBER(OFFSET('Sanitation Data'!$G$6,0,10*ROW('Sanitation Data'!G159))),'Data Summary'!DA165="Yes"),OFFSET('Sanitation Data'!$G$6,0,10*ROW('Sanitation Data'!G159)),NA())</f>
        <v>#N/A</v>
      </c>
      <c r="AM165" s="507" t="e">
        <f ca="1">+IF(AND(ISNUMBER(OFFSET('Sanitation Data'!$G$10,0,10*ROW('Sanitation Data'!G159))),'Data Summary'!DB165="Yes"),OFFSET('Sanitation Data'!$G$10,0,10*ROW('Sanitation Data'!G159)),NA())</f>
        <v>#N/A</v>
      </c>
      <c r="AN165" s="507" t="e">
        <f ca="1">+IF(AND(ISNUMBER(OFFSET('Sanitation Data'!$G$11,0,10*ROW('Sanitation Data'!G159))),'Data Summary'!DC165="Yes"),OFFSET('Sanitation Data'!$G$11,0,10*ROW('Sanitation Data'!G159)),NA())</f>
        <v>#N/A</v>
      </c>
      <c r="AO165" s="507" t="e">
        <f ca="1">+IF(AND(ISNUMBER(OFFSET('Sanitation Data'!$G$12,0,10*ROW('Sanitation Data'!G159))),'Data Summary'!DD165="Yes"),OFFSET('Sanitation Data'!$G$12,0,10*ROW('Sanitation Data'!G159)),NA())</f>
        <v>#N/A</v>
      </c>
      <c r="AP165" s="507" t="e">
        <f ca="1">+IF(AND(ISNUMBER(OFFSET('Sanitation Data'!$H$4,0,10*ROW('Sanitation Data'!H159))),'Data Summary'!DE165="Yes"),100-OFFSET('Sanitation Data'!$H$4,0,10*ROW('Sanitation Data'!H159)),NA())</f>
        <v>#N/A</v>
      </c>
      <c r="AQ165" s="507" t="e">
        <f ca="1">+IF(AND(ISNUMBER(OFFSET('Sanitation Data'!$H$6,0,10*ROW('Sanitation Data'!H159))),'Data Summary'!DF165="Yes"),OFFSET('Sanitation Data'!$H$6,0,10*ROW('Sanitation Data'!H159)),NA())</f>
        <v>#N/A</v>
      </c>
      <c r="AR165" s="507" t="e">
        <f ca="1">+IF(AND(ISNUMBER(OFFSET('Sanitation Data'!$H$10,0,10*ROW('Sanitation Data'!H159))),'Data Summary'!DG165="Yes"),OFFSET('Sanitation Data'!$H$10,0,10*ROW('Sanitation Data'!H159)),NA())</f>
        <v>#N/A</v>
      </c>
      <c r="AS165" s="507" t="e">
        <f ca="1">+IF(AND(ISNUMBER(OFFSET('Sanitation Data'!$H$11,0,10*ROW('Sanitation Data'!H159))),'Data Summary'!DH165="Yes"),OFFSET('Sanitation Data'!$H$11,0,10*ROW('Sanitation Data'!H159)),NA())</f>
        <v>#N/A</v>
      </c>
      <c r="AT165" s="507" t="e">
        <f ca="1">+IF(AND(ISNUMBER(OFFSET('Sanitation Data'!$H$12,0,10*ROW('Sanitation Data'!H159))),'Data Summary'!DI165="Yes"),OFFSET('Sanitation Data'!$H$12,0,10*ROW('Sanitation Data'!H159)),NA())</f>
        <v>#N/A</v>
      </c>
      <c r="AU165" s="507" t="e">
        <f ca="1">+IF(AND(ISNUMBER(OFFSET('Sanitation Data'!$I$4,0,10*ROW('Sanitation Data'!I159))),'Data Summary'!DJ165="Yes"),100-OFFSET('Sanitation Data'!$I$4,0,10*ROW('Sanitation Data'!I159)),NA())</f>
        <v>#N/A</v>
      </c>
      <c r="AV165" s="507" t="e">
        <f ca="1">+IF(AND(ISNUMBER(OFFSET('Sanitation Data'!$I$6,0,10*ROW('Sanitation Data'!I159))),'Data Summary'!DK165="Yes"),OFFSET('Sanitation Data'!$I$6,0,10*ROW('Sanitation Data'!I159)),NA())</f>
        <v>#N/A</v>
      </c>
      <c r="AW165" s="507" t="e">
        <f ca="1">+IF(AND(ISNUMBER(OFFSET('Sanitation Data'!$I$10,0,10*ROW('Sanitation Data'!I159))),'Data Summary'!DL165="Yes"),OFFSET('Sanitation Data'!$I$10,0,10*ROW('Sanitation Data'!I159)),NA())</f>
        <v>#N/A</v>
      </c>
      <c r="AX165" s="507" t="e">
        <f ca="1">+IF(AND(ISNUMBER(OFFSET('Sanitation Data'!$I$11,0,10*ROW('Sanitation Data'!I159))),'Data Summary'!DM165="Yes"),OFFSET('Sanitation Data'!$I$11,0,10*ROW('Sanitation Data'!I159)),NA())</f>
        <v>#N/A</v>
      </c>
      <c r="AY165" s="507" t="e">
        <f ca="1">+IF(AND(ISNUMBER(OFFSET('Sanitation Data'!$I$12,0,10*ROW('Sanitation Data'!I159))),'Data Summary'!DN165="Yes"),OFFSET('Sanitation Data'!$I$12,0,10*ROW('Sanitation Data'!I159)),NA())</f>
        <v>#N/A</v>
      </c>
      <c r="AZ165" s="508" t="e">
        <f ca="1">+IF(AND(ISNUMBER(OFFSET('Hygiene Data'!$D$5,0,10*ROW('Hygiene Data'!D159))),'Data Summary'!DO165="Yes"),OFFSET('Hygiene Data'!$D$5,0,10*ROW('Hygiene Data'!D159)),NA())</f>
        <v>#N/A</v>
      </c>
      <c r="BA165" s="508" t="e">
        <f ca="1">+IF(AND(ISNUMBER(OFFSET('Hygiene Data'!$D$7,0,10*ROW('Hygiene Data'!D159))),'Data Summary'!DP165="Yes"),OFFSET('Hygiene Data'!$D$7,0,10*ROW('Hygiene Data'!D159)),NA())</f>
        <v>#N/A</v>
      </c>
      <c r="BB165" s="508" t="e">
        <f ca="1">+IF(AND(ISNUMBER(OFFSET('Hygiene Data'!$D$9,0,10*ROW('Hygiene Data'!D159))),'Data Summary'!DQ165="Yes"),OFFSET('Hygiene Data'!$D$9,0,10*ROW('Hygiene Data'!D159)),NA())</f>
        <v>#N/A</v>
      </c>
      <c r="BC165" s="508" t="e">
        <f ca="1">+IF(AND(ISNUMBER(OFFSET('Hygiene Data'!$E$5,0,10*ROW('Hygiene Data'!E159))),'Data Summary'!DR165="Yes"),OFFSET('Hygiene Data'!$E$5,0,10*ROW('Hygiene Data'!E159)),NA())</f>
        <v>#N/A</v>
      </c>
      <c r="BD165" s="508" t="e">
        <f ca="1">+IF(AND(ISNUMBER(OFFSET('Hygiene Data'!$E$7,0,10*ROW('Hygiene Data'!E159))),'Data Summary'!DS165="Yes"),OFFSET('Hygiene Data'!$E$7,0,10*ROW('Hygiene Data'!E159)),NA())</f>
        <v>#N/A</v>
      </c>
      <c r="BE165" s="508" t="e">
        <f ca="1">+IF(AND(ISNUMBER(OFFSET('Hygiene Data'!$E$9,0,10*ROW('Hygiene Data'!E159))),'Data Summary'!DT165="Yes"),OFFSET('Hygiene Data'!$E$9,0,10*ROW('Hygiene Data'!E159)),NA())</f>
        <v>#N/A</v>
      </c>
      <c r="BF165" s="508" t="e">
        <f ca="1">+IF(AND(ISNUMBER(OFFSET('Hygiene Data'!$F$5,0,10*ROW('Hygiene Data'!F159))),'Data Summary'!DU165="Yes"),OFFSET('Hygiene Data'!$F$5,0,10*ROW('Hygiene Data'!F159)),NA())</f>
        <v>#N/A</v>
      </c>
      <c r="BG165" s="508" t="e">
        <f ca="1">+IF(AND(ISNUMBER(OFFSET('Hygiene Data'!$F$7,0,10*ROW('Hygiene Data'!F159))),'Data Summary'!DV165="Yes"),OFFSET('Hygiene Data'!$F$7,0,10*ROW('Hygiene Data'!F159)),NA())</f>
        <v>#N/A</v>
      </c>
      <c r="BH165" s="508" t="e">
        <f ca="1">+IF(AND(ISNUMBER(OFFSET('Hygiene Data'!$F$9,0,10*ROW('Hygiene Data'!F159))),'Data Summary'!DW165="Yes"),OFFSET('Hygiene Data'!$F$9,0,10*ROW('Hygiene Data'!F159)),NA())</f>
        <v>#N/A</v>
      </c>
      <c r="BI165" s="508" t="e">
        <f ca="1">+IF(AND(ISNUMBER(OFFSET('Hygiene Data'!$G$5,0,10*ROW('Hygiene Data'!G159))),'Data Summary'!DX165="Yes"),OFFSET('Hygiene Data'!$G$5,0,10*ROW('Hygiene Data'!G159)),NA())</f>
        <v>#N/A</v>
      </c>
      <c r="BJ165" s="508" t="e">
        <f ca="1">+IF(AND(ISNUMBER(OFFSET('Hygiene Data'!$G$7,0,10*ROW('Hygiene Data'!G159))),'Data Summary'!DY165="Yes"),OFFSET('Hygiene Data'!$G$7,0,10*ROW('Hygiene Data'!G159)),NA())</f>
        <v>#N/A</v>
      </c>
      <c r="BK165" s="508" t="e">
        <f ca="1">+IF(AND(ISNUMBER(OFFSET('Hygiene Data'!$G$9,0,10*ROW('Hygiene Data'!G159))),'Data Summary'!DZ165="Yes"),OFFSET('Hygiene Data'!$G$9,0,10*ROW('Hygiene Data'!G159)),NA())</f>
        <v>#N/A</v>
      </c>
      <c r="BL165" s="508" t="e">
        <f ca="1">+IF(AND(ISNUMBER(OFFSET('Hygiene Data'!$H$5,0,10*ROW('Hygiene Data'!H159))),'Data Summary'!EA165="Yes"),OFFSET('Hygiene Data'!$H$5,0,10*ROW('Hygiene Data'!H159)),NA())</f>
        <v>#N/A</v>
      </c>
      <c r="BM165" s="508" t="e">
        <f ca="1">+IF(AND(ISNUMBER(OFFSET('Hygiene Data'!$H$7,0,10*ROW('Hygiene Data'!H159))),'Data Summary'!EB165="Yes"),OFFSET('Hygiene Data'!$H$7,0,10*ROW('Hygiene Data'!H159)),NA())</f>
        <v>#N/A</v>
      </c>
      <c r="BN165" s="508" t="e">
        <f ca="1">+IF(AND(ISNUMBER(OFFSET('Hygiene Data'!$H$9,0,10*ROW('Hygiene Data'!H159))),'Data Summary'!EC165="Yes"),OFFSET('Hygiene Data'!$H$9,0,10*ROW('Hygiene Data'!H159)),NA())</f>
        <v>#N/A</v>
      </c>
      <c r="BO165" s="508" t="e">
        <f ca="1">+IF(AND(ISNUMBER(OFFSET('Hygiene Data'!$I$5,0,10*ROW('Hygiene Data'!I159))),'Data Summary'!ED165="Yes"),OFFSET('Hygiene Data'!$I$5,0,10*ROW('Hygiene Data'!I159)),NA())</f>
        <v>#N/A</v>
      </c>
      <c r="BP165" s="508" t="e">
        <f ca="1">+IF(AND(ISNUMBER(OFFSET('Hygiene Data'!$I$7,0,10*ROW('Hygiene Data'!I159))),'Data Summary'!EE165="Yes"),OFFSET('Hygiene Data'!$I$7,0,10*ROW('Hygiene Data'!I159)),NA())</f>
        <v>#N/A</v>
      </c>
      <c r="BQ165" s="508" t="e">
        <f ca="1">+IF(AND(ISNUMBER(OFFSET('Hygiene Data'!$I$9,0,10*ROW('Hygiene Data'!I159))),'Data Summary'!EF165="Yes"),OFFSET('Hygiene Data'!$I$9,0,10*ROW('Hygiene Data'!I159)),NA())</f>
        <v>#N/A</v>
      </c>
    </row>
    <row r="166" spans="1:69" x14ac:dyDescent="0.25">
      <c r="A166" s="504" t="e">
        <f ca="1">+RIGHT('Data Summary'!A166,LEN('Data Summary'!A166)-9)</f>
        <v>#VALUE!</v>
      </c>
      <c r="B166" s="478" t="str">
        <f ca="1">+IF(ISTEXT('Data Summary'!B166),'Data Summary'!B166,"")</f>
        <v/>
      </c>
      <c r="C166" s="505" t="e">
        <f ca="1">+VALUE('Data Summary'!C166)</f>
        <v>#VALUE!</v>
      </c>
      <c r="D166" s="506" t="e">
        <f ca="1">+IF(AND(ISNUMBER(OFFSET('Water Data'!$D$4,0,10*ROW('Water Data'!D160))),'Data Summary'!BS166="Yes"),100-OFFSET('Water Data'!$D$4,0,10*ROW('Water Data'!D160)),NA())</f>
        <v>#N/A</v>
      </c>
      <c r="E166" s="506" t="e">
        <f ca="1">+IF(AND(ISNUMBER(OFFSET('Water Data'!$D$6,0,10*ROW('Water Data'!D160))),'Data Summary'!BT166="Yes"),OFFSET('Water Data'!$D$6,0,10*ROW('Water Data'!D160)),NA())</f>
        <v>#N/A</v>
      </c>
      <c r="F166" s="506" t="e">
        <f ca="1">+IF(AND(ISNUMBER(OFFSET('Water Data'!$D$9,0,10*ROW('Water Data'!D160))),'Data Summary'!BU166="Yes"),OFFSET('Water Data'!$D$9,0,10*ROW('Water Data'!D160)),NA())</f>
        <v>#N/A</v>
      </c>
      <c r="G166" s="506" t="e">
        <f ca="1">+IF(AND(ISNUMBER(OFFSET('Water Data'!$E$4,0,10*ROW('Water Data'!E160))),'Data Summary'!BV166="Yes"),100-OFFSET('Water Data'!$E$4,0,10*ROW('Water Data'!E160)),NA())</f>
        <v>#N/A</v>
      </c>
      <c r="H166" s="506" t="e">
        <f ca="1">+IF(AND(ISNUMBER(OFFSET('Water Data'!$E$6,0,10*ROW('Water Data'!E160))),'Data Summary'!BW166="Yes"),OFFSET('Water Data'!$E$6,0,10*ROW('Water Data'!E160)),NA())</f>
        <v>#N/A</v>
      </c>
      <c r="I166" s="506" t="e">
        <f ca="1">+IF(AND(ISNUMBER(OFFSET('Water Data'!$E$9,0,10*ROW('Water Data'!E160))),'Data Summary'!BX166="Yes"),OFFSET('Water Data'!$E$9,0,10*ROW('Water Data'!E160)),NA())</f>
        <v>#N/A</v>
      </c>
      <c r="J166" s="506" t="e">
        <f ca="1">+IF(AND(ISNUMBER(OFFSET('Water Data'!$F$4,0,10*ROW('Water Data'!F160))),'Data Summary'!BY166="Yes"),100-OFFSET('Water Data'!$F$4,0,10*ROW('Water Data'!F160)),NA())</f>
        <v>#N/A</v>
      </c>
      <c r="K166" s="506" t="e">
        <f ca="1">+IF(AND(ISNUMBER(OFFSET('Water Data'!$F$6,0,10*ROW('Water Data'!F160))),'Data Summary'!BZ166="Yes"),OFFSET('Water Data'!$F$6,0,10*ROW('Water Data'!F160)),NA())</f>
        <v>#N/A</v>
      </c>
      <c r="L166" s="506" t="e">
        <f ca="1">+IF(AND(ISNUMBER(OFFSET('Water Data'!$F$9,0,10*ROW('Water Data'!F160))),'Data Summary'!CA166="Yes"),OFFSET('Water Data'!$F$9,0,10*ROW('Water Data'!F160)),NA())</f>
        <v>#N/A</v>
      </c>
      <c r="M166" s="506" t="e">
        <f ca="1">+IF(AND(ISNUMBER(OFFSET('Water Data'!$G$4,0,10*ROW('Water Data'!G160))),'Data Summary'!CB166="Yes"),100-OFFSET('Water Data'!$G$4,0,10*ROW('Water Data'!G160)),NA())</f>
        <v>#N/A</v>
      </c>
      <c r="N166" s="506" t="e">
        <f ca="1">+IF(AND(ISNUMBER(OFFSET('Water Data'!$G$6,0,10*ROW('Water Data'!G160))),'Data Summary'!CC166="Yes"),OFFSET('Water Data'!$G$6,0,10*ROW('Water Data'!G160)),NA())</f>
        <v>#N/A</v>
      </c>
      <c r="O166" s="506" t="e">
        <f ca="1">+IF(AND(ISNUMBER(OFFSET('Water Data'!$G$9,0,10*ROW('Water Data'!G160))),'Data Summary'!CD166="Yes"),OFFSET('Water Data'!$G$9,0,10*ROW('Water Data'!G160)),NA())</f>
        <v>#N/A</v>
      </c>
      <c r="P166" s="506" t="e">
        <f ca="1">+IF(AND(ISNUMBER(OFFSET('Water Data'!$H$4,0,10*ROW('Water Data'!H160))),'Data Summary'!CE166="Yes"),100-OFFSET('Water Data'!$H$4,0,10*ROW('Water Data'!H160)),NA())</f>
        <v>#N/A</v>
      </c>
      <c r="Q166" s="506" t="e">
        <f ca="1">+IF(AND(ISNUMBER(OFFSET('Water Data'!$H$6,0,10*ROW('Water Data'!H160))),'Data Summary'!CF166="Yes"),OFFSET('Water Data'!$H$6,0,10*ROW('Water Data'!H160)),NA())</f>
        <v>#N/A</v>
      </c>
      <c r="R166" s="506" t="e">
        <f ca="1">+IF(AND(ISNUMBER(OFFSET('Water Data'!$H$9,0,10*ROW('Water Data'!H160))),'Data Summary'!CG166="Yes"),OFFSET('Water Data'!$H$9,0,10*ROW('Water Data'!H160)),NA())</f>
        <v>#N/A</v>
      </c>
      <c r="S166" s="506" t="e">
        <f ca="1">+IF(AND(ISNUMBER(OFFSET('Water Data'!$I$4,0,10*ROW('Water Data'!I160))),'Data Summary'!CH166="Yes"),100-OFFSET('Water Data'!$I$4,0,10*ROW('Water Data'!I160)),NA())</f>
        <v>#N/A</v>
      </c>
      <c r="T166" s="506" t="e">
        <f ca="1">+IF(AND(ISNUMBER(OFFSET('Water Data'!$I$6,0,10*ROW('Water Data'!I160))),'Data Summary'!CI166="Yes"),OFFSET('Water Data'!$I$6,0,10*ROW('Water Data'!I160)),NA())</f>
        <v>#N/A</v>
      </c>
      <c r="U166" s="506" t="e">
        <f ca="1">+IF(AND(ISNUMBER(OFFSET('Water Data'!$I$9,0,10*ROW('Water Data'!I160))),'Data Summary'!CJ166="Yes"),OFFSET('Water Data'!$I$9,0,10*ROW('Water Data'!I160)),NA())</f>
        <v>#N/A</v>
      </c>
      <c r="V166" s="507" t="e">
        <f ca="1">+IF(AND(ISNUMBER(OFFSET('Sanitation Data'!$D$4,0,10*ROW('Sanitation Data'!D160))),'Data Summary'!CK166="Yes"),100-OFFSET('Sanitation Data'!$D$4,0,10*ROW('Sanitation Data'!D160)),NA())</f>
        <v>#N/A</v>
      </c>
      <c r="W166" s="507" t="e">
        <f ca="1">+IF(AND(ISNUMBER(OFFSET('Sanitation Data'!$D$6,0,10*ROW('Sanitation Data'!D160))),'Data Summary'!CL166="Yes"),OFFSET('Sanitation Data'!$D$6,0,10*ROW('Sanitation Data'!D160)),NA())</f>
        <v>#N/A</v>
      </c>
      <c r="X166" s="507" t="e">
        <f ca="1">+IF(AND(ISNUMBER(OFFSET('Sanitation Data'!$D$10,0,10*ROW('Sanitation Data'!D160))),'Data Summary'!CM166="Yes"),OFFSET('Sanitation Data'!$D$10,0,10*ROW('Sanitation Data'!D160)),NA())</f>
        <v>#N/A</v>
      </c>
      <c r="Y166" s="507" t="e">
        <f ca="1">+IF(AND(ISNUMBER(OFFSET('Sanitation Data'!$D$11,0,10*ROW('Sanitation Data'!D160))),'Data Summary'!CN166="Yes"),OFFSET('Sanitation Data'!$D$11,0,10*ROW('Sanitation Data'!D160)),NA())</f>
        <v>#N/A</v>
      </c>
      <c r="Z166" s="507" t="e">
        <f ca="1">+IF(AND(ISNUMBER(OFFSET('Sanitation Data'!$D$12,0,10*ROW('Sanitation Data'!D160))),'Data Summary'!CO166="Yes"),OFFSET('Sanitation Data'!$D$12,0,10*ROW('Sanitation Data'!D160)),NA())</f>
        <v>#N/A</v>
      </c>
      <c r="AA166" s="507" t="e">
        <f ca="1">+IF(AND(ISNUMBER(OFFSET('Sanitation Data'!$E$4,0,10*ROW('Sanitation Data'!E160))),'Data Summary'!CP166="Yes"),100-OFFSET('Sanitation Data'!$E$4,0,10*ROW('Sanitation Data'!E160)),NA())</f>
        <v>#N/A</v>
      </c>
      <c r="AB166" s="507" t="e">
        <f ca="1">+IF(AND(ISNUMBER(OFFSET('Sanitation Data'!$E$6,0,10*ROW('Sanitation Data'!E160))),'Data Summary'!CQ166="Yes"),OFFSET('Sanitation Data'!$E$6,0,10*ROW('Sanitation Data'!E160)),NA())</f>
        <v>#N/A</v>
      </c>
      <c r="AC166" s="507" t="e">
        <f ca="1">+IF(AND(ISNUMBER(OFFSET('Sanitation Data'!$E$10,0,10*ROW('Sanitation Data'!E160))),'Data Summary'!CR166="Yes"),OFFSET('Sanitation Data'!$E$10,0,10*ROW('Sanitation Data'!E160)),NA())</f>
        <v>#N/A</v>
      </c>
      <c r="AD166" s="507" t="e">
        <f ca="1">+IF(AND(ISNUMBER(OFFSET('Sanitation Data'!$E$11,0,10*ROW('Sanitation Data'!E160))),'Data Summary'!CS166="Yes"),OFFSET('Sanitation Data'!$E$11,0,10*ROW('Sanitation Data'!E160)),NA())</f>
        <v>#N/A</v>
      </c>
      <c r="AE166" s="507" t="e">
        <f ca="1">+IF(AND(ISNUMBER(OFFSET('Sanitation Data'!$E$12,0,10*ROW('Sanitation Data'!E160))),'Data Summary'!CT166="Yes"),OFFSET('Sanitation Data'!$E$12,0,10*ROW('Sanitation Data'!E160)),NA())</f>
        <v>#N/A</v>
      </c>
      <c r="AF166" s="507" t="e">
        <f ca="1">+IF(AND(ISNUMBER(OFFSET('Sanitation Data'!$F$4,0,10*ROW('Sanitation Data'!F160))),'Data Summary'!CU166="Yes"),100-OFFSET('Sanitation Data'!$F$4,0,10*ROW('Sanitation Data'!F160)),NA())</f>
        <v>#N/A</v>
      </c>
      <c r="AG166" s="507" t="e">
        <f ca="1">+IF(AND(ISNUMBER(OFFSET('Sanitation Data'!$F$6,0,10*ROW('Sanitation Data'!F160))),'Data Summary'!CV166="Yes"),OFFSET('Sanitation Data'!$F$6,0,10*ROW('Sanitation Data'!F160)),NA())</f>
        <v>#N/A</v>
      </c>
      <c r="AH166" s="507" t="e">
        <f ca="1">+IF(AND(ISNUMBER(OFFSET('Sanitation Data'!$F$10,0,10*ROW('Sanitation Data'!F160))),'Data Summary'!CW166="Yes"),OFFSET('Sanitation Data'!$F$10,0,10*ROW('Sanitation Data'!F160)),NA())</f>
        <v>#N/A</v>
      </c>
      <c r="AI166" s="507" t="e">
        <f ca="1">+IF(AND(ISNUMBER(OFFSET('Sanitation Data'!$F$11,0,10*ROW('Sanitation Data'!F160))),'Data Summary'!CX166="Yes"),OFFSET('Sanitation Data'!$F$11,0,10*ROW('Sanitation Data'!F160)),NA())</f>
        <v>#N/A</v>
      </c>
      <c r="AJ166" s="507" t="e">
        <f ca="1">+IF(AND(ISNUMBER(OFFSET('Sanitation Data'!$F$12,0,10*ROW('Sanitation Data'!F160))),'Data Summary'!CY166="Yes"),OFFSET('Sanitation Data'!$F$12,0,10*ROW('Sanitation Data'!F160)),NA())</f>
        <v>#N/A</v>
      </c>
      <c r="AK166" s="507" t="e">
        <f ca="1">+IF(AND(ISNUMBER(OFFSET('Sanitation Data'!$G$4,0,10*ROW('Sanitation Data'!G160))),'Data Summary'!CZ166="Yes"),100-OFFSET('Sanitation Data'!$G$4,0,10*ROW('Sanitation Data'!G160)),NA())</f>
        <v>#N/A</v>
      </c>
      <c r="AL166" s="507" t="e">
        <f ca="1">+IF(AND(ISNUMBER(OFFSET('Sanitation Data'!$G$6,0,10*ROW('Sanitation Data'!G160))),'Data Summary'!DA166="Yes"),OFFSET('Sanitation Data'!$G$6,0,10*ROW('Sanitation Data'!G160)),NA())</f>
        <v>#N/A</v>
      </c>
      <c r="AM166" s="507" t="e">
        <f ca="1">+IF(AND(ISNUMBER(OFFSET('Sanitation Data'!$G$10,0,10*ROW('Sanitation Data'!G160))),'Data Summary'!DB166="Yes"),OFFSET('Sanitation Data'!$G$10,0,10*ROW('Sanitation Data'!G160)),NA())</f>
        <v>#N/A</v>
      </c>
      <c r="AN166" s="507" t="e">
        <f ca="1">+IF(AND(ISNUMBER(OFFSET('Sanitation Data'!$G$11,0,10*ROW('Sanitation Data'!G160))),'Data Summary'!DC166="Yes"),OFFSET('Sanitation Data'!$G$11,0,10*ROW('Sanitation Data'!G160)),NA())</f>
        <v>#N/A</v>
      </c>
      <c r="AO166" s="507" t="e">
        <f ca="1">+IF(AND(ISNUMBER(OFFSET('Sanitation Data'!$G$12,0,10*ROW('Sanitation Data'!G160))),'Data Summary'!DD166="Yes"),OFFSET('Sanitation Data'!$G$12,0,10*ROW('Sanitation Data'!G160)),NA())</f>
        <v>#N/A</v>
      </c>
      <c r="AP166" s="507" t="e">
        <f ca="1">+IF(AND(ISNUMBER(OFFSET('Sanitation Data'!$H$4,0,10*ROW('Sanitation Data'!H160))),'Data Summary'!DE166="Yes"),100-OFFSET('Sanitation Data'!$H$4,0,10*ROW('Sanitation Data'!H160)),NA())</f>
        <v>#N/A</v>
      </c>
      <c r="AQ166" s="507" t="e">
        <f ca="1">+IF(AND(ISNUMBER(OFFSET('Sanitation Data'!$H$6,0,10*ROW('Sanitation Data'!H160))),'Data Summary'!DF166="Yes"),OFFSET('Sanitation Data'!$H$6,0,10*ROW('Sanitation Data'!H160)),NA())</f>
        <v>#N/A</v>
      </c>
      <c r="AR166" s="507" t="e">
        <f ca="1">+IF(AND(ISNUMBER(OFFSET('Sanitation Data'!$H$10,0,10*ROW('Sanitation Data'!H160))),'Data Summary'!DG166="Yes"),OFFSET('Sanitation Data'!$H$10,0,10*ROW('Sanitation Data'!H160)),NA())</f>
        <v>#N/A</v>
      </c>
      <c r="AS166" s="507" t="e">
        <f ca="1">+IF(AND(ISNUMBER(OFFSET('Sanitation Data'!$H$11,0,10*ROW('Sanitation Data'!H160))),'Data Summary'!DH166="Yes"),OFFSET('Sanitation Data'!$H$11,0,10*ROW('Sanitation Data'!H160)),NA())</f>
        <v>#N/A</v>
      </c>
      <c r="AT166" s="507" t="e">
        <f ca="1">+IF(AND(ISNUMBER(OFFSET('Sanitation Data'!$H$12,0,10*ROW('Sanitation Data'!H160))),'Data Summary'!DI166="Yes"),OFFSET('Sanitation Data'!$H$12,0,10*ROW('Sanitation Data'!H160)),NA())</f>
        <v>#N/A</v>
      </c>
      <c r="AU166" s="507" t="e">
        <f ca="1">+IF(AND(ISNUMBER(OFFSET('Sanitation Data'!$I$4,0,10*ROW('Sanitation Data'!I160))),'Data Summary'!DJ166="Yes"),100-OFFSET('Sanitation Data'!$I$4,0,10*ROW('Sanitation Data'!I160)),NA())</f>
        <v>#N/A</v>
      </c>
      <c r="AV166" s="507" t="e">
        <f ca="1">+IF(AND(ISNUMBER(OFFSET('Sanitation Data'!$I$6,0,10*ROW('Sanitation Data'!I160))),'Data Summary'!DK166="Yes"),OFFSET('Sanitation Data'!$I$6,0,10*ROW('Sanitation Data'!I160)),NA())</f>
        <v>#N/A</v>
      </c>
      <c r="AW166" s="507" t="e">
        <f ca="1">+IF(AND(ISNUMBER(OFFSET('Sanitation Data'!$I$10,0,10*ROW('Sanitation Data'!I160))),'Data Summary'!DL166="Yes"),OFFSET('Sanitation Data'!$I$10,0,10*ROW('Sanitation Data'!I160)),NA())</f>
        <v>#N/A</v>
      </c>
      <c r="AX166" s="507" t="e">
        <f ca="1">+IF(AND(ISNUMBER(OFFSET('Sanitation Data'!$I$11,0,10*ROW('Sanitation Data'!I160))),'Data Summary'!DM166="Yes"),OFFSET('Sanitation Data'!$I$11,0,10*ROW('Sanitation Data'!I160)),NA())</f>
        <v>#N/A</v>
      </c>
      <c r="AY166" s="507" t="e">
        <f ca="1">+IF(AND(ISNUMBER(OFFSET('Sanitation Data'!$I$12,0,10*ROW('Sanitation Data'!I160))),'Data Summary'!DN166="Yes"),OFFSET('Sanitation Data'!$I$12,0,10*ROW('Sanitation Data'!I160)),NA())</f>
        <v>#N/A</v>
      </c>
      <c r="AZ166" s="508" t="e">
        <f ca="1">+IF(AND(ISNUMBER(OFFSET('Hygiene Data'!$D$5,0,10*ROW('Hygiene Data'!D160))),'Data Summary'!DO166="Yes"),OFFSET('Hygiene Data'!$D$5,0,10*ROW('Hygiene Data'!D160)),NA())</f>
        <v>#N/A</v>
      </c>
      <c r="BA166" s="508" t="e">
        <f ca="1">+IF(AND(ISNUMBER(OFFSET('Hygiene Data'!$D$7,0,10*ROW('Hygiene Data'!D160))),'Data Summary'!DP166="Yes"),OFFSET('Hygiene Data'!$D$7,0,10*ROW('Hygiene Data'!D160)),NA())</f>
        <v>#N/A</v>
      </c>
      <c r="BB166" s="508" t="e">
        <f ca="1">+IF(AND(ISNUMBER(OFFSET('Hygiene Data'!$D$9,0,10*ROW('Hygiene Data'!D160))),'Data Summary'!DQ166="Yes"),OFFSET('Hygiene Data'!$D$9,0,10*ROW('Hygiene Data'!D160)),NA())</f>
        <v>#N/A</v>
      </c>
      <c r="BC166" s="508" t="e">
        <f ca="1">+IF(AND(ISNUMBER(OFFSET('Hygiene Data'!$E$5,0,10*ROW('Hygiene Data'!E160))),'Data Summary'!DR166="Yes"),OFFSET('Hygiene Data'!$E$5,0,10*ROW('Hygiene Data'!E160)),NA())</f>
        <v>#N/A</v>
      </c>
      <c r="BD166" s="508" t="e">
        <f ca="1">+IF(AND(ISNUMBER(OFFSET('Hygiene Data'!$E$7,0,10*ROW('Hygiene Data'!E160))),'Data Summary'!DS166="Yes"),OFFSET('Hygiene Data'!$E$7,0,10*ROW('Hygiene Data'!E160)),NA())</f>
        <v>#N/A</v>
      </c>
      <c r="BE166" s="508" t="e">
        <f ca="1">+IF(AND(ISNUMBER(OFFSET('Hygiene Data'!$E$9,0,10*ROW('Hygiene Data'!E160))),'Data Summary'!DT166="Yes"),OFFSET('Hygiene Data'!$E$9,0,10*ROW('Hygiene Data'!E160)),NA())</f>
        <v>#N/A</v>
      </c>
      <c r="BF166" s="508" t="e">
        <f ca="1">+IF(AND(ISNUMBER(OFFSET('Hygiene Data'!$F$5,0,10*ROW('Hygiene Data'!F160))),'Data Summary'!DU166="Yes"),OFFSET('Hygiene Data'!$F$5,0,10*ROW('Hygiene Data'!F160)),NA())</f>
        <v>#N/A</v>
      </c>
      <c r="BG166" s="508" t="e">
        <f ca="1">+IF(AND(ISNUMBER(OFFSET('Hygiene Data'!$F$7,0,10*ROW('Hygiene Data'!F160))),'Data Summary'!DV166="Yes"),OFFSET('Hygiene Data'!$F$7,0,10*ROW('Hygiene Data'!F160)),NA())</f>
        <v>#N/A</v>
      </c>
      <c r="BH166" s="508" t="e">
        <f ca="1">+IF(AND(ISNUMBER(OFFSET('Hygiene Data'!$F$9,0,10*ROW('Hygiene Data'!F160))),'Data Summary'!DW166="Yes"),OFFSET('Hygiene Data'!$F$9,0,10*ROW('Hygiene Data'!F160)),NA())</f>
        <v>#N/A</v>
      </c>
      <c r="BI166" s="508" t="e">
        <f ca="1">+IF(AND(ISNUMBER(OFFSET('Hygiene Data'!$G$5,0,10*ROW('Hygiene Data'!G160))),'Data Summary'!DX166="Yes"),OFFSET('Hygiene Data'!$G$5,0,10*ROW('Hygiene Data'!G160)),NA())</f>
        <v>#N/A</v>
      </c>
      <c r="BJ166" s="508" t="e">
        <f ca="1">+IF(AND(ISNUMBER(OFFSET('Hygiene Data'!$G$7,0,10*ROW('Hygiene Data'!G160))),'Data Summary'!DY166="Yes"),OFFSET('Hygiene Data'!$G$7,0,10*ROW('Hygiene Data'!G160)),NA())</f>
        <v>#N/A</v>
      </c>
      <c r="BK166" s="508" t="e">
        <f ca="1">+IF(AND(ISNUMBER(OFFSET('Hygiene Data'!$G$9,0,10*ROW('Hygiene Data'!G160))),'Data Summary'!DZ166="Yes"),OFFSET('Hygiene Data'!$G$9,0,10*ROW('Hygiene Data'!G160)),NA())</f>
        <v>#N/A</v>
      </c>
      <c r="BL166" s="508" t="e">
        <f ca="1">+IF(AND(ISNUMBER(OFFSET('Hygiene Data'!$H$5,0,10*ROW('Hygiene Data'!H160))),'Data Summary'!EA166="Yes"),OFFSET('Hygiene Data'!$H$5,0,10*ROW('Hygiene Data'!H160)),NA())</f>
        <v>#N/A</v>
      </c>
      <c r="BM166" s="508" t="e">
        <f ca="1">+IF(AND(ISNUMBER(OFFSET('Hygiene Data'!$H$7,0,10*ROW('Hygiene Data'!H160))),'Data Summary'!EB166="Yes"),OFFSET('Hygiene Data'!$H$7,0,10*ROW('Hygiene Data'!H160)),NA())</f>
        <v>#N/A</v>
      </c>
      <c r="BN166" s="508" t="e">
        <f ca="1">+IF(AND(ISNUMBER(OFFSET('Hygiene Data'!$H$9,0,10*ROW('Hygiene Data'!H160))),'Data Summary'!EC166="Yes"),OFFSET('Hygiene Data'!$H$9,0,10*ROW('Hygiene Data'!H160)),NA())</f>
        <v>#N/A</v>
      </c>
      <c r="BO166" s="508" t="e">
        <f ca="1">+IF(AND(ISNUMBER(OFFSET('Hygiene Data'!$I$5,0,10*ROW('Hygiene Data'!I160))),'Data Summary'!ED166="Yes"),OFFSET('Hygiene Data'!$I$5,0,10*ROW('Hygiene Data'!I160)),NA())</f>
        <v>#N/A</v>
      </c>
      <c r="BP166" s="508" t="e">
        <f ca="1">+IF(AND(ISNUMBER(OFFSET('Hygiene Data'!$I$7,0,10*ROW('Hygiene Data'!I160))),'Data Summary'!EE166="Yes"),OFFSET('Hygiene Data'!$I$7,0,10*ROW('Hygiene Data'!I160)),NA())</f>
        <v>#N/A</v>
      </c>
      <c r="BQ166" s="508" t="e">
        <f ca="1">+IF(AND(ISNUMBER(OFFSET('Hygiene Data'!$I$9,0,10*ROW('Hygiene Data'!I160))),'Data Summary'!EF166="Yes"),OFFSET('Hygiene Data'!$I$9,0,10*ROW('Hygiene Data'!I160)),NA())</f>
        <v>#N/A</v>
      </c>
    </row>
    <row r="167" spans="1:69" x14ac:dyDescent="0.25">
      <c r="A167" s="504" t="e">
        <f ca="1">+RIGHT('Data Summary'!A167,LEN('Data Summary'!A167)-9)</f>
        <v>#VALUE!</v>
      </c>
      <c r="B167" s="478" t="str">
        <f ca="1">+IF(ISTEXT('Data Summary'!B167),'Data Summary'!B167,"")</f>
        <v/>
      </c>
      <c r="C167" s="505" t="e">
        <f ca="1">+VALUE('Data Summary'!C167)</f>
        <v>#VALUE!</v>
      </c>
      <c r="D167" s="506" t="e">
        <f ca="1">+IF(AND(ISNUMBER(OFFSET('Water Data'!$D$4,0,10*ROW('Water Data'!D161))),'Data Summary'!BS167="Yes"),100-OFFSET('Water Data'!$D$4,0,10*ROW('Water Data'!D161)),NA())</f>
        <v>#N/A</v>
      </c>
      <c r="E167" s="506" t="e">
        <f ca="1">+IF(AND(ISNUMBER(OFFSET('Water Data'!$D$6,0,10*ROW('Water Data'!D161))),'Data Summary'!BT167="Yes"),OFFSET('Water Data'!$D$6,0,10*ROW('Water Data'!D161)),NA())</f>
        <v>#N/A</v>
      </c>
      <c r="F167" s="506" t="e">
        <f ca="1">+IF(AND(ISNUMBER(OFFSET('Water Data'!$D$9,0,10*ROW('Water Data'!D161))),'Data Summary'!BU167="Yes"),OFFSET('Water Data'!$D$9,0,10*ROW('Water Data'!D161)),NA())</f>
        <v>#N/A</v>
      </c>
      <c r="G167" s="506" t="e">
        <f ca="1">+IF(AND(ISNUMBER(OFFSET('Water Data'!$E$4,0,10*ROW('Water Data'!E161))),'Data Summary'!BV167="Yes"),100-OFFSET('Water Data'!$E$4,0,10*ROW('Water Data'!E161)),NA())</f>
        <v>#N/A</v>
      </c>
      <c r="H167" s="506" t="e">
        <f ca="1">+IF(AND(ISNUMBER(OFFSET('Water Data'!$E$6,0,10*ROW('Water Data'!E161))),'Data Summary'!BW167="Yes"),OFFSET('Water Data'!$E$6,0,10*ROW('Water Data'!E161)),NA())</f>
        <v>#N/A</v>
      </c>
      <c r="I167" s="506" t="e">
        <f ca="1">+IF(AND(ISNUMBER(OFFSET('Water Data'!$E$9,0,10*ROW('Water Data'!E161))),'Data Summary'!BX167="Yes"),OFFSET('Water Data'!$E$9,0,10*ROW('Water Data'!E161)),NA())</f>
        <v>#N/A</v>
      </c>
      <c r="J167" s="506" t="e">
        <f ca="1">+IF(AND(ISNUMBER(OFFSET('Water Data'!$F$4,0,10*ROW('Water Data'!F161))),'Data Summary'!BY167="Yes"),100-OFFSET('Water Data'!$F$4,0,10*ROW('Water Data'!F161)),NA())</f>
        <v>#N/A</v>
      </c>
      <c r="K167" s="506" t="e">
        <f ca="1">+IF(AND(ISNUMBER(OFFSET('Water Data'!$F$6,0,10*ROW('Water Data'!F161))),'Data Summary'!BZ167="Yes"),OFFSET('Water Data'!$F$6,0,10*ROW('Water Data'!F161)),NA())</f>
        <v>#N/A</v>
      </c>
      <c r="L167" s="506" t="e">
        <f ca="1">+IF(AND(ISNUMBER(OFFSET('Water Data'!$F$9,0,10*ROW('Water Data'!F161))),'Data Summary'!CA167="Yes"),OFFSET('Water Data'!$F$9,0,10*ROW('Water Data'!F161)),NA())</f>
        <v>#N/A</v>
      </c>
      <c r="M167" s="506" t="e">
        <f ca="1">+IF(AND(ISNUMBER(OFFSET('Water Data'!$G$4,0,10*ROW('Water Data'!G161))),'Data Summary'!CB167="Yes"),100-OFFSET('Water Data'!$G$4,0,10*ROW('Water Data'!G161)),NA())</f>
        <v>#N/A</v>
      </c>
      <c r="N167" s="506" t="e">
        <f ca="1">+IF(AND(ISNUMBER(OFFSET('Water Data'!$G$6,0,10*ROW('Water Data'!G161))),'Data Summary'!CC167="Yes"),OFFSET('Water Data'!$G$6,0,10*ROW('Water Data'!G161)),NA())</f>
        <v>#N/A</v>
      </c>
      <c r="O167" s="506" t="e">
        <f ca="1">+IF(AND(ISNUMBER(OFFSET('Water Data'!$G$9,0,10*ROW('Water Data'!G161))),'Data Summary'!CD167="Yes"),OFFSET('Water Data'!$G$9,0,10*ROW('Water Data'!G161)),NA())</f>
        <v>#N/A</v>
      </c>
      <c r="P167" s="506" t="e">
        <f ca="1">+IF(AND(ISNUMBER(OFFSET('Water Data'!$H$4,0,10*ROW('Water Data'!H161))),'Data Summary'!CE167="Yes"),100-OFFSET('Water Data'!$H$4,0,10*ROW('Water Data'!H161)),NA())</f>
        <v>#N/A</v>
      </c>
      <c r="Q167" s="506" t="e">
        <f ca="1">+IF(AND(ISNUMBER(OFFSET('Water Data'!$H$6,0,10*ROW('Water Data'!H161))),'Data Summary'!CF167="Yes"),OFFSET('Water Data'!$H$6,0,10*ROW('Water Data'!H161)),NA())</f>
        <v>#N/A</v>
      </c>
      <c r="R167" s="506" t="e">
        <f ca="1">+IF(AND(ISNUMBER(OFFSET('Water Data'!$H$9,0,10*ROW('Water Data'!H161))),'Data Summary'!CG167="Yes"),OFFSET('Water Data'!$H$9,0,10*ROW('Water Data'!H161)),NA())</f>
        <v>#N/A</v>
      </c>
      <c r="S167" s="506" t="e">
        <f ca="1">+IF(AND(ISNUMBER(OFFSET('Water Data'!$I$4,0,10*ROW('Water Data'!I161))),'Data Summary'!CH167="Yes"),100-OFFSET('Water Data'!$I$4,0,10*ROW('Water Data'!I161)),NA())</f>
        <v>#N/A</v>
      </c>
      <c r="T167" s="506" t="e">
        <f ca="1">+IF(AND(ISNUMBER(OFFSET('Water Data'!$I$6,0,10*ROW('Water Data'!I161))),'Data Summary'!CI167="Yes"),OFFSET('Water Data'!$I$6,0,10*ROW('Water Data'!I161)),NA())</f>
        <v>#N/A</v>
      </c>
      <c r="U167" s="506" t="e">
        <f ca="1">+IF(AND(ISNUMBER(OFFSET('Water Data'!$I$9,0,10*ROW('Water Data'!I161))),'Data Summary'!CJ167="Yes"),OFFSET('Water Data'!$I$9,0,10*ROW('Water Data'!I161)),NA())</f>
        <v>#N/A</v>
      </c>
      <c r="V167" s="507" t="e">
        <f ca="1">+IF(AND(ISNUMBER(OFFSET('Sanitation Data'!$D$4,0,10*ROW('Sanitation Data'!D161))),'Data Summary'!CK167="Yes"),100-OFFSET('Sanitation Data'!$D$4,0,10*ROW('Sanitation Data'!D161)),NA())</f>
        <v>#N/A</v>
      </c>
      <c r="W167" s="507" t="e">
        <f ca="1">+IF(AND(ISNUMBER(OFFSET('Sanitation Data'!$D$6,0,10*ROW('Sanitation Data'!D161))),'Data Summary'!CL167="Yes"),OFFSET('Sanitation Data'!$D$6,0,10*ROW('Sanitation Data'!D161)),NA())</f>
        <v>#N/A</v>
      </c>
      <c r="X167" s="507" t="e">
        <f ca="1">+IF(AND(ISNUMBER(OFFSET('Sanitation Data'!$D$10,0,10*ROW('Sanitation Data'!D161))),'Data Summary'!CM167="Yes"),OFFSET('Sanitation Data'!$D$10,0,10*ROW('Sanitation Data'!D161)),NA())</f>
        <v>#N/A</v>
      </c>
      <c r="Y167" s="507" t="e">
        <f ca="1">+IF(AND(ISNUMBER(OFFSET('Sanitation Data'!$D$11,0,10*ROW('Sanitation Data'!D161))),'Data Summary'!CN167="Yes"),OFFSET('Sanitation Data'!$D$11,0,10*ROW('Sanitation Data'!D161)),NA())</f>
        <v>#N/A</v>
      </c>
      <c r="Z167" s="507" t="e">
        <f ca="1">+IF(AND(ISNUMBER(OFFSET('Sanitation Data'!$D$12,0,10*ROW('Sanitation Data'!D161))),'Data Summary'!CO167="Yes"),OFFSET('Sanitation Data'!$D$12,0,10*ROW('Sanitation Data'!D161)),NA())</f>
        <v>#N/A</v>
      </c>
      <c r="AA167" s="507" t="e">
        <f ca="1">+IF(AND(ISNUMBER(OFFSET('Sanitation Data'!$E$4,0,10*ROW('Sanitation Data'!E161))),'Data Summary'!CP167="Yes"),100-OFFSET('Sanitation Data'!$E$4,0,10*ROW('Sanitation Data'!E161)),NA())</f>
        <v>#N/A</v>
      </c>
      <c r="AB167" s="507" t="e">
        <f ca="1">+IF(AND(ISNUMBER(OFFSET('Sanitation Data'!$E$6,0,10*ROW('Sanitation Data'!E161))),'Data Summary'!CQ167="Yes"),OFFSET('Sanitation Data'!$E$6,0,10*ROW('Sanitation Data'!E161)),NA())</f>
        <v>#N/A</v>
      </c>
      <c r="AC167" s="507" t="e">
        <f ca="1">+IF(AND(ISNUMBER(OFFSET('Sanitation Data'!$E$10,0,10*ROW('Sanitation Data'!E161))),'Data Summary'!CR167="Yes"),OFFSET('Sanitation Data'!$E$10,0,10*ROW('Sanitation Data'!E161)),NA())</f>
        <v>#N/A</v>
      </c>
      <c r="AD167" s="507" t="e">
        <f ca="1">+IF(AND(ISNUMBER(OFFSET('Sanitation Data'!$E$11,0,10*ROW('Sanitation Data'!E161))),'Data Summary'!CS167="Yes"),OFFSET('Sanitation Data'!$E$11,0,10*ROW('Sanitation Data'!E161)),NA())</f>
        <v>#N/A</v>
      </c>
      <c r="AE167" s="507" t="e">
        <f ca="1">+IF(AND(ISNUMBER(OFFSET('Sanitation Data'!$E$12,0,10*ROW('Sanitation Data'!E161))),'Data Summary'!CT167="Yes"),OFFSET('Sanitation Data'!$E$12,0,10*ROW('Sanitation Data'!E161)),NA())</f>
        <v>#N/A</v>
      </c>
      <c r="AF167" s="507" t="e">
        <f ca="1">+IF(AND(ISNUMBER(OFFSET('Sanitation Data'!$F$4,0,10*ROW('Sanitation Data'!F161))),'Data Summary'!CU167="Yes"),100-OFFSET('Sanitation Data'!$F$4,0,10*ROW('Sanitation Data'!F161)),NA())</f>
        <v>#N/A</v>
      </c>
      <c r="AG167" s="507" t="e">
        <f ca="1">+IF(AND(ISNUMBER(OFFSET('Sanitation Data'!$F$6,0,10*ROW('Sanitation Data'!F161))),'Data Summary'!CV167="Yes"),OFFSET('Sanitation Data'!$F$6,0,10*ROW('Sanitation Data'!F161)),NA())</f>
        <v>#N/A</v>
      </c>
      <c r="AH167" s="507" t="e">
        <f ca="1">+IF(AND(ISNUMBER(OFFSET('Sanitation Data'!$F$10,0,10*ROW('Sanitation Data'!F161))),'Data Summary'!CW167="Yes"),OFFSET('Sanitation Data'!$F$10,0,10*ROW('Sanitation Data'!F161)),NA())</f>
        <v>#N/A</v>
      </c>
      <c r="AI167" s="507" t="e">
        <f ca="1">+IF(AND(ISNUMBER(OFFSET('Sanitation Data'!$F$11,0,10*ROW('Sanitation Data'!F161))),'Data Summary'!CX167="Yes"),OFFSET('Sanitation Data'!$F$11,0,10*ROW('Sanitation Data'!F161)),NA())</f>
        <v>#N/A</v>
      </c>
      <c r="AJ167" s="507" t="e">
        <f ca="1">+IF(AND(ISNUMBER(OFFSET('Sanitation Data'!$F$12,0,10*ROW('Sanitation Data'!F161))),'Data Summary'!CY167="Yes"),OFFSET('Sanitation Data'!$F$12,0,10*ROW('Sanitation Data'!F161)),NA())</f>
        <v>#N/A</v>
      </c>
      <c r="AK167" s="507" t="e">
        <f ca="1">+IF(AND(ISNUMBER(OFFSET('Sanitation Data'!$G$4,0,10*ROW('Sanitation Data'!G161))),'Data Summary'!CZ167="Yes"),100-OFFSET('Sanitation Data'!$G$4,0,10*ROW('Sanitation Data'!G161)),NA())</f>
        <v>#N/A</v>
      </c>
      <c r="AL167" s="507" t="e">
        <f ca="1">+IF(AND(ISNUMBER(OFFSET('Sanitation Data'!$G$6,0,10*ROW('Sanitation Data'!G161))),'Data Summary'!DA167="Yes"),OFFSET('Sanitation Data'!$G$6,0,10*ROW('Sanitation Data'!G161)),NA())</f>
        <v>#N/A</v>
      </c>
      <c r="AM167" s="507" t="e">
        <f ca="1">+IF(AND(ISNUMBER(OFFSET('Sanitation Data'!$G$10,0,10*ROW('Sanitation Data'!G161))),'Data Summary'!DB167="Yes"),OFFSET('Sanitation Data'!$G$10,0,10*ROW('Sanitation Data'!G161)),NA())</f>
        <v>#N/A</v>
      </c>
      <c r="AN167" s="507" t="e">
        <f ca="1">+IF(AND(ISNUMBER(OFFSET('Sanitation Data'!$G$11,0,10*ROW('Sanitation Data'!G161))),'Data Summary'!DC167="Yes"),OFFSET('Sanitation Data'!$G$11,0,10*ROW('Sanitation Data'!G161)),NA())</f>
        <v>#N/A</v>
      </c>
      <c r="AO167" s="507" t="e">
        <f ca="1">+IF(AND(ISNUMBER(OFFSET('Sanitation Data'!$G$12,0,10*ROW('Sanitation Data'!G161))),'Data Summary'!DD167="Yes"),OFFSET('Sanitation Data'!$G$12,0,10*ROW('Sanitation Data'!G161)),NA())</f>
        <v>#N/A</v>
      </c>
      <c r="AP167" s="507" t="e">
        <f ca="1">+IF(AND(ISNUMBER(OFFSET('Sanitation Data'!$H$4,0,10*ROW('Sanitation Data'!H161))),'Data Summary'!DE167="Yes"),100-OFFSET('Sanitation Data'!$H$4,0,10*ROW('Sanitation Data'!H161)),NA())</f>
        <v>#N/A</v>
      </c>
      <c r="AQ167" s="507" t="e">
        <f ca="1">+IF(AND(ISNUMBER(OFFSET('Sanitation Data'!$H$6,0,10*ROW('Sanitation Data'!H161))),'Data Summary'!DF167="Yes"),OFFSET('Sanitation Data'!$H$6,0,10*ROW('Sanitation Data'!H161)),NA())</f>
        <v>#N/A</v>
      </c>
      <c r="AR167" s="507" t="e">
        <f ca="1">+IF(AND(ISNUMBER(OFFSET('Sanitation Data'!$H$10,0,10*ROW('Sanitation Data'!H161))),'Data Summary'!DG167="Yes"),OFFSET('Sanitation Data'!$H$10,0,10*ROW('Sanitation Data'!H161)),NA())</f>
        <v>#N/A</v>
      </c>
      <c r="AS167" s="507" t="e">
        <f ca="1">+IF(AND(ISNUMBER(OFFSET('Sanitation Data'!$H$11,0,10*ROW('Sanitation Data'!H161))),'Data Summary'!DH167="Yes"),OFFSET('Sanitation Data'!$H$11,0,10*ROW('Sanitation Data'!H161)),NA())</f>
        <v>#N/A</v>
      </c>
      <c r="AT167" s="507" t="e">
        <f ca="1">+IF(AND(ISNUMBER(OFFSET('Sanitation Data'!$H$12,0,10*ROW('Sanitation Data'!H161))),'Data Summary'!DI167="Yes"),OFFSET('Sanitation Data'!$H$12,0,10*ROW('Sanitation Data'!H161)),NA())</f>
        <v>#N/A</v>
      </c>
      <c r="AU167" s="507" t="e">
        <f ca="1">+IF(AND(ISNUMBER(OFFSET('Sanitation Data'!$I$4,0,10*ROW('Sanitation Data'!I161))),'Data Summary'!DJ167="Yes"),100-OFFSET('Sanitation Data'!$I$4,0,10*ROW('Sanitation Data'!I161)),NA())</f>
        <v>#N/A</v>
      </c>
      <c r="AV167" s="507" t="e">
        <f ca="1">+IF(AND(ISNUMBER(OFFSET('Sanitation Data'!$I$6,0,10*ROW('Sanitation Data'!I161))),'Data Summary'!DK167="Yes"),OFFSET('Sanitation Data'!$I$6,0,10*ROW('Sanitation Data'!I161)),NA())</f>
        <v>#N/A</v>
      </c>
      <c r="AW167" s="507" t="e">
        <f ca="1">+IF(AND(ISNUMBER(OFFSET('Sanitation Data'!$I$10,0,10*ROW('Sanitation Data'!I161))),'Data Summary'!DL167="Yes"),OFFSET('Sanitation Data'!$I$10,0,10*ROW('Sanitation Data'!I161)),NA())</f>
        <v>#N/A</v>
      </c>
      <c r="AX167" s="507" t="e">
        <f ca="1">+IF(AND(ISNUMBER(OFFSET('Sanitation Data'!$I$11,0,10*ROW('Sanitation Data'!I161))),'Data Summary'!DM167="Yes"),OFFSET('Sanitation Data'!$I$11,0,10*ROW('Sanitation Data'!I161)),NA())</f>
        <v>#N/A</v>
      </c>
      <c r="AY167" s="507" t="e">
        <f ca="1">+IF(AND(ISNUMBER(OFFSET('Sanitation Data'!$I$12,0,10*ROW('Sanitation Data'!I161))),'Data Summary'!DN167="Yes"),OFFSET('Sanitation Data'!$I$12,0,10*ROW('Sanitation Data'!I161)),NA())</f>
        <v>#N/A</v>
      </c>
      <c r="AZ167" s="508" t="e">
        <f ca="1">+IF(AND(ISNUMBER(OFFSET('Hygiene Data'!$D$5,0,10*ROW('Hygiene Data'!D161))),'Data Summary'!DO167="Yes"),OFFSET('Hygiene Data'!$D$5,0,10*ROW('Hygiene Data'!D161)),NA())</f>
        <v>#N/A</v>
      </c>
      <c r="BA167" s="508" t="e">
        <f ca="1">+IF(AND(ISNUMBER(OFFSET('Hygiene Data'!$D$7,0,10*ROW('Hygiene Data'!D161))),'Data Summary'!DP167="Yes"),OFFSET('Hygiene Data'!$D$7,0,10*ROW('Hygiene Data'!D161)),NA())</f>
        <v>#N/A</v>
      </c>
      <c r="BB167" s="508" t="e">
        <f ca="1">+IF(AND(ISNUMBER(OFFSET('Hygiene Data'!$D$9,0,10*ROW('Hygiene Data'!D161))),'Data Summary'!DQ167="Yes"),OFFSET('Hygiene Data'!$D$9,0,10*ROW('Hygiene Data'!D161)),NA())</f>
        <v>#N/A</v>
      </c>
      <c r="BC167" s="508" t="e">
        <f ca="1">+IF(AND(ISNUMBER(OFFSET('Hygiene Data'!$E$5,0,10*ROW('Hygiene Data'!E161))),'Data Summary'!DR167="Yes"),OFFSET('Hygiene Data'!$E$5,0,10*ROW('Hygiene Data'!E161)),NA())</f>
        <v>#N/A</v>
      </c>
      <c r="BD167" s="508" t="e">
        <f ca="1">+IF(AND(ISNUMBER(OFFSET('Hygiene Data'!$E$7,0,10*ROW('Hygiene Data'!E161))),'Data Summary'!DS167="Yes"),OFFSET('Hygiene Data'!$E$7,0,10*ROW('Hygiene Data'!E161)),NA())</f>
        <v>#N/A</v>
      </c>
      <c r="BE167" s="508" t="e">
        <f ca="1">+IF(AND(ISNUMBER(OFFSET('Hygiene Data'!$E$9,0,10*ROW('Hygiene Data'!E161))),'Data Summary'!DT167="Yes"),OFFSET('Hygiene Data'!$E$9,0,10*ROW('Hygiene Data'!E161)),NA())</f>
        <v>#N/A</v>
      </c>
      <c r="BF167" s="508" t="e">
        <f ca="1">+IF(AND(ISNUMBER(OFFSET('Hygiene Data'!$F$5,0,10*ROW('Hygiene Data'!F161))),'Data Summary'!DU167="Yes"),OFFSET('Hygiene Data'!$F$5,0,10*ROW('Hygiene Data'!F161)),NA())</f>
        <v>#N/A</v>
      </c>
      <c r="BG167" s="508" t="e">
        <f ca="1">+IF(AND(ISNUMBER(OFFSET('Hygiene Data'!$F$7,0,10*ROW('Hygiene Data'!F161))),'Data Summary'!DV167="Yes"),OFFSET('Hygiene Data'!$F$7,0,10*ROW('Hygiene Data'!F161)),NA())</f>
        <v>#N/A</v>
      </c>
      <c r="BH167" s="508" t="e">
        <f ca="1">+IF(AND(ISNUMBER(OFFSET('Hygiene Data'!$F$9,0,10*ROW('Hygiene Data'!F161))),'Data Summary'!DW167="Yes"),OFFSET('Hygiene Data'!$F$9,0,10*ROW('Hygiene Data'!F161)),NA())</f>
        <v>#N/A</v>
      </c>
      <c r="BI167" s="508" t="e">
        <f ca="1">+IF(AND(ISNUMBER(OFFSET('Hygiene Data'!$G$5,0,10*ROW('Hygiene Data'!G161))),'Data Summary'!DX167="Yes"),OFFSET('Hygiene Data'!$G$5,0,10*ROW('Hygiene Data'!G161)),NA())</f>
        <v>#N/A</v>
      </c>
      <c r="BJ167" s="508" t="e">
        <f ca="1">+IF(AND(ISNUMBER(OFFSET('Hygiene Data'!$G$7,0,10*ROW('Hygiene Data'!G161))),'Data Summary'!DY167="Yes"),OFFSET('Hygiene Data'!$G$7,0,10*ROW('Hygiene Data'!G161)),NA())</f>
        <v>#N/A</v>
      </c>
      <c r="BK167" s="508" t="e">
        <f ca="1">+IF(AND(ISNUMBER(OFFSET('Hygiene Data'!$G$9,0,10*ROW('Hygiene Data'!G161))),'Data Summary'!DZ167="Yes"),OFFSET('Hygiene Data'!$G$9,0,10*ROW('Hygiene Data'!G161)),NA())</f>
        <v>#N/A</v>
      </c>
      <c r="BL167" s="508" t="e">
        <f ca="1">+IF(AND(ISNUMBER(OFFSET('Hygiene Data'!$H$5,0,10*ROW('Hygiene Data'!H161))),'Data Summary'!EA167="Yes"),OFFSET('Hygiene Data'!$H$5,0,10*ROW('Hygiene Data'!H161)),NA())</f>
        <v>#N/A</v>
      </c>
      <c r="BM167" s="508" t="e">
        <f ca="1">+IF(AND(ISNUMBER(OFFSET('Hygiene Data'!$H$7,0,10*ROW('Hygiene Data'!H161))),'Data Summary'!EB167="Yes"),OFFSET('Hygiene Data'!$H$7,0,10*ROW('Hygiene Data'!H161)),NA())</f>
        <v>#N/A</v>
      </c>
      <c r="BN167" s="508" t="e">
        <f ca="1">+IF(AND(ISNUMBER(OFFSET('Hygiene Data'!$H$9,0,10*ROW('Hygiene Data'!H161))),'Data Summary'!EC167="Yes"),OFFSET('Hygiene Data'!$H$9,0,10*ROW('Hygiene Data'!H161)),NA())</f>
        <v>#N/A</v>
      </c>
      <c r="BO167" s="508" t="e">
        <f ca="1">+IF(AND(ISNUMBER(OFFSET('Hygiene Data'!$I$5,0,10*ROW('Hygiene Data'!I161))),'Data Summary'!ED167="Yes"),OFFSET('Hygiene Data'!$I$5,0,10*ROW('Hygiene Data'!I161)),NA())</f>
        <v>#N/A</v>
      </c>
      <c r="BP167" s="508" t="e">
        <f ca="1">+IF(AND(ISNUMBER(OFFSET('Hygiene Data'!$I$7,0,10*ROW('Hygiene Data'!I161))),'Data Summary'!EE167="Yes"),OFFSET('Hygiene Data'!$I$7,0,10*ROW('Hygiene Data'!I161)),NA())</f>
        <v>#N/A</v>
      </c>
      <c r="BQ167" s="508" t="e">
        <f ca="1">+IF(AND(ISNUMBER(OFFSET('Hygiene Data'!$I$9,0,10*ROW('Hygiene Data'!I161))),'Data Summary'!EF167="Yes"),OFFSET('Hygiene Data'!$I$9,0,10*ROW('Hygiene Data'!I161)),NA())</f>
        <v>#N/A</v>
      </c>
    </row>
    <row r="168" spans="1:69" x14ac:dyDescent="0.25">
      <c r="A168" s="504" t="e">
        <f ca="1">+RIGHT('Data Summary'!A168,LEN('Data Summary'!A168)-9)</f>
        <v>#VALUE!</v>
      </c>
      <c r="B168" s="478" t="str">
        <f ca="1">+IF(ISTEXT('Data Summary'!B168),'Data Summary'!B168,"")</f>
        <v/>
      </c>
      <c r="C168" s="505" t="e">
        <f ca="1">+VALUE('Data Summary'!C168)</f>
        <v>#VALUE!</v>
      </c>
      <c r="D168" s="506" t="e">
        <f ca="1">+IF(AND(ISNUMBER(OFFSET('Water Data'!$D$4,0,10*ROW('Water Data'!D162))),'Data Summary'!BS168="Yes"),100-OFFSET('Water Data'!$D$4,0,10*ROW('Water Data'!D162)),NA())</f>
        <v>#N/A</v>
      </c>
      <c r="E168" s="506" t="e">
        <f ca="1">+IF(AND(ISNUMBER(OFFSET('Water Data'!$D$6,0,10*ROW('Water Data'!D162))),'Data Summary'!BT168="Yes"),OFFSET('Water Data'!$D$6,0,10*ROW('Water Data'!D162)),NA())</f>
        <v>#N/A</v>
      </c>
      <c r="F168" s="506" t="e">
        <f ca="1">+IF(AND(ISNUMBER(OFFSET('Water Data'!$D$9,0,10*ROW('Water Data'!D162))),'Data Summary'!BU168="Yes"),OFFSET('Water Data'!$D$9,0,10*ROW('Water Data'!D162)),NA())</f>
        <v>#N/A</v>
      </c>
      <c r="G168" s="506" t="e">
        <f ca="1">+IF(AND(ISNUMBER(OFFSET('Water Data'!$E$4,0,10*ROW('Water Data'!E162))),'Data Summary'!BV168="Yes"),100-OFFSET('Water Data'!$E$4,0,10*ROW('Water Data'!E162)),NA())</f>
        <v>#N/A</v>
      </c>
      <c r="H168" s="506" t="e">
        <f ca="1">+IF(AND(ISNUMBER(OFFSET('Water Data'!$E$6,0,10*ROW('Water Data'!E162))),'Data Summary'!BW168="Yes"),OFFSET('Water Data'!$E$6,0,10*ROW('Water Data'!E162)),NA())</f>
        <v>#N/A</v>
      </c>
      <c r="I168" s="506" t="e">
        <f ca="1">+IF(AND(ISNUMBER(OFFSET('Water Data'!$E$9,0,10*ROW('Water Data'!E162))),'Data Summary'!BX168="Yes"),OFFSET('Water Data'!$E$9,0,10*ROW('Water Data'!E162)),NA())</f>
        <v>#N/A</v>
      </c>
      <c r="J168" s="506" t="e">
        <f ca="1">+IF(AND(ISNUMBER(OFFSET('Water Data'!$F$4,0,10*ROW('Water Data'!F162))),'Data Summary'!BY168="Yes"),100-OFFSET('Water Data'!$F$4,0,10*ROW('Water Data'!F162)),NA())</f>
        <v>#N/A</v>
      </c>
      <c r="K168" s="506" t="e">
        <f ca="1">+IF(AND(ISNUMBER(OFFSET('Water Data'!$F$6,0,10*ROW('Water Data'!F162))),'Data Summary'!BZ168="Yes"),OFFSET('Water Data'!$F$6,0,10*ROW('Water Data'!F162)),NA())</f>
        <v>#N/A</v>
      </c>
      <c r="L168" s="506" t="e">
        <f ca="1">+IF(AND(ISNUMBER(OFFSET('Water Data'!$F$9,0,10*ROW('Water Data'!F162))),'Data Summary'!CA168="Yes"),OFFSET('Water Data'!$F$9,0,10*ROW('Water Data'!F162)),NA())</f>
        <v>#N/A</v>
      </c>
      <c r="M168" s="506" t="e">
        <f ca="1">+IF(AND(ISNUMBER(OFFSET('Water Data'!$G$4,0,10*ROW('Water Data'!G162))),'Data Summary'!CB168="Yes"),100-OFFSET('Water Data'!$G$4,0,10*ROW('Water Data'!G162)),NA())</f>
        <v>#N/A</v>
      </c>
      <c r="N168" s="506" t="e">
        <f ca="1">+IF(AND(ISNUMBER(OFFSET('Water Data'!$G$6,0,10*ROW('Water Data'!G162))),'Data Summary'!CC168="Yes"),OFFSET('Water Data'!$G$6,0,10*ROW('Water Data'!G162)),NA())</f>
        <v>#N/A</v>
      </c>
      <c r="O168" s="506" t="e">
        <f ca="1">+IF(AND(ISNUMBER(OFFSET('Water Data'!$G$9,0,10*ROW('Water Data'!G162))),'Data Summary'!CD168="Yes"),OFFSET('Water Data'!$G$9,0,10*ROW('Water Data'!G162)),NA())</f>
        <v>#N/A</v>
      </c>
      <c r="P168" s="506" t="e">
        <f ca="1">+IF(AND(ISNUMBER(OFFSET('Water Data'!$H$4,0,10*ROW('Water Data'!H162))),'Data Summary'!CE168="Yes"),100-OFFSET('Water Data'!$H$4,0,10*ROW('Water Data'!H162)),NA())</f>
        <v>#N/A</v>
      </c>
      <c r="Q168" s="506" t="e">
        <f ca="1">+IF(AND(ISNUMBER(OFFSET('Water Data'!$H$6,0,10*ROW('Water Data'!H162))),'Data Summary'!CF168="Yes"),OFFSET('Water Data'!$H$6,0,10*ROW('Water Data'!H162)),NA())</f>
        <v>#N/A</v>
      </c>
      <c r="R168" s="506" t="e">
        <f ca="1">+IF(AND(ISNUMBER(OFFSET('Water Data'!$H$9,0,10*ROW('Water Data'!H162))),'Data Summary'!CG168="Yes"),OFFSET('Water Data'!$H$9,0,10*ROW('Water Data'!H162)),NA())</f>
        <v>#N/A</v>
      </c>
      <c r="S168" s="506" t="e">
        <f ca="1">+IF(AND(ISNUMBER(OFFSET('Water Data'!$I$4,0,10*ROW('Water Data'!I162))),'Data Summary'!CH168="Yes"),100-OFFSET('Water Data'!$I$4,0,10*ROW('Water Data'!I162)),NA())</f>
        <v>#N/A</v>
      </c>
      <c r="T168" s="506" t="e">
        <f ca="1">+IF(AND(ISNUMBER(OFFSET('Water Data'!$I$6,0,10*ROW('Water Data'!I162))),'Data Summary'!CI168="Yes"),OFFSET('Water Data'!$I$6,0,10*ROW('Water Data'!I162)),NA())</f>
        <v>#N/A</v>
      </c>
      <c r="U168" s="506" t="e">
        <f ca="1">+IF(AND(ISNUMBER(OFFSET('Water Data'!$I$9,0,10*ROW('Water Data'!I162))),'Data Summary'!CJ168="Yes"),OFFSET('Water Data'!$I$9,0,10*ROW('Water Data'!I162)),NA())</f>
        <v>#N/A</v>
      </c>
      <c r="V168" s="507" t="e">
        <f ca="1">+IF(AND(ISNUMBER(OFFSET('Sanitation Data'!$D$4,0,10*ROW('Sanitation Data'!D162))),'Data Summary'!CK168="Yes"),100-OFFSET('Sanitation Data'!$D$4,0,10*ROW('Sanitation Data'!D162)),NA())</f>
        <v>#N/A</v>
      </c>
      <c r="W168" s="507" t="e">
        <f ca="1">+IF(AND(ISNUMBER(OFFSET('Sanitation Data'!$D$6,0,10*ROW('Sanitation Data'!D162))),'Data Summary'!CL168="Yes"),OFFSET('Sanitation Data'!$D$6,0,10*ROW('Sanitation Data'!D162)),NA())</f>
        <v>#N/A</v>
      </c>
      <c r="X168" s="507" t="e">
        <f ca="1">+IF(AND(ISNUMBER(OFFSET('Sanitation Data'!$D$10,0,10*ROW('Sanitation Data'!D162))),'Data Summary'!CM168="Yes"),OFFSET('Sanitation Data'!$D$10,0,10*ROW('Sanitation Data'!D162)),NA())</f>
        <v>#N/A</v>
      </c>
      <c r="Y168" s="507" t="e">
        <f ca="1">+IF(AND(ISNUMBER(OFFSET('Sanitation Data'!$D$11,0,10*ROW('Sanitation Data'!D162))),'Data Summary'!CN168="Yes"),OFFSET('Sanitation Data'!$D$11,0,10*ROW('Sanitation Data'!D162)),NA())</f>
        <v>#N/A</v>
      </c>
      <c r="Z168" s="507" t="e">
        <f ca="1">+IF(AND(ISNUMBER(OFFSET('Sanitation Data'!$D$12,0,10*ROW('Sanitation Data'!D162))),'Data Summary'!CO168="Yes"),OFFSET('Sanitation Data'!$D$12,0,10*ROW('Sanitation Data'!D162)),NA())</f>
        <v>#N/A</v>
      </c>
      <c r="AA168" s="507" t="e">
        <f ca="1">+IF(AND(ISNUMBER(OFFSET('Sanitation Data'!$E$4,0,10*ROW('Sanitation Data'!E162))),'Data Summary'!CP168="Yes"),100-OFFSET('Sanitation Data'!$E$4,0,10*ROW('Sanitation Data'!E162)),NA())</f>
        <v>#N/A</v>
      </c>
      <c r="AB168" s="507" t="e">
        <f ca="1">+IF(AND(ISNUMBER(OFFSET('Sanitation Data'!$E$6,0,10*ROW('Sanitation Data'!E162))),'Data Summary'!CQ168="Yes"),OFFSET('Sanitation Data'!$E$6,0,10*ROW('Sanitation Data'!E162)),NA())</f>
        <v>#N/A</v>
      </c>
      <c r="AC168" s="507" t="e">
        <f ca="1">+IF(AND(ISNUMBER(OFFSET('Sanitation Data'!$E$10,0,10*ROW('Sanitation Data'!E162))),'Data Summary'!CR168="Yes"),OFFSET('Sanitation Data'!$E$10,0,10*ROW('Sanitation Data'!E162)),NA())</f>
        <v>#N/A</v>
      </c>
      <c r="AD168" s="507" t="e">
        <f ca="1">+IF(AND(ISNUMBER(OFFSET('Sanitation Data'!$E$11,0,10*ROW('Sanitation Data'!E162))),'Data Summary'!CS168="Yes"),OFFSET('Sanitation Data'!$E$11,0,10*ROW('Sanitation Data'!E162)),NA())</f>
        <v>#N/A</v>
      </c>
      <c r="AE168" s="507" t="e">
        <f ca="1">+IF(AND(ISNUMBER(OFFSET('Sanitation Data'!$E$12,0,10*ROW('Sanitation Data'!E162))),'Data Summary'!CT168="Yes"),OFFSET('Sanitation Data'!$E$12,0,10*ROW('Sanitation Data'!E162)),NA())</f>
        <v>#N/A</v>
      </c>
      <c r="AF168" s="507" t="e">
        <f ca="1">+IF(AND(ISNUMBER(OFFSET('Sanitation Data'!$F$4,0,10*ROW('Sanitation Data'!F162))),'Data Summary'!CU168="Yes"),100-OFFSET('Sanitation Data'!$F$4,0,10*ROW('Sanitation Data'!F162)),NA())</f>
        <v>#N/A</v>
      </c>
      <c r="AG168" s="507" t="e">
        <f ca="1">+IF(AND(ISNUMBER(OFFSET('Sanitation Data'!$F$6,0,10*ROW('Sanitation Data'!F162))),'Data Summary'!CV168="Yes"),OFFSET('Sanitation Data'!$F$6,0,10*ROW('Sanitation Data'!F162)),NA())</f>
        <v>#N/A</v>
      </c>
      <c r="AH168" s="507" t="e">
        <f ca="1">+IF(AND(ISNUMBER(OFFSET('Sanitation Data'!$F$10,0,10*ROW('Sanitation Data'!F162))),'Data Summary'!CW168="Yes"),OFFSET('Sanitation Data'!$F$10,0,10*ROW('Sanitation Data'!F162)),NA())</f>
        <v>#N/A</v>
      </c>
      <c r="AI168" s="507" t="e">
        <f ca="1">+IF(AND(ISNUMBER(OFFSET('Sanitation Data'!$F$11,0,10*ROW('Sanitation Data'!F162))),'Data Summary'!CX168="Yes"),OFFSET('Sanitation Data'!$F$11,0,10*ROW('Sanitation Data'!F162)),NA())</f>
        <v>#N/A</v>
      </c>
      <c r="AJ168" s="507" t="e">
        <f ca="1">+IF(AND(ISNUMBER(OFFSET('Sanitation Data'!$F$12,0,10*ROW('Sanitation Data'!F162))),'Data Summary'!CY168="Yes"),OFFSET('Sanitation Data'!$F$12,0,10*ROW('Sanitation Data'!F162)),NA())</f>
        <v>#N/A</v>
      </c>
      <c r="AK168" s="507" t="e">
        <f ca="1">+IF(AND(ISNUMBER(OFFSET('Sanitation Data'!$G$4,0,10*ROW('Sanitation Data'!G162))),'Data Summary'!CZ168="Yes"),100-OFFSET('Sanitation Data'!$G$4,0,10*ROW('Sanitation Data'!G162)),NA())</f>
        <v>#N/A</v>
      </c>
      <c r="AL168" s="507" t="e">
        <f ca="1">+IF(AND(ISNUMBER(OFFSET('Sanitation Data'!$G$6,0,10*ROW('Sanitation Data'!G162))),'Data Summary'!DA168="Yes"),OFFSET('Sanitation Data'!$G$6,0,10*ROW('Sanitation Data'!G162)),NA())</f>
        <v>#N/A</v>
      </c>
      <c r="AM168" s="507" t="e">
        <f ca="1">+IF(AND(ISNUMBER(OFFSET('Sanitation Data'!$G$10,0,10*ROW('Sanitation Data'!G162))),'Data Summary'!DB168="Yes"),OFFSET('Sanitation Data'!$G$10,0,10*ROW('Sanitation Data'!G162)),NA())</f>
        <v>#N/A</v>
      </c>
      <c r="AN168" s="507" t="e">
        <f ca="1">+IF(AND(ISNUMBER(OFFSET('Sanitation Data'!$G$11,0,10*ROW('Sanitation Data'!G162))),'Data Summary'!DC168="Yes"),OFFSET('Sanitation Data'!$G$11,0,10*ROW('Sanitation Data'!G162)),NA())</f>
        <v>#N/A</v>
      </c>
      <c r="AO168" s="507" t="e">
        <f ca="1">+IF(AND(ISNUMBER(OFFSET('Sanitation Data'!$G$12,0,10*ROW('Sanitation Data'!G162))),'Data Summary'!DD168="Yes"),OFFSET('Sanitation Data'!$G$12,0,10*ROW('Sanitation Data'!G162)),NA())</f>
        <v>#N/A</v>
      </c>
      <c r="AP168" s="507" t="e">
        <f ca="1">+IF(AND(ISNUMBER(OFFSET('Sanitation Data'!$H$4,0,10*ROW('Sanitation Data'!H162))),'Data Summary'!DE168="Yes"),100-OFFSET('Sanitation Data'!$H$4,0,10*ROW('Sanitation Data'!H162)),NA())</f>
        <v>#N/A</v>
      </c>
      <c r="AQ168" s="507" t="e">
        <f ca="1">+IF(AND(ISNUMBER(OFFSET('Sanitation Data'!$H$6,0,10*ROW('Sanitation Data'!H162))),'Data Summary'!DF168="Yes"),OFFSET('Sanitation Data'!$H$6,0,10*ROW('Sanitation Data'!H162)),NA())</f>
        <v>#N/A</v>
      </c>
      <c r="AR168" s="507" t="e">
        <f ca="1">+IF(AND(ISNUMBER(OFFSET('Sanitation Data'!$H$10,0,10*ROW('Sanitation Data'!H162))),'Data Summary'!DG168="Yes"),OFFSET('Sanitation Data'!$H$10,0,10*ROW('Sanitation Data'!H162)),NA())</f>
        <v>#N/A</v>
      </c>
      <c r="AS168" s="507" t="e">
        <f ca="1">+IF(AND(ISNUMBER(OFFSET('Sanitation Data'!$H$11,0,10*ROW('Sanitation Data'!H162))),'Data Summary'!DH168="Yes"),OFFSET('Sanitation Data'!$H$11,0,10*ROW('Sanitation Data'!H162)),NA())</f>
        <v>#N/A</v>
      </c>
      <c r="AT168" s="507" t="e">
        <f ca="1">+IF(AND(ISNUMBER(OFFSET('Sanitation Data'!$H$12,0,10*ROW('Sanitation Data'!H162))),'Data Summary'!DI168="Yes"),OFFSET('Sanitation Data'!$H$12,0,10*ROW('Sanitation Data'!H162)),NA())</f>
        <v>#N/A</v>
      </c>
      <c r="AU168" s="507" t="e">
        <f ca="1">+IF(AND(ISNUMBER(OFFSET('Sanitation Data'!$I$4,0,10*ROW('Sanitation Data'!I162))),'Data Summary'!DJ168="Yes"),100-OFFSET('Sanitation Data'!$I$4,0,10*ROW('Sanitation Data'!I162)),NA())</f>
        <v>#N/A</v>
      </c>
      <c r="AV168" s="507" t="e">
        <f ca="1">+IF(AND(ISNUMBER(OFFSET('Sanitation Data'!$I$6,0,10*ROW('Sanitation Data'!I162))),'Data Summary'!DK168="Yes"),OFFSET('Sanitation Data'!$I$6,0,10*ROW('Sanitation Data'!I162)),NA())</f>
        <v>#N/A</v>
      </c>
      <c r="AW168" s="507" t="e">
        <f ca="1">+IF(AND(ISNUMBER(OFFSET('Sanitation Data'!$I$10,0,10*ROW('Sanitation Data'!I162))),'Data Summary'!DL168="Yes"),OFFSET('Sanitation Data'!$I$10,0,10*ROW('Sanitation Data'!I162)),NA())</f>
        <v>#N/A</v>
      </c>
      <c r="AX168" s="507" t="e">
        <f ca="1">+IF(AND(ISNUMBER(OFFSET('Sanitation Data'!$I$11,0,10*ROW('Sanitation Data'!I162))),'Data Summary'!DM168="Yes"),OFFSET('Sanitation Data'!$I$11,0,10*ROW('Sanitation Data'!I162)),NA())</f>
        <v>#N/A</v>
      </c>
      <c r="AY168" s="507" t="e">
        <f ca="1">+IF(AND(ISNUMBER(OFFSET('Sanitation Data'!$I$12,0,10*ROW('Sanitation Data'!I162))),'Data Summary'!DN168="Yes"),OFFSET('Sanitation Data'!$I$12,0,10*ROW('Sanitation Data'!I162)),NA())</f>
        <v>#N/A</v>
      </c>
      <c r="AZ168" s="508" t="e">
        <f ca="1">+IF(AND(ISNUMBER(OFFSET('Hygiene Data'!$D$5,0,10*ROW('Hygiene Data'!D162))),'Data Summary'!DO168="Yes"),OFFSET('Hygiene Data'!$D$5,0,10*ROW('Hygiene Data'!D162)),NA())</f>
        <v>#N/A</v>
      </c>
      <c r="BA168" s="508" t="e">
        <f ca="1">+IF(AND(ISNUMBER(OFFSET('Hygiene Data'!$D$7,0,10*ROW('Hygiene Data'!D162))),'Data Summary'!DP168="Yes"),OFFSET('Hygiene Data'!$D$7,0,10*ROW('Hygiene Data'!D162)),NA())</f>
        <v>#N/A</v>
      </c>
      <c r="BB168" s="508" t="e">
        <f ca="1">+IF(AND(ISNUMBER(OFFSET('Hygiene Data'!$D$9,0,10*ROW('Hygiene Data'!D162))),'Data Summary'!DQ168="Yes"),OFFSET('Hygiene Data'!$D$9,0,10*ROW('Hygiene Data'!D162)),NA())</f>
        <v>#N/A</v>
      </c>
      <c r="BC168" s="508" t="e">
        <f ca="1">+IF(AND(ISNUMBER(OFFSET('Hygiene Data'!$E$5,0,10*ROW('Hygiene Data'!E162))),'Data Summary'!DR168="Yes"),OFFSET('Hygiene Data'!$E$5,0,10*ROW('Hygiene Data'!E162)),NA())</f>
        <v>#N/A</v>
      </c>
      <c r="BD168" s="508" t="e">
        <f ca="1">+IF(AND(ISNUMBER(OFFSET('Hygiene Data'!$E$7,0,10*ROW('Hygiene Data'!E162))),'Data Summary'!DS168="Yes"),OFFSET('Hygiene Data'!$E$7,0,10*ROW('Hygiene Data'!E162)),NA())</f>
        <v>#N/A</v>
      </c>
      <c r="BE168" s="508" t="e">
        <f ca="1">+IF(AND(ISNUMBER(OFFSET('Hygiene Data'!$E$9,0,10*ROW('Hygiene Data'!E162))),'Data Summary'!DT168="Yes"),OFFSET('Hygiene Data'!$E$9,0,10*ROW('Hygiene Data'!E162)),NA())</f>
        <v>#N/A</v>
      </c>
      <c r="BF168" s="508" t="e">
        <f ca="1">+IF(AND(ISNUMBER(OFFSET('Hygiene Data'!$F$5,0,10*ROW('Hygiene Data'!F162))),'Data Summary'!DU168="Yes"),OFFSET('Hygiene Data'!$F$5,0,10*ROW('Hygiene Data'!F162)),NA())</f>
        <v>#N/A</v>
      </c>
      <c r="BG168" s="508" t="e">
        <f ca="1">+IF(AND(ISNUMBER(OFFSET('Hygiene Data'!$F$7,0,10*ROW('Hygiene Data'!F162))),'Data Summary'!DV168="Yes"),OFFSET('Hygiene Data'!$F$7,0,10*ROW('Hygiene Data'!F162)),NA())</f>
        <v>#N/A</v>
      </c>
      <c r="BH168" s="508" t="e">
        <f ca="1">+IF(AND(ISNUMBER(OFFSET('Hygiene Data'!$F$9,0,10*ROW('Hygiene Data'!F162))),'Data Summary'!DW168="Yes"),OFFSET('Hygiene Data'!$F$9,0,10*ROW('Hygiene Data'!F162)),NA())</f>
        <v>#N/A</v>
      </c>
      <c r="BI168" s="508" t="e">
        <f ca="1">+IF(AND(ISNUMBER(OFFSET('Hygiene Data'!$G$5,0,10*ROW('Hygiene Data'!G162))),'Data Summary'!DX168="Yes"),OFFSET('Hygiene Data'!$G$5,0,10*ROW('Hygiene Data'!G162)),NA())</f>
        <v>#N/A</v>
      </c>
      <c r="BJ168" s="508" t="e">
        <f ca="1">+IF(AND(ISNUMBER(OFFSET('Hygiene Data'!$G$7,0,10*ROW('Hygiene Data'!G162))),'Data Summary'!DY168="Yes"),OFFSET('Hygiene Data'!$G$7,0,10*ROW('Hygiene Data'!G162)),NA())</f>
        <v>#N/A</v>
      </c>
      <c r="BK168" s="508" t="e">
        <f ca="1">+IF(AND(ISNUMBER(OFFSET('Hygiene Data'!$G$9,0,10*ROW('Hygiene Data'!G162))),'Data Summary'!DZ168="Yes"),OFFSET('Hygiene Data'!$G$9,0,10*ROW('Hygiene Data'!G162)),NA())</f>
        <v>#N/A</v>
      </c>
      <c r="BL168" s="508" t="e">
        <f ca="1">+IF(AND(ISNUMBER(OFFSET('Hygiene Data'!$H$5,0,10*ROW('Hygiene Data'!H162))),'Data Summary'!EA168="Yes"),OFFSET('Hygiene Data'!$H$5,0,10*ROW('Hygiene Data'!H162)),NA())</f>
        <v>#N/A</v>
      </c>
      <c r="BM168" s="508" t="e">
        <f ca="1">+IF(AND(ISNUMBER(OFFSET('Hygiene Data'!$H$7,0,10*ROW('Hygiene Data'!H162))),'Data Summary'!EB168="Yes"),OFFSET('Hygiene Data'!$H$7,0,10*ROW('Hygiene Data'!H162)),NA())</f>
        <v>#N/A</v>
      </c>
      <c r="BN168" s="508" t="e">
        <f ca="1">+IF(AND(ISNUMBER(OFFSET('Hygiene Data'!$H$9,0,10*ROW('Hygiene Data'!H162))),'Data Summary'!EC168="Yes"),OFFSET('Hygiene Data'!$H$9,0,10*ROW('Hygiene Data'!H162)),NA())</f>
        <v>#N/A</v>
      </c>
      <c r="BO168" s="508" t="e">
        <f ca="1">+IF(AND(ISNUMBER(OFFSET('Hygiene Data'!$I$5,0,10*ROW('Hygiene Data'!I162))),'Data Summary'!ED168="Yes"),OFFSET('Hygiene Data'!$I$5,0,10*ROW('Hygiene Data'!I162)),NA())</f>
        <v>#N/A</v>
      </c>
      <c r="BP168" s="508" t="e">
        <f ca="1">+IF(AND(ISNUMBER(OFFSET('Hygiene Data'!$I$7,0,10*ROW('Hygiene Data'!I162))),'Data Summary'!EE168="Yes"),OFFSET('Hygiene Data'!$I$7,0,10*ROW('Hygiene Data'!I162)),NA())</f>
        <v>#N/A</v>
      </c>
      <c r="BQ168" s="508" t="e">
        <f ca="1">+IF(AND(ISNUMBER(OFFSET('Hygiene Data'!$I$9,0,10*ROW('Hygiene Data'!I162))),'Data Summary'!EF168="Yes"),OFFSET('Hygiene Data'!$I$9,0,10*ROW('Hygiene Data'!I162)),NA())</f>
        <v>#N/A</v>
      </c>
    </row>
    <row r="169" spans="1:69" x14ac:dyDescent="0.25">
      <c r="A169" s="504" t="e">
        <f ca="1">+RIGHT('Data Summary'!A169,LEN('Data Summary'!A169)-9)</f>
        <v>#VALUE!</v>
      </c>
      <c r="B169" s="478" t="str">
        <f ca="1">+IF(ISTEXT('Data Summary'!B169),'Data Summary'!B169,"")</f>
        <v/>
      </c>
      <c r="C169" s="505" t="e">
        <f ca="1">+VALUE('Data Summary'!C169)</f>
        <v>#VALUE!</v>
      </c>
      <c r="D169" s="506" t="e">
        <f ca="1">+IF(AND(ISNUMBER(OFFSET('Water Data'!$D$4,0,10*ROW('Water Data'!D163))),'Data Summary'!BS169="Yes"),100-OFFSET('Water Data'!$D$4,0,10*ROW('Water Data'!D163)),NA())</f>
        <v>#N/A</v>
      </c>
      <c r="E169" s="506" t="e">
        <f ca="1">+IF(AND(ISNUMBER(OFFSET('Water Data'!$D$6,0,10*ROW('Water Data'!D163))),'Data Summary'!BT169="Yes"),OFFSET('Water Data'!$D$6,0,10*ROW('Water Data'!D163)),NA())</f>
        <v>#N/A</v>
      </c>
      <c r="F169" s="506" t="e">
        <f ca="1">+IF(AND(ISNUMBER(OFFSET('Water Data'!$D$9,0,10*ROW('Water Data'!D163))),'Data Summary'!BU169="Yes"),OFFSET('Water Data'!$D$9,0,10*ROW('Water Data'!D163)),NA())</f>
        <v>#N/A</v>
      </c>
      <c r="G169" s="506" t="e">
        <f ca="1">+IF(AND(ISNUMBER(OFFSET('Water Data'!$E$4,0,10*ROW('Water Data'!E163))),'Data Summary'!BV169="Yes"),100-OFFSET('Water Data'!$E$4,0,10*ROW('Water Data'!E163)),NA())</f>
        <v>#N/A</v>
      </c>
      <c r="H169" s="506" t="e">
        <f ca="1">+IF(AND(ISNUMBER(OFFSET('Water Data'!$E$6,0,10*ROW('Water Data'!E163))),'Data Summary'!BW169="Yes"),OFFSET('Water Data'!$E$6,0,10*ROW('Water Data'!E163)),NA())</f>
        <v>#N/A</v>
      </c>
      <c r="I169" s="506" t="e">
        <f ca="1">+IF(AND(ISNUMBER(OFFSET('Water Data'!$E$9,0,10*ROW('Water Data'!E163))),'Data Summary'!BX169="Yes"),OFFSET('Water Data'!$E$9,0,10*ROW('Water Data'!E163)),NA())</f>
        <v>#N/A</v>
      </c>
      <c r="J169" s="506" t="e">
        <f ca="1">+IF(AND(ISNUMBER(OFFSET('Water Data'!$F$4,0,10*ROW('Water Data'!F163))),'Data Summary'!BY169="Yes"),100-OFFSET('Water Data'!$F$4,0,10*ROW('Water Data'!F163)),NA())</f>
        <v>#N/A</v>
      </c>
      <c r="K169" s="506" t="e">
        <f ca="1">+IF(AND(ISNUMBER(OFFSET('Water Data'!$F$6,0,10*ROW('Water Data'!F163))),'Data Summary'!BZ169="Yes"),OFFSET('Water Data'!$F$6,0,10*ROW('Water Data'!F163)),NA())</f>
        <v>#N/A</v>
      </c>
      <c r="L169" s="506" t="e">
        <f ca="1">+IF(AND(ISNUMBER(OFFSET('Water Data'!$F$9,0,10*ROW('Water Data'!F163))),'Data Summary'!CA169="Yes"),OFFSET('Water Data'!$F$9,0,10*ROW('Water Data'!F163)),NA())</f>
        <v>#N/A</v>
      </c>
      <c r="M169" s="506" t="e">
        <f ca="1">+IF(AND(ISNUMBER(OFFSET('Water Data'!$G$4,0,10*ROW('Water Data'!G163))),'Data Summary'!CB169="Yes"),100-OFFSET('Water Data'!$G$4,0,10*ROW('Water Data'!G163)),NA())</f>
        <v>#N/A</v>
      </c>
      <c r="N169" s="506" t="e">
        <f ca="1">+IF(AND(ISNUMBER(OFFSET('Water Data'!$G$6,0,10*ROW('Water Data'!G163))),'Data Summary'!CC169="Yes"),OFFSET('Water Data'!$G$6,0,10*ROW('Water Data'!G163)),NA())</f>
        <v>#N/A</v>
      </c>
      <c r="O169" s="506" t="e">
        <f ca="1">+IF(AND(ISNUMBER(OFFSET('Water Data'!$G$9,0,10*ROW('Water Data'!G163))),'Data Summary'!CD169="Yes"),OFFSET('Water Data'!$G$9,0,10*ROW('Water Data'!G163)),NA())</f>
        <v>#N/A</v>
      </c>
      <c r="P169" s="506" t="e">
        <f ca="1">+IF(AND(ISNUMBER(OFFSET('Water Data'!$H$4,0,10*ROW('Water Data'!H163))),'Data Summary'!CE169="Yes"),100-OFFSET('Water Data'!$H$4,0,10*ROW('Water Data'!H163)),NA())</f>
        <v>#N/A</v>
      </c>
      <c r="Q169" s="506" t="e">
        <f ca="1">+IF(AND(ISNUMBER(OFFSET('Water Data'!$H$6,0,10*ROW('Water Data'!H163))),'Data Summary'!CF169="Yes"),OFFSET('Water Data'!$H$6,0,10*ROW('Water Data'!H163)),NA())</f>
        <v>#N/A</v>
      </c>
      <c r="R169" s="506" t="e">
        <f ca="1">+IF(AND(ISNUMBER(OFFSET('Water Data'!$H$9,0,10*ROW('Water Data'!H163))),'Data Summary'!CG169="Yes"),OFFSET('Water Data'!$H$9,0,10*ROW('Water Data'!H163)),NA())</f>
        <v>#N/A</v>
      </c>
      <c r="S169" s="506" t="e">
        <f ca="1">+IF(AND(ISNUMBER(OFFSET('Water Data'!$I$4,0,10*ROW('Water Data'!I163))),'Data Summary'!CH169="Yes"),100-OFFSET('Water Data'!$I$4,0,10*ROW('Water Data'!I163)),NA())</f>
        <v>#N/A</v>
      </c>
      <c r="T169" s="506" t="e">
        <f ca="1">+IF(AND(ISNUMBER(OFFSET('Water Data'!$I$6,0,10*ROW('Water Data'!I163))),'Data Summary'!CI169="Yes"),OFFSET('Water Data'!$I$6,0,10*ROW('Water Data'!I163)),NA())</f>
        <v>#N/A</v>
      </c>
      <c r="U169" s="506" t="e">
        <f ca="1">+IF(AND(ISNUMBER(OFFSET('Water Data'!$I$9,0,10*ROW('Water Data'!I163))),'Data Summary'!CJ169="Yes"),OFFSET('Water Data'!$I$9,0,10*ROW('Water Data'!I163)),NA())</f>
        <v>#N/A</v>
      </c>
      <c r="V169" s="507" t="e">
        <f ca="1">+IF(AND(ISNUMBER(OFFSET('Sanitation Data'!$D$4,0,10*ROW('Sanitation Data'!D163))),'Data Summary'!CK169="Yes"),100-OFFSET('Sanitation Data'!$D$4,0,10*ROW('Sanitation Data'!D163)),NA())</f>
        <v>#N/A</v>
      </c>
      <c r="W169" s="507" t="e">
        <f ca="1">+IF(AND(ISNUMBER(OFFSET('Sanitation Data'!$D$6,0,10*ROW('Sanitation Data'!D163))),'Data Summary'!CL169="Yes"),OFFSET('Sanitation Data'!$D$6,0,10*ROW('Sanitation Data'!D163)),NA())</f>
        <v>#N/A</v>
      </c>
      <c r="X169" s="507" t="e">
        <f ca="1">+IF(AND(ISNUMBER(OFFSET('Sanitation Data'!$D$10,0,10*ROW('Sanitation Data'!D163))),'Data Summary'!CM169="Yes"),OFFSET('Sanitation Data'!$D$10,0,10*ROW('Sanitation Data'!D163)),NA())</f>
        <v>#N/A</v>
      </c>
      <c r="Y169" s="507" t="e">
        <f ca="1">+IF(AND(ISNUMBER(OFFSET('Sanitation Data'!$D$11,0,10*ROW('Sanitation Data'!D163))),'Data Summary'!CN169="Yes"),OFFSET('Sanitation Data'!$D$11,0,10*ROW('Sanitation Data'!D163)),NA())</f>
        <v>#N/A</v>
      </c>
      <c r="Z169" s="507" t="e">
        <f ca="1">+IF(AND(ISNUMBER(OFFSET('Sanitation Data'!$D$12,0,10*ROW('Sanitation Data'!D163))),'Data Summary'!CO169="Yes"),OFFSET('Sanitation Data'!$D$12,0,10*ROW('Sanitation Data'!D163)),NA())</f>
        <v>#N/A</v>
      </c>
      <c r="AA169" s="507" t="e">
        <f ca="1">+IF(AND(ISNUMBER(OFFSET('Sanitation Data'!$E$4,0,10*ROW('Sanitation Data'!E163))),'Data Summary'!CP169="Yes"),100-OFFSET('Sanitation Data'!$E$4,0,10*ROW('Sanitation Data'!E163)),NA())</f>
        <v>#N/A</v>
      </c>
      <c r="AB169" s="507" t="e">
        <f ca="1">+IF(AND(ISNUMBER(OFFSET('Sanitation Data'!$E$6,0,10*ROW('Sanitation Data'!E163))),'Data Summary'!CQ169="Yes"),OFFSET('Sanitation Data'!$E$6,0,10*ROW('Sanitation Data'!E163)),NA())</f>
        <v>#N/A</v>
      </c>
      <c r="AC169" s="507" t="e">
        <f ca="1">+IF(AND(ISNUMBER(OFFSET('Sanitation Data'!$E$10,0,10*ROW('Sanitation Data'!E163))),'Data Summary'!CR169="Yes"),OFFSET('Sanitation Data'!$E$10,0,10*ROW('Sanitation Data'!E163)),NA())</f>
        <v>#N/A</v>
      </c>
      <c r="AD169" s="507" t="e">
        <f ca="1">+IF(AND(ISNUMBER(OFFSET('Sanitation Data'!$E$11,0,10*ROW('Sanitation Data'!E163))),'Data Summary'!CS169="Yes"),OFFSET('Sanitation Data'!$E$11,0,10*ROW('Sanitation Data'!E163)),NA())</f>
        <v>#N/A</v>
      </c>
      <c r="AE169" s="507" t="e">
        <f ca="1">+IF(AND(ISNUMBER(OFFSET('Sanitation Data'!$E$12,0,10*ROW('Sanitation Data'!E163))),'Data Summary'!CT169="Yes"),OFFSET('Sanitation Data'!$E$12,0,10*ROW('Sanitation Data'!E163)),NA())</f>
        <v>#N/A</v>
      </c>
      <c r="AF169" s="507" t="e">
        <f ca="1">+IF(AND(ISNUMBER(OFFSET('Sanitation Data'!$F$4,0,10*ROW('Sanitation Data'!F163))),'Data Summary'!CU169="Yes"),100-OFFSET('Sanitation Data'!$F$4,0,10*ROW('Sanitation Data'!F163)),NA())</f>
        <v>#N/A</v>
      </c>
      <c r="AG169" s="507" t="e">
        <f ca="1">+IF(AND(ISNUMBER(OFFSET('Sanitation Data'!$F$6,0,10*ROW('Sanitation Data'!F163))),'Data Summary'!CV169="Yes"),OFFSET('Sanitation Data'!$F$6,0,10*ROW('Sanitation Data'!F163)),NA())</f>
        <v>#N/A</v>
      </c>
      <c r="AH169" s="507" t="e">
        <f ca="1">+IF(AND(ISNUMBER(OFFSET('Sanitation Data'!$F$10,0,10*ROW('Sanitation Data'!F163))),'Data Summary'!CW169="Yes"),OFFSET('Sanitation Data'!$F$10,0,10*ROW('Sanitation Data'!F163)),NA())</f>
        <v>#N/A</v>
      </c>
      <c r="AI169" s="507" t="e">
        <f ca="1">+IF(AND(ISNUMBER(OFFSET('Sanitation Data'!$F$11,0,10*ROW('Sanitation Data'!F163))),'Data Summary'!CX169="Yes"),OFFSET('Sanitation Data'!$F$11,0,10*ROW('Sanitation Data'!F163)),NA())</f>
        <v>#N/A</v>
      </c>
      <c r="AJ169" s="507" t="e">
        <f ca="1">+IF(AND(ISNUMBER(OFFSET('Sanitation Data'!$F$12,0,10*ROW('Sanitation Data'!F163))),'Data Summary'!CY169="Yes"),OFFSET('Sanitation Data'!$F$12,0,10*ROW('Sanitation Data'!F163)),NA())</f>
        <v>#N/A</v>
      </c>
      <c r="AK169" s="507" t="e">
        <f ca="1">+IF(AND(ISNUMBER(OFFSET('Sanitation Data'!$G$4,0,10*ROW('Sanitation Data'!G163))),'Data Summary'!CZ169="Yes"),100-OFFSET('Sanitation Data'!$G$4,0,10*ROW('Sanitation Data'!G163)),NA())</f>
        <v>#N/A</v>
      </c>
      <c r="AL169" s="507" t="e">
        <f ca="1">+IF(AND(ISNUMBER(OFFSET('Sanitation Data'!$G$6,0,10*ROW('Sanitation Data'!G163))),'Data Summary'!DA169="Yes"),OFFSET('Sanitation Data'!$G$6,0,10*ROW('Sanitation Data'!G163)),NA())</f>
        <v>#N/A</v>
      </c>
      <c r="AM169" s="507" t="e">
        <f ca="1">+IF(AND(ISNUMBER(OFFSET('Sanitation Data'!$G$10,0,10*ROW('Sanitation Data'!G163))),'Data Summary'!DB169="Yes"),OFFSET('Sanitation Data'!$G$10,0,10*ROW('Sanitation Data'!G163)),NA())</f>
        <v>#N/A</v>
      </c>
      <c r="AN169" s="507" t="e">
        <f ca="1">+IF(AND(ISNUMBER(OFFSET('Sanitation Data'!$G$11,0,10*ROW('Sanitation Data'!G163))),'Data Summary'!DC169="Yes"),OFFSET('Sanitation Data'!$G$11,0,10*ROW('Sanitation Data'!G163)),NA())</f>
        <v>#N/A</v>
      </c>
      <c r="AO169" s="507" t="e">
        <f ca="1">+IF(AND(ISNUMBER(OFFSET('Sanitation Data'!$G$12,0,10*ROW('Sanitation Data'!G163))),'Data Summary'!DD169="Yes"),OFFSET('Sanitation Data'!$G$12,0,10*ROW('Sanitation Data'!G163)),NA())</f>
        <v>#N/A</v>
      </c>
      <c r="AP169" s="507" t="e">
        <f ca="1">+IF(AND(ISNUMBER(OFFSET('Sanitation Data'!$H$4,0,10*ROW('Sanitation Data'!H163))),'Data Summary'!DE169="Yes"),100-OFFSET('Sanitation Data'!$H$4,0,10*ROW('Sanitation Data'!H163)),NA())</f>
        <v>#N/A</v>
      </c>
      <c r="AQ169" s="507" t="e">
        <f ca="1">+IF(AND(ISNUMBER(OFFSET('Sanitation Data'!$H$6,0,10*ROW('Sanitation Data'!H163))),'Data Summary'!DF169="Yes"),OFFSET('Sanitation Data'!$H$6,0,10*ROW('Sanitation Data'!H163)),NA())</f>
        <v>#N/A</v>
      </c>
      <c r="AR169" s="507" t="e">
        <f ca="1">+IF(AND(ISNUMBER(OFFSET('Sanitation Data'!$H$10,0,10*ROW('Sanitation Data'!H163))),'Data Summary'!DG169="Yes"),OFFSET('Sanitation Data'!$H$10,0,10*ROW('Sanitation Data'!H163)),NA())</f>
        <v>#N/A</v>
      </c>
      <c r="AS169" s="507" t="e">
        <f ca="1">+IF(AND(ISNUMBER(OFFSET('Sanitation Data'!$H$11,0,10*ROW('Sanitation Data'!H163))),'Data Summary'!DH169="Yes"),OFFSET('Sanitation Data'!$H$11,0,10*ROW('Sanitation Data'!H163)),NA())</f>
        <v>#N/A</v>
      </c>
      <c r="AT169" s="507" t="e">
        <f ca="1">+IF(AND(ISNUMBER(OFFSET('Sanitation Data'!$H$12,0,10*ROW('Sanitation Data'!H163))),'Data Summary'!DI169="Yes"),OFFSET('Sanitation Data'!$H$12,0,10*ROW('Sanitation Data'!H163)),NA())</f>
        <v>#N/A</v>
      </c>
      <c r="AU169" s="507" t="e">
        <f ca="1">+IF(AND(ISNUMBER(OFFSET('Sanitation Data'!$I$4,0,10*ROW('Sanitation Data'!I163))),'Data Summary'!DJ169="Yes"),100-OFFSET('Sanitation Data'!$I$4,0,10*ROW('Sanitation Data'!I163)),NA())</f>
        <v>#N/A</v>
      </c>
      <c r="AV169" s="507" t="e">
        <f ca="1">+IF(AND(ISNUMBER(OFFSET('Sanitation Data'!$I$6,0,10*ROW('Sanitation Data'!I163))),'Data Summary'!DK169="Yes"),OFFSET('Sanitation Data'!$I$6,0,10*ROW('Sanitation Data'!I163)),NA())</f>
        <v>#N/A</v>
      </c>
      <c r="AW169" s="507" t="e">
        <f ca="1">+IF(AND(ISNUMBER(OFFSET('Sanitation Data'!$I$10,0,10*ROW('Sanitation Data'!I163))),'Data Summary'!DL169="Yes"),OFFSET('Sanitation Data'!$I$10,0,10*ROW('Sanitation Data'!I163)),NA())</f>
        <v>#N/A</v>
      </c>
      <c r="AX169" s="507" t="e">
        <f ca="1">+IF(AND(ISNUMBER(OFFSET('Sanitation Data'!$I$11,0,10*ROW('Sanitation Data'!I163))),'Data Summary'!DM169="Yes"),OFFSET('Sanitation Data'!$I$11,0,10*ROW('Sanitation Data'!I163)),NA())</f>
        <v>#N/A</v>
      </c>
      <c r="AY169" s="507" t="e">
        <f ca="1">+IF(AND(ISNUMBER(OFFSET('Sanitation Data'!$I$12,0,10*ROW('Sanitation Data'!I163))),'Data Summary'!DN169="Yes"),OFFSET('Sanitation Data'!$I$12,0,10*ROW('Sanitation Data'!I163)),NA())</f>
        <v>#N/A</v>
      </c>
      <c r="AZ169" s="508" t="e">
        <f ca="1">+IF(AND(ISNUMBER(OFFSET('Hygiene Data'!$D$5,0,10*ROW('Hygiene Data'!D163))),'Data Summary'!DO169="Yes"),OFFSET('Hygiene Data'!$D$5,0,10*ROW('Hygiene Data'!D163)),NA())</f>
        <v>#N/A</v>
      </c>
      <c r="BA169" s="508" t="e">
        <f ca="1">+IF(AND(ISNUMBER(OFFSET('Hygiene Data'!$D$7,0,10*ROW('Hygiene Data'!D163))),'Data Summary'!DP169="Yes"),OFFSET('Hygiene Data'!$D$7,0,10*ROW('Hygiene Data'!D163)),NA())</f>
        <v>#N/A</v>
      </c>
      <c r="BB169" s="508" t="e">
        <f ca="1">+IF(AND(ISNUMBER(OFFSET('Hygiene Data'!$D$9,0,10*ROW('Hygiene Data'!D163))),'Data Summary'!DQ169="Yes"),OFFSET('Hygiene Data'!$D$9,0,10*ROW('Hygiene Data'!D163)),NA())</f>
        <v>#N/A</v>
      </c>
      <c r="BC169" s="508" t="e">
        <f ca="1">+IF(AND(ISNUMBER(OFFSET('Hygiene Data'!$E$5,0,10*ROW('Hygiene Data'!E163))),'Data Summary'!DR169="Yes"),OFFSET('Hygiene Data'!$E$5,0,10*ROW('Hygiene Data'!E163)),NA())</f>
        <v>#N/A</v>
      </c>
      <c r="BD169" s="508" t="e">
        <f ca="1">+IF(AND(ISNUMBER(OFFSET('Hygiene Data'!$E$7,0,10*ROW('Hygiene Data'!E163))),'Data Summary'!DS169="Yes"),OFFSET('Hygiene Data'!$E$7,0,10*ROW('Hygiene Data'!E163)),NA())</f>
        <v>#N/A</v>
      </c>
      <c r="BE169" s="508" t="e">
        <f ca="1">+IF(AND(ISNUMBER(OFFSET('Hygiene Data'!$E$9,0,10*ROW('Hygiene Data'!E163))),'Data Summary'!DT169="Yes"),OFFSET('Hygiene Data'!$E$9,0,10*ROW('Hygiene Data'!E163)),NA())</f>
        <v>#N/A</v>
      </c>
      <c r="BF169" s="508" t="e">
        <f ca="1">+IF(AND(ISNUMBER(OFFSET('Hygiene Data'!$F$5,0,10*ROW('Hygiene Data'!F163))),'Data Summary'!DU169="Yes"),OFFSET('Hygiene Data'!$F$5,0,10*ROW('Hygiene Data'!F163)),NA())</f>
        <v>#N/A</v>
      </c>
      <c r="BG169" s="508" t="e">
        <f ca="1">+IF(AND(ISNUMBER(OFFSET('Hygiene Data'!$F$7,0,10*ROW('Hygiene Data'!F163))),'Data Summary'!DV169="Yes"),OFFSET('Hygiene Data'!$F$7,0,10*ROW('Hygiene Data'!F163)),NA())</f>
        <v>#N/A</v>
      </c>
      <c r="BH169" s="508" t="e">
        <f ca="1">+IF(AND(ISNUMBER(OFFSET('Hygiene Data'!$F$9,0,10*ROW('Hygiene Data'!F163))),'Data Summary'!DW169="Yes"),OFFSET('Hygiene Data'!$F$9,0,10*ROW('Hygiene Data'!F163)),NA())</f>
        <v>#N/A</v>
      </c>
      <c r="BI169" s="508" t="e">
        <f ca="1">+IF(AND(ISNUMBER(OFFSET('Hygiene Data'!$G$5,0,10*ROW('Hygiene Data'!G163))),'Data Summary'!DX169="Yes"),OFFSET('Hygiene Data'!$G$5,0,10*ROW('Hygiene Data'!G163)),NA())</f>
        <v>#N/A</v>
      </c>
      <c r="BJ169" s="508" t="e">
        <f ca="1">+IF(AND(ISNUMBER(OFFSET('Hygiene Data'!$G$7,0,10*ROW('Hygiene Data'!G163))),'Data Summary'!DY169="Yes"),OFFSET('Hygiene Data'!$G$7,0,10*ROW('Hygiene Data'!G163)),NA())</f>
        <v>#N/A</v>
      </c>
      <c r="BK169" s="508" t="e">
        <f ca="1">+IF(AND(ISNUMBER(OFFSET('Hygiene Data'!$G$9,0,10*ROW('Hygiene Data'!G163))),'Data Summary'!DZ169="Yes"),OFFSET('Hygiene Data'!$G$9,0,10*ROW('Hygiene Data'!G163)),NA())</f>
        <v>#N/A</v>
      </c>
      <c r="BL169" s="508" t="e">
        <f ca="1">+IF(AND(ISNUMBER(OFFSET('Hygiene Data'!$H$5,0,10*ROW('Hygiene Data'!H163))),'Data Summary'!EA169="Yes"),OFFSET('Hygiene Data'!$H$5,0,10*ROW('Hygiene Data'!H163)),NA())</f>
        <v>#N/A</v>
      </c>
      <c r="BM169" s="508" t="e">
        <f ca="1">+IF(AND(ISNUMBER(OFFSET('Hygiene Data'!$H$7,0,10*ROW('Hygiene Data'!H163))),'Data Summary'!EB169="Yes"),OFFSET('Hygiene Data'!$H$7,0,10*ROW('Hygiene Data'!H163)),NA())</f>
        <v>#N/A</v>
      </c>
      <c r="BN169" s="508" t="e">
        <f ca="1">+IF(AND(ISNUMBER(OFFSET('Hygiene Data'!$H$9,0,10*ROW('Hygiene Data'!H163))),'Data Summary'!EC169="Yes"),OFFSET('Hygiene Data'!$H$9,0,10*ROW('Hygiene Data'!H163)),NA())</f>
        <v>#N/A</v>
      </c>
      <c r="BO169" s="508" t="e">
        <f ca="1">+IF(AND(ISNUMBER(OFFSET('Hygiene Data'!$I$5,0,10*ROW('Hygiene Data'!I163))),'Data Summary'!ED169="Yes"),OFFSET('Hygiene Data'!$I$5,0,10*ROW('Hygiene Data'!I163)),NA())</f>
        <v>#N/A</v>
      </c>
      <c r="BP169" s="508" t="e">
        <f ca="1">+IF(AND(ISNUMBER(OFFSET('Hygiene Data'!$I$7,0,10*ROW('Hygiene Data'!I163))),'Data Summary'!EE169="Yes"),OFFSET('Hygiene Data'!$I$7,0,10*ROW('Hygiene Data'!I163)),NA())</f>
        <v>#N/A</v>
      </c>
      <c r="BQ169" s="508" t="e">
        <f ca="1">+IF(AND(ISNUMBER(OFFSET('Hygiene Data'!$I$9,0,10*ROW('Hygiene Data'!I163))),'Data Summary'!EF169="Yes"),OFFSET('Hygiene Data'!$I$9,0,10*ROW('Hygiene Data'!I163)),NA())</f>
        <v>#N/A</v>
      </c>
    </row>
    <row r="170" spans="1:69" x14ac:dyDescent="0.25">
      <c r="A170" s="504" t="e">
        <f ca="1">+RIGHT('Data Summary'!A170,LEN('Data Summary'!A170)-9)</f>
        <v>#VALUE!</v>
      </c>
      <c r="B170" s="478" t="str">
        <f ca="1">+IF(ISTEXT('Data Summary'!B170),'Data Summary'!B170,"")</f>
        <v/>
      </c>
      <c r="C170" s="505" t="e">
        <f ca="1">+VALUE('Data Summary'!C170)</f>
        <v>#VALUE!</v>
      </c>
      <c r="D170" s="506" t="e">
        <f ca="1">+IF(AND(ISNUMBER(OFFSET('Water Data'!$D$4,0,10*ROW('Water Data'!D164))),'Data Summary'!BS170="Yes"),100-OFFSET('Water Data'!$D$4,0,10*ROW('Water Data'!D164)),NA())</f>
        <v>#N/A</v>
      </c>
      <c r="E170" s="506" t="e">
        <f ca="1">+IF(AND(ISNUMBER(OFFSET('Water Data'!$D$6,0,10*ROW('Water Data'!D164))),'Data Summary'!BT170="Yes"),OFFSET('Water Data'!$D$6,0,10*ROW('Water Data'!D164)),NA())</f>
        <v>#N/A</v>
      </c>
      <c r="F170" s="506" t="e">
        <f ca="1">+IF(AND(ISNUMBER(OFFSET('Water Data'!$D$9,0,10*ROW('Water Data'!D164))),'Data Summary'!BU170="Yes"),OFFSET('Water Data'!$D$9,0,10*ROW('Water Data'!D164)),NA())</f>
        <v>#N/A</v>
      </c>
      <c r="G170" s="506" t="e">
        <f ca="1">+IF(AND(ISNUMBER(OFFSET('Water Data'!$E$4,0,10*ROW('Water Data'!E164))),'Data Summary'!BV170="Yes"),100-OFFSET('Water Data'!$E$4,0,10*ROW('Water Data'!E164)),NA())</f>
        <v>#N/A</v>
      </c>
      <c r="H170" s="506" t="e">
        <f ca="1">+IF(AND(ISNUMBER(OFFSET('Water Data'!$E$6,0,10*ROW('Water Data'!E164))),'Data Summary'!BW170="Yes"),OFFSET('Water Data'!$E$6,0,10*ROW('Water Data'!E164)),NA())</f>
        <v>#N/A</v>
      </c>
      <c r="I170" s="506" t="e">
        <f ca="1">+IF(AND(ISNUMBER(OFFSET('Water Data'!$E$9,0,10*ROW('Water Data'!E164))),'Data Summary'!BX170="Yes"),OFFSET('Water Data'!$E$9,0,10*ROW('Water Data'!E164)),NA())</f>
        <v>#N/A</v>
      </c>
      <c r="J170" s="506" t="e">
        <f ca="1">+IF(AND(ISNUMBER(OFFSET('Water Data'!$F$4,0,10*ROW('Water Data'!F164))),'Data Summary'!BY170="Yes"),100-OFFSET('Water Data'!$F$4,0,10*ROW('Water Data'!F164)),NA())</f>
        <v>#N/A</v>
      </c>
      <c r="K170" s="506" t="e">
        <f ca="1">+IF(AND(ISNUMBER(OFFSET('Water Data'!$F$6,0,10*ROW('Water Data'!F164))),'Data Summary'!BZ170="Yes"),OFFSET('Water Data'!$F$6,0,10*ROW('Water Data'!F164)),NA())</f>
        <v>#N/A</v>
      </c>
      <c r="L170" s="506" t="e">
        <f ca="1">+IF(AND(ISNUMBER(OFFSET('Water Data'!$F$9,0,10*ROW('Water Data'!F164))),'Data Summary'!CA170="Yes"),OFFSET('Water Data'!$F$9,0,10*ROW('Water Data'!F164)),NA())</f>
        <v>#N/A</v>
      </c>
      <c r="M170" s="506" t="e">
        <f ca="1">+IF(AND(ISNUMBER(OFFSET('Water Data'!$G$4,0,10*ROW('Water Data'!G164))),'Data Summary'!CB170="Yes"),100-OFFSET('Water Data'!$G$4,0,10*ROW('Water Data'!G164)),NA())</f>
        <v>#N/A</v>
      </c>
      <c r="N170" s="506" t="e">
        <f ca="1">+IF(AND(ISNUMBER(OFFSET('Water Data'!$G$6,0,10*ROW('Water Data'!G164))),'Data Summary'!CC170="Yes"),OFFSET('Water Data'!$G$6,0,10*ROW('Water Data'!G164)),NA())</f>
        <v>#N/A</v>
      </c>
      <c r="O170" s="506" t="e">
        <f ca="1">+IF(AND(ISNUMBER(OFFSET('Water Data'!$G$9,0,10*ROW('Water Data'!G164))),'Data Summary'!CD170="Yes"),OFFSET('Water Data'!$G$9,0,10*ROW('Water Data'!G164)),NA())</f>
        <v>#N/A</v>
      </c>
      <c r="P170" s="506" t="e">
        <f ca="1">+IF(AND(ISNUMBER(OFFSET('Water Data'!$H$4,0,10*ROW('Water Data'!H164))),'Data Summary'!CE170="Yes"),100-OFFSET('Water Data'!$H$4,0,10*ROW('Water Data'!H164)),NA())</f>
        <v>#N/A</v>
      </c>
      <c r="Q170" s="506" t="e">
        <f ca="1">+IF(AND(ISNUMBER(OFFSET('Water Data'!$H$6,0,10*ROW('Water Data'!H164))),'Data Summary'!CF170="Yes"),OFFSET('Water Data'!$H$6,0,10*ROW('Water Data'!H164)),NA())</f>
        <v>#N/A</v>
      </c>
      <c r="R170" s="506" t="e">
        <f ca="1">+IF(AND(ISNUMBER(OFFSET('Water Data'!$H$9,0,10*ROW('Water Data'!H164))),'Data Summary'!CG170="Yes"),OFFSET('Water Data'!$H$9,0,10*ROW('Water Data'!H164)),NA())</f>
        <v>#N/A</v>
      </c>
      <c r="S170" s="506" t="e">
        <f ca="1">+IF(AND(ISNUMBER(OFFSET('Water Data'!$I$4,0,10*ROW('Water Data'!I164))),'Data Summary'!CH170="Yes"),100-OFFSET('Water Data'!$I$4,0,10*ROW('Water Data'!I164)),NA())</f>
        <v>#N/A</v>
      </c>
      <c r="T170" s="506" t="e">
        <f ca="1">+IF(AND(ISNUMBER(OFFSET('Water Data'!$I$6,0,10*ROW('Water Data'!I164))),'Data Summary'!CI170="Yes"),OFFSET('Water Data'!$I$6,0,10*ROW('Water Data'!I164)),NA())</f>
        <v>#N/A</v>
      </c>
      <c r="U170" s="506" t="e">
        <f ca="1">+IF(AND(ISNUMBER(OFFSET('Water Data'!$I$9,0,10*ROW('Water Data'!I164))),'Data Summary'!CJ170="Yes"),OFFSET('Water Data'!$I$9,0,10*ROW('Water Data'!I164)),NA())</f>
        <v>#N/A</v>
      </c>
      <c r="V170" s="507" t="e">
        <f ca="1">+IF(AND(ISNUMBER(OFFSET('Sanitation Data'!$D$4,0,10*ROW('Sanitation Data'!D164))),'Data Summary'!CK170="Yes"),100-OFFSET('Sanitation Data'!$D$4,0,10*ROW('Sanitation Data'!D164)),NA())</f>
        <v>#N/A</v>
      </c>
      <c r="W170" s="507" t="e">
        <f ca="1">+IF(AND(ISNUMBER(OFFSET('Sanitation Data'!$D$6,0,10*ROW('Sanitation Data'!D164))),'Data Summary'!CL170="Yes"),OFFSET('Sanitation Data'!$D$6,0,10*ROW('Sanitation Data'!D164)),NA())</f>
        <v>#N/A</v>
      </c>
      <c r="X170" s="507" t="e">
        <f ca="1">+IF(AND(ISNUMBER(OFFSET('Sanitation Data'!$D$10,0,10*ROW('Sanitation Data'!D164))),'Data Summary'!CM170="Yes"),OFFSET('Sanitation Data'!$D$10,0,10*ROW('Sanitation Data'!D164)),NA())</f>
        <v>#N/A</v>
      </c>
      <c r="Y170" s="507" t="e">
        <f ca="1">+IF(AND(ISNUMBER(OFFSET('Sanitation Data'!$D$11,0,10*ROW('Sanitation Data'!D164))),'Data Summary'!CN170="Yes"),OFFSET('Sanitation Data'!$D$11,0,10*ROW('Sanitation Data'!D164)),NA())</f>
        <v>#N/A</v>
      </c>
      <c r="Z170" s="507" t="e">
        <f ca="1">+IF(AND(ISNUMBER(OFFSET('Sanitation Data'!$D$12,0,10*ROW('Sanitation Data'!D164))),'Data Summary'!CO170="Yes"),OFFSET('Sanitation Data'!$D$12,0,10*ROW('Sanitation Data'!D164)),NA())</f>
        <v>#N/A</v>
      </c>
      <c r="AA170" s="507" t="e">
        <f ca="1">+IF(AND(ISNUMBER(OFFSET('Sanitation Data'!$E$4,0,10*ROW('Sanitation Data'!E164))),'Data Summary'!CP170="Yes"),100-OFFSET('Sanitation Data'!$E$4,0,10*ROW('Sanitation Data'!E164)),NA())</f>
        <v>#N/A</v>
      </c>
      <c r="AB170" s="507" t="e">
        <f ca="1">+IF(AND(ISNUMBER(OFFSET('Sanitation Data'!$E$6,0,10*ROW('Sanitation Data'!E164))),'Data Summary'!CQ170="Yes"),OFFSET('Sanitation Data'!$E$6,0,10*ROW('Sanitation Data'!E164)),NA())</f>
        <v>#N/A</v>
      </c>
      <c r="AC170" s="507" t="e">
        <f ca="1">+IF(AND(ISNUMBER(OFFSET('Sanitation Data'!$E$10,0,10*ROW('Sanitation Data'!E164))),'Data Summary'!CR170="Yes"),OFFSET('Sanitation Data'!$E$10,0,10*ROW('Sanitation Data'!E164)),NA())</f>
        <v>#N/A</v>
      </c>
      <c r="AD170" s="507" t="e">
        <f ca="1">+IF(AND(ISNUMBER(OFFSET('Sanitation Data'!$E$11,0,10*ROW('Sanitation Data'!E164))),'Data Summary'!CS170="Yes"),OFFSET('Sanitation Data'!$E$11,0,10*ROW('Sanitation Data'!E164)),NA())</f>
        <v>#N/A</v>
      </c>
      <c r="AE170" s="507" t="e">
        <f ca="1">+IF(AND(ISNUMBER(OFFSET('Sanitation Data'!$E$12,0,10*ROW('Sanitation Data'!E164))),'Data Summary'!CT170="Yes"),OFFSET('Sanitation Data'!$E$12,0,10*ROW('Sanitation Data'!E164)),NA())</f>
        <v>#N/A</v>
      </c>
      <c r="AF170" s="507" t="e">
        <f ca="1">+IF(AND(ISNUMBER(OFFSET('Sanitation Data'!$F$4,0,10*ROW('Sanitation Data'!F164))),'Data Summary'!CU170="Yes"),100-OFFSET('Sanitation Data'!$F$4,0,10*ROW('Sanitation Data'!F164)),NA())</f>
        <v>#N/A</v>
      </c>
      <c r="AG170" s="507" t="e">
        <f ca="1">+IF(AND(ISNUMBER(OFFSET('Sanitation Data'!$F$6,0,10*ROW('Sanitation Data'!F164))),'Data Summary'!CV170="Yes"),OFFSET('Sanitation Data'!$F$6,0,10*ROW('Sanitation Data'!F164)),NA())</f>
        <v>#N/A</v>
      </c>
      <c r="AH170" s="507" t="e">
        <f ca="1">+IF(AND(ISNUMBER(OFFSET('Sanitation Data'!$F$10,0,10*ROW('Sanitation Data'!F164))),'Data Summary'!CW170="Yes"),OFFSET('Sanitation Data'!$F$10,0,10*ROW('Sanitation Data'!F164)),NA())</f>
        <v>#N/A</v>
      </c>
      <c r="AI170" s="507" t="e">
        <f ca="1">+IF(AND(ISNUMBER(OFFSET('Sanitation Data'!$F$11,0,10*ROW('Sanitation Data'!F164))),'Data Summary'!CX170="Yes"),OFFSET('Sanitation Data'!$F$11,0,10*ROW('Sanitation Data'!F164)),NA())</f>
        <v>#N/A</v>
      </c>
      <c r="AJ170" s="507" t="e">
        <f ca="1">+IF(AND(ISNUMBER(OFFSET('Sanitation Data'!$F$12,0,10*ROW('Sanitation Data'!F164))),'Data Summary'!CY170="Yes"),OFFSET('Sanitation Data'!$F$12,0,10*ROW('Sanitation Data'!F164)),NA())</f>
        <v>#N/A</v>
      </c>
      <c r="AK170" s="507" t="e">
        <f ca="1">+IF(AND(ISNUMBER(OFFSET('Sanitation Data'!$G$4,0,10*ROW('Sanitation Data'!G164))),'Data Summary'!CZ170="Yes"),100-OFFSET('Sanitation Data'!$G$4,0,10*ROW('Sanitation Data'!G164)),NA())</f>
        <v>#N/A</v>
      </c>
      <c r="AL170" s="507" t="e">
        <f ca="1">+IF(AND(ISNUMBER(OFFSET('Sanitation Data'!$G$6,0,10*ROW('Sanitation Data'!G164))),'Data Summary'!DA170="Yes"),OFFSET('Sanitation Data'!$G$6,0,10*ROW('Sanitation Data'!G164)),NA())</f>
        <v>#N/A</v>
      </c>
      <c r="AM170" s="507" t="e">
        <f ca="1">+IF(AND(ISNUMBER(OFFSET('Sanitation Data'!$G$10,0,10*ROW('Sanitation Data'!G164))),'Data Summary'!DB170="Yes"),OFFSET('Sanitation Data'!$G$10,0,10*ROW('Sanitation Data'!G164)),NA())</f>
        <v>#N/A</v>
      </c>
      <c r="AN170" s="507" t="e">
        <f ca="1">+IF(AND(ISNUMBER(OFFSET('Sanitation Data'!$G$11,0,10*ROW('Sanitation Data'!G164))),'Data Summary'!DC170="Yes"),OFFSET('Sanitation Data'!$G$11,0,10*ROW('Sanitation Data'!G164)),NA())</f>
        <v>#N/A</v>
      </c>
      <c r="AO170" s="507" t="e">
        <f ca="1">+IF(AND(ISNUMBER(OFFSET('Sanitation Data'!$G$12,0,10*ROW('Sanitation Data'!G164))),'Data Summary'!DD170="Yes"),OFFSET('Sanitation Data'!$G$12,0,10*ROW('Sanitation Data'!G164)),NA())</f>
        <v>#N/A</v>
      </c>
      <c r="AP170" s="507" t="e">
        <f ca="1">+IF(AND(ISNUMBER(OFFSET('Sanitation Data'!$H$4,0,10*ROW('Sanitation Data'!H164))),'Data Summary'!DE170="Yes"),100-OFFSET('Sanitation Data'!$H$4,0,10*ROW('Sanitation Data'!H164)),NA())</f>
        <v>#N/A</v>
      </c>
      <c r="AQ170" s="507" t="e">
        <f ca="1">+IF(AND(ISNUMBER(OFFSET('Sanitation Data'!$H$6,0,10*ROW('Sanitation Data'!H164))),'Data Summary'!DF170="Yes"),OFFSET('Sanitation Data'!$H$6,0,10*ROW('Sanitation Data'!H164)),NA())</f>
        <v>#N/A</v>
      </c>
      <c r="AR170" s="507" t="e">
        <f ca="1">+IF(AND(ISNUMBER(OFFSET('Sanitation Data'!$H$10,0,10*ROW('Sanitation Data'!H164))),'Data Summary'!DG170="Yes"),OFFSET('Sanitation Data'!$H$10,0,10*ROW('Sanitation Data'!H164)),NA())</f>
        <v>#N/A</v>
      </c>
      <c r="AS170" s="507" t="e">
        <f ca="1">+IF(AND(ISNUMBER(OFFSET('Sanitation Data'!$H$11,0,10*ROW('Sanitation Data'!H164))),'Data Summary'!DH170="Yes"),OFFSET('Sanitation Data'!$H$11,0,10*ROW('Sanitation Data'!H164)),NA())</f>
        <v>#N/A</v>
      </c>
      <c r="AT170" s="507" t="e">
        <f ca="1">+IF(AND(ISNUMBER(OFFSET('Sanitation Data'!$H$12,0,10*ROW('Sanitation Data'!H164))),'Data Summary'!DI170="Yes"),OFFSET('Sanitation Data'!$H$12,0,10*ROW('Sanitation Data'!H164)),NA())</f>
        <v>#N/A</v>
      </c>
      <c r="AU170" s="507" t="e">
        <f ca="1">+IF(AND(ISNUMBER(OFFSET('Sanitation Data'!$I$4,0,10*ROW('Sanitation Data'!I164))),'Data Summary'!DJ170="Yes"),100-OFFSET('Sanitation Data'!$I$4,0,10*ROW('Sanitation Data'!I164)),NA())</f>
        <v>#N/A</v>
      </c>
      <c r="AV170" s="507" t="e">
        <f ca="1">+IF(AND(ISNUMBER(OFFSET('Sanitation Data'!$I$6,0,10*ROW('Sanitation Data'!I164))),'Data Summary'!DK170="Yes"),OFFSET('Sanitation Data'!$I$6,0,10*ROW('Sanitation Data'!I164)),NA())</f>
        <v>#N/A</v>
      </c>
      <c r="AW170" s="507" t="e">
        <f ca="1">+IF(AND(ISNUMBER(OFFSET('Sanitation Data'!$I$10,0,10*ROW('Sanitation Data'!I164))),'Data Summary'!DL170="Yes"),OFFSET('Sanitation Data'!$I$10,0,10*ROW('Sanitation Data'!I164)),NA())</f>
        <v>#N/A</v>
      </c>
      <c r="AX170" s="507" t="e">
        <f ca="1">+IF(AND(ISNUMBER(OFFSET('Sanitation Data'!$I$11,0,10*ROW('Sanitation Data'!I164))),'Data Summary'!DM170="Yes"),OFFSET('Sanitation Data'!$I$11,0,10*ROW('Sanitation Data'!I164)),NA())</f>
        <v>#N/A</v>
      </c>
      <c r="AY170" s="507" t="e">
        <f ca="1">+IF(AND(ISNUMBER(OFFSET('Sanitation Data'!$I$12,0,10*ROW('Sanitation Data'!I164))),'Data Summary'!DN170="Yes"),OFFSET('Sanitation Data'!$I$12,0,10*ROW('Sanitation Data'!I164)),NA())</f>
        <v>#N/A</v>
      </c>
      <c r="AZ170" s="508" t="e">
        <f ca="1">+IF(AND(ISNUMBER(OFFSET('Hygiene Data'!$D$5,0,10*ROW('Hygiene Data'!D164))),'Data Summary'!DO170="Yes"),OFFSET('Hygiene Data'!$D$5,0,10*ROW('Hygiene Data'!D164)),NA())</f>
        <v>#N/A</v>
      </c>
      <c r="BA170" s="508" t="e">
        <f ca="1">+IF(AND(ISNUMBER(OFFSET('Hygiene Data'!$D$7,0,10*ROW('Hygiene Data'!D164))),'Data Summary'!DP170="Yes"),OFFSET('Hygiene Data'!$D$7,0,10*ROW('Hygiene Data'!D164)),NA())</f>
        <v>#N/A</v>
      </c>
      <c r="BB170" s="508" t="e">
        <f ca="1">+IF(AND(ISNUMBER(OFFSET('Hygiene Data'!$D$9,0,10*ROW('Hygiene Data'!D164))),'Data Summary'!DQ170="Yes"),OFFSET('Hygiene Data'!$D$9,0,10*ROW('Hygiene Data'!D164)),NA())</f>
        <v>#N/A</v>
      </c>
      <c r="BC170" s="508" t="e">
        <f ca="1">+IF(AND(ISNUMBER(OFFSET('Hygiene Data'!$E$5,0,10*ROW('Hygiene Data'!E164))),'Data Summary'!DR170="Yes"),OFFSET('Hygiene Data'!$E$5,0,10*ROW('Hygiene Data'!E164)),NA())</f>
        <v>#N/A</v>
      </c>
      <c r="BD170" s="508" t="e">
        <f ca="1">+IF(AND(ISNUMBER(OFFSET('Hygiene Data'!$E$7,0,10*ROW('Hygiene Data'!E164))),'Data Summary'!DS170="Yes"),OFFSET('Hygiene Data'!$E$7,0,10*ROW('Hygiene Data'!E164)),NA())</f>
        <v>#N/A</v>
      </c>
      <c r="BE170" s="508" t="e">
        <f ca="1">+IF(AND(ISNUMBER(OFFSET('Hygiene Data'!$E$9,0,10*ROW('Hygiene Data'!E164))),'Data Summary'!DT170="Yes"),OFFSET('Hygiene Data'!$E$9,0,10*ROW('Hygiene Data'!E164)),NA())</f>
        <v>#N/A</v>
      </c>
      <c r="BF170" s="508" t="e">
        <f ca="1">+IF(AND(ISNUMBER(OFFSET('Hygiene Data'!$F$5,0,10*ROW('Hygiene Data'!F164))),'Data Summary'!DU170="Yes"),OFFSET('Hygiene Data'!$F$5,0,10*ROW('Hygiene Data'!F164)),NA())</f>
        <v>#N/A</v>
      </c>
      <c r="BG170" s="508" t="e">
        <f ca="1">+IF(AND(ISNUMBER(OFFSET('Hygiene Data'!$F$7,0,10*ROW('Hygiene Data'!F164))),'Data Summary'!DV170="Yes"),OFFSET('Hygiene Data'!$F$7,0,10*ROW('Hygiene Data'!F164)),NA())</f>
        <v>#N/A</v>
      </c>
      <c r="BH170" s="508" t="e">
        <f ca="1">+IF(AND(ISNUMBER(OFFSET('Hygiene Data'!$F$9,0,10*ROW('Hygiene Data'!F164))),'Data Summary'!DW170="Yes"),OFFSET('Hygiene Data'!$F$9,0,10*ROW('Hygiene Data'!F164)),NA())</f>
        <v>#N/A</v>
      </c>
      <c r="BI170" s="508" t="e">
        <f ca="1">+IF(AND(ISNUMBER(OFFSET('Hygiene Data'!$G$5,0,10*ROW('Hygiene Data'!G164))),'Data Summary'!DX170="Yes"),OFFSET('Hygiene Data'!$G$5,0,10*ROW('Hygiene Data'!G164)),NA())</f>
        <v>#N/A</v>
      </c>
      <c r="BJ170" s="508" t="e">
        <f ca="1">+IF(AND(ISNUMBER(OFFSET('Hygiene Data'!$G$7,0,10*ROW('Hygiene Data'!G164))),'Data Summary'!DY170="Yes"),OFFSET('Hygiene Data'!$G$7,0,10*ROW('Hygiene Data'!G164)),NA())</f>
        <v>#N/A</v>
      </c>
      <c r="BK170" s="508" t="e">
        <f ca="1">+IF(AND(ISNUMBER(OFFSET('Hygiene Data'!$G$9,0,10*ROW('Hygiene Data'!G164))),'Data Summary'!DZ170="Yes"),OFFSET('Hygiene Data'!$G$9,0,10*ROW('Hygiene Data'!G164)),NA())</f>
        <v>#N/A</v>
      </c>
      <c r="BL170" s="508" t="e">
        <f ca="1">+IF(AND(ISNUMBER(OFFSET('Hygiene Data'!$H$5,0,10*ROW('Hygiene Data'!H164))),'Data Summary'!EA170="Yes"),OFFSET('Hygiene Data'!$H$5,0,10*ROW('Hygiene Data'!H164)),NA())</f>
        <v>#N/A</v>
      </c>
      <c r="BM170" s="508" t="e">
        <f ca="1">+IF(AND(ISNUMBER(OFFSET('Hygiene Data'!$H$7,0,10*ROW('Hygiene Data'!H164))),'Data Summary'!EB170="Yes"),OFFSET('Hygiene Data'!$H$7,0,10*ROW('Hygiene Data'!H164)),NA())</f>
        <v>#N/A</v>
      </c>
      <c r="BN170" s="508" t="e">
        <f ca="1">+IF(AND(ISNUMBER(OFFSET('Hygiene Data'!$H$9,0,10*ROW('Hygiene Data'!H164))),'Data Summary'!EC170="Yes"),OFFSET('Hygiene Data'!$H$9,0,10*ROW('Hygiene Data'!H164)),NA())</f>
        <v>#N/A</v>
      </c>
      <c r="BO170" s="508" t="e">
        <f ca="1">+IF(AND(ISNUMBER(OFFSET('Hygiene Data'!$I$5,0,10*ROW('Hygiene Data'!I164))),'Data Summary'!ED170="Yes"),OFFSET('Hygiene Data'!$I$5,0,10*ROW('Hygiene Data'!I164)),NA())</f>
        <v>#N/A</v>
      </c>
      <c r="BP170" s="508" t="e">
        <f ca="1">+IF(AND(ISNUMBER(OFFSET('Hygiene Data'!$I$7,0,10*ROW('Hygiene Data'!I164))),'Data Summary'!EE170="Yes"),OFFSET('Hygiene Data'!$I$7,0,10*ROW('Hygiene Data'!I164)),NA())</f>
        <v>#N/A</v>
      </c>
      <c r="BQ170" s="508" t="e">
        <f ca="1">+IF(AND(ISNUMBER(OFFSET('Hygiene Data'!$I$9,0,10*ROW('Hygiene Data'!I164))),'Data Summary'!EF170="Yes"),OFFSET('Hygiene Data'!$I$9,0,10*ROW('Hygiene Data'!I164)),NA())</f>
        <v>#N/A</v>
      </c>
    </row>
    <row r="171" spans="1:69" x14ac:dyDescent="0.25">
      <c r="A171" s="504" t="e">
        <f ca="1">+RIGHT('Data Summary'!A171,LEN('Data Summary'!A171)-9)</f>
        <v>#VALUE!</v>
      </c>
      <c r="B171" s="478" t="str">
        <f ca="1">+IF(ISTEXT('Data Summary'!B171),'Data Summary'!B171,"")</f>
        <v/>
      </c>
      <c r="C171" s="505" t="e">
        <f ca="1">+VALUE('Data Summary'!C171)</f>
        <v>#VALUE!</v>
      </c>
      <c r="D171" s="506" t="e">
        <f ca="1">+IF(AND(ISNUMBER(OFFSET('Water Data'!$D$4,0,10*ROW('Water Data'!D165))),'Data Summary'!BS171="Yes"),100-OFFSET('Water Data'!$D$4,0,10*ROW('Water Data'!D165)),NA())</f>
        <v>#N/A</v>
      </c>
      <c r="E171" s="506" t="e">
        <f ca="1">+IF(AND(ISNUMBER(OFFSET('Water Data'!$D$6,0,10*ROW('Water Data'!D165))),'Data Summary'!BT171="Yes"),OFFSET('Water Data'!$D$6,0,10*ROW('Water Data'!D165)),NA())</f>
        <v>#N/A</v>
      </c>
      <c r="F171" s="506" t="e">
        <f ca="1">+IF(AND(ISNUMBER(OFFSET('Water Data'!$D$9,0,10*ROW('Water Data'!D165))),'Data Summary'!BU171="Yes"),OFFSET('Water Data'!$D$9,0,10*ROW('Water Data'!D165)),NA())</f>
        <v>#N/A</v>
      </c>
      <c r="G171" s="506" t="e">
        <f ca="1">+IF(AND(ISNUMBER(OFFSET('Water Data'!$E$4,0,10*ROW('Water Data'!E165))),'Data Summary'!BV171="Yes"),100-OFFSET('Water Data'!$E$4,0,10*ROW('Water Data'!E165)),NA())</f>
        <v>#N/A</v>
      </c>
      <c r="H171" s="506" t="e">
        <f ca="1">+IF(AND(ISNUMBER(OFFSET('Water Data'!$E$6,0,10*ROW('Water Data'!E165))),'Data Summary'!BW171="Yes"),OFFSET('Water Data'!$E$6,0,10*ROW('Water Data'!E165)),NA())</f>
        <v>#N/A</v>
      </c>
      <c r="I171" s="506" t="e">
        <f ca="1">+IF(AND(ISNUMBER(OFFSET('Water Data'!$E$9,0,10*ROW('Water Data'!E165))),'Data Summary'!BX171="Yes"),OFFSET('Water Data'!$E$9,0,10*ROW('Water Data'!E165)),NA())</f>
        <v>#N/A</v>
      </c>
      <c r="J171" s="506" t="e">
        <f ca="1">+IF(AND(ISNUMBER(OFFSET('Water Data'!$F$4,0,10*ROW('Water Data'!F165))),'Data Summary'!BY171="Yes"),100-OFFSET('Water Data'!$F$4,0,10*ROW('Water Data'!F165)),NA())</f>
        <v>#N/A</v>
      </c>
      <c r="K171" s="506" t="e">
        <f ca="1">+IF(AND(ISNUMBER(OFFSET('Water Data'!$F$6,0,10*ROW('Water Data'!F165))),'Data Summary'!BZ171="Yes"),OFFSET('Water Data'!$F$6,0,10*ROW('Water Data'!F165)),NA())</f>
        <v>#N/A</v>
      </c>
      <c r="L171" s="506" t="e">
        <f ca="1">+IF(AND(ISNUMBER(OFFSET('Water Data'!$F$9,0,10*ROW('Water Data'!F165))),'Data Summary'!CA171="Yes"),OFFSET('Water Data'!$F$9,0,10*ROW('Water Data'!F165)),NA())</f>
        <v>#N/A</v>
      </c>
      <c r="M171" s="506" t="e">
        <f ca="1">+IF(AND(ISNUMBER(OFFSET('Water Data'!$G$4,0,10*ROW('Water Data'!G165))),'Data Summary'!CB171="Yes"),100-OFFSET('Water Data'!$G$4,0,10*ROW('Water Data'!G165)),NA())</f>
        <v>#N/A</v>
      </c>
      <c r="N171" s="506" t="e">
        <f ca="1">+IF(AND(ISNUMBER(OFFSET('Water Data'!$G$6,0,10*ROW('Water Data'!G165))),'Data Summary'!CC171="Yes"),OFFSET('Water Data'!$G$6,0,10*ROW('Water Data'!G165)),NA())</f>
        <v>#N/A</v>
      </c>
      <c r="O171" s="506" t="e">
        <f ca="1">+IF(AND(ISNUMBER(OFFSET('Water Data'!$G$9,0,10*ROW('Water Data'!G165))),'Data Summary'!CD171="Yes"),OFFSET('Water Data'!$G$9,0,10*ROW('Water Data'!G165)),NA())</f>
        <v>#N/A</v>
      </c>
      <c r="P171" s="506" t="e">
        <f ca="1">+IF(AND(ISNUMBER(OFFSET('Water Data'!$H$4,0,10*ROW('Water Data'!H165))),'Data Summary'!CE171="Yes"),100-OFFSET('Water Data'!$H$4,0,10*ROW('Water Data'!H165)),NA())</f>
        <v>#N/A</v>
      </c>
      <c r="Q171" s="506" t="e">
        <f ca="1">+IF(AND(ISNUMBER(OFFSET('Water Data'!$H$6,0,10*ROW('Water Data'!H165))),'Data Summary'!CF171="Yes"),OFFSET('Water Data'!$H$6,0,10*ROW('Water Data'!H165)),NA())</f>
        <v>#N/A</v>
      </c>
      <c r="R171" s="506" t="e">
        <f ca="1">+IF(AND(ISNUMBER(OFFSET('Water Data'!$H$9,0,10*ROW('Water Data'!H165))),'Data Summary'!CG171="Yes"),OFFSET('Water Data'!$H$9,0,10*ROW('Water Data'!H165)),NA())</f>
        <v>#N/A</v>
      </c>
      <c r="S171" s="506" t="e">
        <f ca="1">+IF(AND(ISNUMBER(OFFSET('Water Data'!$I$4,0,10*ROW('Water Data'!I165))),'Data Summary'!CH171="Yes"),100-OFFSET('Water Data'!$I$4,0,10*ROW('Water Data'!I165)),NA())</f>
        <v>#N/A</v>
      </c>
      <c r="T171" s="506" t="e">
        <f ca="1">+IF(AND(ISNUMBER(OFFSET('Water Data'!$I$6,0,10*ROW('Water Data'!I165))),'Data Summary'!CI171="Yes"),OFFSET('Water Data'!$I$6,0,10*ROW('Water Data'!I165)),NA())</f>
        <v>#N/A</v>
      </c>
      <c r="U171" s="506" t="e">
        <f ca="1">+IF(AND(ISNUMBER(OFFSET('Water Data'!$I$9,0,10*ROW('Water Data'!I165))),'Data Summary'!CJ171="Yes"),OFFSET('Water Data'!$I$9,0,10*ROW('Water Data'!I165)),NA())</f>
        <v>#N/A</v>
      </c>
      <c r="V171" s="507" t="e">
        <f ca="1">+IF(AND(ISNUMBER(OFFSET('Sanitation Data'!$D$4,0,10*ROW('Sanitation Data'!D165))),'Data Summary'!CK171="Yes"),100-OFFSET('Sanitation Data'!$D$4,0,10*ROW('Sanitation Data'!D165)),NA())</f>
        <v>#N/A</v>
      </c>
      <c r="W171" s="507" t="e">
        <f ca="1">+IF(AND(ISNUMBER(OFFSET('Sanitation Data'!$D$6,0,10*ROW('Sanitation Data'!D165))),'Data Summary'!CL171="Yes"),OFFSET('Sanitation Data'!$D$6,0,10*ROW('Sanitation Data'!D165)),NA())</f>
        <v>#N/A</v>
      </c>
      <c r="X171" s="507" t="e">
        <f ca="1">+IF(AND(ISNUMBER(OFFSET('Sanitation Data'!$D$10,0,10*ROW('Sanitation Data'!D165))),'Data Summary'!CM171="Yes"),OFFSET('Sanitation Data'!$D$10,0,10*ROW('Sanitation Data'!D165)),NA())</f>
        <v>#N/A</v>
      </c>
      <c r="Y171" s="507" t="e">
        <f ca="1">+IF(AND(ISNUMBER(OFFSET('Sanitation Data'!$D$11,0,10*ROW('Sanitation Data'!D165))),'Data Summary'!CN171="Yes"),OFFSET('Sanitation Data'!$D$11,0,10*ROW('Sanitation Data'!D165)),NA())</f>
        <v>#N/A</v>
      </c>
      <c r="Z171" s="507" t="e">
        <f ca="1">+IF(AND(ISNUMBER(OFFSET('Sanitation Data'!$D$12,0,10*ROW('Sanitation Data'!D165))),'Data Summary'!CO171="Yes"),OFFSET('Sanitation Data'!$D$12,0,10*ROW('Sanitation Data'!D165)),NA())</f>
        <v>#N/A</v>
      </c>
      <c r="AA171" s="507" t="e">
        <f ca="1">+IF(AND(ISNUMBER(OFFSET('Sanitation Data'!$E$4,0,10*ROW('Sanitation Data'!E165))),'Data Summary'!CP171="Yes"),100-OFFSET('Sanitation Data'!$E$4,0,10*ROW('Sanitation Data'!E165)),NA())</f>
        <v>#N/A</v>
      </c>
      <c r="AB171" s="507" t="e">
        <f ca="1">+IF(AND(ISNUMBER(OFFSET('Sanitation Data'!$E$6,0,10*ROW('Sanitation Data'!E165))),'Data Summary'!CQ171="Yes"),OFFSET('Sanitation Data'!$E$6,0,10*ROW('Sanitation Data'!E165)),NA())</f>
        <v>#N/A</v>
      </c>
      <c r="AC171" s="507" t="e">
        <f ca="1">+IF(AND(ISNUMBER(OFFSET('Sanitation Data'!$E$10,0,10*ROW('Sanitation Data'!E165))),'Data Summary'!CR171="Yes"),OFFSET('Sanitation Data'!$E$10,0,10*ROW('Sanitation Data'!E165)),NA())</f>
        <v>#N/A</v>
      </c>
      <c r="AD171" s="507" t="e">
        <f ca="1">+IF(AND(ISNUMBER(OFFSET('Sanitation Data'!$E$11,0,10*ROW('Sanitation Data'!E165))),'Data Summary'!CS171="Yes"),OFFSET('Sanitation Data'!$E$11,0,10*ROW('Sanitation Data'!E165)),NA())</f>
        <v>#N/A</v>
      </c>
      <c r="AE171" s="507" t="e">
        <f ca="1">+IF(AND(ISNUMBER(OFFSET('Sanitation Data'!$E$12,0,10*ROW('Sanitation Data'!E165))),'Data Summary'!CT171="Yes"),OFFSET('Sanitation Data'!$E$12,0,10*ROW('Sanitation Data'!E165)),NA())</f>
        <v>#N/A</v>
      </c>
      <c r="AF171" s="507" t="e">
        <f ca="1">+IF(AND(ISNUMBER(OFFSET('Sanitation Data'!$F$4,0,10*ROW('Sanitation Data'!F165))),'Data Summary'!CU171="Yes"),100-OFFSET('Sanitation Data'!$F$4,0,10*ROW('Sanitation Data'!F165)),NA())</f>
        <v>#N/A</v>
      </c>
      <c r="AG171" s="507" t="e">
        <f ca="1">+IF(AND(ISNUMBER(OFFSET('Sanitation Data'!$F$6,0,10*ROW('Sanitation Data'!F165))),'Data Summary'!CV171="Yes"),OFFSET('Sanitation Data'!$F$6,0,10*ROW('Sanitation Data'!F165)),NA())</f>
        <v>#N/A</v>
      </c>
      <c r="AH171" s="507" t="e">
        <f ca="1">+IF(AND(ISNUMBER(OFFSET('Sanitation Data'!$F$10,0,10*ROW('Sanitation Data'!F165))),'Data Summary'!CW171="Yes"),OFFSET('Sanitation Data'!$F$10,0,10*ROW('Sanitation Data'!F165)),NA())</f>
        <v>#N/A</v>
      </c>
      <c r="AI171" s="507" t="e">
        <f ca="1">+IF(AND(ISNUMBER(OFFSET('Sanitation Data'!$F$11,0,10*ROW('Sanitation Data'!F165))),'Data Summary'!CX171="Yes"),OFFSET('Sanitation Data'!$F$11,0,10*ROW('Sanitation Data'!F165)),NA())</f>
        <v>#N/A</v>
      </c>
      <c r="AJ171" s="507" t="e">
        <f ca="1">+IF(AND(ISNUMBER(OFFSET('Sanitation Data'!$F$12,0,10*ROW('Sanitation Data'!F165))),'Data Summary'!CY171="Yes"),OFFSET('Sanitation Data'!$F$12,0,10*ROW('Sanitation Data'!F165)),NA())</f>
        <v>#N/A</v>
      </c>
      <c r="AK171" s="507" t="e">
        <f ca="1">+IF(AND(ISNUMBER(OFFSET('Sanitation Data'!$G$4,0,10*ROW('Sanitation Data'!G165))),'Data Summary'!CZ171="Yes"),100-OFFSET('Sanitation Data'!$G$4,0,10*ROW('Sanitation Data'!G165)),NA())</f>
        <v>#N/A</v>
      </c>
      <c r="AL171" s="507" t="e">
        <f ca="1">+IF(AND(ISNUMBER(OFFSET('Sanitation Data'!$G$6,0,10*ROW('Sanitation Data'!G165))),'Data Summary'!DA171="Yes"),OFFSET('Sanitation Data'!$G$6,0,10*ROW('Sanitation Data'!G165)),NA())</f>
        <v>#N/A</v>
      </c>
      <c r="AM171" s="507" t="e">
        <f ca="1">+IF(AND(ISNUMBER(OFFSET('Sanitation Data'!$G$10,0,10*ROW('Sanitation Data'!G165))),'Data Summary'!DB171="Yes"),OFFSET('Sanitation Data'!$G$10,0,10*ROW('Sanitation Data'!G165)),NA())</f>
        <v>#N/A</v>
      </c>
      <c r="AN171" s="507" t="e">
        <f ca="1">+IF(AND(ISNUMBER(OFFSET('Sanitation Data'!$G$11,0,10*ROW('Sanitation Data'!G165))),'Data Summary'!DC171="Yes"),OFFSET('Sanitation Data'!$G$11,0,10*ROW('Sanitation Data'!G165)),NA())</f>
        <v>#N/A</v>
      </c>
      <c r="AO171" s="507" t="e">
        <f ca="1">+IF(AND(ISNUMBER(OFFSET('Sanitation Data'!$G$12,0,10*ROW('Sanitation Data'!G165))),'Data Summary'!DD171="Yes"),OFFSET('Sanitation Data'!$G$12,0,10*ROW('Sanitation Data'!G165)),NA())</f>
        <v>#N/A</v>
      </c>
      <c r="AP171" s="507" t="e">
        <f ca="1">+IF(AND(ISNUMBER(OFFSET('Sanitation Data'!$H$4,0,10*ROW('Sanitation Data'!H165))),'Data Summary'!DE171="Yes"),100-OFFSET('Sanitation Data'!$H$4,0,10*ROW('Sanitation Data'!H165)),NA())</f>
        <v>#N/A</v>
      </c>
      <c r="AQ171" s="507" t="e">
        <f ca="1">+IF(AND(ISNUMBER(OFFSET('Sanitation Data'!$H$6,0,10*ROW('Sanitation Data'!H165))),'Data Summary'!DF171="Yes"),OFFSET('Sanitation Data'!$H$6,0,10*ROW('Sanitation Data'!H165)),NA())</f>
        <v>#N/A</v>
      </c>
      <c r="AR171" s="507" t="e">
        <f ca="1">+IF(AND(ISNUMBER(OFFSET('Sanitation Data'!$H$10,0,10*ROW('Sanitation Data'!H165))),'Data Summary'!DG171="Yes"),OFFSET('Sanitation Data'!$H$10,0,10*ROW('Sanitation Data'!H165)),NA())</f>
        <v>#N/A</v>
      </c>
      <c r="AS171" s="507" t="e">
        <f ca="1">+IF(AND(ISNUMBER(OFFSET('Sanitation Data'!$H$11,0,10*ROW('Sanitation Data'!H165))),'Data Summary'!DH171="Yes"),OFFSET('Sanitation Data'!$H$11,0,10*ROW('Sanitation Data'!H165)),NA())</f>
        <v>#N/A</v>
      </c>
      <c r="AT171" s="507" t="e">
        <f ca="1">+IF(AND(ISNUMBER(OFFSET('Sanitation Data'!$H$12,0,10*ROW('Sanitation Data'!H165))),'Data Summary'!DI171="Yes"),OFFSET('Sanitation Data'!$H$12,0,10*ROW('Sanitation Data'!H165)),NA())</f>
        <v>#N/A</v>
      </c>
      <c r="AU171" s="507" t="e">
        <f ca="1">+IF(AND(ISNUMBER(OFFSET('Sanitation Data'!$I$4,0,10*ROW('Sanitation Data'!I165))),'Data Summary'!DJ171="Yes"),100-OFFSET('Sanitation Data'!$I$4,0,10*ROW('Sanitation Data'!I165)),NA())</f>
        <v>#N/A</v>
      </c>
      <c r="AV171" s="507" t="e">
        <f ca="1">+IF(AND(ISNUMBER(OFFSET('Sanitation Data'!$I$6,0,10*ROW('Sanitation Data'!I165))),'Data Summary'!DK171="Yes"),OFFSET('Sanitation Data'!$I$6,0,10*ROW('Sanitation Data'!I165)),NA())</f>
        <v>#N/A</v>
      </c>
      <c r="AW171" s="507" t="e">
        <f ca="1">+IF(AND(ISNUMBER(OFFSET('Sanitation Data'!$I$10,0,10*ROW('Sanitation Data'!I165))),'Data Summary'!DL171="Yes"),OFFSET('Sanitation Data'!$I$10,0,10*ROW('Sanitation Data'!I165)),NA())</f>
        <v>#N/A</v>
      </c>
      <c r="AX171" s="507" t="e">
        <f ca="1">+IF(AND(ISNUMBER(OFFSET('Sanitation Data'!$I$11,0,10*ROW('Sanitation Data'!I165))),'Data Summary'!DM171="Yes"),OFFSET('Sanitation Data'!$I$11,0,10*ROW('Sanitation Data'!I165)),NA())</f>
        <v>#N/A</v>
      </c>
      <c r="AY171" s="507" t="e">
        <f ca="1">+IF(AND(ISNUMBER(OFFSET('Sanitation Data'!$I$12,0,10*ROW('Sanitation Data'!I165))),'Data Summary'!DN171="Yes"),OFFSET('Sanitation Data'!$I$12,0,10*ROW('Sanitation Data'!I165)),NA())</f>
        <v>#N/A</v>
      </c>
      <c r="AZ171" s="508" t="e">
        <f ca="1">+IF(AND(ISNUMBER(OFFSET('Hygiene Data'!$D$5,0,10*ROW('Hygiene Data'!D165))),'Data Summary'!DO171="Yes"),OFFSET('Hygiene Data'!$D$5,0,10*ROW('Hygiene Data'!D165)),NA())</f>
        <v>#N/A</v>
      </c>
      <c r="BA171" s="508" t="e">
        <f ca="1">+IF(AND(ISNUMBER(OFFSET('Hygiene Data'!$D$7,0,10*ROW('Hygiene Data'!D165))),'Data Summary'!DP171="Yes"),OFFSET('Hygiene Data'!$D$7,0,10*ROW('Hygiene Data'!D165)),NA())</f>
        <v>#N/A</v>
      </c>
      <c r="BB171" s="508" t="e">
        <f ca="1">+IF(AND(ISNUMBER(OFFSET('Hygiene Data'!$D$9,0,10*ROW('Hygiene Data'!D165))),'Data Summary'!DQ171="Yes"),OFFSET('Hygiene Data'!$D$9,0,10*ROW('Hygiene Data'!D165)),NA())</f>
        <v>#N/A</v>
      </c>
      <c r="BC171" s="508" t="e">
        <f ca="1">+IF(AND(ISNUMBER(OFFSET('Hygiene Data'!$E$5,0,10*ROW('Hygiene Data'!E165))),'Data Summary'!DR171="Yes"),OFFSET('Hygiene Data'!$E$5,0,10*ROW('Hygiene Data'!E165)),NA())</f>
        <v>#N/A</v>
      </c>
      <c r="BD171" s="508" t="e">
        <f ca="1">+IF(AND(ISNUMBER(OFFSET('Hygiene Data'!$E$7,0,10*ROW('Hygiene Data'!E165))),'Data Summary'!DS171="Yes"),OFFSET('Hygiene Data'!$E$7,0,10*ROW('Hygiene Data'!E165)),NA())</f>
        <v>#N/A</v>
      </c>
      <c r="BE171" s="508" t="e">
        <f ca="1">+IF(AND(ISNUMBER(OFFSET('Hygiene Data'!$E$9,0,10*ROW('Hygiene Data'!E165))),'Data Summary'!DT171="Yes"),OFFSET('Hygiene Data'!$E$9,0,10*ROW('Hygiene Data'!E165)),NA())</f>
        <v>#N/A</v>
      </c>
      <c r="BF171" s="508" t="e">
        <f ca="1">+IF(AND(ISNUMBER(OFFSET('Hygiene Data'!$F$5,0,10*ROW('Hygiene Data'!F165))),'Data Summary'!DU171="Yes"),OFFSET('Hygiene Data'!$F$5,0,10*ROW('Hygiene Data'!F165)),NA())</f>
        <v>#N/A</v>
      </c>
      <c r="BG171" s="508" t="e">
        <f ca="1">+IF(AND(ISNUMBER(OFFSET('Hygiene Data'!$F$7,0,10*ROW('Hygiene Data'!F165))),'Data Summary'!DV171="Yes"),OFFSET('Hygiene Data'!$F$7,0,10*ROW('Hygiene Data'!F165)),NA())</f>
        <v>#N/A</v>
      </c>
      <c r="BH171" s="508" t="e">
        <f ca="1">+IF(AND(ISNUMBER(OFFSET('Hygiene Data'!$F$9,0,10*ROW('Hygiene Data'!F165))),'Data Summary'!DW171="Yes"),OFFSET('Hygiene Data'!$F$9,0,10*ROW('Hygiene Data'!F165)),NA())</f>
        <v>#N/A</v>
      </c>
      <c r="BI171" s="508" t="e">
        <f ca="1">+IF(AND(ISNUMBER(OFFSET('Hygiene Data'!$G$5,0,10*ROW('Hygiene Data'!G165))),'Data Summary'!DX171="Yes"),OFFSET('Hygiene Data'!$G$5,0,10*ROW('Hygiene Data'!G165)),NA())</f>
        <v>#N/A</v>
      </c>
      <c r="BJ171" s="508" t="e">
        <f ca="1">+IF(AND(ISNUMBER(OFFSET('Hygiene Data'!$G$7,0,10*ROW('Hygiene Data'!G165))),'Data Summary'!DY171="Yes"),OFFSET('Hygiene Data'!$G$7,0,10*ROW('Hygiene Data'!G165)),NA())</f>
        <v>#N/A</v>
      </c>
      <c r="BK171" s="508" t="e">
        <f ca="1">+IF(AND(ISNUMBER(OFFSET('Hygiene Data'!$G$9,0,10*ROW('Hygiene Data'!G165))),'Data Summary'!DZ171="Yes"),OFFSET('Hygiene Data'!$G$9,0,10*ROW('Hygiene Data'!G165)),NA())</f>
        <v>#N/A</v>
      </c>
      <c r="BL171" s="508" t="e">
        <f ca="1">+IF(AND(ISNUMBER(OFFSET('Hygiene Data'!$H$5,0,10*ROW('Hygiene Data'!H165))),'Data Summary'!EA171="Yes"),OFFSET('Hygiene Data'!$H$5,0,10*ROW('Hygiene Data'!H165)),NA())</f>
        <v>#N/A</v>
      </c>
      <c r="BM171" s="508" t="e">
        <f ca="1">+IF(AND(ISNUMBER(OFFSET('Hygiene Data'!$H$7,0,10*ROW('Hygiene Data'!H165))),'Data Summary'!EB171="Yes"),OFFSET('Hygiene Data'!$H$7,0,10*ROW('Hygiene Data'!H165)),NA())</f>
        <v>#N/A</v>
      </c>
      <c r="BN171" s="508" t="e">
        <f ca="1">+IF(AND(ISNUMBER(OFFSET('Hygiene Data'!$H$9,0,10*ROW('Hygiene Data'!H165))),'Data Summary'!EC171="Yes"),OFFSET('Hygiene Data'!$H$9,0,10*ROW('Hygiene Data'!H165)),NA())</f>
        <v>#N/A</v>
      </c>
      <c r="BO171" s="508" t="e">
        <f ca="1">+IF(AND(ISNUMBER(OFFSET('Hygiene Data'!$I$5,0,10*ROW('Hygiene Data'!I165))),'Data Summary'!ED171="Yes"),OFFSET('Hygiene Data'!$I$5,0,10*ROW('Hygiene Data'!I165)),NA())</f>
        <v>#N/A</v>
      </c>
      <c r="BP171" s="508" t="e">
        <f ca="1">+IF(AND(ISNUMBER(OFFSET('Hygiene Data'!$I$7,0,10*ROW('Hygiene Data'!I165))),'Data Summary'!EE171="Yes"),OFFSET('Hygiene Data'!$I$7,0,10*ROW('Hygiene Data'!I165)),NA())</f>
        <v>#N/A</v>
      </c>
      <c r="BQ171" s="508" t="e">
        <f ca="1">+IF(AND(ISNUMBER(OFFSET('Hygiene Data'!$I$9,0,10*ROW('Hygiene Data'!I165))),'Data Summary'!EF171="Yes"),OFFSET('Hygiene Data'!$I$9,0,10*ROW('Hygiene Data'!I165)),NA())</f>
        <v>#N/A</v>
      </c>
    </row>
    <row r="172" spans="1:69" x14ac:dyDescent="0.25">
      <c r="A172" s="504" t="e">
        <f ca="1">+RIGHT('Data Summary'!A172,LEN('Data Summary'!A172)-9)</f>
        <v>#VALUE!</v>
      </c>
      <c r="B172" s="478" t="str">
        <f ca="1">+IF(ISTEXT('Data Summary'!B172),'Data Summary'!B172,"")</f>
        <v/>
      </c>
      <c r="C172" s="505" t="e">
        <f ca="1">+VALUE('Data Summary'!C172)</f>
        <v>#VALUE!</v>
      </c>
      <c r="D172" s="506" t="e">
        <f ca="1">+IF(AND(ISNUMBER(OFFSET('Water Data'!$D$4,0,10*ROW('Water Data'!D166))),'Data Summary'!BS172="Yes"),100-OFFSET('Water Data'!$D$4,0,10*ROW('Water Data'!D166)),NA())</f>
        <v>#N/A</v>
      </c>
      <c r="E172" s="506" t="e">
        <f ca="1">+IF(AND(ISNUMBER(OFFSET('Water Data'!$D$6,0,10*ROW('Water Data'!D166))),'Data Summary'!BT172="Yes"),OFFSET('Water Data'!$D$6,0,10*ROW('Water Data'!D166)),NA())</f>
        <v>#N/A</v>
      </c>
      <c r="F172" s="506" t="e">
        <f ca="1">+IF(AND(ISNUMBER(OFFSET('Water Data'!$D$9,0,10*ROW('Water Data'!D166))),'Data Summary'!BU172="Yes"),OFFSET('Water Data'!$D$9,0,10*ROW('Water Data'!D166)),NA())</f>
        <v>#N/A</v>
      </c>
      <c r="G172" s="506" t="e">
        <f ca="1">+IF(AND(ISNUMBER(OFFSET('Water Data'!$E$4,0,10*ROW('Water Data'!E166))),'Data Summary'!BV172="Yes"),100-OFFSET('Water Data'!$E$4,0,10*ROW('Water Data'!E166)),NA())</f>
        <v>#N/A</v>
      </c>
      <c r="H172" s="506" t="e">
        <f ca="1">+IF(AND(ISNUMBER(OFFSET('Water Data'!$E$6,0,10*ROW('Water Data'!E166))),'Data Summary'!BW172="Yes"),OFFSET('Water Data'!$E$6,0,10*ROW('Water Data'!E166)),NA())</f>
        <v>#N/A</v>
      </c>
      <c r="I172" s="506" t="e">
        <f ca="1">+IF(AND(ISNUMBER(OFFSET('Water Data'!$E$9,0,10*ROW('Water Data'!E166))),'Data Summary'!BX172="Yes"),OFFSET('Water Data'!$E$9,0,10*ROW('Water Data'!E166)),NA())</f>
        <v>#N/A</v>
      </c>
      <c r="J172" s="506" t="e">
        <f ca="1">+IF(AND(ISNUMBER(OFFSET('Water Data'!$F$4,0,10*ROW('Water Data'!F166))),'Data Summary'!BY172="Yes"),100-OFFSET('Water Data'!$F$4,0,10*ROW('Water Data'!F166)),NA())</f>
        <v>#N/A</v>
      </c>
      <c r="K172" s="506" t="e">
        <f ca="1">+IF(AND(ISNUMBER(OFFSET('Water Data'!$F$6,0,10*ROW('Water Data'!F166))),'Data Summary'!BZ172="Yes"),OFFSET('Water Data'!$F$6,0,10*ROW('Water Data'!F166)),NA())</f>
        <v>#N/A</v>
      </c>
      <c r="L172" s="506" t="e">
        <f ca="1">+IF(AND(ISNUMBER(OFFSET('Water Data'!$F$9,0,10*ROW('Water Data'!F166))),'Data Summary'!CA172="Yes"),OFFSET('Water Data'!$F$9,0,10*ROW('Water Data'!F166)),NA())</f>
        <v>#N/A</v>
      </c>
      <c r="M172" s="506" t="e">
        <f ca="1">+IF(AND(ISNUMBER(OFFSET('Water Data'!$G$4,0,10*ROW('Water Data'!G166))),'Data Summary'!CB172="Yes"),100-OFFSET('Water Data'!$G$4,0,10*ROW('Water Data'!G166)),NA())</f>
        <v>#N/A</v>
      </c>
      <c r="N172" s="506" t="e">
        <f ca="1">+IF(AND(ISNUMBER(OFFSET('Water Data'!$G$6,0,10*ROW('Water Data'!G166))),'Data Summary'!CC172="Yes"),OFFSET('Water Data'!$G$6,0,10*ROW('Water Data'!G166)),NA())</f>
        <v>#N/A</v>
      </c>
      <c r="O172" s="506" t="e">
        <f ca="1">+IF(AND(ISNUMBER(OFFSET('Water Data'!$G$9,0,10*ROW('Water Data'!G166))),'Data Summary'!CD172="Yes"),OFFSET('Water Data'!$G$9,0,10*ROW('Water Data'!G166)),NA())</f>
        <v>#N/A</v>
      </c>
      <c r="P172" s="506" t="e">
        <f ca="1">+IF(AND(ISNUMBER(OFFSET('Water Data'!$H$4,0,10*ROW('Water Data'!H166))),'Data Summary'!CE172="Yes"),100-OFFSET('Water Data'!$H$4,0,10*ROW('Water Data'!H166)),NA())</f>
        <v>#N/A</v>
      </c>
      <c r="Q172" s="506" t="e">
        <f ca="1">+IF(AND(ISNUMBER(OFFSET('Water Data'!$H$6,0,10*ROW('Water Data'!H166))),'Data Summary'!CF172="Yes"),OFFSET('Water Data'!$H$6,0,10*ROW('Water Data'!H166)),NA())</f>
        <v>#N/A</v>
      </c>
      <c r="R172" s="506" t="e">
        <f ca="1">+IF(AND(ISNUMBER(OFFSET('Water Data'!$H$9,0,10*ROW('Water Data'!H166))),'Data Summary'!CG172="Yes"),OFFSET('Water Data'!$H$9,0,10*ROW('Water Data'!H166)),NA())</f>
        <v>#N/A</v>
      </c>
      <c r="S172" s="506" t="e">
        <f ca="1">+IF(AND(ISNUMBER(OFFSET('Water Data'!$I$4,0,10*ROW('Water Data'!I166))),'Data Summary'!CH172="Yes"),100-OFFSET('Water Data'!$I$4,0,10*ROW('Water Data'!I166)),NA())</f>
        <v>#N/A</v>
      </c>
      <c r="T172" s="506" t="e">
        <f ca="1">+IF(AND(ISNUMBER(OFFSET('Water Data'!$I$6,0,10*ROW('Water Data'!I166))),'Data Summary'!CI172="Yes"),OFFSET('Water Data'!$I$6,0,10*ROW('Water Data'!I166)),NA())</f>
        <v>#N/A</v>
      </c>
      <c r="U172" s="506" t="e">
        <f ca="1">+IF(AND(ISNUMBER(OFFSET('Water Data'!$I$9,0,10*ROW('Water Data'!I166))),'Data Summary'!CJ172="Yes"),OFFSET('Water Data'!$I$9,0,10*ROW('Water Data'!I166)),NA())</f>
        <v>#N/A</v>
      </c>
      <c r="V172" s="507" t="e">
        <f ca="1">+IF(AND(ISNUMBER(OFFSET('Sanitation Data'!$D$4,0,10*ROW('Sanitation Data'!D166))),'Data Summary'!CK172="Yes"),100-OFFSET('Sanitation Data'!$D$4,0,10*ROW('Sanitation Data'!D166)),NA())</f>
        <v>#N/A</v>
      </c>
      <c r="W172" s="507" t="e">
        <f ca="1">+IF(AND(ISNUMBER(OFFSET('Sanitation Data'!$D$6,0,10*ROW('Sanitation Data'!D166))),'Data Summary'!CL172="Yes"),OFFSET('Sanitation Data'!$D$6,0,10*ROW('Sanitation Data'!D166)),NA())</f>
        <v>#N/A</v>
      </c>
      <c r="X172" s="507" t="e">
        <f ca="1">+IF(AND(ISNUMBER(OFFSET('Sanitation Data'!$D$10,0,10*ROW('Sanitation Data'!D166))),'Data Summary'!CM172="Yes"),OFFSET('Sanitation Data'!$D$10,0,10*ROW('Sanitation Data'!D166)),NA())</f>
        <v>#N/A</v>
      </c>
      <c r="Y172" s="507" t="e">
        <f ca="1">+IF(AND(ISNUMBER(OFFSET('Sanitation Data'!$D$11,0,10*ROW('Sanitation Data'!D166))),'Data Summary'!CN172="Yes"),OFFSET('Sanitation Data'!$D$11,0,10*ROW('Sanitation Data'!D166)),NA())</f>
        <v>#N/A</v>
      </c>
      <c r="Z172" s="507" t="e">
        <f ca="1">+IF(AND(ISNUMBER(OFFSET('Sanitation Data'!$D$12,0,10*ROW('Sanitation Data'!D166))),'Data Summary'!CO172="Yes"),OFFSET('Sanitation Data'!$D$12,0,10*ROW('Sanitation Data'!D166)),NA())</f>
        <v>#N/A</v>
      </c>
      <c r="AA172" s="507" t="e">
        <f ca="1">+IF(AND(ISNUMBER(OFFSET('Sanitation Data'!$E$4,0,10*ROW('Sanitation Data'!E166))),'Data Summary'!CP172="Yes"),100-OFFSET('Sanitation Data'!$E$4,0,10*ROW('Sanitation Data'!E166)),NA())</f>
        <v>#N/A</v>
      </c>
      <c r="AB172" s="507" t="e">
        <f ca="1">+IF(AND(ISNUMBER(OFFSET('Sanitation Data'!$E$6,0,10*ROW('Sanitation Data'!E166))),'Data Summary'!CQ172="Yes"),OFFSET('Sanitation Data'!$E$6,0,10*ROW('Sanitation Data'!E166)),NA())</f>
        <v>#N/A</v>
      </c>
      <c r="AC172" s="507" t="e">
        <f ca="1">+IF(AND(ISNUMBER(OFFSET('Sanitation Data'!$E$10,0,10*ROW('Sanitation Data'!E166))),'Data Summary'!CR172="Yes"),OFFSET('Sanitation Data'!$E$10,0,10*ROW('Sanitation Data'!E166)),NA())</f>
        <v>#N/A</v>
      </c>
      <c r="AD172" s="507" t="e">
        <f ca="1">+IF(AND(ISNUMBER(OFFSET('Sanitation Data'!$E$11,0,10*ROW('Sanitation Data'!E166))),'Data Summary'!CS172="Yes"),OFFSET('Sanitation Data'!$E$11,0,10*ROW('Sanitation Data'!E166)),NA())</f>
        <v>#N/A</v>
      </c>
      <c r="AE172" s="507" t="e">
        <f ca="1">+IF(AND(ISNUMBER(OFFSET('Sanitation Data'!$E$12,0,10*ROW('Sanitation Data'!E166))),'Data Summary'!CT172="Yes"),OFFSET('Sanitation Data'!$E$12,0,10*ROW('Sanitation Data'!E166)),NA())</f>
        <v>#N/A</v>
      </c>
      <c r="AF172" s="507" t="e">
        <f ca="1">+IF(AND(ISNUMBER(OFFSET('Sanitation Data'!$F$4,0,10*ROW('Sanitation Data'!F166))),'Data Summary'!CU172="Yes"),100-OFFSET('Sanitation Data'!$F$4,0,10*ROW('Sanitation Data'!F166)),NA())</f>
        <v>#N/A</v>
      </c>
      <c r="AG172" s="507" t="e">
        <f ca="1">+IF(AND(ISNUMBER(OFFSET('Sanitation Data'!$F$6,0,10*ROW('Sanitation Data'!F166))),'Data Summary'!CV172="Yes"),OFFSET('Sanitation Data'!$F$6,0,10*ROW('Sanitation Data'!F166)),NA())</f>
        <v>#N/A</v>
      </c>
      <c r="AH172" s="507" t="e">
        <f ca="1">+IF(AND(ISNUMBER(OFFSET('Sanitation Data'!$F$10,0,10*ROW('Sanitation Data'!F166))),'Data Summary'!CW172="Yes"),OFFSET('Sanitation Data'!$F$10,0,10*ROW('Sanitation Data'!F166)),NA())</f>
        <v>#N/A</v>
      </c>
      <c r="AI172" s="507" t="e">
        <f ca="1">+IF(AND(ISNUMBER(OFFSET('Sanitation Data'!$F$11,0,10*ROW('Sanitation Data'!F166))),'Data Summary'!CX172="Yes"),OFFSET('Sanitation Data'!$F$11,0,10*ROW('Sanitation Data'!F166)),NA())</f>
        <v>#N/A</v>
      </c>
      <c r="AJ172" s="507" t="e">
        <f ca="1">+IF(AND(ISNUMBER(OFFSET('Sanitation Data'!$F$12,0,10*ROW('Sanitation Data'!F166))),'Data Summary'!CY172="Yes"),OFFSET('Sanitation Data'!$F$12,0,10*ROW('Sanitation Data'!F166)),NA())</f>
        <v>#N/A</v>
      </c>
      <c r="AK172" s="507" t="e">
        <f ca="1">+IF(AND(ISNUMBER(OFFSET('Sanitation Data'!$G$4,0,10*ROW('Sanitation Data'!G166))),'Data Summary'!CZ172="Yes"),100-OFFSET('Sanitation Data'!$G$4,0,10*ROW('Sanitation Data'!G166)),NA())</f>
        <v>#N/A</v>
      </c>
      <c r="AL172" s="507" t="e">
        <f ca="1">+IF(AND(ISNUMBER(OFFSET('Sanitation Data'!$G$6,0,10*ROW('Sanitation Data'!G166))),'Data Summary'!DA172="Yes"),OFFSET('Sanitation Data'!$G$6,0,10*ROW('Sanitation Data'!G166)),NA())</f>
        <v>#N/A</v>
      </c>
      <c r="AM172" s="507" t="e">
        <f ca="1">+IF(AND(ISNUMBER(OFFSET('Sanitation Data'!$G$10,0,10*ROW('Sanitation Data'!G166))),'Data Summary'!DB172="Yes"),OFFSET('Sanitation Data'!$G$10,0,10*ROW('Sanitation Data'!G166)),NA())</f>
        <v>#N/A</v>
      </c>
      <c r="AN172" s="507" t="e">
        <f ca="1">+IF(AND(ISNUMBER(OFFSET('Sanitation Data'!$G$11,0,10*ROW('Sanitation Data'!G166))),'Data Summary'!DC172="Yes"),OFFSET('Sanitation Data'!$G$11,0,10*ROW('Sanitation Data'!G166)),NA())</f>
        <v>#N/A</v>
      </c>
      <c r="AO172" s="507" t="e">
        <f ca="1">+IF(AND(ISNUMBER(OFFSET('Sanitation Data'!$G$12,0,10*ROW('Sanitation Data'!G166))),'Data Summary'!DD172="Yes"),OFFSET('Sanitation Data'!$G$12,0,10*ROW('Sanitation Data'!G166)),NA())</f>
        <v>#N/A</v>
      </c>
      <c r="AP172" s="507" t="e">
        <f ca="1">+IF(AND(ISNUMBER(OFFSET('Sanitation Data'!$H$4,0,10*ROW('Sanitation Data'!H166))),'Data Summary'!DE172="Yes"),100-OFFSET('Sanitation Data'!$H$4,0,10*ROW('Sanitation Data'!H166)),NA())</f>
        <v>#N/A</v>
      </c>
      <c r="AQ172" s="507" t="e">
        <f ca="1">+IF(AND(ISNUMBER(OFFSET('Sanitation Data'!$H$6,0,10*ROW('Sanitation Data'!H166))),'Data Summary'!DF172="Yes"),OFFSET('Sanitation Data'!$H$6,0,10*ROW('Sanitation Data'!H166)),NA())</f>
        <v>#N/A</v>
      </c>
      <c r="AR172" s="507" t="e">
        <f ca="1">+IF(AND(ISNUMBER(OFFSET('Sanitation Data'!$H$10,0,10*ROW('Sanitation Data'!H166))),'Data Summary'!DG172="Yes"),OFFSET('Sanitation Data'!$H$10,0,10*ROW('Sanitation Data'!H166)),NA())</f>
        <v>#N/A</v>
      </c>
      <c r="AS172" s="507" t="e">
        <f ca="1">+IF(AND(ISNUMBER(OFFSET('Sanitation Data'!$H$11,0,10*ROW('Sanitation Data'!H166))),'Data Summary'!DH172="Yes"),OFFSET('Sanitation Data'!$H$11,0,10*ROW('Sanitation Data'!H166)),NA())</f>
        <v>#N/A</v>
      </c>
      <c r="AT172" s="507" t="e">
        <f ca="1">+IF(AND(ISNUMBER(OFFSET('Sanitation Data'!$H$12,0,10*ROW('Sanitation Data'!H166))),'Data Summary'!DI172="Yes"),OFFSET('Sanitation Data'!$H$12,0,10*ROW('Sanitation Data'!H166)),NA())</f>
        <v>#N/A</v>
      </c>
      <c r="AU172" s="507" t="e">
        <f ca="1">+IF(AND(ISNUMBER(OFFSET('Sanitation Data'!$I$4,0,10*ROW('Sanitation Data'!I166))),'Data Summary'!DJ172="Yes"),100-OFFSET('Sanitation Data'!$I$4,0,10*ROW('Sanitation Data'!I166)),NA())</f>
        <v>#N/A</v>
      </c>
      <c r="AV172" s="507" t="e">
        <f ca="1">+IF(AND(ISNUMBER(OFFSET('Sanitation Data'!$I$6,0,10*ROW('Sanitation Data'!I166))),'Data Summary'!DK172="Yes"),OFFSET('Sanitation Data'!$I$6,0,10*ROW('Sanitation Data'!I166)),NA())</f>
        <v>#N/A</v>
      </c>
      <c r="AW172" s="507" t="e">
        <f ca="1">+IF(AND(ISNUMBER(OFFSET('Sanitation Data'!$I$10,0,10*ROW('Sanitation Data'!I166))),'Data Summary'!DL172="Yes"),OFFSET('Sanitation Data'!$I$10,0,10*ROW('Sanitation Data'!I166)),NA())</f>
        <v>#N/A</v>
      </c>
      <c r="AX172" s="507" t="e">
        <f ca="1">+IF(AND(ISNUMBER(OFFSET('Sanitation Data'!$I$11,0,10*ROW('Sanitation Data'!I166))),'Data Summary'!DM172="Yes"),OFFSET('Sanitation Data'!$I$11,0,10*ROW('Sanitation Data'!I166)),NA())</f>
        <v>#N/A</v>
      </c>
      <c r="AY172" s="507" t="e">
        <f ca="1">+IF(AND(ISNUMBER(OFFSET('Sanitation Data'!$I$12,0,10*ROW('Sanitation Data'!I166))),'Data Summary'!DN172="Yes"),OFFSET('Sanitation Data'!$I$12,0,10*ROW('Sanitation Data'!I166)),NA())</f>
        <v>#N/A</v>
      </c>
      <c r="AZ172" s="508" t="e">
        <f ca="1">+IF(AND(ISNUMBER(OFFSET('Hygiene Data'!$D$5,0,10*ROW('Hygiene Data'!D166))),'Data Summary'!DO172="Yes"),OFFSET('Hygiene Data'!$D$5,0,10*ROW('Hygiene Data'!D166)),NA())</f>
        <v>#N/A</v>
      </c>
      <c r="BA172" s="508" t="e">
        <f ca="1">+IF(AND(ISNUMBER(OFFSET('Hygiene Data'!$D$7,0,10*ROW('Hygiene Data'!D166))),'Data Summary'!DP172="Yes"),OFFSET('Hygiene Data'!$D$7,0,10*ROW('Hygiene Data'!D166)),NA())</f>
        <v>#N/A</v>
      </c>
      <c r="BB172" s="508" t="e">
        <f ca="1">+IF(AND(ISNUMBER(OFFSET('Hygiene Data'!$D$9,0,10*ROW('Hygiene Data'!D166))),'Data Summary'!DQ172="Yes"),OFFSET('Hygiene Data'!$D$9,0,10*ROW('Hygiene Data'!D166)),NA())</f>
        <v>#N/A</v>
      </c>
      <c r="BC172" s="508" t="e">
        <f ca="1">+IF(AND(ISNUMBER(OFFSET('Hygiene Data'!$E$5,0,10*ROW('Hygiene Data'!E166))),'Data Summary'!DR172="Yes"),OFFSET('Hygiene Data'!$E$5,0,10*ROW('Hygiene Data'!E166)),NA())</f>
        <v>#N/A</v>
      </c>
      <c r="BD172" s="508" t="e">
        <f ca="1">+IF(AND(ISNUMBER(OFFSET('Hygiene Data'!$E$7,0,10*ROW('Hygiene Data'!E166))),'Data Summary'!DS172="Yes"),OFFSET('Hygiene Data'!$E$7,0,10*ROW('Hygiene Data'!E166)),NA())</f>
        <v>#N/A</v>
      </c>
      <c r="BE172" s="508" t="e">
        <f ca="1">+IF(AND(ISNUMBER(OFFSET('Hygiene Data'!$E$9,0,10*ROW('Hygiene Data'!E166))),'Data Summary'!DT172="Yes"),OFFSET('Hygiene Data'!$E$9,0,10*ROW('Hygiene Data'!E166)),NA())</f>
        <v>#N/A</v>
      </c>
      <c r="BF172" s="508" t="e">
        <f ca="1">+IF(AND(ISNUMBER(OFFSET('Hygiene Data'!$F$5,0,10*ROW('Hygiene Data'!F166))),'Data Summary'!DU172="Yes"),OFFSET('Hygiene Data'!$F$5,0,10*ROW('Hygiene Data'!F166)),NA())</f>
        <v>#N/A</v>
      </c>
      <c r="BG172" s="508" t="e">
        <f ca="1">+IF(AND(ISNUMBER(OFFSET('Hygiene Data'!$F$7,0,10*ROW('Hygiene Data'!F166))),'Data Summary'!DV172="Yes"),OFFSET('Hygiene Data'!$F$7,0,10*ROW('Hygiene Data'!F166)),NA())</f>
        <v>#N/A</v>
      </c>
      <c r="BH172" s="508" t="e">
        <f ca="1">+IF(AND(ISNUMBER(OFFSET('Hygiene Data'!$F$9,0,10*ROW('Hygiene Data'!F166))),'Data Summary'!DW172="Yes"),OFFSET('Hygiene Data'!$F$9,0,10*ROW('Hygiene Data'!F166)),NA())</f>
        <v>#N/A</v>
      </c>
      <c r="BI172" s="508" t="e">
        <f ca="1">+IF(AND(ISNUMBER(OFFSET('Hygiene Data'!$G$5,0,10*ROW('Hygiene Data'!G166))),'Data Summary'!DX172="Yes"),OFFSET('Hygiene Data'!$G$5,0,10*ROW('Hygiene Data'!G166)),NA())</f>
        <v>#N/A</v>
      </c>
      <c r="BJ172" s="508" t="e">
        <f ca="1">+IF(AND(ISNUMBER(OFFSET('Hygiene Data'!$G$7,0,10*ROW('Hygiene Data'!G166))),'Data Summary'!DY172="Yes"),OFFSET('Hygiene Data'!$G$7,0,10*ROW('Hygiene Data'!G166)),NA())</f>
        <v>#N/A</v>
      </c>
      <c r="BK172" s="508" t="e">
        <f ca="1">+IF(AND(ISNUMBER(OFFSET('Hygiene Data'!$G$9,0,10*ROW('Hygiene Data'!G166))),'Data Summary'!DZ172="Yes"),OFFSET('Hygiene Data'!$G$9,0,10*ROW('Hygiene Data'!G166)),NA())</f>
        <v>#N/A</v>
      </c>
      <c r="BL172" s="508" t="e">
        <f ca="1">+IF(AND(ISNUMBER(OFFSET('Hygiene Data'!$H$5,0,10*ROW('Hygiene Data'!H166))),'Data Summary'!EA172="Yes"),OFFSET('Hygiene Data'!$H$5,0,10*ROW('Hygiene Data'!H166)),NA())</f>
        <v>#N/A</v>
      </c>
      <c r="BM172" s="508" t="e">
        <f ca="1">+IF(AND(ISNUMBER(OFFSET('Hygiene Data'!$H$7,0,10*ROW('Hygiene Data'!H166))),'Data Summary'!EB172="Yes"),OFFSET('Hygiene Data'!$H$7,0,10*ROW('Hygiene Data'!H166)),NA())</f>
        <v>#N/A</v>
      </c>
      <c r="BN172" s="508" t="e">
        <f ca="1">+IF(AND(ISNUMBER(OFFSET('Hygiene Data'!$H$9,0,10*ROW('Hygiene Data'!H166))),'Data Summary'!EC172="Yes"),OFFSET('Hygiene Data'!$H$9,0,10*ROW('Hygiene Data'!H166)),NA())</f>
        <v>#N/A</v>
      </c>
      <c r="BO172" s="508" t="e">
        <f ca="1">+IF(AND(ISNUMBER(OFFSET('Hygiene Data'!$I$5,0,10*ROW('Hygiene Data'!I166))),'Data Summary'!ED172="Yes"),OFFSET('Hygiene Data'!$I$5,0,10*ROW('Hygiene Data'!I166)),NA())</f>
        <v>#N/A</v>
      </c>
      <c r="BP172" s="508" t="e">
        <f ca="1">+IF(AND(ISNUMBER(OFFSET('Hygiene Data'!$I$7,0,10*ROW('Hygiene Data'!I166))),'Data Summary'!EE172="Yes"),OFFSET('Hygiene Data'!$I$7,0,10*ROW('Hygiene Data'!I166)),NA())</f>
        <v>#N/A</v>
      </c>
      <c r="BQ172" s="508" t="e">
        <f ca="1">+IF(AND(ISNUMBER(OFFSET('Hygiene Data'!$I$9,0,10*ROW('Hygiene Data'!I166))),'Data Summary'!EF172="Yes"),OFFSET('Hygiene Data'!$I$9,0,10*ROW('Hygiene Data'!I166)),NA())</f>
        <v>#N/A</v>
      </c>
    </row>
    <row r="173" spans="1:69" x14ac:dyDescent="0.25">
      <c r="A173" s="504" t="e">
        <f ca="1">+RIGHT('Data Summary'!A173,LEN('Data Summary'!A173)-9)</f>
        <v>#VALUE!</v>
      </c>
      <c r="B173" s="478" t="str">
        <f ca="1">+IF(ISTEXT('Data Summary'!B173),'Data Summary'!B173,"")</f>
        <v/>
      </c>
      <c r="C173" s="505" t="e">
        <f ca="1">+VALUE('Data Summary'!C173)</f>
        <v>#VALUE!</v>
      </c>
      <c r="D173" s="506" t="e">
        <f ca="1">+IF(AND(ISNUMBER(OFFSET('Water Data'!$D$4,0,10*ROW('Water Data'!D167))),'Data Summary'!BS173="Yes"),100-OFFSET('Water Data'!$D$4,0,10*ROW('Water Data'!D167)),NA())</f>
        <v>#N/A</v>
      </c>
      <c r="E173" s="506" t="e">
        <f ca="1">+IF(AND(ISNUMBER(OFFSET('Water Data'!$D$6,0,10*ROW('Water Data'!D167))),'Data Summary'!BT173="Yes"),OFFSET('Water Data'!$D$6,0,10*ROW('Water Data'!D167)),NA())</f>
        <v>#N/A</v>
      </c>
      <c r="F173" s="506" t="e">
        <f ca="1">+IF(AND(ISNUMBER(OFFSET('Water Data'!$D$9,0,10*ROW('Water Data'!D167))),'Data Summary'!BU173="Yes"),OFFSET('Water Data'!$D$9,0,10*ROW('Water Data'!D167)),NA())</f>
        <v>#N/A</v>
      </c>
      <c r="G173" s="506" t="e">
        <f ca="1">+IF(AND(ISNUMBER(OFFSET('Water Data'!$E$4,0,10*ROW('Water Data'!E167))),'Data Summary'!BV173="Yes"),100-OFFSET('Water Data'!$E$4,0,10*ROW('Water Data'!E167)),NA())</f>
        <v>#N/A</v>
      </c>
      <c r="H173" s="506" t="e">
        <f ca="1">+IF(AND(ISNUMBER(OFFSET('Water Data'!$E$6,0,10*ROW('Water Data'!E167))),'Data Summary'!BW173="Yes"),OFFSET('Water Data'!$E$6,0,10*ROW('Water Data'!E167)),NA())</f>
        <v>#N/A</v>
      </c>
      <c r="I173" s="506" t="e">
        <f ca="1">+IF(AND(ISNUMBER(OFFSET('Water Data'!$E$9,0,10*ROW('Water Data'!E167))),'Data Summary'!BX173="Yes"),OFFSET('Water Data'!$E$9,0,10*ROW('Water Data'!E167)),NA())</f>
        <v>#N/A</v>
      </c>
      <c r="J173" s="506" t="e">
        <f ca="1">+IF(AND(ISNUMBER(OFFSET('Water Data'!$F$4,0,10*ROW('Water Data'!F167))),'Data Summary'!BY173="Yes"),100-OFFSET('Water Data'!$F$4,0,10*ROW('Water Data'!F167)),NA())</f>
        <v>#N/A</v>
      </c>
      <c r="K173" s="506" t="e">
        <f ca="1">+IF(AND(ISNUMBER(OFFSET('Water Data'!$F$6,0,10*ROW('Water Data'!F167))),'Data Summary'!BZ173="Yes"),OFFSET('Water Data'!$F$6,0,10*ROW('Water Data'!F167)),NA())</f>
        <v>#N/A</v>
      </c>
      <c r="L173" s="506" t="e">
        <f ca="1">+IF(AND(ISNUMBER(OFFSET('Water Data'!$F$9,0,10*ROW('Water Data'!F167))),'Data Summary'!CA173="Yes"),OFFSET('Water Data'!$F$9,0,10*ROW('Water Data'!F167)),NA())</f>
        <v>#N/A</v>
      </c>
      <c r="M173" s="506" t="e">
        <f ca="1">+IF(AND(ISNUMBER(OFFSET('Water Data'!$G$4,0,10*ROW('Water Data'!G167))),'Data Summary'!CB173="Yes"),100-OFFSET('Water Data'!$G$4,0,10*ROW('Water Data'!G167)),NA())</f>
        <v>#N/A</v>
      </c>
      <c r="N173" s="506" t="e">
        <f ca="1">+IF(AND(ISNUMBER(OFFSET('Water Data'!$G$6,0,10*ROW('Water Data'!G167))),'Data Summary'!CC173="Yes"),OFFSET('Water Data'!$G$6,0,10*ROW('Water Data'!G167)),NA())</f>
        <v>#N/A</v>
      </c>
      <c r="O173" s="506" t="e">
        <f ca="1">+IF(AND(ISNUMBER(OFFSET('Water Data'!$G$9,0,10*ROW('Water Data'!G167))),'Data Summary'!CD173="Yes"),OFFSET('Water Data'!$G$9,0,10*ROW('Water Data'!G167)),NA())</f>
        <v>#N/A</v>
      </c>
      <c r="P173" s="506" t="e">
        <f ca="1">+IF(AND(ISNUMBER(OFFSET('Water Data'!$H$4,0,10*ROW('Water Data'!H167))),'Data Summary'!CE173="Yes"),100-OFFSET('Water Data'!$H$4,0,10*ROW('Water Data'!H167)),NA())</f>
        <v>#N/A</v>
      </c>
      <c r="Q173" s="506" t="e">
        <f ca="1">+IF(AND(ISNUMBER(OFFSET('Water Data'!$H$6,0,10*ROW('Water Data'!H167))),'Data Summary'!CF173="Yes"),OFFSET('Water Data'!$H$6,0,10*ROW('Water Data'!H167)),NA())</f>
        <v>#N/A</v>
      </c>
      <c r="R173" s="506" t="e">
        <f ca="1">+IF(AND(ISNUMBER(OFFSET('Water Data'!$H$9,0,10*ROW('Water Data'!H167))),'Data Summary'!CG173="Yes"),OFFSET('Water Data'!$H$9,0,10*ROW('Water Data'!H167)),NA())</f>
        <v>#N/A</v>
      </c>
      <c r="S173" s="506" t="e">
        <f ca="1">+IF(AND(ISNUMBER(OFFSET('Water Data'!$I$4,0,10*ROW('Water Data'!I167))),'Data Summary'!CH173="Yes"),100-OFFSET('Water Data'!$I$4,0,10*ROW('Water Data'!I167)),NA())</f>
        <v>#N/A</v>
      </c>
      <c r="T173" s="506" t="e">
        <f ca="1">+IF(AND(ISNUMBER(OFFSET('Water Data'!$I$6,0,10*ROW('Water Data'!I167))),'Data Summary'!CI173="Yes"),OFFSET('Water Data'!$I$6,0,10*ROW('Water Data'!I167)),NA())</f>
        <v>#N/A</v>
      </c>
      <c r="U173" s="506" t="e">
        <f ca="1">+IF(AND(ISNUMBER(OFFSET('Water Data'!$I$9,0,10*ROW('Water Data'!I167))),'Data Summary'!CJ173="Yes"),OFFSET('Water Data'!$I$9,0,10*ROW('Water Data'!I167)),NA())</f>
        <v>#N/A</v>
      </c>
      <c r="V173" s="507" t="e">
        <f ca="1">+IF(AND(ISNUMBER(OFFSET('Sanitation Data'!$D$4,0,10*ROW('Sanitation Data'!D167))),'Data Summary'!CK173="Yes"),100-OFFSET('Sanitation Data'!$D$4,0,10*ROW('Sanitation Data'!D167)),NA())</f>
        <v>#N/A</v>
      </c>
      <c r="W173" s="507" t="e">
        <f ca="1">+IF(AND(ISNUMBER(OFFSET('Sanitation Data'!$D$6,0,10*ROW('Sanitation Data'!D167))),'Data Summary'!CL173="Yes"),OFFSET('Sanitation Data'!$D$6,0,10*ROW('Sanitation Data'!D167)),NA())</f>
        <v>#N/A</v>
      </c>
      <c r="X173" s="507" t="e">
        <f ca="1">+IF(AND(ISNUMBER(OFFSET('Sanitation Data'!$D$10,0,10*ROW('Sanitation Data'!D167))),'Data Summary'!CM173="Yes"),OFFSET('Sanitation Data'!$D$10,0,10*ROW('Sanitation Data'!D167)),NA())</f>
        <v>#N/A</v>
      </c>
      <c r="Y173" s="507" t="e">
        <f ca="1">+IF(AND(ISNUMBER(OFFSET('Sanitation Data'!$D$11,0,10*ROW('Sanitation Data'!D167))),'Data Summary'!CN173="Yes"),OFFSET('Sanitation Data'!$D$11,0,10*ROW('Sanitation Data'!D167)),NA())</f>
        <v>#N/A</v>
      </c>
      <c r="Z173" s="507" t="e">
        <f ca="1">+IF(AND(ISNUMBER(OFFSET('Sanitation Data'!$D$12,0,10*ROW('Sanitation Data'!D167))),'Data Summary'!CO173="Yes"),OFFSET('Sanitation Data'!$D$12,0,10*ROW('Sanitation Data'!D167)),NA())</f>
        <v>#N/A</v>
      </c>
      <c r="AA173" s="507" t="e">
        <f ca="1">+IF(AND(ISNUMBER(OFFSET('Sanitation Data'!$E$4,0,10*ROW('Sanitation Data'!E167))),'Data Summary'!CP173="Yes"),100-OFFSET('Sanitation Data'!$E$4,0,10*ROW('Sanitation Data'!E167)),NA())</f>
        <v>#N/A</v>
      </c>
      <c r="AB173" s="507" t="e">
        <f ca="1">+IF(AND(ISNUMBER(OFFSET('Sanitation Data'!$E$6,0,10*ROW('Sanitation Data'!E167))),'Data Summary'!CQ173="Yes"),OFFSET('Sanitation Data'!$E$6,0,10*ROW('Sanitation Data'!E167)),NA())</f>
        <v>#N/A</v>
      </c>
      <c r="AC173" s="507" t="e">
        <f ca="1">+IF(AND(ISNUMBER(OFFSET('Sanitation Data'!$E$10,0,10*ROW('Sanitation Data'!E167))),'Data Summary'!CR173="Yes"),OFFSET('Sanitation Data'!$E$10,0,10*ROW('Sanitation Data'!E167)),NA())</f>
        <v>#N/A</v>
      </c>
      <c r="AD173" s="507" t="e">
        <f ca="1">+IF(AND(ISNUMBER(OFFSET('Sanitation Data'!$E$11,0,10*ROW('Sanitation Data'!E167))),'Data Summary'!CS173="Yes"),OFFSET('Sanitation Data'!$E$11,0,10*ROW('Sanitation Data'!E167)),NA())</f>
        <v>#N/A</v>
      </c>
      <c r="AE173" s="507" t="e">
        <f ca="1">+IF(AND(ISNUMBER(OFFSET('Sanitation Data'!$E$12,0,10*ROW('Sanitation Data'!E167))),'Data Summary'!CT173="Yes"),OFFSET('Sanitation Data'!$E$12,0,10*ROW('Sanitation Data'!E167)),NA())</f>
        <v>#N/A</v>
      </c>
      <c r="AF173" s="507" t="e">
        <f ca="1">+IF(AND(ISNUMBER(OFFSET('Sanitation Data'!$F$4,0,10*ROW('Sanitation Data'!F167))),'Data Summary'!CU173="Yes"),100-OFFSET('Sanitation Data'!$F$4,0,10*ROW('Sanitation Data'!F167)),NA())</f>
        <v>#N/A</v>
      </c>
      <c r="AG173" s="507" t="e">
        <f ca="1">+IF(AND(ISNUMBER(OFFSET('Sanitation Data'!$F$6,0,10*ROW('Sanitation Data'!F167))),'Data Summary'!CV173="Yes"),OFFSET('Sanitation Data'!$F$6,0,10*ROW('Sanitation Data'!F167)),NA())</f>
        <v>#N/A</v>
      </c>
      <c r="AH173" s="507" t="e">
        <f ca="1">+IF(AND(ISNUMBER(OFFSET('Sanitation Data'!$F$10,0,10*ROW('Sanitation Data'!F167))),'Data Summary'!CW173="Yes"),OFFSET('Sanitation Data'!$F$10,0,10*ROW('Sanitation Data'!F167)),NA())</f>
        <v>#N/A</v>
      </c>
      <c r="AI173" s="507" t="e">
        <f ca="1">+IF(AND(ISNUMBER(OFFSET('Sanitation Data'!$F$11,0,10*ROW('Sanitation Data'!F167))),'Data Summary'!CX173="Yes"),OFFSET('Sanitation Data'!$F$11,0,10*ROW('Sanitation Data'!F167)),NA())</f>
        <v>#N/A</v>
      </c>
      <c r="AJ173" s="507" t="e">
        <f ca="1">+IF(AND(ISNUMBER(OFFSET('Sanitation Data'!$F$12,0,10*ROW('Sanitation Data'!F167))),'Data Summary'!CY173="Yes"),OFFSET('Sanitation Data'!$F$12,0,10*ROW('Sanitation Data'!F167)),NA())</f>
        <v>#N/A</v>
      </c>
      <c r="AK173" s="507" t="e">
        <f ca="1">+IF(AND(ISNUMBER(OFFSET('Sanitation Data'!$G$4,0,10*ROW('Sanitation Data'!G167))),'Data Summary'!CZ173="Yes"),100-OFFSET('Sanitation Data'!$G$4,0,10*ROW('Sanitation Data'!G167)),NA())</f>
        <v>#N/A</v>
      </c>
      <c r="AL173" s="507" t="e">
        <f ca="1">+IF(AND(ISNUMBER(OFFSET('Sanitation Data'!$G$6,0,10*ROW('Sanitation Data'!G167))),'Data Summary'!DA173="Yes"),OFFSET('Sanitation Data'!$G$6,0,10*ROW('Sanitation Data'!G167)),NA())</f>
        <v>#N/A</v>
      </c>
      <c r="AM173" s="507" t="e">
        <f ca="1">+IF(AND(ISNUMBER(OFFSET('Sanitation Data'!$G$10,0,10*ROW('Sanitation Data'!G167))),'Data Summary'!DB173="Yes"),OFFSET('Sanitation Data'!$G$10,0,10*ROW('Sanitation Data'!G167)),NA())</f>
        <v>#N/A</v>
      </c>
      <c r="AN173" s="507" t="e">
        <f ca="1">+IF(AND(ISNUMBER(OFFSET('Sanitation Data'!$G$11,0,10*ROW('Sanitation Data'!G167))),'Data Summary'!DC173="Yes"),OFFSET('Sanitation Data'!$G$11,0,10*ROW('Sanitation Data'!G167)),NA())</f>
        <v>#N/A</v>
      </c>
      <c r="AO173" s="507" t="e">
        <f ca="1">+IF(AND(ISNUMBER(OFFSET('Sanitation Data'!$G$12,0,10*ROW('Sanitation Data'!G167))),'Data Summary'!DD173="Yes"),OFFSET('Sanitation Data'!$G$12,0,10*ROW('Sanitation Data'!G167)),NA())</f>
        <v>#N/A</v>
      </c>
      <c r="AP173" s="507" t="e">
        <f ca="1">+IF(AND(ISNUMBER(OFFSET('Sanitation Data'!$H$4,0,10*ROW('Sanitation Data'!H167))),'Data Summary'!DE173="Yes"),100-OFFSET('Sanitation Data'!$H$4,0,10*ROW('Sanitation Data'!H167)),NA())</f>
        <v>#N/A</v>
      </c>
      <c r="AQ173" s="507" t="e">
        <f ca="1">+IF(AND(ISNUMBER(OFFSET('Sanitation Data'!$H$6,0,10*ROW('Sanitation Data'!H167))),'Data Summary'!DF173="Yes"),OFFSET('Sanitation Data'!$H$6,0,10*ROW('Sanitation Data'!H167)),NA())</f>
        <v>#N/A</v>
      </c>
      <c r="AR173" s="507" t="e">
        <f ca="1">+IF(AND(ISNUMBER(OFFSET('Sanitation Data'!$H$10,0,10*ROW('Sanitation Data'!H167))),'Data Summary'!DG173="Yes"),OFFSET('Sanitation Data'!$H$10,0,10*ROW('Sanitation Data'!H167)),NA())</f>
        <v>#N/A</v>
      </c>
      <c r="AS173" s="507" t="e">
        <f ca="1">+IF(AND(ISNUMBER(OFFSET('Sanitation Data'!$H$11,0,10*ROW('Sanitation Data'!H167))),'Data Summary'!DH173="Yes"),OFFSET('Sanitation Data'!$H$11,0,10*ROW('Sanitation Data'!H167)),NA())</f>
        <v>#N/A</v>
      </c>
      <c r="AT173" s="507" t="e">
        <f ca="1">+IF(AND(ISNUMBER(OFFSET('Sanitation Data'!$H$12,0,10*ROW('Sanitation Data'!H167))),'Data Summary'!DI173="Yes"),OFFSET('Sanitation Data'!$H$12,0,10*ROW('Sanitation Data'!H167)),NA())</f>
        <v>#N/A</v>
      </c>
      <c r="AU173" s="507" t="e">
        <f ca="1">+IF(AND(ISNUMBER(OFFSET('Sanitation Data'!$I$4,0,10*ROW('Sanitation Data'!I167))),'Data Summary'!DJ173="Yes"),100-OFFSET('Sanitation Data'!$I$4,0,10*ROW('Sanitation Data'!I167)),NA())</f>
        <v>#N/A</v>
      </c>
      <c r="AV173" s="507" t="e">
        <f ca="1">+IF(AND(ISNUMBER(OFFSET('Sanitation Data'!$I$6,0,10*ROW('Sanitation Data'!I167))),'Data Summary'!DK173="Yes"),OFFSET('Sanitation Data'!$I$6,0,10*ROW('Sanitation Data'!I167)),NA())</f>
        <v>#N/A</v>
      </c>
      <c r="AW173" s="507" t="e">
        <f ca="1">+IF(AND(ISNUMBER(OFFSET('Sanitation Data'!$I$10,0,10*ROW('Sanitation Data'!I167))),'Data Summary'!DL173="Yes"),OFFSET('Sanitation Data'!$I$10,0,10*ROW('Sanitation Data'!I167)),NA())</f>
        <v>#N/A</v>
      </c>
      <c r="AX173" s="507" t="e">
        <f ca="1">+IF(AND(ISNUMBER(OFFSET('Sanitation Data'!$I$11,0,10*ROW('Sanitation Data'!I167))),'Data Summary'!DM173="Yes"),OFFSET('Sanitation Data'!$I$11,0,10*ROW('Sanitation Data'!I167)),NA())</f>
        <v>#N/A</v>
      </c>
      <c r="AY173" s="507" t="e">
        <f ca="1">+IF(AND(ISNUMBER(OFFSET('Sanitation Data'!$I$12,0,10*ROW('Sanitation Data'!I167))),'Data Summary'!DN173="Yes"),OFFSET('Sanitation Data'!$I$12,0,10*ROW('Sanitation Data'!I167)),NA())</f>
        <v>#N/A</v>
      </c>
      <c r="AZ173" s="508" t="e">
        <f ca="1">+IF(AND(ISNUMBER(OFFSET('Hygiene Data'!$D$5,0,10*ROW('Hygiene Data'!D167))),'Data Summary'!DO173="Yes"),OFFSET('Hygiene Data'!$D$5,0,10*ROW('Hygiene Data'!D167)),NA())</f>
        <v>#N/A</v>
      </c>
      <c r="BA173" s="508" t="e">
        <f ca="1">+IF(AND(ISNUMBER(OFFSET('Hygiene Data'!$D$7,0,10*ROW('Hygiene Data'!D167))),'Data Summary'!DP173="Yes"),OFFSET('Hygiene Data'!$D$7,0,10*ROW('Hygiene Data'!D167)),NA())</f>
        <v>#N/A</v>
      </c>
      <c r="BB173" s="508" t="e">
        <f ca="1">+IF(AND(ISNUMBER(OFFSET('Hygiene Data'!$D$9,0,10*ROW('Hygiene Data'!D167))),'Data Summary'!DQ173="Yes"),OFFSET('Hygiene Data'!$D$9,0,10*ROW('Hygiene Data'!D167)),NA())</f>
        <v>#N/A</v>
      </c>
      <c r="BC173" s="508" t="e">
        <f ca="1">+IF(AND(ISNUMBER(OFFSET('Hygiene Data'!$E$5,0,10*ROW('Hygiene Data'!E167))),'Data Summary'!DR173="Yes"),OFFSET('Hygiene Data'!$E$5,0,10*ROW('Hygiene Data'!E167)),NA())</f>
        <v>#N/A</v>
      </c>
      <c r="BD173" s="508" t="e">
        <f ca="1">+IF(AND(ISNUMBER(OFFSET('Hygiene Data'!$E$7,0,10*ROW('Hygiene Data'!E167))),'Data Summary'!DS173="Yes"),OFFSET('Hygiene Data'!$E$7,0,10*ROW('Hygiene Data'!E167)),NA())</f>
        <v>#N/A</v>
      </c>
      <c r="BE173" s="508" t="e">
        <f ca="1">+IF(AND(ISNUMBER(OFFSET('Hygiene Data'!$E$9,0,10*ROW('Hygiene Data'!E167))),'Data Summary'!DT173="Yes"),OFFSET('Hygiene Data'!$E$9,0,10*ROW('Hygiene Data'!E167)),NA())</f>
        <v>#N/A</v>
      </c>
      <c r="BF173" s="508" t="e">
        <f ca="1">+IF(AND(ISNUMBER(OFFSET('Hygiene Data'!$F$5,0,10*ROW('Hygiene Data'!F167))),'Data Summary'!DU173="Yes"),OFFSET('Hygiene Data'!$F$5,0,10*ROW('Hygiene Data'!F167)),NA())</f>
        <v>#N/A</v>
      </c>
      <c r="BG173" s="508" t="e">
        <f ca="1">+IF(AND(ISNUMBER(OFFSET('Hygiene Data'!$F$7,0,10*ROW('Hygiene Data'!F167))),'Data Summary'!DV173="Yes"),OFFSET('Hygiene Data'!$F$7,0,10*ROW('Hygiene Data'!F167)),NA())</f>
        <v>#N/A</v>
      </c>
      <c r="BH173" s="508" t="e">
        <f ca="1">+IF(AND(ISNUMBER(OFFSET('Hygiene Data'!$F$9,0,10*ROW('Hygiene Data'!F167))),'Data Summary'!DW173="Yes"),OFFSET('Hygiene Data'!$F$9,0,10*ROW('Hygiene Data'!F167)),NA())</f>
        <v>#N/A</v>
      </c>
      <c r="BI173" s="508" t="e">
        <f ca="1">+IF(AND(ISNUMBER(OFFSET('Hygiene Data'!$G$5,0,10*ROW('Hygiene Data'!G167))),'Data Summary'!DX173="Yes"),OFFSET('Hygiene Data'!$G$5,0,10*ROW('Hygiene Data'!G167)),NA())</f>
        <v>#N/A</v>
      </c>
      <c r="BJ173" s="508" t="e">
        <f ca="1">+IF(AND(ISNUMBER(OFFSET('Hygiene Data'!$G$7,0,10*ROW('Hygiene Data'!G167))),'Data Summary'!DY173="Yes"),OFFSET('Hygiene Data'!$G$7,0,10*ROW('Hygiene Data'!G167)),NA())</f>
        <v>#N/A</v>
      </c>
      <c r="BK173" s="508" t="e">
        <f ca="1">+IF(AND(ISNUMBER(OFFSET('Hygiene Data'!$G$9,0,10*ROW('Hygiene Data'!G167))),'Data Summary'!DZ173="Yes"),OFFSET('Hygiene Data'!$G$9,0,10*ROW('Hygiene Data'!G167)),NA())</f>
        <v>#N/A</v>
      </c>
      <c r="BL173" s="508" t="e">
        <f ca="1">+IF(AND(ISNUMBER(OFFSET('Hygiene Data'!$H$5,0,10*ROW('Hygiene Data'!H167))),'Data Summary'!EA173="Yes"),OFFSET('Hygiene Data'!$H$5,0,10*ROW('Hygiene Data'!H167)),NA())</f>
        <v>#N/A</v>
      </c>
      <c r="BM173" s="508" t="e">
        <f ca="1">+IF(AND(ISNUMBER(OFFSET('Hygiene Data'!$H$7,0,10*ROW('Hygiene Data'!H167))),'Data Summary'!EB173="Yes"),OFFSET('Hygiene Data'!$H$7,0,10*ROW('Hygiene Data'!H167)),NA())</f>
        <v>#N/A</v>
      </c>
      <c r="BN173" s="508" t="e">
        <f ca="1">+IF(AND(ISNUMBER(OFFSET('Hygiene Data'!$H$9,0,10*ROW('Hygiene Data'!H167))),'Data Summary'!EC173="Yes"),OFFSET('Hygiene Data'!$H$9,0,10*ROW('Hygiene Data'!H167)),NA())</f>
        <v>#N/A</v>
      </c>
      <c r="BO173" s="508" t="e">
        <f ca="1">+IF(AND(ISNUMBER(OFFSET('Hygiene Data'!$I$5,0,10*ROW('Hygiene Data'!I167))),'Data Summary'!ED173="Yes"),OFFSET('Hygiene Data'!$I$5,0,10*ROW('Hygiene Data'!I167)),NA())</f>
        <v>#N/A</v>
      </c>
      <c r="BP173" s="508" t="e">
        <f ca="1">+IF(AND(ISNUMBER(OFFSET('Hygiene Data'!$I$7,0,10*ROW('Hygiene Data'!I167))),'Data Summary'!EE173="Yes"),OFFSET('Hygiene Data'!$I$7,0,10*ROW('Hygiene Data'!I167)),NA())</f>
        <v>#N/A</v>
      </c>
      <c r="BQ173" s="508" t="e">
        <f ca="1">+IF(AND(ISNUMBER(OFFSET('Hygiene Data'!$I$9,0,10*ROW('Hygiene Data'!I167))),'Data Summary'!EF173="Yes"),OFFSET('Hygiene Data'!$I$9,0,10*ROW('Hygiene Data'!I167)),NA())</f>
        <v>#N/A</v>
      </c>
    </row>
    <row r="174" spans="1:69" x14ac:dyDescent="0.25">
      <c r="A174" s="504" t="e">
        <f ca="1">+RIGHT('Data Summary'!A174,LEN('Data Summary'!A174)-9)</f>
        <v>#VALUE!</v>
      </c>
      <c r="B174" s="478" t="str">
        <f ca="1">+IF(ISTEXT('Data Summary'!B174),'Data Summary'!B174,"")</f>
        <v/>
      </c>
      <c r="C174" s="505" t="e">
        <f ca="1">+VALUE('Data Summary'!C174)</f>
        <v>#VALUE!</v>
      </c>
      <c r="D174" s="506" t="e">
        <f ca="1">+IF(AND(ISNUMBER(OFFSET('Water Data'!$D$4,0,10*ROW('Water Data'!D168))),'Data Summary'!BS174="Yes"),100-OFFSET('Water Data'!$D$4,0,10*ROW('Water Data'!D168)),NA())</f>
        <v>#N/A</v>
      </c>
      <c r="E174" s="506" t="e">
        <f ca="1">+IF(AND(ISNUMBER(OFFSET('Water Data'!$D$6,0,10*ROW('Water Data'!D168))),'Data Summary'!BT174="Yes"),OFFSET('Water Data'!$D$6,0,10*ROW('Water Data'!D168)),NA())</f>
        <v>#N/A</v>
      </c>
      <c r="F174" s="506" t="e">
        <f ca="1">+IF(AND(ISNUMBER(OFFSET('Water Data'!$D$9,0,10*ROW('Water Data'!D168))),'Data Summary'!BU174="Yes"),OFFSET('Water Data'!$D$9,0,10*ROW('Water Data'!D168)),NA())</f>
        <v>#N/A</v>
      </c>
      <c r="G174" s="506" t="e">
        <f ca="1">+IF(AND(ISNUMBER(OFFSET('Water Data'!$E$4,0,10*ROW('Water Data'!E168))),'Data Summary'!BV174="Yes"),100-OFFSET('Water Data'!$E$4,0,10*ROW('Water Data'!E168)),NA())</f>
        <v>#N/A</v>
      </c>
      <c r="H174" s="506" t="e">
        <f ca="1">+IF(AND(ISNUMBER(OFFSET('Water Data'!$E$6,0,10*ROW('Water Data'!E168))),'Data Summary'!BW174="Yes"),OFFSET('Water Data'!$E$6,0,10*ROW('Water Data'!E168)),NA())</f>
        <v>#N/A</v>
      </c>
      <c r="I174" s="506" t="e">
        <f ca="1">+IF(AND(ISNUMBER(OFFSET('Water Data'!$E$9,0,10*ROW('Water Data'!E168))),'Data Summary'!BX174="Yes"),OFFSET('Water Data'!$E$9,0,10*ROW('Water Data'!E168)),NA())</f>
        <v>#N/A</v>
      </c>
      <c r="J174" s="506" t="e">
        <f ca="1">+IF(AND(ISNUMBER(OFFSET('Water Data'!$F$4,0,10*ROW('Water Data'!F168))),'Data Summary'!BY174="Yes"),100-OFFSET('Water Data'!$F$4,0,10*ROW('Water Data'!F168)),NA())</f>
        <v>#N/A</v>
      </c>
      <c r="K174" s="506" t="e">
        <f ca="1">+IF(AND(ISNUMBER(OFFSET('Water Data'!$F$6,0,10*ROW('Water Data'!F168))),'Data Summary'!BZ174="Yes"),OFFSET('Water Data'!$F$6,0,10*ROW('Water Data'!F168)),NA())</f>
        <v>#N/A</v>
      </c>
      <c r="L174" s="506" t="e">
        <f ca="1">+IF(AND(ISNUMBER(OFFSET('Water Data'!$F$9,0,10*ROW('Water Data'!F168))),'Data Summary'!CA174="Yes"),OFFSET('Water Data'!$F$9,0,10*ROW('Water Data'!F168)),NA())</f>
        <v>#N/A</v>
      </c>
      <c r="M174" s="506" t="e">
        <f ca="1">+IF(AND(ISNUMBER(OFFSET('Water Data'!$G$4,0,10*ROW('Water Data'!G168))),'Data Summary'!CB174="Yes"),100-OFFSET('Water Data'!$G$4,0,10*ROW('Water Data'!G168)),NA())</f>
        <v>#N/A</v>
      </c>
      <c r="N174" s="506" t="e">
        <f ca="1">+IF(AND(ISNUMBER(OFFSET('Water Data'!$G$6,0,10*ROW('Water Data'!G168))),'Data Summary'!CC174="Yes"),OFFSET('Water Data'!$G$6,0,10*ROW('Water Data'!G168)),NA())</f>
        <v>#N/A</v>
      </c>
      <c r="O174" s="506" t="e">
        <f ca="1">+IF(AND(ISNUMBER(OFFSET('Water Data'!$G$9,0,10*ROW('Water Data'!G168))),'Data Summary'!CD174="Yes"),OFFSET('Water Data'!$G$9,0,10*ROW('Water Data'!G168)),NA())</f>
        <v>#N/A</v>
      </c>
      <c r="P174" s="506" t="e">
        <f ca="1">+IF(AND(ISNUMBER(OFFSET('Water Data'!$H$4,0,10*ROW('Water Data'!H168))),'Data Summary'!CE174="Yes"),100-OFFSET('Water Data'!$H$4,0,10*ROW('Water Data'!H168)),NA())</f>
        <v>#N/A</v>
      </c>
      <c r="Q174" s="506" t="e">
        <f ca="1">+IF(AND(ISNUMBER(OFFSET('Water Data'!$H$6,0,10*ROW('Water Data'!H168))),'Data Summary'!CF174="Yes"),OFFSET('Water Data'!$H$6,0,10*ROW('Water Data'!H168)),NA())</f>
        <v>#N/A</v>
      </c>
      <c r="R174" s="506" t="e">
        <f ca="1">+IF(AND(ISNUMBER(OFFSET('Water Data'!$H$9,0,10*ROW('Water Data'!H168))),'Data Summary'!CG174="Yes"),OFFSET('Water Data'!$H$9,0,10*ROW('Water Data'!H168)),NA())</f>
        <v>#N/A</v>
      </c>
      <c r="S174" s="506" t="e">
        <f ca="1">+IF(AND(ISNUMBER(OFFSET('Water Data'!$I$4,0,10*ROW('Water Data'!I168))),'Data Summary'!CH174="Yes"),100-OFFSET('Water Data'!$I$4,0,10*ROW('Water Data'!I168)),NA())</f>
        <v>#N/A</v>
      </c>
      <c r="T174" s="506" t="e">
        <f ca="1">+IF(AND(ISNUMBER(OFFSET('Water Data'!$I$6,0,10*ROW('Water Data'!I168))),'Data Summary'!CI174="Yes"),OFFSET('Water Data'!$I$6,0,10*ROW('Water Data'!I168)),NA())</f>
        <v>#N/A</v>
      </c>
      <c r="U174" s="506" t="e">
        <f ca="1">+IF(AND(ISNUMBER(OFFSET('Water Data'!$I$9,0,10*ROW('Water Data'!I168))),'Data Summary'!CJ174="Yes"),OFFSET('Water Data'!$I$9,0,10*ROW('Water Data'!I168)),NA())</f>
        <v>#N/A</v>
      </c>
      <c r="V174" s="507" t="e">
        <f ca="1">+IF(AND(ISNUMBER(OFFSET('Sanitation Data'!$D$4,0,10*ROW('Sanitation Data'!D168))),'Data Summary'!CK174="Yes"),100-OFFSET('Sanitation Data'!$D$4,0,10*ROW('Sanitation Data'!D168)),NA())</f>
        <v>#N/A</v>
      </c>
      <c r="W174" s="507" t="e">
        <f ca="1">+IF(AND(ISNUMBER(OFFSET('Sanitation Data'!$D$6,0,10*ROW('Sanitation Data'!D168))),'Data Summary'!CL174="Yes"),OFFSET('Sanitation Data'!$D$6,0,10*ROW('Sanitation Data'!D168)),NA())</f>
        <v>#N/A</v>
      </c>
      <c r="X174" s="507" t="e">
        <f ca="1">+IF(AND(ISNUMBER(OFFSET('Sanitation Data'!$D$10,0,10*ROW('Sanitation Data'!D168))),'Data Summary'!CM174="Yes"),OFFSET('Sanitation Data'!$D$10,0,10*ROW('Sanitation Data'!D168)),NA())</f>
        <v>#N/A</v>
      </c>
      <c r="Y174" s="507" t="e">
        <f ca="1">+IF(AND(ISNUMBER(OFFSET('Sanitation Data'!$D$11,0,10*ROW('Sanitation Data'!D168))),'Data Summary'!CN174="Yes"),OFFSET('Sanitation Data'!$D$11,0,10*ROW('Sanitation Data'!D168)),NA())</f>
        <v>#N/A</v>
      </c>
      <c r="Z174" s="507" t="e">
        <f ca="1">+IF(AND(ISNUMBER(OFFSET('Sanitation Data'!$D$12,0,10*ROW('Sanitation Data'!D168))),'Data Summary'!CO174="Yes"),OFFSET('Sanitation Data'!$D$12,0,10*ROW('Sanitation Data'!D168)),NA())</f>
        <v>#N/A</v>
      </c>
      <c r="AA174" s="507" t="e">
        <f ca="1">+IF(AND(ISNUMBER(OFFSET('Sanitation Data'!$E$4,0,10*ROW('Sanitation Data'!E168))),'Data Summary'!CP174="Yes"),100-OFFSET('Sanitation Data'!$E$4,0,10*ROW('Sanitation Data'!E168)),NA())</f>
        <v>#N/A</v>
      </c>
      <c r="AB174" s="507" t="e">
        <f ca="1">+IF(AND(ISNUMBER(OFFSET('Sanitation Data'!$E$6,0,10*ROW('Sanitation Data'!E168))),'Data Summary'!CQ174="Yes"),OFFSET('Sanitation Data'!$E$6,0,10*ROW('Sanitation Data'!E168)),NA())</f>
        <v>#N/A</v>
      </c>
      <c r="AC174" s="507" t="e">
        <f ca="1">+IF(AND(ISNUMBER(OFFSET('Sanitation Data'!$E$10,0,10*ROW('Sanitation Data'!E168))),'Data Summary'!CR174="Yes"),OFFSET('Sanitation Data'!$E$10,0,10*ROW('Sanitation Data'!E168)),NA())</f>
        <v>#N/A</v>
      </c>
      <c r="AD174" s="507" t="e">
        <f ca="1">+IF(AND(ISNUMBER(OFFSET('Sanitation Data'!$E$11,0,10*ROW('Sanitation Data'!E168))),'Data Summary'!CS174="Yes"),OFFSET('Sanitation Data'!$E$11,0,10*ROW('Sanitation Data'!E168)),NA())</f>
        <v>#N/A</v>
      </c>
      <c r="AE174" s="507" t="e">
        <f ca="1">+IF(AND(ISNUMBER(OFFSET('Sanitation Data'!$E$12,0,10*ROW('Sanitation Data'!E168))),'Data Summary'!CT174="Yes"),OFFSET('Sanitation Data'!$E$12,0,10*ROW('Sanitation Data'!E168)),NA())</f>
        <v>#N/A</v>
      </c>
      <c r="AF174" s="507" t="e">
        <f ca="1">+IF(AND(ISNUMBER(OFFSET('Sanitation Data'!$F$4,0,10*ROW('Sanitation Data'!F168))),'Data Summary'!CU174="Yes"),100-OFFSET('Sanitation Data'!$F$4,0,10*ROW('Sanitation Data'!F168)),NA())</f>
        <v>#N/A</v>
      </c>
      <c r="AG174" s="507" t="e">
        <f ca="1">+IF(AND(ISNUMBER(OFFSET('Sanitation Data'!$F$6,0,10*ROW('Sanitation Data'!F168))),'Data Summary'!CV174="Yes"),OFFSET('Sanitation Data'!$F$6,0,10*ROW('Sanitation Data'!F168)),NA())</f>
        <v>#N/A</v>
      </c>
      <c r="AH174" s="507" t="e">
        <f ca="1">+IF(AND(ISNUMBER(OFFSET('Sanitation Data'!$F$10,0,10*ROW('Sanitation Data'!F168))),'Data Summary'!CW174="Yes"),OFFSET('Sanitation Data'!$F$10,0,10*ROW('Sanitation Data'!F168)),NA())</f>
        <v>#N/A</v>
      </c>
      <c r="AI174" s="507" t="e">
        <f ca="1">+IF(AND(ISNUMBER(OFFSET('Sanitation Data'!$F$11,0,10*ROW('Sanitation Data'!F168))),'Data Summary'!CX174="Yes"),OFFSET('Sanitation Data'!$F$11,0,10*ROW('Sanitation Data'!F168)),NA())</f>
        <v>#N/A</v>
      </c>
      <c r="AJ174" s="507" t="e">
        <f ca="1">+IF(AND(ISNUMBER(OFFSET('Sanitation Data'!$F$12,0,10*ROW('Sanitation Data'!F168))),'Data Summary'!CY174="Yes"),OFFSET('Sanitation Data'!$F$12,0,10*ROW('Sanitation Data'!F168)),NA())</f>
        <v>#N/A</v>
      </c>
      <c r="AK174" s="507" t="e">
        <f ca="1">+IF(AND(ISNUMBER(OFFSET('Sanitation Data'!$G$4,0,10*ROW('Sanitation Data'!G168))),'Data Summary'!CZ174="Yes"),100-OFFSET('Sanitation Data'!$G$4,0,10*ROW('Sanitation Data'!G168)),NA())</f>
        <v>#N/A</v>
      </c>
      <c r="AL174" s="507" t="e">
        <f ca="1">+IF(AND(ISNUMBER(OFFSET('Sanitation Data'!$G$6,0,10*ROW('Sanitation Data'!G168))),'Data Summary'!DA174="Yes"),OFFSET('Sanitation Data'!$G$6,0,10*ROW('Sanitation Data'!G168)),NA())</f>
        <v>#N/A</v>
      </c>
      <c r="AM174" s="507" t="e">
        <f ca="1">+IF(AND(ISNUMBER(OFFSET('Sanitation Data'!$G$10,0,10*ROW('Sanitation Data'!G168))),'Data Summary'!DB174="Yes"),OFFSET('Sanitation Data'!$G$10,0,10*ROW('Sanitation Data'!G168)),NA())</f>
        <v>#N/A</v>
      </c>
      <c r="AN174" s="507" t="e">
        <f ca="1">+IF(AND(ISNUMBER(OFFSET('Sanitation Data'!$G$11,0,10*ROW('Sanitation Data'!G168))),'Data Summary'!DC174="Yes"),OFFSET('Sanitation Data'!$G$11,0,10*ROW('Sanitation Data'!G168)),NA())</f>
        <v>#N/A</v>
      </c>
      <c r="AO174" s="507" t="e">
        <f ca="1">+IF(AND(ISNUMBER(OFFSET('Sanitation Data'!$G$12,0,10*ROW('Sanitation Data'!G168))),'Data Summary'!DD174="Yes"),OFFSET('Sanitation Data'!$G$12,0,10*ROW('Sanitation Data'!G168)),NA())</f>
        <v>#N/A</v>
      </c>
      <c r="AP174" s="507" t="e">
        <f ca="1">+IF(AND(ISNUMBER(OFFSET('Sanitation Data'!$H$4,0,10*ROW('Sanitation Data'!H168))),'Data Summary'!DE174="Yes"),100-OFFSET('Sanitation Data'!$H$4,0,10*ROW('Sanitation Data'!H168)),NA())</f>
        <v>#N/A</v>
      </c>
      <c r="AQ174" s="507" t="e">
        <f ca="1">+IF(AND(ISNUMBER(OFFSET('Sanitation Data'!$H$6,0,10*ROW('Sanitation Data'!H168))),'Data Summary'!DF174="Yes"),OFFSET('Sanitation Data'!$H$6,0,10*ROW('Sanitation Data'!H168)),NA())</f>
        <v>#N/A</v>
      </c>
      <c r="AR174" s="507" t="e">
        <f ca="1">+IF(AND(ISNUMBER(OFFSET('Sanitation Data'!$H$10,0,10*ROW('Sanitation Data'!H168))),'Data Summary'!DG174="Yes"),OFFSET('Sanitation Data'!$H$10,0,10*ROW('Sanitation Data'!H168)),NA())</f>
        <v>#N/A</v>
      </c>
      <c r="AS174" s="507" t="e">
        <f ca="1">+IF(AND(ISNUMBER(OFFSET('Sanitation Data'!$H$11,0,10*ROW('Sanitation Data'!H168))),'Data Summary'!DH174="Yes"),OFFSET('Sanitation Data'!$H$11,0,10*ROW('Sanitation Data'!H168)),NA())</f>
        <v>#N/A</v>
      </c>
      <c r="AT174" s="507" t="e">
        <f ca="1">+IF(AND(ISNUMBER(OFFSET('Sanitation Data'!$H$12,0,10*ROW('Sanitation Data'!H168))),'Data Summary'!DI174="Yes"),OFFSET('Sanitation Data'!$H$12,0,10*ROW('Sanitation Data'!H168)),NA())</f>
        <v>#N/A</v>
      </c>
      <c r="AU174" s="507" t="e">
        <f ca="1">+IF(AND(ISNUMBER(OFFSET('Sanitation Data'!$I$4,0,10*ROW('Sanitation Data'!I168))),'Data Summary'!DJ174="Yes"),100-OFFSET('Sanitation Data'!$I$4,0,10*ROW('Sanitation Data'!I168)),NA())</f>
        <v>#N/A</v>
      </c>
      <c r="AV174" s="507" t="e">
        <f ca="1">+IF(AND(ISNUMBER(OFFSET('Sanitation Data'!$I$6,0,10*ROW('Sanitation Data'!I168))),'Data Summary'!DK174="Yes"),OFFSET('Sanitation Data'!$I$6,0,10*ROW('Sanitation Data'!I168)),NA())</f>
        <v>#N/A</v>
      </c>
      <c r="AW174" s="507" t="e">
        <f ca="1">+IF(AND(ISNUMBER(OFFSET('Sanitation Data'!$I$10,0,10*ROW('Sanitation Data'!I168))),'Data Summary'!DL174="Yes"),OFFSET('Sanitation Data'!$I$10,0,10*ROW('Sanitation Data'!I168)),NA())</f>
        <v>#N/A</v>
      </c>
      <c r="AX174" s="507" t="e">
        <f ca="1">+IF(AND(ISNUMBER(OFFSET('Sanitation Data'!$I$11,0,10*ROW('Sanitation Data'!I168))),'Data Summary'!DM174="Yes"),OFFSET('Sanitation Data'!$I$11,0,10*ROW('Sanitation Data'!I168)),NA())</f>
        <v>#N/A</v>
      </c>
      <c r="AY174" s="507" t="e">
        <f ca="1">+IF(AND(ISNUMBER(OFFSET('Sanitation Data'!$I$12,0,10*ROW('Sanitation Data'!I168))),'Data Summary'!DN174="Yes"),OFFSET('Sanitation Data'!$I$12,0,10*ROW('Sanitation Data'!I168)),NA())</f>
        <v>#N/A</v>
      </c>
      <c r="AZ174" s="508" t="e">
        <f ca="1">+IF(AND(ISNUMBER(OFFSET('Hygiene Data'!$D$5,0,10*ROW('Hygiene Data'!D168))),'Data Summary'!DO174="Yes"),OFFSET('Hygiene Data'!$D$5,0,10*ROW('Hygiene Data'!D168)),NA())</f>
        <v>#N/A</v>
      </c>
      <c r="BA174" s="508" t="e">
        <f ca="1">+IF(AND(ISNUMBER(OFFSET('Hygiene Data'!$D$7,0,10*ROW('Hygiene Data'!D168))),'Data Summary'!DP174="Yes"),OFFSET('Hygiene Data'!$D$7,0,10*ROW('Hygiene Data'!D168)),NA())</f>
        <v>#N/A</v>
      </c>
      <c r="BB174" s="508" t="e">
        <f ca="1">+IF(AND(ISNUMBER(OFFSET('Hygiene Data'!$D$9,0,10*ROW('Hygiene Data'!D168))),'Data Summary'!DQ174="Yes"),OFFSET('Hygiene Data'!$D$9,0,10*ROW('Hygiene Data'!D168)),NA())</f>
        <v>#N/A</v>
      </c>
      <c r="BC174" s="508" t="e">
        <f ca="1">+IF(AND(ISNUMBER(OFFSET('Hygiene Data'!$E$5,0,10*ROW('Hygiene Data'!E168))),'Data Summary'!DR174="Yes"),OFFSET('Hygiene Data'!$E$5,0,10*ROW('Hygiene Data'!E168)),NA())</f>
        <v>#N/A</v>
      </c>
      <c r="BD174" s="508" t="e">
        <f ca="1">+IF(AND(ISNUMBER(OFFSET('Hygiene Data'!$E$7,0,10*ROW('Hygiene Data'!E168))),'Data Summary'!DS174="Yes"),OFFSET('Hygiene Data'!$E$7,0,10*ROW('Hygiene Data'!E168)),NA())</f>
        <v>#N/A</v>
      </c>
      <c r="BE174" s="508" t="e">
        <f ca="1">+IF(AND(ISNUMBER(OFFSET('Hygiene Data'!$E$9,0,10*ROW('Hygiene Data'!E168))),'Data Summary'!DT174="Yes"),OFFSET('Hygiene Data'!$E$9,0,10*ROW('Hygiene Data'!E168)),NA())</f>
        <v>#N/A</v>
      </c>
      <c r="BF174" s="508" t="e">
        <f ca="1">+IF(AND(ISNUMBER(OFFSET('Hygiene Data'!$F$5,0,10*ROW('Hygiene Data'!F168))),'Data Summary'!DU174="Yes"),OFFSET('Hygiene Data'!$F$5,0,10*ROW('Hygiene Data'!F168)),NA())</f>
        <v>#N/A</v>
      </c>
      <c r="BG174" s="508" t="e">
        <f ca="1">+IF(AND(ISNUMBER(OFFSET('Hygiene Data'!$F$7,0,10*ROW('Hygiene Data'!F168))),'Data Summary'!DV174="Yes"),OFFSET('Hygiene Data'!$F$7,0,10*ROW('Hygiene Data'!F168)),NA())</f>
        <v>#N/A</v>
      </c>
      <c r="BH174" s="508" t="e">
        <f ca="1">+IF(AND(ISNUMBER(OFFSET('Hygiene Data'!$F$9,0,10*ROW('Hygiene Data'!F168))),'Data Summary'!DW174="Yes"),OFFSET('Hygiene Data'!$F$9,0,10*ROW('Hygiene Data'!F168)),NA())</f>
        <v>#N/A</v>
      </c>
      <c r="BI174" s="508" t="e">
        <f ca="1">+IF(AND(ISNUMBER(OFFSET('Hygiene Data'!$G$5,0,10*ROW('Hygiene Data'!G168))),'Data Summary'!DX174="Yes"),OFFSET('Hygiene Data'!$G$5,0,10*ROW('Hygiene Data'!G168)),NA())</f>
        <v>#N/A</v>
      </c>
      <c r="BJ174" s="508" t="e">
        <f ca="1">+IF(AND(ISNUMBER(OFFSET('Hygiene Data'!$G$7,0,10*ROW('Hygiene Data'!G168))),'Data Summary'!DY174="Yes"),OFFSET('Hygiene Data'!$G$7,0,10*ROW('Hygiene Data'!G168)),NA())</f>
        <v>#N/A</v>
      </c>
      <c r="BK174" s="508" t="e">
        <f ca="1">+IF(AND(ISNUMBER(OFFSET('Hygiene Data'!$G$9,0,10*ROW('Hygiene Data'!G168))),'Data Summary'!DZ174="Yes"),OFFSET('Hygiene Data'!$G$9,0,10*ROW('Hygiene Data'!G168)),NA())</f>
        <v>#N/A</v>
      </c>
      <c r="BL174" s="508" t="e">
        <f ca="1">+IF(AND(ISNUMBER(OFFSET('Hygiene Data'!$H$5,0,10*ROW('Hygiene Data'!H168))),'Data Summary'!EA174="Yes"),OFFSET('Hygiene Data'!$H$5,0,10*ROW('Hygiene Data'!H168)),NA())</f>
        <v>#N/A</v>
      </c>
      <c r="BM174" s="508" t="e">
        <f ca="1">+IF(AND(ISNUMBER(OFFSET('Hygiene Data'!$H$7,0,10*ROW('Hygiene Data'!H168))),'Data Summary'!EB174="Yes"),OFFSET('Hygiene Data'!$H$7,0,10*ROW('Hygiene Data'!H168)),NA())</f>
        <v>#N/A</v>
      </c>
      <c r="BN174" s="508" t="e">
        <f ca="1">+IF(AND(ISNUMBER(OFFSET('Hygiene Data'!$H$9,0,10*ROW('Hygiene Data'!H168))),'Data Summary'!EC174="Yes"),OFFSET('Hygiene Data'!$H$9,0,10*ROW('Hygiene Data'!H168)),NA())</f>
        <v>#N/A</v>
      </c>
      <c r="BO174" s="508" t="e">
        <f ca="1">+IF(AND(ISNUMBER(OFFSET('Hygiene Data'!$I$5,0,10*ROW('Hygiene Data'!I168))),'Data Summary'!ED174="Yes"),OFFSET('Hygiene Data'!$I$5,0,10*ROW('Hygiene Data'!I168)),NA())</f>
        <v>#N/A</v>
      </c>
      <c r="BP174" s="508" t="e">
        <f ca="1">+IF(AND(ISNUMBER(OFFSET('Hygiene Data'!$I$7,0,10*ROW('Hygiene Data'!I168))),'Data Summary'!EE174="Yes"),OFFSET('Hygiene Data'!$I$7,0,10*ROW('Hygiene Data'!I168)),NA())</f>
        <v>#N/A</v>
      </c>
      <c r="BQ174" s="508" t="e">
        <f ca="1">+IF(AND(ISNUMBER(OFFSET('Hygiene Data'!$I$9,0,10*ROW('Hygiene Data'!I168))),'Data Summary'!EF174="Yes"),OFFSET('Hygiene Data'!$I$9,0,10*ROW('Hygiene Data'!I168)),NA())</f>
        <v>#N/A</v>
      </c>
    </row>
    <row r="175" spans="1:69" x14ac:dyDescent="0.25">
      <c r="A175" s="504" t="e">
        <f ca="1">+RIGHT('Data Summary'!A175,LEN('Data Summary'!A175)-9)</f>
        <v>#VALUE!</v>
      </c>
      <c r="B175" s="478" t="str">
        <f ca="1">+IF(ISTEXT('Data Summary'!B175),'Data Summary'!B175,"")</f>
        <v/>
      </c>
      <c r="C175" s="505" t="e">
        <f ca="1">+VALUE('Data Summary'!C175)</f>
        <v>#VALUE!</v>
      </c>
      <c r="D175" s="506" t="e">
        <f ca="1">+IF(AND(ISNUMBER(OFFSET('Water Data'!$D$4,0,10*ROW('Water Data'!D169))),'Data Summary'!BS175="Yes"),100-OFFSET('Water Data'!$D$4,0,10*ROW('Water Data'!D169)),NA())</f>
        <v>#N/A</v>
      </c>
      <c r="E175" s="506" t="e">
        <f ca="1">+IF(AND(ISNUMBER(OFFSET('Water Data'!$D$6,0,10*ROW('Water Data'!D169))),'Data Summary'!BT175="Yes"),OFFSET('Water Data'!$D$6,0,10*ROW('Water Data'!D169)),NA())</f>
        <v>#N/A</v>
      </c>
      <c r="F175" s="506" t="e">
        <f ca="1">+IF(AND(ISNUMBER(OFFSET('Water Data'!$D$9,0,10*ROW('Water Data'!D169))),'Data Summary'!BU175="Yes"),OFFSET('Water Data'!$D$9,0,10*ROW('Water Data'!D169)),NA())</f>
        <v>#N/A</v>
      </c>
      <c r="G175" s="506" t="e">
        <f ca="1">+IF(AND(ISNUMBER(OFFSET('Water Data'!$E$4,0,10*ROW('Water Data'!E169))),'Data Summary'!BV175="Yes"),100-OFFSET('Water Data'!$E$4,0,10*ROW('Water Data'!E169)),NA())</f>
        <v>#N/A</v>
      </c>
      <c r="H175" s="506" t="e">
        <f ca="1">+IF(AND(ISNUMBER(OFFSET('Water Data'!$E$6,0,10*ROW('Water Data'!E169))),'Data Summary'!BW175="Yes"),OFFSET('Water Data'!$E$6,0,10*ROW('Water Data'!E169)),NA())</f>
        <v>#N/A</v>
      </c>
      <c r="I175" s="506" t="e">
        <f ca="1">+IF(AND(ISNUMBER(OFFSET('Water Data'!$E$9,0,10*ROW('Water Data'!E169))),'Data Summary'!BX175="Yes"),OFFSET('Water Data'!$E$9,0,10*ROW('Water Data'!E169)),NA())</f>
        <v>#N/A</v>
      </c>
      <c r="J175" s="506" t="e">
        <f ca="1">+IF(AND(ISNUMBER(OFFSET('Water Data'!$F$4,0,10*ROW('Water Data'!F169))),'Data Summary'!BY175="Yes"),100-OFFSET('Water Data'!$F$4,0,10*ROW('Water Data'!F169)),NA())</f>
        <v>#N/A</v>
      </c>
      <c r="K175" s="506" t="e">
        <f ca="1">+IF(AND(ISNUMBER(OFFSET('Water Data'!$F$6,0,10*ROW('Water Data'!F169))),'Data Summary'!BZ175="Yes"),OFFSET('Water Data'!$F$6,0,10*ROW('Water Data'!F169)),NA())</f>
        <v>#N/A</v>
      </c>
      <c r="L175" s="506" t="e">
        <f ca="1">+IF(AND(ISNUMBER(OFFSET('Water Data'!$F$9,0,10*ROW('Water Data'!F169))),'Data Summary'!CA175="Yes"),OFFSET('Water Data'!$F$9,0,10*ROW('Water Data'!F169)),NA())</f>
        <v>#N/A</v>
      </c>
      <c r="M175" s="506" t="e">
        <f ca="1">+IF(AND(ISNUMBER(OFFSET('Water Data'!$G$4,0,10*ROW('Water Data'!G169))),'Data Summary'!CB175="Yes"),100-OFFSET('Water Data'!$G$4,0,10*ROW('Water Data'!G169)),NA())</f>
        <v>#N/A</v>
      </c>
      <c r="N175" s="506" t="e">
        <f ca="1">+IF(AND(ISNUMBER(OFFSET('Water Data'!$G$6,0,10*ROW('Water Data'!G169))),'Data Summary'!CC175="Yes"),OFFSET('Water Data'!$G$6,0,10*ROW('Water Data'!G169)),NA())</f>
        <v>#N/A</v>
      </c>
      <c r="O175" s="506" t="e">
        <f ca="1">+IF(AND(ISNUMBER(OFFSET('Water Data'!$G$9,0,10*ROW('Water Data'!G169))),'Data Summary'!CD175="Yes"),OFFSET('Water Data'!$G$9,0,10*ROW('Water Data'!G169)),NA())</f>
        <v>#N/A</v>
      </c>
      <c r="P175" s="506" t="e">
        <f ca="1">+IF(AND(ISNUMBER(OFFSET('Water Data'!$H$4,0,10*ROW('Water Data'!H169))),'Data Summary'!CE175="Yes"),100-OFFSET('Water Data'!$H$4,0,10*ROW('Water Data'!H169)),NA())</f>
        <v>#N/A</v>
      </c>
      <c r="Q175" s="506" t="e">
        <f ca="1">+IF(AND(ISNUMBER(OFFSET('Water Data'!$H$6,0,10*ROW('Water Data'!H169))),'Data Summary'!CF175="Yes"),OFFSET('Water Data'!$H$6,0,10*ROW('Water Data'!H169)),NA())</f>
        <v>#N/A</v>
      </c>
      <c r="R175" s="506" t="e">
        <f ca="1">+IF(AND(ISNUMBER(OFFSET('Water Data'!$H$9,0,10*ROW('Water Data'!H169))),'Data Summary'!CG175="Yes"),OFFSET('Water Data'!$H$9,0,10*ROW('Water Data'!H169)),NA())</f>
        <v>#N/A</v>
      </c>
      <c r="S175" s="506" t="e">
        <f ca="1">+IF(AND(ISNUMBER(OFFSET('Water Data'!$I$4,0,10*ROW('Water Data'!I169))),'Data Summary'!CH175="Yes"),100-OFFSET('Water Data'!$I$4,0,10*ROW('Water Data'!I169)),NA())</f>
        <v>#N/A</v>
      </c>
      <c r="T175" s="506" t="e">
        <f ca="1">+IF(AND(ISNUMBER(OFFSET('Water Data'!$I$6,0,10*ROW('Water Data'!I169))),'Data Summary'!CI175="Yes"),OFFSET('Water Data'!$I$6,0,10*ROW('Water Data'!I169)),NA())</f>
        <v>#N/A</v>
      </c>
      <c r="U175" s="506" t="e">
        <f ca="1">+IF(AND(ISNUMBER(OFFSET('Water Data'!$I$9,0,10*ROW('Water Data'!I169))),'Data Summary'!CJ175="Yes"),OFFSET('Water Data'!$I$9,0,10*ROW('Water Data'!I169)),NA())</f>
        <v>#N/A</v>
      </c>
      <c r="V175" s="507" t="e">
        <f ca="1">+IF(AND(ISNUMBER(OFFSET('Sanitation Data'!$D$4,0,10*ROW('Sanitation Data'!D169))),'Data Summary'!CK175="Yes"),100-OFFSET('Sanitation Data'!$D$4,0,10*ROW('Sanitation Data'!D169)),NA())</f>
        <v>#N/A</v>
      </c>
      <c r="W175" s="507" t="e">
        <f ca="1">+IF(AND(ISNUMBER(OFFSET('Sanitation Data'!$D$6,0,10*ROW('Sanitation Data'!D169))),'Data Summary'!CL175="Yes"),OFFSET('Sanitation Data'!$D$6,0,10*ROW('Sanitation Data'!D169)),NA())</f>
        <v>#N/A</v>
      </c>
      <c r="X175" s="507" t="e">
        <f ca="1">+IF(AND(ISNUMBER(OFFSET('Sanitation Data'!$D$10,0,10*ROW('Sanitation Data'!D169))),'Data Summary'!CM175="Yes"),OFFSET('Sanitation Data'!$D$10,0,10*ROW('Sanitation Data'!D169)),NA())</f>
        <v>#N/A</v>
      </c>
      <c r="Y175" s="507" t="e">
        <f ca="1">+IF(AND(ISNUMBER(OFFSET('Sanitation Data'!$D$11,0,10*ROW('Sanitation Data'!D169))),'Data Summary'!CN175="Yes"),OFFSET('Sanitation Data'!$D$11,0,10*ROW('Sanitation Data'!D169)),NA())</f>
        <v>#N/A</v>
      </c>
      <c r="Z175" s="507" t="e">
        <f ca="1">+IF(AND(ISNUMBER(OFFSET('Sanitation Data'!$D$12,0,10*ROW('Sanitation Data'!D169))),'Data Summary'!CO175="Yes"),OFFSET('Sanitation Data'!$D$12,0,10*ROW('Sanitation Data'!D169)),NA())</f>
        <v>#N/A</v>
      </c>
      <c r="AA175" s="507" t="e">
        <f ca="1">+IF(AND(ISNUMBER(OFFSET('Sanitation Data'!$E$4,0,10*ROW('Sanitation Data'!E169))),'Data Summary'!CP175="Yes"),100-OFFSET('Sanitation Data'!$E$4,0,10*ROW('Sanitation Data'!E169)),NA())</f>
        <v>#N/A</v>
      </c>
      <c r="AB175" s="507" t="e">
        <f ca="1">+IF(AND(ISNUMBER(OFFSET('Sanitation Data'!$E$6,0,10*ROW('Sanitation Data'!E169))),'Data Summary'!CQ175="Yes"),OFFSET('Sanitation Data'!$E$6,0,10*ROW('Sanitation Data'!E169)),NA())</f>
        <v>#N/A</v>
      </c>
      <c r="AC175" s="507" t="e">
        <f ca="1">+IF(AND(ISNUMBER(OFFSET('Sanitation Data'!$E$10,0,10*ROW('Sanitation Data'!E169))),'Data Summary'!CR175="Yes"),OFFSET('Sanitation Data'!$E$10,0,10*ROW('Sanitation Data'!E169)),NA())</f>
        <v>#N/A</v>
      </c>
      <c r="AD175" s="507" t="e">
        <f ca="1">+IF(AND(ISNUMBER(OFFSET('Sanitation Data'!$E$11,0,10*ROW('Sanitation Data'!E169))),'Data Summary'!CS175="Yes"),OFFSET('Sanitation Data'!$E$11,0,10*ROW('Sanitation Data'!E169)),NA())</f>
        <v>#N/A</v>
      </c>
      <c r="AE175" s="507" t="e">
        <f ca="1">+IF(AND(ISNUMBER(OFFSET('Sanitation Data'!$E$12,0,10*ROW('Sanitation Data'!E169))),'Data Summary'!CT175="Yes"),OFFSET('Sanitation Data'!$E$12,0,10*ROW('Sanitation Data'!E169)),NA())</f>
        <v>#N/A</v>
      </c>
      <c r="AF175" s="507" t="e">
        <f ca="1">+IF(AND(ISNUMBER(OFFSET('Sanitation Data'!$F$4,0,10*ROW('Sanitation Data'!F169))),'Data Summary'!CU175="Yes"),100-OFFSET('Sanitation Data'!$F$4,0,10*ROW('Sanitation Data'!F169)),NA())</f>
        <v>#N/A</v>
      </c>
      <c r="AG175" s="507" t="e">
        <f ca="1">+IF(AND(ISNUMBER(OFFSET('Sanitation Data'!$F$6,0,10*ROW('Sanitation Data'!F169))),'Data Summary'!CV175="Yes"),OFFSET('Sanitation Data'!$F$6,0,10*ROW('Sanitation Data'!F169)),NA())</f>
        <v>#N/A</v>
      </c>
      <c r="AH175" s="507" t="e">
        <f ca="1">+IF(AND(ISNUMBER(OFFSET('Sanitation Data'!$F$10,0,10*ROW('Sanitation Data'!F169))),'Data Summary'!CW175="Yes"),OFFSET('Sanitation Data'!$F$10,0,10*ROW('Sanitation Data'!F169)),NA())</f>
        <v>#N/A</v>
      </c>
      <c r="AI175" s="507" t="e">
        <f ca="1">+IF(AND(ISNUMBER(OFFSET('Sanitation Data'!$F$11,0,10*ROW('Sanitation Data'!F169))),'Data Summary'!CX175="Yes"),OFFSET('Sanitation Data'!$F$11,0,10*ROW('Sanitation Data'!F169)),NA())</f>
        <v>#N/A</v>
      </c>
      <c r="AJ175" s="507" t="e">
        <f ca="1">+IF(AND(ISNUMBER(OFFSET('Sanitation Data'!$F$12,0,10*ROW('Sanitation Data'!F169))),'Data Summary'!CY175="Yes"),OFFSET('Sanitation Data'!$F$12,0,10*ROW('Sanitation Data'!F169)),NA())</f>
        <v>#N/A</v>
      </c>
      <c r="AK175" s="507" t="e">
        <f ca="1">+IF(AND(ISNUMBER(OFFSET('Sanitation Data'!$G$4,0,10*ROW('Sanitation Data'!G169))),'Data Summary'!CZ175="Yes"),100-OFFSET('Sanitation Data'!$G$4,0,10*ROW('Sanitation Data'!G169)),NA())</f>
        <v>#N/A</v>
      </c>
      <c r="AL175" s="507" t="e">
        <f ca="1">+IF(AND(ISNUMBER(OFFSET('Sanitation Data'!$G$6,0,10*ROW('Sanitation Data'!G169))),'Data Summary'!DA175="Yes"),OFFSET('Sanitation Data'!$G$6,0,10*ROW('Sanitation Data'!G169)),NA())</f>
        <v>#N/A</v>
      </c>
      <c r="AM175" s="507" t="e">
        <f ca="1">+IF(AND(ISNUMBER(OFFSET('Sanitation Data'!$G$10,0,10*ROW('Sanitation Data'!G169))),'Data Summary'!DB175="Yes"),OFFSET('Sanitation Data'!$G$10,0,10*ROW('Sanitation Data'!G169)),NA())</f>
        <v>#N/A</v>
      </c>
      <c r="AN175" s="507" t="e">
        <f ca="1">+IF(AND(ISNUMBER(OFFSET('Sanitation Data'!$G$11,0,10*ROW('Sanitation Data'!G169))),'Data Summary'!DC175="Yes"),OFFSET('Sanitation Data'!$G$11,0,10*ROW('Sanitation Data'!G169)),NA())</f>
        <v>#N/A</v>
      </c>
      <c r="AO175" s="507" t="e">
        <f ca="1">+IF(AND(ISNUMBER(OFFSET('Sanitation Data'!$G$12,0,10*ROW('Sanitation Data'!G169))),'Data Summary'!DD175="Yes"),OFFSET('Sanitation Data'!$G$12,0,10*ROW('Sanitation Data'!G169)),NA())</f>
        <v>#N/A</v>
      </c>
      <c r="AP175" s="507" t="e">
        <f ca="1">+IF(AND(ISNUMBER(OFFSET('Sanitation Data'!$H$4,0,10*ROW('Sanitation Data'!H169))),'Data Summary'!DE175="Yes"),100-OFFSET('Sanitation Data'!$H$4,0,10*ROW('Sanitation Data'!H169)),NA())</f>
        <v>#N/A</v>
      </c>
      <c r="AQ175" s="507" t="e">
        <f ca="1">+IF(AND(ISNUMBER(OFFSET('Sanitation Data'!$H$6,0,10*ROW('Sanitation Data'!H169))),'Data Summary'!DF175="Yes"),OFFSET('Sanitation Data'!$H$6,0,10*ROW('Sanitation Data'!H169)),NA())</f>
        <v>#N/A</v>
      </c>
      <c r="AR175" s="507" t="e">
        <f ca="1">+IF(AND(ISNUMBER(OFFSET('Sanitation Data'!$H$10,0,10*ROW('Sanitation Data'!H169))),'Data Summary'!DG175="Yes"),OFFSET('Sanitation Data'!$H$10,0,10*ROW('Sanitation Data'!H169)),NA())</f>
        <v>#N/A</v>
      </c>
      <c r="AS175" s="507" t="e">
        <f ca="1">+IF(AND(ISNUMBER(OFFSET('Sanitation Data'!$H$11,0,10*ROW('Sanitation Data'!H169))),'Data Summary'!DH175="Yes"),OFFSET('Sanitation Data'!$H$11,0,10*ROW('Sanitation Data'!H169)),NA())</f>
        <v>#N/A</v>
      </c>
      <c r="AT175" s="507" t="e">
        <f ca="1">+IF(AND(ISNUMBER(OFFSET('Sanitation Data'!$H$12,0,10*ROW('Sanitation Data'!H169))),'Data Summary'!DI175="Yes"),OFFSET('Sanitation Data'!$H$12,0,10*ROW('Sanitation Data'!H169)),NA())</f>
        <v>#N/A</v>
      </c>
      <c r="AU175" s="507" t="e">
        <f ca="1">+IF(AND(ISNUMBER(OFFSET('Sanitation Data'!$I$4,0,10*ROW('Sanitation Data'!I169))),'Data Summary'!DJ175="Yes"),100-OFFSET('Sanitation Data'!$I$4,0,10*ROW('Sanitation Data'!I169)),NA())</f>
        <v>#N/A</v>
      </c>
      <c r="AV175" s="507" t="e">
        <f ca="1">+IF(AND(ISNUMBER(OFFSET('Sanitation Data'!$I$6,0,10*ROW('Sanitation Data'!I169))),'Data Summary'!DK175="Yes"),OFFSET('Sanitation Data'!$I$6,0,10*ROW('Sanitation Data'!I169)),NA())</f>
        <v>#N/A</v>
      </c>
      <c r="AW175" s="507" t="e">
        <f ca="1">+IF(AND(ISNUMBER(OFFSET('Sanitation Data'!$I$10,0,10*ROW('Sanitation Data'!I169))),'Data Summary'!DL175="Yes"),OFFSET('Sanitation Data'!$I$10,0,10*ROW('Sanitation Data'!I169)),NA())</f>
        <v>#N/A</v>
      </c>
      <c r="AX175" s="507" t="e">
        <f ca="1">+IF(AND(ISNUMBER(OFFSET('Sanitation Data'!$I$11,0,10*ROW('Sanitation Data'!I169))),'Data Summary'!DM175="Yes"),OFFSET('Sanitation Data'!$I$11,0,10*ROW('Sanitation Data'!I169)),NA())</f>
        <v>#N/A</v>
      </c>
      <c r="AY175" s="507" t="e">
        <f ca="1">+IF(AND(ISNUMBER(OFFSET('Sanitation Data'!$I$12,0,10*ROW('Sanitation Data'!I169))),'Data Summary'!DN175="Yes"),OFFSET('Sanitation Data'!$I$12,0,10*ROW('Sanitation Data'!I169)),NA())</f>
        <v>#N/A</v>
      </c>
      <c r="AZ175" s="508" t="e">
        <f ca="1">+IF(AND(ISNUMBER(OFFSET('Hygiene Data'!$D$5,0,10*ROW('Hygiene Data'!D169))),'Data Summary'!DO175="Yes"),OFFSET('Hygiene Data'!$D$5,0,10*ROW('Hygiene Data'!D169)),NA())</f>
        <v>#N/A</v>
      </c>
      <c r="BA175" s="508" t="e">
        <f ca="1">+IF(AND(ISNUMBER(OFFSET('Hygiene Data'!$D$7,0,10*ROW('Hygiene Data'!D169))),'Data Summary'!DP175="Yes"),OFFSET('Hygiene Data'!$D$7,0,10*ROW('Hygiene Data'!D169)),NA())</f>
        <v>#N/A</v>
      </c>
      <c r="BB175" s="508" t="e">
        <f ca="1">+IF(AND(ISNUMBER(OFFSET('Hygiene Data'!$D$9,0,10*ROW('Hygiene Data'!D169))),'Data Summary'!DQ175="Yes"),OFFSET('Hygiene Data'!$D$9,0,10*ROW('Hygiene Data'!D169)),NA())</f>
        <v>#N/A</v>
      </c>
      <c r="BC175" s="508" t="e">
        <f ca="1">+IF(AND(ISNUMBER(OFFSET('Hygiene Data'!$E$5,0,10*ROW('Hygiene Data'!E169))),'Data Summary'!DR175="Yes"),OFFSET('Hygiene Data'!$E$5,0,10*ROW('Hygiene Data'!E169)),NA())</f>
        <v>#N/A</v>
      </c>
      <c r="BD175" s="508" t="e">
        <f ca="1">+IF(AND(ISNUMBER(OFFSET('Hygiene Data'!$E$7,0,10*ROW('Hygiene Data'!E169))),'Data Summary'!DS175="Yes"),OFFSET('Hygiene Data'!$E$7,0,10*ROW('Hygiene Data'!E169)),NA())</f>
        <v>#N/A</v>
      </c>
      <c r="BE175" s="508" t="e">
        <f ca="1">+IF(AND(ISNUMBER(OFFSET('Hygiene Data'!$E$9,0,10*ROW('Hygiene Data'!E169))),'Data Summary'!DT175="Yes"),OFFSET('Hygiene Data'!$E$9,0,10*ROW('Hygiene Data'!E169)),NA())</f>
        <v>#N/A</v>
      </c>
      <c r="BF175" s="508" t="e">
        <f ca="1">+IF(AND(ISNUMBER(OFFSET('Hygiene Data'!$F$5,0,10*ROW('Hygiene Data'!F169))),'Data Summary'!DU175="Yes"),OFFSET('Hygiene Data'!$F$5,0,10*ROW('Hygiene Data'!F169)),NA())</f>
        <v>#N/A</v>
      </c>
      <c r="BG175" s="508" t="e">
        <f ca="1">+IF(AND(ISNUMBER(OFFSET('Hygiene Data'!$F$7,0,10*ROW('Hygiene Data'!F169))),'Data Summary'!DV175="Yes"),OFFSET('Hygiene Data'!$F$7,0,10*ROW('Hygiene Data'!F169)),NA())</f>
        <v>#N/A</v>
      </c>
      <c r="BH175" s="508" t="e">
        <f ca="1">+IF(AND(ISNUMBER(OFFSET('Hygiene Data'!$F$9,0,10*ROW('Hygiene Data'!F169))),'Data Summary'!DW175="Yes"),OFFSET('Hygiene Data'!$F$9,0,10*ROW('Hygiene Data'!F169)),NA())</f>
        <v>#N/A</v>
      </c>
      <c r="BI175" s="508" t="e">
        <f ca="1">+IF(AND(ISNUMBER(OFFSET('Hygiene Data'!$G$5,0,10*ROW('Hygiene Data'!G169))),'Data Summary'!DX175="Yes"),OFFSET('Hygiene Data'!$G$5,0,10*ROW('Hygiene Data'!G169)),NA())</f>
        <v>#N/A</v>
      </c>
      <c r="BJ175" s="508" t="e">
        <f ca="1">+IF(AND(ISNUMBER(OFFSET('Hygiene Data'!$G$7,0,10*ROW('Hygiene Data'!G169))),'Data Summary'!DY175="Yes"),OFFSET('Hygiene Data'!$G$7,0,10*ROW('Hygiene Data'!G169)),NA())</f>
        <v>#N/A</v>
      </c>
      <c r="BK175" s="508" t="e">
        <f ca="1">+IF(AND(ISNUMBER(OFFSET('Hygiene Data'!$G$9,0,10*ROW('Hygiene Data'!G169))),'Data Summary'!DZ175="Yes"),OFFSET('Hygiene Data'!$G$9,0,10*ROW('Hygiene Data'!G169)),NA())</f>
        <v>#N/A</v>
      </c>
      <c r="BL175" s="508" t="e">
        <f ca="1">+IF(AND(ISNUMBER(OFFSET('Hygiene Data'!$H$5,0,10*ROW('Hygiene Data'!H169))),'Data Summary'!EA175="Yes"),OFFSET('Hygiene Data'!$H$5,0,10*ROW('Hygiene Data'!H169)),NA())</f>
        <v>#N/A</v>
      </c>
      <c r="BM175" s="508" t="e">
        <f ca="1">+IF(AND(ISNUMBER(OFFSET('Hygiene Data'!$H$7,0,10*ROW('Hygiene Data'!H169))),'Data Summary'!EB175="Yes"),OFFSET('Hygiene Data'!$H$7,0,10*ROW('Hygiene Data'!H169)),NA())</f>
        <v>#N/A</v>
      </c>
      <c r="BN175" s="508" t="e">
        <f ca="1">+IF(AND(ISNUMBER(OFFSET('Hygiene Data'!$H$9,0,10*ROW('Hygiene Data'!H169))),'Data Summary'!EC175="Yes"),OFFSET('Hygiene Data'!$H$9,0,10*ROW('Hygiene Data'!H169)),NA())</f>
        <v>#N/A</v>
      </c>
      <c r="BO175" s="508" t="e">
        <f ca="1">+IF(AND(ISNUMBER(OFFSET('Hygiene Data'!$I$5,0,10*ROW('Hygiene Data'!I169))),'Data Summary'!ED175="Yes"),OFFSET('Hygiene Data'!$I$5,0,10*ROW('Hygiene Data'!I169)),NA())</f>
        <v>#N/A</v>
      </c>
      <c r="BP175" s="508" t="e">
        <f ca="1">+IF(AND(ISNUMBER(OFFSET('Hygiene Data'!$I$7,0,10*ROW('Hygiene Data'!I169))),'Data Summary'!EE175="Yes"),OFFSET('Hygiene Data'!$I$7,0,10*ROW('Hygiene Data'!I169)),NA())</f>
        <v>#N/A</v>
      </c>
      <c r="BQ175" s="508" t="e">
        <f ca="1">+IF(AND(ISNUMBER(OFFSET('Hygiene Data'!$I$9,0,10*ROW('Hygiene Data'!I169))),'Data Summary'!EF175="Yes"),OFFSET('Hygiene Data'!$I$9,0,10*ROW('Hygiene Data'!I169)),NA())</f>
        <v>#N/A</v>
      </c>
    </row>
    <row r="176" spans="1:69" x14ac:dyDescent="0.25">
      <c r="A176" s="504" t="e">
        <f ca="1">+RIGHT('Data Summary'!A176,LEN('Data Summary'!A176)-9)</f>
        <v>#VALUE!</v>
      </c>
      <c r="B176" s="478" t="str">
        <f ca="1">+IF(ISTEXT('Data Summary'!B176),'Data Summary'!B176,"")</f>
        <v/>
      </c>
      <c r="C176" s="505" t="e">
        <f ca="1">+VALUE('Data Summary'!C176)</f>
        <v>#VALUE!</v>
      </c>
      <c r="D176" s="506" t="e">
        <f ca="1">+IF(AND(ISNUMBER(OFFSET('Water Data'!$D$4,0,10*ROW('Water Data'!D170))),'Data Summary'!BS176="Yes"),100-OFFSET('Water Data'!$D$4,0,10*ROW('Water Data'!D170)),NA())</f>
        <v>#N/A</v>
      </c>
      <c r="E176" s="506" t="e">
        <f ca="1">+IF(AND(ISNUMBER(OFFSET('Water Data'!$D$6,0,10*ROW('Water Data'!D170))),'Data Summary'!BT176="Yes"),OFFSET('Water Data'!$D$6,0,10*ROW('Water Data'!D170)),NA())</f>
        <v>#N/A</v>
      </c>
      <c r="F176" s="506" t="e">
        <f ca="1">+IF(AND(ISNUMBER(OFFSET('Water Data'!$D$9,0,10*ROW('Water Data'!D170))),'Data Summary'!BU176="Yes"),OFFSET('Water Data'!$D$9,0,10*ROW('Water Data'!D170)),NA())</f>
        <v>#N/A</v>
      </c>
      <c r="G176" s="506" t="e">
        <f ca="1">+IF(AND(ISNUMBER(OFFSET('Water Data'!$E$4,0,10*ROW('Water Data'!E170))),'Data Summary'!BV176="Yes"),100-OFFSET('Water Data'!$E$4,0,10*ROW('Water Data'!E170)),NA())</f>
        <v>#N/A</v>
      </c>
      <c r="H176" s="506" t="e">
        <f ca="1">+IF(AND(ISNUMBER(OFFSET('Water Data'!$E$6,0,10*ROW('Water Data'!E170))),'Data Summary'!BW176="Yes"),OFFSET('Water Data'!$E$6,0,10*ROW('Water Data'!E170)),NA())</f>
        <v>#N/A</v>
      </c>
      <c r="I176" s="506" t="e">
        <f ca="1">+IF(AND(ISNUMBER(OFFSET('Water Data'!$E$9,0,10*ROW('Water Data'!E170))),'Data Summary'!BX176="Yes"),OFFSET('Water Data'!$E$9,0,10*ROW('Water Data'!E170)),NA())</f>
        <v>#N/A</v>
      </c>
      <c r="J176" s="506" t="e">
        <f ca="1">+IF(AND(ISNUMBER(OFFSET('Water Data'!$F$4,0,10*ROW('Water Data'!F170))),'Data Summary'!BY176="Yes"),100-OFFSET('Water Data'!$F$4,0,10*ROW('Water Data'!F170)),NA())</f>
        <v>#N/A</v>
      </c>
      <c r="K176" s="506" t="e">
        <f ca="1">+IF(AND(ISNUMBER(OFFSET('Water Data'!$F$6,0,10*ROW('Water Data'!F170))),'Data Summary'!BZ176="Yes"),OFFSET('Water Data'!$F$6,0,10*ROW('Water Data'!F170)),NA())</f>
        <v>#N/A</v>
      </c>
      <c r="L176" s="506" t="e">
        <f ca="1">+IF(AND(ISNUMBER(OFFSET('Water Data'!$F$9,0,10*ROW('Water Data'!F170))),'Data Summary'!CA176="Yes"),OFFSET('Water Data'!$F$9,0,10*ROW('Water Data'!F170)),NA())</f>
        <v>#N/A</v>
      </c>
      <c r="M176" s="506" t="e">
        <f ca="1">+IF(AND(ISNUMBER(OFFSET('Water Data'!$G$4,0,10*ROW('Water Data'!G170))),'Data Summary'!CB176="Yes"),100-OFFSET('Water Data'!$G$4,0,10*ROW('Water Data'!G170)),NA())</f>
        <v>#N/A</v>
      </c>
      <c r="N176" s="506" t="e">
        <f ca="1">+IF(AND(ISNUMBER(OFFSET('Water Data'!$G$6,0,10*ROW('Water Data'!G170))),'Data Summary'!CC176="Yes"),OFFSET('Water Data'!$G$6,0,10*ROW('Water Data'!G170)),NA())</f>
        <v>#N/A</v>
      </c>
      <c r="O176" s="506" t="e">
        <f ca="1">+IF(AND(ISNUMBER(OFFSET('Water Data'!$G$9,0,10*ROW('Water Data'!G170))),'Data Summary'!CD176="Yes"),OFFSET('Water Data'!$G$9,0,10*ROW('Water Data'!G170)),NA())</f>
        <v>#N/A</v>
      </c>
      <c r="P176" s="506" t="e">
        <f ca="1">+IF(AND(ISNUMBER(OFFSET('Water Data'!$H$4,0,10*ROW('Water Data'!H170))),'Data Summary'!CE176="Yes"),100-OFFSET('Water Data'!$H$4,0,10*ROW('Water Data'!H170)),NA())</f>
        <v>#N/A</v>
      </c>
      <c r="Q176" s="506" t="e">
        <f ca="1">+IF(AND(ISNUMBER(OFFSET('Water Data'!$H$6,0,10*ROW('Water Data'!H170))),'Data Summary'!CF176="Yes"),OFFSET('Water Data'!$H$6,0,10*ROW('Water Data'!H170)),NA())</f>
        <v>#N/A</v>
      </c>
      <c r="R176" s="506" t="e">
        <f ca="1">+IF(AND(ISNUMBER(OFFSET('Water Data'!$H$9,0,10*ROW('Water Data'!H170))),'Data Summary'!CG176="Yes"),OFFSET('Water Data'!$H$9,0,10*ROW('Water Data'!H170)),NA())</f>
        <v>#N/A</v>
      </c>
      <c r="S176" s="506" t="e">
        <f ca="1">+IF(AND(ISNUMBER(OFFSET('Water Data'!$I$4,0,10*ROW('Water Data'!I170))),'Data Summary'!CH176="Yes"),100-OFFSET('Water Data'!$I$4,0,10*ROW('Water Data'!I170)),NA())</f>
        <v>#N/A</v>
      </c>
      <c r="T176" s="506" t="e">
        <f ca="1">+IF(AND(ISNUMBER(OFFSET('Water Data'!$I$6,0,10*ROW('Water Data'!I170))),'Data Summary'!CI176="Yes"),OFFSET('Water Data'!$I$6,0,10*ROW('Water Data'!I170)),NA())</f>
        <v>#N/A</v>
      </c>
      <c r="U176" s="506" t="e">
        <f ca="1">+IF(AND(ISNUMBER(OFFSET('Water Data'!$I$9,0,10*ROW('Water Data'!I170))),'Data Summary'!CJ176="Yes"),OFFSET('Water Data'!$I$9,0,10*ROW('Water Data'!I170)),NA())</f>
        <v>#N/A</v>
      </c>
      <c r="V176" s="507" t="e">
        <f ca="1">+IF(AND(ISNUMBER(OFFSET('Sanitation Data'!$D$4,0,10*ROW('Sanitation Data'!D170))),'Data Summary'!CK176="Yes"),100-OFFSET('Sanitation Data'!$D$4,0,10*ROW('Sanitation Data'!D170)),NA())</f>
        <v>#N/A</v>
      </c>
      <c r="W176" s="507" t="e">
        <f ca="1">+IF(AND(ISNUMBER(OFFSET('Sanitation Data'!$D$6,0,10*ROW('Sanitation Data'!D170))),'Data Summary'!CL176="Yes"),OFFSET('Sanitation Data'!$D$6,0,10*ROW('Sanitation Data'!D170)),NA())</f>
        <v>#N/A</v>
      </c>
      <c r="X176" s="507" t="e">
        <f ca="1">+IF(AND(ISNUMBER(OFFSET('Sanitation Data'!$D$10,0,10*ROW('Sanitation Data'!D170))),'Data Summary'!CM176="Yes"),OFFSET('Sanitation Data'!$D$10,0,10*ROW('Sanitation Data'!D170)),NA())</f>
        <v>#N/A</v>
      </c>
      <c r="Y176" s="507" t="e">
        <f ca="1">+IF(AND(ISNUMBER(OFFSET('Sanitation Data'!$D$11,0,10*ROW('Sanitation Data'!D170))),'Data Summary'!CN176="Yes"),OFFSET('Sanitation Data'!$D$11,0,10*ROW('Sanitation Data'!D170)),NA())</f>
        <v>#N/A</v>
      </c>
      <c r="Z176" s="507" t="e">
        <f ca="1">+IF(AND(ISNUMBER(OFFSET('Sanitation Data'!$D$12,0,10*ROW('Sanitation Data'!D170))),'Data Summary'!CO176="Yes"),OFFSET('Sanitation Data'!$D$12,0,10*ROW('Sanitation Data'!D170)),NA())</f>
        <v>#N/A</v>
      </c>
      <c r="AA176" s="507" t="e">
        <f ca="1">+IF(AND(ISNUMBER(OFFSET('Sanitation Data'!$E$4,0,10*ROW('Sanitation Data'!E170))),'Data Summary'!CP176="Yes"),100-OFFSET('Sanitation Data'!$E$4,0,10*ROW('Sanitation Data'!E170)),NA())</f>
        <v>#N/A</v>
      </c>
      <c r="AB176" s="507" t="e">
        <f ca="1">+IF(AND(ISNUMBER(OFFSET('Sanitation Data'!$E$6,0,10*ROW('Sanitation Data'!E170))),'Data Summary'!CQ176="Yes"),OFFSET('Sanitation Data'!$E$6,0,10*ROW('Sanitation Data'!E170)),NA())</f>
        <v>#N/A</v>
      </c>
      <c r="AC176" s="507" t="e">
        <f ca="1">+IF(AND(ISNUMBER(OFFSET('Sanitation Data'!$E$10,0,10*ROW('Sanitation Data'!E170))),'Data Summary'!CR176="Yes"),OFFSET('Sanitation Data'!$E$10,0,10*ROW('Sanitation Data'!E170)),NA())</f>
        <v>#N/A</v>
      </c>
      <c r="AD176" s="507" t="e">
        <f ca="1">+IF(AND(ISNUMBER(OFFSET('Sanitation Data'!$E$11,0,10*ROW('Sanitation Data'!E170))),'Data Summary'!CS176="Yes"),OFFSET('Sanitation Data'!$E$11,0,10*ROW('Sanitation Data'!E170)),NA())</f>
        <v>#N/A</v>
      </c>
      <c r="AE176" s="507" t="e">
        <f ca="1">+IF(AND(ISNUMBER(OFFSET('Sanitation Data'!$E$12,0,10*ROW('Sanitation Data'!E170))),'Data Summary'!CT176="Yes"),OFFSET('Sanitation Data'!$E$12,0,10*ROW('Sanitation Data'!E170)),NA())</f>
        <v>#N/A</v>
      </c>
      <c r="AF176" s="507" t="e">
        <f ca="1">+IF(AND(ISNUMBER(OFFSET('Sanitation Data'!$F$4,0,10*ROW('Sanitation Data'!F170))),'Data Summary'!CU176="Yes"),100-OFFSET('Sanitation Data'!$F$4,0,10*ROW('Sanitation Data'!F170)),NA())</f>
        <v>#N/A</v>
      </c>
      <c r="AG176" s="507" t="e">
        <f ca="1">+IF(AND(ISNUMBER(OFFSET('Sanitation Data'!$F$6,0,10*ROW('Sanitation Data'!F170))),'Data Summary'!CV176="Yes"),OFFSET('Sanitation Data'!$F$6,0,10*ROW('Sanitation Data'!F170)),NA())</f>
        <v>#N/A</v>
      </c>
      <c r="AH176" s="507" t="e">
        <f ca="1">+IF(AND(ISNUMBER(OFFSET('Sanitation Data'!$F$10,0,10*ROW('Sanitation Data'!F170))),'Data Summary'!CW176="Yes"),OFFSET('Sanitation Data'!$F$10,0,10*ROW('Sanitation Data'!F170)),NA())</f>
        <v>#N/A</v>
      </c>
      <c r="AI176" s="507" t="e">
        <f ca="1">+IF(AND(ISNUMBER(OFFSET('Sanitation Data'!$F$11,0,10*ROW('Sanitation Data'!F170))),'Data Summary'!CX176="Yes"),OFFSET('Sanitation Data'!$F$11,0,10*ROW('Sanitation Data'!F170)),NA())</f>
        <v>#N/A</v>
      </c>
      <c r="AJ176" s="507" t="e">
        <f ca="1">+IF(AND(ISNUMBER(OFFSET('Sanitation Data'!$F$12,0,10*ROW('Sanitation Data'!F170))),'Data Summary'!CY176="Yes"),OFFSET('Sanitation Data'!$F$12,0,10*ROW('Sanitation Data'!F170)),NA())</f>
        <v>#N/A</v>
      </c>
      <c r="AK176" s="507" t="e">
        <f ca="1">+IF(AND(ISNUMBER(OFFSET('Sanitation Data'!$G$4,0,10*ROW('Sanitation Data'!G170))),'Data Summary'!CZ176="Yes"),100-OFFSET('Sanitation Data'!$G$4,0,10*ROW('Sanitation Data'!G170)),NA())</f>
        <v>#N/A</v>
      </c>
      <c r="AL176" s="507" t="e">
        <f ca="1">+IF(AND(ISNUMBER(OFFSET('Sanitation Data'!$G$6,0,10*ROW('Sanitation Data'!G170))),'Data Summary'!DA176="Yes"),OFFSET('Sanitation Data'!$G$6,0,10*ROW('Sanitation Data'!G170)),NA())</f>
        <v>#N/A</v>
      </c>
      <c r="AM176" s="507" t="e">
        <f ca="1">+IF(AND(ISNUMBER(OFFSET('Sanitation Data'!$G$10,0,10*ROW('Sanitation Data'!G170))),'Data Summary'!DB176="Yes"),OFFSET('Sanitation Data'!$G$10,0,10*ROW('Sanitation Data'!G170)),NA())</f>
        <v>#N/A</v>
      </c>
      <c r="AN176" s="507" t="e">
        <f ca="1">+IF(AND(ISNUMBER(OFFSET('Sanitation Data'!$G$11,0,10*ROW('Sanitation Data'!G170))),'Data Summary'!DC176="Yes"),OFFSET('Sanitation Data'!$G$11,0,10*ROW('Sanitation Data'!G170)),NA())</f>
        <v>#N/A</v>
      </c>
      <c r="AO176" s="507" t="e">
        <f ca="1">+IF(AND(ISNUMBER(OFFSET('Sanitation Data'!$G$12,0,10*ROW('Sanitation Data'!G170))),'Data Summary'!DD176="Yes"),OFFSET('Sanitation Data'!$G$12,0,10*ROW('Sanitation Data'!G170)),NA())</f>
        <v>#N/A</v>
      </c>
      <c r="AP176" s="507" t="e">
        <f ca="1">+IF(AND(ISNUMBER(OFFSET('Sanitation Data'!$H$4,0,10*ROW('Sanitation Data'!H170))),'Data Summary'!DE176="Yes"),100-OFFSET('Sanitation Data'!$H$4,0,10*ROW('Sanitation Data'!H170)),NA())</f>
        <v>#N/A</v>
      </c>
      <c r="AQ176" s="507" t="e">
        <f ca="1">+IF(AND(ISNUMBER(OFFSET('Sanitation Data'!$H$6,0,10*ROW('Sanitation Data'!H170))),'Data Summary'!DF176="Yes"),OFFSET('Sanitation Data'!$H$6,0,10*ROW('Sanitation Data'!H170)),NA())</f>
        <v>#N/A</v>
      </c>
      <c r="AR176" s="507" t="e">
        <f ca="1">+IF(AND(ISNUMBER(OFFSET('Sanitation Data'!$H$10,0,10*ROW('Sanitation Data'!H170))),'Data Summary'!DG176="Yes"),OFFSET('Sanitation Data'!$H$10,0,10*ROW('Sanitation Data'!H170)),NA())</f>
        <v>#N/A</v>
      </c>
      <c r="AS176" s="507" t="e">
        <f ca="1">+IF(AND(ISNUMBER(OFFSET('Sanitation Data'!$H$11,0,10*ROW('Sanitation Data'!H170))),'Data Summary'!DH176="Yes"),OFFSET('Sanitation Data'!$H$11,0,10*ROW('Sanitation Data'!H170)),NA())</f>
        <v>#N/A</v>
      </c>
      <c r="AT176" s="507" t="e">
        <f ca="1">+IF(AND(ISNUMBER(OFFSET('Sanitation Data'!$H$12,0,10*ROW('Sanitation Data'!H170))),'Data Summary'!DI176="Yes"),OFFSET('Sanitation Data'!$H$12,0,10*ROW('Sanitation Data'!H170)),NA())</f>
        <v>#N/A</v>
      </c>
      <c r="AU176" s="507" t="e">
        <f ca="1">+IF(AND(ISNUMBER(OFFSET('Sanitation Data'!$I$4,0,10*ROW('Sanitation Data'!I170))),'Data Summary'!DJ176="Yes"),100-OFFSET('Sanitation Data'!$I$4,0,10*ROW('Sanitation Data'!I170)),NA())</f>
        <v>#N/A</v>
      </c>
      <c r="AV176" s="507" t="e">
        <f ca="1">+IF(AND(ISNUMBER(OFFSET('Sanitation Data'!$I$6,0,10*ROW('Sanitation Data'!I170))),'Data Summary'!DK176="Yes"),OFFSET('Sanitation Data'!$I$6,0,10*ROW('Sanitation Data'!I170)),NA())</f>
        <v>#N/A</v>
      </c>
      <c r="AW176" s="507" t="e">
        <f ca="1">+IF(AND(ISNUMBER(OFFSET('Sanitation Data'!$I$10,0,10*ROW('Sanitation Data'!I170))),'Data Summary'!DL176="Yes"),OFFSET('Sanitation Data'!$I$10,0,10*ROW('Sanitation Data'!I170)),NA())</f>
        <v>#N/A</v>
      </c>
      <c r="AX176" s="507" t="e">
        <f ca="1">+IF(AND(ISNUMBER(OFFSET('Sanitation Data'!$I$11,0,10*ROW('Sanitation Data'!I170))),'Data Summary'!DM176="Yes"),OFFSET('Sanitation Data'!$I$11,0,10*ROW('Sanitation Data'!I170)),NA())</f>
        <v>#N/A</v>
      </c>
      <c r="AY176" s="507" t="e">
        <f ca="1">+IF(AND(ISNUMBER(OFFSET('Sanitation Data'!$I$12,0,10*ROW('Sanitation Data'!I170))),'Data Summary'!DN176="Yes"),OFFSET('Sanitation Data'!$I$12,0,10*ROW('Sanitation Data'!I170)),NA())</f>
        <v>#N/A</v>
      </c>
      <c r="AZ176" s="508" t="e">
        <f ca="1">+IF(AND(ISNUMBER(OFFSET('Hygiene Data'!$D$5,0,10*ROW('Hygiene Data'!D170))),'Data Summary'!DO176="Yes"),OFFSET('Hygiene Data'!$D$5,0,10*ROW('Hygiene Data'!D170)),NA())</f>
        <v>#N/A</v>
      </c>
      <c r="BA176" s="508" t="e">
        <f ca="1">+IF(AND(ISNUMBER(OFFSET('Hygiene Data'!$D$7,0,10*ROW('Hygiene Data'!D170))),'Data Summary'!DP176="Yes"),OFFSET('Hygiene Data'!$D$7,0,10*ROW('Hygiene Data'!D170)),NA())</f>
        <v>#N/A</v>
      </c>
      <c r="BB176" s="508" t="e">
        <f ca="1">+IF(AND(ISNUMBER(OFFSET('Hygiene Data'!$D$9,0,10*ROW('Hygiene Data'!D170))),'Data Summary'!DQ176="Yes"),OFFSET('Hygiene Data'!$D$9,0,10*ROW('Hygiene Data'!D170)),NA())</f>
        <v>#N/A</v>
      </c>
      <c r="BC176" s="508" t="e">
        <f ca="1">+IF(AND(ISNUMBER(OFFSET('Hygiene Data'!$E$5,0,10*ROW('Hygiene Data'!E170))),'Data Summary'!DR176="Yes"),OFFSET('Hygiene Data'!$E$5,0,10*ROW('Hygiene Data'!E170)),NA())</f>
        <v>#N/A</v>
      </c>
      <c r="BD176" s="508" t="e">
        <f ca="1">+IF(AND(ISNUMBER(OFFSET('Hygiene Data'!$E$7,0,10*ROW('Hygiene Data'!E170))),'Data Summary'!DS176="Yes"),OFFSET('Hygiene Data'!$E$7,0,10*ROW('Hygiene Data'!E170)),NA())</f>
        <v>#N/A</v>
      </c>
      <c r="BE176" s="508" t="e">
        <f ca="1">+IF(AND(ISNUMBER(OFFSET('Hygiene Data'!$E$9,0,10*ROW('Hygiene Data'!E170))),'Data Summary'!DT176="Yes"),OFFSET('Hygiene Data'!$E$9,0,10*ROW('Hygiene Data'!E170)),NA())</f>
        <v>#N/A</v>
      </c>
      <c r="BF176" s="508" t="e">
        <f ca="1">+IF(AND(ISNUMBER(OFFSET('Hygiene Data'!$F$5,0,10*ROW('Hygiene Data'!F170))),'Data Summary'!DU176="Yes"),OFFSET('Hygiene Data'!$F$5,0,10*ROW('Hygiene Data'!F170)),NA())</f>
        <v>#N/A</v>
      </c>
      <c r="BG176" s="508" t="e">
        <f ca="1">+IF(AND(ISNUMBER(OFFSET('Hygiene Data'!$F$7,0,10*ROW('Hygiene Data'!F170))),'Data Summary'!DV176="Yes"),OFFSET('Hygiene Data'!$F$7,0,10*ROW('Hygiene Data'!F170)),NA())</f>
        <v>#N/A</v>
      </c>
      <c r="BH176" s="508" t="e">
        <f ca="1">+IF(AND(ISNUMBER(OFFSET('Hygiene Data'!$F$9,0,10*ROW('Hygiene Data'!F170))),'Data Summary'!DW176="Yes"),OFFSET('Hygiene Data'!$F$9,0,10*ROW('Hygiene Data'!F170)),NA())</f>
        <v>#N/A</v>
      </c>
      <c r="BI176" s="508" t="e">
        <f ca="1">+IF(AND(ISNUMBER(OFFSET('Hygiene Data'!$G$5,0,10*ROW('Hygiene Data'!G170))),'Data Summary'!DX176="Yes"),OFFSET('Hygiene Data'!$G$5,0,10*ROW('Hygiene Data'!G170)),NA())</f>
        <v>#N/A</v>
      </c>
      <c r="BJ176" s="508" t="e">
        <f ca="1">+IF(AND(ISNUMBER(OFFSET('Hygiene Data'!$G$7,0,10*ROW('Hygiene Data'!G170))),'Data Summary'!DY176="Yes"),OFFSET('Hygiene Data'!$G$7,0,10*ROW('Hygiene Data'!G170)),NA())</f>
        <v>#N/A</v>
      </c>
      <c r="BK176" s="508" t="e">
        <f ca="1">+IF(AND(ISNUMBER(OFFSET('Hygiene Data'!$G$9,0,10*ROW('Hygiene Data'!G170))),'Data Summary'!DZ176="Yes"),OFFSET('Hygiene Data'!$G$9,0,10*ROW('Hygiene Data'!G170)),NA())</f>
        <v>#N/A</v>
      </c>
      <c r="BL176" s="508" t="e">
        <f ca="1">+IF(AND(ISNUMBER(OFFSET('Hygiene Data'!$H$5,0,10*ROW('Hygiene Data'!H170))),'Data Summary'!EA176="Yes"),OFFSET('Hygiene Data'!$H$5,0,10*ROW('Hygiene Data'!H170)),NA())</f>
        <v>#N/A</v>
      </c>
      <c r="BM176" s="508" t="e">
        <f ca="1">+IF(AND(ISNUMBER(OFFSET('Hygiene Data'!$H$7,0,10*ROW('Hygiene Data'!H170))),'Data Summary'!EB176="Yes"),OFFSET('Hygiene Data'!$H$7,0,10*ROW('Hygiene Data'!H170)),NA())</f>
        <v>#N/A</v>
      </c>
      <c r="BN176" s="508" t="e">
        <f ca="1">+IF(AND(ISNUMBER(OFFSET('Hygiene Data'!$H$9,0,10*ROW('Hygiene Data'!H170))),'Data Summary'!EC176="Yes"),OFFSET('Hygiene Data'!$H$9,0,10*ROW('Hygiene Data'!H170)),NA())</f>
        <v>#N/A</v>
      </c>
      <c r="BO176" s="508" t="e">
        <f ca="1">+IF(AND(ISNUMBER(OFFSET('Hygiene Data'!$I$5,0,10*ROW('Hygiene Data'!I170))),'Data Summary'!ED176="Yes"),OFFSET('Hygiene Data'!$I$5,0,10*ROW('Hygiene Data'!I170)),NA())</f>
        <v>#N/A</v>
      </c>
      <c r="BP176" s="508" t="e">
        <f ca="1">+IF(AND(ISNUMBER(OFFSET('Hygiene Data'!$I$7,0,10*ROW('Hygiene Data'!I170))),'Data Summary'!EE176="Yes"),OFFSET('Hygiene Data'!$I$7,0,10*ROW('Hygiene Data'!I170)),NA())</f>
        <v>#N/A</v>
      </c>
      <c r="BQ176" s="508" t="e">
        <f ca="1">+IF(AND(ISNUMBER(OFFSET('Hygiene Data'!$I$9,0,10*ROW('Hygiene Data'!I170))),'Data Summary'!EF176="Yes"),OFFSET('Hygiene Data'!$I$9,0,10*ROW('Hygiene Data'!I170)),NA())</f>
        <v>#N/A</v>
      </c>
    </row>
    <row r="177" spans="1:69" x14ac:dyDescent="0.25">
      <c r="A177" s="504" t="e">
        <f ca="1">+RIGHT('Data Summary'!A177,LEN('Data Summary'!A177)-9)</f>
        <v>#VALUE!</v>
      </c>
      <c r="B177" s="478" t="str">
        <f ca="1">+IF(ISTEXT('Data Summary'!B177),'Data Summary'!B177,"")</f>
        <v/>
      </c>
      <c r="C177" s="505" t="e">
        <f ca="1">+VALUE('Data Summary'!C177)</f>
        <v>#VALUE!</v>
      </c>
      <c r="D177" s="506" t="e">
        <f ca="1">+IF(AND(ISNUMBER(OFFSET('Water Data'!$D$4,0,10*ROW('Water Data'!D171))),'Data Summary'!BS177="Yes"),100-OFFSET('Water Data'!$D$4,0,10*ROW('Water Data'!D171)),NA())</f>
        <v>#N/A</v>
      </c>
      <c r="E177" s="506" t="e">
        <f ca="1">+IF(AND(ISNUMBER(OFFSET('Water Data'!$D$6,0,10*ROW('Water Data'!D171))),'Data Summary'!BT177="Yes"),OFFSET('Water Data'!$D$6,0,10*ROW('Water Data'!D171)),NA())</f>
        <v>#N/A</v>
      </c>
      <c r="F177" s="506" t="e">
        <f ca="1">+IF(AND(ISNUMBER(OFFSET('Water Data'!$D$9,0,10*ROW('Water Data'!D171))),'Data Summary'!BU177="Yes"),OFFSET('Water Data'!$D$9,0,10*ROW('Water Data'!D171)),NA())</f>
        <v>#N/A</v>
      </c>
      <c r="G177" s="506" t="e">
        <f ca="1">+IF(AND(ISNUMBER(OFFSET('Water Data'!$E$4,0,10*ROW('Water Data'!E171))),'Data Summary'!BV177="Yes"),100-OFFSET('Water Data'!$E$4,0,10*ROW('Water Data'!E171)),NA())</f>
        <v>#N/A</v>
      </c>
      <c r="H177" s="506" t="e">
        <f ca="1">+IF(AND(ISNUMBER(OFFSET('Water Data'!$E$6,0,10*ROW('Water Data'!E171))),'Data Summary'!BW177="Yes"),OFFSET('Water Data'!$E$6,0,10*ROW('Water Data'!E171)),NA())</f>
        <v>#N/A</v>
      </c>
      <c r="I177" s="506" t="e">
        <f ca="1">+IF(AND(ISNUMBER(OFFSET('Water Data'!$E$9,0,10*ROW('Water Data'!E171))),'Data Summary'!BX177="Yes"),OFFSET('Water Data'!$E$9,0,10*ROW('Water Data'!E171)),NA())</f>
        <v>#N/A</v>
      </c>
      <c r="J177" s="506" t="e">
        <f ca="1">+IF(AND(ISNUMBER(OFFSET('Water Data'!$F$4,0,10*ROW('Water Data'!F171))),'Data Summary'!BY177="Yes"),100-OFFSET('Water Data'!$F$4,0,10*ROW('Water Data'!F171)),NA())</f>
        <v>#N/A</v>
      </c>
      <c r="K177" s="506" t="e">
        <f ca="1">+IF(AND(ISNUMBER(OFFSET('Water Data'!$F$6,0,10*ROW('Water Data'!F171))),'Data Summary'!BZ177="Yes"),OFFSET('Water Data'!$F$6,0,10*ROW('Water Data'!F171)),NA())</f>
        <v>#N/A</v>
      </c>
      <c r="L177" s="506" t="e">
        <f ca="1">+IF(AND(ISNUMBER(OFFSET('Water Data'!$F$9,0,10*ROW('Water Data'!F171))),'Data Summary'!CA177="Yes"),OFFSET('Water Data'!$F$9,0,10*ROW('Water Data'!F171)),NA())</f>
        <v>#N/A</v>
      </c>
      <c r="M177" s="506" t="e">
        <f ca="1">+IF(AND(ISNUMBER(OFFSET('Water Data'!$G$4,0,10*ROW('Water Data'!G171))),'Data Summary'!CB177="Yes"),100-OFFSET('Water Data'!$G$4,0,10*ROW('Water Data'!G171)),NA())</f>
        <v>#N/A</v>
      </c>
      <c r="N177" s="506" t="e">
        <f ca="1">+IF(AND(ISNUMBER(OFFSET('Water Data'!$G$6,0,10*ROW('Water Data'!G171))),'Data Summary'!CC177="Yes"),OFFSET('Water Data'!$G$6,0,10*ROW('Water Data'!G171)),NA())</f>
        <v>#N/A</v>
      </c>
      <c r="O177" s="506" t="e">
        <f ca="1">+IF(AND(ISNUMBER(OFFSET('Water Data'!$G$9,0,10*ROW('Water Data'!G171))),'Data Summary'!CD177="Yes"),OFFSET('Water Data'!$G$9,0,10*ROW('Water Data'!G171)),NA())</f>
        <v>#N/A</v>
      </c>
      <c r="P177" s="506" t="e">
        <f ca="1">+IF(AND(ISNUMBER(OFFSET('Water Data'!$H$4,0,10*ROW('Water Data'!H171))),'Data Summary'!CE177="Yes"),100-OFFSET('Water Data'!$H$4,0,10*ROW('Water Data'!H171)),NA())</f>
        <v>#N/A</v>
      </c>
      <c r="Q177" s="506" t="e">
        <f ca="1">+IF(AND(ISNUMBER(OFFSET('Water Data'!$H$6,0,10*ROW('Water Data'!H171))),'Data Summary'!CF177="Yes"),OFFSET('Water Data'!$H$6,0,10*ROW('Water Data'!H171)),NA())</f>
        <v>#N/A</v>
      </c>
      <c r="R177" s="506" t="e">
        <f ca="1">+IF(AND(ISNUMBER(OFFSET('Water Data'!$H$9,0,10*ROW('Water Data'!H171))),'Data Summary'!CG177="Yes"),OFFSET('Water Data'!$H$9,0,10*ROW('Water Data'!H171)),NA())</f>
        <v>#N/A</v>
      </c>
      <c r="S177" s="506" t="e">
        <f ca="1">+IF(AND(ISNUMBER(OFFSET('Water Data'!$I$4,0,10*ROW('Water Data'!I171))),'Data Summary'!CH177="Yes"),100-OFFSET('Water Data'!$I$4,0,10*ROW('Water Data'!I171)),NA())</f>
        <v>#N/A</v>
      </c>
      <c r="T177" s="506" t="e">
        <f ca="1">+IF(AND(ISNUMBER(OFFSET('Water Data'!$I$6,0,10*ROW('Water Data'!I171))),'Data Summary'!CI177="Yes"),OFFSET('Water Data'!$I$6,0,10*ROW('Water Data'!I171)),NA())</f>
        <v>#N/A</v>
      </c>
      <c r="U177" s="506" t="e">
        <f ca="1">+IF(AND(ISNUMBER(OFFSET('Water Data'!$I$9,0,10*ROW('Water Data'!I171))),'Data Summary'!CJ177="Yes"),OFFSET('Water Data'!$I$9,0,10*ROW('Water Data'!I171)),NA())</f>
        <v>#N/A</v>
      </c>
      <c r="V177" s="507" t="e">
        <f ca="1">+IF(AND(ISNUMBER(OFFSET('Sanitation Data'!$D$4,0,10*ROW('Sanitation Data'!D171))),'Data Summary'!CK177="Yes"),100-OFFSET('Sanitation Data'!$D$4,0,10*ROW('Sanitation Data'!D171)),NA())</f>
        <v>#N/A</v>
      </c>
      <c r="W177" s="507" t="e">
        <f ca="1">+IF(AND(ISNUMBER(OFFSET('Sanitation Data'!$D$6,0,10*ROW('Sanitation Data'!D171))),'Data Summary'!CL177="Yes"),OFFSET('Sanitation Data'!$D$6,0,10*ROW('Sanitation Data'!D171)),NA())</f>
        <v>#N/A</v>
      </c>
      <c r="X177" s="507" t="e">
        <f ca="1">+IF(AND(ISNUMBER(OFFSET('Sanitation Data'!$D$10,0,10*ROW('Sanitation Data'!D171))),'Data Summary'!CM177="Yes"),OFFSET('Sanitation Data'!$D$10,0,10*ROW('Sanitation Data'!D171)),NA())</f>
        <v>#N/A</v>
      </c>
      <c r="Y177" s="507" t="e">
        <f ca="1">+IF(AND(ISNUMBER(OFFSET('Sanitation Data'!$D$11,0,10*ROW('Sanitation Data'!D171))),'Data Summary'!CN177="Yes"),OFFSET('Sanitation Data'!$D$11,0,10*ROW('Sanitation Data'!D171)),NA())</f>
        <v>#N/A</v>
      </c>
      <c r="Z177" s="507" t="e">
        <f ca="1">+IF(AND(ISNUMBER(OFFSET('Sanitation Data'!$D$12,0,10*ROW('Sanitation Data'!D171))),'Data Summary'!CO177="Yes"),OFFSET('Sanitation Data'!$D$12,0,10*ROW('Sanitation Data'!D171)),NA())</f>
        <v>#N/A</v>
      </c>
      <c r="AA177" s="507" t="e">
        <f ca="1">+IF(AND(ISNUMBER(OFFSET('Sanitation Data'!$E$4,0,10*ROW('Sanitation Data'!E171))),'Data Summary'!CP177="Yes"),100-OFFSET('Sanitation Data'!$E$4,0,10*ROW('Sanitation Data'!E171)),NA())</f>
        <v>#N/A</v>
      </c>
      <c r="AB177" s="507" t="e">
        <f ca="1">+IF(AND(ISNUMBER(OFFSET('Sanitation Data'!$E$6,0,10*ROW('Sanitation Data'!E171))),'Data Summary'!CQ177="Yes"),OFFSET('Sanitation Data'!$E$6,0,10*ROW('Sanitation Data'!E171)),NA())</f>
        <v>#N/A</v>
      </c>
      <c r="AC177" s="507" t="e">
        <f ca="1">+IF(AND(ISNUMBER(OFFSET('Sanitation Data'!$E$10,0,10*ROW('Sanitation Data'!E171))),'Data Summary'!CR177="Yes"),OFFSET('Sanitation Data'!$E$10,0,10*ROW('Sanitation Data'!E171)),NA())</f>
        <v>#N/A</v>
      </c>
      <c r="AD177" s="507" t="e">
        <f ca="1">+IF(AND(ISNUMBER(OFFSET('Sanitation Data'!$E$11,0,10*ROW('Sanitation Data'!E171))),'Data Summary'!CS177="Yes"),OFFSET('Sanitation Data'!$E$11,0,10*ROW('Sanitation Data'!E171)),NA())</f>
        <v>#N/A</v>
      </c>
      <c r="AE177" s="507" t="e">
        <f ca="1">+IF(AND(ISNUMBER(OFFSET('Sanitation Data'!$E$12,0,10*ROW('Sanitation Data'!E171))),'Data Summary'!CT177="Yes"),OFFSET('Sanitation Data'!$E$12,0,10*ROW('Sanitation Data'!E171)),NA())</f>
        <v>#N/A</v>
      </c>
      <c r="AF177" s="507" t="e">
        <f ca="1">+IF(AND(ISNUMBER(OFFSET('Sanitation Data'!$F$4,0,10*ROW('Sanitation Data'!F171))),'Data Summary'!CU177="Yes"),100-OFFSET('Sanitation Data'!$F$4,0,10*ROW('Sanitation Data'!F171)),NA())</f>
        <v>#N/A</v>
      </c>
      <c r="AG177" s="507" t="e">
        <f ca="1">+IF(AND(ISNUMBER(OFFSET('Sanitation Data'!$F$6,0,10*ROW('Sanitation Data'!F171))),'Data Summary'!CV177="Yes"),OFFSET('Sanitation Data'!$F$6,0,10*ROW('Sanitation Data'!F171)),NA())</f>
        <v>#N/A</v>
      </c>
      <c r="AH177" s="507" t="e">
        <f ca="1">+IF(AND(ISNUMBER(OFFSET('Sanitation Data'!$F$10,0,10*ROW('Sanitation Data'!F171))),'Data Summary'!CW177="Yes"),OFFSET('Sanitation Data'!$F$10,0,10*ROW('Sanitation Data'!F171)),NA())</f>
        <v>#N/A</v>
      </c>
      <c r="AI177" s="507" t="e">
        <f ca="1">+IF(AND(ISNUMBER(OFFSET('Sanitation Data'!$F$11,0,10*ROW('Sanitation Data'!F171))),'Data Summary'!CX177="Yes"),OFFSET('Sanitation Data'!$F$11,0,10*ROW('Sanitation Data'!F171)),NA())</f>
        <v>#N/A</v>
      </c>
      <c r="AJ177" s="507" t="e">
        <f ca="1">+IF(AND(ISNUMBER(OFFSET('Sanitation Data'!$F$12,0,10*ROW('Sanitation Data'!F171))),'Data Summary'!CY177="Yes"),OFFSET('Sanitation Data'!$F$12,0,10*ROW('Sanitation Data'!F171)),NA())</f>
        <v>#N/A</v>
      </c>
      <c r="AK177" s="507" t="e">
        <f ca="1">+IF(AND(ISNUMBER(OFFSET('Sanitation Data'!$G$4,0,10*ROW('Sanitation Data'!G171))),'Data Summary'!CZ177="Yes"),100-OFFSET('Sanitation Data'!$G$4,0,10*ROW('Sanitation Data'!G171)),NA())</f>
        <v>#N/A</v>
      </c>
      <c r="AL177" s="507" t="e">
        <f ca="1">+IF(AND(ISNUMBER(OFFSET('Sanitation Data'!$G$6,0,10*ROW('Sanitation Data'!G171))),'Data Summary'!DA177="Yes"),OFFSET('Sanitation Data'!$G$6,0,10*ROW('Sanitation Data'!G171)),NA())</f>
        <v>#N/A</v>
      </c>
      <c r="AM177" s="507" t="e">
        <f ca="1">+IF(AND(ISNUMBER(OFFSET('Sanitation Data'!$G$10,0,10*ROW('Sanitation Data'!G171))),'Data Summary'!DB177="Yes"),OFFSET('Sanitation Data'!$G$10,0,10*ROW('Sanitation Data'!G171)),NA())</f>
        <v>#N/A</v>
      </c>
      <c r="AN177" s="507" t="e">
        <f ca="1">+IF(AND(ISNUMBER(OFFSET('Sanitation Data'!$G$11,0,10*ROW('Sanitation Data'!G171))),'Data Summary'!DC177="Yes"),OFFSET('Sanitation Data'!$G$11,0,10*ROW('Sanitation Data'!G171)),NA())</f>
        <v>#N/A</v>
      </c>
      <c r="AO177" s="507" t="e">
        <f ca="1">+IF(AND(ISNUMBER(OFFSET('Sanitation Data'!$G$12,0,10*ROW('Sanitation Data'!G171))),'Data Summary'!DD177="Yes"),OFFSET('Sanitation Data'!$G$12,0,10*ROW('Sanitation Data'!G171)),NA())</f>
        <v>#N/A</v>
      </c>
      <c r="AP177" s="507" t="e">
        <f ca="1">+IF(AND(ISNUMBER(OFFSET('Sanitation Data'!$H$4,0,10*ROW('Sanitation Data'!H171))),'Data Summary'!DE177="Yes"),100-OFFSET('Sanitation Data'!$H$4,0,10*ROW('Sanitation Data'!H171)),NA())</f>
        <v>#N/A</v>
      </c>
      <c r="AQ177" s="507" t="e">
        <f ca="1">+IF(AND(ISNUMBER(OFFSET('Sanitation Data'!$H$6,0,10*ROW('Sanitation Data'!H171))),'Data Summary'!DF177="Yes"),OFFSET('Sanitation Data'!$H$6,0,10*ROW('Sanitation Data'!H171)),NA())</f>
        <v>#N/A</v>
      </c>
      <c r="AR177" s="507" t="e">
        <f ca="1">+IF(AND(ISNUMBER(OFFSET('Sanitation Data'!$H$10,0,10*ROW('Sanitation Data'!H171))),'Data Summary'!DG177="Yes"),OFFSET('Sanitation Data'!$H$10,0,10*ROW('Sanitation Data'!H171)),NA())</f>
        <v>#N/A</v>
      </c>
      <c r="AS177" s="507" t="e">
        <f ca="1">+IF(AND(ISNUMBER(OFFSET('Sanitation Data'!$H$11,0,10*ROW('Sanitation Data'!H171))),'Data Summary'!DH177="Yes"),OFFSET('Sanitation Data'!$H$11,0,10*ROW('Sanitation Data'!H171)),NA())</f>
        <v>#N/A</v>
      </c>
      <c r="AT177" s="507" t="e">
        <f ca="1">+IF(AND(ISNUMBER(OFFSET('Sanitation Data'!$H$12,0,10*ROW('Sanitation Data'!H171))),'Data Summary'!DI177="Yes"),OFFSET('Sanitation Data'!$H$12,0,10*ROW('Sanitation Data'!H171)),NA())</f>
        <v>#N/A</v>
      </c>
      <c r="AU177" s="507" t="e">
        <f ca="1">+IF(AND(ISNUMBER(OFFSET('Sanitation Data'!$I$4,0,10*ROW('Sanitation Data'!I171))),'Data Summary'!DJ177="Yes"),100-OFFSET('Sanitation Data'!$I$4,0,10*ROW('Sanitation Data'!I171)),NA())</f>
        <v>#N/A</v>
      </c>
      <c r="AV177" s="507" t="e">
        <f ca="1">+IF(AND(ISNUMBER(OFFSET('Sanitation Data'!$I$6,0,10*ROW('Sanitation Data'!I171))),'Data Summary'!DK177="Yes"),OFFSET('Sanitation Data'!$I$6,0,10*ROW('Sanitation Data'!I171)),NA())</f>
        <v>#N/A</v>
      </c>
      <c r="AW177" s="507" t="e">
        <f ca="1">+IF(AND(ISNUMBER(OFFSET('Sanitation Data'!$I$10,0,10*ROW('Sanitation Data'!I171))),'Data Summary'!DL177="Yes"),OFFSET('Sanitation Data'!$I$10,0,10*ROW('Sanitation Data'!I171)),NA())</f>
        <v>#N/A</v>
      </c>
      <c r="AX177" s="507" t="e">
        <f ca="1">+IF(AND(ISNUMBER(OFFSET('Sanitation Data'!$I$11,0,10*ROW('Sanitation Data'!I171))),'Data Summary'!DM177="Yes"),OFFSET('Sanitation Data'!$I$11,0,10*ROW('Sanitation Data'!I171)),NA())</f>
        <v>#N/A</v>
      </c>
      <c r="AY177" s="507" t="e">
        <f ca="1">+IF(AND(ISNUMBER(OFFSET('Sanitation Data'!$I$12,0,10*ROW('Sanitation Data'!I171))),'Data Summary'!DN177="Yes"),OFFSET('Sanitation Data'!$I$12,0,10*ROW('Sanitation Data'!I171)),NA())</f>
        <v>#N/A</v>
      </c>
      <c r="AZ177" s="508" t="e">
        <f ca="1">+IF(AND(ISNUMBER(OFFSET('Hygiene Data'!$D$5,0,10*ROW('Hygiene Data'!D171))),'Data Summary'!DO177="Yes"),OFFSET('Hygiene Data'!$D$5,0,10*ROW('Hygiene Data'!D171)),NA())</f>
        <v>#N/A</v>
      </c>
      <c r="BA177" s="508" t="e">
        <f ca="1">+IF(AND(ISNUMBER(OFFSET('Hygiene Data'!$D$7,0,10*ROW('Hygiene Data'!D171))),'Data Summary'!DP177="Yes"),OFFSET('Hygiene Data'!$D$7,0,10*ROW('Hygiene Data'!D171)),NA())</f>
        <v>#N/A</v>
      </c>
      <c r="BB177" s="508" t="e">
        <f ca="1">+IF(AND(ISNUMBER(OFFSET('Hygiene Data'!$D$9,0,10*ROW('Hygiene Data'!D171))),'Data Summary'!DQ177="Yes"),OFFSET('Hygiene Data'!$D$9,0,10*ROW('Hygiene Data'!D171)),NA())</f>
        <v>#N/A</v>
      </c>
      <c r="BC177" s="508" t="e">
        <f ca="1">+IF(AND(ISNUMBER(OFFSET('Hygiene Data'!$E$5,0,10*ROW('Hygiene Data'!E171))),'Data Summary'!DR177="Yes"),OFFSET('Hygiene Data'!$E$5,0,10*ROW('Hygiene Data'!E171)),NA())</f>
        <v>#N/A</v>
      </c>
      <c r="BD177" s="508" t="e">
        <f ca="1">+IF(AND(ISNUMBER(OFFSET('Hygiene Data'!$E$7,0,10*ROW('Hygiene Data'!E171))),'Data Summary'!DS177="Yes"),OFFSET('Hygiene Data'!$E$7,0,10*ROW('Hygiene Data'!E171)),NA())</f>
        <v>#N/A</v>
      </c>
      <c r="BE177" s="508" t="e">
        <f ca="1">+IF(AND(ISNUMBER(OFFSET('Hygiene Data'!$E$9,0,10*ROW('Hygiene Data'!E171))),'Data Summary'!DT177="Yes"),OFFSET('Hygiene Data'!$E$9,0,10*ROW('Hygiene Data'!E171)),NA())</f>
        <v>#N/A</v>
      </c>
      <c r="BF177" s="508" t="e">
        <f ca="1">+IF(AND(ISNUMBER(OFFSET('Hygiene Data'!$F$5,0,10*ROW('Hygiene Data'!F171))),'Data Summary'!DU177="Yes"),OFFSET('Hygiene Data'!$F$5,0,10*ROW('Hygiene Data'!F171)),NA())</f>
        <v>#N/A</v>
      </c>
      <c r="BG177" s="508" t="e">
        <f ca="1">+IF(AND(ISNUMBER(OFFSET('Hygiene Data'!$F$7,0,10*ROW('Hygiene Data'!F171))),'Data Summary'!DV177="Yes"),OFFSET('Hygiene Data'!$F$7,0,10*ROW('Hygiene Data'!F171)),NA())</f>
        <v>#N/A</v>
      </c>
      <c r="BH177" s="508" t="e">
        <f ca="1">+IF(AND(ISNUMBER(OFFSET('Hygiene Data'!$F$9,0,10*ROW('Hygiene Data'!F171))),'Data Summary'!DW177="Yes"),OFFSET('Hygiene Data'!$F$9,0,10*ROW('Hygiene Data'!F171)),NA())</f>
        <v>#N/A</v>
      </c>
      <c r="BI177" s="508" t="e">
        <f ca="1">+IF(AND(ISNUMBER(OFFSET('Hygiene Data'!$G$5,0,10*ROW('Hygiene Data'!G171))),'Data Summary'!DX177="Yes"),OFFSET('Hygiene Data'!$G$5,0,10*ROW('Hygiene Data'!G171)),NA())</f>
        <v>#N/A</v>
      </c>
      <c r="BJ177" s="508" t="e">
        <f ca="1">+IF(AND(ISNUMBER(OFFSET('Hygiene Data'!$G$7,0,10*ROW('Hygiene Data'!G171))),'Data Summary'!DY177="Yes"),OFFSET('Hygiene Data'!$G$7,0,10*ROW('Hygiene Data'!G171)),NA())</f>
        <v>#N/A</v>
      </c>
      <c r="BK177" s="508" t="e">
        <f ca="1">+IF(AND(ISNUMBER(OFFSET('Hygiene Data'!$G$9,0,10*ROW('Hygiene Data'!G171))),'Data Summary'!DZ177="Yes"),OFFSET('Hygiene Data'!$G$9,0,10*ROW('Hygiene Data'!G171)),NA())</f>
        <v>#N/A</v>
      </c>
      <c r="BL177" s="508" t="e">
        <f ca="1">+IF(AND(ISNUMBER(OFFSET('Hygiene Data'!$H$5,0,10*ROW('Hygiene Data'!H171))),'Data Summary'!EA177="Yes"),OFFSET('Hygiene Data'!$H$5,0,10*ROW('Hygiene Data'!H171)),NA())</f>
        <v>#N/A</v>
      </c>
      <c r="BM177" s="508" t="e">
        <f ca="1">+IF(AND(ISNUMBER(OFFSET('Hygiene Data'!$H$7,0,10*ROW('Hygiene Data'!H171))),'Data Summary'!EB177="Yes"),OFFSET('Hygiene Data'!$H$7,0,10*ROW('Hygiene Data'!H171)),NA())</f>
        <v>#N/A</v>
      </c>
      <c r="BN177" s="508" t="e">
        <f ca="1">+IF(AND(ISNUMBER(OFFSET('Hygiene Data'!$H$9,0,10*ROW('Hygiene Data'!H171))),'Data Summary'!EC177="Yes"),OFFSET('Hygiene Data'!$H$9,0,10*ROW('Hygiene Data'!H171)),NA())</f>
        <v>#N/A</v>
      </c>
      <c r="BO177" s="508" t="e">
        <f ca="1">+IF(AND(ISNUMBER(OFFSET('Hygiene Data'!$I$5,0,10*ROW('Hygiene Data'!I171))),'Data Summary'!ED177="Yes"),OFFSET('Hygiene Data'!$I$5,0,10*ROW('Hygiene Data'!I171)),NA())</f>
        <v>#N/A</v>
      </c>
      <c r="BP177" s="508" t="e">
        <f ca="1">+IF(AND(ISNUMBER(OFFSET('Hygiene Data'!$I$7,0,10*ROW('Hygiene Data'!I171))),'Data Summary'!EE177="Yes"),OFFSET('Hygiene Data'!$I$7,0,10*ROW('Hygiene Data'!I171)),NA())</f>
        <v>#N/A</v>
      </c>
      <c r="BQ177" s="508" t="e">
        <f ca="1">+IF(AND(ISNUMBER(OFFSET('Hygiene Data'!$I$9,0,10*ROW('Hygiene Data'!I171))),'Data Summary'!EF177="Yes"),OFFSET('Hygiene Data'!$I$9,0,10*ROW('Hygiene Data'!I171)),NA())</f>
        <v>#N/A</v>
      </c>
    </row>
    <row r="178" spans="1:69" x14ac:dyDescent="0.25">
      <c r="A178" s="504" t="e">
        <f ca="1">+RIGHT('Data Summary'!A178,LEN('Data Summary'!A178)-9)</f>
        <v>#VALUE!</v>
      </c>
      <c r="B178" s="478" t="str">
        <f ca="1">+IF(ISTEXT('Data Summary'!B178),'Data Summary'!B178,"")</f>
        <v/>
      </c>
      <c r="C178" s="505" t="e">
        <f ca="1">+VALUE('Data Summary'!C178)</f>
        <v>#VALUE!</v>
      </c>
      <c r="D178" s="506" t="e">
        <f ca="1">+IF(AND(ISNUMBER(OFFSET('Water Data'!$D$4,0,10*ROW('Water Data'!D172))),'Data Summary'!BS178="Yes"),100-OFFSET('Water Data'!$D$4,0,10*ROW('Water Data'!D172)),NA())</f>
        <v>#N/A</v>
      </c>
      <c r="E178" s="506" t="e">
        <f ca="1">+IF(AND(ISNUMBER(OFFSET('Water Data'!$D$6,0,10*ROW('Water Data'!D172))),'Data Summary'!BT178="Yes"),OFFSET('Water Data'!$D$6,0,10*ROW('Water Data'!D172)),NA())</f>
        <v>#N/A</v>
      </c>
      <c r="F178" s="506" t="e">
        <f ca="1">+IF(AND(ISNUMBER(OFFSET('Water Data'!$D$9,0,10*ROW('Water Data'!D172))),'Data Summary'!BU178="Yes"),OFFSET('Water Data'!$D$9,0,10*ROW('Water Data'!D172)),NA())</f>
        <v>#N/A</v>
      </c>
      <c r="G178" s="506" t="e">
        <f ca="1">+IF(AND(ISNUMBER(OFFSET('Water Data'!$E$4,0,10*ROW('Water Data'!E172))),'Data Summary'!BV178="Yes"),100-OFFSET('Water Data'!$E$4,0,10*ROW('Water Data'!E172)),NA())</f>
        <v>#N/A</v>
      </c>
      <c r="H178" s="506" t="e">
        <f ca="1">+IF(AND(ISNUMBER(OFFSET('Water Data'!$E$6,0,10*ROW('Water Data'!E172))),'Data Summary'!BW178="Yes"),OFFSET('Water Data'!$E$6,0,10*ROW('Water Data'!E172)),NA())</f>
        <v>#N/A</v>
      </c>
      <c r="I178" s="506" t="e">
        <f ca="1">+IF(AND(ISNUMBER(OFFSET('Water Data'!$E$9,0,10*ROW('Water Data'!E172))),'Data Summary'!BX178="Yes"),OFFSET('Water Data'!$E$9,0,10*ROW('Water Data'!E172)),NA())</f>
        <v>#N/A</v>
      </c>
      <c r="J178" s="506" t="e">
        <f ca="1">+IF(AND(ISNUMBER(OFFSET('Water Data'!$F$4,0,10*ROW('Water Data'!F172))),'Data Summary'!BY178="Yes"),100-OFFSET('Water Data'!$F$4,0,10*ROW('Water Data'!F172)),NA())</f>
        <v>#N/A</v>
      </c>
      <c r="K178" s="506" t="e">
        <f ca="1">+IF(AND(ISNUMBER(OFFSET('Water Data'!$F$6,0,10*ROW('Water Data'!F172))),'Data Summary'!BZ178="Yes"),OFFSET('Water Data'!$F$6,0,10*ROW('Water Data'!F172)),NA())</f>
        <v>#N/A</v>
      </c>
      <c r="L178" s="506" t="e">
        <f ca="1">+IF(AND(ISNUMBER(OFFSET('Water Data'!$F$9,0,10*ROW('Water Data'!F172))),'Data Summary'!CA178="Yes"),OFFSET('Water Data'!$F$9,0,10*ROW('Water Data'!F172)),NA())</f>
        <v>#N/A</v>
      </c>
      <c r="M178" s="506" t="e">
        <f ca="1">+IF(AND(ISNUMBER(OFFSET('Water Data'!$G$4,0,10*ROW('Water Data'!G172))),'Data Summary'!CB178="Yes"),100-OFFSET('Water Data'!$G$4,0,10*ROW('Water Data'!G172)),NA())</f>
        <v>#N/A</v>
      </c>
      <c r="N178" s="506" t="e">
        <f ca="1">+IF(AND(ISNUMBER(OFFSET('Water Data'!$G$6,0,10*ROW('Water Data'!G172))),'Data Summary'!CC178="Yes"),OFFSET('Water Data'!$G$6,0,10*ROW('Water Data'!G172)),NA())</f>
        <v>#N/A</v>
      </c>
      <c r="O178" s="506" t="e">
        <f ca="1">+IF(AND(ISNUMBER(OFFSET('Water Data'!$G$9,0,10*ROW('Water Data'!G172))),'Data Summary'!CD178="Yes"),OFFSET('Water Data'!$G$9,0,10*ROW('Water Data'!G172)),NA())</f>
        <v>#N/A</v>
      </c>
      <c r="P178" s="506" t="e">
        <f ca="1">+IF(AND(ISNUMBER(OFFSET('Water Data'!$H$4,0,10*ROW('Water Data'!H172))),'Data Summary'!CE178="Yes"),100-OFFSET('Water Data'!$H$4,0,10*ROW('Water Data'!H172)),NA())</f>
        <v>#N/A</v>
      </c>
      <c r="Q178" s="506" t="e">
        <f ca="1">+IF(AND(ISNUMBER(OFFSET('Water Data'!$H$6,0,10*ROW('Water Data'!H172))),'Data Summary'!CF178="Yes"),OFFSET('Water Data'!$H$6,0,10*ROW('Water Data'!H172)),NA())</f>
        <v>#N/A</v>
      </c>
      <c r="R178" s="506" t="e">
        <f ca="1">+IF(AND(ISNUMBER(OFFSET('Water Data'!$H$9,0,10*ROW('Water Data'!H172))),'Data Summary'!CG178="Yes"),OFFSET('Water Data'!$H$9,0,10*ROW('Water Data'!H172)),NA())</f>
        <v>#N/A</v>
      </c>
      <c r="S178" s="506" t="e">
        <f ca="1">+IF(AND(ISNUMBER(OFFSET('Water Data'!$I$4,0,10*ROW('Water Data'!I172))),'Data Summary'!CH178="Yes"),100-OFFSET('Water Data'!$I$4,0,10*ROW('Water Data'!I172)),NA())</f>
        <v>#N/A</v>
      </c>
      <c r="T178" s="506" t="e">
        <f ca="1">+IF(AND(ISNUMBER(OFFSET('Water Data'!$I$6,0,10*ROW('Water Data'!I172))),'Data Summary'!CI178="Yes"),OFFSET('Water Data'!$I$6,0,10*ROW('Water Data'!I172)),NA())</f>
        <v>#N/A</v>
      </c>
      <c r="U178" s="506" t="e">
        <f ca="1">+IF(AND(ISNUMBER(OFFSET('Water Data'!$I$9,0,10*ROW('Water Data'!I172))),'Data Summary'!CJ178="Yes"),OFFSET('Water Data'!$I$9,0,10*ROW('Water Data'!I172)),NA())</f>
        <v>#N/A</v>
      </c>
      <c r="V178" s="507" t="e">
        <f ca="1">+IF(AND(ISNUMBER(OFFSET('Sanitation Data'!$D$4,0,10*ROW('Sanitation Data'!D172))),'Data Summary'!CK178="Yes"),100-OFFSET('Sanitation Data'!$D$4,0,10*ROW('Sanitation Data'!D172)),NA())</f>
        <v>#N/A</v>
      </c>
      <c r="W178" s="507" t="e">
        <f ca="1">+IF(AND(ISNUMBER(OFFSET('Sanitation Data'!$D$6,0,10*ROW('Sanitation Data'!D172))),'Data Summary'!CL178="Yes"),OFFSET('Sanitation Data'!$D$6,0,10*ROW('Sanitation Data'!D172)),NA())</f>
        <v>#N/A</v>
      </c>
      <c r="X178" s="507" t="e">
        <f ca="1">+IF(AND(ISNUMBER(OFFSET('Sanitation Data'!$D$10,0,10*ROW('Sanitation Data'!D172))),'Data Summary'!CM178="Yes"),OFFSET('Sanitation Data'!$D$10,0,10*ROW('Sanitation Data'!D172)),NA())</f>
        <v>#N/A</v>
      </c>
      <c r="Y178" s="507" t="e">
        <f ca="1">+IF(AND(ISNUMBER(OFFSET('Sanitation Data'!$D$11,0,10*ROW('Sanitation Data'!D172))),'Data Summary'!CN178="Yes"),OFFSET('Sanitation Data'!$D$11,0,10*ROW('Sanitation Data'!D172)),NA())</f>
        <v>#N/A</v>
      </c>
      <c r="Z178" s="507" t="e">
        <f ca="1">+IF(AND(ISNUMBER(OFFSET('Sanitation Data'!$D$12,0,10*ROW('Sanitation Data'!D172))),'Data Summary'!CO178="Yes"),OFFSET('Sanitation Data'!$D$12,0,10*ROW('Sanitation Data'!D172)),NA())</f>
        <v>#N/A</v>
      </c>
      <c r="AA178" s="507" t="e">
        <f ca="1">+IF(AND(ISNUMBER(OFFSET('Sanitation Data'!$E$4,0,10*ROW('Sanitation Data'!E172))),'Data Summary'!CP178="Yes"),100-OFFSET('Sanitation Data'!$E$4,0,10*ROW('Sanitation Data'!E172)),NA())</f>
        <v>#N/A</v>
      </c>
      <c r="AB178" s="507" t="e">
        <f ca="1">+IF(AND(ISNUMBER(OFFSET('Sanitation Data'!$E$6,0,10*ROW('Sanitation Data'!E172))),'Data Summary'!CQ178="Yes"),OFFSET('Sanitation Data'!$E$6,0,10*ROW('Sanitation Data'!E172)),NA())</f>
        <v>#N/A</v>
      </c>
      <c r="AC178" s="507" t="e">
        <f ca="1">+IF(AND(ISNUMBER(OFFSET('Sanitation Data'!$E$10,0,10*ROW('Sanitation Data'!E172))),'Data Summary'!CR178="Yes"),OFFSET('Sanitation Data'!$E$10,0,10*ROW('Sanitation Data'!E172)),NA())</f>
        <v>#N/A</v>
      </c>
      <c r="AD178" s="507" t="e">
        <f ca="1">+IF(AND(ISNUMBER(OFFSET('Sanitation Data'!$E$11,0,10*ROW('Sanitation Data'!E172))),'Data Summary'!CS178="Yes"),OFFSET('Sanitation Data'!$E$11,0,10*ROW('Sanitation Data'!E172)),NA())</f>
        <v>#N/A</v>
      </c>
      <c r="AE178" s="507" t="e">
        <f ca="1">+IF(AND(ISNUMBER(OFFSET('Sanitation Data'!$E$12,0,10*ROW('Sanitation Data'!E172))),'Data Summary'!CT178="Yes"),OFFSET('Sanitation Data'!$E$12,0,10*ROW('Sanitation Data'!E172)),NA())</f>
        <v>#N/A</v>
      </c>
      <c r="AF178" s="507" t="e">
        <f ca="1">+IF(AND(ISNUMBER(OFFSET('Sanitation Data'!$F$4,0,10*ROW('Sanitation Data'!F172))),'Data Summary'!CU178="Yes"),100-OFFSET('Sanitation Data'!$F$4,0,10*ROW('Sanitation Data'!F172)),NA())</f>
        <v>#N/A</v>
      </c>
      <c r="AG178" s="507" t="e">
        <f ca="1">+IF(AND(ISNUMBER(OFFSET('Sanitation Data'!$F$6,0,10*ROW('Sanitation Data'!F172))),'Data Summary'!CV178="Yes"),OFFSET('Sanitation Data'!$F$6,0,10*ROW('Sanitation Data'!F172)),NA())</f>
        <v>#N/A</v>
      </c>
      <c r="AH178" s="507" t="e">
        <f ca="1">+IF(AND(ISNUMBER(OFFSET('Sanitation Data'!$F$10,0,10*ROW('Sanitation Data'!F172))),'Data Summary'!CW178="Yes"),OFFSET('Sanitation Data'!$F$10,0,10*ROW('Sanitation Data'!F172)),NA())</f>
        <v>#N/A</v>
      </c>
      <c r="AI178" s="507" t="e">
        <f ca="1">+IF(AND(ISNUMBER(OFFSET('Sanitation Data'!$F$11,0,10*ROW('Sanitation Data'!F172))),'Data Summary'!CX178="Yes"),OFFSET('Sanitation Data'!$F$11,0,10*ROW('Sanitation Data'!F172)),NA())</f>
        <v>#N/A</v>
      </c>
      <c r="AJ178" s="507" t="e">
        <f ca="1">+IF(AND(ISNUMBER(OFFSET('Sanitation Data'!$F$12,0,10*ROW('Sanitation Data'!F172))),'Data Summary'!CY178="Yes"),OFFSET('Sanitation Data'!$F$12,0,10*ROW('Sanitation Data'!F172)),NA())</f>
        <v>#N/A</v>
      </c>
      <c r="AK178" s="507" t="e">
        <f ca="1">+IF(AND(ISNUMBER(OFFSET('Sanitation Data'!$G$4,0,10*ROW('Sanitation Data'!G172))),'Data Summary'!CZ178="Yes"),100-OFFSET('Sanitation Data'!$G$4,0,10*ROW('Sanitation Data'!G172)),NA())</f>
        <v>#N/A</v>
      </c>
      <c r="AL178" s="507" t="e">
        <f ca="1">+IF(AND(ISNUMBER(OFFSET('Sanitation Data'!$G$6,0,10*ROW('Sanitation Data'!G172))),'Data Summary'!DA178="Yes"),OFFSET('Sanitation Data'!$G$6,0,10*ROW('Sanitation Data'!G172)),NA())</f>
        <v>#N/A</v>
      </c>
      <c r="AM178" s="507" t="e">
        <f ca="1">+IF(AND(ISNUMBER(OFFSET('Sanitation Data'!$G$10,0,10*ROW('Sanitation Data'!G172))),'Data Summary'!DB178="Yes"),OFFSET('Sanitation Data'!$G$10,0,10*ROW('Sanitation Data'!G172)),NA())</f>
        <v>#N/A</v>
      </c>
      <c r="AN178" s="507" t="e">
        <f ca="1">+IF(AND(ISNUMBER(OFFSET('Sanitation Data'!$G$11,0,10*ROW('Sanitation Data'!G172))),'Data Summary'!DC178="Yes"),OFFSET('Sanitation Data'!$G$11,0,10*ROW('Sanitation Data'!G172)),NA())</f>
        <v>#N/A</v>
      </c>
      <c r="AO178" s="507" t="e">
        <f ca="1">+IF(AND(ISNUMBER(OFFSET('Sanitation Data'!$G$12,0,10*ROW('Sanitation Data'!G172))),'Data Summary'!DD178="Yes"),OFFSET('Sanitation Data'!$G$12,0,10*ROW('Sanitation Data'!G172)),NA())</f>
        <v>#N/A</v>
      </c>
      <c r="AP178" s="507" t="e">
        <f ca="1">+IF(AND(ISNUMBER(OFFSET('Sanitation Data'!$H$4,0,10*ROW('Sanitation Data'!H172))),'Data Summary'!DE178="Yes"),100-OFFSET('Sanitation Data'!$H$4,0,10*ROW('Sanitation Data'!H172)),NA())</f>
        <v>#N/A</v>
      </c>
      <c r="AQ178" s="507" t="e">
        <f ca="1">+IF(AND(ISNUMBER(OFFSET('Sanitation Data'!$H$6,0,10*ROW('Sanitation Data'!H172))),'Data Summary'!DF178="Yes"),OFFSET('Sanitation Data'!$H$6,0,10*ROW('Sanitation Data'!H172)),NA())</f>
        <v>#N/A</v>
      </c>
      <c r="AR178" s="507" t="e">
        <f ca="1">+IF(AND(ISNUMBER(OFFSET('Sanitation Data'!$H$10,0,10*ROW('Sanitation Data'!H172))),'Data Summary'!DG178="Yes"),OFFSET('Sanitation Data'!$H$10,0,10*ROW('Sanitation Data'!H172)),NA())</f>
        <v>#N/A</v>
      </c>
      <c r="AS178" s="507" t="e">
        <f ca="1">+IF(AND(ISNUMBER(OFFSET('Sanitation Data'!$H$11,0,10*ROW('Sanitation Data'!H172))),'Data Summary'!DH178="Yes"),OFFSET('Sanitation Data'!$H$11,0,10*ROW('Sanitation Data'!H172)),NA())</f>
        <v>#N/A</v>
      </c>
      <c r="AT178" s="507" t="e">
        <f ca="1">+IF(AND(ISNUMBER(OFFSET('Sanitation Data'!$H$12,0,10*ROW('Sanitation Data'!H172))),'Data Summary'!DI178="Yes"),OFFSET('Sanitation Data'!$H$12,0,10*ROW('Sanitation Data'!H172)),NA())</f>
        <v>#N/A</v>
      </c>
      <c r="AU178" s="507" t="e">
        <f ca="1">+IF(AND(ISNUMBER(OFFSET('Sanitation Data'!$I$4,0,10*ROW('Sanitation Data'!I172))),'Data Summary'!DJ178="Yes"),100-OFFSET('Sanitation Data'!$I$4,0,10*ROW('Sanitation Data'!I172)),NA())</f>
        <v>#N/A</v>
      </c>
      <c r="AV178" s="507" t="e">
        <f ca="1">+IF(AND(ISNUMBER(OFFSET('Sanitation Data'!$I$6,0,10*ROW('Sanitation Data'!I172))),'Data Summary'!DK178="Yes"),OFFSET('Sanitation Data'!$I$6,0,10*ROW('Sanitation Data'!I172)),NA())</f>
        <v>#N/A</v>
      </c>
      <c r="AW178" s="507" t="e">
        <f ca="1">+IF(AND(ISNUMBER(OFFSET('Sanitation Data'!$I$10,0,10*ROW('Sanitation Data'!I172))),'Data Summary'!DL178="Yes"),OFFSET('Sanitation Data'!$I$10,0,10*ROW('Sanitation Data'!I172)),NA())</f>
        <v>#N/A</v>
      </c>
      <c r="AX178" s="507" t="e">
        <f ca="1">+IF(AND(ISNUMBER(OFFSET('Sanitation Data'!$I$11,0,10*ROW('Sanitation Data'!I172))),'Data Summary'!DM178="Yes"),OFFSET('Sanitation Data'!$I$11,0,10*ROW('Sanitation Data'!I172)),NA())</f>
        <v>#N/A</v>
      </c>
      <c r="AY178" s="507" t="e">
        <f ca="1">+IF(AND(ISNUMBER(OFFSET('Sanitation Data'!$I$12,0,10*ROW('Sanitation Data'!I172))),'Data Summary'!DN178="Yes"),OFFSET('Sanitation Data'!$I$12,0,10*ROW('Sanitation Data'!I172)),NA())</f>
        <v>#N/A</v>
      </c>
      <c r="AZ178" s="508" t="e">
        <f ca="1">+IF(AND(ISNUMBER(OFFSET('Hygiene Data'!$D$5,0,10*ROW('Hygiene Data'!D172))),'Data Summary'!DO178="Yes"),OFFSET('Hygiene Data'!$D$5,0,10*ROW('Hygiene Data'!D172)),NA())</f>
        <v>#N/A</v>
      </c>
      <c r="BA178" s="508" t="e">
        <f ca="1">+IF(AND(ISNUMBER(OFFSET('Hygiene Data'!$D$7,0,10*ROW('Hygiene Data'!D172))),'Data Summary'!DP178="Yes"),OFFSET('Hygiene Data'!$D$7,0,10*ROW('Hygiene Data'!D172)),NA())</f>
        <v>#N/A</v>
      </c>
      <c r="BB178" s="508" t="e">
        <f ca="1">+IF(AND(ISNUMBER(OFFSET('Hygiene Data'!$D$9,0,10*ROW('Hygiene Data'!D172))),'Data Summary'!DQ178="Yes"),OFFSET('Hygiene Data'!$D$9,0,10*ROW('Hygiene Data'!D172)),NA())</f>
        <v>#N/A</v>
      </c>
      <c r="BC178" s="508" t="e">
        <f ca="1">+IF(AND(ISNUMBER(OFFSET('Hygiene Data'!$E$5,0,10*ROW('Hygiene Data'!E172))),'Data Summary'!DR178="Yes"),OFFSET('Hygiene Data'!$E$5,0,10*ROW('Hygiene Data'!E172)),NA())</f>
        <v>#N/A</v>
      </c>
      <c r="BD178" s="508" t="e">
        <f ca="1">+IF(AND(ISNUMBER(OFFSET('Hygiene Data'!$E$7,0,10*ROW('Hygiene Data'!E172))),'Data Summary'!DS178="Yes"),OFFSET('Hygiene Data'!$E$7,0,10*ROW('Hygiene Data'!E172)),NA())</f>
        <v>#N/A</v>
      </c>
      <c r="BE178" s="508" t="e">
        <f ca="1">+IF(AND(ISNUMBER(OFFSET('Hygiene Data'!$E$9,0,10*ROW('Hygiene Data'!E172))),'Data Summary'!DT178="Yes"),OFFSET('Hygiene Data'!$E$9,0,10*ROW('Hygiene Data'!E172)),NA())</f>
        <v>#N/A</v>
      </c>
      <c r="BF178" s="508" t="e">
        <f ca="1">+IF(AND(ISNUMBER(OFFSET('Hygiene Data'!$F$5,0,10*ROW('Hygiene Data'!F172))),'Data Summary'!DU178="Yes"),OFFSET('Hygiene Data'!$F$5,0,10*ROW('Hygiene Data'!F172)),NA())</f>
        <v>#N/A</v>
      </c>
      <c r="BG178" s="508" t="e">
        <f ca="1">+IF(AND(ISNUMBER(OFFSET('Hygiene Data'!$F$7,0,10*ROW('Hygiene Data'!F172))),'Data Summary'!DV178="Yes"),OFFSET('Hygiene Data'!$F$7,0,10*ROW('Hygiene Data'!F172)),NA())</f>
        <v>#N/A</v>
      </c>
      <c r="BH178" s="508" t="e">
        <f ca="1">+IF(AND(ISNUMBER(OFFSET('Hygiene Data'!$F$9,0,10*ROW('Hygiene Data'!F172))),'Data Summary'!DW178="Yes"),OFFSET('Hygiene Data'!$F$9,0,10*ROW('Hygiene Data'!F172)),NA())</f>
        <v>#N/A</v>
      </c>
      <c r="BI178" s="508" t="e">
        <f ca="1">+IF(AND(ISNUMBER(OFFSET('Hygiene Data'!$G$5,0,10*ROW('Hygiene Data'!G172))),'Data Summary'!DX178="Yes"),OFFSET('Hygiene Data'!$G$5,0,10*ROW('Hygiene Data'!G172)),NA())</f>
        <v>#N/A</v>
      </c>
      <c r="BJ178" s="508" t="e">
        <f ca="1">+IF(AND(ISNUMBER(OFFSET('Hygiene Data'!$G$7,0,10*ROW('Hygiene Data'!G172))),'Data Summary'!DY178="Yes"),OFFSET('Hygiene Data'!$G$7,0,10*ROW('Hygiene Data'!G172)),NA())</f>
        <v>#N/A</v>
      </c>
      <c r="BK178" s="508" t="e">
        <f ca="1">+IF(AND(ISNUMBER(OFFSET('Hygiene Data'!$G$9,0,10*ROW('Hygiene Data'!G172))),'Data Summary'!DZ178="Yes"),OFFSET('Hygiene Data'!$G$9,0,10*ROW('Hygiene Data'!G172)),NA())</f>
        <v>#N/A</v>
      </c>
      <c r="BL178" s="508" t="e">
        <f ca="1">+IF(AND(ISNUMBER(OFFSET('Hygiene Data'!$H$5,0,10*ROW('Hygiene Data'!H172))),'Data Summary'!EA178="Yes"),OFFSET('Hygiene Data'!$H$5,0,10*ROW('Hygiene Data'!H172)),NA())</f>
        <v>#N/A</v>
      </c>
      <c r="BM178" s="508" t="e">
        <f ca="1">+IF(AND(ISNUMBER(OFFSET('Hygiene Data'!$H$7,0,10*ROW('Hygiene Data'!H172))),'Data Summary'!EB178="Yes"),OFFSET('Hygiene Data'!$H$7,0,10*ROW('Hygiene Data'!H172)),NA())</f>
        <v>#N/A</v>
      </c>
      <c r="BN178" s="508" t="e">
        <f ca="1">+IF(AND(ISNUMBER(OFFSET('Hygiene Data'!$H$9,0,10*ROW('Hygiene Data'!H172))),'Data Summary'!EC178="Yes"),OFFSET('Hygiene Data'!$H$9,0,10*ROW('Hygiene Data'!H172)),NA())</f>
        <v>#N/A</v>
      </c>
      <c r="BO178" s="508" t="e">
        <f ca="1">+IF(AND(ISNUMBER(OFFSET('Hygiene Data'!$I$5,0,10*ROW('Hygiene Data'!I172))),'Data Summary'!ED178="Yes"),OFFSET('Hygiene Data'!$I$5,0,10*ROW('Hygiene Data'!I172)),NA())</f>
        <v>#N/A</v>
      </c>
      <c r="BP178" s="508" t="e">
        <f ca="1">+IF(AND(ISNUMBER(OFFSET('Hygiene Data'!$I$7,0,10*ROW('Hygiene Data'!I172))),'Data Summary'!EE178="Yes"),OFFSET('Hygiene Data'!$I$7,0,10*ROW('Hygiene Data'!I172)),NA())</f>
        <v>#N/A</v>
      </c>
      <c r="BQ178" s="508" t="e">
        <f ca="1">+IF(AND(ISNUMBER(OFFSET('Hygiene Data'!$I$9,0,10*ROW('Hygiene Data'!I172))),'Data Summary'!EF178="Yes"),OFFSET('Hygiene Data'!$I$9,0,10*ROW('Hygiene Data'!I172)),NA())</f>
        <v>#N/A</v>
      </c>
    </row>
    <row r="179" spans="1:69" x14ac:dyDescent="0.25">
      <c r="A179" s="504" t="e">
        <f ca="1">+RIGHT('Data Summary'!A179,LEN('Data Summary'!A179)-9)</f>
        <v>#VALUE!</v>
      </c>
      <c r="B179" s="478" t="str">
        <f ca="1">+IF(ISTEXT('Data Summary'!B179),'Data Summary'!B179,"")</f>
        <v/>
      </c>
      <c r="C179" s="505" t="e">
        <f ca="1">+VALUE('Data Summary'!C179)</f>
        <v>#VALUE!</v>
      </c>
      <c r="D179" s="506" t="e">
        <f ca="1">+IF(AND(ISNUMBER(OFFSET('Water Data'!$D$4,0,10*ROW('Water Data'!D173))),'Data Summary'!BS179="Yes"),100-OFFSET('Water Data'!$D$4,0,10*ROW('Water Data'!D173)),NA())</f>
        <v>#N/A</v>
      </c>
      <c r="E179" s="506" t="e">
        <f ca="1">+IF(AND(ISNUMBER(OFFSET('Water Data'!$D$6,0,10*ROW('Water Data'!D173))),'Data Summary'!BT179="Yes"),OFFSET('Water Data'!$D$6,0,10*ROW('Water Data'!D173)),NA())</f>
        <v>#N/A</v>
      </c>
      <c r="F179" s="506" t="e">
        <f ca="1">+IF(AND(ISNUMBER(OFFSET('Water Data'!$D$9,0,10*ROW('Water Data'!D173))),'Data Summary'!BU179="Yes"),OFFSET('Water Data'!$D$9,0,10*ROW('Water Data'!D173)),NA())</f>
        <v>#N/A</v>
      </c>
      <c r="G179" s="506" t="e">
        <f ca="1">+IF(AND(ISNUMBER(OFFSET('Water Data'!$E$4,0,10*ROW('Water Data'!E173))),'Data Summary'!BV179="Yes"),100-OFFSET('Water Data'!$E$4,0,10*ROW('Water Data'!E173)),NA())</f>
        <v>#N/A</v>
      </c>
      <c r="H179" s="506" t="e">
        <f ca="1">+IF(AND(ISNUMBER(OFFSET('Water Data'!$E$6,0,10*ROW('Water Data'!E173))),'Data Summary'!BW179="Yes"),OFFSET('Water Data'!$E$6,0,10*ROW('Water Data'!E173)),NA())</f>
        <v>#N/A</v>
      </c>
      <c r="I179" s="506" t="e">
        <f ca="1">+IF(AND(ISNUMBER(OFFSET('Water Data'!$E$9,0,10*ROW('Water Data'!E173))),'Data Summary'!BX179="Yes"),OFFSET('Water Data'!$E$9,0,10*ROW('Water Data'!E173)),NA())</f>
        <v>#N/A</v>
      </c>
      <c r="J179" s="506" t="e">
        <f ca="1">+IF(AND(ISNUMBER(OFFSET('Water Data'!$F$4,0,10*ROW('Water Data'!F173))),'Data Summary'!BY179="Yes"),100-OFFSET('Water Data'!$F$4,0,10*ROW('Water Data'!F173)),NA())</f>
        <v>#N/A</v>
      </c>
      <c r="K179" s="506" t="e">
        <f ca="1">+IF(AND(ISNUMBER(OFFSET('Water Data'!$F$6,0,10*ROW('Water Data'!F173))),'Data Summary'!BZ179="Yes"),OFFSET('Water Data'!$F$6,0,10*ROW('Water Data'!F173)),NA())</f>
        <v>#N/A</v>
      </c>
      <c r="L179" s="506" t="e">
        <f ca="1">+IF(AND(ISNUMBER(OFFSET('Water Data'!$F$9,0,10*ROW('Water Data'!F173))),'Data Summary'!CA179="Yes"),OFFSET('Water Data'!$F$9,0,10*ROW('Water Data'!F173)),NA())</f>
        <v>#N/A</v>
      </c>
      <c r="M179" s="506" t="e">
        <f ca="1">+IF(AND(ISNUMBER(OFFSET('Water Data'!$G$4,0,10*ROW('Water Data'!G173))),'Data Summary'!CB179="Yes"),100-OFFSET('Water Data'!$G$4,0,10*ROW('Water Data'!G173)),NA())</f>
        <v>#N/A</v>
      </c>
      <c r="N179" s="506" t="e">
        <f ca="1">+IF(AND(ISNUMBER(OFFSET('Water Data'!$G$6,0,10*ROW('Water Data'!G173))),'Data Summary'!CC179="Yes"),OFFSET('Water Data'!$G$6,0,10*ROW('Water Data'!G173)),NA())</f>
        <v>#N/A</v>
      </c>
      <c r="O179" s="506" t="e">
        <f ca="1">+IF(AND(ISNUMBER(OFFSET('Water Data'!$G$9,0,10*ROW('Water Data'!G173))),'Data Summary'!CD179="Yes"),OFFSET('Water Data'!$G$9,0,10*ROW('Water Data'!G173)),NA())</f>
        <v>#N/A</v>
      </c>
      <c r="P179" s="506" t="e">
        <f ca="1">+IF(AND(ISNUMBER(OFFSET('Water Data'!$H$4,0,10*ROW('Water Data'!H173))),'Data Summary'!CE179="Yes"),100-OFFSET('Water Data'!$H$4,0,10*ROW('Water Data'!H173)),NA())</f>
        <v>#N/A</v>
      </c>
      <c r="Q179" s="506" t="e">
        <f ca="1">+IF(AND(ISNUMBER(OFFSET('Water Data'!$H$6,0,10*ROW('Water Data'!H173))),'Data Summary'!CF179="Yes"),OFFSET('Water Data'!$H$6,0,10*ROW('Water Data'!H173)),NA())</f>
        <v>#N/A</v>
      </c>
      <c r="R179" s="506" t="e">
        <f ca="1">+IF(AND(ISNUMBER(OFFSET('Water Data'!$H$9,0,10*ROW('Water Data'!H173))),'Data Summary'!CG179="Yes"),OFFSET('Water Data'!$H$9,0,10*ROW('Water Data'!H173)),NA())</f>
        <v>#N/A</v>
      </c>
      <c r="S179" s="506" t="e">
        <f ca="1">+IF(AND(ISNUMBER(OFFSET('Water Data'!$I$4,0,10*ROW('Water Data'!I173))),'Data Summary'!CH179="Yes"),100-OFFSET('Water Data'!$I$4,0,10*ROW('Water Data'!I173)),NA())</f>
        <v>#N/A</v>
      </c>
      <c r="T179" s="506" t="e">
        <f ca="1">+IF(AND(ISNUMBER(OFFSET('Water Data'!$I$6,0,10*ROW('Water Data'!I173))),'Data Summary'!CI179="Yes"),OFFSET('Water Data'!$I$6,0,10*ROW('Water Data'!I173)),NA())</f>
        <v>#N/A</v>
      </c>
      <c r="U179" s="506" t="e">
        <f ca="1">+IF(AND(ISNUMBER(OFFSET('Water Data'!$I$9,0,10*ROW('Water Data'!I173))),'Data Summary'!CJ179="Yes"),OFFSET('Water Data'!$I$9,0,10*ROW('Water Data'!I173)),NA())</f>
        <v>#N/A</v>
      </c>
      <c r="V179" s="507" t="e">
        <f ca="1">+IF(AND(ISNUMBER(OFFSET('Sanitation Data'!$D$4,0,10*ROW('Sanitation Data'!D173))),'Data Summary'!CK179="Yes"),100-OFFSET('Sanitation Data'!$D$4,0,10*ROW('Sanitation Data'!D173)),NA())</f>
        <v>#N/A</v>
      </c>
      <c r="W179" s="507" t="e">
        <f ca="1">+IF(AND(ISNUMBER(OFFSET('Sanitation Data'!$D$6,0,10*ROW('Sanitation Data'!D173))),'Data Summary'!CL179="Yes"),OFFSET('Sanitation Data'!$D$6,0,10*ROW('Sanitation Data'!D173)),NA())</f>
        <v>#N/A</v>
      </c>
      <c r="X179" s="507" t="e">
        <f ca="1">+IF(AND(ISNUMBER(OFFSET('Sanitation Data'!$D$10,0,10*ROW('Sanitation Data'!D173))),'Data Summary'!CM179="Yes"),OFFSET('Sanitation Data'!$D$10,0,10*ROW('Sanitation Data'!D173)),NA())</f>
        <v>#N/A</v>
      </c>
      <c r="Y179" s="507" t="e">
        <f ca="1">+IF(AND(ISNUMBER(OFFSET('Sanitation Data'!$D$11,0,10*ROW('Sanitation Data'!D173))),'Data Summary'!CN179="Yes"),OFFSET('Sanitation Data'!$D$11,0,10*ROW('Sanitation Data'!D173)),NA())</f>
        <v>#N/A</v>
      </c>
      <c r="Z179" s="507" t="e">
        <f ca="1">+IF(AND(ISNUMBER(OFFSET('Sanitation Data'!$D$12,0,10*ROW('Sanitation Data'!D173))),'Data Summary'!CO179="Yes"),OFFSET('Sanitation Data'!$D$12,0,10*ROW('Sanitation Data'!D173)),NA())</f>
        <v>#N/A</v>
      </c>
      <c r="AA179" s="507" t="e">
        <f ca="1">+IF(AND(ISNUMBER(OFFSET('Sanitation Data'!$E$4,0,10*ROW('Sanitation Data'!E173))),'Data Summary'!CP179="Yes"),100-OFFSET('Sanitation Data'!$E$4,0,10*ROW('Sanitation Data'!E173)),NA())</f>
        <v>#N/A</v>
      </c>
      <c r="AB179" s="507" t="e">
        <f ca="1">+IF(AND(ISNUMBER(OFFSET('Sanitation Data'!$E$6,0,10*ROW('Sanitation Data'!E173))),'Data Summary'!CQ179="Yes"),OFFSET('Sanitation Data'!$E$6,0,10*ROW('Sanitation Data'!E173)),NA())</f>
        <v>#N/A</v>
      </c>
      <c r="AC179" s="507" t="e">
        <f ca="1">+IF(AND(ISNUMBER(OFFSET('Sanitation Data'!$E$10,0,10*ROW('Sanitation Data'!E173))),'Data Summary'!CR179="Yes"),OFFSET('Sanitation Data'!$E$10,0,10*ROW('Sanitation Data'!E173)),NA())</f>
        <v>#N/A</v>
      </c>
      <c r="AD179" s="507" t="e">
        <f ca="1">+IF(AND(ISNUMBER(OFFSET('Sanitation Data'!$E$11,0,10*ROW('Sanitation Data'!E173))),'Data Summary'!CS179="Yes"),OFFSET('Sanitation Data'!$E$11,0,10*ROW('Sanitation Data'!E173)),NA())</f>
        <v>#N/A</v>
      </c>
      <c r="AE179" s="507" t="e">
        <f ca="1">+IF(AND(ISNUMBER(OFFSET('Sanitation Data'!$E$12,0,10*ROW('Sanitation Data'!E173))),'Data Summary'!CT179="Yes"),OFFSET('Sanitation Data'!$E$12,0,10*ROW('Sanitation Data'!E173)),NA())</f>
        <v>#N/A</v>
      </c>
      <c r="AF179" s="507" t="e">
        <f ca="1">+IF(AND(ISNUMBER(OFFSET('Sanitation Data'!$F$4,0,10*ROW('Sanitation Data'!F173))),'Data Summary'!CU179="Yes"),100-OFFSET('Sanitation Data'!$F$4,0,10*ROW('Sanitation Data'!F173)),NA())</f>
        <v>#N/A</v>
      </c>
      <c r="AG179" s="507" t="e">
        <f ca="1">+IF(AND(ISNUMBER(OFFSET('Sanitation Data'!$F$6,0,10*ROW('Sanitation Data'!F173))),'Data Summary'!CV179="Yes"),OFFSET('Sanitation Data'!$F$6,0,10*ROW('Sanitation Data'!F173)),NA())</f>
        <v>#N/A</v>
      </c>
      <c r="AH179" s="507" t="e">
        <f ca="1">+IF(AND(ISNUMBER(OFFSET('Sanitation Data'!$F$10,0,10*ROW('Sanitation Data'!F173))),'Data Summary'!CW179="Yes"),OFFSET('Sanitation Data'!$F$10,0,10*ROW('Sanitation Data'!F173)),NA())</f>
        <v>#N/A</v>
      </c>
      <c r="AI179" s="507" t="e">
        <f ca="1">+IF(AND(ISNUMBER(OFFSET('Sanitation Data'!$F$11,0,10*ROW('Sanitation Data'!F173))),'Data Summary'!CX179="Yes"),OFFSET('Sanitation Data'!$F$11,0,10*ROW('Sanitation Data'!F173)),NA())</f>
        <v>#N/A</v>
      </c>
      <c r="AJ179" s="507" t="e">
        <f ca="1">+IF(AND(ISNUMBER(OFFSET('Sanitation Data'!$F$12,0,10*ROW('Sanitation Data'!F173))),'Data Summary'!CY179="Yes"),OFFSET('Sanitation Data'!$F$12,0,10*ROW('Sanitation Data'!F173)),NA())</f>
        <v>#N/A</v>
      </c>
      <c r="AK179" s="507" t="e">
        <f ca="1">+IF(AND(ISNUMBER(OFFSET('Sanitation Data'!$G$4,0,10*ROW('Sanitation Data'!G173))),'Data Summary'!CZ179="Yes"),100-OFFSET('Sanitation Data'!$G$4,0,10*ROW('Sanitation Data'!G173)),NA())</f>
        <v>#N/A</v>
      </c>
      <c r="AL179" s="507" t="e">
        <f ca="1">+IF(AND(ISNUMBER(OFFSET('Sanitation Data'!$G$6,0,10*ROW('Sanitation Data'!G173))),'Data Summary'!DA179="Yes"),OFFSET('Sanitation Data'!$G$6,0,10*ROW('Sanitation Data'!G173)),NA())</f>
        <v>#N/A</v>
      </c>
      <c r="AM179" s="507" t="e">
        <f ca="1">+IF(AND(ISNUMBER(OFFSET('Sanitation Data'!$G$10,0,10*ROW('Sanitation Data'!G173))),'Data Summary'!DB179="Yes"),OFFSET('Sanitation Data'!$G$10,0,10*ROW('Sanitation Data'!G173)),NA())</f>
        <v>#N/A</v>
      </c>
      <c r="AN179" s="507" t="e">
        <f ca="1">+IF(AND(ISNUMBER(OFFSET('Sanitation Data'!$G$11,0,10*ROW('Sanitation Data'!G173))),'Data Summary'!DC179="Yes"),OFFSET('Sanitation Data'!$G$11,0,10*ROW('Sanitation Data'!G173)),NA())</f>
        <v>#N/A</v>
      </c>
      <c r="AO179" s="507" t="e">
        <f ca="1">+IF(AND(ISNUMBER(OFFSET('Sanitation Data'!$G$12,0,10*ROW('Sanitation Data'!G173))),'Data Summary'!DD179="Yes"),OFFSET('Sanitation Data'!$G$12,0,10*ROW('Sanitation Data'!G173)),NA())</f>
        <v>#N/A</v>
      </c>
      <c r="AP179" s="507" t="e">
        <f ca="1">+IF(AND(ISNUMBER(OFFSET('Sanitation Data'!$H$4,0,10*ROW('Sanitation Data'!H173))),'Data Summary'!DE179="Yes"),100-OFFSET('Sanitation Data'!$H$4,0,10*ROW('Sanitation Data'!H173)),NA())</f>
        <v>#N/A</v>
      </c>
      <c r="AQ179" s="507" t="e">
        <f ca="1">+IF(AND(ISNUMBER(OFFSET('Sanitation Data'!$H$6,0,10*ROW('Sanitation Data'!H173))),'Data Summary'!DF179="Yes"),OFFSET('Sanitation Data'!$H$6,0,10*ROW('Sanitation Data'!H173)),NA())</f>
        <v>#N/A</v>
      </c>
      <c r="AR179" s="507" t="e">
        <f ca="1">+IF(AND(ISNUMBER(OFFSET('Sanitation Data'!$H$10,0,10*ROW('Sanitation Data'!H173))),'Data Summary'!DG179="Yes"),OFFSET('Sanitation Data'!$H$10,0,10*ROW('Sanitation Data'!H173)),NA())</f>
        <v>#N/A</v>
      </c>
      <c r="AS179" s="507" t="e">
        <f ca="1">+IF(AND(ISNUMBER(OFFSET('Sanitation Data'!$H$11,0,10*ROW('Sanitation Data'!H173))),'Data Summary'!DH179="Yes"),OFFSET('Sanitation Data'!$H$11,0,10*ROW('Sanitation Data'!H173)),NA())</f>
        <v>#N/A</v>
      </c>
      <c r="AT179" s="507" t="e">
        <f ca="1">+IF(AND(ISNUMBER(OFFSET('Sanitation Data'!$H$12,0,10*ROW('Sanitation Data'!H173))),'Data Summary'!DI179="Yes"),OFFSET('Sanitation Data'!$H$12,0,10*ROW('Sanitation Data'!H173)),NA())</f>
        <v>#N/A</v>
      </c>
      <c r="AU179" s="507" t="e">
        <f ca="1">+IF(AND(ISNUMBER(OFFSET('Sanitation Data'!$I$4,0,10*ROW('Sanitation Data'!I173))),'Data Summary'!DJ179="Yes"),100-OFFSET('Sanitation Data'!$I$4,0,10*ROW('Sanitation Data'!I173)),NA())</f>
        <v>#N/A</v>
      </c>
      <c r="AV179" s="507" t="e">
        <f ca="1">+IF(AND(ISNUMBER(OFFSET('Sanitation Data'!$I$6,0,10*ROW('Sanitation Data'!I173))),'Data Summary'!DK179="Yes"),OFFSET('Sanitation Data'!$I$6,0,10*ROW('Sanitation Data'!I173)),NA())</f>
        <v>#N/A</v>
      </c>
      <c r="AW179" s="507" t="e">
        <f ca="1">+IF(AND(ISNUMBER(OFFSET('Sanitation Data'!$I$10,0,10*ROW('Sanitation Data'!I173))),'Data Summary'!DL179="Yes"),OFFSET('Sanitation Data'!$I$10,0,10*ROW('Sanitation Data'!I173)),NA())</f>
        <v>#N/A</v>
      </c>
      <c r="AX179" s="507" t="e">
        <f ca="1">+IF(AND(ISNUMBER(OFFSET('Sanitation Data'!$I$11,0,10*ROW('Sanitation Data'!I173))),'Data Summary'!DM179="Yes"),OFFSET('Sanitation Data'!$I$11,0,10*ROW('Sanitation Data'!I173)),NA())</f>
        <v>#N/A</v>
      </c>
      <c r="AY179" s="507" t="e">
        <f ca="1">+IF(AND(ISNUMBER(OFFSET('Sanitation Data'!$I$12,0,10*ROW('Sanitation Data'!I173))),'Data Summary'!DN179="Yes"),OFFSET('Sanitation Data'!$I$12,0,10*ROW('Sanitation Data'!I173)),NA())</f>
        <v>#N/A</v>
      </c>
      <c r="AZ179" s="508" t="e">
        <f ca="1">+IF(AND(ISNUMBER(OFFSET('Hygiene Data'!$D$5,0,10*ROW('Hygiene Data'!D173))),'Data Summary'!DO179="Yes"),OFFSET('Hygiene Data'!$D$5,0,10*ROW('Hygiene Data'!D173)),NA())</f>
        <v>#N/A</v>
      </c>
      <c r="BA179" s="508" t="e">
        <f ca="1">+IF(AND(ISNUMBER(OFFSET('Hygiene Data'!$D$7,0,10*ROW('Hygiene Data'!D173))),'Data Summary'!DP179="Yes"),OFFSET('Hygiene Data'!$D$7,0,10*ROW('Hygiene Data'!D173)),NA())</f>
        <v>#N/A</v>
      </c>
      <c r="BB179" s="508" t="e">
        <f ca="1">+IF(AND(ISNUMBER(OFFSET('Hygiene Data'!$D$9,0,10*ROW('Hygiene Data'!D173))),'Data Summary'!DQ179="Yes"),OFFSET('Hygiene Data'!$D$9,0,10*ROW('Hygiene Data'!D173)),NA())</f>
        <v>#N/A</v>
      </c>
      <c r="BC179" s="508" t="e">
        <f ca="1">+IF(AND(ISNUMBER(OFFSET('Hygiene Data'!$E$5,0,10*ROW('Hygiene Data'!E173))),'Data Summary'!DR179="Yes"),OFFSET('Hygiene Data'!$E$5,0,10*ROW('Hygiene Data'!E173)),NA())</f>
        <v>#N/A</v>
      </c>
      <c r="BD179" s="508" t="e">
        <f ca="1">+IF(AND(ISNUMBER(OFFSET('Hygiene Data'!$E$7,0,10*ROW('Hygiene Data'!E173))),'Data Summary'!DS179="Yes"),OFFSET('Hygiene Data'!$E$7,0,10*ROW('Hygiene Data'!E173)),NA())</f>
        <v>#N/A</v>
      </c>
      <c r="BE179" s="508" t="e">
        <f ca="1">+IF(AND(ISNUMBER(OFFSET('Hygiene Data'!$E$9,0,10*ROW('Hygiene Data'!E173))),'Data Summary'!DT179="Yes"),OFFSET('Hygiene Data'!$E$9,0,10*ROW('Hygiene Data'!E173)),NA())</f>
        <v>#N/A</v>
      </c>
      <c r="BF179" s="508" t="e">
        <f ca="1">+IF(AND(ISNUMBER(OFFSET('Hygiene Data'!$F$5,0,10*ROW('Hygiene Data'!F173))),'Data Summary'!DU179="Yes"),OFFSET('Hygiene Data'!$F$5,0,10*ROW('Hygiene Data'!F173)),NA())</f>
        <v>#N/A</v>
      </c>
      <c r="BG179" s="508" t="e">
        <f ca="1">+IF(AND(ISNUMBER(OFFSET('Hygiene Data'!$F$7,0,10*ROW('Hygiene Data'!F173))),'Data Summary'!DV179="Yes"),OFFSET('Hygiene Data'!$F$7,0,10*ROW('Hygiene Data'!F173)),NA())</f>
        <v>#N/A</v>
      </c>
      <c r="BH179" s="508" t="e">
        <f ca="1">+IF(AND(ISNUMBER(OFFSET('Hygiene Data'!$F$9,0,10*ROW('Hygiene Data'!F173))),'Data Summary'!DW179="Yes"),OFFSET('Hygiene Data'!$F$9,0,10*ROW('Hygiene Data'!F173)),NA())</f>
        <v>#N/A</v>
      </c>
      <c r="BI179" s="508" t="e">
        <f ca="1">+IF(AND(ISNUMBER(OFFSET('Hygiene Data'!$G$5,0,10*ROW('Hygiene Data'!G173))),'Data Summary'!DX179="Yes"),OFFSET('Hygiene Data'!$G$5,0,10*ROW('Hygiene Data'!G173)),NA())</f>
        <v>#N/A</v>
      </c>
      <c r="BJ179" s="508" t="e">
        <f ca="1">+IF(AND(ISNUMBER(OFFSET('Hygiene Data'!$G$7,0,10*ROW('Hygiene Data'!G173))),'Data Summary'!DY179="Yes"),OFFSET('Hygiene Data'!$G$7,0,10*ROW('Hygiene Data'!G173)),NA())</f>
        <v>#N/A</v>
      </c>
      <c r="BK179" s="508" t="e">
        <f ca="1">+IF(AND(ISNUMBER(OFFSET('Hygiene Data'!$G$9,0,10*ROW('Hygiene Data'!G173))),'Data Summary'!DZ179="Yes"),OFFSET('Hygiene Data'!$G$9,0,10*ROW('Hygiene Data'!G173)),NA())</f>
        <v>#N/A</v>
      </c>
      <c r="BL179" s="508" t="e">
        <f ca="1">+IF(AND(ISNUMBER(OFFSET('Hygiene Data'!$H$5,0,10*ROW('Hygiene Data'!H173))),'Data Summary'!EA179="Yes"),OFFSET('Hygiene Data'!$H$5,0,10*ROW('Hygiene Data'!H173)),NA())</f>
        <v>#N/A</v>
      </c>
      <c r="BM179" s="508" t="e">
        <f ca="1">+IF(AND(ISNUMBER(OFFSET('Hygiene Data'!$H$7,0,10*ROW('Hygiene Data'!H173))),'Data Summary'!EB179="Yes"),OFFSET('Hygiene Data'!$H$7,0,10*ROW('Hygiene Data'!H173)),NA())</f>
        <v>#N/A</v>
      </c>
      <c r="BN179" s="508" t="e">
        <f ca="1">+IF(AND(ISNUMBER(OFFSET('Hygiene Data'!$H$9,0,10*ROW('Hygiene Data'!H173))),'Data Summary'!EC179="Yes"),OFFSET('Hygiene Data'!$H$9,0,10*ROW('Hygiene Data'!H173)),NA())</f>
        <v>#N/A</v>
      </c>
      <c r="BO179" s="508" t="e">
        <f ca="1">+IF(AND(ISNUMBER(OFFSET('Hygiene Data'!$I$5,0,10*ROW('Hygiene Data'!I173))),'Data Summary'!ED179="Yes"),OFFSET('Hygiene Data'!$I$5,0,10*ROW('Hygiene Data'!I173)),NA())</f>
        <v>#N/A</v>
      </c>
      <c r="BP179" s="508" t="e">
        <f ca="1">+IF(AND(ISNUMBER(OFFSET('Hygiene Data'!$I$7,0,10*ROW('Hygiene Data'!I173))),'Data Summary'!EE179="Yes"),OFFSET('Hygiene Data'!$I$7,0,10*ROW('Hygiene Data'!I173)),NA())</f>
        <v>#N/A</v>
      </c>
      <c r="BQ179" s="508" t="e">
        <f ca="1">+IF(AND(ISNUMBER(OFFSET('Hygiene Data'!$I$9,0,10*ROW('Hygiene Data'!I173))),'Data Summary'!EF179="Yes"),OFFSET('Hygiene Data'!$I$9,0,10*ROW('Hygiene Data'!I173)),NA())</f>
        <v>#N/A</v>
      </c>
    </row>
    <row r="180" spans="1:69" x14ac:dyDescent="0.25">
      <c r="A180" s="504" t="e">
        <f ca="1">+RIGHT('Data Summary'!A180,LEN('Data Summary'!A180)-9)</f>
        <v>#VALUE!</v>
      </c>
      <c r="B180" s="478" t="str">
        <f ca="1">+IF(ISTEXT('Data Summary'!B180),'Data Summary'!B180,"")</f>
        <v/>
      </c>
      <c r="C180" s="505" t="e">
        <f ca="1">+VALUE('Data Summary'!C180)</f>
        <v>#VALUE!</v>
      </c>
      <c r="D180" s="506" t="e">
        <f ca="1">+IF(AND(ISNUMBER(OFFSET('Water Data'!$D$4,0,10*ROW('Water Data'!D174))),'Data Summary'!BS180="Yes"),100-OFFSET('Water Data'!$D$4,0,10*ROW('Water Data'!D174)),NA())</f>
        <v>#N/A</v>
      </c>
      <c r="E180" s="506" t="e">
        <f ca="1">+IF(AND(ISNUMBER(OFFSET('Water Data'!$D$6,0,10*ROW('Water Data'!D174))),'Data Summary'!BT180="Yes"),OFFSET('Water Data'!$D$6,0,10*ROW('Water Data'!D174)),NA())</f>
        <v>#N/A</v>
      </c>
      <c r="F180" s="506" t="e">
        <f ca="1">+IF(AND(ISNUMBER(OFFSET('Water Data'!$D$9,0,10*ROW('Water Data'!D174))),'Data Summary'!BU180="Yes"),OFFSET('Water Data'!$D$9,0,10*ROW('Water Data'!D174)),NA())</f>
        <v>#N/A</v>
      </c>
      <c r="G180" s="506" t="e">
        <f ca="1">+IF(AND(ISNUMBER(OFFSET('Water Data'!$E$4,0,10*ROW('Water Data'!E174))),'Data Summary'!BV180="Yes"),100-OFFSET('Water Data'!$E$4,0,10*ROW('Water Data'!E174)),NA())</f>
        <v>#N/A</v>
      </c>
      <c r="H180" s="506" t="e">
        <f ca="1">+IF(AND(ISNUMBER(OFFSET('Water Data'!$E$6,0,10*ROW('Water Data'!E174))),'Data Summary'!BW180="Yes"),OFFSET('Water Data'!$E$6,0,10*ROW('Water Data'!E174)),NA())</f>
        <v>#N/A</v>
      </c>
      <c r="I180" s="506" t="e">
        <f ca="1">+IF(AND(ISNUMBER(OFFSET('Water Data'!$E$9,0,10*ROW('Water Data'!E174))),'Data Summary'!BX180="Yes"),OFFSET('Water Data'!$E$9,0,10*ROW('Water Data'!E174)),NA())</f>
        <v>#N/A</v>
      </c>
      <c r="J180" s="506" t="e">
        <f ca="1">+IF(AND(ISNUMBER(OFFSET('Water Data'!$F$4,0,10*ROW('Water Data'!F174))),'Data Summary'!BY180="Yes"),100-OFFSET('Water Data'!$F$4,0,10*ROW('Water Data'!F174)),NA())</f>
        <v>#N/A</v>
      </c>
      <c r="K180" s="506" t="e">
        <f ca="1">+IF(AND(ISNUMBER(OFFSET('Water Data'!$F$6,0,10*ROW('Water Data'!F174))),'Data Summary'!BZ180="Yes"),OFFSET('Water Data'!$F$6,0,10*ROW('Water Data'!F174)),NA())</f>
        <v>#N/A</v>
      </c>
      <c r="L180" s="506" t="e">
        <f ca="1">+IF(AND(ISNUMBER(OFFSET('Water Data'!$F$9,0,10*ROW('Water Data'!F174))),'Data Summary'!CA180="Yes"),OFFSET('Water Data'!$F$9,0,10*ROW('Water Data'!F174)),NA())</f>
        <v>#N/A</v>
      </c>
      <c r="M180" s="506" t="e">
        <f ca="1">+IF(AND(ISNUMBER(OFFSET('Water Data'!$G$4,0,10*ROW('Water Data'!G174))),'Data Summary'!CB180="Yes"),100-OFFSET('Water Data'!$G$4,0,10*ROW('Water Data'!G174)),NA())</f>
        <v>#N/A</v>
      </c>
      <c r="N180" s="506" t="e">
        <f ca="1">+IF(AND(ISNUMBER(OFFSET('Water Data'!$G$6,0,10*ROW('Water Data'!G174))),'Data Summary'!CC180="Yes"),OFFSET('Water Data'!$G$6,0,10*ROW('Water Data'!G174)),NA())</f>
        <v>#N/A</v>
      </c>
      <c r="O180" s="506" t="e">
        <f ca="1">+IF(AND(ISNUMBER(OFFSET('Water Data'!$G$9,0,10*ROW('Water Data'!G174))),'Data Summary'!CD180="Yes"),OFFSET('Water Data'!$G$9,0,10*ROW('Water Data'!G174)),NA())</f>
        <v>#N/A</v>
      </c>
      <c r="P180" s="506" t="e">
        <f ca="1">+IF(AND(ISNUMBER(OFFSET('Water Data'!$H$4,0,10*ROW('Water Data'!H174))),'Data Summary'!CE180="Yes"),100-OFFSET('Water Data'!$H$4,0,10*ROW('Water Data'!H174)),NA())</f>
        <v>#N/A</v>
      </c>
      <c r="Q180" s="506" t="e">
        <f ca="1">+IF(AND(ISNUMBER(OFFSET('Water Data'!$H$6,0,10*ROW('Water Data'!H174))),'Data Summary'!CF180="Yes"),OFFSET('Water Data'!$H$6,0,10*ROW('Water Data'!H174)),NA())</f>
        <v>#N/A</v>
      </c>
      <c r="R180" s="506" t="e">
        <f ca="1">+IF(AND(ISNUMBER(OFFSET('Water Data'!$H$9,0,10*ROW('Water Data'!H174))),'Data Summary'!CG180="Yes"),OFFSET('Water Data'!$H$9,0,10*ROW('Water Data'!H174)),NA())</f>
        <v>#N/A</v>
      </c>
      <c r="S180" s="506" t="e">
        <f ca="1">+IF(AND(ISNUMBER(OFFSET('Water Data'!$I$4,0,10*ROW('Water Data'!I174))),'Data Summary'!CH180="Yes"),100-OFFSET('Water Data'!$I$4,0,10*ROW('Water Data'!I174)),NA())</f>
        <v>#N/A</v>
      </c>
      <c r="T180" s="506" t="e">
        <f ca="1">+IF(AND(ISNUMBER(OFFSET('Water Data'!$I$6,0,10*ROW('Water Data'!I174))),'Data Summary'!CI180="Yes"),OFFSET('Water Data'!$I$6,0,10*ROW('Water Data'!I174)),NA())</f>
        <v>#N/A</v>
      </c>
      <c r="U180" s="506" t="e">
        <f ca="1">+IF(AND(ISNUMBER(OFFSET('Water Data'!$I$9,0,10*ROW('Water Data'!I174))),'Data Summary'!CJ180="Yes"),OFFSET('Water Data'!$I$9,0,10*ROW('Water Data'!I174)),NA())</f>
        <v>#N/A</v>
      </c>
      <c r="V180" s="507" t="e">
        <f ca="1">+IF(AND(ISNUMBER(OFFSET('Sanitation Data'!$D$4,0,10*ROW('Sanitation Data'!D174))),'Data Summary'!CK180="Yes"),100-OFFSET('Sanitation Data'!$D$4,0,10*ROW('Sanitation Data'!D174)),NA())</f>
        <v>#N/A</v>
      </c>
      <c r="W180" s="507" t="e">
        <f ca="1">+IF(AND(ISNUMBER(OFFSET('Sanitation Data'!$D$6,0,10*ROW('Sanitation Data'!D174))),'Data Summary'!CL180="Yes"),OFFSET('Sanitation Data'!$D$6,0,10*ROW('Sanitation Data'!D174)),NA())</f>
        <v>#N/A</v>
      </c>
      <c r="X180" s="507" t="e">
        <f ca="1">+IF(AND(ISNUMBER(OFFSET('Sanitation Data'!$D$10,0,10*ROW('Sanitation Data'!D174))),'Data Summary'!CM180="Yes"),OFFSET('Sanitation Data'!$D$10,0,10*ROW('Sanitation Data'!D174)),NA())</f>
        <v>#N/A</v>
      </c>
      <c r="Y180" s="507" t="e">
        <f ca="1">+IF(AND(ISNUMBER(OFFSET('Sanitation Data'!$D$11,0,10*ROW('Sanitation Data'!D174))),'Data Summary'!CN180="Yes"),OFFSET('Sanitation Data'!$D$11,0,10*ROW('Sanitation Data'!D174)),NA())</f>
        <v>#N/A</v>
      </c>
      <c r="Z180" s="507" t="e">
        <f ca="1">+IF(AND(ISNUMBER(OFFSET('Sanitation Data'!$D$12,0,10*ROW('Sanitation Data'!D174))),'Data Summary'!CO180="Yes"),OFFSET('Sanitation Data'!$D$12,0,10*ROW('Sanitation Data'!D174)),NA())</f>
        <v>#N/A</v>
      </c>
      <c r="AA180" s="507" t="e">
        <f ca="1">+IF(AND(ISNUMBER(OFFSET('Sanitation Data'!$E$4,0,10*ROW('Sanitation Data'!E174))),'Data Summary'!CP180="Yes"),100-OFFSET('Sanitation Data'!$E$4,0,10*ROW('Sanitation Data'!E174)),NA())</f>
        <v>#N/A</v>
      </c>
      <c r="AB180" s="507" t="e">
        <f ca="1">+IF(AND(ISNUMBER(OFFSET('Sanitation Data'!$E$6,0,10*ROW('Sanitation Data'!E174))),'Data Summary'!CQ180="Yes"),OFFSET('Sanitation Data'!$E$6,0,10*ROW('Sanitation Data'!E174)),NA())</f>
        <v>#N/A</v>
      </c>
      <c r="AC180" s="507" t="e">
        <f ca="1">+IF(AND(ISNUMBER(OFFSET('Sanitation Data'!$E$10,0,10*ROW('Sanitation Data'!E174))),'Data Summary'!CR180="Yes"),OFFSET('Sanitation Data'!$E$10,0,10*ROW('Sanitation Data'!E174)),NA())</f>
        <v>#N/A</v>
      </c>
      <c r="AD180" s="507" t="e">
        <f ca="1">+IF(AND(ISNUMBER(OFFSET('Sanitation Data'!$E$11,0,10*ROW('Sanitation Data'!E174))),'Data Summary'!CS180="Yes"),OFFSET('Sanitation Data'!$E$11,0,10*ROW('Sanitation Data'!E174)),NA())</f>
        <v>#N/A</v>
      </c>
      <c r="AE180" s="507" t="e">
        <f ca="1">+IF(AND(ISNUMBER(OFFSET('Sanitation Data'!$E$12,0,10*ROW('Sanitation Data'!E174))),'Data Summary'!CT180="Yes"),OFFSET('Sanitation Data'!$E$12,0,10*ROW('Sanitation Data'!E174)),NA())</f>
        <v>#N/A</v>
      </c>
      <c r="AF180" s="507" t="e">
        <f ca="1">+IF(AND(ISNUMBER(OFFSET('Sanitation Data'!$F$4,0,10*ROW('Sanitation Data'!F174))),'Data Summary'!CU180="Yes"),100-OFFSET('Sanitation Data'!$F$4,0,10*ROW('Sanitation Data'!F174)),NA())</f>
        <v>#N/A</v>
      </c>
      <c r="AG180" s="507" t="e">
        <f ca="1">+IF(AND(ISNUMBER(OFFSET('Sanitation Data'!$F$6,0,10*ROW('Sanitation Data'!F174))),'Data Summary'!CV180="Yes"),OFFSET('Sanitation Data'!$F$6,0,10*ROW('Sanitation Data'!F174)),NA())</f>
        <v>#N/A</v>
      </c>
      <c r="AH180" s="507" t="e">
        <f ca="1">+IF(AND(ISNUMBER(OFFSET('Sanitation Data'!$F$10,0,10*ROW('Sanitation Data'!F174))),'Data Summary'!CW180="Yes"),OFFSET('Sanitation Data'!$F$10,0,10*ROW('Sanitation Data'!F174)),NA())</f>
        <v>#N/A</v>
      </c>
      <c r="AI180" s="507" t="e">
        <f ca="1">+IF(AND(ISNUMBER(OFFSET('Sanitation Data'!$F$11,0,10*ROW('Sanitation Data'!F174))),'Data Summary'!CX180="Yes"),OFFSET('Sanitation Data'!$F$11,0,10*ROW('Sanitation Data'!F174)),NA())</f>
        <v>#N/A</v>
      </c>
      <c r="AJ180" s="507" t="e">
        <f ca="1">+IF(AND(ISNUMBER(OFFSET('Sanitation Data'!$F$12,0,10*ROW('Sanitation Data'!F174))),'Data Summary'!CY180="Yes"),OFFSET('Sanitation Data'!$F$12,0,10*ROW('Sanitation Data'!F174)),NA())</f>
        <v>#N/A</v>
      </c>
      <c r="AK180" s="507" t="e">
        <f ca="1">+IF(AND(ISNUMBER(OFFSET('Sanitation Data'!$G$4,0,10*ROW('Sanitation Data'!G174))),'Data Summary'!CZ180="Yes"),100-OFFSET('Sanitation Data'!$G$4,0,10*ROW('Sanitation Data'!G174)),NA())</f>
        <v>#N/A</v>
      </c>
      <c r="AL180" s="507" t="e">
        <f ca="1">+IF(AND(ISNUMBER(OFFSET('Sanitation Data'!$G$6,0,10*ROW('Sanitation Data'!G174))),'Data Summary'!DA180="Yes"),OFFSET('Sanitation Data'!$G$6,0,10*ROW('Sanitation Data'!G174)),NA())</f>
        <v>#N/A</v>
      </c>
      <c r="AM180" s="507" t="e">
        <f ca="1">+IF(AND(ISNUMBER(OFFSET('Sanitation Data'!$G$10,0,10*ROW('Sanitation Data'!G174))),'Data Summary'!DB180="Yes"),OFFSET('Sanitation Data'!$G$10,0,10*ROW('Sanitation Data'!G174)),NA())</f>
        <v>#N/A</v>
      </c>
      <c r="AN180" s="507" t="e">
        <f ca="1">+IF(AND(ISNUMBER(OFFSET('Sanitation Data'!$G$11,0,10*ROW('Sanitation Data'!G174))),'Data Summary'!DC180="Yes"),OFFSET('Sanitation Data'!$G$11,0,10*ROW('Sanitation Data'!G174)),NA())</f>
        <v>#N/A</v>
      </c>
      <c r="AO180" s="507" t="e">
        <f ca="1">+IF(AND(ISNUMBER(OFFSET('Sanitation Data'!$G$12,0,10*ROW('Sanitation Data'!G174))),'Data Summary'!DD180="Yes"),OFFSET('Sanitation Data'!$G$12,0,10*ROW('Sanitation Data'!G174)),NA())</f>
        <v>#N/A</v>
      </c>
      <c r="AP180" s="507" t="e">
        <f ca="1">+IF(AND(ISNUMBER(OFFSET('Sanitation Data'!$H$4,0,10*ROW('Sanitation Data'!H174))),'Data Summary'!DE180="Yes"),100-OFFSET('Sanitation Data'!$H$4,0,10*ROW('Sanitation Data'!H174)),NA())</f>
        <v>#N/A</v>
      </c>
      <c r="AQ180" s="507" t="e">
        <f ca="1">+IF(AND(ISNUMBER(OFFSET('Sanitation Data'!$H$6,0,10*ROW('Sanitation Data'!H174))),'Data Summary'!DF180="Yes"),OFFSET('Sanitation Data'!$H$6,0,10*ROW('Sanitation Data'!H174)),NA())</f>
        <v>#N/A</v>
      </c>
      <c r="AR180" s="507" t="e">
        <f ca="1">+IF(AND(ISNUMBER(OFFSET('Sanitation Data'!$H$10,0,10*ROW('Sanitation Data'!H174))),'Data Summary'!DG180="Yes"),OFFSET('Sanitation Data'!$H$10,0,10*ROW('Sanitation Data'!H174)),NA())</f>
        <v>#N/A</v>
      </c>
      <c r="AS180" s="507" t="e">
        <f ca="1">+IF(AND(ISNUMBER(OFFSET('Sanitation Data'!$H$11,0,10*ROW('Sanitation Data'!H174))),'Data Summary'!DH180="Yes"),OFFSET('Sanitation Data'!$H$11,0,10*ROW('Sanitation Data'!H174)),NA())</f>
        <v>#N/A</v>
      </c>
      <c r="AT180" s="507" t="e">
        <f ca="1">+IF(AND(ISNUMBER(OFFSET('Sanitation Data'!$H$12,0,10*ROW('Sanitation Data'!H174))),'Data Summary'!DI180="Yes"),OFFSET('Sanitation Data'!$H$12,0,10*ROW('Sanitation Data'!H174)),NA())</f>
        <v>#N/A</v>
      </c>
      <c r="AU180" s="507" t="e">
        <f ca="1">+IF(AND(ISNUMBER(OFFSET('Sanitation Data'!$I$4,0,10*ROW('Sanitation Data'!I174))),'Data Summary'!DJ180="Yes"),100-OFFSET('Sanitation Data'!$I$4,0,10*ROW('Sanitation Data'!I174)),NA())</f>
        <v>#N/A</v>
      </c>
      <c r="AV180" s="507" t="e">
        <f ca="1">+IF(AND(ISNUMBER(OFFSET('Sanitation Data'!$I$6,0,10*ROW('Sanitation Data'!I174))),'Data Summary'!DK180="Yes"),OFFSET('Sanitation Data'!$I$6,0,10*ROW('Sanitation Data'!I174)),NA())</f>
        <v>#N/A</v>
      </c>
      <c r="AW180" s="507" t="e">
        <f ca="1">+IF(AND(ISNUMBER(OFFSET('Sanitation Data'!$I$10,0,10*ROW('Sanitation Data'!I174))),'Data Summary'!DL180="Yes"),OFFSET('Sanitation Data'!$I$10,0,10*ROW('Sanitation Data'!I174)),NA())</f>
        <v>#N/A</v>
      </c>
      <c r="AX180" s="507" t="e">
        <f ca="1">+IF(AND(ISNUMBER(OFFSET('Sanitation Data'!$I$11,0,10*ROW('Sanitation Data'!I174))),'Data Summary'!DM180="Yes"),OFFSET('Sanitation Data'!$I$11,0,10*ROW('Sanitation Data'!I174)),NA())</f>
        <v>#N/A</v>
      </c>
      <c r="AY180" s="507" t="e">
        <f ca="1">+IF(AND(ISNUMBER(OFFSET('Sanitation Data'!$I$12,0,10*ROW('Sanitation Data'!I174))),'Data Summary'!DN180="Yes"),OFFSET('Sanitation Data'!$I$12,0,10*ROW('Sanitation Data'!I174)),NA())</f>
        <v>#N/A</v>
      </c>
      <c r="AZ180" s="508" t="e">
        <f ca="1">+IF(AND(ISNUMBER(OFFSET('Hygiene Data'!$D$5,0,10*ROW('Hygiene Data'!D174))),'Data Summary'!DO180="Yes"),OFFSET('Hygiene Data'!$D$5,0,10*ROW('Hygiene Data'!D174)),NA())</f>
        <v>#N/A</v>
      </c>
      <c r="BA180" s="508" t="e">
        <f ca="1">+IF(AND(ISNUMBER(OFFSET('Hygiene Data'!$D$7,0,10*ROW('Hygiene Data'!D174))),'Data Summary'!DP180="Yes"),OFFSET('Hygiene Data'!$D$7,0,10*ROW('Hygiene Data'!D174)),NA())</f>
        <v>#N/A</v>
      </c>
      <c r="BB180" s="508" t="e">
        <f ca="1">+IF(AND(ISNUMBER(OFFSET('Hygiene Data'!$D$9,0,10*ROW('Hygiene Data'!D174))),'Data Summary'!DQ180="Yes"),OFFSET('Hygiene Data'!$D$9,0,10*ROW('Hygiene Data'!D174)),NA())</f>
        <v>#N/A</v>
      </c>
      <c r="BC180" s="508" t="e">
        <f ca="1">+IF(AND(ISNUMBER(OFFSET('Hygiene Data'!$E$5,0,10*ROW('Hygiene Data'!E174))),'Data Summary'!DR180="Yes"),OFFSET('Hygiene Data'!$E$5,0,10*ROW('Hygiene Data'!E174)),NA())</f>
        <v>#N/A</v>
      </c>
      <c r="BD180" s="508" t="e">
        <f ca="1">+IF(AND(ISNUMBER(OFFSET('Hygiene Data'!$E$7,0,10*ROW('Hygiene Data'!E174))),'Data Summary'!DS180="Yes"),OFFSET('Hygiene Data'!$E$7,0,10*ROW('Hygiene Data'!E174)),NA())</f>
        <v>#N/A</v>
      </c>
      <c r="BE180" s="508" t="e">
        <f ca="1">+IF(AND(ISNUMBER(OFFSET('Hygiene Data'!$E$9,0,10*ROW('Hygiene Data'!E174))),'Data Summary'!DT180="Yes"),OFFSET('Hygiene Data'!$E$9,0,10*ROW('Hygiene Data'!E174)),NA())</f>
        <v>#N/A</v>
      </c>
      <c r="BF180" s="508" t="e">
        <f ca="1">+IF(AND(ISNUMBER(OFFSET('Hygiene Data'!$F$5,0,10*ROW('Hygiene Data'!F174))),'Data Summary'!DU180="Yes"),OFFSET('Hygiene Data'!$F$5,0,10*ROW('Hygiene Data'!F174)),NA())</f>
        <v>#N/A</v>
      </c>
      <c r="BG180" s="508" t="e">
        <f ca="1">+IF(AND(ISNUMBER(OFFSET('Hygiene Data'!$F$7,0,10*ROW('Hygiene Data'!F174))),'Data Summary'!DV180="Yes"),OFFSET('Hygiene Data'!$F$7,0,10*ROW('Hygiene Data'!F174)),NA())</f>
        <v>#N/A</v>
      </c>
      <c r="BH180" s="508" t="e">
        <f ca="1">+IF(AND(ISNUMBER(OFFSET('Hygiene Data'!$F$9,0,10*ROW('Hygiene Data'!F174))),'Data Summary'!DW180="Yes"),OFFSET('Hygiene Data'!$F$9,0,10*ROW('Hygiene Data'!F174)),NA())</f>
        <v>#N/A</v>
      </c>
      <c r="BI180" s="508" t="e">
        <f ca="1">+IF(AND(ISNUMBER(OFFSET('Hygiene Data'!$G$5,0,10*ROW('Hygiene Data'!G174))),'Data Summary'!DX180="Yes"),OFFSET('Hygiene Data'!$G$5,0,10*ROW('Hygiene Data'!G174)),NA())</f>
        <v>#N/A</v>
      </c>
      <c r="BJ180" s="508" t="e">
        <f ca="1">+IF(AND(ISNUMBER(OFFSET('Hygiene Data'!$G$7,0,10*ROW('Hygiene Data'!G174))),'Data Summary'!DY180="Yes"),OFFSET('Hygiene Data'!$G$7,0,10*ROW('Hygiene Data'!G174)),NA())</f>
        <v>#N/A</v>
      </c>
      <c r="BK180" s="508" t="e">
        <f ca="1">+IF(AND(ISNUMBER(OFFSET('Hygiene Data'!$G$9,0,10*ROW('Hygiene Data'!G174))),'Data Summary'!DZ180="Yes"),OFFSET('Hygiene Data'!$G$9,0,10*ROW('Hygiene Data'!G174)),NA())</f>
        <v>#N/A</v>
      </c>
      <c r="BL180" s="508" t="e">
        <f ca="1">+IF(AND(ISNUMBER(OFFSET('Hygiene Data'!$H$5,0,10*ROW('Hygiene Data'!H174))),'Data Summary'!EA180="Yes"),OFFSET('Hygiene Data'!$H$5,0,10*ROW('Hygiene Data'!H174)),NA())</f>
        <v>#N/A</v>
      </c>
      <c r="BM180" s="508" t="e">
        <f ca="1">+IF(AND(ISNUMBER(OFFSET('Hygiene Data'!$H$7,0,10*ROW('Hygiene Data'!H174))),'Data Summary'!EB180="Yes"),OFFSET('Hygiene Data'!$H$7,0,10*ROW('Hygiene Data'!H174)),NA())</f>
        <v>#N/A</v>
      </c>
      <c r="BN180" s="508" t="e">
        <f ca="1">+IF(AND(ISNUMBER(OFFSET('Hygiene Data'!$H$9,0,10*ROW('Hygiene Data'!H174))),'Data Summary'!EC180="Yes"),OFFSET('Hygiene Data'!$H$9,0,10*ROW('Hygiene Data'!H174)),NA())</f>
        <v>#N/A</v>
      </c>
      <c r="BO180" s="508" t="e">
        <f ca="1">+IF(AND(ISNUMBER(OFFSET('Hygiene Data'!$I$5,0,10*ROW('Hygiene Data'!I174))),'Data Summary'!ED180="Yes"),OFFSET('Hygiene Data'!$I$5,0,10*ROW('Hygiene Data'!I174)),NA())</f>
        <v>#N/A</v>
      </c>
      <c r="BP180" s="508" t="e">
        <f ca="1">+IF(AND(ISNUMBER(OFFSET('Hygiene Data'!$I$7,0,10*ROW('Hygiene Data'!I174))),'Data Summary'!EE180="Yes"),OFFSET('Hygiene Data'!$I$7,0,10*ROW('Hygiene Data'!I174)),NA())</f>
        <v>#N/A</v>
      </c>
      <c r="BQ180" s="508" t="e">
        <f ca="1">+IF(AND(ISNUMBER(OFFSET('Hygiene Data'!$I$9,0,10*ROW('Hygiene Data'!I174))),'Data Summary'!EF180="Yes"),OFFSET('Hygiene Data'!$I$9,0,10*ROW('Hygiene Data'!I174)),NA())</f>
        <v>#N/A</v>
      </c>
    </row>
    <row r="181" spans="1:69" x14ac:dyDescent="0.25">
      <c r="A181" s="504" t="e">
        <f ca="1">+RIGHT('Data Summary'!A181,LEN('Data Summary'!A181)-9)</f>
        <v>#VALUE!</v>
      </c>
      <c r="B181" s="478" t="str">
        <f ca="1">+IF(ISTEXT('Data Summary'!B181),'Data Summary'!B181,"")</f>
        <v/>
      </c>
      <c r="C181" s="505" t="e">
        <f ca="1">+VALUE('Data Summary'!C181)</f>
        <v>#VALUE!</v>
      </c>
      <c r="D181" s="506" t="e">
        <f ca="1">+IF(AND(ISNUMBER(OFFSET('Water Data'!$D$4,0,10*ROW('Water Data'!D175))),'Data Summary'!BS181="Yes"),100-OFFSET('Water Data'!$D$4,0,10*ROW('Water Data'!D175)),NA())</f>
        <v>#N/A</v>
      </c>
      <c r="E181" s="506" t="e">
        <f ca="1">+IF(AND(ISNUMBER(OFFSET('Water Data'!$D$6,0,10*ROW('Water Data'!D175))),'Data Summary'!BT181="Yes"),OFFSET('Water Data'!$D$6,0,10*ROW('Water Data'!D175)),NA())</f>
        <v>#N/A</v>
      </c>
      <c r="F181" s="506" t="e">
        <f ca="1">+IF(AND(ISNUMBER(OFFSET('Water Data'!$D$9,0,10*ROW('Water Data'!D175))),'Data Summary'!BU181="Yes"),OFFSET('Water Data'!$D$9,0,10*ROW('Water Data'!D175)),NA())</f>
        <v>#N/A</v>
      </c>
      <c r="G181" s="506" t="e">
        <f ca="1">+IF(AND(ISNUMBER(OFFSET('Water Data'!$E$4,0,10*ROW('Water Data'!E175))),'Data Summary'!BV181="Yes"),100-OFFSET('Water Data'!$E$4,0,10*ROW('Water Data'!E175)),NA())</f>
        <v>#N/A</v>
      </c>
      <c r="H181" s="506" t="e">
        <f ca="1">+IF(AND(ISNUMBER(OFFSET('Water Data'!$E$6,0,10*ROW('Water Data'!E175))),'Data Summary'!BW181="Yes"),OFFSET('Water Data'!$E$6,0,10*ROW('Water Data'!E175)),NA())</f>
        <v>#N/A</v>
      </c>
      <c r="I181" s="506" t="e">
        <f ca="1">+IF(AND(ISNUMBER(OFFSET('Water Data'!$E$9,0,10*ROW('Water Data'!E175))),'Data Summary'!BX181="Yes"),OFFSET('Water Data'!$E$9,0,10*ROW('Water Data'!E175)),NA())</f>
        <v>#N/A</v>
      </c>
      <c r="J181" s="506" t="e">
        <f ca="1">+IF(AND(ISNUMBER(OFFSET('Water Data'!$F$4,0,10*ROW('Water Data'!F175))),'Data Summary'!BY181="Yes"),100-OFFSET('Water Data'!$F$4,0,10*ROW('Water Data'!F175)),NA())</f>
        <v>#N/A</v>
      </c>
      <c r="K181" s="506" t="e">
        <f ca="1">+IF(AND(ISNUMBER(OFFSET('Water Data'!$F$6,0,10*ROW('Water Data'!F175))),'Data Summary'!BZ181="Yes"),OFFSET('Water Data'!$F$6,0,10*ROW('Water Data'!F175)),NA())</f>
        <v>#N/A</v>
      </c>
      <c r="L181" s="506" t="e">
        <f ca="1">+IF(AND(ISNUMBER(OFFSET('Water Data'!$F$9,0,10*ROW('Water Data'!F175))),'Data Summary'!CA181="Yes"),OFFSET('Water Data'!$F$9,0,10*ROW('Water Data'!F175)),NA())</f>
        <v>#N/A</v>
      </c>
      <c r="M181" s="506" t="e">
        <f ca="1">+IF(AND(ISNUMBER(OFFSET('Water Data'!$G$4,0,10*ROW('Water Data'!G175))),'Data Summary'!CB181="Yes"),100-OFFSET('Water Data'!$G$4,0,10*ROW('Water Data'!G175)),NA())</f>
        <v>#N/A</v>
      </c>
      <c r="N181" s="506" t="e">
        <f ca="1">+IF(AND(ISNUMBER(OFFSET('Water Data'!$G$6,0,10*ROW('Water Data'!G175))),'Data Summary'!CC181="Yes"),OFFSET('Water Data'!$G$6,0,10*ROW('Water Data'!G175)),NA())</f>
        <v>#N/A</v>
      </c>
      <c r="O181" s="506" t="e">
        <f ca="1">+IF(AND(ISNUMBER(OFFSET('Water Data'!$G$9,0,10*ROW('Water Data'!G175))),'Data Summary'!CD181="Yes"),OFFSET('Water Data'!$G$9,0,10*ROW('Water Data'!G175)),NA())</f>
        <v>#N/A</v>
      </c>
      <c r="P181" s="506" t="e">
        <f ca="1">+IF(AND(ISNUMBER(OFFSET('Water Data'!$H$4,0,10*ROW('Water Data'!H175))),'Data Summary'!CE181="Yes"),100-OFFSET('Water Data'!$H$4,0,10*ROW('Water Data'!H175)),NA())</f>
        <v>#N/A</v>
      </c>
      <c r="Q181" s="506" t="e">
        <f ca="1">+IF(AND(ISNUMBER(OFFSET('Water Data'!$H$6,0,10*ROW('Water Data'!H175))),'Data Summary'!CF181="Yes"),OFFSET('Water Data'!$H$6,0,10*ROW('Water Data'!H175)),NA())</f>
        <v>#N/A</v>
      </c>
      <c r="R181" s="506" t="e">
        <f ca="1">+IF(AND(ISNUMBER(OFFSET('Water Data'!$H$9,0,10*ROW('Water Data'!H175))),'Data Summary'!CG181="Yes"),OFFSET('Water Data'!$H$9,0,10*ROW('Water Data'!H175)),NA())</f>
        <v>#N/A</v>
      </c>
      <c r="S181" s="506" t="e">
        <f ca="1">+IF(AND(ISNUMBER(OFFSET('Water Data'!$I$4,0,10*ROW('Water Data'!I175))),'Data Summary'!CH181="Yes"),100-OFFSET('Water Data'!$I$4,0,10*ROW('Water Data'!I175)),NA())</f>
        <v>#N/A</v>
      </c>
      <c r="T181" s="506" t="e">
        <f ca="1">+IF(AND(ISNUMBER(OFFSET('Water Data'!$I$6,0,10*ROW('Water Data'!I175))),'Data Summary'!CI181="Yes"),OFFSET('Water Data'!$I$6,0,10*ROW('Water Data'!I175)),NA())</f>
        <v>#N/A</v>
      </c>
      <c r="U181" s="506" t="e">
        <f ca="1">+IF(AND(ISNUMBER(OFFSET('Water Data'!$I$9,0,10*ROW('Water Data'!I175))),'Data Summary'!CJ181="Yes"),OFFSET('Water Data'!$I$9,0,10*ROW('Water Data'!I175)),NA())</f>
        <v>#N/A</v>
      </c>
      <c r="V181" s="507" t="e">
        <f ca="1">+IF(AND(ISNUMBER(OFFSET('Sanitation Data'!$D$4,0,10*ROW('Sanitation Data'!D175))),'Data Summary'!CK181="Yes"),100-OFFSET('Sanitation Data'!$D$4,0,10*ROW('Sanitation Data'!D175)),NA())</f>
        <v>#N/A</v>
      </c>
      <c r="W181" s="507" t="e">
        <f ca="1">+IF(AND(ISNUMBER(OFFSET('Sanitation Data'!$D$6,0,10*ROW('Sanitation Data'!D175))),'Data Summary'!CL181="Yes"),OFFSET('Sanitation Data'!$D$6,0,10*ROW('Sanitation Data'!D175)),NA())</f>
        <v>#N/A</v>
      </c>
      <c r="X181" s="507" t="e">
        <f ca="1">+IF(AND(ISNUMBER(OFFSET('Sanitation Data'!$D$10,0,10*ROW('Sanitation Data'!D175))),'Data Summary'!CM181="Yes"),OFFSET('Sanitation Data'!$D$10,0,10*ROW('Sanitation Data'!D175)),NA())</f>
        <v>#N/A</v>
      </c>
      <c r="Y181" s="507" t="e">
        <f ca="1">+IF(AND(ISNUMBER(OFFSET('Sanitation Data'!$D$11,0,10*ROW('Sanitation Data'!D175))),'Data Summary'!CN181="Yes"),OFFSET('Sanitation Data'!$D$11,0,10*ROW('Sanitation Data'!D175)),NA())</f>
        <v>#N/A</v>
      </c>
      <c r="Z181" s="507" t="e">
        <f ca="1">+IF(AND(ISNUMBER(OFFSET('Sanitation Data'!$D$12,0,10*ROW('Sanitation Data'!D175))),'Data Summary'!CO181="Yes"),OFFSET('Sanitation Data'!$D$12,0,10*ROW('Sanitation Data'!D175)),NA())</f>
        <v>#N/A</v>
      </c>
      <c r="AA181" s="507" t="e">
        <f ca="1">+IF(AND(ISNUMBER(OFFSET('Sanitation Data'!$E$4,0,10*ROW('Sanitation Data'!E175))),'Data Summary'!CP181="Yes"),100-OFFSET('Sanitation Data'!$E$4,0,10*ROW('Sanitation Data'!E175)),NA())</f>
        <v>#N/A</v>
      </c>
      <c r="AB181" s="507" t="e">
        <f ca="1">+IF(AND(ISNUMBER(OFFSET('Sanitation Data'!$E$6,0,10*ROW('Sanitation Data'!E175))),'Data Summary'!CQ181="Yes"),OFFSET('Sanitation Data'!$E$6,0,10*ROW('Sanitation Data'!E175)),NA())</f>
        <v>#N/A</v>
      </c>
      <c r="AC181" s="507" t="e">
        <f ca="1">+IF(AND(ISNUMBER(OFFSET('Sanitation Data'!$E$10,0,10*ROW('Sanitation Data'!E175))),'Data Summary'!CR181="Yes"),OFFSET('Sanitation Data'!$E$10,0,10*ROW('Sanitation Data'!E175)),NA())</f>
        <v>#N/A</v>
      </c>
      <c r="AD181" s="507" t="e">
        <f ca="1">+IF(AND(ISNUMBER(OFFSET('Sanitation Data'!$E$11,0,10*ROW('Sanitation Data'!E175))),'Data Summary'!CS181="Yes"),OFFSET('Sanitation Data'!$E$11,0,10*ROW('Sanitation Data'!E175)),NA())</f>
        <v>#N/A</v>
      </c>
      <c r="AE181" s="507" t="e">
        <f ca="1">+IF(AND(ISNUMBER(OFFSET('Sanitation Data'!$E$12,0,10*ROW('Sanitation Data'!E175))),'Data Summary'!CT181="Yes"),OFFSET('Sanitation Data'!$E$12,0,10*ROW('Sanitation Data'!E175)),NA())</f>
        <v>#N/A</v>
      </c>
      <c r="AF181" s="507" t="e">
        <f ca="1">+IF(AND(ISNUMBER(OFFSET('Sanitation Data'!$F$4,0,10*ROW('Sanitation Data'!F175))),'Data Summary'!CU181="Yes"),100-OFFSET('Sanitation Data'!$F$4,0,10*ROW('Sanitation Data'!F175)),NA())</f>
        <v>#N/A</v>
      </c>
      <c r="AG181" s="507" t="e">
        <f ca="1">+IF(AND(ISNUMBER(OFFSET('Sanitation Data'!$F$6,0,10*ROW('Sanitation Data'!F175))),'Data Summary'!CV181="Yes"),OFFSET('Sanitation Data'!$F$6,0,10*ROW('Sanitation Data'!F175)),NA())</f>
        <v>#N/A</v>
      </c>
      <c r="AH181" s="507" t="e">
        <f ca="1">+IF(AND(ISNUMBER(OFFSET('Sanitation Data'!$F$10,0,10*ROW('Sanitation Data'!F175))),'Data Summary'!CW181="Yes"),OFFSET('Sanitation Data'!$F$10,0,10*ROW('Sanitation Data'!F175)),NA())</f>
        <v>#N/A</v>
      </c>
      <c r="AI181" s="507" t="e">
        <f ca="1">+IF(AND(ISNUMBER(OFFSET('Sanitation Data'!$F$11,0,10*ROW('Sanitation Data'!F175))),'Data Summary'!CX181="Yes"),OFFSET('Sanitation Data'!$F$11,0,10*ROW('Sanitation Data'!F175)),NA())</f>
        <v>#N/A</v>
      </c>
      <c r="AJ181" s="507" t="e">
        <f ca="1">+IF(AND(ISNUMBER(OFFSET('Sanitation Data'!$F$12,0,10*ROW('Sanitation Data'!F175))),'Data Summary'!CY181="Yes"),OFFSET('Sanitation Data'!$F$12,0,10*ROW('Sanitation Data'!F175)),NA())</f>
        <v>#N/A</v>
      </c>
      <c r="AK181" s="507" t="e">
        <f ca="1">+IF(AND(ISNUMBER(OFFSET('Sanitation Data'!$G$4,0,10*ROW('Sanitation Data'!G175))),'Data Summary'!CZ181="Yes"),100-OFFSET('Sanitation Data'!$G$4,0,10*ROW('Sanitation Data'!G175)),NA())</f>
        <v>#N/A</v>
      </c>
      <c r="AL181" s="507" t="e">
        <f ca="1">+IF(AND(ISNUMBER(OFFSET('Sanitation Data'!$G$6,0,10*ROW('Sanitation Data'!G175))),'Data Summary'!DA181="Yes"),OFFSET('Sanitation Data'!$G$6,0,10*ROW('Sanitation Data'!G175)),NA())</f>
        <v>#N/A</v>
      </c>
      <c r="AM181" s="507" t="e">
        <f ca="1">+IF(AND(ISNUMBER(OFFSET('Sanitation Data'!$G$10,0,10*ROW('Sanitation Data'!G175))),'Data Summary'!DB181="Yes"),OFFSET('Sanitation Data'!$G$10,0,10*ROW('Sanitation Data'!G175)),NA())</f>
        <v>#N/A</v>
      </c>
      <c r="AN181" s="507" t="e">
        <f ca="1">+IF(AND(ISNUMBER(OFFSET('Sanitation Data'!$G$11,0,10*ROW('Sanitation Data'!G175))),'Data Summary'!DC181="Yes"),OFFSET('Sanitation Data'!$G$11,0,10*ROW('Sanitation Data'!G175)),NA())</f>
        <v>#N/A</v>
      </c>
      <c r="AO181" s="507" t="e">
        <f ca="1">+IF(AND(ISNUMBER(OFFSET('Sanitation Data'!$G$12,0,10*ROW('Sanitation Data'!G175))),'Data Summary'!DD181="Yes"),OFFSET('Sanitation Data'!$G$12,0,10*ROW('Sanitation Data'!G175)),NA())</f>
        <v>#N/A</v>
      </c>
      <c r="AP181" s="507" t="e">
        <f ca="1">+IF(AND(ISNUMBER(OFFSET('Sanitation Data'!$H$4,0,10*ROW('Sanitation Data'!H175))),'Data Summary'!DE181="Yes"),100-OFFSET('Sanitation Data'!$H$4,0,10*ROW('Sanitation Data'!H175)),NA())</f>
        <v>#N/A</v>
      </c>
      <c r="AQ181" s="507" t="e">
        <f ca="1">+IF(AND(ISNUMBER(OFFSET('Sanitation Data'!$H$6,0,10*ROW('Sanitation Data'!H175))),'Data Summary'!DF181="Yes"),OFFSET('Sanitation Data'!$H$6,0,10*ROW('Sanitation Data'!H175)),NA())</f>
        <v>#N/A</v>
      </c>
      <c r="AR181" s="507" t="e">
        <f ca="1">+IF(AND(ISNUMBER(OFFSET('Sanitation Data'!$H$10,0,10*ROW('Sanitation Data'!H175))),'Data Summary'!DG181="Yes"),OFFSET('Sanitation Data'!$H$10,0,10*ROW('Sanitation Data'!H175)),NA())</f>
        <v>#N/A</v>
      </c>
      <c r="AS181" s="507" t="e">
        <f ca="1">+IF(AND(ISNUMBER(OFFSET('Sanitation Data'!$H$11,0,10*ROW('Sanitation Data'!H175))),'Data Summary'!DH181="Yes"),OFFSET('Sanitation Data'!$H$11,0,10*ROW('Sanitation Data'!H175)),NA())</f>
        <v>#N/A</v>
      </c>
      <c r="AT181" s="507" t="e">
        <f ca="1">+IF(AND(ISNUMBER(OFFSET('Sanitation Data'!$H$12,0,10*ROW('Sanitation Data'!H175))),'Data Summary'!DI181="Yes"),OFFSET('Sanitation Data'!$H$12,0,10*ROW('Sanitation Data'!H175)),NA())</f>
        <v>#N/A</v>
      </c>
      <c r="AU181" s="507" t="e">
        <f ca="1">+IF(AND(ISNUMBER(OFFSET('Sanitation Data'!$I$4,0,10*ROW('Sanitation Data'!I175))),'Data Summary'!DJ181="Yes"),100-OFFSET('Sanitation Data'!$I$4,0,10*ROW('Sanitation Data'!I175)),NA())</f>
        <v>#N/A</v>
      </c>
      <c r="AV181" s="507" t="e">
        <f ca="1">+IF(AND(ISNUMBER(OFFSET('Sanitation Data'!$I$6,0,10*ROW('Sanitation Data'!I175))),'Data Summary'!DK181="Yes"),OFFSET('Sanitation Data'!$I$6,0,10*ROW('Sanitation Data'!I175)),NA())</f>
        <v>#N/A</v>
      </c>
      <c r="AW181" s="507" t="e">
        <f ca="1">+IF(AND(ISNUMBER(OFFSET('Sanitation Data'!$I$10,0,10*ROW('Sanitation Data'!I175))),'Data Summary'!DL181="Yes"),OFFSET('Sanitation Data'!$I$10,0,10*ROW('Sanitation Data'!I175)),NA())</f>
        <v>#N/A</v>
      </c>
      <c r="AX181" s="507" t="e">
        <f ca="1">+IF(AND(ISNUMBER(OFFSET('Sanitation Data'!$I$11,0,10*ROW('Sanitation Data'!I175))),'Data Summary'!DM181="Yes"),OFFSET('Sanitation Data'!$I$11,0,10*ROW('Sanitation Data'!I175)),NA())</f>
        <v>#N/A</v>
      </c>
      <c r="AY181" s="507" t="e">
        <f ca="1">+IF(AND(ISNUMBER(OFFSET('Sanitation Data'!$I$12,0,10*ROW('Sanitation Data'!I175))),'Data Summary'!DN181="Yes"),OFFSET('Sanitation Data'!$I$12,0,10*ROW('Sanitation Data'!I175)),NA())</f>
        <v>#N/A</v>
      </c>
      <c r="AZ181" s="508" t="e">
        <f ca="1">+IF(AND(ISNUMBER(OFFSET('Hygiene Data'!$D$5,0,10*ROW('Hygiene Data'!D175))),'Data Summary'!DO181="Yes"),OFFSET('Hygiene Data'!$D$5,0,10*ROW('Hygiene Data'!D175)),NA())</f>
        <v>#N/A</v>
      </c>
      <c r="BA181" s="508" t="e">
        <f ca="1">+IF(AND(ISNUMBER(OFFSET('Hygiene Data'!$D$7,0,10*ROW('Hygiene Data'!D175))),'Data Summary'!DP181="Yes"),OFFSET('Hygiene Data'!$D$7,0,10*ROW('Hygiene Data'!D175)),NA())</f>
        <v>#N/A</v>
      </c>
      <c r="BB181" s="508" t="e">
        <f ca="1">+IF(AND(ISNUMBER(OFFSET('Hygiene Data'!$D$9,0,10*ROW('Hygiene Data'!D175))),'Data Summary'!DQ181="Yes"),OFFSET('Hygiene Data'!$D$9,0,10*ROW('Hygiene Data'!D175)),NA())</f>
        <v>#N/A</v>
      </c>
      <c r="BC181" s="508" t="e">
        <f ca="1">+IF(AND(ISNUMBER(OFFSET('Hygiene Data'!$E$5,0,10*ROW('Hygiene Data'!E175))),'Data Summary'!DR181="Yes"),OFFSET('Hygiene Data'!$E$5,0,10*ROW('Hygiene Data'!E175)),NA())</f>
        <v>#N/A</v>
      </c>
      <c r="BD181" s="508" t="e">
        <f ca="1">+IF(AND(ISNUMBER(OFFSET('Hygiene Data'!$E$7,0,10*ROW('Hygiene Data'!E175))),'Data Summary'!DS181="Yes"),OFFSET('Hygiene Data'!$E$7,0,10*ROW('Hygiene Data'!E175)),NA())</f>
        <v>#N/A</v>
      </c>
      <c r="BE181" s="508" t="e">
        <f ca="1">+IF(AND(ISNUMBER(OFFSET('Hygiene Data'!$E$9,0,10*ROW('Hygiene Data'!E175))),'Data Summary'!DT181="Yes"),OFFSET('Hygiene Data'!$E$9,0,10*ROW('Hygiene Data'!E175)),NA())</f>
        <v>#N/A</v>
      </c>
      <c r="BF181" s="508" t="e">
        <f ca="1">+IF(AND(ISNUMBER(OFFSET('Hygiene Data'!$F$5,0,10*ROW('Hygiene Data'!F175))),'Data Summary'!DU181="Yes"),OFFSET('Hygiene Data'!$F$5,0,10*ROW('Hygiene Data'!F175)),NA())</f>
        <v>#N/A</v>
      </c>
      <c r="BG181" s="508" t="e">
        <f ca="1">+IF(AND(ISNUMBER(OFFSET('Hygiene Data'!$F$7,0,10*ROW('Hygiene Data'!F175))),'Data Summary'!DV181="Yes"),OFFSET('Hygiene Data'!$F$7,0,10*ROW('Hygiene Data'!F175)),NA())</f>
        <v>#N/A</v>
      </c>
      <c r="BH181" s="508" t="e">
        <f ca="1">+IF(AND(ISNUMBER(OFFSET('Hygiene Data'!$F$9,0,10*ROW('Hygiene Data'!F175))),'Data Summary'!DW181="Yes"),OFFSET('Hygiene Data'!$F$9,0,10*ROW('Hygiene Data'!F175)),NA())</f>
        <v>#N/A</v>
      </c>
      <c r="BI181" s="508" t="e">
        <f ca="1">+IF(AND(ISNUMBER(OFFSET('Hygiene Data'!$G$5,0,10*ROW('Hygiene Data'!G175))),'Data Summary'!DX181="Yes"),OFFSET('Hygiene Data'!$G$5,0,10*ROW('Hygiene Data'!G175)),NA())</f>
        <v>#N/A</v>
      </c>
      <c r="BJ181" s="508" t="e">
        <f ca="1">+IF(AND(ISNUMBER(OFFSET('Hygiene Data'!$G$7,0,10*ROW('Hygiene Data'!G175))),'Data Summary'!DY181="Yes"),OFFSET('Hygiene Data'!$G$7,0,10*ROW('Hygiene Data'!G175)),NA())</f>
        <v>#N/A</v>
      </c>
      <c r="BK181" s="508" t="e">
        <f ca="1">+IF(AND(ISNUMBER(OFFSET('Hygiene Data'!$G$9,0,10*ROW('Hygiene Data'!G175))),'Data Summary'!DZ181="Yes"),OFFSET('Hygiene Data'!$G$9,0,10*ROW('Hygiene Data'!G175)),NA())</f>
        <v>#N/A</v>
      </c>
      <c r="BL181" s="508" t="e">
        <f ca="1">+IF(AND(ISNUMBER(OFFSET('Hygiene Data'!$H$5,0,10*ROW('Hygiene Data'!H175))),'Data Summary'!EA181="Yes"),OFFSET('Hygiene Data'!$H$5,0,10*ROW('Hygiene Data'!H175)),NA())</f>
        <v>#N/A</v>
      </c>
      <c r="BM181" s="508" t="e">
        <f ca="1">+IF(AND(ISNUMBER(OFFSET('Hygiene Data'!$H$7,0,10*ROW('Hygiene Data'!H175))),'Data Summary'!EB181="Yes"),OFFSET('Hygiene Data'!$H$7,0,10*ROW('Hygiene Data'!H175)),NA())</f>
        <v>#N/A</v>
      </c>
      <c r="BN181" s="508" t="e">
        <f ca="1">+IF(AND(ISNUMBER(OFFSET('Hygiene Data'!$H$9,0,10*ROW('Hygiene Data'!H175))),'Data Summary'!EC181="Yes"),OFFSET('Hygiene Data'!$H$9,0,10*ROW('Hygiene Data'!H175)),NA())</f>
        <v>#N/A</v>
      </c>
      <c r="BO181" s="508" t="e">
        <f ca="1">+IF(AND(ISNUMBER(OFFSET('Hygiene Data'!$I$5,0,10*ROW('Hygiene Data'!I175))),'Data Summary'!ED181="Yes"),OFFSET('Hygiene Data'!$I$5,0,10*ROW('Hygiene Data'!I175)),NA())</f>
        <v>#N/A</v>
      </c>
      <c r="BP181" s="508" t="e">
        <f ca="1">+IF(AND(ISNUMBER(OFFSET('Hygiene Data'!$I$7,0,10*ROW('Hygiene Data'!I175))),'Data Summary'!EE181="Yes"),OFFSET('Hygiene Data'!$I$7,0,10*ROW('Hygiene Data'!I175)),NA())</f>
        <v>#N/A</v>
      </c>
      <c r="BQ181" s="508" t="e">
        <f ca="1">+IF(AND(ISNUMBER(OFFSET('Hygiene Data'!$I$9,0,10*ROW('Hygiene Data'!I175))),'Data Summary'!EF181="Yes"),OFFSET('Hygiene Data'!$I$9,0,10*ROW('Hygiene Data'!I175)),NA())</f>
        <v>#N/A</v>
      </c>
    </row>
    <row r="182" spans="1:69" x14ac:dyDescent="0.25">
      <c r="A182" s="504" t="e">
        <f ca="1">+RIGHT('Data Summary'!A182,LEN('Data Summary'!A182)-9)</f>
        <v>#VALUE!</v>
      </c>
      <c r="B182" s="478" t="str">
        <f ca="1">+IF(ISTEXT('Data Summary'!B182),'Data Summary'!B182,"")</f>
        <v/>
      </c>
      <c r="C182" s="505" t="e">
        <f ca="1">+VALUE('Data Summary'!C182)</f>
        <v>#VALUE!</v>
      </c>
      <c r="D182" s="506" t="e">
        <f ca="1">+IF(AND(ISNUMBER(OFFSET('Water Data'!$D$4,0,10*ROW('Water Data'!D176))),'Data Summary'!BS182="Yes"),100-OFFSET('Water Data'!$D$4,0,10*ROW('Water Data'!D176)),NA())</f>
        <v>#N/A</v>
      </c>
      <c r="E182" s="506" t="e">
        <f ca="1">+IF(AND(ISNUMBER(OFFSET('Water Data'!$D$6,0,10*ROW('Water Data'!D176))),'Data Summary'!BT182="Yes"),OFFSET('Water Data'!$D$6,0,10*ROW('Water Data'!D176)),NA())</f>
        <v>#N/A</v>
      </c>
      <c r="F182" s="506" t="e">
        <f ca="1">+IF(AND(ISNUMBER(OFFSET('Water Data'!$D$9,0,10*ROW('Water Data'!D176))),'Data Summary'!BU182="Yes"),OFFSET('Water Data'!$D$9,0,10*ROW('Water Data'!D176)),NA())</f>
        <v>#N/A</v>
      </c>
      <c r="G182" s="506" t="e">
        <f ca="1">+IF(AND(ISNUMBER(OFFSET('Water Data'!$E$4,0,10*ROW('Water Data'!E176))),'Data Summary'!BV182="Yes"),100-OFFSET('Water Data'!$E$4,0,10*ROW('Water Data'!E176)),NA())</f>
        <v>#N/A</v>
      </c>
      <c r="H182" s="506" t="e">
        <f ca="1">+IF(AND(ISNUMBER(OFFSET('Water Data'!$E$6,0,10*ROW('Water Data'!E176))),'Data Summary'!BW182="Yes"),OFFSET('Water Data'!$E$6,0,10*ROW('Water Data'!E176)),NA())</f>
        <v>#N/A</v>
      </c>
      <c r="I182" s="506" t="e">
        <f ca="1">+IF(AND(ISNUMBER(OFFSET('Water Data'!$E$9,0,10*ROW('Water Data'!E176))),'Data Summary'!BX182="Yes"),OFFSET('Water Data'!$E$9,0,10*ROW('Water Data'!E176)),NA())</f>
        <v>#N/A</v>
      </c>
      <c r="J182" s="506" t="e">
        <f ca="1">+IF(AND(ISNUMBER(OFFSET('Water Data'!$F$4,0,10*ROW('Water Data'!F176))),'Data Summary'!BY182="Yes"),100-OFFSET('Water Data'!$F$4,0,10*ROW('Water Data'!F176)),NA())</f>
        <v>#N/A</v>
      </c>
      <c r="K182" s="506" t="e">
        <f ca="1">+IF(AND(ISNUMBER(OFFSET('Water Data'!$F$6,0,10*ROW('Water Data'!F176))),'Data Summary'!BZ182="Yes"),OFFSET('Water Data'!$F$6,0,10*ROW('Water Data'!F176)),NA())</f>
        <v>#N/A</v>
      </c>
      <c r="L182" s="506" t="e">
        <f ca="1">+IF(AND(ISNUMBER(OFFSET('Water Data'!$F$9,0,10*ROW('Water Data'!F176))),'Data Summary'!CA182="Yes"),OFFSET('Water Data'!$F$9,0,10*ROW('Water Data'!F176)),NA())</f>
        <v>#N/A</v>
      </c>
      <c r="M182" s="506" t="e">
        <f ca="1">+IF(AND(ISNUMBER(OFFSET('Water Data'!$G$4,0,10*ROW('Water Data'!G176))),'Data Summary'!CB182="Yes"),100-OFFSET('Water Data'!$G$4,0,10*ROW('Water Data'!G176)),NA())</f>
        <v>#N/A</v>
      </c>
      <c r="N182" s="506" t="e">
        <f ca="1">+IF(AND(ISNUMBER(OFFSET('Water Data'!$G$6,0,10*ROW('Water Data'!G176))),'Data Summary'!CC182="Yes"),OFFSET('Water Data'!$G$6,0,10*ROW('Water Data'!G176)),NA())</f>
        <v>#N/A</v>
      </c>
      <c r="O182" s="506" t="e">
        <f ca="1">+IF(AND(ISNUMBER(OFFSET('Water Data'!$G$9,0,10*ROW('Water Data'!G176))),'Data Summary'!CD182="Yes"),OFFSET('Water Data'!$G$9,0,10*ROW('Water Data'!G176)),NA())</f>
        <v>#N/A</v>
      </c>
      <c r="P182" s="506" t="e">
        <f ca="1">+IF(AND(ISNUMBER(OFFSET('Water Data'!$H$4,0,10*ROW('Water Data'!H176))),'Data Summary'!CE182="Yes"),100-OFFSET('Water Data'!$H$4,0,10*ROW('Water Data'!H176)),NA())</f>
        <v>#N/A</v>
      </c>
      <c r="Q182" s="506" t="e">
        <f ca="1">+IF(AND(ISNUMBER(OFFSET('Water Data'!$H$6,0,10*ROW('Water Data'!H176))),'Data Summary'!CF182="Yes"),OFFSET('Water Data'!$H$6,0,10*ROW('Water Data'!H176)),NA())</f>
        <v>#N/A</v>
      </c>
      <c r="R182" s="506" t="e">
        <f ca="1">+IF(AND(ISNUMBER(OFFSET('Water Data'!$H$9,0,10*ROW('Water Data'!H176))),'Data Summary'!CG182="Yes"),OFFSET('Water Data'!$H$9,0,10*ROW('Water Data'!H176)),NA())</f>
        <v>#N/A</v>
      </c>
      <c r="S182" s="506" t="e">
        <f ca="1">+IF(AND(ISNUMBER(OFFSET('Water Data'!$I$4,0,10*ROW('Water Data'!I176))),'Data Summary'!CH182="Yes"),100-OFFSET('Water Data'!$I$4,0,10*ROW('Water Data'!I176)),NA())</f>
        <v>#N/A</v>
      </c>
      <c r="T182" s="506" t="e">
        <f ca="1">+IF(AND(ISNUMBER(OFFSET('Water Data'!$I$6,0,10*ROW('Water Data'!I176))),'Data Summary'!CI182="Yes"),OFFSET('Water Data'!$I$6,0,10*ROW('Water Data'!I176)),NA())</f>
        <v>#N/A</v>
      </c>
      <c r="U182" s="506" t="e">
        <f ca="1">+IF(AND(ISNUMBER(OFFSET('Water Data'!$I$9,0,10*ROW('Water Data'!I176))),'Data Summary'!CJ182="Yes"),OFFSET('Water Data'!$I$9,0,10*ROW('Water Data'!I176)),NA())</f>
        <v>#N/A</v>
      </c>
      <c r="V182" s="507" t="e">
        <f ca="1">+IF(AND(ISNUMBER(OFFSET('Sanitation Data'!$D$4,0,10*ROW('Sanitation Data'!D176))),'Data Summary'!CK182="Yes"),100-OFFSET('Sanitation Data'!$D$4,0,10*ROW('Sanitation Data'!D176)),NA())</f>
        <v>#N/A</v>
      </c>
      <c r="W182" s="507" t="e">
        <f ca="1">+IF(AND(ISNUMBER(OFFSET('Sanitation Data'!$D$6,0,10*ROW('Sanitation Data'!D176))),'Data Summary'!CL182="Yes"),OFFSET('Sanitation Data'!$D$6,0,10*ROW('Sanitation Data'!D176)),NA())</f>
        <v>#N/A</v>
      </c>
      <c r="X182" s="507" t="e">
        <f ca="1">+IF(AND(ISNUMBER(OFFSET('Sanitation Data'!$D$10,0,10*ROW('Sanitation Data'!D176))),'Data Summary'!CM182="Yes"),OFFSET('Sanitation Data'!$D$10,0,10*ROW('Sanitation Data'!D176)),NA())</f>
        <v>#N/A</v>
      </c>
      <c r="Y182" s="507" t="e">
        <f ca="1">+IF(AND(ISNUMBER(OFFSET('Sanitation Data'!$D$11,0,10*ROW('Sanitation Data'!D176))),'Data Summary'!CN182="Yes"),OFFSET('Sanitation Data'!$D$11,0,10*ROW('Sanitation Data'!D176)),NA())</f>
        <v>#N/A</v>
      </c>
      <c r="Z182" s="507" t="e">
        <f ca="1">+IF(AND(ISNUMBER(OFFSET('Sanitation Data'!$D$12,0,10*ROW('Sanitation Data'!D176))),'Data Summary'!CO182="Yes"),OFFSET('Sanitation Data'!$D$12,0,10*ROW('Sanitation Data'!D176)),NA())</f>
        <v>#N/A</v>
      </c>
      <c r="AA182" s="507" t="e">
        <f ca="1">+IF(AND(ISNUMBER(OFFSET('Sanitation Data'!$E$4,0,10*ROW('Sanitation Data'!E176))),'Data Summary'!CP182="Yes"),100-OFFSET('Sanitation Data'!$E$4,0,10*ROW('Sanitation Data'!E176)),NA())</f>
        <v>#N/A</v>
      </c>
      <c r="AB182" s="507" t="e">
        <f ca="1">+IF(AND(ISNUMBER(OFFSET('Sanitation Data'!$E$6,0,10*ROW('Sanitation Data'!E176))),'Data Summary'!CQ182="Yes"),OFFSET('Sanitation Data'!$E$6,0,10*ROW('Sanitation Data'!E176)),NA())</f>
        <v>#N/A</v>
      </c>
      <c r="AC182" s="507" t="e">
        <f ca="1">+IF(AND(ISNUMBER(OFFSET('Sanitation Data'!$E$10,0,10*ROW('Sanitation Data'!E176))),'Data Summary'!CR182="Yes"),OFFSET('Sanitation Data'!$E$10,0,10*ROW('Sanitation Data'!E176)),NA())</f>
        <v>#N/A</v>
      </c>
      <c r="AD182" s="507" t="e">
        <f ca="1">+IF(AND(ISNUMBER(OFFSET('Sanitation Data'!$E$11,0,10*ROW('Sanitation Data'!E176))),'Data Summary'!CS182="Yes"),OFFSET('Sanitation Data'!$E$11,0,10*ROW('Sanitation Data'!E176)),NA())</f>
        <v>#N/A</v>
      </c>
      <c r="AE182" s="507" t="e">
        <f ca="1">+IF(AND(ISNUMBER(OFFSET('Sanitation Data'!$E$12,0,10*ROW('Sanitation Data'!E176))),'Data Summary'!CT182="Yes"),OFFSET('Sanitation Data'!$E$12,0,10*ROW('Sanitation Data'!E176)),NA())</f>
        <v>#N/A</v>
      </c>
      <c r="AF182" s="507" t="e">
        <f ca="1">+IF(AND(ISNUMBER(OFFSET('Sanitation Data'!$F$4,0,10*ROW('Sanitation Data'!F176))),'Data Summary'!CU182="Yes"),100-OFFSET('Sanitation Data'!$F$4,0,10*ROW('Sanitation Data'!F176)),NA())</f>
        <v>#N/A</v>
      </c>
      <c r="AG182" s="507" t="e">
        <f ca="1">+IF(AND(ISNUMBER(OFFSET('Sanitation Data'!$F$6,0,10*ROW('Sanitation Data'!F176))),'Data Summary'!CV182="Yes"),OFFSET('Sanitation Data'!$F$6,0,10*ROW('Sanitation Data'!F176)),NA())</f>
        <v>#N/A</v>
      </c>
      <c r="AH182" s="507" t="e">
        <f ca="1">+IF(AND(ISNUMBER(OFFSET('Sanitation Data'!$F$10,0,10*ROW('Sanitation Data'!F176))),'Data Summary'!CW182="Yes"),OFFSET('Sanitation Data'!$F$10,0,10*ROW('Sanitation Data'!F176)),NA())</f>
        <v>#N/A</v>
      </c>
      <c r="AI182" s="507" t="e">
        <f ca="1">+IF(AND(ISNUMBER(OFFSET('Sanitation Data'!$F$11,0,10*ROW('Sanitation Data'!F176))),'Data Summary'!CX182="Yes"),OFFSET('Sanitation Data'!$F$11,0,10*ROW('Sanitation Data'!F176)),NA())</f>
        <v>#N/A</v>
      </c>
      <c r="AJ182" s="507" t="e">
        <f ca="1">+IF(AND(ISNUMBER(OFFSET('Sanitation Data'!$F$12,0,10*ROW('Sanitation Data'!F176))),'Data Summary'!CY182="Yes"),OFFSET('Sanitation Data'!$F$12,0,10*ROW('Sanitation Data'!F176)),NA())</f>
        <v>#N/A</v>
      </c>
      <c r="AK182" s="507" t="e">
        <f ca="1">+IF(AND(ISNUMBER(OFFSET('Sanitation Data'!$G$4,0,10*ROW('Sanitation Data'!G176))),'Data Summary'!CZ182="Yes"),100-OFFSET('Sanitation Data'!$G$4,0,10*ROW('Sanitation Data'!G176)),NA())</f>
        <v>#N/A</v>
      </c>
      <c r="AL182" s="507" t="e">
        <f ca="1">+IF(AND(ISNUMBER(OFFSET('Sanitation Data'!$G$6,0,10*ROW('Sanitation Data'!G176))),'Data Summary'!DA182="Yes"),OFFSET('Sanitation Data'!$G$6,0,10*ROW('Sanitation Data'!G176)),NA())</f>
        <v>#N/A</v>
      </c>
      <c r="AM182" s="507" t="e">
        <f ca="1">+IF(AND(ISNUMBER(OFFSET('Sanitation Data'!$G$10,0,10*ROW('Sanitation Data'!G176))),'Data Summary'!DB182="Yes"),OFFSET('Sanitation Data'!$G$10,0,10*ROW('Sanitation Data'!G176)),NA())</f>
        <v>#N/A</v>
      </c>
      <c r="AN182" s="507" t="e">
        <f ca="1">+IF(AND(ISNUMBER(OFFSET('Sanitation Data'!$G$11,0,10*ROW('Sanitation Data'!G176))),'Data Summary'!DC182="Yes"),OFFSET('Sanitation Data'!$G$11,0,10*ROW('Sanitation Data'!G176)),NA())</f>
        <v>#N/A</v>
      </c>
      <c r="AO182" s="507" t="e">
        <f ca="1">+IF(AND(ISNUMBER(OFFSET('Sanitation Data'!$G$12,0,10*ROW('Sanitation Data'!G176))),'Data Summary'!DD182="Yes"),OFFSET('Sanitation Data'!$G$12,0,10*ROW('Sanitation Data'!G176)),NA())</f>
        <v>#N/A</v>
      </c>
      <c r="AP182" s="507" t="e">
        <f ca="1">+IF(AND(ISNUMBER(OFFSET('Sanitation Data'!$H$4,0,10*ROW('Sanitation Data'!H176))),'Data Summary'!DE182="Yes"),100-OFFSET('Sanitation Data'!$H$4,0,10*ROW('Sanitation Data'!H176)),NA())</f>
        <v>#N/A</v>
      </c>
      <c r="AQ182" s="507" t="e">
        <f ca="1">+IF(AND(ISNUMBER(OFFSET('Sanitation Data'!$H$6,0,10*ROW('Sanitation Data'!H176))),'Data Summary'!DF182="Yes"),OFFSET('Sanitation Data'!$H$6,0,10*ROW('Sanitation Data'!H176)),NA())</f>
        <v>#N/A</v>
      </c>
      <c r="AR182" s="507" t="e">
        <f ca="1">+IF(AND(ISNUMBER(OFFSET('Sanitation Data'!$H$10,0,10*ROW('Sanitation Data'!H176))),'Data Summary'!DG182="Yes"),OFFSET('Sanitation Data'!$H$10,0,10*ROW('Sanitation Data'!H176)),NA())</f>
        <v>#N/A</v>
      </c>
      <c r="AS182" s="507" t="e">
        <f ca="1">+IF(AND(ISNUMBER(OFFSET('Sanitation Data'!$H$11,0,10*ROW('Sanitation Data'!H176))),'Data Summary'!DH182="Yes"),OFFSET('Sanitation Data'!$H$11,0,10*ROW('Sanitation Data'!H176)),NA())</f>
        <v>#N/A</v>
      </c>
      <c r="AT182" s="507" t="e">
        <f ca="1">+IF(AND(ISNUMBER(OFFSET('Sanitation Data'!$H$12,0,10*ROW('Sanitation Data'!H176))),'Data Summary'!DI182="Yes"),OFFSET('Sanitation Data'!$H$12,0,10*ROW('Sanitation Data'!H176)),NA())</f>
        <v>#N/A</v>
      </c>
      <c r="AU182" s="507" t="e">
        <f ca="1">+IF(AND(ISNUMBER(OFFSET('Sanitation Data'!$I$4,0,10*ROW('Sanitation Data'!I176))),'Data Summary'!DJ182="Yes"),100-OFFSET('Sanitation Data'!$I$4,0,10*ROW('Sanitation Data'!I176)),NA())</f>
        <v>#N/A</v>
      </c>
      <c r="AV182" s="507" t="e">
        <f ca="1">+IF(AND(ISNUMBER(OFFSET('Sanitation Data'!$I$6,0,10*ROW('Sanitation Data'!I176))),'Data Summary'!DK182="Yes"),OFFSET('Sanitation Data'!$I$6,0,10*ROW('Sanitation Data'!I176)),NA())</f>
        <v>#N/A</v>
      </c>
      <c r="AW182" s="507" t="e">
        <f ca="1">+IF(AND(ISNUMBER(OFFSET('Sanitation Data'!$I$10,0,10*ROW('Sanitation Data'!I176))),'Data Summary'!DL182="Yes"),OFFSET('Sanitation Data'!$I$10,0,10*ROW('Sanitation Data'!I176)),NA())</f>
        <v>#N/A</v>
      </c>
      <c r="AX182" s="507" t="e">
        <f ca="1">+IF(AND(ISNUMBER(OFFSET('Sanitation Data'!$I$11,0,10*ROW('Sanitation Data'!I176))),'Data Summary'!DM182="Yes"),OFFSET('Sanitation Data'!$I$11,0,10*ROW('Sanitation Data'!I176)),NA())</f>
        <v>#N/A</v>
      </c>
      <c r="AY182" s="507" t="e">
        <f ca="1">+IF(AND(ISNUMBER(OFFSET('Sanitation Data'!$I$12,0,10*ROW('Sanitation Data'!I176))),'Data Summary'!DN182="Yes"),OFFSET('Sanitation Data'!$I$12,0,10*ROW('Sanitation Data'!I176)),NA())</f>
        <v>#N/A</v>
      </c>
      <c r="AZ182" s="508" t="e">
        <f ca="1">+IF(AND(ISNUMBER(OFFSET('Hygiene Data'!$D$5,0,10*ROW('Hygiene Data'!D176))),'Data Summary'!DO182="Yes"),OFFSET('Hygiene Data'!$D$5,0,10*ROW('Hygiene Data'!D176)),NA())</f>
        <v>#N/A</v>
      </c>
      <c r="BA182" s="508" t="e">
        <f ca="1">+IF(AND(ISNUMBER(OFFSET('Hygiene Data'!$D$7,0,10*ROW('Hygiene Data'!D176))),'Data Summary'!DP182="Yes"),OFFSET('Hygiene Data'!$D$7,0,10*ROW('Hygiene Data'!D176)),NA())</f>
        <v>#N/A</v>
      </c>
      <c r="BB182" s="508" t="e">
        <f ca="1">+IF(AND(ISNUMBER(OFFSET('Hygiene Data'!$D$9,0,10*ROW('Hygiene Data'!D176))),'Data Summary'!DQ182="Yes"),OFFSET('Hygiene Data'!$D$9,0,10*ROW('Hygiene Data'!D176)),NA())</f>
        <v>#N/A</v>
      </c>
      <c r="BC182" s="508" t="e">
        <f ca="1">+IF(AND(ISNUMBER(OFFSET('Hygiene Data'!$E$5,0,10*ROW('Hygiene Data'!E176))),'Data Summary'!DR182="Yes"),OFFSET('Hygiene Data'!$E$5,0,10*ROW('Hygiene Data'!E176)),NA())</f>
        <v>#N/A</v>
      </c>
      <c r="BD182" s="508" t="e">
        <f ca="1">+IF(AND(ISNUMBER(OFFSET('Hygiene Data'!$E$7,0,10*ROW('Hygiene Data'!E176))),'Data Summary'!DS182="Yes"),OFFSET('Hygiene Data'!$E$7,0,10*ROW('Hygiene Data'!E176)),NA())</f>
        <v>#N/A</v>
      </c>
      <c r="BE182" s="508" t="e">
        <f ca="1">+IF(AND(ISNUMBER(OFFSET('Hygiene Data'!$E$9,0,10*ROW('Hygiene Data'!E176))),'Data Summary'!DT182="Yes"),OFFSET('Hygiene Data'!$E$9,0,10*ROW('Hygiene Data'!E176)),NA())</f>
        <v>#N/A</v>
      </c>
      <c r="BF182" s="508" t="e">
        <f ca="1">+IF(AND(ISNUMBER(OFFSET('Hygiene Data'!$F$5,0,10*ROW('Hygiene Data'!F176))),'Data Summary'!DU182="Yes"),OFFSET('Hygiene Data'!$F$5,0,10*ROW('Hygiene Data'!F176)),NA())</f>
        <v>#N/A</v>
      </c>
      <c r="BG182" s="508" t="e">
        <f ca="1">+IF(AND(ISNUMBER(OFFSET('Hygiene Data'!$F$7,0,10*ROW('Hygiene Data'!F176))),'Data Summary'!DV182="Yes"),OFFSET('Hygiene Data'!$F$7,0,10*ROW('Hygiene Data'!F176)),NA())</f>
        <v>#N/A</v>
      </c>
      <c r="BH182" s="508" t="e">
        <f ca="1">+IF(AND(ISNUMBER(OFFSET('Hygiene Data'!$F$9,0,10*ROW('Hygiene Data'!F176))),'Data Summary'!DW182="Yes"),OFFSET('Hygiene Data'!$F$9,0,10*ROW('Hygiene Data'!F176)),NA())</f>
        <v>#N/A</v>
      </c>
      <c r="BI182" s="508" t="e">
        <f ca="1">+IF(AND(ISNUMBER(OFFSET('Hygiene Data'!$G$5,0,10*ROW('Hygiene Data'!G176))),'Data Summary'!DX182="Yes"),OFFSET('Hygiene Data'!$G$5,0,10*ROW('Hygiene Data'!G176)),NA())</f>
        <v>#N/A</v>
      </c>
      <c r="BJ182" s="508" t="e">
        <f ca="1">+IF(AND(ISNUMBER(OFFSET('Hygiene Data'!$G$7,0,10*ROW('Hygiene Data'!G176))),'Data Summary'!DY182="Yes"),OFFSET('Hygiene Data'!$G$7,0,10*ROW('Hygiene Data'!G176)),NA())</f>
        <v>#N/A</v>
      </c>
      <c r="BK182" s="508" t="e">
        <f ca="1">+IF(AND(ISNUMBER(OFFSET('Hygiene Data'!$G$9,0,10*ROW('Hygiene Data'!G176))),'Data Summary'!DZ182="Yes"),OFFSET('Hygiene Data'!$G$9,0,10*ROW('Hygiene Data'!G176)),NA())</f>
        <v>#N/A</v>
      </c>
      <c r="BL182" s="508" t="e">
        <f ca="1">+IF(AND(ISNUMBER(OFFSET('Hygiene Data'!$H$5,0,10*ROW('Hygiene Data'!H176))),'Data Summary'!EA182="Yes"),OFFSET('Hygiene Data'!$H$5,0,10*ROW('Hygiene Data'!H176)),NA())</f>
        <v>#N/A</v>
      </c>
      <c r="BM182" s="508" t="e">
        <f ca="1">+IF(AND(ISNUMBER(OFFSET('Hygiene Data'!$H$7,0,10*ROW('Hygiene Data'!H176))),'Data Summary'!EB182="Yes"),OFFSET('Hygiene Data'!$H$7,0,10*ROW('Hygiene Data'!H176)),NA())</f>
        <v>#N/A</v>
      </c>
      <c r="BN182" s="508" t="e">
        <f ca="1">+IF(AND(ISNUMBER(OFFSET('Hygiene Data'!$H$9,0,10*ROW('Hygiene Data'!H176))),'Data Summary'!EC182="Yes"),OFFSET('Hygiene Data'!$H$9,0,10*ROW('Hygiene Data'!H176)),NA())</f>
        <v>#N/A</v>
      </c>
      <c r="BO182" s="508" t="e">
        <f ca="1">+IF(AND(ISNUMBER(OFFSET('Hygiene Data'!$I$5,0,10*ROW('Hygiene Data'!I176))),'Data Summary'!ED182="Yes"),OFFSET('Hygiene Data'!$I$5,0,10*ROW('Hygiene Data'!I176)),NA())</f>
        <v>#N/A</v>
      </c>
      <c r="BP182" s="508" t="e">
        <f ca="1">+IF(AND(ISNUMBER(OFFSET('Hygiene Data'!$I$7,0,10*ROW('Hygiene Data'!I176))),'Data Summary'!EE182="Yes"),OFFSET('Hygiene Data'!$I$7,0,10*ROW('Hygiene Data'!I176)),NA())</f>
        <v>#N/A</v>
      </c>
      <c r="BQ182" s="508" t="e">
        <f ca="1">+IF(AND(ISNUMBER(OFFSET('Hygiene Data'!$I$9,0,10*ROW('Hygiene Data'!I176))),'Data Summary'!EF182="Yes"),OFFSET('Hygiene Data'!$I$9,0,10*ROW('Hygiene Data'!I176)),NA())</f>
        <v>#N/A</v>
      </c>
    </row>
    <row r="183" spans="1:69" x14ac:dyDescent="0.25">
      <c r="A183" s="504" t="e">
        <f ca="1">+RIGHT('Data Summary'!A183,LEN('Data Summary'!A183)-9)</f>
        <v>#VALUE!</v>
      </c>
      <c r="B183" s="478" t="str">
        <f ca="1">+IF(ISTEXT('Data Summary'!B183),'Data Summary'!B183,"")</f>
        <v/>
      </c>
      <c r="C183" s="505" t="e">
        <f ca="1">+VALUE('Data Summary'!C183)</f>
        <v>#VALUE!</v>
      </c>
      <c r="D183" s="506" t="e">
        <f ca="1">+IF(AND(ISNUMBER(OFFSET('Water Data'!$D$4,0,10*ROW('Water Data'!D177))),'Data Summary'!BS183="Yes"),100-OFFSET('Water Data'!$D$4,0,10*ROW('Water Data'!D177)),NA())</f>
        <v>#N/A</v>
      </c>
      <c r="E183" s="506" t="e">
        <f ca="1">+IF(AND(ISNUMBER(OFFSET('Water Data'!$D$6,0,10*ROW('Water Data'!D177))),'Data Summary'!BT183="Yes"),OFFSET('Water Data'!$D$6,0,10*ROW('Water Data'!D177)),NA())</f>
        <v>#N/A</v>
      </c>
      <c r="F183" s="506" t="e">
        <f ca="1">+IF(AND(ISNUMBER(OFFSET('Water Data'!$D$9,0,10*ROW('Water Data'!D177))),'Data Summary'!BU183="Yes"),OFFSET('Water Data'!$D$9,0,10*ROW('Water Data'!D177)),NA())</f>
        <v>#N/A</v>
      </c>
      <c r="G183" s="506" t="e">
        <f ca="1">+IF(AND(ISNUMBER(OFFSET('Water Data'!$E$4,0,10*ROW('Water Data'!E177))),'Data Summary'!BV183="Yes"),100-OFFSET('Water Data'!$E$4,0,10*ROW('Water Data'!E177)),NA())</f>
        <v>#N/A</v>
      </c>
      <c r="H183" s="506" t="e">
        <f ca="1">+IF(AND(ISNUMBER(OFFSET('Water Data'!$E$6,0,10*ROW('Water Data'!E177))),'Data Summary'!BW183="Yes"),OFFSET('Water Data'!$E$6,0,10*ROW('Water Data'!E177)),NA())</f>
        <v>#N/A</v>
      </c>
      <c r="I183" s="506" t="e">
        <f ca="1">+IF(AND(ISNUMBER(OFFSET('Water Data'!$E$9,0,10*ROW('Water Data'!E177))),'Data Summary'!BX183="Yes"),OFFSET('Water Data'!$E$9,0,10*ROW('Water Data'!E177)),NA())</f>
        <v>#N/A</v>
      </c>
      <c r="J183" s="506" t="e">
        <f ca="1">+IF(AND(ISNUMBER(OFFSET('Water Data'!$F$4,0,10*ROW('Water Data'!F177))),'Data Summary'!BY183="Yes"),100-OFFSET('Water Data'!$F$4,0,10*ROW('Water Data'!F177)),NA())</f>
        <v>#N/A</v>
      </c>
      <c r="K183" s="506" t="e">
        <f ca="1">+IF(AND(ISNUMBER(OFFSET('Water Data'!$F$6,0,10*ROW('Water Data'!F177))),'Data Summary'!BZ183="Yes"),OFFSET('Water Data'!$F$6,0,10*ROW('Water Data'!F177)),NA())</f>
        <v>#N/A</v>
      </c>
      <c r="L183" s="506" t="e">
        <f ca="1">+IF(AND(ISNUMBER(OFFSET('Water Data'!$F$9,0,10*ROW('Water Data'!F177))),'Data Summary'!CA183="Yes"),OFFSET('Water Data'!$F$9,0,10*ROW('Water Data'!F177)),NA())</f>
        <v>#N/A</v>
      </c>
      <c r="M183" s="506" t="e">
        <f ca="1">+IF(AND(ISNUMBER(OFFSET('Water Data'!$G$4,0,10*ROW('Water Data'!G177))),'Data Summary'!CB183="Yes"),100-OFFSET('Water Data'!$G$4,0,10*ROW('Water Data'!G177)),NA())</f>
        <v>#N/A</v>
      </c>
      <c r="N183" s="506" t="e">
        <f ca="1">+IF(AND(ISNUMBER(OFFSET('Water Data'!$G$6,0,10*ROW('Water Data'!G177))),'Data Summary'!CC183="Yes"),OFFSET('Water Data'!$G$6,0,10*ROW('Water Data'!G177)),NA())</f>
        <v>#N/A</v>
      </c>
      <c r="O183" s="506" t="e">
        <f ca="1">+IF(AND(ISNUMBER(OFFSET('Water Data'!$G$9,0,10*ROW('Water Data'!G177))),'Data Summary'!CD183="Yes"),OFFSET('Water Data'!$G$9,0,10*ROW('Water Data'!G177)),NA())</f>
        <v>#N/A</v>
      </c>
      <c r="P183" s="506" t="e">
        <f ca="1">+IF(AND(ISNUMBER(OFFSET('Water Data'!$H$4,0,10*ROW('Water Data'!H177))),'Data Summary'!CE183="Yes"),100-OFFSET('Water Data'!$H$4,0,10*ROW('Water Data'!H177)),NA())</f>
        <v>#N/A</v>
      </c>
      <c r="Q183" s="506" t="e">
        <f ca="1">+IF(AND(ISNUMBER(OFFSET('Water Data'!$H$6,0,10*ROW('Water Data'!H177))),'Data Summary'!CF183="Yes"),OFFSET('Water Data'!$H$6,0,10*ROW('Water Data'!H177)),NA())</f>
        <v>#N/A</v>
      </c>
      <c r="R183" s="506" t="e">
        <f ca="1">+IF(AND(ISNUMBER(OFFSET('Water Data'!$H$9,0,10*ROW('Water Data'!H177))),'Data Summary'!CG183="Yes"),OFFSET('Water Data'!$H$9,0,10*ROW('Water Data'!H177)),NA())</f>
        <v>#N/A</v>
      </c>
      <c r="S183" s="506" t="e">
        <f ca="1">+IF(AND(ISNUMBER(OFFSET('Water Data'!$I$4,0,10*ROW('Water Data'!I177))),'Data Summary'!CH183="Yes"),100-OFFSET('Water Data'!$I$4,0,10*ROW('Water Data'!I177)),NA())</f>
        <v>#N/A</v>
      </c>
      <c r="T183" s="506" t="e">
        <f ca="1">+IF(AND(ISNUMBER(OFFSET('Water Data'!$I$6,0,10*ROW('Water Data'!I177))),'Data Summary'!CI183="Yes"),OFFSET('Water Data'!$I$6,0,10*ROW('Water Data'!I177)),NA())</f>
        <v>#N/A</v>
      </c>
      <c r="U183" s="506" t="e">
        <f ca="1">+IF(AND(ISNUMBER(OFFSET('Water Data'!$I$9,0,10*ROW('Water Data'!I177))),'Data Summary'!CJ183="Yes"),OFFSET('Water Data'!$I$9,0,10*ROW('Water Data'!I177)),NA())</f>
        <v>#N/A</v>
      </c>
      <c r="V183" s="507" t="e">
        <f ca="1">+IF(AND(ISNUMBER(OFFSET('Sanitation Data'!$D$4,0,10*ROW('Sanitation Data'!D177))),'Data Summary'!CK183="Yes"),100-OFFSET('Sanitation Data'!$D$4,0,10*ROW('Sanitation Data'!D177)),NA())</f>
        <v>#N/A</v>
      </c>
      <c r="W183" s="507" t="e">
        <f ca="1">+IF(AND(ISNUMBER(OFFSET('Sanitation Data'!$D$6,0,10*ROW('Sanitation Data'!D177))),'Data Summary'!CL183="Yes"),OFFSET('Sanitation Data'!$D$6,0,10*ROW('Sanitation Data'!D177)),NA())</f>
        <v>#N/A</v>
      </c>
      <c r="X183" s="507" t="e">
        <f ca="1">+IF(AND(ISNUMBER(OFFSET('Sanitation Data'!$D$10,0,10*ROW('Sanitation Data'!D177))),'Data Summary'!CM183="Yes"),OFFSET('Sanitation Data'!$D$10,0,10*ROW('Sanitation Data'!D177)),NA())</f>
        <v>#N/A</v>
      </c>
      <c r="Y183" s="507" t="e">
        <f ca="1">+IF(AND(ISNUMBER(OFFSET('Sanitation Data'!$D$11,0,10*ROW('Sanitation Data'!D177))),'Data Summary'!CN183="Yes"),OFFSET('Sanitation Data'!$D$11,0,10*ROW('Sanitation Data'!D177)),NA())</f>
        <v>#N/A</v>
      </c>
      <c r="Z183" s="507" t="e">
        <f ca="1">+IF(AND(ISNUMBER(OFFSET('Sanitation Data'!$D$12,0,10*ROW('Sanitation Data'!D177))),'Data Summary'!CO183="Yes"),OFFSET('Sanitation Data'!$D$12,0,10*ROW('Sanitation Data'!D177)),NA())</f>
        <v>#N/A</v>
      </c>
      <c r="AA183" s="507" t="e">
        <f ca="1">+IF(AND(ISNUMBER(OFFSET('Sanitation Data'!$E$4,0,10*ROW('Sanitation Data'!E177))),'Data Summary'!CP183="Yes"),100-OFFSET('Sanitation Data'!$E$4,0,10*ROW('Sanitation Data'!E177)),NA())</f>
        <v>#N/A</v>
      </c>
      <c r="AB183" s="507" t="e">
        <f ca="1">+IF(AND(ISNUMBER(OFFSET('Sanitation Data'!$E$6,0,10*ROW('Sanitation Data'!E177))),'Data Summary'!CQ183="Yes"),OFFSET('Sanitation Data'!$E$6,0,10*ROW('Sanitation Data'!E177)),NA())</f>
        <v>#N/A</v>
      </c>
      <c r="AC183" s="507" t="e">
        <f ca="1">+IF(AND(ISNUMBER(OFFSET('Sanitation Data'!$E$10,0,10*ROW('Sanitation Data'!E177))),'Data Summary'!CR183="Yes"),OFFSET('Sanitation Data'!$E$10,0,10*ROW('Sanitation Data'!E177)),NA())</f>
        <v>#N/A</v>
      </c>
      <c r="AD183" s="507" t="e">
        <f ca="1">+IF(AND(ISNUMBER(OFFSET('Sanitation Data'!$E$11,0,10*ROW('Sanitation Data'!E177))),'Data Summary'!CS183="Yes"),OFFSET('Sanitation Data'!$E$11,0,10*ROW('Sanitation Data'!E177)),NA())</f>
        <v>#N/A</v>
      </c>
      <c r="AE183" s="507" t="e">
        <f ca="1">+IF(AND(ISNUMBER(OFFSET('Sanitation Data'!$E$12,0,10*ROW('Sanitation Data'!E177))),'Data Summary'!CT183="Yes"),OFFSET('Sanitation Data'!$E$12,0,10*ROW('Sanitation Data'!E177)),NA())</f>
        <v>#N/A</v>
      </c>
      <c r="AF183" s="507" t="e">
        <f ca="1">+IF(AND(ISNUMBER(OFFSET('Sanitation Data'!$F$4,0,10*ROW('Sanitation Data'!F177))),'Data Summary'!CU183="Yes"),100-OFFSET('Sanitation Data'!$F$4,0,10*ROW('Sanitation Data'!F177)),NA())</f>
        <v>#N/A</v>
      </c>
      <c r="AG183" s="507" t="e">
        <f ca="1">+IF(AND(ISNUMBER(OFFSET('Sanitation Data'!$F$6,0,10*ROW('Sanitation Data'!F177))),'Data Summary'!CV183="Yes"),OFFSET('Sanitation Data'!$F$6,0,10*ROW('Sanitation Data'!F177)),NA())</f>
        <v>#N/A</v>
      </c>
      <c r="AH183" s="507" t="e">
        <f ca="1">+IF(AND(ISNUMBER(OFFSET('Sanitation Data'!$F$10,0,10*ROW('Sanitation Data'!F177))),'Data Summary'!CW183="Yes"),OFFSET('Sanitation Data'!$F$10,0,10*ROW('Sanitation Data'!F177)),NA())</f>
        <v>#N/A</v>
      </c>
      <c r="AI183" s="507" t="e">
        <f ca="1">+IF(AND(ISNUMBER(OFFSET('Sanitation Data'!$F$11,0,10*ROW('Sanitation Data'!F177))),'Data Summary'!CX183="Yes"),OFFSET('Sanitation Data'!$F$11,0,10*ROW('Sanitation Data'!F177)),NA())</f>
        <v>#N/A</v>
      </c>
      <c r="AJ183" s="507" t="e">
        <f ca="1">+IF(AND(ISNUMBER(OFFSET('Sanitation Data'!$F$12,0,10*ROW('Sanitation Data'!F177))),'Data Summary'!CY183="Yes"),OFFSET('Sanitation Data'!$F$12,0,10*ROW('Sanitation Data'!F177)),NA())</f>
        <v>#N/A</v>
      </c>
      <c r="AK183" s="507" t="e">
        <f ca="1">+IF(AND(ISNUMBER(OFFSET('Sanitation Data'!$G$4,0,10*ROW('Sanitation Data'!G177))),'Data Summary'!CZ183="Yes"),100-OFFSET('Sanitation Data'!$G$4,0,10*ROW('Sanitation Data'!G177)),NA())</f>
        <v>#N/A</v>
      </c>
      <c r="AL183" s="507" t="e">
        <f ca="1">+IF(AND(ISNUMBER(OFFSET('Sanitation Data'!$G$6,0,10*ROW('Sanitation Data'!G177))),'Data Summary'!DA183="Yes"),OFFSET('Sanitation Data'!$G$6,0,10*ROW('Sanitation Data'!G177)),NA())</f>
        <v>#N/A</v>
      </c>
      <c r="AM183" s="507" t="e">
        <f ca="1">+IF(AND(ISNUMBER(OFFSET('Sanitation Data'!$G$10,0,10*ROW('Sanitation Data'!G177))),'Data Summary'!DB183="Yes"),OFFSET('Sanitation Data'!$G$10,0,10*ROW('Sanitation Data'!G177)),NA())</f>
        <v>#N/A</v>
      </c>
      <c r="AN183" s="507" t="e">
        <f ca="1">+IF(AND(ISNUMBER(OFFSET('Sanitation Data'!$G$11,0,10*ROW('Sanitation Data'!G177))),'Data Summary'!DC183="Yes"),OFFSET('Sanitation Data'!$G$11,0,10*ROW('Sanitation Data'!G177)),NA())</f>
        <v>#N/A</v>
      </c>
      <c r="AO183" s="507" t="e">
        <f ca="1">+IF(AND(ISNUMBER(OFFSET('Sanitation Data'!$G$12,0,10*ROW('Sanitation Data'!G177))),'Data Summary'!DD183="Yes"),OFFSET('Sanitation Data'!$G$12,0,10*ROW('Sanitation Data'!G177)),NA())</f>
        <v>#N/A</v>
      </c>
      <c r="AP183" s="507" t="e">
        <f ca="1">+IF(AND(ISNUMBER(OFFSET('Sanitation Data'!$H$4,0,10*ROW('Sanitation Data'!H177))),'Data Summary'!DE183="Yes"),100-OFFSET('Sanitation Data'!$H$4,0,10*ROW('Sanitation Data'!H177)),NA())</f>
        <v>#N/A</v>
      </c>
      <c r="AQ183" s="507" t="e">
        <f ca="1">+IF(AND(ISNUMBER(OFFSET('Sanitation Data'!$H$6,0,10*ROW('Sanitation Data'!H177))),'Data Summary'!DF183="Yes"),OFFSET('Sanitation Data'!$H$6,0,10*ROW('Sanitation Data'!H177)),NA())</f>
        <v>#N/A</v>
      </c>
      <c r="AR183" s="507" t="e">
        <f ca="1">+IF(AND(ISNUMBER(OFFSET('Sanitation Data'!$H$10,0,10*ROW('Sanitation Data'!H177))),'Data Summary'!DG183="Yes"),OFFSET('Sanitation Data'!$H$10,0,10*ROW('Sanitation Data'!H177)),NA())</f>
        <v>#N/A</v>
      </c>
      <c r="AS183" s="507" t="e">
        <f ca="1">+IF(AND(ISNUMBER(OFFSET('Sanitation Data'!$H$11,0,10*ROW('Sanitation Data'!H177))),'Data Summary'!DH183="Yes"),OFFSET('Sanitation Data'!$H$11,0,10*ROW('Sanitation Data'!H177)),NA())</f>
        <v>#N/A</v>
      </c>
      <c r="AT183" s="507" t="e">
        <f ca="1">+IF(AND(ISNUMBER(OFFSET('Sanitation Data'!$H$12,0,10*ROW('Sanitation Data'!H177))),'Data Summary'!DI183="Yes"),OFFSET('Sanitation Data'!$H$12,0,10*ROW('Sanitation Data'!H177)),NA())</f>
        <v>#N/A</v>
      </c>
      <c r="AU183" s="507" t="e">
        <f ca="1">+IF(AND(ISNUMBER(OFFSET('Sanitation Data'!$I$4,0,10*ROW('Sanitation Data'!I177))),'Data Summary'!DJ183="Yes"),100-OFFSET('Sanitation Data'!$I$4,0,10*ROW('Sanitation Data'!I177)),NA())</f>
        <v>#N/A</v>
      </c>
      <c r="AV183" s="507" t="e">
        <f ca="1">+IF(AND(ISNUMBER(OFFSET('Sanitation Data'!$I$6,0,10*ROW('Sanitation Data'!I177))),'Data Summary'!DK183="Yes"),OFFSET('Sanitation Data'!$I$6,0,10*ROW('Sanitation Data'!I177)),NA())</f>
        <v>#N/A</v>
      </c>
      <c r="AW183" s="507" t="e">
        <f ca="1">+IF(AND(ISNUMBER(OFFSET('Sanitation Data'!$I$10,0,10*ROW('Sanitation Data'!I177))),'Data Summary'!DL183="Yes"),OFFSET('Sanitation Data'!$I$10,0,10*ROW('Sanitation Data'!I177)),NA())</f>
        <v>#N/A</v>
      </c>
      <c r="AX183" s="507" t="e">
        <f ca="1">+IF(AND(ISNUMBER(OFFSET('Sanitation Data'!$I$11,0,10*ROW('Sanitation Data'!I177))),'Data Summary'!DM183="Yes"),OFFSET('Sanitation Data'!$I$11,0,10*ROW('Sanitation Data'!I177)),NA())</f>
        <v>#N/A</v>
      </c>
      <c r="AY183" s="507" t="e">
        <f ca="1">+IF(AND(ISNUMBER(OFFSET('Sanitation Data'!$I$12,0,10*ROW('Sanitation Data'!I177))),'Data Summary'!DN183="Yes"),OFFSET('Sanitation Data'!$I$12,0,10*ROW('Sanitation Data'!I177)),NA())</f>
        <v>#N/A</v>
      </c>
      <c r="AZ183" s="508" t="e">
        <f ca="1">+IF(AND(ISNUMBER(OFFSET('Hygiene Data'!$D$5,0,10*ROW('Hygiene Data'!D177))),'Data Summary'!DO183="Yes"),OFFSET('Hygiene Data'!$D$5,0,10*ROW('Hygiene Data'!D177)),NA())</f>
        <v>#N/A</v>
      </c>
      <c r="BA183" s="508" t="e">
        <f ca="1">+IF(AND(ISNUMBER(OFFSET('Hygiene Data'!$D$7,0,10*ROW('Hygiene Data'!D177))),'Data Summary'!DP183="Yes"),OFFSET('Hygiene Data'!$D$7,0,10*ROW('Hygiene Data'!D177)),NA())</f>
        <v>#N/A</v>
      </c>
      <c r="BB183" s="508" t="e">
        <f ca="1">+IF(AND(ISNUMBER(OFFSET('Hygiene Data'!$D$9,0,10*ROW('Hygiene Data'!D177))),'Data Summary'!DQ183="Yes"),OFFSET('Hygiene Data'!$D$9,0,10*ROW('Hygiene Data'!D177)),NA())</f>
        <v>#N/A</v>
      </c>
      <c r="BC183" s="508" t="e">
        <f ca="1">+IF(AND(ISNUMBER(OFFSET('Hygiene Data'!$E$5,0,10*ROW('Hygiene Data'!E177))),'Data Summary'!DR183="Yes"),OFFSET('Hygiene Data'!$E$5,0,10*ROW('Hygiene Data'!E177)),NA())</f>
        <v>#N/A</v>
      </c>
      <c r="BD183" s="508" t="e">
        <f ca="1">+IF(AND(ISNUMBER(OFFSET('Hygiene Data'!$E$7,0,10*ROW('Hygiene Data'!E177))),'Data Summary'!DS183="Yes"),OFFSET('Hygiene Data'!$E$7,0,10*ROW('Hygiene Data'!E177)),NA())</f>
        <v>#N/A</v>
      </c>
      <c r="BE183" s="508" t="e">
        <f ca="1">+IF(AND(ISNUMBER(OFFSET('Hygiene Data'!$E$9,0,10*ROW('Hygiene Data'!E177))),'Data Summary'!DT183="Yes"),OFFSET('Hygiene Data'!$E$9,0,10*ROW('Hygiene Data'!E177)),NA())</f>
        <v>#N/A</v>
      </c>
      <c r="BF183" s="508" t="e">
        <f ca="1">+IF(AND(ISNUMBER(OFFSET('Hygiene Data'!$F$5,0,10*ROW('Hygiene Data'!F177))),'Data Summary'!DU183="Yes"),OFFSET('Hygiene Data'!$F$5,0,10*ROW('Hygiene Data'!F177)),NA())</f>
        <v>#N/A</v>
      </c>
      <c r="BG183" s="508" t="e">
        <f ca="1">+IF(AND(ISNUMBER(OFFSET('Hygiene Data'!$F$7,0,10*ROW('Hygiene Data'!F177))),'Data Summary'!DV183="Yes"),OFFSET('Hygiene Data'!$F$7,0,10*ROW('Hygiene Data'!F177)),NA())</f>
        <v>#N/A</v>
      </c>
      <c r="BH183" s="508" t="e">
        <f ca="1">+IF(AND(ISNUMBER(OFFSET('Hygiene Data'!$F$9,0,10*ROW('Hygiene Data'!F177))),'Data Summary'!DW183="Yes"),OFFSET('Hygiene Data'!$F$9,0,10*ROW('Hygiene Data'!F177)),NA())</f>
        <v>#N/A</v>
      </c>
      <c r="BI183" s="508" t="e">
        <f ca="1">+IF(AND(ISNUMBER(OFFSET('Hygiene Data'!$G$5,0,10*ROW('Hygiene Data'!G177))),'Data Summary'!DX183="Yes"),OFFSET('Hygiene Data'!$G$5,0,10*ROW('Hygiene Data'!G177)),NA())</f>
        <v>#N/A</v>
      </c>
      <c r="BJ183" s="508" t="e">
        <f ca="1">+IF(AND(ISNUMBER(OFFSET('Hygiene Data'!$G$7,0,10*ROW('Hygiene Data'!G177))),'Data Summary'!DY183="Yes"),OFFSET('Hygiene Data'!$G$7,0,10*ROW('Hygiene Data'!G177)),NA())</f>
        <v>#N/A</v>
      </c>
      <c r="BK183" s="508" t="e">
        <f ca="1">+IF(AND(ISNUMBER(OFFSET('Hygiene Data'!$G$9,0,10*ROW('Hygiene Data'!G177))),'Data Summary'!DZ183="Yes"),OFFSET('Hygiene Data'!$G$9,0,10*ROW('Hygiene Data'!G177)),NA())</f>
        <v>#N/A</v>
      </c>
      <c r="BL183" s="508" t="e">
        <f ca="1">+IF(AND(ISNUMBER(OFFSET('Hygiene Data'!$H$5,0,10*ROW('Hygiene Data'!H177))),'Data Summary'!EA183="Yes"),OFFSET('Hygiene Data'!$H$5,0,10*ROW('Hygiene Data'!H177)),NA())</f>
        <v>#N/A</v>
      </c>
      <c r="BM183" s="508" t="e">
        <f ca="1">+IF(AND(ISNUMBER(OFFSET('Hygiene Data'!$H$7,0,10*ROW('Hygiene Data'!H177))),'Data Summary'!EB183="Yes"),OFFSET('Hygiene Data'!$H$7,0,10*ROW('Hygiene Data'!H177)),NA())</f>
        <v>#N/A</v>
      </c>
      <c r="BN183" s="508" t="e">
        <f ca="1">+IF(AND(ISNUMBER(OFFSET('Hygiene Data'!$H$9,0,10*ROW('Hygiene Data'!H177))),'Data Summary'!EC183="Yes"),OFFSET('Hygiene Data'!$H$9,0,10*ROW('Hygiene Data'!H177)),NA())</f>
        <v>#N/A</v>
      </c>
      <c r="BO183" s="508" t="e">
        <f ca="1">+IF(AND(ISNUMBER(OFFSET('Hygiene Data'!$I$5,0,10*ROW('Hygiene Data'!I177))),'Data Summary'!ED183="Yes"),OFFSET('Hygiene Data'!$I$5,0,10*ROW('Hygiene Data'!I177)),NA())</f>
        <v>#N/A</v>
      </c>
      <c r="BP183" s="508" t="e">
        <f ca="1">+IF(AND(ISNUMBER(OFFSET('Hygiene Data'!$I$7,0,10*ROW('Hygiene Data'!I177))),'Data Summary'!EE183="Yes"),OFFSET('Hygiene Data'!$I$7,0,10*ROW('Hygiene Data'!I177)),NA())</f>
        <v>#N/A</v>
      </c>
      <c r="BQ183" s="508" t="e">
        <f ca="1">+IF(AND(ISNUMBER(OFFSET('Hygiene Data'!$I$9,0,10*ROW('Hygiene Data'!I177))),'Data Summary'!EF183="Yes"),OFFSET('Hygiene Data'!$I$9,0,10*ROW('Hygiene Data'!I177)),NA())</f>
        <v>#N/A</v>
      </c>
    </row>
    <row r="184" spans="1:69" x14ac:dyDescent="0.25">
      <c r="A184" s="504" t="e">
        <f ca="1">+RIGHT('Data Summary'!A184,LEN('Data Summary'!A184)-9)</f>
        <v>#VALUE!</v>
      </c>
      <c r="B184" s="478" t="str">
        <f ca="1">+IF(ISTEXT('Data Summary'!B184),'Data Summary'!B184,"")</f>
        <v/>
      </c>
      <c r="C184" s="505" t="e">
        <f ca="1">+VALUE('Data Summary'!C184)</f>
        <v>#VALUE!</v>
      </c>
      <c r="D184" s="506" t="e">
        <f ca="1">+IF(AND(ISNUMBER(OFFSET('Water Data'!$D$4,0,10*ROW('Water Data'!D178))),'Data Summary'!BS184="Yes"),100-OFFSET('Water Data'!$D$4,0,10*ROW('Water Data'!D178)),NA())</f>
        <v>#N/A</v>
      </c>
      <c r="E184" s="506" t="e">
        <f ca="1">+IF(AND(ISNUMBER(OFFSET('Water Data'!$D$6,0,10*ROW('Water Data'!D178))),'Data Summary'!BT184="Yes"),OFFSET('Water Data'!$D$6,0,10*ROW('Water Data'!D178)),NA())</f>
        <v>#N/A</v>
      </c>
      <c r="F184" s="506" t="e">
        <f ca="1">+IF(AND(ISNUMBER(OFFSET('Water Data'!$D$9,0,10*ROW('Water Data'!D178))),'Data Summary'!BU184="Yes"),OFFSET('Water Data'!$D$9,0,10*ROW('Water Data'!D178)),NA())</f>
        <v>#N/A</v>
      </c>
      <c r="G184" s="506" t="e">
        <f ca="1">+IF(AND(ISNUMBER(OFFSET('Water Data'!$E$4,0,10*ROW('Water Data'!E178))),'Data Summary'!BV184="Yes"),100-OFFSET('Water Data'!$E$4,0,10*ROW('Water Data'!E178)),NA())</f>
        <v>#N/A</v>
      </c>
      <c r="H184" s="506" t="e">
        <f ca="1">+IF(AND(ISNUMBER(OFFSET('Water Data'!$E$6,0,10*ROW('Water Data'!E178))),'Data Summary'!BW184="Yes"),OFFSET('Water Data'!$E$6,0,10*ROW('Water Data'!E178)),NA())</f>
        <v>#N/A</v>
      </c>
      <c r="I184" s="506" t="e">
        <f ca="1">+IF(AND(ISNUMBER(OFFSET('Water Data'!$E$9,0,10*ROW('Water Data'!E178))),'Data Summary'!BX184="Yes"),OFFSET('Water Data'!$E$9,0,10*ROW('Water Data'!E178)),NA())</f>
        <v>#N/A</v>
      </c>
      <c r="J184" s="506" t="e">
        <f ca="1">+IF(AND(ISNUMBER(OFFSET('Water Data'!$F$4,0,10*ROW('Water Data'!F178))),'Data Summary'!BY184="Yes"),100-OFFSET('Water Data'!$F$4,0,10*ROW('Water Data'!F178)),NA())</f>
        <v>#N/A</v>
      </c>
      <c r="K184" s="506" t="e">
        <f ca="1">+IF(AND(ISNUMBER(OFFSET('Water Data'!$F$6,0,10*ROW('Water Data'!F178))),'Data Summary'!BZ184="Yes"),OFFSET('Water Data'!$F$6,0,10*ROW('Water Data'!F178)),NA())</f>
        <v>#N/A</v>
      </c>
      <c r="L184" s="506" t="e">
        <f ca="1">+IF(AND(ISNUMBER(OFFSET('Water Data'!$F$9,0,10*ROW('Water Data'!F178))),'Data Summary'!CA184="Yes"),OFFSET('Water Data'!$F$9,0,10*ROW('Water Data'!F178)),NA())</f>
        <v>#N/A</v>
      </c>
      <c r="M184" s="506" t="e">
        <f ca="1">+IF(AND(ISNUMBER(OFFSET('Water Data'!$G$4,0,10*ROW('Water Data'!G178))),'Data Summary'!CB184="Yes"),100-OFFSET('Water Data'!$G$4,0,10*ROW('Water Data'!G178)),NA())</f>
        <v>#N/A</v>
      </c>
      <c r="N184" s="506" t="e">
        <f ca="1">+IF(AND(ISNUMBER(OFFSET('Water Data'!$G$6,0,10*ROW('Water Data'!G178))),'Data Summary'!CC184="Yes"),OFFSET('Water Data'!$G$6,0,10*ROW('Water Data'!G178)),NA())</f>
        <v>#N/A</v>
      </c>
      <c r="O184" s="506" t="e">
        <f ca="1">+IF(AND(ISNUMBER(OFFSET('Water Data'!$G$9,0,10*ROW('Water Data'!G178))),'Data Summary'!CD184="Yes"),OFFSET('Water Data'!$G$9,0,10*ROW('Water Data'!G178)),NA())</f>
        <v>#N/A</v>
      </c>
      <c r="P184" s="506" t="e">
        <f ca="1">+IF(AND(ISNUMBER(OFFSET('Water Data'!$H$4,0,10*ROW('Water Data'!H178))),'Data Summary'!CE184="Yes"),100-OFFSET('Water Data'!$H$4,0,10*ROW('Water Data'!H178)),NA())</f>
        <v>#N/A</v>
      </c>
      <c r="Q184" s="506" t="e">
        <f ca="1">+IF(AND(ISNUMBER(OFFSET('Water Data'!$H$6,0,10*ROW('Water Data'!H178))),'Data Summary'!CF184="Yes"),OFFSET('Water Data'!$H$6,0,10*ROW('Water Data'!H178)),NA())</f>
        <v>#N/A</v>
      </c>
      <c r="R184" s="506" t="e">
        <f ca="1">+IF(AND(ISNUMBER(OFFSET('Water Data'!$H$9,0,10*ROW('Water Data'!H178))),'Data Summary'!CG184="Yes"),OFFSET('Water Data'!$H$9,0,10*ROW('Water Data'!H178)),NA())</f>
        <v>#N/A</v>
      </c>
      <c r="S184" s="506" t="e">
        <f ca="1">+IF(AND(ISNUMBER(OFFSET('Water Data'!$I$4,0,10*ROW('Water Data'!I178))),'Data Summary'!CH184="Yes"),100-OFFSET('Water Data'!$I$4,0,10*ROW('Water Data'!I178)),NA())</f>
        <v>#N/A</v>
      </c>
      <c r="T184" s="506" t="e">
        <f ca="1">+IF(AND(ISNUMBER(OFFSET('Water Data'!$I$6,0,10*ROW('Water Data'!I178))),'Data Summary'!CI184="Yes"),OFFSET('Water Data'!$I$6,0,10*ROW('Water Data'!I178)),NA())</f>
        <v>#N/A</v>
      </c>
      <c r="U184" s="506" t="e">
        <f ca="1">+IF(AND(ISNUMBER(OFFSET('Water Data'!$I$9,0,10*ROW('Water Data'!I178))),'Data Summary'!CJ184="Yes"),OFFSET('Water Data'!$I$9,0,10*ROW('Water Data'!I178)),NA())</f>
        <v>#N/A</v>
      </c>
      <c r="V184" s="507" t="e">
        <f ca="1">+IF(AND(ISNUMBER(OFFSET('Sanitation Data'!$D$4,0,10*ROW('Sanitation Data'!D178))),'Data Summary'!CK184="Yes"),100-OFFSET('Sanitation Data'!$D$4,0,10*ROW('Sanitation Data'!D178)),NA())</f>
        <v>#N/A</v>
      </c>
      <c r="W184" s="507" t="e">
        <f ca="1">+IF(AND(ISNUMBER(OFFSET('Sanitation Data'!$D$6,0,10*ROW('Sanitation Data'!D178))),'Data Summary'!CL184="Yes"),OFFSET('Sanitation Data'!$D$6,0,10*ROW('Sanitation Data'!D178)),NA())</f>
        <v>#N/A</v>
      </c>
      <c r="X184" s="507" t="e">
        <f ca="1">+IF(AND(ISNUMBER(OFFSET('Sanitation Data'!$D$10,0,10*ROW('Sanitation Data'!D178))),'Data Summary'!CM184="Yes"),OFFSET('Sanitation Data'!$D$10,0,10*ROW('Sanitation Data'!D178)),NA())</f>
        <v>#N/A</v>
      </c>
      <c r="Y184" s="507" t="e">
        <f ca="1">+IF(AND(ISNUMBER(OFFSET('Sanitation Data'!$D$11,0,10*ROW('Sanitation Data'!D178))),'Data Summary'!CN184="Yes"),OFFSET('Sanitation Data'!$D$11,0,10*ROW('Sanitation Data'!D178)),NA())</f>
        <v>#N/A</v>
      </c>
      <c r="Z184" s="507" t="e">
        <f ca="1">+IF(AND(ISNUMBER(OFFSET('Sanitation Data'!$D$12,0,10*ROW('Sanitation Data'!D178))),'Data Summary'!CO184="Yes"),OFFSET('Sanitation Data'!$D$12,0,10*ROW('Sanitation Data'!D178)),NA())</f>
        <v>#N/A</v>
      </c>
      <c r="AA184" s="507" t="e">
        <f ca="1">+IF(AND(ISNUMBER(OFFSET('Sanitation Data'!$E$4,0,10*ROW('Sanitation Data'!E178))),'Data Summary'!CP184="Yes"),100-OFFSET('Sanitation Data'!$E$4,0,10*ROW('Sanitation Data'!E178)),NA())</f>
        <v>#N/A</v>
      </c>
      <c r="AB184" s="507" t="e">
        <f ca="1">+IF(AND(ISNUMBER(OFFSET('Sanitation Data'!$E$6,0,10*ROW('Sanitation Data'!E178))),'Data Summary'!CQ184="Yes"),OFFSET('Sanitation Data'!$E$6,0,10*ROW('Sanitation Data'!E178)),NA())</f>
        <v>#N/A</v>
      </c>
      <c r="AC184" s="507" t="e">
        <f ca="1">+IF(AND(ISNUMBER(OFFSET('Sanitation Data'!$E$10,0,10*ROW('Sanitation Data'!E178))),'Data Summary'!CR184="Yes"),OFFSET('Sanitation Data'!$E$10,0,10*ROW('Sanitation Data'!E178)),NA())</f>
        <v>#N/A</v>
      </c>
      <c r="AD184" s="507" t="e">
        <f ca="1">+IF(AND(ISNUMBER(OFFSET('Sanitation Data'!$E$11,0,10*ROW('Sanitation Data'!E178))),'Data Summary'!CS184="Yes"),OFFSET('Sanitation Data'!$E$11,0,10*ROW('Sanitation Data'!E178)),NA())</f>
        <v>#N/A</v>
      </c>
      <c r="AE184" s="507" t="e">
        <f ca="1">+IF(AND(ISNUMBER(OFFSET('Sanitation Data'!$E$12,0,10*ROW('Sanitation Data'!E178))),'Data Summary'!CT184="Yes"),OFFSET('Sanitation Data'!$E$12,0,10*ROW('Sanitation Data'!E178)),NA())</f>
        <v>#N/A</v>
      </c>
      <c r="AF184" s="507" t="e">
        <f ca="1">+IF(AND(ISNUMBER(OFFSET('Sanitation Data'!$F$4,0,10*ROW('Sanitation Data'!F178))),'Data Summary'!CU184="Yes"),100-OFFSET('Sanitation Data'!$F$4,0,10*ROW('Sanitation Data'!F178)),NA())</f>
        <v>#N/A</v>
      </c>
      <c r="AG184" s="507" t="e">
        <f ca="1">+IF(AND(ISNUMBER(OFFSET('Sanitation Data'!$F$6,0,10*ROW('Sanitation Data'!F178))),'Data Summary'!CV184="Yes"),OFFSET('Sanitation Data'!$F$6,0,10*ROW('Sanitation Data'!F178)),NA())</f>
        <v>#N/A</v>
      </c>
      <c r="AH184" s="507" t="e">
        <f ca="1">+IF(AND(ISNUMBER(OFFSET('Sanitation Data'!$F$10,0,10*ROW('Sanitation Data'!F178))),'Data Summary'!CW184="Yes"),OFFSET('Sanitation Data'!$F$10,0,10*ROW('Sanitation Data'!F178)),NA())</f>
        <v>#N/A</v>
      </c>
      <c r="AI184" s="507" t="e">
        <f ca="1">+IF(AND(ISNUMBER(OFFSET('Sanitation Data'!$F$11,0,10*ROW('Sanitation Data'!F178))),'Data Summary'!CX184="Yes"),OFFSET('Sanitation Data'!$F$11,0,10*ROW('Sanitation Data'!F178)),NA())</f>
        <v>#N/A</v>
      </c>
      <c r="AJ184" s="507" t="e">
        <f ca="1">+IF(AND(ISNUMBER(OFFSET('Sanitation Data'!$F$12,0,10*ROW('Sanitation Data'!F178))),'Data Summary'!CY184="Yes"),OFFSET('Sanitation Data'!$F$12,0,10*ROW('Sanitation Data'!F178)),NA())</f>
        <v>#N/A</v>
      </c>
      <c r="AK184" s="507" t="e">
        <f ca="1">+IF(AND(ISNUMBER(OFFSET('Sanitation Data'!$G$4,0,10*ROW('Sanitation Data'!G178))),'Data Summary'!CZ184="Yes"),100-OFFSET('Sanitation Data'!$G$4,0,10*ROW('Sanitation Data'!G178)),NA())</f>
        <v>#N/A</v>
      </c>
      <c r="AL184" s="507" t="e">
        <f ca="1">+IF(AND(ISNUMBER(OFFSET('Sanitation Data'!$G$6,0,10*ROW('Sanitation Data'!G178))),'Data Summary'!DA184="Yes"),OFFSET('Sanitation Data'!$G$6,0,10*ROW('Sanitation Data'!G178)),NA())</f>
        <v>#N/A</v>
      </c>
      <c r="AM184" s="507" t="e">
        <f ca="1">+IF(AND(ISNUMBER(OFFSET('Sanitation Data'!$G$10,0,10*ROW('Sanitation Data'!G178))),'Data Summary'!DB184="Yes"),OFFSET('Sanitation Data'!$G$10,0,10*ROW('Sanitation Data'!G178)),NA())</f>
        <v>#N/A</v>
      </c>
      <c r="AN184" s="507" t="e">
        <f ca="1">+IF(AND(ISNUMBER(OFFSET('Sanitation Data'!$G$11,0,10*ROW('Sanitation Data'!G178))),'Data Summary'!DC184="Yes"),OFFSET('Sanitation Data'!$G$11,0,10*ROW('Sanitation Data'!G178)),NA())</f>
        <v>#N/A</v>
      </c>
      <c r="AO184" s="507" t="e">
        <f ca="1">+IF(AND(ISNUMBER(OFFSET('Sanitation Data'!$G$12,0,10*ROW('Sanitation Data'!G178))),'Data Summary'!DD184="Yes"),OFFSET('Sanitation Data'!$G$12,0,10*ROW('Sanitation Data'!G178)),NA())</f>
        <v>#N/A</v>
      </c>
      <c r="AP184" s="507" t="e">
        <f ca="1">+IF(AND(ISNUMBER(OFFSET('Sanitation Data'!$H$4,0,10*ROW('Sanitation Data'!H178))),'Data Summary'!DE184="Yes"),100-OFFSET('Sanitation Data'!$H$4,0,10*ROW('Sanitation Data'!H178)),NA())</f>
        <v>#N/A</v>
      </c>
      <c r="AQ184" s="507" t="e">
        <f ca="1">+IF(AND(ISNUMBER(OFFSET('Sanitation Data'!$H$6,0,10*ROW('Sanitation Data'!H178))),'Data Summary'!DF184="Yes"),OFFSET('Sanitation Data'!$H$6,0,10*ROW('Sanitation Data'!H178)),NA())</f>
        <v>#N/A</v>
      </c>
      <c r="AR184" s="507" t="e">
        <f ca="1">+IF(AND(ISNUMBER(OFFSET('Sanitation Data'!$H$10,0,10*ROW('Sanitation Data'!H178))),'Data Summary'!DG184="Yes"),OFFSET('Sanitation Data'!$H$10,0,10*ROW('Sanitation Data'!H178)),NA())</f>
        <v>#N/A</v>
      </c>
      <c r="AS184" s="507" t="e">
        <f ca="1">+IF(AND(ISNUMBER(OFFSET('Sanitation Data'!$H$11,0,10*ROW('Sanitation Data'!H178))),'Data Summary'!DH184="Yes"),OFFSET('Sanitation Data'!$H$11,0,10*ROW('Sanitation Data'!H178)),NA())</f>
        <v>#N/A</v>
      </c>
      <c r="AT184" s="507" t="e">
        <f ca="1">+IF(AND(ISNUMBER(OFFSET('Sanitation Data'!$H$12,0,10*ROW('Sanitation Data'!H178))),'Data Summary'!DI184="Yes"),OFFSET('Sanitation Data'!$H$12,0,10*ROW('Sanitation Data'!H178)),NA())</f>
        <v>#N/A</v>
      </c>
      <c r="AU184" s="507" t="e">
        <f ca="1">+IF(AND(ISNUMBER(OFFSET('Sanitation Data'!$I$4,0,10*ROW('Sanitation Data'!I178))),'Data Summary'!DJ184="Yes"),100-OFFSET('Sanitation Data'!$I$4,0,10*ROW('Sanitation Data'!I178)),NA())</f>
        <v>#N/A</v>
      </c>
      <c r="AV184" s="507" t="e">
        <f ca="1">+IF(AND(ISNUMBER(OFFSET('Sanitation Data'!$I$6,0,10*ROW('Sanitation Data'!I178))),'Data Summary'!DK184="Yes"),OFFSET('Sanitation Data'!$I$6,0,10*ROW('Sanitation Data'!I178)),NA())</f>
        <v>#N/A</v>
      </c>
      <c r="AW184" s="507" t="e">
        <f ca="1">+IF(AND(ISNUMBER(OFFSET('Sanitation Data'!$I$10,0,10*ROW('Sanitation Data'!I178))),'Data Summary'!DL184="Yes"),OFFSET('Sanitation Data'!$I$10,0,10*ROW('Sanitation Data'!I178)),NA())</f>
        <v>#N/A</v>
      </c>
      <c r="AX184" s="507" t="e">
        <f ca="1">+IF(AND(ISNUMBER(OFFSET('Sanitation Data'!$I$11,0,10*ROW('Sanitation Data'!I178))),'Data Summary'!DM184="Yes"),OFFSET('Sanitation Data'!$I$11,0,10*ROW('Sanitation Data'!I178)),NA())</f>
        <v>#N/A</v>
      </c>
      <c r="AY184" s="507" t="e">
        <f ca="1">+IF(AND(ISNUMBER(OFFSET('Sanitation Data'!$I$12,0,10*ROW('Sanitation Data'!I178))),'Data Summary'!DN184="Yes"),OFFSET('Sanitation Data'!$I$12,0,10*ROW('Sanitation Data'!I178)),NA())</f>
        <v>#N/A</v>
      </c>
      <c r="AZ184" s="508" t="e">
        <f ca="1">+IF(AND(ISNUMBER(OFFSET('Hygiene Data'!$D$5,0,10*ROW('Hygiene Data'!D178))),'Data Summary'!DO184="Yes"),OFFSET('Hygiene Data'!$D$5,0,10*ROW('Hygiene Data'!D178)),NA())</f>
        <v>#N/A</v>
      </c>
      <c r="BA184" s="508" t="e">
        <f ca="1">+IF(AND(ISNUMBER(OFFSET('Hygiene Data'!$D$7,0,10*ROW('Hygiene Data'!D178))),'Data Summary'!DP184="Yes"),OFFSET('Hygiene Data'!$D$7,0,10*ROW('Hygiene Data'!D178)),NA())</f>
        <v>#N/A</v>
      </c>
      <c r="BB184" s="508" t="e">
        <f ca="1">+IF(AND(ISNUMBER(OFFSET('Hygiene Data'!$D$9,0,10*ROW('Hygiene Data'!D178))),'Data Summary'!DQ184="Yes"),OFFSET('Hygiene Data'!$D$9,0,10*ROW('Hygiene Data'!D178)),NA())</f>
        <v>#N/A</v>
      </c>
      <c r="BC184" s="508" t="e">
        <f ca="1">+IF(AND(ISNUMBER(OFFSET('Hygiene Data'!$E$5,0,10*ROW('Hygiene Data'!E178))),'Data Summary'!DR184="Yes"),OFFSET('Hygiene Data'!$E$5,0,10*ROW('Hygiene Data'!E178)),NA())</f>
        <v>#N/A</v>
      </c>
      <c r="BD184" s="508" t="e">
        <f ca="1">+IF(AND(ISNUMBER(OFFSET('Hygiene Data'!$E$7,0,10*ROW('Hygiene Data'!E178))),'Data Summary'!DS184="Yes"),OFFSET('Hygiene Data'!$E$7,0,10*ROW('Hygiene Data'!E178)),NA())</f>
        <v>#N/A</v>
      </c>
      <c r="BE184" s="508" t="e">
        <f ca="1">+IF(AND(ISNUMBER(OFFSET('Hygiene Data'!$E$9,0,10*ROW('Hygiene Data'!E178))),'Data Summary'!DT184="Yes"),OFFSET('Hygiene Data'!$E$9,0,10*ROW('Hygiene Data'!E178)),NA())</f>
        <v>#N/A</v>
      </c>
      <c r="BF184" s="508" t="e">
        <f ca="1">+IF(AND(ISNUMBER(OFFSET('Hygiene Data'!$F$5,0,10*ROW('Hygiene Data'!F178))),'Data Summary'!DU184="Yes"),OFFSET('Hygiene Data'!$F$5,0,10*ROW('Hygiene Data'!F178)),NA())</f>
        <v>#N/A</v>
      </c>
      <c r="BG184" s="508" t="e">
        <f ca="1">+IF(AND(ISNUMBER(OFFSET('Hygiene Data'!$F$7,0,10*ROW('Hygiene Data'!F178))),'Data Summary'!DV184="Yes"),OFFSET('Hygiene Data'!$F$7,0,10*ROW('Hygiene Data'!F178)),NA())</f>
        <v>#N/A</v>
      </c>
      <c r="BH184" s="508" t="e">
        <f ca="1">+IF(AND(ISNUMBER(OFFSET('Hygiene Data'!$F$9,0,10*ROW('Hygiene Data'!F178))),'Data Summary'!DW184="Yes"),OFFSET('Hygiene Data'!$F$9,0,10*ROW('Hygiene Data'!F178)),NA())</f>
        <v>#N/A</v>
      </c>
      <c r="BI184" s="508" t="e">
        <f ca="1">+IF(AND(ISNUMBER(OFFSET('Hygiene Data'!$G$5,0,10*ROW('Hygiene Data'!G178))),'Data Summary'!DX184="Yes"),OFFSET('Hygiene Data'!$G$5,0,10*ROW('Hygiene Data'!G178)),NA())</f>
        <v>#N/A</v>
      </c>
      <c r="BJ184" s="508" t="e">
        <f ca="1">+IF(AND(ISNUMBER(OFFSET('Hygiene Data'!$G$7,0,10*ROW('Hygiene Data'!G178))),'Data Summary'!DY184="Yes"),OFFSET('Hygiene Data'!$G$7,0,10*ROW('Hygiene Data'!G178)),NA())</f>
        <v>#N/A</v>
      </c>
      <c r="BK184" s="508" t="e">
        <f ca="1">+IF(AND(ISNUMBER(OFFSET('Hygiene Data'!$G$9,0,10*ROW('Hygiene Data'!G178))),'Data Summary'!DZ184="Yes"),OFFSET('Hygiene Data'!$G$9,0,10*ROW('Hygiene Data'!G178)),NA())</f>
        <v>#N/A</v>
      </c>
      <c r="BL184" s="508" t="e">
        <f ca="1">+IF(AND(ISNUMBER(OFFSET('Hygiene Data'!$H$5,0,10*ROW('Hygiene Data'!H178))),'Data Summary'!EA184="Yes"),OFFSET('Hygiene Data'!$H$5,0,10*ROW('Hygiene Data'!H178)),NA())</f>
        <v>#N/A</v>
      </c>
      <c r="BM184" s="508" t="e">
        <f ca="1">+IF(AND(ISNUMBER(OFFSET('Hygiene Data'!$H$7,0,10*ROW('Hygiene Data'!H178))),'Data Summary'!EB184="Yes"),OFFSET('Hygiene Data'!$H$7,0,10*ROW('Hygiene Data'!H178)),NA())</f>
        <v>#N/A</v>
      </c>
      <c r="BN184" s="508" t="e">
        <f ca="1">+IF(AND(ISNUMBER(OFFSET('Hygiene Data'!$H$9,0,10*ROW('Hygiene Data'!H178))),'Data Summary'!EC184="Yes"),OFFSET('Hygiene Data'!$H$9,0,10*ROW('Hygiene Data'!H178)),NA())</f>
        <v>#N/A</v>
      </c>
      <c r="BO184" s="508" t="e">
        <f ca="1">+IF(AND(ISNUMBER(OFFSET('Hygiene Data'!$I$5,0,10*ROW('Hygiene Data'!I178))),'Data Summary'!ED184="Yes"),OFFSET('Hygiene Data'!$I$5,0,10*ROW('Hygiene Data'!I178)),NA())</f>
        <v>#N/A</v>
      </c>
      <c r="BP184" s="508" t="e">
        <f ca="1">+IF(AND(ISNUMBER(OFFSET('Hygiene Data'!$I$7,0,10*ROW('Hygiene Data'!I178))),'Data Summary'!EE184="Yes"),OFFSET('Hygiene Data'!$I$7,0,10*ROW('Hygiene Data'!I178)),NA())</f>
        <v>#N/A</v>
      </c>
      <c r="BQ184" s="508" t="e">
        <f ca="1">+IF(AND(ISNUMBER(OFFSET('Hygiene Data'!$I$9,0,10*ROW('Hygiene Data'!I178))),'Data Summary'!EF184="Yes"),OFFSET('Hygiene Data'!$I$9,0,10*ROW('Hygiene Data'!I178)),NA())</f>
        <v>#N/A</v>
      </c>
    </row>
    <row r="185" spans="1:69" x14ac:dyDescent="0.25">
      <c r="A185" s="504" t="e">
        <f ca="1">+RIGHT('Data Summary'!A185,LEN('Data Summary'!A185)-9)</f>
        <v>#VALUE!</v>
      </c>
      <c r="B185" s="478" t="str">
        <f ca="1">+IF(ISTEXT('Data Summary'!B185),'Data Summary'!B185,"")</f>
        <v/>
      </c>
      <c r="C185" s="505" t="e">
        <f ca="1">+VALUE('Data Summary'!C185)</f>
        <v>#VALUE!</v>
      </c>
      <c r="D185" s="506" t="e">
        <f ca="1">+IF(AND(ISNUMBER(OFFSET('Water Data'!$D$4,0,10*ROW('Water Data'!D179))),'Data Summary'!BS185="Yes"),100-OFFSET('Water Data'!$D$4,0,10*ROW('Water Data'!D179)),NA())</f>
        <v>#N/A</v>
      </c>
      <c r="E185" s="506" t="e">
        <f ca="1">+IF(AND(ISNUMBER(OFFSET('Water Data'!$D$6,0,10*ROW('Water Data'!D179))),'Data Summary'!BT185="Yes"),OFFSET('Water Data'!$D$6,0,10*ROW('Water Data'!D179)),NA())</f>
        <v>#N/A</v>
      </c>
      <c r="F185" s="506" t="e">
        <f ca="1">+IF(AND(ISNUMBER(OFFSET('Water Data'!$D$9,0,10*ROW('Water Data'!D179))),'Data Summary'!BU185="Yes"),OFFSET('Water Data'!$D$9,0,10*ROW('Water Data'!D179)),NA())</f>
        <v>#N/A</v>
      </c>
      <c r="G185" s="506" t="e">
        <f ca="1">+IF(AND(ISNUMBER(OFFSET('Water Data'!$E$4,0,10*ROW('Water Data'!E179))),'Data Summary'!BV185="Yes"),100-OFFSET('Water Data'!$E$4,0,10*ROW('Water Data'!E179)),NA())</f>
        <v>#N/A</v>
      </c>
      <c r="H185" s="506" t="e">
        <f ca="1">+IF(AND(ISNUMBER(OFFSET('Water Data'!$E$6,0,10*ROW('Water Data'!E179))),'Data Summary'!BW185="Yes"),OFFSET('Water Data'!$E$6,0,10*ROW('Water Data'!E179)),NA())</f>
        <v>#N/A</v>
      </c>
      <c r="I185" s="506" t="e">
        <f ca="1">+IF(AND(ISNUMBER(OFFSET('Water Data'!$E$9,0,10*ROW('Water Data'!E179))),'Data Summary'!BX185="Yes"),OFFSET('Water Data'!$E$9,0,10*ROW('Water Data'!E179)),NA())</f>
        <v>#N/A</v>
      </c>
      <c r="J185" s="506" t="e">
        <f ca="1">+IF(AND(ISNUMBER(OFFSET('Water Data'!$F$4,0,10*ROW('Water Data'!F179))),'Data Summary'!BY185="Yes"),100-OFFSET('Water Data'!$F$4,0,10*ROW('Water Data'!F179)),NA())</f>
        <v>#N/A</v>
      </c>
      <c r="K185" s="506" t="e">
        <f ca="1">+IF(AND(ISNUMBER(OFFSET('Water Data'!$F$6,0,10*ROW('Water Data'!F179))),'Data Summary'!BZ185="Yes"),OFFSET('Water Data'!$F$6,0,10*ROW('Water Data'!F179)),NA())</f>
        <v>#N/A</v>
      </c>
      <c r="L185" s="506" t="e">
        <f ca="1">+IF(AND(ISNUMBER(OFFSET('Water Data'!$F$9,0,10*ROW('Water Data'!F179))),'Data Summary'!CA185="Yes"),OFFSET('Water Data'!$F$9,0,10*ROW('Water Data'!F179)),NA())</f>
        <v>#N/A</v>
      </c>
      <c r="M185" s="506" t="e">
        <f ca="1">+IF(AND(ISNUMBER(OFFSET('Water Data'!$G$4,0,10*ROW('Water Data'!G179))),'Data Summary'!CB185="Yes"),100-OFFSET('Water Data'!$G$4,0,10*ROW('Water Data'!G179)),NA())</f>
        <v>#N/A</v>
      </c>
      <c r="N185" s="506" t="e">
        <f ca="1">+IF(AND(ISNUMBER(OFFSET('Water Data'!$G$6,0,10*ROW('Water Data'!G179))),'Data Summary'!CC185="Yes"),OFFSET('Water Data'!$G$6,0,10*ROW('Water Data'!G179)),NA())</f>
        <v>#N/A</v>
      </c>
      <c r="O185" s="506" t="e">
        <f ca="1">+IF(AND(ISNUMBER(OFFSET('Water Data'!$G$9,0,10*ROW('Water Data'!G179))),'Data Summary'!CD185="Yes"),OFFSET('Water Data'!$G$9,0,10*ROW('Water Data'!G179)),NA())</f>
        <v>#N/A</v>
      </c>
      <c r="P185" s="506" t="e">
        <f ca="1">+IF(AND(ISNUMBER(OFFSET('Water Data'!$H$4,0,10*ROW('Water Data'!H179))),'Data Summary'!CE185="Yes"),100-OFFSET('Water Data'!$H$4,0,10*ROW('Water Data'!H179)),NA())</f>
        <v>#N/A</v>
      </c>
      <c r="Q185" s="506" t="e">
        <f ca="1">+IF(AND(ISNUMBER(OFFSET('Water Data'!$H$6,0,10*ROW('Water Data'!H179))),'Data Summary'!CF185="Yes"),OFFSET('Water Data'!$H$6,0,10*ROW('Water Data'!H179)),NA())</f>
        <v>#N/A</v>
      </c>
      <c r="R185" s="506" t="e">
        <f ca="1">+IF(AND(ISNUMBER(OFFSET('Water Data'!$H$9,0,10*ROW('Water Data'!H179))),'Data Summary'!CG185="Yes"),OFFSET('Water Data'!$H$9,0,10*ROW('Water Data'!H179)),NA())</f>
        <v>#N/A</v>
      </c>
      <c r="S185" s="506" t="e">
        <f ca="1">+IF(AND(ISNUMBER(OFFSET('Water Data'!$I$4,0,10*ROW('Water Data'!I179))),'Data Summary'!CH185="Yes"),100-OFFSET('Water Data'!$I$4,0,10*ROW('Water Data'!I179)),NA())</f>
        <v>#N/A</v>
      </c>
      <c r="T185" s="506" t="e">
        <f ca="1">+IF(AND(ISNUMBER(OFFSET('Water Data'!$I$6,0,10*ROW('Water Data'!I179))),'Data Summary'!CI185="Yes"),OFFSET('Water Data'!$I$6,0,10*ROW('Water Data'!I179)),NA())</f>
        <v>#N/A</v>
      </c>
      <c r="U185" s="506" t="e">
        <f ca="1">+IF(AND(ISNUMBER(OFFSET('Water Data'!$I$9,0,10*ROW('Water Data'!I179))),'Data Summary'!CJ185="Yes"),OFFSET('Water Data'!$I$9,0,10*ROW('Water Data'!I179)),NA())</f>
        <v>#N/A</v>
      </c>
      <c r="V185" s="507" t="e">
        <f ca="1">+IF(AND(ISNUMBER(OFFSET('Sanitation Data'!$D$4,0,10*ROW('Sanitation Data'!D179))),'Data Summary'!CK185="Yes"),100-OFFSET('Sanitation Data'!$D$4,0,10*ROW('Sanitation Data'!D179)),NA())</f>
        <v>#N/A</v>
      </c>
      <c r="W185" s="507" t="e">
        <f ca="1">+IF(AND(ISNUMBER(OFFSET('Sanitation Data'!$D$6,0,10*ROW('Sanitation Data'!D179))),'Data Summary'!CL185="Yes"),OFFSET('Sanitation Data'!$D$6,0,10*ROW('Sanitation Data'!D179)),NA())</f>
        <v>#N/A</v>
      </c>
      <c r="X185" s="507" t="e">
        <f ca="1">+IF(AND(ISNUMBER(OFFSET('Sanitation Data'!$D$10,0,10*ROW('Sanitation Data'!D179))),'Data Summary'!CM185="Yes"),OFFSET('Sanitation Data'!$D$10,0,10*ROW('Sanitation Data'!D179)),NA())</f>
        <v>#N/A</v>
      </c>
      <c r="Y185" s="507" t="e">
        <f ca="1">+IF(AND(ISNUMBER(OFFSET('Sanitation Data'!$D$11,0,10*ROW('Sanitation Data'!D179))),'Data Summary'!CN185="Yes"),OFFSET('Sanitation Data'!$D$11,0,10*ROW('Sanitation Data'!D179)),NA())</f>
        <v>#N/A</v>
      </c>
      <c r="Z185" s="507" t="e">
        <f ca="1">+IF(AND(ISNUMBER(OFFSET('Sanitation Data'!$D$12,0,10*ROW('Sanitation Data'!D179))),'Data Summary'!CO185="Yes"),OFFSET('Sanitation Data'!$D$12,0,10*ROW('Sanitation Data'!D179)),NA())</f>
        <v>#N/A</v>
      </c>
      <c r="AA185" s="507" t="e">
        <f ca="1">+IF(AND(ISNUMBER(OFFSET('Sanitation Data'!$E$4,0,10*ROW('Sanitation Data'!E179))),'Data Summary'!CP185="Yes"),100-OFFSET('Sanitation Data'!$E$4,0,10*ROW('Sanitation Data'!E179)),NA())</f>
        <v>#N/A</v>
      </c>
      <c r="AB185" s="507" t="e">
        <f ca="1">+IF(AND(ISNUMBER(OFFSET('Sanitation Data'!$E$6,0,10*ROW('Sanitation Data'!E179))),'Data Summary'!CQ185="Yes"),OFFSET('Sanitation Data'!$E$6,0,10*ROW('Sanitation Data'!E179)),NA())</f>
        <v>#N/A</v>
      </c>
      <c r="AC185" s="507" t="e">
        <f ca="1">+IF(AND(ISNUMBER(OFFSET('Sanitation Data'!$E$10,0,10*ROW('Sanitation Data'!E179))),'Data Summary'!CR185="Yes"),OFFSET('Sanitation Data'!$E$10,0,10*ROW('Sanitation Data'!E179)),NA())</f>
        <v>#N/A</v>
      </c>
      <c r="AD185" s="507" t="e">
        <f ca="1">+IF(AND(ISNUMBER(OFFSET('Sanitation Data'!$E$11,0,10*ROW('Sanitation Data'!E179))),'Data Summary'!CS185="Yes"),OFFSET('Sanitation Data'!$E$11,0,10*ROW('Sanitation Data'!E179)),NA())</f>
        <v>#N/A</v>
      </c>
      <c r="AE185" s="507" t="e">
        <f ca="1">+IF(AND(ISNUMBER(OFFSET('Sanitation Data'!$E$12,0,10*ROW('Sanitation Data'!E179))),'Data Summary'!CT185="Yes"),OFFSET('Sanitation Data'!$E$12,0,10*ROW('Sanitation Data'!E179)),NA())</f>
        <v>#N/A</v>
      </c>
      <c r="AF185" s="507" t="e">
        <f ca="1">+IF(AND(ISNUMBER(OFFSET('Sanitation Data'!$F$4,0,10*ROW('Sanitation Data'!F179))),'Data Summary'!CU185="Yes"),100-OFFSET('Sanitation Data'!$F$4,0,10*ROW('Sanitation Data'!F179)),NA())</f>
        <v>#N/A</v>
      </c>
      <c r="AG185" s="507" t="e">
        <f ca="1">+IF(AND(ISNUMBER(OFFSET('Sanitation Data'!$F$6,0,10*ROW('Sanitation Data'!F179))),'Data Summary'!CV185="Yes"),OFFSET('Sanitation Data'!$F$6,0,10*ROW('Sanitation Data'!F179)),NA())</f>
        <v>#N/A</v>
      </c>
      <c r="AH185" s="507" t="e">
        <f ca="1">+IF(AND(ISNUMBER(OFFSET('Sanitation Data'!$F$10,0,10*ROW('Sanitation Data'!F179))),'Data Summary'!CW185="Yes"),OFFSET('Sanitation Data'!$F$10,0,10*ROW('Sanitation Data'!F179)),NA())</f>
        <v>#N/A</v>
      </c>
      <c r="AI185" s="507" t="e">
        <f ca="1">+IF(AND(ISNUMBER(OFFSET('Sanitation Data'!$F$11,0,10*ROW('Sanitation Data'!F179))),'Data Summary'!CX185="Yes"),OFFSET('Sanitation Data'!$F$11,0,10*ROW('Sanitation Data'!F179)),NA())</f>
        <v>#N/A</v>
      </c>
      <c r="AJ185" s="507" t="e">
        <f ca="1">+IF(AND(ISNUMBER(OFFSET('Sanitation Data'!$F$12,0,10*ROW('Sanitation Data'!F179))),'Data Summary'!CY185="Yes"),OFFSET('Sanitation Data'!$F$12,0,10*ROW('Sanitation Data'!F179)),NA())</f>
        <v>#N/A</v>
      </c>
      <c r="AK185" s="507" t="e">
        <f ca="1">+IF(AND(ISNUMBER(OFFSET('Sanitation Data'!$G$4,0,10*ROW('Sanitation Data'!G179))),'Data Summary'!CZ185="Yes"),100-OFFSET('Sanitation Data'!$G$4,0,10*ROW('Sanitation Data'!G179)),NA())</f>
        <v>#N/A</v>
      </c>
      <c r="AL185" s="507" t="e">
        <f ca="1">+IF(AND(ISNUMBER(OFFSET('Sanitation Data'!$G$6,0,10*ROW('Sanitation Data'!G179))),'Data Summary'!DA185="Yes"),OFFSET('Sanitation Data'!$G$6,0,10*ROW('Sanitation Data'!G179)),NA())</f>
        <v>#N/A</v>
      </c>
      <c r="AM185" s="507" t="e">
        <f ca="1">+IF(AND(ISNUMBER(OFFSET('Sanitation Data'!$G$10,0,10*ROW('Sanitation Data'!G179))),'Data Summary'!DB185="Yes"),OFFSET('Sanitation Data'!$G$10,0,10*ROW('Sanitation Data'!G179)),NA())</f>
        <v>#N/A</v>
      </c>
      <c r="AN185" s="507" t="e">
        <f ca="1">+IF(AND(ISNUMBER(OFFSET('Sanitation Data'!$G$11,0,10*ROW('Sanitation Data'!G179))),'Data Summary'!DC185="Yes"),OFFSET('Sanitation Data'!$G$11,0,10*ROW('Sanitation Data'!G179)),NA())</f>
        <v>#N/A</v>
      </c>
      <c r="AO185" s="507" t="e">
        <f ca="1">+IF(AND(ISNUMBER(OFFSET('Sanitation Data'!$G$12,0,10*ROW('Sanitation Data'!G179))),'Data Summary'!DD185="Yes"),OFFSET('Sanitation Data'!$G$12,0,10*ROW('Sanitation Data'!G179)),NA())</f>
        <v>#N/A</v>
      </c>
      <c r="AP185" s="507" t="e">
        <f ca="1">+IF(AND(ISNUMBER(OFFSET('Sanitation Data'!$H$4,0,10*ROW('Sanitation Data'!H179))),'Data Summary'!DE185="Yes"),100-OFFSET('Sanitation Data'!$H$4,0,10*ROW('Sanitation Data'!H179)),NA())</f>
        <v>#N/A</v>
      </c>
      <c r="AQ185" s="507" t="e">
        <f ca="1">+IF(AND(ISNUMBER(OFFSET('Sanitation Data'!$H$6,0,10*ROW('Sanitation Data'!H179))),'Data Summary'!DF185="Yes"),OFFSET('Sanitation Data'!$H$6,0,10*ROW('Sanitation Data'!H179)),NA())</f>
        <v>#N/A</v>
      </c>
      <c r="AR185" s="507" t="e">
        <f ca="1">+IF(AND(ISNUMBER(OFFSET('Sanitation Data'!$H$10,0,10*ROW('Sanitation Data'!H179))),'Data Summary'!DG185="Yes"),OFFSET('Sanitation Data'!$H$10,0,10*ROW('Sanitation Data'!H179)),NA())</f>
        <v>#N/A</v>
      </c>
      <c r="AS185" s="507" t="e">
        <f ca="1">+IF(AND(ISNUMBER(OFFSET('Sanitation Data'!$H$11,0,10*ROW('Sanitation Data'!H179))),'Data Summary'!DH185="Yes"),OFFSET('Sanitation Data'!$H$11,0,10*ROW('Sanitation Data'!H179)),NA())</f>
        <v>#N/A</v>
      </c>
      <c r="AT185" s="507" t="e">
        <f ca="1">+IF(AND(ISNUMBER(OFFSET('Sanitation Data'!$H$12,0,10*ROW('Sanitation Data'!H179))),'Data Summary'!DI185="Yes"),OFFSET('Sanitation Data'!$H$12,0,10*ROW('Sanitation Data'!H179)),NA())</f>
        <v>#N/A</v>
      </c>
      <c r="AU185" s="507" t="e">
        <f ca="1">+IF(AND(ISNUMBER(OFFSET('Sanitation Data'!$I$4,0,10*ROW('Sanitation Data'!I179))),'Data Summary'!DJ185="Yes"),100-OFFSET('Sanitation Data'!$I$4,0,10*ROW('Sanitation Data'!I179)),NA())</f>
        <v>#N/A</v>
      </c>
      <c r="AV185" s="507" t="e">
        <f ca="1">+IF(AND(ISNUMBER(OFFSET('Sanitation Data'!$I$6,0,10*ROW('Sanitation Data'!I179))),'Data Summary'!DK185="Yes"),OFFSET('Sanitation Data'!$I$6,0,10*ROW('Sanitation Data'!I179)),NA())</f>
        <v>#N/A</v>
      </c>
      <c r="AW185" s="507" t="e">
        <f ca="1">+IF(AND(ISNUMBER(OFFSET('Sanitation Data'!$I$10,0,10*ROW('Sanitation Data'!I179))),'Data Summary'!DL185="Yes"),OFFSET('Sanitation Data'!$I$10,0,10*ROW('Sanitation Data'!I179)),NA())</f>
        <v>#N/A</v>
      </c>
      <c r="AX185" s="507" t="e">
        <f ca="1">+IF(AND(ISNUMBER(OFFSET('Sanitation Data'!$I$11,0,10*ROW('Sanitation Data'!I179))),'Data Summary'!DM185="Yes"),OFFSET('Sanitation Data'!$I$11,0,10*ROW('Sanitation Data'!I179)),NA())</f>
        <v>#N/A</v>
      </c>
      <c r="AY185" s="507" t="e">
        <f ca="1">+IF(AND(ISNUMBER(OFFSET('Sanitation Data'!$I$12,0,10*ROW('Sanitation Data'!I179))),'Data Summary'!DN185="Yes"),OFFSET('Sanitation Data'!$I$12,0,10*ROW('Sanitation Data'!I179)),NA())</f>
        <v>#N/A</v>
      </c>
      <c r="AZ185" s="508" t="e">
        <f ca="1">+IF(AND(ISNUMBER(OFFSET('Hygiene Data'!$D$5,0,10*ROW('Hygiene Data'!D179))),'Data Summary'!DO185="Yes"),OFFSET('Hygiene Data'!$D$5,0,10*ROW('Hygiene Data'!D179)),NA())</f>
        <v>#N/A</v>
      </c>
      <c r="BA185" s="508" t="e">
        <f ca="1">+IF(AND(ISNUMBER(OFFSET('Hygiene Data'!$D$7,0,10*ROW('Hygiene Data'!D179))),'Data Summary'!DP185="Yes"),OFFSET('Hygiene Data'!$D$7,0,10*ROW('Hygiene Data'!D179)),NA())</f>
        <v>#N/A</v>
      </c>
      <c r="BB185" s="508" t="e">
        <f ca="1">+IF(AND(ISNUMBER(OFFSET('Hygiene Data'!$D$9,0,10*ROW('Hygiene Data'!D179))),'Data Summary'!DQ185="Yes"),OFFSET('Hygiene Data'!$D$9,0,10*ROW('Hygiene Data'!D179)),NA())</f>
        <v>#N/A</v>
      </c>
      <c r="BC185" s="508" t="e">
        <f ca="1">+IF(AND(ISNUMBER(OFFSET('Hygiene Data'!$E$5,0,10*ROW('Hygiene Data'!E179))),'Data Summary'!DR185="Yes"),OFFSET('Hygiene Data'!$E$5,0,10*ROW('Hygiene Data'!E179)),NA())</f>
        <v>#N/A</v>
      </c>
      <c r="BD185" s="508" t="e">
        <f ca="1">+IF(AND(ISNUMBER(OFFSET('Hygiene Data'!$E$7,0,10*ROW('Hygiene Data'!E179))),'Data Summary'!DS185="Yes"),OFFSET('Hygiene Data'!$E$7,0,10*ROW('Hygiene Data'!E179)),NA())</f>
        <v>#N/A</v>
      </c>
      <c r="BE185" s="508" t="e">
        <f ca="1">+IF(AND(ISNUMBER(OFFSET('Hygiene Data'!$E$9,0,10*ROW('Hygiene Data'!E179))),'Data Summary'!DT185="Yes"),OFFSET('Hygiene Data'!$E$9,0,10*ROW('Hygiene Data'!E179)),NA())</f>
        <v>#N/A</v>
      </c>
      <c r="BF185" s="508" t="e">
        <f ca="1">+IF(AND(ISNUMBER(OFFSET('Hygiene Data'!$F$5,0,10*ROW('Hygiene Data'!F179))),'Data Summary'!DU185="Yes"),OFFSET('Hygiene Data'!$F$5,0,10*ROW('Hygiene Data'!F179)),NA())</f>
        <v>#N/A</v>
      </c>
      <c r="BG185" s="508" t="e">
        <f ca="1">+IF(AND(ISNUMBER(OFFSET('Hygiene Data'!$F$7,0,10*ROW('Hygiene Data'!F179))),'Data Summary'!DV185="Yes"),OFFSET('Hygiene Data'!$F$7,0,10*ROW('Hygiene Data'!F179)),NA())</f>
        <v>#N/A</v>
      </c>
      <c r="BH185" s="508" t="e">
        <f ca="1">+IF(AND(ISNUMBER(OFFSET('Hygiene Data'!$F$9,0,10*ROW('Hygiene Data'!F179))),'Data Summary'!DW185="Yes"),OFFSET('Hygiene Data'!$F$9,0,10*ROW('Hygiene Data'!F179)),NA())</f>
        <v>#N/A</v>
      </c>
      <c r="BI185" s="508" t="e">
        <f ca="1">+IF(AND(ISNUMBER(OFFSET('Hygiene Data'!$G$5,0,10*ROW('Hygiene Data'!G179))),'Data Summary'!DX185="Yes"),OFFSET('Hygiene Data'!$G$5,0,10*ROW('Hygiene Data'!G179)),NA())</f>
        <v>#N/A</v>
      </c>
      <c r="BJ185" s="508" t="e">
        <f ca="1">+IF(AND(ISNUMBER(OFFSET('Hygiene Data'!$G$7,0,10*ROW('Hygiene Data'!G179))),'Data Summary'!DY185="Yes"),OFFSET('Hygiene Data'!$G$7,0,10*ROW('Hygiene Data'!G179)),NA())</f>
        <v>#N/A</v>
      </c>
      <c r="BK185" s="508" t="e">
        <f ca="1">+IF(AND(ISNUMBER(OFFSET('Hygiene Data'!$G$9,0,10*ROW('Hygiene Data'!G179))),'Data Summary'!DZ185="Yes"),OFFSET('Hygiene Data'!$G$9,0,10*ROW('Hygiene Data'!G179)),NA())</f>
        <v>#N/A</v>
      </c>
      <c r="BL185" s="508" t="e">
        <f ca="1">+IF(AND(ISNUMBER(OFFSET('Hygiene Data'!$H$5,0,10*ROW('Hygiene Data'!H179))),'Data Summary'!EA185="Yes"),OFFSET('Hygiene Data'!$H$5,0,10*ROW('Hygiene Data'!H179)),NA())</f>
        <v>#N/A</v>
      </c>
      <c r="BM185" s="508" t="e">
        <f ca="1">+IF(AND(ISNUMBER(OFFSET('Hygiene Data'!$H$7,0,10*ROW('Hygiene Data'!H179))),'Data Summary'!EB185="Yes"),OFFSET('Hygiene Data'!$H$7,0,10*ROW('Hygiene Data'!H179)),NA())</f>
        <v>#N/A</v>
      </c>
      <c r="BN185" s="508" t="e">
        <f ca="1">+IF(AND(ISNUMBER(OFFSET('Hygiene Data'!$H$9,0,10*ROW('Hygiene Data'!H179))),'Data Summary'!EC185="Yes"),OFFSET('Hygiene Data'!$H$9,0,10*ROW('Hygiene Data'!H179)),NA())</f>
        <v>#N/A</v>
      </c>
      <c r="BO185" s="508" t="e">
        <f ca="1">+IF(AND(ISNUMBER(OFFSET('Hygiene Data'!$I$5,0,10*ROW('Hygiene Data'!I179))),'Data Summary'!ED185="Yes"),OFFSET('Hygiene Data'!$I$5,0,10*ROW('Hygiene Data'!I179)),NA())</f>
        <v>#N/A</v>
      </c>
      <c r="BP185" s="508" t="e">
        <f ca="1">+IF(AND(ISNUMBER(OFFSET('Hygiene Data'!$I$7,0,10*ROW('Hygiene Data'!I179))),'Data Summary'!EE185="Yes"),OFFSET('Hygiene Data'!$I$7,0,10*ROW('Hygiene Data'!I179)),NA())</f>
        <v>#N/A</v>
      </c>
      <c r="BQ185" s="508" t="e">
        <f ca="1">+IF(AND(ISNUMBER(OFFSET('Hygiene Data'!$I$9,0,10*ROW('Hygiene Data'!I179))),'Data Summary'!EF185="Yes"),OFFSET('Hygiene Data'!$I$9,0,10*ROW('Hygiene Data'!I179)),NA())</f>
        <v>#N/A</v>
      </c>
    </row>
    <row r="186" spans="1:69" x14ac:dyDescent="0.25">
      <c r="A186" s="504" t="e">
        <f ca="1">+RIGHT('Data Summary'!A186,LEN('Data Summary'!A186)-9)</f>
        <v>#VALUE!</v>
      </c>
      <c r="B186" s="478" t="str">
        <f ca="1">+IF(ISTEXT('Data Summary'!B186),'Data Summary'!B186,"")</f>
        <v/>
      </c>
      <c r="C186" s="505" t="e">
        <f ca="1">+VALUE('Data Summary'!C186)</f>
        <v>#VALUE!</v>
      </c>
      <c r="D186" s="506" t="e">
        <f ca="1">+IF(AND(ISNUMBER(OFFSET('Water Data'!$D$4,0,10*ROW('Water Data'!D180))),'Data Summary'!BS186="Yes"),100-OFFSET('Water Data'!$D$4,0,10*ROW('Water Data'!D180)),NA())</f>
        <v>#N/A</v>
      </c>
      <c r="E186" s="506" t="e">
        <f ca="1">+IF(AND(ISNUMBER(OFFSET('Water Data'!$D$6,0,10*ROW('Water Data'!D180))),'Data Summary'!BT186="Yes"),OFFSET('Water Data'!$D$6,0,10*ROW('Water Data'!D180)),NA())</f>
        <v>#N/A</v>
      </c>
      <c r="F186" s="506" t="e">
        <f ca="1">+IF(AND(ISNUMBER(OFFSET('Water Data'!$D$9,0,10*ROW('Water Data'!D180))),'Data Summary'!BU186="Yes"),OFFSET('Water Data'!$D$9,0,10*ROW('Water Data'!D180)),NA())</f>
        <v>#N/A</v>
      </c>
      <c r="G186" s="506" t="e">
        <f ca="1">+IF(AND(ISNUMBER(OFFSET('Water Data'!$E$4,0,10*ROW('Water Data'!E180))),'Data Summary'!BV186="Yes"),100-OFFSET('Water Data'!$E$4,0,10*ROW('Water Data'!E180)),NA())</f>
        <v>#N/A</v>
      </c>
      <c r="H186" s="506" t="e">
        <f ca="1">+IF(AND(ISNUMBER(OFFSET('Water Data'!$E$6,0,10*ROW('Water Data'!E180))),'Data Summary'!BW186="Yes"),OFFSET('Water Data'!$E$6,0,10*ROW('Water Data'!E180)),NA())</f>
        <v>#N/A</v>
      </c>
      <c r="I186" s="506" t="e">
        <f ca="1">+IF(AND(ISNUMBER(OFFSET('Water Data'!$E$9,0,10*ROW('Water Data'!E180))),'Data Summary'!BX186="Yes"),OFFSET('Water Data'!$E$9,0,10*ROW('Water Data'!E180)),NA())</f>
        <v>#N/A</v>
      </c>
      <c r="J186" s="506" t="e">
        <f ca="1">+IF(AND(ISNUMBER(OFFSET('Water Data'!$F$4,0,10*ROW('Water Data'!F180))),'Data Summary'!BY186="Yes"),100-OFFSET('Water Data'!$F$4,0,10*ROW('Water Data'!F180)),NA())</f>
        <v>#N/A</v>
      </c>
      <c r="K186" s="506" t="e">
        <f ca="1">+IF(AND(ISNUMBER(OFFSET('Water Data'!$F$6,0,10*ROW('Water Data'!F180))),'Data Summary'!BZ186="Yes"),OFFSET('Water Data'!$F$6,0,10*ROW('Water Data'!F180)),NA())</f>
        <v>#N/A</v>
      </c>
      <c r="L186" s="506" t="e">
        <f ca="1">+IF(AND(ISNUMBER(OFFSET('Water Data'!$F$9,0,10*ROW('Water Data'!F180))),'Data Summary'!CA186="Yes"),OFFSET('Water Data'!$F$9,0,10*ROW('Water Data'!F180)),NA())</f>
        <v>#N/A</v>
      </c>
      <c r="M186" s="506" t="e">
        <f ca="1">+IF(AND(ISNUMBER(OFFSET('Water Data'!$G$4,0,10*ROW('Water Data'!G180))),'Data Summary'!CB186="Yes"),100-OFFSET('Water Data'!$G$4,0,10*ROW('Water Data'!G180)),NA())</f>
        <v>#N/A</v>
      </c>
      <c r="N186" s="506" t="e">
        <f ca="1">+IF(AND(ISNUMBER(OFFSET('Water Data'!$G$6,0,10*ROW('Water Data'!G180))),'Data Summary'!CC186="Yes"),OFFSET('Water Data'!$G$6,0,10*ROW('Water Data'!G180)),NA())</f>
        <v>#N/A</v>
      </c>
      <c r="O186" s="506" t="e">
        <f ca="1">+IF(AND(ISNUMBER(OFFSET('Water Data'!$G$9,0,10*ROW('Water Data'!G180))),'Data Summary'!CD186="Yes"),OFFSET('Water Data'!$G$9,0,10*ROW('Water Data'!G180)),NA())</f>
        <v>#N/A</v>
      </c>
      <c r="P186" s="506" t="e">
        <f ca="1">+IF(AND(ISNUMBER(OFFSET('Water Data'!$H$4,0,10*ROW('Water Data'!H180))),'Data Summary'!CE186="Yes"),100-OFFSET('Water Data'!$H$4,0,10*ROW('Water Data'!H180)),NA())</f>
        <v>#N/A</v>
      </c>
      <c r="Q186" s="506" t="e">
        <f ca="1">+IF(AND(ISNUMBER(OFFSET('Water Data'!$H$6,0,10*ROW('Water Data'!H180))),'Data Summary'!CF186="Yes"),OFFSET('Water Data'!$H$6,0,10*ROW('Water Data'!H180)),NA())</f>
        <v>#N/A</v>
      </c>
      <c r="R186" s="506" t="e">
        <f ca="1">+IF(AND(ISNUMBER(OFFSET('Water Data'!$H$9,0,10*ROW('Water Data'!H180))),'Data Summary'!CG186="Yes"),OFFSET('Water Data'!$H$9,0,10*ROW('Water Data'!H180)),NA())</f>
        <v>#N/A</v>
      </c>
      <c r="S186" s="506" t="e">
        <f ca="1">+IF(AND(ISNUMBER(OFFSET('Water Data'!$I$4,0,10*ROW('Water Data'!I180))),'Data Summary'!CH186="Yes"),100-OFFSET('Water Data'!$I$4,0,10*ROW('Water Data'!I180)),NA())</f>
        <v>#N/A</v>
      </c>
      <c r="T186" s="506" t="e">
        <f ca="1">+IF(AND(ISNUMBER(OFFSET('Water Data'!$I$6,0,10*ROW('Water Data'!I180))),'Data Summary'!CI186="Yes"),OFFSET('Water Data'!$I$6,0,10*ROW('Water Data'!I180)),NA())</f>
        <v>#N/A</v>
      </c>
      <c r="U186" s="506" t="e">
        <f ca="1">+IF(AND(ISNUMBER(OFFSET('Water Data'!$I$9,0,10*ROW('Water Data'!I180))),'Data Summary'!CJ186="Yes"),OFFSET('Water Data'!$I$9,0,10*ROW('Water Data'!I180)),NA())</f>
        <v>#N/A</v>
      </c>
      <c r="V186" s="507" t="e">
        <f ca="1">+IF(AND(ISNUMBER(OFFSET('Sanitation Data'!$D$4,0,10*ROW('Sanitation Data'!D180))),'Data Summary'!CK186="Yes"),100-OFFSET('Sanitation Data'!$D$4,0,10*ROW('Sanitation Data'!D180)),NA())</f>
        <v>#N/A</v>
      </c>
      <c r="W186" s="507" t="e">
        <f ca="1">+IF(AND(ISNUMBER(OFFSET('Sanitation Data'!$D$6,0,10*ROW('Sanitation Data'!D180))),'Data Summary'!CL186="Yes"),OFFSET('Sanitation Data'!$D$6,0,10*ROW('Sanitation Data'!D180)),NA())</f>
        <v>#N/A</v>
      </c>
      <c r="X186" s="507" t="e">
        <f ca="1">+IF(AND(ISNUMBER(OFFSET('Sanitation Data'!$D$10,0,10*ROW('Sanitation Data'!D180))),'Data Summary'!CM186="Yes"),OFFSET('Sanitation Data'!$D$10,0,10*ROW('Sanitation Data'!D180)),NA())</f>
        <v>#N/A</v>
      </c>
      <c r="Y186" s="507" t="e">
        <f ca="1">+IF(AND(ISNUMBER(OFFSET('Sanitation Data'!$D$11,0,10*ROW('Sanitation Data'!D180))),'Data Summary'!CN186="Yes"),OFFSET('Sanitation Data'!$D$11,0,10*ROW('Sanitation Data'!D180)),NA())</f>
        <v>#N/A</v>
      </c>
      <c r="Z186" s="507" t="e">
        <f ca="1">+IF(AND(ISNUMBER(OFFSET('Sanitation Data'!$D$12,0,10*ROW('Sanitation Data'!D180))),'Data Summary'!CO186="Yes"),OFFSET('Sanitation Data'!$D$12,0,10*ROW('Sanitation Data'!D180)),NA())</f>
        <v>#N/A</v>
      </c>
      <c r="AA186" s="507" t="e">
        <f ca="1">+IF(AND(ISNUMBER(OFFSET('Sanitation Data'!$E$4,0,10*ROW('Sanitation Data'!E180))),'Data Summary'!CP186="Yes"),100-OFFSET('Sanitation Data'!$E$4,0,10*ROW('Sanitation Data'!E180)),NA())</f>
        <v>#N/A</v>
      </c>
      <c r="AB186" s="507" t="e">
        <f ca="1">+IF(AND(ISNUMBER(OFFSET('Sanitation Data'!$E$6,0,10*ROW('Sanitation Data'!E180))),'Data Summary'!CQ186="Yes"),OFFSET('Sanitation Data'!$E$6,0,10*ROW('Sanitation Data'!E180)),NA())</f>
        <v>#N/A</v>
      </c>
      <c r="AC186" s="507" t="e">
        <f ca="1">+IF(AND(ISNUMBER(OFFSET('Sanitation Data'!$E$10,0,10*ROW('Sanitation Data'!E180))),'Data Summary'!CR186="Yes"),OFFSET('Sanitation Data'!$E$10,0,10*ROW('Sanitation Data'!E180)),NA())</f>
        <v>#N/A</v>
      </c>
      <c r="AD186" s="507" t="e">
        <f ca="1">+IF(AND(ISNUMBER(OFFSET('Sanitation Data'!$E$11,0,10*ROW('Sanitation Data'!E180))),'Data Summary'!CS186="Yes"),OFFSET('Sanitation Data'!$E$11,0,10*ROW('Sanitation Data'!E180)),NA())</f>
        <v>#N/A</v>
      </c>
      <c r="AE186" s="507" t="e">
        <f ca="1">+IF(AND(ISNUMBER(OFFSET('Sanitation Data'!$E$12,0,10*ROW('Sanitation Data'!E180))),'Data Summary'!CT186="Yes"),OFFSET('Sanitation Data'!$E$12,0,10*ROW('Sanitation Data'!E180)),NA())</f>
        <v>#N/A</v>
      </c>
      <c r="AF186" s="507" t="e">
        <f ca="1">+IF(AND(ISNUMBER(OFFSET('Sanitation Data'!$F$4,0,10*ROW('Sanitation Data'!F180))),'Data Summary'!CU186="Yes"),100-OFFSET('Sanitation Data'!$F$4,0,10*ROW('Sanitation Data'!F180)),NA())</f>
        <v>#N/A</v>
      </c>
      <c r="AG186" s="507" t="e">
        <f ca="1">+IF(AND(ISNUMBER(OFFSET('Sanitation Data'!$F$6,0,10*ROW('Sanitation Data'!F180))),'Data Summary'!CV186="Yes"),OFFSET('Sanitation Data'!$F$6,0,10*ROW('Sanitation Data'!F180)),NA())</f>
        <v>#N/A</v>
      </c>
      <c r="AH186" s="507" t="e">
        <f ca="1">+IF(AND(ISNUMBER(OFFSET('Sanitation Data'!$F$10,0,10*ROW('Sanitation Data'!F180))),'Data Summary'!CW186="Yes"),OFFSET('Sanitation Data'!$F$10,0,10*ROW('Sanitation Data'!F180)),NA())</f>
        <v>#N/A</v>
      </c>
      <c r="AI186" s="507" t="e">
        <f ca="1">+IF(AND(ISNUMBER(OFFSET('Sanitation Data'!$F$11,0,10*ROW('Sanitation Data'!F180))),'Data Summary'!CX186="Yes"),OFFSET('Sanitation Data'!$F$11,0,10*ROW('Sanitation Data'!F180)),NA())</f>
        <v>#N/A</v>
      </c>
      <c r="AJ186" s="507" t="e">
        <f ca="1">+IF(AND(ISNUMBER(OFFSET('Sanitation Data'!$F$12,0,10*ROW('Sanitation Data'!F180))),'Data Summary'!CY186="Yes"),OFFSET('Sanitation Data'!$F$12,0,10*ROW('Sanitation Data'!F180)),NA())</f>
        <v>#N/A</v>
      </c>
      <c r="AK186" s="507" t="e">
        <f ca="1">+IF(AND(ISNUMBER(OFFSET('Sanitation Data'!$G$4,0,10*ROW('Sanitation Data'!G180))),'Data Summary'!CZ186="Yes"),100-OFFSET('Sanitation Data'!$G$4,0,10*ROW('Sanitation Data'!G180)),NA())</f>
        <v>#N/A</v>
      </c>
      <c r="AL186" s="507" t="e">
        <f ca="1">+IF(AND(ISNUMBER(OFFSET('Sanitation Data'!$G$6,0,10*ROW('Sanitation Data'!G180))),'Data Summary'!DA186="Yes"),OFFSET('Sanitation Data'!$G$6,0,10*ROW('Sanitation Data'!G180)),NA())</f>
        <v>#N/A</v>
      </c>
      <c r="AM186" s="507" t="e">
        <f ca="1">+IF(AND(ISNUMBER(OFFSET('Sanitation Data'!$G$10,0,10*ROW('Sanitation Data'!G180))),'Data Summary'!DB186="Yes"),OFFSET('Sanitation Data'!$G$10,0,10*ROW('Sanitation Data'!G180)),NA())</f>
        <v>#N/A</v>
      </c>
      <c r="AN186" s="507" t="e">
        <f ca="1">+IF(AND(ISNUMBER(OFFSET('Sanitation Data'!$G$11,0,10*ROW('Sanitation Data'!G180))),'Data Summary'!DC186="Yes"),OFFSET('Sanitation Data'!$G$11,0,10*ROW('Sanitation Data'!G180)),NA())</f>
        <v>#N/A</v>
      </c>
      <c r="AO186" s="507" t="e">
        <f ca="1">+IF(AND(ISNUMBER(OFFSET('Sanitation Data'!$G$12,0,10*ROW('Sanitation Data'!G180))),'Data Summary'!DD186="Yes"),OFFSET('Sanitation Data'!$G$12,0,10*ROW('Sanitation Data'!G180)),NA())</f>
        <v>#N/A</v>
      </c>
      <c r="AP186" s="507" t="e">
        <f ca="1">+IF(AND(ISNUMBER(OFFSET('Sanitation Data'!$H$4,0,10*ROW('Sanitation Data'!H180))),'Data Summary'!DE186="Yes"),100-OFFSET('Sanitation Data'!$H$4,0,10*ROW('Sanitation Data'!H180)),NA())</f>
        <v>#N/A</v>
      </c>
      <c r="AQ186" s="507" t="e">
        <f ca="1">+IF(AND(ISNUMBER(OFFSET('Sanitation Data'!$H$6,0,10*ROW('Sanitation Data'!H180))),'Data Summary'!DF186="Yes"),OFFSET('Sanitation Data'!$H$6,0,10*ROW('Sanitation Data'!H180)),NA())</f>
        <v>#N/A</v>
      </c>
      <c r="AR186" s="507" t="e">
        <f ca="1">+IF(AND(ISNUMBER(OFFSET('Sanitation Data'!$H$10,0,10*ROW('Sanitation Data'!H180))),'Data Summary'!DG186="Yes"),OFFSET('Sanitation Data'!$H$10,0,10*ROW('Sanitation Data'!H180)),NA())</f>
        <v>#N/A</v>
      </c>
      <c r="AS186" s="507" t="e">
        <f ca="1">+IF(AND(ISNUMBER(OFFSET('Sanitation Data'!$H$11,0,10*ROW('Sanitation Data'!H180))),'Data Summary'!DH186="Yes"),OFFSET('Sanitation Data'!$H$11,0,10*ROW('Sanitation Data'!H180)),NA())</f>
        <v>#N/A</v>
      </c>
      <c r="AT186" s="507" t="e">
        <f ca="1">+IF(AND(ISNUMBER(OFFSET('Sanitation Data'!$H$12,0,10*ROW('Sanitation Data'!H180))),'Data Summary'!DI186="Yes"),OFFSET('Sanitation Data'!$H$12,0,10*ROW('Sanitation Data'!H180)),NA())</f>
        <v>#N/A</v>
      </c>
      <c r="AU186" s="507" t="e">
        <f ca="1">+IF(AND(ISNUMBER(OFFSET('Sanitation Data'!$I$4,0,10*ROW('Sanitation Data'!I180))),'Data Summary'!DJ186="Yes"),100-OFFSET('Sanitation Data'!$I$4,0,10*ROW('Sanitation Data'!I180)),NA())</f>
        <v>#N/A</v>
      </c>
      <c r="AV186" s="507" t="e">
        <f ca="1">+IF(AND(ISNUMBER(OFFSET('Sanitation Data'!$I$6,0,10*ROW('Sanitation Data'!I180))),'Data Summary'!DK186="Yes"),OFFSET('Sanitation Data'!$I$6,0,10*ROW('Sanitation Data'!I180)),NA())</f>
        <v>#N/A</v>
      </c>
      <c r="AW186" s="507" t="e">
        <f ca="1">+IF(AND(ISNUMBER(OFFSET('Sanitation Data'!$I$10,0,10*ROW('Sanitation Data'!I180))),'Data Summary'!DL186="Yes"),OFFSET('Sanitation Data'!$I$10,0,10*ROW('Sanitation Data'!I180)),NA())</f>
        <v>#N/A</v>
      </c>
      <c r="AX186" s="507" t="e">
        <f ca="1">+IF(AND(ISNUMBER(OFFSET('Sanitation Data'!$I$11,0,10*ROW('Sanitation Data'!I180))),'Data Summary'!DM186="Yes"),OFFSET('Sanitation Data'!$I$11,0,10*ROW('Sanitation Data'!I180)),NA())</f>
        <v>#N/A</v>
      </c>
      <c r="AY186" s="507" t="e">
        <f ca="1">+IF(AND(ISNUMBER(OFFSET('Sanitation Data'!$I$12,0,10*ROW('Sanitation Data'!I180))),'Data Summary'!DN186="Yes"),OFFSET('Sanitation Data'!$I$12,0,10*ROW('Sanitation Data'!I180)),NA())</f>
        <v>#N/A</v>
      </c>
      <c r="AZ186" s="508" t="e">
        <f ca="1">+IF(AND(ISNUMBER(OFFSET('Hygiene Data'!$D$5,0,10*ROW('Hygiene Data'!D180))),'Data Summary'!DO186="Yes"),OFFSET('Hygiene Data'!$D$5,0,10*ROW('Hygiene Data'!D180)),NA())</f>
        <v>#N/A</v>
      </c>
      <c r="BA186" s="508" t="e">
        <f ca="1">+IF(AND(ISNUMBER(OFFSET('Hygiene Data'!$D$7,0,10*ROW('Hygiene Data'!D180))),'Data Summary'!DP186="Yes"),OFFSET('Hygiene Data'!$D$7,0,10*ROW('Hygiene Data'!D180)),NA())</f>
        <v>#N/A</v>
      </c>
      <c r="BB186" s="508" t="e">
        <f ca="1">+IF(AND(ISNUMBER(OFFSET('Hygiene Data'!$D$9,0,10*ROW('Hygiene Data'!D180))),'Data Summary'!DQ186="Yes"),OFFSET('Hygiene Data'!$D$9,0,10*ROW('Hygiene Data'!D180)),NA())</f>
        <v>#N/A</v>
      </c>
      <c r="BC186" s="508" t="e">
        <f ca="1">+IF(AND(ISNUMBER(OFFSET('Hygiene Data'!$E$5,0,10*ROW('Hygiene Data'!E180))),'Data Summary'!DR186="Yes"),OFFSET('Hygiene Data'!$E$5,0,10*ROW('Hygiene Data'!E180)),NA())</f>
        <v>#N/A</v>
      </c>
      <c r="BD186" s="508" t="e">
        <f ca="1">+IF(AND(ISNUMBER(OFFSET('Hygiene Data'!$E$7,0,10*ROW('Hygiene Data'!E180))),'Data Summary'!DS186="Yes"),OFFSET('Hygiene Data'!$E$7,0,10*ROW('Hygiene Data'!E180)),NA())</f>
        <v>#N/A</v>
      </c>
      <c r="BE186" s="508" t="e">
        <f ca="1">+IF(AND(ISNUMBER(OFFSET('Hygiene Data'!$E$9,0,10*ROW('Hygiene Data'!E180))),'Data Summary'!DT186="Yes"),OFFSET('Hygiene Data'!$E$9,0,10*ROW('Hygiene Data'!E180)),NA())</f>
        <v>#N/A</v>
      </c>
      <c r="BF186" s="508" t="e">
        <f ca="1">+IF(AND(ISNUMBER(OFFSET('Hygiene Data'!$F$5,0,10*ROW('Hygiene Data'!F180))),'Data Summary'!DU186="Yes"),OFFSET('Hygiene Data'!$F$5,0,10*ROW('Hygiene Data'!F180)),NA())</f>
        <v>#N/A</v>
      </c>
      <c r="BG186" s="508" t="e">
        <f ca="1">+IF(AND(ISNUMBER(OFFSET('Hygiene Data'!$F$7,0,10*ROW('Hygiene Data'!F180))),'Data Summary'!DV186="Yes"),OFFSET('Hygiene Data'!$F$7,0,10*ROW('Hygiene Data'!F180)),NA())</f>
        <v>#N/A</v>
      </c>
      <c r="BH186" s="508" t="e">
        <f ca="1">+IF(AND(ISNUMBER(OFFSET('Hygiene Data'!$F$9,0,10*ROW('Hygiene Data'!F180))),'Data Summary'!DW186="Yes"),OFFSET('Hygiene Data'!$F$9,0,10*ROW('Hygiene Data'!F180)),NA())</f>
        <v>#N/A</v>
      </c>
      <c r="BI186" s="508" t="e">
        <f ca="1">+IF(AND(ISNUMBER(OFFSET('Hygiene Data'!$G$5,0,10*ROW('Hygiene Data'!G180))),'Data Summary'!DX186="Yes"),OFFSET('Hygiene Data'!$G$5,0,10*ROW('Hygiene Data'!G180)),NA())</f>
        <v>#N/A</v>
      </c>
      <c r="BJ186" s="508" t="e">
        <f ca="1">+IF(AND(ISNUMBER(OFFSET('Hygiene Data'!$G$7,0,10*ROW('Hygiene Data'!G180))),'Data Summary'!DY186="Yes"),OFFSET('Hygiene Data'!$G$7,0,10*ROW('Hygiene Data'!G180)),NA())</f>
        <v>#N/A</v>
      </c>
      <c r="BK186" s="508" t="e">
        <f ca="1">+IF(AND(ISNUMBER(OFFSET('Hygiene Data'!$G$9,0,10*ROW('Hygiene Data'!G180))),'Data Summary'!DZ186="Yes"),OFFSET('Hygiene Data'!$G$9,0,10*ROW('Hygiene Data'!G180)),NA())</f>
        <v>#N/A</v>
      </c>
      <c r="BL186" s="508" t="e">
        <f ca="1">+IF(AND(ISNUMBER(OFFSET('Hygiene Data'!$H$5,0,10*ROW('Hygiene Data'!H180))),'Data Summary'!EA186="Yes"),OFFSET('Hygiene Data'!$H$5,0,10*ROW('Hygiene Data'!H180)),NA())</f>
        <v>#N/A</v>
      </c>
      <c r="BM186" s="508" t="e">
        <f ca="1">+IF(AND(ISNUMBER(OFFSET('Hygiene Data'!$H$7,0,10*ROW('Hygiene Data'!H180))),'Data Summary'!EB186="Yes"),OFFSET('Hygiene Data'!$H$7,0,10*ROW('Hygiene Data'!H180)),NA())</f>
        <v>#N/A</v>
      </c>
      <c r="BN186" s="508" t="e">
        <f ca="1">+IF(AND(ISNUMBER(OFFSET('Hygiene Data'!$H$9,0,10*ROW('Hygiene Data'!H180))),'Data Summary'!EC186="Yes"),OFFSET('Hygiene Data'!$H$9,0,10*ROW('Hygiene Data'!H180)),NA())</f>
        <v>#N/A</v>
      </c>
      <c r="BO186" s="508" t="e">
        <f ca="1">+IF(AND(ISNUMBER(OFFSET('Hygiene Data'!$I$5,0,10*ROW('Hygiene Data'!I180))),'Data Summary'!ED186="Yes"),OFFSET('Hygiene Data'!$I$5,0,10*ROW('Hygiene Data'!I180)),NA())</f>
        <v>#N/A</v>
      </c>
      <c r="BP186" s="508" t="e">
        <f ca="1">+IF(AND(ISNUMBER(OFFSET('Hygiene Data'!$I$7,0,10*ROW('Hygiene Data'!I180))),'Data Summary'!EE186="Yes"),OFFSET('Hygiene Data'!$I$7,0,10*ROW('Hygiene Data'!I180)),NA())</f>
        <v>#N/A</v>
      </c>
      <c r="BQ186" s="508" t="e">
        <f ca="1">+IF(AND(ISNUMBER(OFFSET('Hygiene Data'!$I$9,0,10*ROW('Hygiene Data'!I180))),'Data Summary'!EF186="Yes"),OFFSET('Hygiene Data'!$I$9,0,10*ROW('Hygiene Data'!I180)),NA())</f>
        <v>#N/A</v>
      </c>
    </row>
    <row r="187" spans="1:69" x14ac:dyDescent="0.25">
      <c r="A187" s="504" t="e">
        <f ca="1">+RIGHT('Data Summary'!A187,LEN('Data Summary'!A187)-9)</f>
        <v>#VALUE!</v>
      </c>
      <c r="B187" s="478" t="str">
        <f ca="1">+IF(ISTEXT('Data Summary'!B187),'Data Summary'!B187,"")</f>
        <v/>
      </c>
      <c r="C187" s="505" t="e">
        <f ca="1">+VALUE('Data Summary'!C187)</f>
        <v>#VALUE!</v>
      </c>
      <c r="D187" s="506" t="e">
        <f ca="1">+IF(AND(ISNUMBER(OFFSET('Water Data'!$D$4,0,10*ROW('Water Data'!D181))),'Data Summary'!BS187="Yes"),100-OFFSET('Water Data'!$D$4,0,10*ROW('Water Data'!D181)),NA())</f>
        <v>#N/A</v>
      </c>
      <c r="E187" s="506" t="e">
        <f ca="1">+IF(AND(ISNUMBER(OFFSET('Water Data'!$D$6,0,10*ROW('Water Data'!D181))),'Data Summary'!BT187="Yes"),OFFSET('Water Data'!$D$6,0,10*ROW('Water Data'!D181)),NA())</f>
        <v>#N/A</v>
      </c>
      <c r="F187" s="506" t="e">
        <f ca="1">+IF(AND(ISNUMBER(OFFSET('Water Data'!$D$9,0,10*ROW('Water Data'!D181))),'Data Summary'!BU187="Yes"),OFFSET('Water Data'!$D$9,0,10*ROW('Water Data'!D181)),NA())</f>
        <v>#N/A</v>
      </c>
      <c r="G187" s="506" t="e">
        <f ca="1">+IF(AND(ISNUMBER(OFFSET('Water Data'!$E$4,0,10*ROW('Water Data'!E181))),'Data Summary'!BV187="Yes"),100-OFFSET('Water Data'!$E$4,0,10*ROW('Water Data'!E181)),NA())</f>
        <v>#N/A</v>
      </c>
      <c r="H187" s="506" t="e">
        <f ca="1">+IF(AND(ISNUMBER(OFFSET('Water Data'!$E$6,0,10*ROW('Water Data'!E181))),'Data Summary'!BW187="Yes"),OFFSET('Water Data'!$E$6,0,10*ROW('Water Data'!E181)),NA())</f>
        <v>#N/A</v>
      </c>
      <c r="I187" s="506" t="e">
        <f ca="1">+IF(AND(ISNUMBER(OFFSET('Water Data'!$E$9,0,10*ROW('Water Data'!E181))),'Data Summary'!BX187="Yes"),OFFSET('Water Data'!$E$9,0,10*ROW('Water Data'!E181)),NA())</f>
        <v>#N/A</v>
      </c>
      <c r="J187" s="506" t="e">
        <f ca="1">+IF(AND(ISNUMBER(OFFSET('Water Data'!$F$4,0,10*ROW('Water Data'!F181))),'Data Summary'!BY187="Yes"),100-OFFSET('Water Data'!$F$4,0,10*ROW('Water Data'!F181)),NA())</f>
        <v>#N/A</v>
      </c>
      <c r="K187" s="506" t="e">
        <f ca="1">+IF(AND(ISNUMBER(OFFSET('Water Data'!$F$6,0,10*ROW('Water Data'!F181))),'Data Summary'!BZ187="Yes"),OFFSET('Water Data'!$F$6,0,10*ROW('Water Data'!F181)),NA())</f>
        <v>#N/A</v>
      </c>
      <c r="L187" s="506" t="e">
        <f ca="1">+IF(AND(ISNUMBER(OFFSET('Water Data'!$F$9,0,10*ROW('Water Data'!F181))),'Data Summary'!CA187="Yes"),OFFSET('Water Data'!$F$9,0,10*ROW('Water Data'!F181)),NA())</f>
        <v>#N/A</v>
      </c>
      <c r="M187" s="506" t="e">
        <f ca="1">+IF(AND(ISNUMBER(OFFSET('Water Data'!$G$4,0,10*ROW('Water Data'!G181))),'Data Summary'!CB187="Yes"),100-OFFSET('Water Data'!$G$4,0,10*ROW('Water Data'!G181)),NA())</f>
        <v>#N/A</v>
      </c>
      <c r="N187" s="506" t="e">
        <f ca="1">+IF(AND(ISNUMBER(OFFSET('Water Data'!$G$6,0,10*ROW('Water Data'!G181))),'Data Summary'!CC187="Yes"),OFFSET('Water Data'!$G$6,0,10*ROW('Water Data'!G181)),NA())</f>
        <v>#N/A</v>
      </c>
      <c r="O187" s="506" t="e">
        <f ca="1">+IF(AND(ISNUMBER(OFFSET('Water Data'!$G$9,0,10*ROW('Water Data'!G181))),'Data Summary'!CD187="Yes"),OFFSET('Water Data'!$G$9,0,10*ROW('Water Data'!G181)),NA())</f>
        <v>#N/A</v>
      </c>
      <c r="P187" s="506" t="e">
        <f ca="1">+IF(AND(ISNUMBER(OFFSET('Water Data'!$H$4,0,10*ROW('Water Data'!H181))),'Data Summary'!CE187="Yes"),100-OFFSET('Water Data'!$H$4,0,10*ROW('Water Data'!H181)),NA())</f>
        <v>#N/A</v>
      </c>
      <c r="Q187" s="506" t="e">
        <f ca="1">+IF(AND(ISNUMBER(OFFSET('Water Data'!$H$6,0,10*ROW('Water Data'!H181))),'Data Summary'!CF187="Yes"),OFFSET('Water Data'!$H$6,0,10*ROW('Water Data'!H181)),NA())</f>
        <v>#N/A</v>
      </c>
      <c r="R187" s="506" t="e">
        <f ca="1">+IF(AND(ISNUMBER(OFFSET('Water Data'!$H$9,0,10*ROW('Water Data'!H181))),'Data Summary'!CG187="Yes"),OFFSET('Water Data'!$H$9,0,10*ROW('Water Data'!H181)),NA())</f>
        <v>#N/A</v>
      </c>
      <c r="S187" s="506" t="e">
        <f ca="1">+IF(AND(ISNUMBER(OFFSET('Water Data'!$I$4,0,10*ROW('Water Data'!I181))),'Data Summary'!CH187="Yes"),100-OFFSET('Water Data'!$I$4,0,10*ROW('Water Data'!I181)),NA())</f>
        <v>#N/A</v>
      </c>
      <c r="T187" s="506" t="e">
        <f ca="1">+IF(AND(ISNUMBER(OFFSET('Water Data'!$I$6,0,10*ROW('Water Data'!I181))),'Data Summary'!CI187="Yes"),OFFSET('Water Data'!$I$6,0,10*ROW('Water Data'!I181)),NA())</f>
        <v>#N/A</v>
      </c>
      <c r="U187" s="506" t="e">
        <f ca="1">+IF(AND(ISNUMBER(OFFSET('Water Data'!$I$9,0,10*ROW('Water Data'!I181))),'Data Summary'!CJ187="Yes"),OFFSET('Water Data'!$I$9,0,10*ROW('Water Data'!I181)),NA())</f>
        <v>#N/A</v>
      </c>
      <c r="V187" s="507" t="e">
        <f ca="1">+IF(AND(ISNUMBER(OFFSET('Sanitation Data'!$D$4,0,10*ROW('Sanitation Data'!D181))),'Data Summary'!CK187="Yes"),100-OFFSET('Sanitation Data'!$D$4,0,10*ROW('Sanitation Data'!D181)),NA())</f>
        <v>#N/A</v>
      </c>
      <c r="W187" s="507" t="e">
        <f ca="1">+IF(AND(ISNUMBER(OFFSET('Sanitation Data'!$D$6,0,10*ROW('Sanitation Data'!D181))),'Data Summary'!CL187="Yes"),OFFSET('Sanitation Data'!$D$6,0,10*ROW('Sanitation Data'!D181)),NA())</f>
        <v>#N/A</v>
      </c>
      <c r="X187" s="507" t="e">
        <f ca="1">+IF(AND(ISNUMBER(OFFSET('Sanitation Data'!$D$10,0,10*ROW('Sanitation Data'!D181))),'Data Summary'!CM187="Yes"),OFFSET('Sanitation Data'!$D$10,0,10*ROW('Sanitation Data'!D181)),NA())</f>
        <v>#N/A</v>
      </c>
      <c r="Y187" s="507" t="e">
        <f ca="1">+IF(AND(ISNUMBER(OFFSET('Sanitation Data'!$D$11,0,10*ROW('Sanitation Data'!D181))),'Data Summary'!CN187="Yes"),OFFSET('Sanitation Data'!$D$11,0,10*ROW('Sanitation Data'!D181)),NA())</f>
        <v>#N/A</v>
      </c>
      <c r="Z187" s="507" t="e">
        <f ca="1">+IF(AND(ISNUMBER(OFFSET('Sanitation Data'!$D$12,0,10*ROW('Sanitation Data'!D181))),'Data Summary'!CO187="Yes"),OFFSET('Sanitation Data'!$D$12,0,10*ROW('Sanitation Data'!D181)),NA())</f>
        <v>#N/A</v>
      </c>
      <c r="AA187" s="507" t="e">
        <f ca="1">+IF(AND(ISNUMBER(OFFSET('Sanitation Data'!$E$4,0,10*ROW('Sanitation Data'!E181))),'Data Summary'!CP187="Yes"),100-OFFSET('Sanitation Data'!$E$4,0,10*ROW('Sanitation Data'!E181)),NA())</f>
        <v>#N/A</v>
      </c>
      <c r="AB187" s="507" t="e">
        <f ca="1">+IF(AND(ISNUMBER(OFFSET('Sanitation Data'!$E$6,0,10*ROW('Sanitation Data'!E181))),'Data Summary'!CQ187="Yes"),OFFSET('Sanitation Data'!$E$6,0,10*ROW('Sanitation Data'!E181)),NA())</f>
        <v>#N/A</v>
      </c>
      <c r="AC187" s="507" t="e">
        <f ca="1">+IF(AND(ISNUMBER(OFFSET('Sanitation Data'!$E$10,0,10*ROW('Sanitation Data'!E181))),'Data Summary'!CR187="Yes"),OFFSET('Sanitation Data'!$E$10,0,10*ROW('Sanitation Data'!E181)),NA())</f>
        <v>#N/A</v>
      </c>
      <c r="AD187" s="507" t="e">
        <f ca="1">+IF(AND(ISNUMBER(OFFSET('Sanitation Data'!$E$11,0,10*ROW('Sanitation Data'!E181))),'Data Summary'!CS187="Yes"),OFFSET('Sanitation Data'!$E$11,0,10*ROW('Sanitation Data'!E181)),NA())</f>
        <v>#N/A</v>
      </c>
      <c r="AE187" s="507" t="e">
        <f ca="1">+IF(AND(ISNUMBER(OFFSET('Sanitation Data'!$E$12,0,10*ROW('Sanitation Data'!E181))),'Data Summary'!CT187="Yes"),OFFSET('Sanitation Data'!$E$12,0,10*ROW('Sanitation Data'!E181)),NA())</f>
        <v>#N/A</v>
      </c>
      <c r="AF187" s="507" t="e">
        <f ca="1">+IF(AND(ISNUMBER(OFFSET('Sanitation Data'!$F$4,0,10*ROW('Sanitation Data'!F181))),'Data Summary'!CU187="Yes"),100-OFFSET('Sanitation Data'!$F$4,0,10*ROW('Sanitation Data'!F181)),NA())</f>
        <v>#N/A</v>
      </c>
      <c r="AG187" s="507" t="e">
        <f ca="1">+IF(AND(ISNUMBER(OFFSET('Sanitation Data'!$F$6,0,10*ROW('Sanitation Data'!F181))),'Data Summary'!CV187="Yes"),OFFSET('Sanitation Data'!$F$6,0,10*ROW('Sanitation Data'!F181)),NA())</f>
        <v>#N/A</v>
      </c>
      <c r="AH187" s="507" t="e">
        <f ca="1">+IF(AND(ISNUMBER(OFFSET('Sanitation Data'!$F$10,0,10*ROW('Sanitation Data'!F181))),'Data Summary'!CW187="Yes"),OFFSET('Sanitation Data'!$F$10,0,10*ROW('Sanitation Data'!F181)),NA())</f>
        <v>#N/A</v>
      </c>
      <c r="AI187" s="507" t="e">
        <f ca="1">+IF(AND(ISNUMBER(OFFSET('Sanitation Data'!$F$11,0,10*ROW('Sanitation Data'!F181))),'Data Summary'!CX187="Yes"),OFFSET('Sanitation Data'!$F$11,0,10*ROW('Sanitation Data'!F181)),NA())</f>
        <v>#N/A</v>
      </c>
      <c r="AJ187" s="507" t="e">
        <f ca="1">+IF(AND(ISNUMBER(OFFSET('Sanitation Data'!$F$12,0,10*ROW('Sanitation Data'!F181))),'Data Summary'!CY187="Yes"),OFFSET('Sanitation Data'!$F$12,0,10*ROW('Sanitation Data'!F181)),NA())</f>
        <v>#N/A</v>
      </c>
      <c r="AK187" s="507" t="e">
        <f ca="1">+IF(AND(ISNUMBER(OFFSET('Sanitation Data'!$G$4,0,10*ROW('Sanitation Data'!G181))),'Data Summary'!CZ187="Yes"),100-OFFSET('Sanitation Data'!$G$4,0,10*ROW('Sanitation Data'!G181)),NA())</f>
        <v>#N/A</v>
      </c>
      <c r="AL187" s="507" t="e">
        <f ca="1">+IF(AND(ISNUMBER(OFFSET('Sanitation Data'!$G$6,0,10*ROW('Sanitation Data'!G181))),'Data Summary'!DA187="Yes"),OFFSET('Sanitation Data'!$G$6,0,10*ROW('Sanitation Data'!G181)),NA())</f>
        <v>#N/A</v>
      </c>
      <c r="AM187" s="507" t="e">
        <f ca="1">+IF(AND(ISNUMBER(OFFSET('Sanitation Data'!$G$10,0,10*ROW('Sanitation Data'!G181))),'Data Summary'!DB187="Yes"),OFFSET('Sanitation Data'!$G$10,0,10*ROW('Sanitation Data'!G181)),NA())</f>
        <v>#N/A</v>
      </c>
      <c r="AN187" s="507" t="e">
        <f ca="1">+IF(AND(ISNUMBER(OFFSET('Sanitation Data'!$G$11,0,10*ROW('Sanitation Data'!G181))),'Data Summary'!DC187="Yes"),OFFSET('Sanitation Data'!$G$11,0,10*ROW('Sanitation Data'!G181)),NA())</f>
        <v>#N/A</v>
      </c>
      <c r="AO187" s="507" t="e">
        <f ca="1">+IF(AND(ISNUMBER(OFFSET('Sanitation Data'!$G$12,0,10*ROW('Sanitation Data'!G181))),'Data Summary'!DD187="Yes"),OFFSET('Sanitation Data'!$G$12,0,10*ROW('Sanitation Data'!G181)),NA())</f>
        <v>#N/A</v>
      </c>
      <c r="AP187" s="507" t="e">
        <f ca="1">+IF(AND(ISNUMBER(OFFSET('Sanitation Data'!$H$4,0,10*ROW('Sanitation Data'!H181))),'Data Summary'!DE187="Yes"),100-OFFSET('Sanitation Data'!$H$4,0,10*ROW('Sanitation Data'!H181)),NA())</f>
        <v>#N/A</v>
      </c>
      <c r="AQ187" s="507" t="e">
        <f ca="1">+IF(AND(ISNUMBER(OFFSET('Sanitation Data'!$H$6,0,10*ROW('Sanitation Data'!H181))),'Data Summary'!DF187="Yes"),OFFSET('Sanitation Data'!$H$6,0,10*ROW('Sanitation Data'!H181)),NA())</f>
        <v>#N/A</v>
      </c>
      <c r="AR187" s="507" t="e">
        <f ca="1">+IF(AND(ISNUMBER(OFFSET('Sanitation Data'!$H$10,0,10*ROW('Sanitation Data'!H181))),'Data Summary'!DG187="Yes"),OFFSET('Sanitation Data'!$H$10,0,10*ROW('Sanitation Data'!H181)),NA())</f>
        <v>#N/A</v>
      </c>
      <c r="AS187" s="507" t="e">
        <f ca="1">+IF(AND(ISNUMBER(OFFSET('Sanitation Data'!$H$11,0,10*ROW('Sanitation Data'!H181))),'Data Summary'!DH187="Yes"),OFFSET('Sanitation Data'!$H$11,0,10*ROW('Sanitation Data'!H181)),NA())</f>
        <v>#N/A</v>
      </c>
      <c r="AT187" s="507" t="e">
        <f ca="1">+IF(AND(ISNUMBER(OFFSET('Sanitation Data'!$H$12,0,10*ROW('Sanitation Data'!H181))),'Data Summary'!DI187="Yes"),OFFSET('Sanitation Data'!$H$12,0,10*ROW('Sanitation Data'!H181)),NA())</f>
        <v>#N/A</v>
      </c>
      <c r="AU187" s="507" t="e">
        <f ca="1">+IF(AND(ISNUMBER(OFFSET('Sanitation Data'!$I$4,0,10*ROW('Sanitation Data'!I181))),'Data Summary'!DJ187="Yes"),100-OFFSET('Sanitation Data'!$I$4,0,10*ROW('Sanitation Data'!I181)),NA())</f>
        <v>#N/A</v>
      </c>
      <c r="AV187" s="507" t="e">
        <f ca="1">+IF(AND(ISNUMBER(OFFSET('Sanitation Data'!$I$6,0,10*ROW('Sanitation Data'!I181))),'Data Summary'!DK187="Yes"),OFFSET('Sanitation Data'!$I$6,0,10*ROW('Sanitation Data'!I181)),NA())</f>
        <v>#N/A</v>
      </c>
      <c r="AW187" s="507" t="e">
        <f ca="1">+IF(AND(ISNUMBER(OFFSET('Sanitation Data'!$I$10,0,10*ROW('Sanitation Data'!I181))),'Data Summary'!DL187="Yes"),OFFSET('Sanitation Data'!$I$10,0,10*ROW('Sanitation Data'!I181)),NA())</f>
        <v>#N/A</v>
      </c>
      <c r="AX187" s="507" t="e">
        <f ca="1">+IF(AND(ISNUMBER(OFFSET('Sanitation Data'!$I$11,0,10*ROW('Sanitation Data'!I181))),'Data Summary'!DM187="Yes"),OFFSET('Sanitation Data'!$I$11,0,10*ROW('Sanitation Data'!I181)),NA())</f>
        <v>#N/A</v>
      </c>
      <c r="AY187" s="507" t="e">
        <f ca="1">+IF(AND(ISNUMBER(OFFSET('Sanitation Data'!$I$12,0,10*ROW('Sanitation Data'!I181))),'Data Summary'!DN187="Yes"),OFFSET('Sanitation Data'!$I$12,0,10*ROW('Sanitation Data'!I181)),NA())</f>
        <v>#N/A</v>
      </c>
      <c r="AZ187" s="508" t="e">
        <f ca="1">+IF(AND(ISNUMBER(OFFSET('Hygiene Data'!$D$5,0,10*ROW('Hygiene Data'!D181))),'Data Summary'!DO187="Yes"),OFFSET('Hygiene Data'!$D$5,0,10*ROW('Hygiene Data'!D181)),NA())</f>
        <v>#N/A</v>
      </c>
      <c r="BA187" s="508" t="e">
        <f ca="1">+IF(AND(ISNUMBER(OFFSET('Hygiene Data'!$D$7,0,10*ROW('Hygiene Data'!D181))),'Data Summary'!DP187="Yes"),OFFSET('Hygiene Data'!$D$7,0,10*ROW('Hygiene Data'!D181)),NA())</f>
        <v>#N/A</v>
      </c>
      <c r="BB187" s="508" t="e">
        <f ca="1">+IF(AND(ISNUMBER(OFFSET('Hygiene Data'!$D$9,0,10*ROW('Hygiene Data'!D181))),'Data Summary'!DQ187="Yes"),OFFSET('Hygiene Data'!$D$9,0,10*ROW('Hygiene Data'!D181)),NA())</f>
        <v>#N/A</v>
      </c>
      <c r="BC187" s="508" t="e">
        <f ca="1">+IF(AND(ISNUMBER(OFFSET('Hygiene Data'!$E$5,0,10*ROW('Hygiene Data'!E181))),'Data Summary'!DR187="Yes"),OFFSET('Hygiene Data'!$E$5,0,10*ROW('Hygiene Data'!E181)),NA())</f>
        <v>#N/A</v>
      </c>
      <c r="BD187" s="508" t="e">
        <f ca="1">+IF(AND(ISNUMBER(OFFSET('Hygiene Data'!$E$7,0,10*ROW('Hygiene Data'!E181))),'Data Summary'!DS187="Yes"),OFFSET('Hygiene Data'!$E$7,0,10*ROW('Hygiene Data'!E181)),NA())</f>
        <v>#N/A</v>
      </c>
      <c r="BE187" s="508" t="e">
        <f ca="1">+IF(AND(ISNUMBER(OFFSET('Hygiene Data'!$E$9,0,10*ROW('Hygiene Data'!E181))),'Data Summary'!DT187="Yes"),OFFSET('Hygiene Data'!$E$9,0,10*ROW('Hygiene Data'!E181)),NA())</f>
        <v>#N/A</v>
      </c>
      <c r="BF187" s="508" t="e">
        <f ca="1">+IF(AND(ISNUMBER(OFFSET('Hygiene Data'!$F$5,0,10*ROW('Hygiene Data'!F181))),'Data Summary'!DU187="Yes"),OFFSET('Hygiene Data'!$F$5,0,10*ROW('Hygiene Data'!F181)),NA())</f>
        <v>#N/A</v>
      </c>
      <c r="BG187" s="508" t="e">
        <f ca="1">+IF(AND(ISNUMBER(OFFSET('Hygiene Data'!$F$7,0,10*ROW('Hygiene Data'!F181))),'Data Summary'!DV187="Yes"),OFFSET('Hygiene Data'!$F$7,0,10*ROW('Hygiene Data'!F181)),NA())</f>
        <v>#N/A</v>
      </c>
      <c r="BH187" s="508" t="e">
        <f ca="1">+IF(AND(ISNUMBER(OFFSET('Hygiene Data'!$F$9,0,10*ROW('Hygiene Data'!F181))),'Data Summary'!DW187="Yes"),OFFSET('Hygiene Data'!$F$9,0,10*ROW('Hygiene Data'!F181)),NA())</f>
        <v>#N/A</v>
      </c>
      <c r="BI187" s="508" t="e">
        <f ca="1">+IF(AND(ISNUMBER(OFFSET('Hygiene Data'!$G$5,0,10*ROW('Hygiene Data'!G181))),'Data Summary'!DX187="Yes"),OFFSET('Hygiene Data'!$G$5,0,10*ROW('Hygiene Data'!G181)),NA())</f>
        <v>#N/A</v>
      </c>
      <c r="BJ187" s="508" t="e">
        <f ca="1">+IF(AND(ISNUMBER(OFFSET('Hygiene Data'!$G$7,0,10*ROW('Hygiene Data'!G181))),'Data Summary'!DY187="Yes"),OFFSET('Hygiene Data'!$G$7,0,10*ROW('Hygiene Data'!G181)),NA())</f>
        <v>#N/A</v>
      </c>
      <c r="BK187" s="508" t="e">
        <f ca="1">+IF(AND(ISNUMBER(OFFSET('Hygiene Data'!$G$9,0,10*ROW('Hygiene Data'!G181))),'Data Summary'!DZ187="Yes"),OFFSET('Hygiene Data'!$G$9,0,10*ROW('Hygiene Data'!G181)),NA())</f>
        <v>#N/A</v>
      </c>
      <c r="BL187" s="508" t="e">
        <f ca="1">+IF(AND(ISNUMBER(OFFSET('Hygiene Data'!$H$5,0,10*ROW('Hygiene Data'!H181))),'Data Summary'!EA187="Yes"),OFFSET('Hygiene Data'!$H$5,0,10*ROW('Hygiene Data'!H181)),NA())</f>
        <v>#N/A</v>
      </c>
      <c r="BM187" s="508" t="e">
        <f ca="1">+IF(AND(ISNUMBER(OFFSET('Hygiene Data'!$H$7,0,10*ROW('Hygiene Data'!H181))),'Data Summary'!EB187="Yes"),OFFSET('Hygiene Data'!$H$7,0,10*ROW('Hygiene Data'!H181)),NA())</f>
        <v>#N/A</v>
      </c>
      <c r="BN187" s="508" t="e">
        <f ca="1">+IF(AND(ISNUMBER(OFFSET('Hygiene Data'!$H$9,0,10*ROW('Hygiene Data'!H181))),'Data Summary'!EC187="Yes"),OFFSET('Hygiene Data'!$H$9,0,10*ROW('Hygiene Data'!H181)),NA())</f>
        <v>#N/A</v>
      </c>
      <c r="BO187" s="508" t="e">
        <f ca="1">+IF(AND(ISNUMBER(OFFSET('Hygiene Data'!$I$5,0,10*ROW('Hygiene Data'!I181))),'Data Summary'!ED187="Yes"),OFFSET('Hygiene Data'!$I$5,0,10*ROW('Hygiene Data'!I181)),NA())</f>
        <v>#N/A</v>
      </c>
      <c r="BP187" s="508" t="e">
        <f ca="1">+IF(AND(ISNUMBER(OFFSET('Hygiene Data'!$I$7,0,10*ROW('Hygiene Data'!I181))),'Data Summary'!EE187="Yes"),OFFSET('Hygiene Data'!$I$7,0,10*ROW('Hygiene Data'!I181)),NA())</f>
        <v>#N/A</v>
      </c>
      <c r="BQ187" s="508" t="e">
        <f ca="1">+IF(AND(ISNUMBER(OFFSET('Hygiene Data'!$I$9,0,10*ROW('Hygiene Data'!I181))),'Data Summary'!EF187="Yes"),OFFSET('Hygiene Data'!$I$9,0,10*ROW('Hygiene Data'!I181)),NA())</f>
        <v>#N/A</v>
      </c>
    </row>
    <row r="188" spans="1:69" x14ac:dyDescent="0.25">
      <c r="A188" s="504" t="e">
        <f ca="1">+RIGHT('Data Summary'!A188,LEN('Data Summary'!A188)-9)</f>
        <v>#VALUE!</v>
      </c>
      <c r="B188" s="478" t="str">
        <f ca="1">+IF(ISTEXT('Data Summary'!B188),'Data Summary'!B188,"")</f>
        <v/>
      </c>
      <c r="C188" s="505" t="e">
        <f ca="1">+VALUE('Data Summary'!C188)</f>
        <v>#VALUE!</v>
      </c>
      <c r="D188" s="506" t="e">
        <f ca="1">+IF(AND(ISNUMBER(OFFSET('Water Data'!$D$4,0,10*ROW('Water Data'!D182))),'Data Summary'!BS188="Yes"),100-OFFSET('Water Data'!$D$4,0,10*ROW('Water Data'!D182)),NA())</f>
        <v>#N/A</v>
      </c>
      <c r="E188" s="506" t="e">
        <f ca="1">+IF(AND(ISNUMBER(OFFSET('Water Data'!$D$6,0,10*ROW('Water Data'!D182))),'Data Summary'!BT188="Yes"),OFFSET('Water Data'!$D$6,0,10*ROW('Water Data'!D182)),NA())</f>
        <v>#N/A</v>
      </c>
      <c r="F188" s="506" t="e">
        <f ca="1">+IF(AND(ISNUMBER(OFFSET('Water Data'!$D$9,0,10*ROW('Water Data'!D182))),'Data Summary'!BU188="Yes"),OFFSET('Water Data'!$D$9,0,10*ROW('Water Data'!D182)),NA())</f>
        <v>#N/A</v>
      </c>
      <c r="G188" s="506" t="e">
        <f ca="1">+IF(AND(ISNUMBER(OFFSET('Water Data'!$E$4,0,10*ROW('Water Data'!E182))),'Data Summary'!BV188="Yes"),100-OFFSET('Water Data'!$E$4,0,10*ROW('Water Data'!E182)),NA())</f>
        <v>#N/A</v>
      </c>
      <c r="H188" s="506" t="e">
        <f ca="1">+IF(AND(ISNUMBER(OFFSET('Water Data'!$E$6,0,10*ROW('Water Data'!E182))),'Data Summary'!BW188="Yes"),OFFSET('Water Data'!$E$6,0,10*ROW('Water Data'!E182)),NA())</f>
        <v>#N/A</v>
      </c>
      <c r="I188" s="506" t="e">
        <f ca="1">+IF(AND(ISNUMBER(OFFSET('Water Data'!$E$9,0,10*ROW('Water Data'!E182))),'Data Summary'!BX188="Yes"),OFFSET('Water Data'!$E$9,0,10*ROW('Water Data'!E182)),NA())</f>
        <v>#N/A</v>
      </c>
      <c r="J188" s="506" t="e">
        <f ca="1">+IF(AND(ISNUMBER(OFFSET('Water Data'!$F$4,0,10*ROW('Water Data'!F182))),'Data Summary'!BY188="Yes"),100-OFFSET('Water Data'!$F$4,0,10*ROW('Water Data'!F182)),NA())</f>
        <v>#N/A</v>
      </c>
      <c r="K188" s="506" t="e">
        <f ca="1">+IF(AND(ISNUMBER(OFFSET('Water Data'!$F$6,0,10*ROW('Water Data'!F182))),'Data Summary'!BZ188="Yes"),OFFSET('Water Data'!$F$6,0,10*ROW('Water Data'!F182)),NA())</f>
        <v>#N/A</v>
      </c>
      <c r="L188" s="506" t="e">
        <f ca="1">+IF(AND(ISNUMBER(OFFSET('Water Data'!$F$9,0,10*ROW('Water Data'!F182))),'Data Summary'!CA188="Yes"),OFFSET('Water Data'!$F$9,0,10*ROW('Water Data'!F182)),NA())</f>
        <v>#N/A</v>
      </c>
      <c r="M188" s="506" t="e">
        <f ca="1">+IF(AND(ISNUMBER(OFFSET('Water Data'!$G$4,0,10*ROW('Water Data'!G182))),'Data Summary'!CB188="Yes"),100-OFFSET('Water Data'!$G$4,0,10*ROW('Water Data'!G182)),NA())</f>
        <v>#N/A</v>
      </c>
      <c r="N188" s="506" t="e">
        <f ca="1">+IF(AND(ISNUMBER(OFFSET('Water Data'!$G$6,0,10*ROW('Water Data'!G182))),'Data Summary'!CC188="Yes"),OFFSET('Water Data'!$G$6,0,10*ROW('Water Data'!G182)),NA())</f>
        <v>#N/A</v>
      </c>
      <c r="O188" s="506" t="e">
        <f ca="1">+IF(AND(ISNUMBER(OFFSET('Water Data'!$G$9,0,10*ROW('Water Data'!G182))),'Data Summary'!CD188="Yes"),OFFSET('Water Data'!$G$9,0,10*ROW('Water Data'!G182)),NA())</f>
        <v>#N/A</v>
      </c>
      <c r="P188" s="506" t="e">
        <f ca="1">+IF(AND(ISNUMBER(OFFSET('Water Data'!$H$4,0,10*ROW('Water Data'!H182))),'Data Summary'!CE188="Yes"),100-OFFSET('Water Data'!$H$4,0,10*ROW('Water Data'!H182)),NA())</f>
        <v>#N/A</v>
      </c>
      <c r="Q188" s="506" t="e">
        <f ca="1">+IF(AND(ISNUMBER(OFFSET('Water Data'!$H$6,0,10*ROW('Water Data'!H182))),'Data Summary'!CF188="Yes"),OFFSET('Water Data'!$H$6,0,10*ROW('Water Data'!H182)),NA())</f>
        <v>#N/A</v>
      </c>
      <c r="R188" s="506" t="e">
        <f ca="1">+IF(AND(ISNUMBER(OFFSET('Water Data'!$H$9,0,10*ROW('Water Data'!H182))),'Data Summary'!CG188="Yes"),OFFSET('Water Data'!$H$9,0,10*ROW('Water Data'!H182)),NA())</f>
        <v>#N/A</v>
      </c>
      <c r="S188" s="506" t="e">
        <f ca="1">+IF(AND(ISNUMBER(OFFSET('Water Data'!$I$4,0,10*ROW('Water Data'!I182))),'Data Summary'!CH188="Yes"),100-OFFSET('Water Data'!$I$4,0,10*ROW('Water Data'!I182)),NA())</f>
        <v>#N/A</v>
      </c>
      <c r="T188" s="506" t="e">
        <f ca="1">+IF(AND(ISNUMBER(OFFSET('Water Data'!$I$6,0,10*ROW('Water Data'!I182))),'Data Summary'!CI188="Yes"),OFFSET('Water Data'!$I$6,0,10*ROW('Water Data'!I182)),NA())</f>
        <v>#N/A</v>
      </c>
      <c r="U188" s="506" t="e">
        <f ca="1">+IF(AND(ISNUMBER(OFFSET('Water Data'!$I$9,0,10*ROW('Water Data'!I182))),'Data Summary'!CJ188="Yes"),OFFSET('Water Data'!$I$9,0,10*ROW('Water Data'!I182)),NA())</f>
        <v>#N/A</v>
      </c>
      <c r="V188" s="507" t="e">
        <f ca="1">+IF(AND(ISNUMBER(OFFSET('Sanitation Data'!$D$4,0,10*ROW('Sanitation Data'!D182))),'Data Summary'!CK188="Yes"),100-OFFSET('Sanitation Data'!$D$4,0,10*ROW('Sanitation Data'!D182)),NA())</f>
        <v>#N/A</v>
      </c>
      <c r="W188" s="507" t="e">
        <f ca="1">+IF(AND(ISNUMBER(OFFSET('Sanitation Data'!$D$6,0,10*ROW('Sanitation Data'!D182))),'Data Summary'!CL188="Yes"),OFFSET('Sanitation Data'!$D$6,0,10*ROW('Sanitation Data'!D182)),NA())</f>
        <v>#N/A</v>
      </c>
      <c r="X188" s="507" t="e">
        <f ca="1">+IF(AND(ISNUMBER(OFFSET('Sanitation Data'!$D$10,0,10*ROW('Sanitation Data'!D182))),'Data Summary'!CM188="Yes"),OFFSET('Sanitation Data'!$D$10,0,10*ROW('Sanitation Data'!D182)),NA())</f>
        <v>#N/A</v>
      </c>
      <c r="Y188" s="507" t="e">
        <f ca="1">+IF(AND(ISNUMBER(OFFSET('Sanitation Data'!$D$11,0,10*ROW('Sanitation Data'!D182))),'Data Summary'!CN188="Yes"),OFFSET('Sanitation Data'!$D$11,0,10*ROW('Sanitation Data'!D182)),NA())</f>
        <v>#N/A</v>
      </c>
      <c r="Z188" s="507" t="e">
        <f ca="1">+IF(AND(ISNUMBER(OFFSET('Sanitation Data'!$D$12,0,10*ROW('Sanitation Data'!D182))),'Data Summary'!CO188="Yes"),OFFSET('Sanitation Data'!$D$12,0,10*ROW('Sanitation Data'!D182)),NA())</f>
        <v>#N/A</v>
      </c>
      <c r="AA188" s="507" t="e">
        <f ca="1">+IF(AND(ISNUMBER(OFFSET('Sanitation Data'!$E$4,0,10*ROW('Sanitation Data'!E182))),'Data Summary'!CP188="Yes"),100-OFFSET('Sanitation Data'!$E$4,0,10*ROW('Sanitation Data'!E182)),NA())</f>
        <v>#N/A</v>
      </c>
      <c r="AB188" s="507" t="e">
        <f ca="1">+IF(AND(ISNUMBER(OFFSET('Sanitation Data'!$E$6,0,10*ROW('Sanitation Data'!E182))),'Data Summary'!CQ188="Yes"),OFFSET('Sanitation Data'!$E$6,0,10*ROW('Sanitation Data'!E182)),NA())</f>
        <v>#N/A</v>
      </c>
      <c r="AC188" s="507" t="e">
        <f ca="1">+IF(AND(ISNUMBER(OFFSET('Sanitation Data'!$E$10,0,10*ROW('Sanitation Data'!E182))),'Data Summary'!CR188="Yes"),OFFSET('Sanitation Data'!$E$10,0,10*ROW('Sanitation Data'!E182)),NA())</f>
        <v>#N/A</v>
      </c>
      <c r="AD188" s="507" t="e">
        <f ca="1">+IF(AND(ISNUMBER(OFFSET('Sanitation Data'!$E$11,0,10*ROW('Sanitation Data'!E182))),'Data Summary'!CS188="Yes"),OFFSET('Sanitation Data'!$E$11,0,10*ROW('Sanitation Data'!E182)),NA())</f>
        <v>#N/A</v>
      </c>
      <c r="AE188" s="507" t="e">
        <f ca="1">+IF(AND(ISNUMBER(OFFSET('Sanitation Data'!$E$12,0,10*ROW('Sanitation Data'!E182))),'Data Summary'!CT188="Yes"),OFFSET('Sanitation Data'!$E$12,0,10*ROW('Sanitation Data'!E182)),NA())</f>
        <v>#N/A</v>
      </c>
      <c r="AF188" s="507" t="e">
        <f ca="1">+IF(AND(ISNUMBER(OFFSET('Sanitation Data'!$F$4,0,10*ROW('Sanitation Data'!F182))),'Data Summary'!CU188="Yes"),100-OFFSET('Sanitation Data'!$F$4,0,10*ROW('Sanitation Data'!F182)),NA())</f>
        <v>#N/A</v>
      </c>
      <c r="AG188" s="507" t="e">
        <f ca="1">+IF(AND(ISNUMBER(OFFSET('Sanitation Data'!$F$6,0,10*ROW('Sanitation Data'!F182))),'Data Summary'!CV188="Yes"),OFFSET('Sanitation Data'!$F$6,0,10*ROW('Sanitation Data'!F182)),NA())</f>
        <v>#N/A</v>
      </c>
      <c r="AH188" s="507" t="e">
        <f ca="1">+IF(AND(ISNUMBER(OFFSET('Sanitation Data'!$F$10,0,10*ROW('Sanitation Data'!F182))),'Data Summary'!CW188="Yes"),OFFSET('Sanitation Data'!$F$10,0,10*ROW('Sanitation Data'!F182)),NA())</f>
        <v>#N/A</v>
      </c>
      <c r="AI188" s="507" t="e">
        <f ca="1">+IF(AND(ISNUMBER(OFFSET('Sanitation Data'!$F$11,0,10*ROW('Sanitation Data'!F182))),'Data Summary'!CX188="Yes"),OFFSET('Sanitation Data'!$F$11,0,10*ROW('Sanitation Data'!F182)),NA())</f>
        <v>#N/A</v>
      </c>
      <c r="AJ188" s="507" t="e">
        <f ca="1">+IF(AND(ISNUMBER(OFFSET('Sanitation Data'!$F$12,0,10*ROW('Sanitation Data'!F182))),'Data Summary'!CY188="Yes"),OFFSET('Sanitation Data'!$F$12,0,10*ROW('Sanitation Data'!F182)),NA())</f>
        <v>#N/A</v>
      </c>
      <c r="AK188" s="507" t="e">
        <f ca="1">+IF(AND(ISNUMBER(OFFSET('Sanitation Data'!$G$4,0,10*ROW('Sanitation Data'!G182))),'Data Summary'!CZ188="Yes"),100-OFFSET('Sanitation Data'!$G$4,0,10*ROW('Sanitation Data'!G182)),NA())</f>
        <v>#N/A</v>
      </c>
      <c r="AL188" s="507" t="e">
        <f ca="1">+IF(AND(ISNUMBER(OFFSET('Sanitation Data'!$G$6,0,10*ROW('Sanitation Data'!G182))),'Data Summary'!DA188="Yes"),OFFSET('Sanitation Data'!$G$6,0,10*ROW('Sanitation Data'!G182)),NA())</f>
        <v>#N/A</v>
      </c>
      <c r="AM188" s="507" t="e">
        <f ca="1">+IF(AND(ISNUMBER(OFFSET('Sanitation Data'!$G$10,0,10*ROW('Sanitation Data'!G182))),'Data Summary'!DB188="Yes"),OFFSET('Sanitation Data'!$G$10,0,10*ROW('Sanitation Data'!G182)),NA())</f>
        <v>#N/A</v>
      </c>
      <c r="AN188" s="507" t="e">
        <f ca="1">+IF(AND(ISNUMBER(OFFSET('Sanitation Data'!$G$11,0,10*ROW('Sanitation Data'!G182))),'Data Summary'!DC188="Yes"),OFFSET('Sanitation Data'!$G$11,0,10*ROW('Sanitation Data'!G182)),NA())</f>
        <v>#N/A</v>
      </c>
      <c r="AO188" s="507" t="e">
        <f ca="1">+IF(AND(ISNUMBER(OFFSET('Sanitation Data'!$G$12,0,10*ROW('Sanitation Data'!G182))),'Data Summary'!DD188="Yes"),OFFSET('Sanitation Data'!$G$12,0,10*ROW('Sanitation Data'!G182)),NA())</f>
        <v>#N/A</v>
      </c>
      <c r="AP188" s="507" t="e">
        <f ca="1">+IF(AND(ISNUMBER(OFFSET('Sanitation Data'!$H$4,0,10*ROW('Sanitation Data'!H182))),'Data Summary'!DE188="Yes"),100-OFFSET('Sanitation Data'!$H$4,0,10*ROW('Sanitation Data'!H182)),NA())</f>
        <v>#N/A</v>
      </c>
      <c r="AQ188" s="507" t="e">
        <f ca="1">+IF(AND(ISNUMBER(OFFSET('Sanitation Data'!$H$6,0,10*ROW('Sanitation Data'!H182))),'Data Summary'!DF188="Yes"),OFFSET('Sanitation Data'!$H$6,0,10*ROW('Sanitation Data'!H182)),NA())</f>
        <v>#N/A</v>
      </c>
      <c r="AR188" s="507" t="e">
        <f ca="1">+IF(AND(ISNUMBER(OFFSET('Sanitation Data'!$H$10,0,10*ROW('Sanitation Data'!H182))),'Data Summary'!DG188="Yes"),OFFSET('Sanitation Data'!$H$10,0,10*ROW('Sanitation Data'!H182)),NA())</f>
        <v>#N/A</v>
      </c>
      <c r="AS188" s="507" t="e">
        <f ca="1">+IF(AND(ISNUMBER(OFFSET('Sanitation Data'!$H$11,0,10*ROW('Sanitation Data'!H182))),'Data Summary'!DH188="Yes"),OFFSET('Sanitation Data'!$H$11,0,10*ROW('Sanitation Data'!H182)),NA())</f>
        <v>#N/A</v>
      </c>
      <c r="AT188" s="507" t="e">
        <f ca="1">+IF(AND(ISNUMBER(OFFSET('Sanitation Data'!$H$12,0,10*ROW('Sanitation Data'!H182))),'Data Summary'!DI188="Yes"),OFFSET('Sanitation Data'!$H$12,0,10*ROW('Sanitation Data'!H182)),NA())</f>
        <v>#N/A</v>
      </c>
      <c r="AU188" s="507" t="e">
        <f ca="1">+IF(AND(ISNUMBER(OFFSET('Sanitation Data'!$I$4,0,10*ROW('Sanitation Data'!I182))),'Data Summary'!DJ188="Yes"),100-OFFSET('Sanitation Data'!$I$4,0,10*ROW('Sanitation Data'!I182)),NA())</f>
        <v>#N/A</v>
      </c>
      <c r="AV188" s="507" t="e">
        <f ca="1">+IF(AND(ISNUMBER(OFFSET('Sanitation Data'!$I$6,0,10*ROW('Sanitation Data'!I182))),'Data Summary'!DK188="Yes"),OFFSET('Sanitation Data'!$I$6,0,10*ROW('Sanitation Data'!I182)),NA())</f>
        <v>#N/A</v>
      </c>
      <c r="AW188" s="507" t="e">
        <f ca="1">+IF(AND(ISNUMBER(OFFSET('Sanitation Data'!$I$10,0,10*ROW('Sanitation Data'!I182))),'Data Summary'!DL188="Yes"),OFFSET('Sanitation Data'!$I$10,0,10*ROW('Sanitation Data'!I182)),NA())</f>
        <v>#N/A</v>
      </c>
      <c r="AX188" s="507" t="e">
        <f ca="1">+IF(AND(ISNUMBER(OFFSET('Sanitation Data'!$I$11,0,10*ROW('Sanitation Data'!I182))),'Data Summary'!DM188="Yes"),OFFSET('Sanitation Data'!$I$11,0,10*ROW('Sanitation Data'!I182)),NA())</f>
        <v>#N/A</v>
      </c>
      <c r="AY188" s="507" t="e">
        <f ca="1">+IF(AND(ISNUMBER(OFFSET('Sanitation Data'!$I$12,0,10*ROW('Sanitation Data'!I182))),'Data Summary'!DN188="Yes"),OFFSET('Sanitation Data'!$I$12,0,10*ROW('Sanitation Data'!I182)),NA())</f>
        <v>#N/A</v>
      </c>
      <c r="AZ188" s="508" t="e">
        <f ca="1">+IF(AND(ISNUMBER(OFFSET('Hygiene Data'!$D$5,0,10*ROW('Hygiene Data'!D182))),'Data Summary'!DO188="Yes"),OFFSET('Hygiene Data'!$D$5,0,10*ROW('Hygiene Data'!D182)),NA())</f>
        <v>#N/A</v>
      </c>
      <c r="BA188" s="508" t="e">
        <f ca="1">+IF(AND(ISNUMBER(OFFSET('Hygiene Data'!$D$7,0,10*ROW('Hygiene Data'!D182))),'Data Summary'!DP188="Yes"),OFFSET('Hygiene Data'!$D$7,0,10*ROW('Hygiene Data'!D182)),NA())</f>
        <v>#N/A</v>
      </c>
      <c r="BB188" s="508" t="e">
        <f ca="1">+IF(AND(ISNUMBER(OFFSET('Hygiene Data'!$D$9,0,10*ROW('Hygiene Data'!D182))),'Data Summary'!DQ188="Yes"),OFFSET('Hygiene Data'!$D$9,0,10*ROW('Hygiene Data'!D182)),NA())</f>
        <v>#N/A</v>
      </c>
      <c r="BC188" s="508" t="e">
        <f ca="1">+IF(AND(ISNUMBER(OFFSET('Hygiene Data'!$E$5,0,10*ROW('Hygiene Data'!E182))),'Data Summary'!DR188="Yes"),OFFSET('Hygiene Data'!$E$5,0,10*ROW('Hygiene Data'!E182)),NA())</f>
        <v>#N/A</v>
      </c>
      <c r="BD188" s="508" t="e">
        <f ca="1">+IF(AND(ISNUMBER(OFFSET('Hygiene Data'!$E$7,0,10*ROW('Hygiene Data'!E182))),'Data Summary'!DS188="Yes"),OFFSET('Hygiene Data'!$E$7,0,10*ROW('Hygiene Data'!E182)),NA())</f>
        <v>#N/A</v>
      </c>
      <c r="BE188" s="508" t="e">
        <f ca="1">+IF(AND(ISNUMBER(OFFSET('Hygiene Data'!$E$9,0,10*ROW('Hygiene Data'!E182))),'Data Summary'!DT188="Yes"),OFFSET('Hygiene Data'!$E$9,0,10*ROW('Hygiene Data'!E182)),NA())</f>
        <v>#N/A</v>
      </c>
      <c r="BF188" s="508" t="e">
        <f ca="1">+IF(AND(ISNUMBER(OFFSET('Hygiene Data'!$F$5,0,10*ROW('Hygiene Data'!F182))),'Data Summary'!DU188="Yes"),OFFSET('Hygiene Data'!$F$5,0,10*ROW('Hygiene Data'!F182)),NA())</f>
        <v>#N/A</v>
      </c>
      <c r="BG188" s="508" t="e">
        <f ca="1">+IF(AND(ISNUMBER(OFFSET('Hygiene Data'!$F$7,0,10*ROW('Hygiene Data'!F182))),'Data Summary'!DV188="Yes"),OFFSET('Hygiene Data'!$F$7,0,10*ROW('Hygiene Data'!F182)),NA())</f>
        <v>#N/A</v>
      </c>
      <c r="BH188" s="508" t="e">
        <f ca="1">+IF(AND(ISNUMBER(OFFSET('Hygiene Data'!$F$9,0,10*ROW('Hygiene Data'!F182))),'Data Summary'!DW188="Yes"),OFFSET('Hygiene Data'!$F$9,0,10*ROW('Hygiene Data'!F182)),NA())</f>
        <v>#N/A</v>
      </c>
      <c r="BI188" s="508" t="e">
        <f ca="1">+IF(AND(ISNUMBER(OFFSET('Hygiene Data'!$G$5,0,10*ROW('Hygiene Data'!G182))),'Data Summary'!DX188="Yes"),OFFSET('Hygiene Data'!$G$5,0,10*ROW('Hygiene Data'!G182)),NA())</f>
        <v>#N/A</v>
      </c>
      <c r="BJ188" s="508" t="e">
        <f ca="1">+IF(AND(ISNUMBER(OFFSET('Hygiene Data'!$G$7,0,10*ROW('Hygiene Data'!G182))),'Data Summary'!DY188="Yes"),OFFSET('Hygiene Data'!$G$7,0,10*ROW('Hygiene Data'!G182)),NA())</f>
        <v>#N/A</v>
      </c>
      <c r="BK188" s="508" t="e">
        <f ca="1">+IF(AND(ISNUMBER(OFFSET('Hygiene Data'!$G$9,0,10*ROW('Hygiene Data'!G182))),'Data Summary'!DZ188="Yes"),OFFSET('Hygiene Data'!$G$9,0,10*ROW('Hygiene Data'!G182)),NA())</f>
        <v>#N/A</v>
      </c>
      <c r="BL188" s="508" t="e">
        <f ca="1">+IF(AND(ISNUMBER(OFFSET('Hygiene Data'!$H$5,0,10*ROW('Hygiene Data'!H182))),'Data Summary'!EA188="Yes"),OFFSET('Hygiene Data'!$H$5,0,10*ROW('Hygiene Data'!H182)),NA())</f>
        <v>#N/A</v>
      </c>
      <c r="BM188" s="508" t="e">
        <f ca="1">+IF(AND(ISNUMBER(OFFSET('Hygiene Data'!$H$7,0,10*ROW('Hygiene Data'!H182))),'Data Summary'!EB188="Yes"),OFFSET('Hygiene Data'!$H$7,0,10*ROW('Hygiene Data'!H182)),NA())</f>
        <v>#N/A</v>
      </c>
      <c r="BN188" s="508" t="e">
        <f ca="1">+IF(AND(ISNUMBER(OFFSET('Hygiene Data'!$H$9,0,10*ROW('Hygiene Data'!H182))),'Data Summary'!EC188="Yes"),OFFSET('Hygiene Data'!$H$9,0,10*ROW('Hygiene Data'!H182)),NA())</f>
        <v>#N/A</v>
      </c>
      <c r="BO188" s="508" t="e">
        <f ca="1">+IF(AND(ISNUMBER(OFFSET('Hygiene Data'!$I$5,0,10*ROW('Hygiene Data'!I182))),'Data Summary'!ED188="Yes"),OFFSET('Hygiene Data'!$I$5,0,10*ROW('Hygiene Data'!I182)),NA())</f>
        <v>#N/A</v>
      </c>
      <c r="BP188" s="508" t="e">
        <f ca="1">+IF(AND(ISNUMBER(OFFSET('Hygiene Data'!$I$7,0,10*ROW('Hygiene Data'!I182))),'Data Summary'!EE188="Yes"),OFFSET('Hygiene Data'!$I$7,0,10*ROW('Hygiene Data'!I182)),NA())</f>
        <v>#N/A</v>
      </c>
      <c r="BQ188" s="508" t="e">
        <f ca="1">+IF(AND(ISNUMBER(OFFSET('Hygiene Data'!$I$9,0,10*ROW('Hygiene Data'!I182))),'Data Summary'!EF188="Yes"),OFFSET('Hygiene Data'!$I$9,0,10*ROW('Hygiene Data'!I182)),NA())</f>
        <v>#N/A</v>
      </c>
    </row>
    <row r="189" spans="1:69" x14ac:dyDescent="0.25">
      <c r="A189" s="504" t="e">
        <f ca="1">+RIGHT('Data Summary'!A189,LEN('Data Summary'!A189)-9)</f>
        <v>#VALUE!</v>
      </c>
      <c r="B189" s="478" t="str">
        <f ca="1">+IF(ISTEXT('Data Summary'!B189),'Data Summary'!B189,"")</f>
        <v/>
      </c>
      <c r="C189" s="505" t="e">
        <f ca="1">+VALUE('Data Summary'!C189)</f>
        <v>#VALUE!</v>
      </c>
      <c r="D189" s="506" t="e">
        <f ca="1">+IF(AND(ISNUMBER(OFFSET('Water Data'!$D$4,0,10*ROW('Water Data'!D183))),'Data Summary'!BS189="Yes"),100-OFFSET('Water Data'!$D$4,0,10*ROW('Water Data'!D183)),NA())</f>
        <v>#N/A</v>
      </c>
      <c r="E189" s="506" t="e">
        <f ca="1">+IF(AND(ISNUMBER(OFFSET('Water Data'!$D$6,0,10*ROW('Water Data'!D183))),'Data Summary'!BT189="Yes"),OFFSET('Water Data'!$D$6,0,10*ROW('Water Data'!D183)),NA())</f>
        <v>#N/A</v>
      </c>
      <c r="F189" s="506" t="e">
        <f ca="1">+IF(AND(ISNUMBER(OFFSET('Water Data'!$D$9,0,10*ROW('Water Data'!D183))),'Data Summary'!BU189="Yes"),OFFSET('Water Data'!$D$9,0,10*ROW('Water Data'!D183)),NA())</f>
        <v>#N/A</v>
      </c>
      <c r="G189" s="506" t="e">
        <f ca="1">+IF(AND(ISNUMBER(OFFSET('Water Data'!$E$4,0,10*ROW('Water Data'!E183))),'Data Summary'!BV189="Yes"),100-OFFSET('Water Data'!$E$4,0,10*ROW('Water Data'!E183)),NA())</f>
        <v>#N/A</v>
      </c>
      <c r="H189" s="506" t="e">
        <f ca="1">+IF(AND(ISNUMBER(OFFSET('Water Data'!$E$6,0,10*ROW('Water Data'!E183))),'Data Summary'!BW189="Yes"),OFFSET('Water Data'!$E$6,0,10*ROW('Water Data'!E183)),NA())</f>
        <v>#N/A</v>
      </c>
      <c r="I189" s="506" t="e">
        <f ca="1">+IF(AND(ISNUMBER(OFFSET('Water Data'!$E$9,0,10*ROW('Water Data'!E183))),'Data Summary'!BX189="Yes"),OFFSET('Water Data'!$E$9,0,10*ROW('Water Data'!E183)),NA())</f>
        <v>#N/A</v>
      </c>
      <c r="J189" s="506" t="e">
        <f ca="1">+IF(AND(ISNUMBER(OFFSET('Water Data'!$F$4,0,10*ROW('Water Data'!F183))),'Data Summary'!BY189="Yes"),100-OFFSET('Water Data'!$F$4,0,10*ROW('Water Data'!F183)),NA())</f>
        <v>#N/A</v>
      </c>
      <c r="K189" s="506" t="e">
        <f ca="1">+IF(AND(ISNUMBER(OFFSET('Water Data'!$F$6,0,10*ROW('Water Data'!F183))),'Data Summary'!BZ189="Yes"),OFFSET('Water Data'!$F$6,0,10*ROW('Water Data'!F183)),NA())</f>
        <v>#N/A</v>
      </c>
      <c r="L189" s="506" t="e">
        <f ca="1">+IF(AND(ISNUMBER(OFFSET('Water Data'!$F$9,0,10*ROW('Water Data'!F183))),'Data Summary'!CA189="Yes"),OFFSET('Water Data'!$F$9,0,10*ROW('Water Data'!F183)),NA())</f>
        <v>#N/A</v>
      </c>
      <c r="M189" s="506" t="e">
        <f ca="1">+IF(AND(ISNUMBER(OFFSET('Water Data'!$G$4,0,10*ROW('Water Data'!G183))),'Data Summary'!CB189="Yes"),100-OFFSET('Water Data'!$G$4,0,10*ROW('Water Data'!G183)),NA())</f>
        <v>#N/A</v>
      </c>
      <c r="N189" s="506" t="e">
        <f ca="1">+IF(AND(ISNUMBER(OFFSET('Water Data'!$G$6,0,10*ROW('Water Data'!G183))),'Data Summary'!CC189="Yes"),OFFSET('Water Data'!$G$6,0,10*ROW('Water Data'!G183)),NA())</f>
        <v>#N/A</v>
      </c>
      <c r="O189" s="506" t="e">
        <f ca="1">+IF(AND(ISNUMBER(OFFSET('Water Data'!$G$9,0,10*ROW('Water Data'!G183))),'Data Summary'!CD189="Yes"),OFFSET('Water Data'!$G$9,0,10*ROW('Water Data'!G183)),NA())</f>
        <v>#N/A</v>
      </c>
      <c r="P189" s="506" t="e">
        <f ca="1">+IF(AND(ISNUMBER(OFFSET('Water Data'!$H$4,0,10*ROW('Water Data'!H183))),'Data Summary'!CE189="Yes"),100-OFFSET('Water Data'!$H$4,0,10*ROW('Water Data'!H183)),NA())</f>
        <v>#N/A</v>
      </c>
      <c r="Q189" s="506" t="e">
        <f ca="1">+IF(AND(ISNUMBER(OFFSET('Water Data'!$H$6,0,10*ROW('Water Data'!H183))),'Data Summary'!CF189="Yes"),OFFSET('Water Data'!$H$6,0,10*ROW('Water Data'!H183)),NA())</f>
        <v>#N/A</v>
      </c>
      <c r="R189" s="506" t="e">
        <f ca="1">+IF(AND(ISNUMBER(OFFSET('Water Data'!$H$9,0,10*ROW('Water Data'!H183))),'Data Summary'!CG189="Yes"),OFFSET('Water Data'!$H$9,0,10*ROW('Water Data'!H183)),NA())</f>
        <v>#N/A</v>
      </c>
      <c r="S189" s="506" t="e">
        <f ca="1">+IF(AND(ISNUMBER(OFFSET('Water Data'!$I$4,0,10*ROW('Water Data'!I183))),'Data Summary'!CH189="Yes"),100-OFFSET('Water Data'!$I$4,0,10*ROW('Water Data'!I183)),NA())</f>
        <v>#N/A</v>
      </c>
      <c r="T189" s="506" t="e">
        <f ca="1">+IF(AND(ISNUMBER(OFFSET('Water Data'!$I$6,0,10*ROW('Water Data'!I183))),'Data Summary'!CI189="Yes"),OFFSET('Water Data'!$I$6,0,10*ROW('Water Data'!I183)),NA())</f>
        <v>#N/A</v>
      </c>
      <c r="U189" s="506" t="e">
        <f ca="1">+IF(AND(ISNUMBER(OFFSET('Water Data'!$I$9,0,10*ROW('Water Data'!I183))),'Data Summary'!CJ189="Yes"),OFFSET('Water Data'!$I$9,0,10*ROW('Water Data'!I183)),NA())</f>
        <v>#N/A</v>
      </c>
      <c r="V189" s="507" t="e">
        <f ca="1">+IF(AND(ISNUMBER(OFFSET('Sanitation Data'!$D$4,0,10*ROW('Sanitation Data'!D183))),'Data Summary'!CK189="Yes"),100-OFFSET('Sanitation Data'!$D$4,0,10*ROW('Sanitation Data'!D183)),NA())</f>
        <v>#N/A</v>
      </c>
      <c r="W189" s="507" t="e">
        <f ca="1">+IF(AND(ISNUMBER(OFFSET('Sanitation Data'!$D$6,0,10*ROW('Sanitation Data'!D183))),'Data Summary'!CL189="Yes"),OFFSET('Sanitation Data'!$D$6,0,10*ROW('Sanitation Data'!D183)),NA())</f>
        <v>#N/A</v>
      </c>
      <c r="X189" s="507" t="e">
        <f ca="1">+IF(AND(ISNUMBER(OFFSET('Sanitation Data'!$D$10,0,10*ROW('Sanitation Data'!D183))),'Data Summary'!CM189="Yes"),OFFSET('Sanitation Data'!$D$10,0,10*ROW('Sanitation Data'!D183)),NA())</f>
        <v>#N/A</v>
      </c>
      <c r="Y189" s="507" t="e">
        <f ca="1">+IF(AND(ISNUMBER(OFFSET('Sanitation Data'!$D$11,0,10*ROW('Sanitation Data'!D183))),'Data Summary'!CN189="Yes"),OFFSET('Sanitation Data'!$D$11,0,10*ROW('Sanitation Data'!D183)),NA())</f>
        <v>#N/A</v>
      </c>
      <c r="Z189" s="507" t="e">
        <f ca="1">+IF(AND(ISNUMBER(OFFSET('Sanitation Data'!$D$12,0,10*ROW('Sanitation Data'!D183))),'Data Summary'!CO189="Yes"),OFFSET('Sanitation Data'!$D$12,0,10*ROW('Sanitation Data'!D183)),NA())</f>
        <v>#N/A</v>
      </c>
      <c r="AA189" s="507" t="e">
        <f ca="1">+IF(AND(ISNUMBER(OFFSET('Sanitation Data'!$E$4,0,10*ROW('Sanitation Data'!E183))),'Data Summary'!CP189="Yes"),100-OFFSET('Sanitation Data'!$E$4,0,10*ROW('Sanitation Data'!E183)),NA())</f>
        <v>#N/A</v>
      </c>
      <c r="AB189" s="507" t="e">
        <f ca="1">+IF(AND(ISNUMBER(OFFSET('Sanitation Data'!$E$6,0,10*ROW('Sanitation Data'!E183))),'Data Summary'!CQ189="Yes"),OFFSET('Sanitation Data'!$E$6,0,10*ROW('Sanitation Data'!E183)),NA())</f>
        <v>#N/A</v>
      </c>
      <c r="AC189" s="507" t="e">
        <f ca="1">+IF(AND(ISNUMBER(OFFSET('Sanitation Data'!$E$10,0,10*ROW('Sanitation Data'!E183))),'Data Summary'!CR189="Yes"),OFFSET('Sanitation Data'!$E$10,0,10*ROW('Sanitation Data'!E183)),NA())</f>
        <v>#N/A</v>
      </c>
      <c r="AD189" s="507" t="e">
        <f ca="1">+IF(AND(ISNUMBER(OFFSET('Sanitation Data'!$E$11,0,10*ROW('Sanitation Data'!E183))),'Data Summary'!CS189="Yes"),OFFSET('Sanitation Data'!$E$11,0,10*ROW('Sanitation Data'!E183)),NA())</f>
        <v>#N/A</v>
      </c>
      <c r="AE189" s="507" t="e">
        <f ca="1">+IF(AND(ISNUMBER(OFFSET('Sanitation Data'!$E$12,0,10*ROW('Sanitation Data'!E183))),'Data Summary'!CT189="Yes"),OFFSET('Sanitation Data'!$E$12,0,10*ROW('Sanitation Data'!E183)),NA())</f>
        <v>#N/A</v>
      </c>
      <c r="AF189" s="507" t="e">
        <f ca="1">+IF(AND(ISNUMBER(OFFSET('Sanitation Data'!$F$4,0,10*ROW('Sanitation Data'!F183))),'Data Summary'!CU189="Yes"),100-OFFSET('Sanitation Data'!$F$4,0,10*ROW('Sanitation Data'!F183)),NA())</f>
        <v>#N/A</v>
      </c>
      <c r="AG189" s="507" t="e">
        <f ca="1">+IF(AND(ISNUMBER(OFFSET('Sanitation Data'!$F$6,0,10*ROW('Sanitation Data'!F183))),'Data Summary'!CV189="Yes"),OFFSET('Sanitation Data'!$F$6,0,10*ROW('Sanitation Data'!F183)),NA())</f>
        <v>#N/A</v>
      </c>
      <c r="AH189" s="507" t="e">
        <f ca="1">+IF(AND(ISNUMBER(OFFSET('Sanitation Data'!$F$10,0,10*ROW('Sanitation Data'!F183))),'Data Summary'!CW189="Yes"),OFFSET('Sanitation Data'!$F$10,0,10*ROW('Sanitation Data'!F183)),NA())</f>
        <v>#N/A</v>
      </c>
      <c r="AI189" s="507" t="e">
        <f ca="1">+IF(AND(ISNUMBER(OFFSET('Sanitation Data'!$F$11,0,10*ROW('Sanitation Data'!F183))),'Data Summary'!CX189="Yes"),OFFSET('Sanitation Data'!$F$11,0,10*ROW('Sanitation Data'!F183)),NA())</f>
        <v>#N/A</v>
      </c>
      <c r="AJ189" s="507" t="e">
        <f ca="1">+IF(AND(ISNUMBER(OFFSET('Sanitation Data'!$F$12,0,10*ROW('Sanitation Data'!F183))),'Data Summary'!CY189="Yes"),OFFSET('Sanitation Data'!$F$12,0,10*ROW('Sanitation Data'!F183)),NA())</f>
        <v>#N/A</v>
      </c>
      <c r="AK189" s="507" t="e">
        <f ca="1">+IF(AND(ISNUMBER(OFFSET('Sanitation Data'!$G$4,0,10*ROW('Sanitation Data'!G183))),'Data Summary'!CZ189="Yes"),100-OFFSET('Sanitation Data'!$G$4,0,10*ROW('Sanitation Data'!G183)),NA())</f>
        <v>#N/A</v>
      </c>
      <c r="AL189" s="507" t="e">
        <f ca="1">+IF(AND(ISNUMBER(OFFSET('Sanitation Data'!$G$6,0,10*ROW('Sanitation Data'!G183))),'Data Summary'!DA189="Yes"),OFFSET('Sanitation Data'!$G$6,0,10*ROW('Sanitation Data'!G183)),NA())</f>
        <v>#N/A</v>
      </c>
      <c r="AM189" s="507" t="e">
        <f ca="1">+IF(AND(ISNUMBER(OFFSET('Sanitation Data'!$G$10,0,10*ROW('Sanitation Data'!G183))),'Data Summary'!DB189="Yes"),OFFSET('Sanitation Data'!$G$10,0,10*ROW('Sanitation Data'!G183)),NA())</f>
        <v>#N/A</v>
      </c>
      <c r="AN189" s="507" t="e">
        <f ca="1">+IF(AND(ISNUMBER(OFFSET('Sanitation Data'!$G$11,0,10*ROW('Sanitation Data'!G183))),'Data Summary'!DC189="Yes"),OFFSET('Sanitation Data'!$G$11,0,10*ROW('Sanitation Data'!G183)),NA())</f>
        <v>#N/A</v>
      </c>
      <c r="AO189" s="507" t="e">
        <f ca="1">+IF(AND(ISNUMBER(OFFSET('Sanitation Data'!$G$12,0,10*ROW('Sanitation Data'!G183))),'Data Summary'!DD189="Yes"),OFFSET('Sanitation Data'!$G$12,0,10*ROW('Sanitation Data'!G183)),NA())</f>
        <v>#N/A</v>
      </c>
      <c r="AP189" s="507" t="e">
        <f ca="1">+IF(AND(ISNUMBER(OFFSET('Sanitation Data'!$H$4,0,10*ROW('Sanitation Data'!H183))),'Data Summary'!DE189="Yes"),100-OFFSET('Sanitation Data'!$H$4,0,10*ROW('Sanitation Data'!H183)),NA())</f>
        <v>#N/A</v>
      </c>
      <c r="AQ189" s="507" t="e">
        <f ca="1">+IF(AND(ISNUMBER(OFFSET('Sanitation Data'!$H$6,0,10*ROW('Sanitation Data'!H183))),'Data Summary'!DF189="Yes"),OFFSET('Sanitation Data'!$H$6,0,10*ROW('Sanitation Data'!H183)),NA())</f>
        <v>#N/A</v>
      </c>
      <c r="AR189" s="507" t="e">
        <f ca="1">+IF(AND(ISNUMBER(OFFSET('Sanitation Data'!$H$10,0,10*ROW('Sanitation Data'!H183))),'Data Summary'!DG189="Yes"),OFFSET('Sanitation Data'!$H$10,0,10*ROW('Sanitation Data'!H183)),NA())</f>
        <v>#N/A</v>
      </c>
      <c r="AS189" s="507" t="e">
        <f ca="1">+IF(AND(ISNUMBER(OFFSET('Sanitation Data'!$H$11,0,10*ROW('Sanitation Data'!H183))),'Data Summary'!DH189="Yes"),OFFSET('Sanitation Data'!$H$11,0,10*ROW('Sanitation Data'!H183)),NA())</f>
        <v>#N/A</v>
      </c>
      <c r="AT189" s="507" t="e">
        <f ca="1">+IF(AND(ISNUMBER(OFFSET('Sanitation Data'!$H$12,0,10*ROW('Sanitation Data'!H183))),'Data Summary'!DI189="Yes"),OFFSET('Sanitation Data'!$H$12,0,10*ROW('Sanitation Data'!H183)),NA())</f>
        <v>#N/A</v>
      </c>
      <c r="AU189" s="507" t="e">
        <f ca="1">+IF(AND(ISNUMBER(OFFSET('Sanitation Data'!$I$4,0,10*ROW('Sanitation Data'!I183))),'Data Summary'!DJ189="Yes"),100-OFFSET('Sanitation Data'!$I$4,0,10*ROW('Sanitation Data'!I183)),NA())</f>
        <v>#N/A</v>
      </c>
      <c r="AV189" s="507" t="e">
        <f ca="1">+IF(AND(ISNUMBER(OFFSET('Sanitation Data'!$I$6,0,10*ROW('Sanitation Data'!I183))),'Data Summary'!DK189="Yes"),OFFSET('Sanitation Data'!$I$6,0,10*ROW('Sanitation Data'!I183)),NA())</f>
        <v>#N/A</v>
      </c>
      <c r="AW189" s="507" t="e">
        <f ca="1">+IF(AND(ISNUMBER(OFFSET('Sanitation Data'!$I$10,0,10*ROW('Sanitation Data'!I183))),'Data Summary'!DL189="Yes"),OFFSET('Sanitation Data'!$I$10,0,10*ROW('Sanitation Data'!I183)),NA())</f>
        <v>#N/A</v>
      </c>
      <c r="AX189" s="507" t="e">
        <f ca="1">+IF(AND(ISNUMBER(OFFSET('Sanitation Data'!$I$11,0,10*ROW('Sanitation Data'!I183))),'Data Summary'!DM189="Yes"),OFFSET('Sanitation Data'!$I$11,0,10*ROW('Sanitation Data'!I183)),NA())</f>
        <v>#N/A</v>
      </c>
      <c r="AY189" s="507" t="e">
        <f ca="1">+IF(AND(ISNUMBER(OFFSET('Sanitation Data'!$I$12,0,10*ROW('Sanitation Data'!I183))),'Data Summary'!DN189="Yes"),OFFSET('Sanitation Data'!$I$12,0,10*ROW('Sanitation Data'!I183)),NA())</f>
        <v>#N/A</v>
      </c>
      <c r="AZ189" s="508" t="e">
        <f ca="1">+IF(AND(ISNUMBER(OFFSET('Hygiene Data'!$D$5,0,10*ROW('Hygiene Data'!D183))),'Data Summary'!DO189="Yes"),OFFSET('Hygiene Data'!$D$5,0,10*ROW('Hygiene Data'!D183)),NA())</f>
        <v>#N/A</v>
      </c>
      <c r="BA189" s="508" t="e">
        <f ca="1">+IF(AND(ISNUMBER(OFFSET('Hygiene Data'!$D$7,0,10*ROW('Hygiene Data'!D183))),'Data Summary'!DP189="Yes"),OFFSET('Hygiene Data'!$D$7,0,10*ROW('Hygiene Data'!D183)),NA())</f>
        <v>#N/A</v>
      </c>
      <c r="BB189" s="508" t="e">
        <f ca="1">+IF(AND(ISNUMBER(OFFSET('Hygiene Data'!$D$9,0,10*ROW('Hygiene Data'!D183))),'Data Summary'!DQ189="Yes"),OFFSET('Hygiene Data'!$D$9,0,10*ROW('Hygiene Data'!D183)),NA())</f>
        <v>#N/A</v>
      </c>
      <c r="BC189" s="508" t="e">
        <f ca="1">+IF(AND(ISNUMBER(OFFSET('Hygiene Data'!$E$5,0,10*ROW('Hygiene Data'!E183))),'Data Summary'!DR189="Yes"),OFFSET('Hygiene Data'!$E$5,0,10*ROW('Hygiene Data'!E183)),NA())</f>
        <v>#N/A</v>
      </c>
      <c r="BD189" s="508" t="e">
        <f ca="1">+IF(AND(ISNUMBER(OFFSET('Hygiene Data'!$E$7,0,10*ROW('Hygiene Data'!E183))),'Data Summary'!DS189="Yes"),OFFSET('Hygiene Data'!$E$7,0,10*ROW('Hygiene Data'!E183)),NA())</f>
        <v>#N/A</v>
      </c>
      <c r="BE189" s="508" t="e">
        <f ca="1">+IF(AND(ISNUMBER(OFFSET('Hygiene Data'!$E$9,0,10*ROW('Hygiene Data'!E183))),'Data Summary'!DT189="Yes"),OFFSET('Hygiene Data'!$E$9,0,10*ROW('Hygiene Data'!E183)),NA())</f>
        <v>#N/A</v>
      </c>
      <c r="BF189" s="508" t="e">
        <f ca="1">+IF(AND(ISNUMBER(OFFSET('Hygiene Data'!$F$5,0,10*ROW('Hygiene Data'!F183))),'Data Summary'!DU189="Yes"),OFFSET('Hygiene Data'!$F$5,0,10*ROW('Hygiene Data'!F183)),NA())</f>
        <v>#N/A</v>
      </c>
      <c r="BG189" s="508" t="e">
        <f ca="1">+IF(AND(ISNUMBER(OFFSET('Hygiene Data'!$F$7,0,10*ROW('Hygiene Data'!F183))),'Data Summary'!DV189="Yes"),OFFSET('Hygiene Data'!$F$7,0,10*ROW('Hygiene Data'!F183)),NA())</f>
        <v>#N/A</v>
      </c>
      <c r="BH189" s="508" t="e">
        <f ca="1">+IF(AND(ISNUMBER(OFFSET('Hygiene Data'!$F$9,0,10*ROW('Hygiene Data'!F183))),'Data Summary'!DW189="Yes"),OFFSET('Hygiene Data'!$F$9,0,10*ROW('Hygiene Data'!F183)),NA())</f>
        <v>#N/A</v>
      </c>
      <c r="BI189" s="508" t="e">
        <f ca="1">+IF(AND(ISNUMBER(OFFSET('Hygiene Data'!$G$5,0,10*ROW('Hygiene Data'!G183))),'Data Summary'!DX189="Yes"),OFFSET('Hygiene Data'!$G$5,0,10*ROW('Hygiene Data'!G183)),NA())</f>
        <v>#N/A</v>
      </c>
      <c r="BJ189" s="508" t="e">
        <f ca="1">+IF(AND(ISNUMBER(OFFSET('Hygiene Data'!$G$7,0,10*ROW('Hygiene Data'!G183))),'Data Summary'!DY189="Yes"),OFFSET('Hygiene Data'!$G$7,0,10*ROW('Hygiene Data'!G183)),NA())</f>
        <v>#N/A</v>
      </c>
      <c r="BK189" s="508" t="e">
        <f ca="1">+IF(AND(ISNUMBER(OFFSET('Hygiene Data'!$G$9,0,10*ROW('Hygiene Data'!G183))),'Data Summary'!DZ189="Yes"),OFFSET('Hygiene Data'!$G$9,0,10*ROW('Hygiene Data'!G183)),NA())</f>
        <v>#N/A</v>
      </c>
      <c r="BL189" s="508" t="e">
        <f ca="1">+IF(AND(ISNUMBER(OFFSET('Hygiene Data'!$H$5,0,10*ROW('Hygiene Data'!H183))),'Data Summary'!EA189="Yes"),OFFSET('Hygiene Data'!$H$5,0,10*ROW('Hygiene Data'!H183)),NA())</f>
        <v>#N/A</v>
      </c>
      <c r="BM189" s="508" t="e">
        <f ca="1">+IF(AND(ISNUMBER(OFFSET('Hygiene Data'!$H$7,0,10*ROW('Hygiene Data'!H183))),'Data Summary'!EB189="Yes"),OFFSET('Hygiene Data'!$H$7,0,10*ROW('Hygiene Data'!H183)),NA())</f>
        <v>#N/A</v>
      </c>
      <c r="BN189" s="508" t="e">
        <f ca="1">+IF(AND(ISNUMBER(OFFSET('Hygiene Data'!$H$9,0,10*ROW('Hygiene Data'!H183))),'Data Summary'!EC189="Yes"),OFFSET('Hygiene Data'!$H$9,0,10*ROW('Hygiene Data'!H183)),NA())</f>
        <v>#N/A</v>
      </c>
      <c r="BO189" s="508" t="e">
        <f ca="1">+IF(AND(ISNUMBER(OFFSET('Hygiene Data'!$I$5,0,10*ROW('Hygiene Data'!I183))),'Data Summary'!ED189="Yes"),OFFSET('Hygiene Data'!$I$5,0,10*ROW('Hygiene Data'!I183)),NA())</f>
        <v>#N/A</v>
      </c>
      <c r="BP189" s="508" t="e">
        <f ca="1">+IF(AND(ISNUMBER(OFFSET('Hygiene Data'!$I$7,0,10*ROW('Hygiene Data'!I183))),'Data Summary'!EE189="Yes"),OFFSET('Hygiene Data'!$I$7,0,10*ROW('Hygiene Data'!I183)),NA())</f>
        <v>#N/A</v>
      </c>
      <c r="BQ189" s="508" t="e">
        <f ca="1">+IF(AND(ISNUMBER(OFFSET('Hygiene Data'!$I$9,0,10*ROW('Hygiene Data'!I183))),'Data Summary'!EF189="Yes"),OFFSET('Hygiene Data'!$I$9,0,10*ROW('Hygiene Data'!I183)),NA())</f>
        <v>#N/A</v>
      </c>
    </row>
    <row r="190" spans="1:69" x14ac:dyDescent="0.25">
      <c r="A190" s="504" t="e">
        <f ca="1">+RIGHT('Data Summary'!A190,LEN('Data Summary'!A190)-9)</f>
        <v>#VALUE!</v>
      </c>
      <c r="B190" s="478" t="str">
        <f ca="1">+IF(ISTEXT('Data Summary'!B190),'Data Summary'!B190,"")</f>
        <v/>
      </c>
      <c r="C190" s="505" t="e">
        <f ca="1">+VALUE('Data Summary'!C190)</f>
        <v>#VALUE!</v>
      </c>
      <c r="D190" s="506" t="e">
        <f ca="1">+IF(AND(ISNUMBER(OFFSET('Water Data'!$D$4,0,10*ROW('Water Data'!D184))),'Data Summary'!BS190="Yes"),100-OFFSET('Water Data'!$D$4,0,10*ROW('Water Data'!D184)),NA())</f>
        <v>#N/A</v>
      </c>
      <c r="E190" s="506" t="e">
        <f ca="1">+IF(AND(ISNUMBER(OFFSET('Water Data'!$D$6,0,10*ROW('Water Data'!D184))),'Data Summary'!BT190="Yes"),OFFSET('Water Data'!$D$6,0,10*ROW('Water Data'!D184)),NA())</f>
        <v>#N/A</v>
      </c>
      <c r="F190" s="506" t="e">
        <f ca="1">+IF(AND(ISNUMBER(OFFSET('Water Data'!$D$9,0,10*ROW('Water Data'!D184))),'Data Summary'!BU190="Yes"),OFFSET('Water Data'!$D$9,0,10*ROW('Water Data'!D184)),NA())</f>
        <v>#N/A</v>
      </c>
      <c r="G190" s="506" t="e">
        <f ca="1">+IF(AND(ISNUMBER(OFFSET('Water Data'!$E$4,0,10*ROW('Water Data'!E184))),'Data Summary'!BV190="Yes"),100-OFFSET('Water Data'!$E$4,0,10*ROW('Water Data'!E184)),NA())</f>
        <v>#N/A</v>
      </c>
      <c r="H190" s="506" t="e">
        <f ca="1">+IF(AND(ISNUMBER(OFFSET('Water Data'!$E$6,0,10*ROW('Water Data'!E184))),'Data Summary'!BW190="Yes"),OFFSET('Water Data'!$E$6,0,10*ROW('Water Data'!E184)),NA())</f>
        <v>#N/A</v>
      </c>
      <c r="I190" s="506" t="e">
        <f ca="1">+IF(AND(ISNUMBER(OFFSET('Water Data'!$E$9,0,10*ROW('Water Data'!E184))),'Data Summary'!BX190="Yes"),OFFSET('Water Data'!$E$9,0,10*ROW('Water Data'!E184)),NA())</f>
        <v>#N/A</v>
      </c>
      <c r="J190" s="506" t="e">
        <f ca="1">+IF(AND(ISNUMBER(OFFSET('Water Data'!$F$4,0,10*ROW('Water Data'!F184))),'Data Summary'!BY190="Yes"),100-OFFSET('Water Data'!$F$4,0,10*ROW('Water Data'!F184)),NA())</f>
        <v>#N/A</v>
      </c>
      <c r="K190" s="506" t="e">
        <f ca="1">+IF(AND(ISNUMBER(OFFSET('Water Data'!$F$6,0,10*ROW('Water Data'!F184))),'Data Summary'!BZ190="Yes"),OFFSET('Water Data'!$F$6,0,10*ROW('Water Data'!F184)),NA())</f>
        <v>#N/A</v>
      </c>
      <c r="L190" s="506" t="e">
        <f ca="1">+IF(AND(ISNUMBER(OFFSET('Water Data'!$F$9,0,10*ROW('Water Data'!F184))),'Data Summary'!CA190="Yes"),OFFSET('Water Data'!$F$9,0,10*ROW('Water Data'!F184)),NA())</f>
        <v>#N/A</v>
      </c>
      <c r="M190" s="506" t="e">
        <f ca="1">+IF(AND(ISNUMBER(OFFSET('Water Data'!$G$4,0,10*ROW('Water Data'!G184))),'Data Summary'!CB190="Yes"),100-OFFSET('Water Data'!$G$4,0,10*ROW('Water Data'!G184)),NA())</f>
        <v>#N/A</v>
      </c>
      <c r="N190" s="506" t="e">
        <f ca="1">+IF(AND(ISNUMBER(OFFSET('Water Data'!$G$6,0,10*ROW('Water Data'!G184))),'Data Summary'!CC190="Yes"),OFFSET('Water Data'!$G$6,0,10*ROW('Water Data'!G184)),NA())</f>
        <v>#N/A</v>
      </c>
      <c r="O190" s="506" t="e">
        <f ca="1">+IF(AND(ISNUMBER(OFFSET('Water Data'!$G$9,0,10*ROW('Water Data'!G184))),'Data Summary'!CD190="Yes"),OFFSET('Water Data'!$G$9,0,10*ROW('Water Data'!G184)),NA())</f>
        <v>#N/A</v>
      </c>
      <c r="P190" s="506" t="e">
        <f ca="1">+IF(AND(ISNUMBER(OFFSET('Water Data'!$H$4,0,10*ROW('Water Data'!H184))),'Data Summary'!CE190="Yes"),100-OFFSET('Water Data'!$H$4,0,10*ROW('Water Data'!H184)),NA())</f>
        <v>#N/A</v>
      </c>
      <c r="Q190" s="506" t="e">
        <f ca="1">+IF(AND(ISNUMBER(OFFSET('Water Data'!$H$6,0,10*ROW('Water Data'!H184))),'Data Summary'!CF190="Yes"),OFFSET('Water Data'!$H$6,0,10*ROW('Water Data'!H184)),NA())</f>
        <v>#N/A</v>
      </c>
      <c r="R190" s="506" t="e">
        <f ca="1">+IF(AND(ISNUMBER(OFFSET('Water Data'!$H$9,0,10*ROW('Water Data'!H184))),'Data Summary'!CG190="Yes"),OFFSET('Water Data'!$H$9,0,10*ROW('Water Data'!H184)),NA())</f>
        <v>#N/A</v>
      </c>
      <c r="S190" s="506" t="e">
        <f ca="1">+IF(AND(ISNUMBER(OFFSET('Water Data'!$I$4,0,10*ROW('Water Data'!I184))),'Data Summary'!CH190="Yes"),100-OFFSET('Water Data'!$I$4,0,10*ROW('Water Data'!I184)),NA())</f>
        <v>#N/A</v>
      </c>
      <c r="T190" s="506" t="e">
        <f ca="1">+IF(AND(ISNUMBER(OFFSET('Water Data'!$I$6,0,10*ROW('Water Data'!I184))),'Data Summary'!CI190="Yes"),OFFSET('Water Data'!$I$6,0,10*ROW('Water Data'!I184)),NA())</f>
        <v>#N/A</v>
      </c>
      <c r="U190" s="506" t="e">
        <f ca="1">+IF(AND(ISNUMBER(OFFSET('Water Data'!$I$9,0,10*ROW('Water Data'!I184))),'Data Summary'!CJ190="Yes"),OFFSET('Water Data'!$I$9,0,10*ROW('Water Data'!I184)),NA())</f>
        <v>#N/A</v>
      </c>
      <c r="V190" s="507" t="e">
        <f ca="1">+IF(AND(ISNUMBER(OFFSET('Sanitation Data'!$D$4,0,10*ROW('Sanitation Data'!D184))),'Data Summary'!CK190="Yes"),100-OFFSET('Sanitation Data'!$D$4,0,10*ROW('Sanitation Data'!D184)),NA())</f>
        <v>#N/A</v>
      </c>
      <c r="W190" s="507" t="e">
        <f ca="1">+IF(AND(ISNUMBER(OFFSET('Sanitation Data'!$D$6,0,10*ROW('Sanitation Data'!D184))),'Data Summary'!CL190="Yes"),OFFSET('Sanitation Data'!$D$6,0,10*ROW('Sanitation Data'!D184)),NA())</f>
        <v>#N/A</v>
      </c>
      <c r="X190" s="507" t="e">
        <f ca="1">+IF(AND(ISNUMBER(OFFSET('Sanitation Data'!$D$10,0,10*ROW('Sanitation Data'!D184))),'Data Summary'!CM190="Yes"),OFFSET('Sanitation Data'!$D$10,0,10*ROW('Sanitation Data'!D184)),NA())</f>
        <v>#N/A</v>
      </c>
      <c r="Y190" s="507" t="e">
        <f ca="1">+IF(AND(ISNUMBER(OFFSET('Sanitation Data'!$D$11,0,10*ROW('Sanitation Data'!D184))),'Data Summary'!CN190="Yes"),OFFSET('Sanitation Data'!$D$11,0,10*ROW('Sanitation Data'!D184)),NA())</f>
        <v>#N/A</v>
      </c>
      <c r="Z190" s="507" t="e">
        <f ca="1">+IF(AND(ISNUMBER(OFFSET('Sanitation Data'!$D$12,0,10*ROW('Sanitation Data'!D184))),'Data Summary'!CO190="Yes"),OFFSET('Sanitation Data'!$D$12,0,10*ROW('Sanitation Data'!D184)),NA())</f>
        <v>#N/A</v>
      </c>
      <c r="AA190" s="507" t="e">
        <f ca="1">+IF(AND(ISNUMBER(OFFSET('Sanitation Data'!$E$4,0,10*ROW('Sanitation Data'!E184))),'Data Summary'!CP190="Yes"),100-OFFSET('Sanitation Data'!$E$4,0,10*ROW('Sanitation Data'!E184)),NA())</f>
        <v>#N/A</v>
      </c>
      <c r="AB190" s="507" t="e">
        <f ca="1">+IF(AND(ISNUMBER(OFFSET('Sanitation Data'!$E$6,0,10*ROW('Sanitation Data'!E184))),'Data Summary'!CQ190="Yes"),OFFSET('Sanitation Data'!$E$6,0,10*ROW('Sanitation Data'!E184)),NA())</f>
        <v>#N/A</v>
      </c>
      <c r="AC190" s="507" t="e">
        <f ca="1">+IF(AND(ISNUMBER(OFFSET('Sanitation Data'!$E$10,0,10*ROW('Sanitation Data'!E184))),'Data Summary'!CR190="Yes"),OFFSET('Sanitation Data'!$E$10,0,10*ROW('Sanitation Data'!E184)),NA())</f>
        <v>#N/A</v>
      </c>
      <c r="AD190" s="507" t="e">
        <f ca="1">+IF(AND(ISNUMBER(OFFSET('Sanitation Data'!$E$11,0,10*ROW('Sanitation Data'!E184))),'Data Summary'!CS190="Yes"),OFFSET('Sanitation Data'!$E$11,0,10*ROW('Sanitation Data'!E184)),NA())</f>
        <v>#N/A</v>
      </c>
      <c r="AE190" s="507" t="e">
        <f ca="1">+IF(AND(ISNUMBER(OFFSET('Sanitation Data'!$E$12,0,10*ROW('Sanitation Data'!E184))),'Data Summary'!CT190="Yes"),OFFSET('Sanitation Data'!$E$12,0,10*ROW('Sanitation Data'!E184)),NA())</f>
        <v>#N/A</v>
      </c>
      <c r="AF190" s="507" t="e">
        <f ca="1">+IF(AND(ISNUMBER(OFFSET('Sanitation Data'!$F$4,0,10*ROW('Sanitation Data'!F184))),'Data Summary'!CU190="Yes"),100-OFFSET('Sanitation Data'!$F$4,0,10*ROW('Sanitation Data'!F184)),NA())</f>
        <v>#N/A</v>
      </c>
      <c r="AG190" s="507" t="e">
        <f ca="1">+IF(AND(ISNUMBER(OFFSET('Sanitation Data'!$F$6,0,10*ROW('Sanitation Data'!F184))),'Data Summary'!CV190="Yes"),OFFSET('Sanitation Data'!$F$6,0,10*ROW('Sanitation Data'!F184)),NA())</f>
        <v>#N/A</v>
      </c>
      <c r="AH190" s="507" t="e">
        <f ca="1">+IF(AND(ISNUMBER(OFFSET('Sanitation Data'!$F$10,0,10*ROW('Sanitation Data'!F184))),'Data Summary'!CW190="Yes"),OFFSET('Sanitation Data'!$F$10,0,10*ROW('Sanitation Data'!F184)),NA())</f>
        <v>#N/A</v>
      </c>
      <c r="AI190" s="507" t="e">
        <f ca="1">+IF(AND(ISNUMBER(OFFSET('Sanitation Data'!$F$11,0,10*ROW('Sanitation Data'!F184))),'Data Summary'!CX190="Yes"),OFFSET('Sanitation Data'!$F$11,0,10*ROW('Sanitation Data'!F184)),NA())</f>
        <v>#N/A</v>
      </c>
      <c r="AJ190" s="507" t="e">
        <f ca="1">+IF(AND(ISNUMBER(OFFSET('Sanitation Data'!$F$12,0,10*ROW('Sanitation Data'!F184))),'Data Summary'!CY190="Yes"),OFFSET('Sanitation Data'!$F$12,0,10*ROW('Sanitation Data'!F184)),NA())</f>
        <v>#N/A</v>
      </c>
      <c r="AK190" s="507" t="e">
        <f ca="1">+IF(AND(ISNUMBER(OFFSET('Sanitation Data'!$G$4,0,10*ROW('Sanitation Data'!G184))),'Data Summary'!CZ190="Yes"),100-OFFSET('Sanitation Data'!$G$4,0,10*ROW('Sanitation Data'!G184)),NA())</f>
        <v>#N/A</v>
      </c>
      <c r="AL190" s="507" t="e">
        <f ca="1">+IF(AND(ISNUMBER(OFFSET('Sanitation Data'!$G$6,0,10*ROW('Sanitation Data'!G184))),'Data Summary'!DA190="Yes"),OFFSET('Sanitation Data'!$G$6,0,10*ROW('Sanitation Data'!G184)),NA())</f>
        <v>#N/A</v>
      </c>
      <c r="AM190" s="507" t="e">
        <f ca="1">+IF(AND(ISNUMBER(OFFSET('Sanitation Data'!$G$10,0,10*ROW('Sanitation Data'!G184))),'Data Summary'!DB190="Yes"),OFFSET('Sanitation Data'!$G$10,0,10*ROW('Sanitation Data'!G184)),NA())</f>
        <v>#N/A</v>
      </c>
      <c r="AN190" s="507" t="e">
        <f ca="1">+IF(AND(ISNUMBER(OFFSET('Sanitation Data'!$G$11,0,10*ROW('Sanitation Data'!G184))),'Data Summary'!DC190="Yes"),OFFSET('Sanitation Data'!$G$11,0,10*ROW('Sanitation Data'!G184)),NA())</f>
        <v>#N/A</v>
      </c>
      <c r="AO190" s="507" t="e">
        <f ca="1">+IF(AND(ISNUMBER(OFFSET('Sanitation Data'!$G$12,0,10*ROW('Sanitation Data'!G184))),'Data Summary'!DD190="Yes"),OFFSET('Sanitation Data'!$G$12,0,10*ROW('Sanitation Data'!G184)),NA())</f>
        <v>#N/A</v>
      </c>
      <c r="AP190" s="507" t="e">
        <f ca="1">+IF(AND(ISNUMBER(OFFSET('Sanitation Data'!$H$4,0,10*ROW('Sanitation Data'!H184))),'Data Summary'!DE190="Yes"),100-OFFSET('Sanitation Data'!$H$4,0,10*ROW('Sanitation Data'!H184)),NA())</f>
        <v>#N/A</v>
      </c>
      <c r="AQ190" s="507" t="e">
        <f ca="1">+IF(AND(ISNUMBER(OFFSET('Sanitation Data'!$H$6,0,10*ROW('Sanitation Data'!H184))),'Data Summary'!DF190="Yes"),OFFSET('Sanitation Data'!$H$6,0,10*ROW('Sanitation Data'!H184)),NA())</f>
        <v>#N/A</v>
      </c>
      <c r="AR190" s="507" t="e">
        <f ca="1">+IF(AND(ISNUMBER(OFFSET('Sanitation Data'!$H$10,0,10*ROW('Sanitation Data'!H184))),'Data Summary'!DG190="Yes"),OFFSET('Sanitation Data'!$H$10,0,10*ROW('Sanitation Data'!H184)),NA())</f>
        <v>#N/A</v>
      </c>
      <c r="AS190" s="507" t="e">
        <f ca="1">+IF(AND(ISNUMBER(OFFSET('Sanitation Data'!$H$11,0,10*ROW('Sanitation Data'!H184))),'Data Summary'!DH190="Yes"),OFFSET('Sanitation Data'!$H$11,0,10*ROW('Sanitation Data'!H184)),NA())</f>
        <v>#N/A</v>
      </c>
      <c r="AT190" s="507" t="e">
        <f ca="1">+IF(AND(ISNUMBER(OFFSET('Sanitation Data'!$H$12,0,10*ROW('Sanitation Data'!H184))),'Data Summary'!DI190="Yes"),OFFSET('Sanitation Data'!$H$12,0,10*ROW('Sanitation Data'!H184)),NA())</f>
        <v>#N/A</v>
      </c>
      <c r="AU190" s="507" t="e">
        <f ca="1">+IF(AND(ISNUMBER(OFFSET('Sanitation Data'!$I$4,0,10*ROW('Sanitation Data'!I184))),'Data Summary'!DJ190="Yes"),100-OFFSET('Sanitation Data'!$I$4,0,10*ROW('Sanitation Data'!I184)),NA())</f>
        <v>#N/A</v>
      </c>
      <c r="AV190" s="507" t="e">
        <f ca="1">+IF(AND(ISNUMBER(OFFSET('Sanitation Data'!$I$6,0,10*ROW('Sanitation Data'!I184))),'Data Summary'!DK190="Yes"),OFFSET('Sanitation Data'!$I$6,0,10*ROW('Sanitation Data'!I184)),NA())</f>
        <v>#N/A</v>
      </c>
      <c r="AW190" s="507" t="e">
        <f ca="1">+IF(AND(ISNUMBER(OFFSET('Sanitation Data'!$I$10,0,10*ROW('Sanitation Data'!I184))),'Data Summary'!DL190="Yes"),OFFSET('Sanitation Data'!$I$10,0,10*ROW('Sanitation Data'!I184)),NA())</f>
        <v>#N/A</v>
      </c>
      <c r="AX190" s="507" t="e">
        <f ca="1">+IF(AND(ISNUMBER(OFFSET('Sanitation Data'!$I$11,0,10*ROW('Sanitation Data'!I184))),'Data Summary'!DM190="Yes"),OFFSET('Sanitation Data'!$I$11,0,10*ROW('Sanitation Data'!I184)),NA())</f>
        <v>#N/A</v>
      </c>
      <c r="AY190" s="507" t="e">
        <f ca="1">+IF(AND(ISNUMBER(OFFSET('Sanitation Data'!$I$12,0,10*ROW('Sanitation Data'!I184))),'Data Summary'!DN190="Yes"),OFFSET('Sanitation Data'!$I$12,0,10*ROW('Sanitation Data'!I184)),NA())</f>
        <v>#N/A</v>
      </c>
      <c r="AZ190" s="508" t="e">
        <f ca="1">+IF(AND(ISNUMBER(OFFSET('Hygiene Data'!$D$5,0,10*ROW('Hygiene Data'!D184))),'Data Summary'!DO190="Yes"),OFFSET('Hygiene Data'!$D$5,0,10*ROW('Hygiene Data'!D184)),NA())</f>
        <v>#N/A</v>
      </c>
      <c r="BA190" s="508" t="e">
        <f ca="1">+IF(AND(ISNUMBER(OFFSET('Hygiene Data'!$D$7,0,10*ROW('Hygiene Data'!D184))),'Data Summary'!DP190="Yes"),OFFSET('Hygiene Data'!$D$7,0,10*ROW('Hygiene Data'!D184)),NA())</f>
        <v>#N/A</v>
      </c>
      <c r="BB190" s="508" t="e">
        <f ca="1">+IF(AND(ISNUMBER(OFFSET('Hygiene Data'!$D$9,0,10*ROW('Hygiene Data'!D184))),'Data Summary'!DQ190="Yes"),OFFSET('Hygiene Data'!$D$9,0,10*ROW('Hygiene Data'!D184)),NA())</f>
        <v>#N/A</v>
      </c>
      <c r="BC190" s="508" t="e">
        <f ca="1">+IF(AND(ISNUMBER(OFFSET('Hygiene Data'!$E$5,0,10*ROW('Hygiene Data'!E184))),'Data Summary'!DR190="Yes"),OFFSET('Hygiene Data'!$E$5,0,10*ROW('Hygiene Data'!E184)),NA())</f>
        <v>#N/A</v>
      </c>
      <c r="BD190" s="508" t="e">
        <f ca="1">+IF(AND(ISNUMBER(OFFSET('Hygiene Data'!$E$7,0,10*ROW('Hygiene Data'!E184))),'Data Summary'!DS190="Yes"),OFFSET('Hygiene Data'!$E$7,0,10*ROW('Hygiene Data'!E184)),NA())</f>
        <v>#N/A</v>
      </c>
      <c r="BE190" s="508" t="e">
        <f ca="1">+IF(AND(ISNUMBER(OFFSET('Hygiene Data'!$E$9,0,10*ROW('Hygiene Data'!E184))),'Data Summary'!DT190="Yes"),OFFSET('Hygiene Data'!$E$9,0,10*ROW('Hygiene Data'!E184)),NA())</f>
        <v>#N/A</v>
      </c>
      <c r="BF190" s="508" t="e">
        <f ca="1">+IF(AND(ISNUMBER(OFFSET('Hygiene Data'!$F$5,0,10*ROW('Hygiene Data'!F184))),'Data Summary'!DU190="Yes"),OFFSET('Hygiene Data'!$F$5,0,10*ROW('Hygiene Data'!F184)),NA())</f>
        <v>#N/A</v>
      </c>
      <c r="BG190" s="508" t="e">
        <f ca="1">+IF(AND(ISNUMBER(OFFSET('Hygiene Data'!$F$7,0,10*ROW('Hygiene Data'!F184))),'Data Summary'!DV190="Yes"),OFFSET('Hygiene Data'!$F$7,0,10*ROW('Hygiene Data'!F184)),NA())</f>
        <v>#N/A</v>
      </c>
      <c r="BH190" s="508" t="e">
        <f ca="1">+IF(AND(ISNUMBER(OFFSET('Hygiene Data'!$F$9,0,10*ROW('Hygiene Data'!F184))),'Data Summary'!DW190="Yes"),OFFSET('Hygiene Data'!$F$9,0,10*ROW('Hygiene Data'!F184)),NA())</f>
        <v>#N/A</v>
      </c>
      <c r="BI190" s="508" t="e">
        <f ca="1">+IF(AND(ISNUMBER(OFFSET('Hygiene Data'!$G$5,0,10*ROW('Hygiene Data'!G184))),'Data Summary'!DX190="Yes"),OFFSET('Hygiene Data'!$G$5,0,10*ROW('Hygiene Data'!G184)),NA())</f>
        <v>#N/A</v>
      </c>
      <c r="BJ190" s="508" t="e">
        <f ca="1">+IF(AND(ISNUMBER(OFFSET('Hygiene Data'!$G$7,0,10*ROW('Hygiene Data'!G184))),'Data Summary'!DY190="Yes"),OFFSET('Hygiene Data'!$G$7,0,10*ROW('Hygiene Data'!G184)),NA())</f>
        <v>#N/A</v>
      </c>
      <c r="BK190" s="508" t="e">
        <f ca="1">+IF(AND(ISNUMBER(OFFSET('Hygiene Data'!$G$9,0,10*ROW('Hygiene Data'!G184))),'Data Summary'!DZ190="Yes"),OFFSET('Hygiene Data'!$G$9,0,10*ROW('Hygiene Data'!G184)),NA())</f>
        <v>#N/A</v>
      </c>
      <c r="BL190" s="508" t="e">
        <f ca="1">+IF(AND(ISNUMBER(OFFSET('Hygiene Data'!$H$5,0,10*ROW('Hygiene Data'!H184))),'Data Summary'!EA190="Yes"),OFFSET('Hygiene Data'!$H$5,0,10*ROW('Hygiene Data'!H184)),NA())</f>
        <v>#N/A</v>
      </c>
      <c r="BM190" s="508" t="e">
        <f ca="1">+IF(AND(ISNUMBER(OFFSET('Hygiene Data'!$H$7,0,10*ROW('Hygiene Data'!H184))),'Data Summary'!EB190="Yes"),OFFSET('Hygiene Data'!$H$7,0,10*ROW('Hygiene Data'!H184)),NA())</f>
        <v>#N/A</v>
      </c>
      <c r="BN190" s="508" t="e">
        <f ca="1">+IF(AND(ISNUMBER(OFFSET('Hygiene Data'!$H$9,0,10*ROW('Hygiene Data'!H184))),'Data Summary'!EC190="Yes"),OFFSET('Hygiene Data'!$H$9,0,10*ROW('Hygiene Data'!H184)),NA())</f>
        <v>#N/A</v>
      </c>
      <c r="BO190" s="508" t="e">
        <f ca="1">+IF(AND(ISNUMBER(OFFSET('Hygiene Data'!$I$5,0,10*ROW('Hygiene Data'!I184))),'Data Summary'!ED190="Yes"),OFFSET('Hygiene Data'!$I$5,0,10*ROW('Hygiene Data'!I184)),NA())</f>
        <v>#N/A</v>
      </c>
      <c r="BP190" s="508" t="e">
        <f ca="1">+IF(AND(ISNUMBER(OFFSET('Hygiene Data'!$I$7,0,10*ROW('Hygiene Data'!I184))),'Data Summary'!EE190="Yes"),OFFSET('Hygiene Data'!$I$7,0,10*ROW('Hygiene Data'!I184)),NA())</f>
        <v>#N/A</v>
      </c>
      <c r="BQ190" s="508" t="e">
        <f ca="1">+IF(AND(ISNUMBER(OFFSET('Hygiene Data'!$I$9,0,10*ROW('Hygiene Data'!I184))),'Data Summary'!EF190="Yes"),OFFSET('Hygiene Data'!$I$9,0,10*ROW('Hygiene Data'!I184)),NA())</f>
        <v>#N/A</v>
      </c>
    </row>
    <row r="191" spans="1:69" x14ac:dyDescent="0.25">
      <c r="A191" s="504" t="e">
        <f ca="1">+RIGHT('Data Summary'!A191,LEN('Data Summary'!A191)-9)</f>
        <v>#VALUE!</v>
      </c>
      <c r="B191" s="478" t="str">
        <f ca="1">+IF(ISTEXT('Data Summary'!B191),'Data Summary'!B191,"")</f>
        <v/>
      </c>
      <c r="C191" s="505" t="e">
        <f ca="1">+VALUE('Data Summary'!C191)</f>
        <v>#VALUE!</v>
      </c>
      <c r="D191" s="506" t="e">
        <f ca="1">+IF(AND(ISNUMBER(OFFSET('Water Data'!$D$4,0,10*ROW('Water Data'!D185))),'Data Summary'!BS191="Yes"),100-OFFSET('Water Data'!$D$4,0,10*ROW('Water Data'!D185)),NA())</f>
        <v>#N/A</v>
      </c>
      <c r="E191" s="506" t="e">
        <f ca="1">+IF(AND(ISNUMBER(OFFSET('Water Data'!$D$6,0,10*ROW('Water Data'!D185))),'Data Summary'!BT191="Yes"),OFFSET('Water Data'!$D$6,0,10*ROW('Water Data'!D185)),NA())</f>
        <v>#N/A</v>
      </c>
      <c r="F191" s="506" t="e">
        <f ca="1">+IF(AND(ISNUMBER(OFFSET('Water Data'!$D$9,0,10*ROW('Water Data'!D185))),'Data Summary'!BU191="Yes"),OFFSET('Water Data'!$D$9,0,10*ROW('Water Data'!D185)),NA())</f>
        <v>#N/A</v>
      </c>
      <c r="G191" s="506" t="e">
        <f ca="1">+IF(AND(ISNUMBER(OFFSET('Water Data'!$E$4,0,10*ROW('Water Data'!E185))),'Data Summary'!BV191="Yes"),100-OFFSET('Water Data'!$E$4,0,10*ROW('Water Data'!E185)),NA())</f>
        <v>#N/A</v>
      </c>
      <c r="H191" s="506" t="e">
        <f ca="1">+IF(AND(ISNUMBER(OFFSET('Water Data'!$E$6,0,10*ROW('Water Data'!E185))),'Data Summary'!BW191="Yes"),OFFSET('Water Data'!$E$6,0,10*ROW('Water Data'!E185)),NA())</f>
        <v>#N/A</v>
      </c>
      <c r="I191" s="506" t="e">
        <f ca="1">+IF(AND(ISNUMBER(OFFSET('Water Data'!$E$9,0,10*ROW('Water Data'!E185))),'Data Summary'!BX191="Yes"),OFFSET('Water Data'!$E$9,0,10*ROW('Water Data'!E185)),NA())</f>
        <v>#N/A</v>
      </c>
      <c r="J191" s="506" t="e">
        <f ca="1">+IF(AND(ISNUMBER(OFFSET('Water Data'!$F$4,0,10*ROW('Water Data'!F185))),'Data Summary'!BY191="Yes"),100-OFFSET('Water Data'!$F$4,0,10*ROW('Water Data'!F185)),NA())</f>
        <v>#N/A</v>
      </c>
      <c r="K191" s="506" t="e">
        <f ca="1">+IF(AND(ISNUMBER(OFFSET('Water Data'!$F$6,0,10*ROW('Water Data'!F185))),'Data Summary'!BZ191="Yes"),OFFSET('Water Data'!$F$6,0,10*ROW('Water Data'!F185)),NA())</f>
        <v>#N/A</v>
      </c>
      <c r="L191" s="506" t="e">
        <f ca="1">+IF(AND(ISNUMBER(OFFSET('Water Data'!$F$9,0,10*ROW('Water Data'!F185))),'Data Summary'!CA191="Yes"),OFFSET('Water Data'!$F$9,0,10*ROW('Water Data'!F185)),NA())</f>
        <v>#N/A</v>
      </c>
      <c r="M191" s="506" t="e">
        <f ca="1">+IF(AND(ISNUMBER(OFFSET('Water Data'!$G$4,0,10*ROW('Water Data'!G185))),'Data Summary'!CB191="Yes"),100-OFFSET('Water Data'!$G$4,0,10*ROW('Water Data'!G185)),NA())</f>
        <v>#N/A</v>
      </c>
      <c r="N191" s="506" t="e">
        <f ca="1">+IF(AND(ISNUMBER(OFFSET('Water Data'!$G$6,0,10*ROW('Water Data'!G185))),'Data Summary'!CC191="Yes"),OFFSET('Water Data'!$G$6,0,10*ROW('Water Data'!G185)),NA())</f>
        <v>#N/A</v>
      </c>
      <c r="O191" s="506" t="e">
        <f ca="1">+IF(AND(ISNUMBER(OFFSET('Water Data'!$G$9,0,10*ROW('Water Data'!G185))),'Data Summary'!CD191="Yes"),OFFSET('Water Data'!$G$9,0,10*ROW('Water Data'!G185)),NA())</f>
        <v>#N/A</v>
      </c>
      <c r="P191" s="506" t="e">
        <f ca="1">+IF(AND(ISNUMBER(OFFSET('Water Data'!$H$4,0,10*ROW('Water Data'!H185))),'Data Summary'!CE191="Yes"),100-OFFSET('Water Data'!$H$4,0,10*ROW('Water Data'!H185)),NA())</f>
        <v>#N/A</v>
      </c>
      <c r="Q191" s="506" t="e">
        <f ca="1">+IF(AND(ISNUMBER(OFFSET('Water Data'!$H$6,0,10*ROW('Water Data'!H185))),'Data Summary'!CF191="Yes"),OFFSET('Water Data'!$H$6,0,10*ROW('Water Data'!H185)),NA())</f>
        <v>#N/A</v>
      </c>
      <c r="R191" s="506" t="e">
        <f ca="1">+IF(AND(ISNUMBER(OFFSET('Water Data'!$H$9,0,10*ROW('Water Data'!H185))),'Data Summary'!CG191="Yes"),OFFSET('Water Data'!$H$9,0,10*ROW('Water Data'!H185)),NA())</f>
        <v>#N/A</v>
      </c>
      <c r="S191" s="506" t="e">
        <f ca="1">+IF(AND(ISNUMBER(OFFSET('Water Data'!$I$4,0,10*ROW('Water Data'!I185))),'Data Summary'!CH191="Yes"),100-OFFSET('Water Data'!$I$4,0,10*ROW('Water Data'!I185)),NA())</f>
        <v>#N/A</v>
      </c>
      <c r="T191" s="506" t="e">
        <f ca="1">+IF(AND(ISNUMBER(OFFSET('Water Data'!$I$6,0,10*ROW('Water Data'!I185))),'Data Summary'!CI191="Yes"),OFFSET('Water Data'!$I$6,0,10*ROW('Water Data'!I185)),NA())</f>
        <v>#N/A</v>
      </c>
      <c r="U191" s="506" t="e">
        <f ca="1">+IF(AND(ISNUMBER(OFFSET('Water Data'!$I$9,0,10*ROW('Water Data'!I185))),'Data Summary'!CJ191="Yes"),OFFSET('Water Data'!$I$9,0,10*ROW('Water Data'!I185)),NA())</f>
        <v>#N/A</v>
      </c>
      <c r="V191" s="507" t="e">
        <f ca="1">+IF(AND(ISNUMBER(OFFSET('Sanitation Data'!$D$4,0,10*ROW('Sanitation Data'!D185))),'Data Summary'!CK191="Yes"),100-OFFSET('Sanitation Data'!$D$4,0,10*ROW('Sanitation Data'!D185)),NA())</f>
        <v>#N/A</v>
      </c>
      <c r="W191" s="507" t="e">
        <f ca="1">+IF(AND(ISNUMBER(OFFSET('Sanitation Data'!$D$6,0,10*ROW('Sanitation Data'!D185))),'Data Summary'!CL191="Yes"),OFFSET('Sanitation Data'!$D$6,0,10*ROW('Sanitation Data'!D185)),NA())</f>
        <v>#N/A</v>
      </c>
      <c r="X191" s="507" t="e">
        <f ca="1">+IF(AND(ISNUMBER(OFFSET('Sanitation Data'!$D$10,0,10*ROW('Sanitation Data'!D185))),'Data Summary'!CM191="Yes"),OFFSET('Sanitation Data'!$D$10,0,10*ROW('Sanitation Data'!D185)),NA())</f>
        <v>#N/A</v>
      </c>
      <c r="Y191" s="507" t="e">
        <f ca="1">+IF(AND(ISNUMBER(OFFSET('Sanitation Data'!$D$11,0,10*ROW('Sanitation Data'!D185))),'Data Summary'!CN191="Yes"),OFFSET('Sanitation Data'!$D$11,0,10*ROW('Sanitation Data'!D185)),NA())</f>
        <v>#N/A</v>
      </c>
      <c r="Z191" s="507" t="e">
        <f ca="1">+IF(AND(ISNUMBER(OFFSET('Sanitation Data'!$D$12,0,10*ROW('Sanitation Data'!D185))),'Data Summary'!CO191="Yes"),OFFSET('Sanitation Data'!$D$12,0,10*ROW('Sanitation Data'!D185)),NA())</f>
        <v>#N/A</v>
      </c>
      <c r="AA191" s="507" t="e">
        <f ca="1">+IF(AND(ISNUMBER(OFFSET('Sanitation Data'!$E$4,0,10*ROW('Sanitation Data'!E185))),'Data Summary'!CP191="Yes"),100-OFFSET('Sanitation Data'!$E$4,0,10*ROW('Sanitation Data'!E185)),NA())</f>
        <v>#N/A</v>
      </c>
      <c r="AB191" s="507" t="e">
        <f ca="1">+IF(AND(ISNUMBER(OFFSET('Sanitation Data'!$E$6,0,10*ROW('Sanitation Data'!E185))),'Data Summary'!CQ191="Yes"),OFFSET('Sanitation Data'!$E$6,0,10*ROW('Sanitation Data'!E185)),NA())</f>
        <v>#N/A</v>
      </c>
      <c r="AC191" s="507" t="e">
        <f ca="1">+IF(AND(ISNUMBER(OFFSET('Sanitation Data'!$E$10,0,10*ROW('Sanitation Data'!E185))),'Data Summary'!CR191="Yes"),OFFSET('Sanitation Data'!$E$10,0,10*ROW('Sanitation Data'!E185)),NA())</f>
        <v>#N/A</v>
      </c>
      <c r="AD191" s="507" t="e">
        <f ca="1">+IF(AND(ISNUMBER(OFFSET('Sanitation Data'!$E$11,0,10*ROW('Sanitation Data'!E185))),'Data Summary'!CS191="Yes"),OFFSET('Sanitation Data'!$E$11,0,10*ROW('Sanitation Data'!E185)),NA())</f>
        <v>#N/A</v>
      </c>
      <c r="AE191" s="507" t="e">
        <f ca="1">+IF(AND(ISNUMBER(OFFSET('Sanitation Data'!$E$12,0,10*ROW('Sanitation Data'!E185))),'Data Summary'!CT191="Yes"),OFFSET('Sanitation Data'!$E$12,0,10*ROW('Sanitation Data'!E185)),NA())</f>
        <v>#N/A</v>
      </c>
      <c r="AF191" s="507" t="e">
        <f ca="1">+IF(AND(ISNUMBER(OFFSET('Sanitation Data'!$F$4,0,10*ROW('Sanitation Data'!F185))),'Data Summary'!CU191="Yes"),100-OFFSET('Sanitation Data'!$F$4,0,10*ROW('Sanitation Data'!F185)),NA())</f>
        <v>#N/A</v>
      </c>
      <c r="AG191" s="507" t="e">
        <f ca="1">+IF(AND(ISNUMBER(OFFSET('Sanitation Data'!$F$6,0,10*ROW('Sanitation Data'!F185))),'Data Summary'!CV191="Yes"),OFFSET('Sanitation Data'!$F$6,0,10*ROW('Sanitation Data'!F185)),NA())</f>
        <v>#N/A</v>
      </c>
      <c r="AH191" s="507" t="e">
        <f ca="1">+IF(AND(ISNUMBER(OFFSET('Sanitation Data'!$F$10,0,10*ROW('Sanitation Data'!F185))),'Data Summary'!CW191="Yes"),OFFSET('Sanitation Data'!$F$10,0,10*ROW('Sanitation Data'!F185)),NA())</f>
        <v>#N/A</v>
      </c>
      <c r="AI191" s="507" t="e">
        <f ca="1">+IF(AND(ISNUMBER(OFFSET('Sanitation Data'!$F$11,0,10*ROW('Sanitation Data'!F185))),'Data Summary'!CX191="Yes"),OFFSET('Sanitation Data'!$F$11,0,10*ROW('Sanitation Data'!F185)),NA())</f>
        <v>#N/A</v>
      </c>
      <c r="AJ191" s="507" t="e">
        <f ca="1">+IF(AND(ISNUMBER(OFFSET('Sanitation Data'!$F$12,0,10*ROW('Sanitation Data'!F185))),'Data Summary'!CY191="Yes"),OFFSET('Sanitation Data'!$F$12,0,10*ROW('Sanitation Data'!F185)),NA())</f>
        <v>#N/A</v>
      </c>
      <c r="AK191" s="507" t="e">
        <f ca="1">+IF(AND(ISNUMBER(OFFSET('Sanitation Data'!$G$4,0,10*ROW('Sanitation Data'!G185))),'Data Summary'!CZ191="Yes"),100-OFFSET('Sanitation Data'!$G$4,0,10*ROW('Sanitation Data'!G185)),NA())</f>
        <v>#N/A</v>
      </c>
      <c r="AL191" s="507" t="e">
        <f ca="1">+IF(AND(ISNUMBER(OFFSET('Sanitation Data'!$G$6,0,10*ROW('Sanitation Data'!G185))),'Data Summary'!DA191="Yes"),OFFSET('Sanitation Data'!$G$6,0,10*ROW('Sanitation Data'!G185)),NA())</f>
        <v>#N/A</v>
      </c>
      <c r="AM191" s="507" t="e">
        <f ca="1">+IF(AND(ISNUMBER(OFFSET('Sanitation Data'!$G$10,0,10*ROW('Sanitation Data'!G185))),'Data Summary'!DB191="Yes"),OFFSET('Sanitation Data'!$G$10,0,10*ROW('Sanitation Data'!G185)),NA())</f>
        <v>#N/A</v>
      </c>
      <c r="AN191" s="507" t="e">
        <f ca="1">+IF(AND(ISNUMBER(OFFSET('Sanitation Data'!$G$11,0,10*ROW('Sanitation Data'!G185))),'Data Summary'!DC191="Yes"),OFFSET('Sanitation Data'!$G$11,0,10*ROW('Sanitation Data'!G185)),NA())</f>
        <v>#N/A</v>
      </c>
      <c r="AO191" s="507" t="e">
        <f ca="1">+IF(AND(ISNUMBER(OFFSET('Sanitation Data'!$G$12,0,10*ROW('Sanitation Data'!G185))),'Data Summary'!DD191="Yes"),OFFSET('Sanitation Data'!$G$12,0,10*ROW('Sanitation Data'!G185)),NA())</f>
        <v>#N/A</v>
      </c>
      <c r="AP191" s="507" t="e">
        <f ca="1">+IF(AND(ISNUMBER(OFFSET('Sanitation Data'!$H$4,0,10*ROW('Sanitation Data'!H185))),'Data Summary'!DE191="Yes"),100-OFFSET('Sanitation Data'!$H$4,0,10*ROW('Sanitation Data'!H185)),NA())</f>
        <v>#N/A</v>
      </c>
      <c r="AQ191" s="507" t="e">
        <f ca="1">+IF(AND(ISNUMBER(OFFSET('Sanitation Data'!$H$6,0,10*ROW('Sanitation Data'!H185))),'Data Summary'!DF191="Yes"),OFFSET('Sanitation Data'!$H$6,0,10*ROW('Sanitation Data'!H185)),NA())</f>
        <v>#N/A</v>
      </c>
      <c r="AR191" s="507" t="e">
        <f ca="1">+IF(AND(ISNUMBER(OFFSET('Sanitation Data'!$H$10,0,10*ROW('Sanitation Data'!H185))),'Data Summary'!DG191="Yes"),OFFSET('Sanitation Data'!$H$10,0,10*ROW('Sanitation Data'!H185)),NA())</f>
        <v>#N/A</v>
      </c>
      <c r="AS191" s="507" t="e">
        <f ca="1">+IF(AND(ISNUMBER(OFFSET('Sanitation Data'!$H$11,0,10*ROW('Sanitation Data'!H185))),'Data Summary'!DH191="Yes"),OFFSET('Sanitation Data'!$H$11,0,10*ROW('Sanitation Data'!H185)),NA())</f>
        <v>#N/A</v>
      </c>
      <c r="AT191" s="507" t="e">
        <f ca="1">+IF(AND(ISNUMBER(OFFSET('Sanitation Data'!$H$12,0,10*ROW('Sanitation Data'!H185))),'Data Summary'!DI191="Yes"),OFFSET('Sanitation Data'!$H$12,0,10*ROW('Sanitation Data'!H185)),NA())</f>
        <v>#N/A</v>
      </c>
      <c r="AU191" s="507" t="e">
        <f ca="1">+IF(AND(ISNUMBER(OFFSET('Sanitation Data'!$I$4,0,10*ROW('Sanitation Data'!I185))),'Data Summary'!DJ191="Yes"),100-OFFSET('Sanitation Data'!$I$4,0,10*ROW('Sanitation Data'!I185)),NA())</f>
        <v>#N/A</v>
      </c>
      <c r="AV191" s="507" t="e">
        <f ca="1">+IF(AND(ISNUMBER(OFFSET('Sanitation Data'!$I$6,0,10*ROW('Sanitation Data'!I185))),'Data Summary'!DK191="Yes"),OFFSET('Sanitation Data'!$I$6,0,10*ROW('Sanitation Data'!I185)),NA())</f>
        <v>#N/A</v>
      </c>
      <c r="AW191" s="507" t="e">
        <f ca="1">+IF(AND(ISNUMBER(OFFSET('Sanitation Data'!$I$10,0,10*ROW('Sanitation Data'!I185))),'Data Summary'!DL191="Yes"),OFFSET('Sanitation Data'!$I$10,0,10*ROW('Sanitation Data'!I185)),NA())</f>
        <v>#N/A</v>
      </c>
      <c r="AX191" s="507" t="e">
        <f ca="1">+IF(AND(ISNUMBER(OFFSET('Sanitation Data'!$I$11,0,10*ROW('Sanitation Data'!I185))),'Data Summary'!DM191="Yes"),OFFSET('Sanitation Data'!$I$11,0,10*ROW('Sanitation Data'!I185)),NA())</f>
        <v>#N/A</v>
      </c>
      <c r="AY191" s="507" t="e">
        <f ca="1">+IF(AND(ISNUMBER(OFFSET('Sanitation Data'!$I$12,0,10*ROW('Sanitation Data'!I185))),'Data Summary'!DN191="Yes"),OFFSET('Sanitation Data'!$I$12,0,10*ROW('Sanitation Data'!I185)),NA())</f>
        <v>#N/A</v>
      </c>
      <c r="AZ191" s="508" t="e">
        <f ca="1">+IF(AND(ISNUMBER(OFFSET('Hygiene Data'!$D$5,0,10*ROW('Hygiene Data'!D185))),'Data Summary'!DO191="Yes"),OFFSET('Hygiene Data'!$D$5,0,10*ROW('Hygiene Data'!D185)),NA())</f>
        <v>#N/A</v>
      </c>
      <c r="BA191" s="508" t="e">
        <f ca="1">+IF(AND(ISNUMBER(OFFSET('Hygiene Data'!$D$7,0,10*ROW('Hygiene Data'!D185))),'Data Summary'!DP191="Yes"),OFFSET('Hygiene Data'!$D$7,0,10*ROW('Hygiene Data'!D185)),NA())</f>
        <v>#N/A</v>
      </c>
      <c r="BB191" s="508" t="e">
        <f ca="1">+IF(AND(ISNUMBER(OFFSET('Hygiene Data'!$D$9,0,10*ROW('Hygiene Data'!D185))),'Data Summary'!DQ191="Yes"),OFFSET('Hygiene Data'!$D$9,0,10*ROW('Hygiene Data'!D185)),NA())</f>
        <v>#N/A</v>
      </c>
      <c r="BC191" s="508" t="e">
        <f ca="1">+IF(AND(ISNUMBER(OFFSET('Hygiene Data'!$E$5,0,10*ROW('Hygiene Data'!E185))),'Data Summary'!DR191="Yes"),OFFSET('Hygiene Data'!$E$5,0,10*ROW('Hygiene Data'!E185)),NA())</f>
        <v>#N/A</v>
      </c>
      <c r="BD191" s="508" t="e">
        <f ca="1">+IF(AND(ISNUMBER(OFFSET('Hygiene Data'!$E$7,0,10*ROW('Hygiene Data'!E185))),'Data Summary'!DS191="Yes"),OFFSET('Hygiene Data'!$E$7,0,10*ROW('Hygiene Data'!E185)),NA())</f>
        <v>#N/A</v>
      </c>
      <c r="BE191" s="508" t="e">
        <f ca="1">+IF(AND(ISNUMBER(OFFSET('Hygiene Data'!$E$9,0,10*ROW('Hygiene Data'!E185))),'Data Summary'!DT191="Yes"),OFFSET('Hygiene Data'!$E$9,0,10*ROW('Hygiene Data'!E185)),NA())</f>
        <v>#N/A</v>
      </c>
      <c r="BF191" s="508" t="e">
        <f ca="1">+IF(AND(ISNUMBER(OFFSET('Hygiene Data'!$F$5,0,10*ROW('Hygiene Data'!F185))),'Data Summary'!DU191="Yes"),OFFSET('Hygiene Data'!$F$5,0,10*ROW('Hygiene Data'!F185)),NA())</f>
        <v>#N/A</v>
      </c>
      <c r="BG191" s="508" t="e">
        <f ca="1">+IF(AND(ISNUMBER(OFFSET('Hygiene Data'!$F$7,0,10*ROW('Hygiene Data'!F185))),'Data Summary'!DV191="Yes"),OFFSET('Hygiene Data'!$F$7,0,10*ROW('Hygiene Data'!F185)),NA())</f>
        <v>#N/A</v>
      </c>
      <c r="BH191" s="508" t="e">
        <f ca="1">+IF(AND(ISNUMBER(OFFSET('Hygiene Data'!$F$9,0,10*ROW('Hygiene Data'!F185))),'Data Summary'!DW191="Yes"),OFFSET('Hygiene Data'!$F$9,0,10*ROW('Hygiene Data'!F185)),NA())</f>
        <v>#N/A</v>
      </c>
      <c r="BI191" s="508" t="e">
        <f ca="1">+IF(AND(ISNUMBER(OFFSET('Hygiene Data'!$G$5,0,10*ROW('Hygiene Data'!G185))),'Data Summary'!DX191="Yes"),OFFSET('Hygiene Data'!$G$5,0,10*ROW('Hygiene Data'!G185)),NA())</f>
        <v>#N/A</v>
      </c>
      <c r="BJ191" s="508" t="e">
        <f ca="1">+IF(AND(ISNUMBER(OFFSET('Hygiene Data'!$G$7,0,10*ROW('Hygiene Data'!G185))),'Data Summary'!DY191="Yes"),OFFSET('Hygiene Data'!$G$7,0,10*ROW('Hygiene Data'!G185)),NA())</f>
        <v>#N/A</v>
      </c>
      <c r="BK191" s="508" t="e">
        <f ca="1">+IF(AND(ISNUMBER(OFFSET('Hygiene Data'!$G$9,0,10*ROW('Hygiene Data'!G185))),'Data Summary'!DZ191="Yes"),OFFSET('Hygiene Data'!$G$9,0,10*ROW('Hygiene Data'!G185)),NA())</f>
        <v>#N/A</v>
      </c>
      <c r="BL191" s="508" t="e">
        <f ca="1">+IF(AND(ISNUMBER(OFFSET('Hygiene Data'!$H$5,0,10*ROW('Hygiene Data'!H185))),'Data Summary'!EA191="Yes"),OFFSET('Hygiene Data'!$H$5,0,10*ROW('Hygiene Data'!H185)),NA())</f>
        <v>#N/A</v>
      </c>
      <c r="BM191" s="508" t="e">
        <f ca="1">+IF(AND(ISNUMBER(OFFSET('Hygiene Data'!$H$7,0,10*ROW('Hygiene Data'!H185))),'Data Summary'!EB191="Yes"),OFFSET('Hygiene Data'!$H$7,0,10*ROW('Hygiene Data'!H185)),NA())</f>
        <v>#N/A</v>
      </c>
      <c r="BN191" s="508" t="e">
        <f ca="1">+IF(AND(ISNUMBER(OFFSET('Hygiene Data'!$H$9,0,10*ROW('Hygiene Data'!H185))),'Data Summary'!EC191="Yes"),OFFSET('Hygiene Data'!$H$9,0,10*ROW('Hygiene Data'!H185)),NA())</f>
        <v>#N/A</v>
      </c>
      <c r="BO191" s="508" t="e">
        <f ca="1">+IF(AND(ISNUMBER(OFFSET('Hygiene Data'!$I$5,0,10*ROW('Hygiene Data'!I185))),'Data Summary'!ED191="Yes"),OFFSET('Hygiene Data'!$I$5,0,10*ROW('Hygiene Data'!I185)),NA())</f>
        <v>#N/A</v>
      </c>
      <c r="BP191" s="508" t="e">
        <f ca="1">+IF(AND(ISNUMBER(OFFSET('Hygiene Data'!$I$7,0,10*ROW('Hygiene Data'!I185))),'Data Summary'!EE191="Yes"),OFFSET('Hygiene Data'!$I$7,0,10*ROW('Hygiene Data'!I185)),NA())</f>
        <v>#N/A</v>
      </c>
      <c r="BQ191" s="508" t="e">
        <f ca="1">+IF(AND(ISNUMBER(OFFSET('Hygiene Data'!$I$9,0,10*ROW('Hygiene Data'!I185))),'Data Summary'!EF191="Yes"),OFFSET('Hygiene Data'!$I$9,0,10*ROW('Hygiene Data'!I185)),NA())</f>
        <v>#N/A</v>
      </c>
    </row>
    <row r="192" spans="1:69" x14ac:dyDescent="0.25">
      <c r="A192" s="504" t="e">
        <f ca="1">+RIGHT('Data Summary'!A192,LEN('Data Summary'!A192)-9)</f>
        <v>#VALUE!</v>
      </c>
      <c r="B192" s="478" t="str">
        <f ca="1">+IF(ISTEXT('Data Summary'!B192),'Data Summary'!B192,"")</f>
        <v/>
      </c>
      <c r="C192" s="505" t="e">
        <f ca="1">+VALUE('Data Summary'!C192)</f>
        <v>#VALUE!</v>
      </c>
      <c r="D192" s="506" t="e">
        <f ca="1">+IF(AND(ISNUMBER(OFFSET('Water Data'!$D$4,0,10*ROW('Water Data'!D186))),'Data Summary'!BS192="Yes"),100-OFFSET('Water Data'!$D$4,0,10*ROW('Water Data'!D186)),NA())</f>
        <v>#N/A</v>
      </c>
      <c r="E192" s="506" t="e">
        <f ca="1">+IF(AND(ISNUMBER(OFFSET('Water Data'!$D$6,0,10*ROW('Water Data'!D186))),'Data Summary'!BT192="Yes"),OFFSET('Water Data'!$D$6,0,10*ROW('Water Data'!D186)),NA())</f>
        <v>#N/A</v>
      </c>
      <c r="F192" s="506" t="e">
        <f ca="1">+IF(AND(ISNUMBER(OFFSET('Water Data'!$D$9,0,10*ROW('Water Data'!D186))),'Data Summary'!BU192="Yes"),OFFSET('Water Data'!$D$9,0,10*ROW('Water Data'!D186)),NA())</f>
        <v>#N/A</v>
      </c>
      <c r="G192" s="506" t="e">
        <f ca="1">+IF(AND(ISNUMBER(OFFSET('Water Data'!$E$4,0,10*ROW('Water Data'!E186))),'Data Summary'!BV192="Yes"),100-OFFSET('Water Data'!$E$4,0,10*ROW('Water Data'!E186)),NA())</f>
        <v>#N/A</v>
      </c>
      <c r="H192" s="506" t="e">
        <f ca="1">+IF(AND(ISNUMBER(OFFSET('Water Data'!$E$6,0,10*ROW('Water Data'!E186))),'Data Summary'!BW192="Yes"),OFFSET('Water Data'!$E$6,0,10*ROW('Water Data'!E186)),NA())</f>
        <v>#N/A</v>
      </c>
      <c r="I192" s="506" t="e">
        <f ca="1">+IF(AND(ISNUMBER(OFFSET('Water Data'!$E$9,0,10*ROW('Water Data'!E186))),'Data Summary'!BX192="Yes"),OFFSET('Water Data'!$E$9,0,10*ROW('Water Data'!E186)),NA())</f>
        <v>#N/A</v>
      </c>
      <c r="J192" s="506" t="e">
        <f ca="1">+IF(AND(ISNUMBER(OFFSET('Water Data'!$F$4,0,10*ROW('Water Data'!F186))),'Data Summary'!BY192="Yes"),100-OFFSET('Water Data'!$F$4,0,10*ROW('Water Data'!F186)),NA())</f>
        <v>#N/A</v>
      </c>
      <c r="K192" s="506" t="e">
        <f ca="1">+IF(AND(ISNUMBER(OFFSET('Water Data'!$F$6,0,10*ROW('Water Data'!F186))),'Data Summary'!BZ192="Yes"),OFFSET('Water Data'!$F$6,0,10*ROW('Water Data'!F186)),NA())</f>
        <v>#N/A</v>
      </c>
      <c r="L192" s="506" t="e">
        <f ca="1">+IF(AND(ISNUMBER(OFFSET('Water Data'!$F$9,0,10*ROW('Water Data'!F186))),'Data Summary'!CA192="Yes"),OFFSET('Water Data'!$F$9,0,10*ROW('Water Data'!F186)),NA())</f>
        <v>#N/A</v>
      </c>
      <c r="M192" s="506" t="e">
        <f ca="1">+IF(AND(ISNUMBER(OFFSET('Water Data'!$G$4,0,10*ROW('Water Data'!G186))),'Data Summary'!CB192="Yes"),100-OFFSET('Water Data'!$G$4,0,10*ROW('Water Data'!G186)),NA())</f>
        <v>#N/A</v>
      </c>
      <c r="N192" s="506" t="e">
        <f ca="1">+IF(AND(ISNUMBER(OFFSET('Water Data'!$G$6,0,10*ROW('Water Data'!G186))),'Data Summary'!CC192="Yes"),OFFSET('Water Data'!$G$6,0,10*ROW('Water Data'!G186)),NA())</f>
        <v>#N/A</v>
      </c>
      <c r="O192" s="506" t="e">
        <f ca="1">+IF(AND(ISNUMBER(OFFSET('Water Data'!$G$9,0,10*ROW('Water Data'!G186))),'Data Summary'!CD192="Yes"),OFFSET('Water Data'!$G$9,0,10*ROW('Water Data'!G186)),NA())</f>
        <v>#N/A</v>
      </c>
      <c r="P192" s="506" t="e">
        <f ca="1">+IF(AND(ISNUMBER(OFFSET('Water Data'!$H$4,0,10*ROW('Water Data'!H186))),'Data Summary'!CE192="Yes"),100-OFFSET('Water Data'!$H$4,0,10*ROW('Water Data'!H186)),NA())</f>
        <v>#N/A</v>
      </c>
      <c r="Q192" s="506" t="e">
        <f ca="1">+IF(AND(ISNUMBER(OFFSET('Water Data'!$H$6,0,10*ROW('Water Data'!H186))),'Data Summary'!CF192="Yes"),OFFSET('Water Data'!$H$6,0,10*ROW('Water Data'!H186)),NA())</f>
        <v>#N/A</v>
      </c>
      <c r="R192" s="506" t="e">
        <f ca="1">+IF(AND(ISNUMBER(OFFSET('Water Data'!$H$9,0,10*ROW('Water Data'!H186))),'Data Summary'!CG192="Yes"),OFFSET('Water Data'!$H$9,0,10*ROW('Water Data'!H186)),NA())</f>
        <v>#N/A</v>
      </c>
      <c r="S192" s="506" t="e">
        <f ca="1">+IF(AND(ISNUMBER(OFFSET('Water Data'!$I$4,0,10*ROW('Water Data'!I186))),'Data Summary'!CH192="Yes"),100-OFFSET('Water Data'!$I$4,0,10*ROW('Water Data'!I186)),NA())</f>
        <v>#N/A</v>
      </c>
      <c r="T192" s="506" t="e">
        <f ca="1">+IF(AND(ISNUMBER(OFFSET('Water Data'!$I$6,0,10*ROW('Water Data'!I186))),'Data Summary'!CI192="Yes"),OFFSET('Water Data'!$I$6,0,10*ROW('Water Data'!I186)),NA())</f>
        <v>#N/A</v>
      </c>
      <c r="U192" s="506" t="e">
        <f ca="1">+IF(AND(ISNUMBER(OFFSET('Water Data'!$I$9,0,10*ROW('Water Data'!I186))),'Data Summary'!CJ192="Yes"),OFFSET('Water Data'!$I$9,0,10*ROW('Water Data'!I186)),NA())</f>
        <v>#N/A</v>
      </c>
      <c r="V192" s="507" t="e">
        <f ca="1">+IF(AND(ISNUMBER(OFFSET('Sanitation Data'!$D$4,0,10*ROW('Sanitation Data'!D186))),'Data Summary'!CK192="Yes"),100-OFFSET('Sanitation Data'!$D$4,0,10*ROW('Sanitation Data'!D186)),NA())</f>
        <v>#N/A</v>
      </c>
      <c r="W192" s="507" t="e">
        <f ca="1">+IF(AND(ISNUMBER(OFFSET('Sanitation Data'!$D$6,0,10*ROW('Sanitation Data'!D186))),'Data Summary'!CL192="Yes"),OFFSET('Sanitation Data'!$D$6,0,10*ROW('Sanitation Data'!D186)),NA())</f>
        <v>#N/A</v>
      </c>
      <c r="X192" s="507" t="e">
        <f ca="1">+IF(AND(ISNUMBER(OFFSET('Sanitation Data'!$D$10,0,10*ROW('Sanitation Data'!D186))),'Data Summary'!CM192="Yes"),OFFSET('Sanitation Data'!$D$10,0,10*ROW('Sanitation Data'!D186)),NA())</f>
        <v>#N/A</v>
      </c>
      <c r="Y192" s="507" t="e">
        <f ca="1">+IF(AND(ISNUMBER(OFFSET('Sanitation Data'!$D$11,0,10*ROW('Sanitation Data'!D186))),'Data Summary'!CN192="Yes"),OFFSET('Sanitation Data'!$D$11,0,10*ROW('Sanitation Data'!D186)),NA())</f>
        <v>#N/A</v>
      </c>
      <c r="Z192" s="507" t="e">
        <f ca="1">+IF(AND(ISNUMBER(OFFSET('Sanitation Data'!$D$12,0,10*ROW('Sanitation Data'!D186))),'Data Summary'!CO192="Yes"),OFFSET('Sanitation Data'!$D$12,0,10*ROW('Sanitation Data'!D186)),NA())</f>
        <v>#N/A</v>
      </c>
      <c r="AA192" s="507" t="e">
        <f ca="1">+IF(AND(ISNUMBER(OFFSET('Sanitation Data'!$E$4,0,10*ROW('Sanitation Data'!E186))),'Data Summary'!CP192="Yes"),100-OFFSET('Sanitation Data'!$E$4,0,10*ROW('Sanitation Data'!E186)),NA())</f>
        <v>#N/A</v>
      </c>
      <c r="AB192" s="507" t="e">
        <f ca="1">+IF(AND(ISNUMBER(OFFSET('Sanitation Data'!$E$6,0,10*ROW('Sanitation Data'!E186))),'Data Summary'!CQ192="Yes"),OFFSET('Sanitation Data'!$E$6,0,10*ROW('Sanitation Data'!E186)),NA())</f>
        <v>#N/A</v>
      </c>
      <c r="AC192" s="507" t="e">
        <f ca="1">+IF(AND(ISNUMBER(OFFSET('Sanitation Data'!$E$10,0,10*ROW('Sanitation Data'!E186))),'Data Summary'!CR192="Yes"),OFFSET('Sanitation Data'!$E$10,0,10*ROW('Sanitation Data'!E186)),NA())</f>
        <v>#N/A</v>
      </c>
      <c r="AD192" s="507" t="e">
        <f ca="1">+IF(AND(ISNUMBER(OFFSET('Sanitation Data'!$E$11,0,10*ROW('Sanitation Data'!E186))),'Data Summary'!CS192="Yes"),OFFSET('Sanitation Data'!$E$11,0,10*ROW('Sanitation Data'!E186)),NA())</f>
        <v>#N/A</v>
      </c>
      <c r="AE192" s="507" t="e">
        <f ca="1">+IF(AND(ISNUMBER(OFFSET('Sanitation Data'!$E$12,0,10*ROW('Sanitation Data'!E186))),'Data Summary'!CT192="Yes"),OFFSET('Sanitation Data'!$E$12,0,10*ROW('Sanitation Data'!E186)),NA())</f>
        <v>#N/A</v>
      </c>
      <c r="AF192" s="507" t="e">
        <f ca="1">+IF(AND(ISNUMBER(OFFSET('Sanitation Data'!$F$4,0,10*ROW('Sanitation Data'!F186))),'Data Summary'!CU192="Yes"),100-OFFSET('Sanitation Data'!$F$4,0,10*ROW('Sanitation Data'!F186)),NA())</f>
        <v>#N/A</v>
      </c>
      <c r="AG192" s="507" t="e">
        <f ca="1">+IF(AND(ISNUMBER(OFFSET('Sanitation Data'!$F$6,0,10*ROW('Sanitation Data'!F186))),'Data Summary'!CV192="Yes"),OFFSET('Sanitation Data'!$F$6,0,10*ROW('Sanitation Data'!F186)),NA())</f>
        <v>#N/A</v>
      </c>
      <c r="AH192" s="507" t="e">
        <f ca="1">+IF(AND(ISNUMBER(OFFSET('Sanitation Data'!$F$10,0,10*ROW('Sanitation Data'!F186))),'Data Summary'!CW192="Yes"),OFFSET('Sanitation Data'!$F$10,0,10*ROW('Sanitation Data'!F186)),NA())</f>
        <v>#N/A</v>
      </c>
      <c r="AI192" s="507" t="e">
        <f ca="1">+IF(AND(ISNUMBER(OFFSET('Sanitation Data'!$F$11,0,10*ROW('Sanitation Data'!F186))),'Data Summary'!CX192="Yes"),OFFSET('Sanitation Data'!$F$11,0,10*ROW('Sanitation Data'!F186)),NA())</f>
        <v>#N/A</v>
      </c>
      <c r="AJ192" s="507" t="e">
        <f ca="1">+IF(AND(ISNUMBER(OFFSET('Sanitation Data'!$F$12,0,10*ROW('Sanitation Data'!F186))),'Data Summary'!CY192="Yes"),OFFSET('Sanitation Data'!$F$12,0,10*ROW('Sanitation Data'!F186)),NA())</f>
        <v>#N/A</v>
      </c>
      <c r="AK192" s="507" t="e">
        <f ca="1">+IF(AND(ISNUMBER(OFFSET('Sanitation Data'!$G$4,0,10*ROW('Sanitation Data'!G186))),'Data Summary'!CZ192="Yes"),100-OFFSET('Sanitation Data'!$G$4,0,10*ROW('Sanitation Data'!G186)),NA())</f>
        <v>#N/A</v>
      </c>
      <c r="AL192" s="507" t="e">
        <f ca="1">+IF(AND(ISNUMBER(OFFSET('Sanitation Data'!$G$6,0,10*ROW('Sanitation Data'!G186))),'Data Summary'!DA192="Yes"),OFFSET('Sanitation Data'!$G$6,0,10*ROW('Sanitation Data'!G186)),NA())</f>
        <v>#N/A</v>
      </c>
      <c r="AM192" s="507" t="e">
        <f ca="1">+IF(AND(ISNUMBER(OFFSET('Sanitation Data'!$G$10,0,10*ROW('Sanitation Data'!G186))),'Data Summary'!DB192="Yes"),OFFSET('Sanitation Data'!$G$10,0,10*ROW('Sanitation Data'!G186)),NA())</f>
        <v>#N/A</v>
      </c>
      <c r="AN192" s="507" t="e">
        <f ca="1">+IF(AND(ISNUMBER(OFFSET('Sanitation Data'!$G$11,0,10*ROW('Sanitation Data'!G186))),'Data Summary'!DC192="Yes"),OFFSET('Sanitation Data'!$G$11,0,10*ROW('Sanitation Data'!G186)),NA())</f>
        <v>#N/A</v>
      </c>
      <c r="AO192" s="507" t="e">
        <f ca="1">+IF(AND(ISNUMBER(OFFSET('Sanitation Data'!$G$12,0,10*ROW('Sanitation Data'!G186))),'Data Summary'!DD192="Yes"),OFFSET('Sanitation Data'!$G$12,0,10*ROW('Sanitation Data'!G186)),NA())</f>
        <v>#N/A</v>
      </c>
      <c r="AP192" s="507" t="e">
        <f ca="1">+IF(AND(ISNUMBER(OFFSET('Sanitation Data'!$H$4,0,10*ROW('Sanitation Data'!H186))),'Data Summary'!DE192="Yes"),100-OFFSET('Sanitation Data'!$H$4,0,10*ROW('Sanitation Data'!H186)),NA())</f>
        <v>#N/A</v>
      </c>
      <c r="AQ192" s="507" t="e">
        <f ca="1">+IF(AND(ISNUMBER(OFFSET('Sanitation Data'!$H$6,0,10*ROW('Sanitation Data'!H186))),'Data Summary'!DF192="Yes"),OFFSET('Sanitation Data'!$H$6,0,10*ROW('Sanitation Data'!H186)),NA())</f>
        <v>#N/A</v>
      </c>
      <c r="AR192" s="507" t="e">
        <f ca="1">+IF(AND(ISNUMBER(OFFSET('Sanitation Data'!$H$10,0,10*ROW('Sanitation Data'!H186))),'Data Summary'!DG192="Yes"),OFFSET('Sanitation Data'!$H$10,0,10*ROW('Sanitation Data'!H186)),NA())</f>
        <v>#N/A</v>
      </c>
      <c r="AS192" s="507" t="e">
        <f ca="1">+IF(AND(ISNUMBER(OFFSET('Sanitation Data'!$H$11,0,10*ROW('Sanitation Data'!H186))),'Data Summary'!DH192="Yes"),OFFSET('Sanitation Data'!$H$11,0,10*ROW('Sanitation Data'!H186)),NA())</f>
        <v>#N/A</v>
      </c>
      <c r="AT192" s="507" t="e">
        <f ca="1">+IF(AND(ISNUMBER(OFFSET('Sanitation Data'!$H$12,0,10*ROW('Sanitation Data'!H186))),'Data Summary'!DI192="Yes"),OFFSET('Sanitation Data'!$H$12,0,10*ROW('Sanitation Data'!H186)),NA())</f>
        <v>#N/A</v>
      </c>
      <c r="AU192" s="507" t="e">
        <f ca="1">+IF(AND(ISNUMBER(OFFSET('Sanitation Data'!$I$4,0,10*ROW('Sanitation Data'!I186))),'Data Summary'!DJ192="Yes"),100-OFFSET('Sanitation Data'!$I$4,0,10*ROW('Sanitation Data'!I186)),NA())</f>
        <v>#N/A</v>
      </c>
      <c r="AV192" s="507" t="e">
        <f ca="1">+IF(AND(ISNUMBER(OFFSET('Sanitation Data'!$I$6,0,10*ROW('Sanitation Data'!I186))),'Data Summary'!DK192="Yes"),OFFSET('Sanitation Data'!$I$6,0,10*ROW('Sanitation Data'!I186)),NA())</f>
        <v>#N/A</v>
      </c>
      <c r="AW192" s="507" t="e">
        <f ca="1">+IF(AND(ISNUMBER(OFFSET('Sanitation Data'!$I$10,0,10*ROW('Sanitation Data'!I186))),'Data Summary'!DL192="Yes"),OFFSET('Sanitation Data'!$I$10,0,10*ROW('Sanitation Data'!I186)),NA())</f>
        <v>#N/A</v>
      </c>
      <c r="AX192" s="507" t="e">
        <f ca="1">+IF(AND(ISNUMBER(OFFSET('Sanitation Data'!$I$11,0,10*ROW('Sanitation Data'!I186))),'Data Summary'!DM192="Yes"),OFFSET('Sanitation Data'!$I$11,0,10*ROW('Sanitation Data'!I186)),NA())</f>
        <v>#N/A</v>
      </c>
      <c r="AY192" s="507" t="e">
        <f ca="1">+IF(AND(ISNUMBER(OFFSET('Sanitation Data'!$I$12,0,10*ROW('Sanitation Data'!I186))),'Data Summary'!DN192="Yes"),OFFSET('Sanitation Data'!$I$12,0,10*ROW('Sanitation Data'!I186)),NA())</f>
        <v>#N/A</v>
      </c>
      <c r="AZ192" s="508" t="e">
        <f ca="1">+IF(AND(ISNUMBER(OFFSET('Hygiene Data'!$D$5,0,10*ROW('Hygiene Data'!D186))),'Data Summary'!DO192="Yes"),OFFSET('Hygiene Data'!$D$5,0,10*ROW('Hygiene Data'!D186)),NA())</f>
        <v>#N/A</v>
      </c>
      <c r="BA192" s="508" t="e">
        <f ca="1">+IF(AND(ISNUMBER(OFFSET('Hygiene Data'!$D$7,0,10*ROW('Hygiene Data'!D186))),'Data Summary'!DP192="Yes"),OFFSET('Hygiene Data'!$D$7,0,10*ROW('Hygiene Data'!D186)),NA())</f>
        <v>#N/A</v>
      </c>
      <c r="BB192" s="508" t="e">
        <f ca="1">+IF(AND(ISNUMBER(OFFSET('Hygiene Data'!$D$9,0,10*ROW('Hygiene Data'!D186))),'Data Summary'!DQ192="Yes"),OFFSET('Hygiene Data'!$D$9,0,10*ROW('Hygiene Data'!D186)),NA())</f>
        <v>#N/A</v>
      </c>
      <c r="BC192" s="508" t="e">
        <f ca="1">+IF(AND(ISNUMBER(OFFSET('Hygiene Data'!$E$5,0,10*ROW('Hygiene Data'!E186))),'Data Summary'!DR192="Yes"),OFFSET('Hygiene Data'!$E$5,0,10*ROW('Hygiene Data'!E186)),NA())</f>
        <v>#N/A</v>
      </c>
      <c r="BD192" s="508" t="e">
        <f ca="1">+IF(AND(ISNUMBER(OFFSET('Hygiene Data'!$E$7,0,10*ROW('Hygiene Data'!E186))),'Data Summary'!DS192="Yes"),OFFSET('Hygiene Data'!$E$7,0,10*ROW('Hygiene Data'!E186)),NA())</f>
        <v>#N/A</v>
      </c>
      <c r="BE192" s="508" t="e">
        <f ca="1">+IF(AND(ISNUMBER(OFFSET('Hygiene Data'!$E$9,0,10*ROW('Hygiene Data'!E186))),'Data Summary'!DT192="Yes"),OFFSET('Hygiene Data'!$E$9,0,10*ROW('Hygiene Data'!E186)),NA())</f>
        <v>#N/A</v>
      </c>
      <c r="BF192" s="508" t="e">
        <f ca="1">+IF(AND(ISNUMBER(OFFSET('Hygiene Data'!$F$5,0,10*ROW('Hygiene Data'!F186))),'Data Summary'!DU192="Yes"),OFFSET('Hygiene Data'!$F$5,0,10*ROW('Hygiene Data'!F186)),NA())</f>
        <v>#N/A</v>
      </c>
      <c r="BG192" s="508" t="e">
        <f ca="1">+IF(AND(ISNUMBER(OFFSET('Hygiene Data'!$F$7,0,10*ROW('Hygiene Data'!F186))),'Data Summary'!DV192="Yes"),OFFSET('Hygiene Data'!$F$7,0,10*ROW('Hygiene Data'!F186)),NA())</f>
        <v>#N/A</v>
      </c>
      <c r="BH192" s="508" t="e">
        <f ca="1">+IF(AND(ISNUMBER(OFFSET('Hygiene Data'!$F$9,0,10*ROW('Hygiene Data'!F186))),'Data Summary'!DW192="Yes"),OFFSET('Hygiene Data'!$F$9,0,10*ROW('Hygiene Data'!F186)),NA())</f>
        <v>#N/A</v>
      </c>
      <c r="BI192" s="508" t="e">
        <f ca="1">+IF(AND(ISNUMBER(OFFSET('Hygiene Data'!$G$5,0,10*ROW('Hygiene Data'!G186))),'Data Summary'!DX192="Yes"),OFFSET('Hygiene Data'!$G$5,0,10*ROW('Hygiene Data'!G186)),NA())</f>
        <v>#N/A</v>
      </c>
      <c r="BJ192" s="508" t="e">
        <f ca="1">+IF(AND(ISNUMBER(OFFSET('Hygiene Data'!$G$7,0,10*ROW('Hygiene Data'!G186))),'Data Summary'!DY192="Yes"),OFFSET('Hygiene Data'!$G$7,0,10*ROW('Hygiene Data'!G186)),NA())</f>
        <v>#N/A</v>
      </c>
      <c r="BK192" s="508" t="e">
        <f ca="1">+IF(AND(ISNUMBER(OFFSET('Hygiene Data'!$G$9,0,10*ROW('Hygiene Data'!G186))),'Data Summary'!DZ192="Yes"),OFFSET('Hygiene Data'!$G$9,0,10*ROW('Hygiene Data'!G186)),NA())</f>
        <v>#N/A</v>
      </c>
      <c r="BL192" s="508" t="e">
        <f ca="1">+IF(AND(ISNUMBER(OFFSET('Hygiene Data'!$H$5,0,10*ROW('Hygiene Data'!H186))),'Data Summary'!EA192="Yes"),OFFSET('Hygiene Data'!$H$5,0,10*ROW('Hygiene Data'!H186)),NA())</f>
        <v>#N/A</v>
      </c>
      <c r="BM192" s="508" t="e">
        <f ca="1">+IF(AND(ISNUMBER(OFFSET('Hygiene Data'!$H$7,0,10*ROW('Hygiene Data'!H186))),'Data Summary'!EB192="Yes"),OFFSET('Hygiene Data'!$H$7,0,10*ROW('Hygiene Data'!H186)),NA())</f>
        <v>#N/A</v>
      </c>
      <c r="BN192" s="508" t="e">
        <f ca="1">+IF(AND(ISNUMBER(OFFSET('Hygiene Data'!$H$9,0,10*ROW('Hygiene Data'!H186))),'Data Summary'!EC192="Yes"),OFFSET('Hygiene Data'!$H$9,0,10*ROW('Hygiene Data'!H186)),NA())</f>
        <v>#N/A</v>
      </c>
      <c r="BO192" s="508" t="e">
        <f ca="1">+IF(AND(ISNUMBER(OFFSET('Hygiene Data'!$I$5,0,10*ROW('Hygiene Data'!I186))),'Data Summary'!ED192="Yes"),OFFSET('Hygiene Data'!$I$5,0,10*ROW('Hygiene Data'!I186)),NA())</f>
        <v>#N/A</v>
      </c>
      <c r="BP192" s="508" t="e">
        <f ca="1">+IF(AND(ISNUMBER(OFFSET('Hygiene Data'!$I$7,0,10*ROW('Hygiene Data'!I186))),'Data Summary'!EE192="Yes"),OFFSET('Hygiene Data'!$I$7,0,10*ROW('Hygiene Data'!I186)),NA())</f>
        <v>#N/A</v>
      </c>
      <c r="BQ192" s="508" t="e">
        <f ca="1">+IF(AND(ISNUMBER(OFFSET('Hygiene Data'!$I$9,0,10*ROW('Hygiene Data'!I186))),'Data Summary'!EF192="Yes"),OFFSET('Hygiene Data'!$I$9,0,10*ROW('Hygiene Data'!I186)),NA())</f>
        <v>#N/A</v>
      </c>
    </row>
    <row r="193" spans="1:69" x14ac:dyDescent="0.25">
      <c r="A193" s="504" t="e">
        <f ca="1">+RIGHT('Data Summary'!A193,LEN('Data Summary'!A193)-9)</f>
        <v>#VALUE!</v>
      </c>
      <c r="B193" s="478" t="str">
        <f ca="1">+IF(ISTEXT('Data Summary'!B193),'Data Summary'!B193,"")</f>
        <v/>
      </c>
      <c r="C193" s="505" t="e">
        <f ca="1">+VALUE('Data Summary'!C193)</f>
        <v>#VALUE!</v>
      </c>
      <c r="D193" s="506" t="e">
        <f ca="1">+IF(AND(ISNUMBER(OFFSET('Water Data'!$D$4,0,10*ROW('Water Data'!D187))),'Data Summary'!BS193="Yes"),100-OFFSET('Water Data'!$D$4,0,10*ROW('Water Data'!D187)),NA())</f>
        <v>#N/A</v>
      </c>
      <c r="E193" s="506" t="e">
        <f ca="1">+IF(AND(ISNUMBER(OFFSET('Water Data'!$D$6,0,10*ROW('Water Data'!D187))),'Data Summary'!BT193="Yes"),OFFSET('Water Data'!$D$6,0,10*ROW('Water Data'!D187)),NA())</f>
        <v>#N/A</v>
      </c>
      <c r="F193" s="506" t="e">
        <f ca="1">+IF(AND(ISNUMBER(OFFSET('Water Data'!$D$9,0,10*ROW('Water Data'!D187))),'Data Summary'!BU193="Yes"),OFFSET('Water Data'!$D$9,0,10*ROW('Water Data'!D187)),NA())</f>
        <v>#N/A</v>
      </c>
      <c r="G193" s="506" t="e">
        <f ca="1">+IF(AND(ISNUMBER(OFFSET('Water Data'!$E$4,0,10*ROW('Water Data'!E187))),'Data Summary'!BV193="Yes"),100-OFFSET('Water Data'!$E$4,0,10*ROW('Water Data'!E187)),NA())</f>
        <v>#N/A</v>
      </c>
      <c r="H193" s="506" t="e">
        <f ca="1">+IF(AND(ISNUMBER(OFFSET('Water Data'!$E$6,0,10*ROW('Water Data'!E187))),'Data Summary'!BW193="Yes"),OFFSET('Water Data'!$E$6,0,10*ROW('Water Data'!E187)),NA())</f>
        <v>#N/A</v>
      </c>
      <c r="I193" s="506" t="e">
        <f ca="1">+IF(AND(ISNUMBER(OFFSET('Water Data'!$E$9,0,10*ROW('Water Data'!E187))),'Data Summary'!BX193="Yes"),OFFSET('Water Data'!$E$9,0,10*ROW('Water Data'!E187)),NA())</f>
        <v>#N/A</v>
      </c>
      <c r="J193" s="506" t="e">
        <f ca="1">+IF(AND(ISNUMBER(OFFSET('Water Data'!$F$4,0,10*ROW('Water Data'!F187))),'Data Summary'!BY193="Yes"),100-OFFSET('Water Data'!$F$4,0,10*ROW('Water Data'!F187)),NA())</f>
        <v>#N/A</v>
      </c>
      <c r="K193" s="506" t="e">
        <f ca="1">+IF(AND(ISNUMBER(OFFSET('Water Data'!$F$6,0,10*ROW('Water Data'!F187))),'Data Summary'!BZ193="Yes"),OFFSET('Water Data'!$F$6,0,10*ROW('Water Data'!F187)),NA())</f>
        <v>#N/A</v>
      </c>
      <c r="L193" s="506" t="e">
        <f ca="1">+IF(AND(ISNUMBER(OFFSET('Water Data'!$F$9,0,10*ROW('Water Data'!F187))),'Data Summary'!CA193="Yes"),OFFSET('Water Data'!$F$9,0,10*ROW('Water Data'!F187)),NA())</f>
        <v>#N/A</v>
      </c>
      <c r="M193" s="506" t="e">
        <f ca="1">+IF(AND(ISNUMBER(OFFSET('Water Data'!$G$4,0,10*ROW('Water Data'!G187))),'Data Summary'!CB193="Yes"),100-OFFSET('Water Data'!$G$4,0,10*ROW('Water Data'!G187)),NA())</f>
        <v>#N/A</v>
      </c>
      <c r="N193" s="506" t="e">
        <f ca="1">+IF(AND(ISNUMBER(OFFSET('Water Data'!$G$6,0,10*ROW('Water Data'!G187))),'Data Summary'!CC193="Yes"),OFFSET('Water Data'!$G$6,0,10*ROW('Water Data'!G187)),NA())</f>
        <v>#N/A</v>
      </c>
      <c r="O193" s="506" t="e">
        <f ca="1">+IF(AND(ISNUMBER(OFFSET('Water Data'!$G$9,0,10*ROW('Water Data'!G187))),'Data Summary'!CD193="Yes"),OFFSET('Water Data'!$G$9,0,10*ROW('Water Data'!G187)),NA())</f>
        <v>#N/A</v>
      </c>
      <c r="P193" s="506" t="e">
        <f ca="1">+IF(AND(ISNUMBER(OFFSET('Water Data'!$H$4,0,10*ROW('Water Data'!H187))),'Data Summary'!CE193="Yes"),100-OFFSET('Water Data'!$H$4,0,10*ROW('Water Data'!H187)),NA())</f>
        <v>#N/A</v>
      </c>
      <c r="Q193" s="506" t="e">
        <f ca="1">+IF(AND(ISNUMBER(OFFSET('Water Data'!$H$6,0,10*ROW('Water Data'!H187))),'Data Summary'!CF193="Yes"),OFFSET('Water Data'!$H$6,0,10*ROW('Water Data'!H187)),NA())</f>
        <v>#N/A</v>
      </c>
      <c r="R193" s="506" t="e">
        <f ca="1">+IF(AND(ISNUMBER(OFFSET('Water Data'!$H$9,0,10*ROW('Water Data'!H187))),'Data Summary'!CG193="Yes"),OFFSET('Water Data'!$H$9,0,10*ROW('Water Data'!H187)),NA())</f>
        <v>#N/A</v>
      </c>
      <c r="S193" s="506" t="e">
        <f ca="1">+IF(AND(ISNUMBER(OFFSET('Water Data'!$I$4,0,10*ROW('Water Data'!I187))),'Data Summary'!CH193="Yes"),100-OFFSET('Water Data'!$I$4,0,10*ROW('Water Data'!I187)),NA())</f>
        <v>#N/A</v>
      </c>
      <c r="T193" s="506" t="e">
        <f ca="1">+IF(AND(ISNUMBER(OFFSET('Water Data'!$I$6,0,10*ROW('Water Data'!I187))),'Data Summary'!CI193="Yes"),OFFSET('Water Data'!$I$6,0,10*ROW('Water Data'!I187)),NA())</f>
        <v>#N/A</v>
      </c>
      <c r="U193" s="506" t="e">
        <f ca="1">+IF(AND(ISNUMBER(OFFSET('Water Data'!$I$9,0,10*ROW('Water Data'!I187))),'Data Summary'!CJ193="Yes"),OFFSET('Water Data'!$I$9,0,10*ROW('Water Data'!I187)),NA())</f>
        <v>#N/A</v>
      </c>
      <c r="V193" s="507" t="e">
        <f ca="1">+IF(AND(ISNUMBER(OFFSET('Sanitation Data'!$D$4,0,10*ROW('Sanitation Data'!D187))),'Data Summary'!CK193="Yes"),100-OFFSET('Sanitation Data'!$D$4,0,10*ROW('Sanitation Data'!D187)),NA())</f>
        <v>#N/A</v>
      </c>
      <c r="W193" s="507" t="e">
        <f ca="1">+IF(AND(ISNUMBER(OFFSET('Sanitation Data'!$D$6,0,10*ROW('Sanitation Data'!D187))),'Data Summary'!CL193="Yes"),OFFSET('Sanitation Data'!$D$6,0,10*ROW('Sanitation Data'!D187)),NA())</f>
        <v>#N/A</v>
      </c>
      <c r="X193" s="507" t="e">
        <f ca="1">+IF(AND(ISNUMBER(OFFSET('Sanitation Data'!$D$10,0,10*ROW('Sanitation Data'!D187))),'Data Summary'!CM193="Yes"),OFFSET('Sanitation Data'!$D$10,0,10*ROW('Sanitation Data'!D187)),NA())</f>
        <v>#N/A</v>
      </c>
      <c r="Y193" s="507" t="e">
        <f ca="1">+IF(AND(ISNUMBER(OFFSET('Sanitation Data'!$D$11,0,10*ROW('Sanitation Data'!D187))),'Data Summary'!CN193="Yes"),OFFSET('Sanitation Data'!$D$11,0,10*ROW('Sanitation Data'!D187)),NA())</f>
        <v>#N/A</v>
      </c>
      <c r="Z193" s="507" t="e">
        <f ca="1">+IF(AND(ISNUMBER(OFFSET('Sanitation Data'!$D$12,0,10*ROW('Sanitation Data'!D187))),'Data Summary'!CO193="Yes"),OFFSET('Sanitation Data'!$D$12,0,10*ROW('Sanitation Data'!D187)),NA())</f>
        <v>#N/A</v>
      </c>
      <c r="AA193" s="507" t="e">
        <f ca="1">+IF(AND(ISNUMBER(OFFSET('Sanitation Data'!$E$4,0,10*ROW('Sanitation Data'!E187))),'Data Summary'!CP193="Yes"),100-OFFSET('Sanitation Data'!$E$4,0,10*ROW('Sanitation Data'!E187)),NA())</f>
        <v>#N/A</v>
      </c>
      <c r="AB193" s="507" t="e">
        <f ca="1">+IF(AND(ISNUMBER(OFFSET('Sanitation Data'!$E$6,0,10*ROW('Sanitation Data'!E187))),'Data Summary'!CQ193="Yes"),OFFSET('Sanitation Data'!$E$6,0,10*ROW('Sanitation Data'!E187)),NA())</f>
        <v>#N/A</v>
      </c>
      <c r="AC193" s="507" t="e">
        <f ca="1">+IF(AND(ISNUMBER(OFFSET('Sanitation Data'!$E$10,0,10*ROW('Sanitation Data'!E187))),'Data Summary'!CR193="Yes"),OFFSET('Sanitation Data'!$E$10,0,10*ROW('Sanitation Data'!E187)),NA())</f>
        <v>#N/A</v>
      </c>
      <c r="AD193" s="507" t="e">
        <f ca="1">+IF(AND(ISNUMBER(OFFSET('Sanitation Data'!$E$11,0,10*ROW('Sanitation Data'!E187))),'Data Summary'!CS193="Yes"),OFFSET('Sanitation Data'!$E$11,0,10*ROW('Sanitation Data'!E187)),NA())</f>
        <v>#N/A</v>
      </c>
      <c r="AE193" s="507" t="e">
        <f ca="1">+IF(AND(ISNUMBER(OFFSET('Sanitation Data'!$E$12,0,10*ROW('Sanitation Data'!E187))),'Data Summary'!CT193="Yes"),OFFSET('Sanitation Data'!$E$12,0,10*ROW('Sanitation Data'!E187)),NA())</f>
        <v>#N/A</v>
      </c>
      <c r="AF193" s="507" t="e">
        <f ca="1">+IF(AND(ISNUMBER(OFFSET('Sanitation Data'!$F$4,0,10*ROW('Sanitation Data'!F187))),'Data Summary'!CU193="Yes"),100-OFFSET('Sanitation Data'!$F$4,0,10*ROW('Sanitation Data'!F187)),NA())</f>
        <v>#N/A</v>
      </c>
      <c r="AG193" s="507" t="e">
        <f ca="1">+IF(AND(ISNUMBER(OFFSET('Sanitation Data'!$F$6,0,10*ROW('Sanitation Data'!F187))),'Data Summary'!CV193="Yes"),OFFSET('Sanitation Data'!$F$6,0,10*ROW('Sanitation Data'!F187)),NA())</f>
        <v>#N/A</v>
      </c>
      <c r="AH193" s="507" t="e">
        <f ca="1">+IF(AND(ISNUMBER(OFFSET('Sanitation Data'!$F$10,0,10*ROW('Sanitation Data'!F187))),'Data Summary'!CW193="Yes"),OFFSET('Sanitation Data'!$F$10,0,10*ROW('Sanitation Data'!F187)),NA())</f>
        <v>#N/A</v>
      </c>
      <c r="AI193" s="507" t="e">
        <f ca="1">+IF(AND(ISNUMBER(OFFSET('Sanitation Data'!$F$11,0,10*ROW('Sanitation Data'!F187))),'Data Summary'!CX193="Yes"),OFFSET('Sanitation Data'!$F$11,0,10*ROW('Sanitation Data'!F187)),NA())</f>
        <v>#N/A</v>
      </c>
      <c r="AJ193" s="507" t="e">
        <f ca="1">+IF(AND(ISNUMBER(OFFSET('Sanitation Data'!$F$12,0,10*ROW('Sanitation Data'!F187))),'Data Summary'!CY193="Yes"),OFFSET('Sanitation Data'!$F$12,0,10*ROW('Sanitation Data'!F187)),NA())</f>
        <v>#N/A</v>
      </c>
      <c r="AK193" s="507" t="e">
        <f ca="1">+IF(AND(ISNUMBER(OFFSET('Sanitation Data'!$G$4,0,10*ROW('Sanitation Data'!G187))),'Data Summary'!CZ193="Yes"),100-OFFSET('Sanitation Data'!$G$4,0,10*ROW('Sanitation Data'!G187)),NA())</f>
        <v>#N/A</v>
      </c>
      <c r="AL193" s="507" t="e">
        <f ca="1">+IF(AND(ISNUMBER(OFFSET('Sanitation Data'!$G$6,0,10*ROW('Sanitation Data'!G187))),'Data Summary'!DA193="Yes"),OFFSET('Sanitation Data'!$G$6,0,10*ROW('Sanitation Data'!G187)),NA())</f>
        <v>#N/A</v>
      </c>
      <c r="AM193" s="507" t="e">
        <f ca="1">+IF(AND(ISNUMBER(OFFSET('Sanitation Data'!$G$10,0,10*ROW('Sanitation Data'!G187))),'Data Summary'!DB193="Yes"),OFFSET('Sanitation Data'!$G$10,0,10*ROW('Sanitation Data'!G187)),NA())</f>
        <v>#N/A</v>
      </c>
      <c r="AN193" s="507" t="e">
        <f ca="1">+IF(AND(ISNUMBER(OFFSET('Sanitation Data'!$G$11,0,10*ROW('Sanitation Data'!G187))),'Data Summary'!DC193="Yes"),OFFSET('Sanitation Data'!$G$11,0,10*ROW('Sanitation Data'!G187)),NA())</f>
        <v>#N/A</v>
      </c>
      <c r="AO193" s="507" t="e">
        <f ca="1">+IF(AND(ISNUMBER(OFFSET('Sanitation Data'!$G$12,0,10*ROW('Sanitation Data'!G187))),'Data Summary'!DD193="Yes"),OFFSET('Sanitation Data'!$G$12,0,10*ROW('Sanitation Data'!G187)),NA())</f>
        <v>#N/A</v>
      </c>
      <c r="AP193" s="507" t="e">
        <f ca="1">+IF(AND(ISNUMBER(OFFSET('Sanitation Data'!$H$4,0,10*ROW('Sanitation Data'!H187))),'Data Summary'!DE193="Yes"),100-OFFSET('Sanitation Data'!$H$4,0,10*ROW('Sanitation Data'!H187)),NA())</f>
        <v>#N/A</v>
      </c>
      <c r="AQ193" s="507" t="e">
        <f ca="1">+IF(AND(ISNUMBER(OFFSET('Sanitation Data'!$H$6,0,10*ROW('Sanitation Data'!H187))),'Data Summary'!DF193="Yes"),OFFSET('Sanitation Data'!$H$6,0,10*ROW('Sanitation Data'!H187)),NA())</f>
        <v>#N/A</v>
      </c>
      <c r="AR193" s="507" t="e">
        <f ca="1">+IF(AND(ISNUMBER(OFFSET('Sanitation Data'!$H$10,0,10*ROW('Sanitation Data'!H187))),'Data Summary'!DG193="Yes"),OFFSET('Sanitation Data'!$H$10,0,10*ROW('Sanitation Data'!H187)),NA())</f>
        <v>#N/A</v>
      </c>
      <c r="AS193" s="507" t="e">
        <f ca="1">+IF(AND(ISNUMBER(OFFSET('Sanitation Data'!$H$11,0,10*ROW('Sanitation Data'!H187))),'Data Summary'!DH193="Yes"),OFFSET('Sanitation Data'!$H$11,0,10*ROW('Sanitation Data'!H187)),NA())</f>
        <v>#N/A</v>
      </c>
      <c r="AT193" s="507" t="e">
        <f ca="1">+IF(AND(ISNUMBER(OFFSET('Sanitation Data'!$H$12,0,10*ROW('Sanitation Data'!H187))),'Data Summary'!DI193="Yes"),OFFSET('Sanitation Data'!$H$12,0,10*ROW('Sanitation Data'!H187)),NA())</f>
        <v>#N/A</v>
      </c>
      <c r="AU193" s="507" t="e">
        <f ca="1">+IF(AND(ISNUMBER(OFFSET('Sanitation Data'!$I$4,0,10*ROW('Sanitation Data'!I187))),'Data Summary'!DJ193="Yes"),100-OFFSET('Sanitation Data'!$I$4,0,10*ROW('Sanitation Data'!I187)),NA())</f>
        <v>#N/A</v>
      </c>
      <c r="AV193" s="507" t="e">
        <f ca="1">+IF(AND(ISNUMBER(OFFSET('Sanitation Data'!$I$6,0,10*ROW('Sanitation Data'!I187))),'Data Summary'!DK193="Yes"),OFFSET('Sanitation Data'!$I$6,0,10*ROW('Sanitation Data'!I187)),NA())</f>
        <v>#N/A</v>
      </c>
      <c r="AW193" s="507" t="e">
        <f ca="1">+IF(AND(ISNUMBER(OFFSET('Sanitation Data'!$I$10,0,10*ROW('Sanitation Data'!I187))),'Data Summary'!DL193="Yes"),OFFSET('Sanitation Data'!$I$10,0,10*ROW('Sanitation Data'!I187)),NA())</f>
        <v>#N/A</v>
      </c>
      <c r="AX193" s="507" t="e">
        <f ca="1">+IF(AND(ISNUMBER(OFFSET('Sanitation Data'!$I$11,0,10*ROW('Sanitation Data'!I187))),'Data Summary'!DM193="Yes"),OFFSET('Sanitation Data'!$I$11,0,10*ROW('Sanitation Data'!I187)),NA())</f>
        <v>#N/A</v>
      </c>
      <c r="AY193" s="507" t="e">
        <f ca="1">+IF(AND(ISNUMBER(OFFSET('Sanitation Data'!$I$12,0,10*ROW('Sanitation Data'!I187))),'Data Summary'!DN193="Yes"),OFFSET('Sanitation Data'!$I$12,0,10*ROW('Sanitation Data'!I187)),NA())</f>
        <v>#N/A</v>
      </c>
      <c r="AZ193" s="508" t="e">
        <f ca="1">+IF(AND(ISNUMBER(OFFSET('Hygiene Data'!$D$5,0,10*ROW('Hygiene Data'!D187))),'Data Summary'!DO193="Yes"),OFFSET('Hygiene Data'!$D$5,0,10*ROW('Hygiene Data'!D187)),NA())</f>
        <v>#N/A</v>
      </c>
      <c r="BA193" s="508" t="e">
        <f ca="1">+IF(AND(ISNUMBER(OFFSET('Hygiene Data'!$D$7,0,10*ROW('Hygiene Data'!D187))),'Data Summary'!DP193="Yes"),OFFSET('Hygiene Data'!$D$7,0,10*ROW('Hygiene Data'!D187)),NA())</f>
        <v>#N/A</v>
      </c>
      <c r="BB193" s="508" t="e">
        <f ca="1">+IF(AND(ISNUMBER(OFFSET('Hygiene Data'!$D$9,0,10*ROW('Hygiene Data'!D187))),'Data Summary'!DQ193="Yes"),OFFSET('Hygiene Data'!$D$9,0,10*ROW('Hygiene Data'!D187)),NA())</f>
        <v>#N/A</v>
      </c>
      <c r="BC193" s="508" t="e">
        <f ca="1">+IF(AND(ISNUMBER(OFFSET('Hygiene Data'!$E$5,0,10*ROW('Hygiene Data'!E187))),'Data Summary'!DR193="Yes"),OFFSET('Hygiene Data'!$E$5,0,10*ROW('Hygiene Data'!E187)),NA())</f>
        <v>#N/A</v>
      </c>
      <c r="BD193" s="508" t="e">
        <f ca="1">+IF(AND(ISNUMBER(OFFSET('Hygiene Data'!$E$7,0,10*ROW('Hygiene Data'!E187))),'Data Summary'!DS193="Yes"),OFFSET('Hygiene Data'!$E$7,0,10*ROW('Hygiene Data'!E187)),NA())</f>
        <v>#N/A</v>
      </c>
      <c r="BE193" s="508" t="e">
        <f ca="1">+IF(AND(ISNUMBER(OFFSET('Hygiene Data'!$E$9,0,10*ROW('Hygiene Data'!E187))),'Data Summary'!DT193="Yes"),OFFSET('Hygiene Data'!$E$9,0,10*ROW('Hygiene Data'!E187)),NA())</f>
        <v>#N/A</v>
      </c>
      <c r="BF193" s="508" t="e">
        <f ca="1">+IF(AND(ISNUMBER(OFFSET('Hygiene Data'!$F$5,0,10*ROW('Hygiene Data'!F187))),'Data Summary'!DU193="Yes"),OFFSET('Hygiene Data'!$F$5,0,10*ROW('Hygiene Data'!F187)),NA())</f>
        <v>#N/A</v>
      </c>
      <c r="BG193" s="508" t="e">
        <f ca="1">+IF(AND(ISNUMBER(OFFSET('Hygiene Data'!$F$7,0,10*ROW('Hygiene Data'!F187))),'Data Summary'!DV193="Yes"),OFFSET('Hygiene Data'!$F$7,0,10*ROW('Hygiene Data'!F187)),NA())</f>
        <v>#N/A</v>
      </c>
      <c r="BH193" s="508" t="e">
        <f ca="1">+IF(AND(ISNUMBER(OFFSET('Hygiene Data'!$F$9,0,10*ROW('Hygiene Data'!F187))),'Data Summary'!DW193="Yes"),OFFSET('Hygiene Data'!$F$9,0,10*ROW('Hygiene Data'!F187)),NA())</f>
        <v>#N/A</v>
      </c>
      <c r="BI193" s="508" t="e">
        <f ca="1">+IF(AND(ISNUMBER(OFFSET('Hygiene Data'!$G$5,0,10*ROW('Hygiene Data'!G187))),'Data Summary'!DX193="Yes"),OFFSET('Hygiene Data'!$G$5,0,10*ROW('Hygiene Data'!G187)),NA())</f>
        <v>#N/A</v>
      </c>
      <c r="BJ193" s="508" t="e">
        <f ca="1">+IF(AND(ISNUMBER(OFFSET('Hygiene Data'!$G$7,0,10*ROW('Hygiene Data'!G187))),'Data Summary'!DY193="Yes"),OFFSET('Hygiene Data'!$G$7,0,10*ROW('Hygiene Data'!G187)),NA())</f>
        <v>#N/A</v>
      </c>
      <c r="BK193" s="508" t="e">
        <f ca="1">+IF(AND(ISNUMBER(OFFSET('Hygiene Data'!$G$9,0,10*ROW('Hygiene Data'!G187))),'Data Summary'!DZ193="Yes"),OFFSET('Hygiene Data'!$G$9,0,10*ROW('Hygiene Data'!G187)),NA())</f>
        <v>#N/A</v>
      </c>
      <c r="BL193" s="508" t="e">
        <f ca="1">+IF(AND(ISNUMBER(OFFSET('Hygiene Data'!$H$5,0,10*ROW('Hygiene Data'!H187))),'Data Summary'!EA193="Yes"),OFFSET('Hygiene Data'!$H$5,0,10*ROW('Hygiene Data'!H187)),NA())</f>
        <v>#N/A</v>
      </c>
      <c r="BM193" s="508" t="e">
        <f ca="1">+IF(AND(ISNUMBER(OFFSET('Hygiene Data'!$H$7,0,10*ROW('Hygiene Data'!H187))),'Data Summary'!EB193="Yes"),OFFSET('Hygiene Data'!$H$7,0,10*ROW('Hygiene Data'!H187)),NA())</f>
        <v>#N/A</v>
      </c>
      <c r="BN193" s="508" t="e">
        <f ca="1">+IF(AND(ISNUMBER(OFFSET('Hygiene Data'!$H$9,0,10*ROW('Hygiene Data'!H187))),'Data Summary'!EC193="Yes"),OFFSET('Hygiene Data'!$H$9,0,10*ROW('Hygiene Data'!H187)),NA())</f>
        <v>#N/A</v>
      </c>
      <c r="BO193" s="508" t="e">
        <f ca="1">+IF(AND(ISNUMBER(OFFSET('Hygiene Data'!$I$5,0,10*ROW('Hygiene Data'!I187))),'Data Summary'!ED193="Yes"),OFFSET('Hygiene Data'!$I$5,0,10*ROW('Hygiene Data'!I187)),NA())</f>
        <v>#N/A</v>
      </c>
      <c r="BP193" s="508" t="e">
        <f ca="1">+IF(AND(ISNUMBER(OFFSET('Hygiene Data'!$I$7,0,10*ROW('Hygiene Data'!I187))),'Data Summary'!EE193="Yes"),OFFSET('Hygiene Data'!$I$7,0,10*ROW('Hygiene Data'!I187)),NA())</f>
        <v>#N/A</v>
      </c>
      <c r="BQ193" s="508" t="e">
        <f ca="1">+IF(AND(ISNUMBER(OFFSET('Hygiene Data'!$I$9,0,10*ROW('Hygiene Data'!I187))),'Data Summary'!EF193="Yes"),OFFSET('Hygiene Data'!$I$9,0,10*ROW('Hygiene Data'!I187)),NA())</f>
        <v>#N/A</v>
      </c>
    </row>
    <row r="194" spans="1:69" x14ac:dyDescent="0.25">
      <c r="A194" s="504" t="e">
        <f ca="1">+RIGHT('Data Summary'!A194,LEN('Data Summary'!A194)-9)</f>
        <v>#VALUE!</v>
      </c>
      <c r="B194" s="478" t="str">
        <f ca="1">+IF(ISTEXT('Data Summary'!B194),'Data Summary'!B194,"")</f>
        <v/>
      </c>
      <c r="C194" s="505" t="e">
        <f ca="1">+VALUE('Data Summary'!C194)</f>
        <v>#VALUE!</v>
      </c>
      <c r="D194" s="506" t="e">
        <f ca="1">+IF(AND(ISNUMBER(OFFSET('Water Data'!$D$4,0,10*ROW('Water Data'!D188))),'Data Summary'!BS194="Yes"),100-OFFSET('Water Data'!$D$4,0,10*ROW('Water Data'!D188)),NA())</f>
        <v>#N/A</v>
      </c>
      <c r="E194" s="506" t="e">
        <f ca="1">+IF(AND(ISNUMBER(OFFSET('Water Data'!$D$6,0,10*ROW('Water Data'!D188))),'Data Summary'!BT194="Yes"),OFFSET('Water Data'!$D$6,0,10*ROW('Water Data'!D188)),NA())</f>
        <v>#N/A</v>
      </c>
      <c r="F194" s="506" t="e">
        <f ca="1">+IF(AND(ISNUMBER(OFFSET('Water Data'!$D$9,0,10*ROW('Water Data'!D188))),'Data Summary'!BU194="Yes"),OFFSET('Water Data'!$D$9,0,10*ROW('Water Data'!D188)),NA())</f>
        <v>#N/A</v>
      </c>
      <c r="G194" s="506" t="e">
        <f ca="1">+IF(AND(ISNUMBER(OFFSET('Water Data'!$E$4,0,10*ROW('Water Data'!E188))),'Data Summary'!BV194="Yes"),100-OFFSET('Water Data'!$E$4,0,10*ROW('Water Data'!E188)),NA())</f>
        <v>#N/A</v>
      </c>
      <c r="H194" s="506" t="e">
        <f ca="1">+IF(AND(ISNUMBER(OFFSET('Water Data'!$E$6,0,10*ROW('Water Data'!E188))),'Data Summary'!BW194="Yes"),OFFSET('Water Data'!$E$6,0,10*ROW('Water Data'!E188)),NA())</f>
        <v>#N/A</v>
      </c>
      <c r="I194" s="506" t="e">
        <f ca="1">+IF(AND(ISNUMBER(OFFSET('Water Data'!$E$9,0,10*ROW('Water Data'!E188))),'Data Summary'!BX194="Yes"),OFFSET('Water Data'!$E$9,0,10*ROW('Water Data'!E188)),NA())</f>
        <v>#N/A</v>
      </c>
      <c r="J194" s="506" t="e">
        <f ca="1">+IF(AND(ISNUMBER(OFFSET('Water Data'!$F$4,0,10*ROW('Water Data'!F188))),'Data Summary'!BY194="Yes"),100-OFFSET('Water Data'!$F$4,0,10*ROW('Water Data'!F188)),NA())</f>
        <v>#N/A</v>
      </c>
      <c r="K194" s="506" t="e">
        <f ca="1">+IF(AND(ISNUMBER(OFFSET('Water Data'!$F$6,0,10*ROW('Water Data'!F188))),'Data Summary'!BZ194="Yes"),OFFSET('Water Data'!$F$6,0,10*ROW('Water Data'!F188)),NA())</f>
        <v>#N/A</v>
      </c>
      <c r="L194" s="506" t="e">
        <f ca="1">+IF(AND(ISNUMBER(OFFSET('Water Data'!$F$9,0,10*ROW('Water Data'!F188))),'Data Summary'!CA194="Yes"),OFFSET('Water Data'!$F$9,0,10*ROW('Water Data'!F188)),NA())</f>
        <v>#N/A</v>
      </c>
      <c r="M194" s="506" t="e">
        <f ca="1">+IF(AND(ISNUMBER(OFFSET('Water Data'!$G$4,0,10*ROW('Water Data'!G188))),'Data Summary'!CB194="Yes"),100-OFFSET('Water Data'!$G$4,0,10*ROW('Water Data'!G188)),NA())</f>
        <v>#N/A</v>
      </c>
      <c r="N194" s="506" t="e">
        <f ca="1">+IF(AND(ISNUMBER(OFFSET('Water Data'!$G$6,0,10*ROW('Water Data'!G188))),'Data Summary'!CC194="Yes"),OFFSET('Water Data'!$G$6,0,10*ROW('Water Data'!G188)),NA())</f>
        <v>#N/A</v>
      </c>
      <c r="O194" s="506" t="e">
        <f ca="1">+IF(AND(ISNUMBER(OFFSET('Water Data'!$G$9,0,10*ROW('Water Data'!G188))),'Data Summary'!CD194="Yes"),OFFSET('Water Data'!$G$9,0,10*ROW('Water Data'!G188)),NA())</f>
        <v>#N/A</v>
      </c>
      <c r="P194" s="506" t="e">
        <f ca="1">+IF(AND(ISNUMBER(OFFSET('Water Data'!$H$4,0,10*ROW('Water Data'!H188))),'Data Summary'!CE194="Yes"),100-OFFSET('Water Data'!$H$4,0,10*ROW('Water Data'!H188)),NA())</f>
        <v>#N/A</v>
      </c>
      <c r="Q194" s="506" t="e">
        <f ca="1">+IF(AND(ISNUMBER(OFFSET('Water Data'!$H$6,0,10*ROW('Water Data'!H188))),'Data Summary'!CF194="Yes"),OFFSET('Water Data'!$H$6,0,10*ROW('Water Data'!H188)),NA())</f>
        <v>#N/A</v>
      </c>
      <c r="R194" s="506" t="e">
        <f ca="1">+IF(AND(ISNUMBER(OFFSET('Water Data'!$H$9,0,10*ROW('Water Data'!H188))),'Data Summary'!CG194="Yes"),OFFSET('Water Data'!$H$9,0,10*ROW('Water Data'!H188)),NA())</f>
        <v>#N/A</v>
      </c>
      <c r="S194" s="506" t="e">
        <f ca="1">+IF(AND(ISNUMBER(OFFSET('Water Data'!$I$4,0,10*ROW('Water Data'!I188))),'Data Summary'!CH194="Yes"),100-OFFSET('Water Data'!$I$4,0,10*ROW('Water Data'!I188)),NA())</f>
        <v>#N/A</v>
      </c>
      <c r="T194" s="506" t="e">
        <f ca="1">+IF(AND(ISNUMBER(OFFSET('Water Data'!$I$6,0,10*ROW('Water Data'!I188))),'Data Summary'!CI194="Yes"),OFFSET('Water Data'!$I$6,0,10*ROW('Water Data'!I188)),NA())</f>
        <v>#N/A</v>
      </c>
      <c r="U194" s="506" t="e">
        <f ca="1">+IF(AND(ISNUMBER(OFFSET('Water Data'!$I$9,0,10*ROW('Water Data'!I188))),'Data Summary'!CJ194="Yes"),OFFSET('Water Data'!$I$9,0,10*ROW('Water Data'!I188)),NA())</f>
        <v>#N/A</v>
      </c>
      <c r="V194" s="507" t="e">
        <f ca="1">+IF(AND(ISNUMBER(OFFSET('Sanitation Data'!$D$4,0,10*ROW('Sanitation Data'!D188))),'Data Summary'!CK194="Yes"),100-OFFSET('Sanitation Data'!$D$4,0,10*ROW('Sanitation Data'!D188)),NA())</f>
        <v>#N/A</v>
      </c>
      <c r="W194" s="507" t="e">
        <f ca="1">+IF(AND(ISNUMBER(OFFSET('Sanitation Data'!$D$6,0,10*ROW('Sanitation Data'!D188))),'Data Summary'!CL194="Yes"),OFFSET('Sanitation Data'!$D$6,0,10*ROW('Sanitation Data'!D188)),NA())</f>
        <v>#N/A</v>
      </c>
      <c r="X194" s="507" t="e">
        <f ca="1">+IF(AND(ISNUMBER(OFFSET('Sanitation Data'!$D$10,0,10*ROW('Sanitation Data'!D188))),'Data Summary'!CM194="Yes"),OFFSET('Sanitation Data'!$D$10,0,10*ROW('Sanitation Data'!D188)),NA())</f>
        <v>#N/A</v>
      </c>
      <c r="Y194" s="507" t="e">
        <f ca="1">+IF(AND(ISNUMBER(OFFSET('Sanitation Data'!$D$11,0,10*ROW('Sanitation Data'!D188))),'Data Summary'!CN194="Yes"),OFFSET('Sanitation Data'!$D$11,0,10*ROW('Sanitation Data'!D188)),NA())</f>
        <v>#N/A</v>
      </c>
      <c r="Z194" s="507" t="e">
        <f ca="1">+IF(AND(ISNUMBER(OFFSET('Sanitation Data'!$D$12,0,10*ROW('Sanitation Data'!D188))),'Data Summary'!CO194="Yes"),OFFSET('Sanitation Data'!$D$12,0,10*ROW('Sanitation Data'!D188)),NA())</f>
        <v>#N/A</v>
      </c>
      <c r="AA194" s="507" t="e">
        <f ca="1">+IF(AND(ISNUMBER(OFFSET('Sanitation Data'!$E$4,0,10*ROW('Sanitation Data'!E188))),'Data Summary'!CP194="Yes"),100-OFFSET('Sanitation Data'!$E$4,0,10*ROW('Sanitation Data'!E188)),NA())</f>
        <v>#N/A</v>
      </c>
      <c r="AB194" s="507" t="e">
        <f ca="1">+IF(AND(ISNUMBER(OFFSET('Sanitation Data'!$E$6,0,10*ROW('Sanitation Data'!E188))),'Data Summary'!CQ194="Yes"),OFFSET('Sanitation Data'!$E$6,0,10*ROW('Sanitation Data'!E188)),NA())</f>
        <v>#N/A</v>
      </c>
      <c r="AC194" s="507" t="e">
        <f ca="1">+IF(AND(ISNUMBER(OFFSET('Sanitation Data'!$E$10,0,10*ROW('Sanitation Data'!E188))),'Data Summary'!CR194="Yes"),OFFSET('Sanitation Data'!$E$10,0,10*ROW('Sanitation Data'!E188)),NA())</f>
        <v>#N/A</v>
      </c>
      <c r="AD194" s="507" t="e">
        <f ca="1">+IF(AND(ISNUMBER(OFFSET('Sanitation Data'!$E$11,0,10*ROW('Sanitation Data'!E188))),'Data Summary'!CS194="Yes"),OFFSET('Sanitation Data'!$E$11,0,10*ROW('Sanitation Data'!E188)),NA())</f>
        <v>#N/A</v>
      </c>
      <c r="AE194" s="507" t="e">
        <f ca="1">+IF(AND(ISNUMBER(OFFSET('Sanitation Data'!$E$12,0,10*ROW('Sanitation Data'!E188))),'Data Summary'!CT194="Yes"),OFFSET('Sanitation Data'!$E$12,0,10*ROW('Sanitation Data'!E188)),NA())</f>
        <v>#N/A</v>
      </c>
      <c r="AF194" s="507" t="e">
        <f ca="1">+IF(AND(ISNUMBER(OFFSET('Sanitation Data'!$F$4,0,10*ROW('Sanitation Data'!F188))),'Data Summary'!CU194="Yes"),100-OFFSET('Sanitation Data'!$F$4,0,10*ROW('Sanitation Data'!F188)),NA())</f>
        <v>#N/A</v>
      </c>
      <c r="AG194" s="507" t="e">
        <f ca="1">+IF(AND(ISNUMBER(OFFSET('Sanitation Data'!$F$6,0,10*ROW('Sanitation Data'!F188))),'Data Summary'!CV194="Yes"),OFFSET('Sanitation Data'!$F$6,0,10*ROW('Sanitation Data'!F188)),NA())</f>
        <v>#N/A</v>
      </c>
      <c r="AH194" s="507" t="e">
        <f ca="1">+IF(AND(ISNUMBER(OFFSET('Sanitation Data'!$F$10,0,10*ROW('Sanitation Data'!F188))),'Data Summary'!CW194="Yes"),OFFSET('Sanitation Data'!$F$10,0,10*ROW('Sanitation Data'!F188)),NA())</f>
        <v>#N/A</v>
      </c>
      <c r="AI194" s="507" t="e">
        <f ca="1">+IF(AND(ISNUMBER(OFFSET('Sanitation Data'!$F$11,0,10*ROW('Sanitation Data'!F188))),'Data Summary'!CX194="Yes"),OFFSET('Sanitation Data'!$F$11,0,10*ROW('Sanitation Data'!F188)),NA())</f>
        <v>#N/A</v>
      </c>
      <c r="AJ194" s="507" t="e">
        <f ca="1">+IF(AND(ISNUMBER(OFFSET('Sanitation Data'!$F$12,0,10*ROW('Sanitation Data'!F188))),'Data Summary'!CY194="Yes"),OFFSET('Sanitation Data'!$F$12,0,10*ROW('Sanitation Data'!F188)),NA())</f>
        <v>#N/A</v>
      </c>
      <c r="AK194" s="507" t="e">
        <f ca="1">+IF(AND(ISNUMBER(OFFSET('Sanitation Data'!$G$4,0,10*ROW('Sanitation Data'!G188))),'Data Summary'!CZ194="Yes"),100-OFFSET('Sanitation Data'!$G$4,0,10*ROW('Sanitation Data'!G188)),NA())</f>
        <v>#N/A</v>
      </c>
      <c r="AL194" s="507" t="e">
        <f ca="1">+IF(AND(ISNUMBER(OFFSET('Sanitation Data'!$G$6,0,10*ROW('Sanitation Data'!G188))),'Data Summary'!DA194="Yes"),OFFSET('Sanitation Data'!$G$6,0,10*ROW('Sanitation Data'!G188)),NA())</f>
        <v>#N/A</v>
      </c>
      <c r="AM194" s="507" t="e">
        <f ca="1">+IF(AND(ISNUMBER(OFFSET('Sanitation Data'!$G$10,0,10*ROW('Sanitation Data'!G188))),'Data Summary'!DB194="Yes"),OFFSET('Sanitation Data'!$G$10,0,10*ROW('Sanitation Data'!G188)),NA())</f>
        <v>#N/A</v>
      </c>
      <c r="AN194" s="507" t="e">
        <f ca="1">+IF(AND(ISNUMBER(OFFSET('Sanitation Data'!$G$11,0,10*ROW('Sanitation Data'!G188))),'Data Summary'!DC194="Yes"),OFFSET('Sanitation Data'!$G$11,0,10*ROW('Sanitation Data'!G188)),NA())</f>
        <v>#N/A</v>
      </c>
      <c r="AO194" s="507" t="e">
        <f ca="1">+IF(AND(ISNUMBER(OFFSET('Sanitation Data'!$G$12,0,10*ROW('Sanitation Data'!G188))),'Data Summary'!DD194="Yes"),OFFSET('Sanitation Data'!$G$12,0,10*ROW('Sanitation Data'!G188)),NA())</f>
        <v>#N/A</v>
      </c>
      <c r="AP194" s="507" t="e">
        <f ca="1">+IF(AND(ISNUMBER(OFFSET('Sanitation Data'!$H$4,0,10*ROW('Sanitation Data'!H188))),'Data Summary'!DE194="Yes"),100-OFFSET('Sanitation Data'!$H$4,0,10*ROW('Sanitation Data'!H188)),NA())</f>
        <v>#N/A</v>
      </c>
      <c r="AQ194" s="507" t="e">
        <f ca="1">+IF(AND(ISNUMBER(OFFSET('Sanitation Data'!$H$6,0,10*ROW('Sanitation Data'!H188))),'Data Summary'!DF194="Yes"),OFFSET('Sanitation Data'!$H$6,0,10*ROW('Sanitation Data'!H188)),NA())</f>
        <v>#N/A</v>
      </c>
      <c r="AR194" s="507" t="e">
        <f ca="1">+IF(AND(ISNUMBER(OFFSET('Sanitation Data'!$H$10,0,10*ROW('Sanitation Data'!H188))),'Data Summary'!DG194="Yes"),OFFSET('Sanitation Data'!$H$10,0,10*ROW('Sanitation Data'!H188)),NA())</f>
        <v>#N/A</v>
      </c>
      <c r="AS194" s="507" t="e">
        <f ca="1">+IF(AND(ISNUMBER(OFFSET('Sanitation Data'!$H$11,0,10*ROW('Sanitation Data'!H188))),'Data Summary'!DH194="Yes"),OFFSET('Sanitation Data'!$H$11,0,10*ROW('Sanitation Data'!H188)),NA())</f>
        <v>#N/A</v>
      </c>
      <c r="AT194" s="507" t="e">
        <f ca="1">+IF(AND(ISNUMBER(OFFSET('Sanitation Data'!$H$12,0,10*ROW('Sanitation Data'!H188))),'Data Summary'!DI194="Yes"),OFFSET('Sanitation Data'!$H$12,0,10*ROW('Sanitation Data'!H188)),NA())</f>
        <v>#N/A</v>
      </c>
      <c r="AU194" s="507" t="e">
        <f ca="1">+IF(AND(ISNUMBER(OFFSET('Sanitation Data'!$I$4,0,10*ROW('Sanitation Data'!I188))),'Data Summary'!DJ194="Yes"),100-OFFSET('Sanitation Data'!$I$4,0,10*ROW('Sanitation Data'!I188)),NA())</f>
        <v>#N/A</v>
      </c>
      <c r="AV194" s="507" t="e">
        <f ca="1">+IF(AND(ISNUMBER(OFFSET('Sanitation Data'!$I$6,0,10*ROW('Sanitation Data'!I188))),'Data Summary'!DK194="Yes"),OFFSET('Sanitation Data'!$I$6,0,10*ROW('Sanitation Data'!I188)),NA())</f>
        <v>#N/A</v>
      </c>
      <c r="AW194" s="507" t="e">
        <f ca="1">+IF(AND(ISNUMBER(OFFSET('Sanitation Data'!$I$10,0,10*ROW('Sanitation Data'!I188))),'Data Summary'!DL194="Yes"),OFFSET('Sanitation Data'!$I$10,0,10*ROW('Sanitation Data'!I188)),NA())</f>
        <v>#N/A</v>
      </c>
      <c r="AX194" s="507" t="e">
        <f ca="1">+IF(AND(ISNUMBER(OFFSET('Sanitation Data'!$I$11,0,10*ROW('Sanitation Data'!I188))),'Data Summary'!DM194="Yes"),OFFSET('Sanitation Data'!$I$11,0,10*ROW('Sanitation Data'!I188)),NA())</f>
        <v>#N/A</v>
      </c>
      <c r="AY194" s="507" t="e">
        <f ca="1">+IF(AND(ISNUMBER(OFFSET('Sanitation Data'!$I$12,0,10*ROW('Sanitation Data'!I188))),'Data Summary'!DN194="Yes"),OFFSET('Sanitation Data'!$I$12,0,10*ROW('Sanitation Data'!I188)),NA())</f>
        <v>#N/A</v>
      </c>
      <c r="AZ194" s="508" t="e">
        <f ca="1">+IF(AND(ISNUMBER(OFFSET('Hygiene Data'!$D$5,0,10*ROW('Hygiene Data'!D188))),'Data Summary'!DO194="Yes"),OFFSET('Hygiene Data'!$D$5,0,10*ROW('Hygiene Data'!D188)),NA())</f>
        <v>#N/A</v>
      </c>
      <c r="BA194" s="508" t="e">
        <f ca="1">+IF(AND(ISNUMBER(OFFSET('Hygiene Data'!$D$7,0,10*ROW('Hygiene Data'!D188))),'Data Summary'!DP194="Yes"),OFFSET('Hygiene Data'!$D$7,0,10*ROW('Hygiene Data'!D188)),NA())</f>
        <v>#N/A</v>
      </c>
      <c r="BB194" s="508" t="e">
        <f ca="1">+IF(AND(ISNUMBER(OFFSET('Hygiene Data'!$D$9,0,10*ROW('Hygiene Data'!D188))),'Data Summary'!DQ194="Yes"),OFFSET('Hygiene Data'!$D$9,0,10*ROW('Hygiene Data'!D188)),NA())</f>
        <v>#N/A</v>
      </c>
      <c r="BC194" s="508" t="e">
        <f ca="1">+IF(AND(ISNUMBER(OFFSET('Hygiene Data'!$E$5,0,10*ROW('Hygiene Data'!E188))),'Data Summary'!DR194="Yes"),OFFSET('Hygiene Data'!$E$5,0,10*ROW('Hygiene Data'!E188)),NA())</f>
        <v>#N/A</v>
      </c>
      <c r="BD194" s="508" t="e">
        <f ca="1">+IF(AND(ISNUMBER(OFFSET('Hygiene Data'!$E$7,0,10*ROW('Hygiene Data'!E188))),'Data Summary'!DS194="Yes"),OFFSET('Hygiene Data'!$E$7,0,10*ROW('Hygiene Data'!E188)),NA())</f>
        <v>#N/A</v>
      </c>
      <c r="BE194" s="508" t="e">
        <f ca="1">+IF(AND(ISNUMBER(OFFSET('Hygiene Data'!$E$9,0,10*ROW('Hygiene Data'!E188))),'Data Summary'!DT194="Yes"),OFFSET('Hygiene Data'!$E$9,0,10*ROW('Hygiene Data'!E188)),NA())</f>
        <v>#N/A</v>
      </c>
      <c r="BF194" s="508" t="e">
        <f ca="1">+IF(AND(ISNUMBER(OFFSET('Hygiene Data'!$F$5,0,10*ROW('Hygiene Data'!F188))),'Data Summary'!DU194="Yes"),OFFSET('Hygiene Data'!$F$5,0,10*ROW('Hygiene Data'!F188)),NA())</f>
        <v>#N/A</v>
      </c>
      <c r="BG194" s="508" t="e">
        <f ca="1">+IF(AND(ISNUMBER(OFFSET('Hygiene Data'!$F$7,0,10*ROW('Hygiene Data'!F188))),'Data Summary'!DV194="Yes"),OFFSET('Hygiene Data'!$F$7,0,10*ROW('Hygiene Data'!F188)),NA())</f>
        <v>#N/A</v>
      </c>
      <c r="BH194" s="508" t="e">
        <f ca="1">+IF(AND(ISNUMBER(OFFSET('Hygiene Data'!$F$9,0,10*ROW('Hygiene Data'!F188))),'Data Summary'!DW194="Yes"),OFFSET('Hygiene Data'!$F$9,0,10*ROW('Hygiene Data'!F188)),NA())</f>
        <v>#N/A</v>
      </c>
      <c r="BI194" s="508" t="e">
        <f ca="1">+IF(AND(ISNUMBER(OFFSET('Hygiene Data'!$G$5,0,10*ROW('Hygiene Data'!G188))),'Data Summary'!DX194="Yes"),OFFSET('Hygiene Data'!$G$5,0,10*ROW('Hygiene Data'!G188)),NA())</f>
        <v>#N/A</v>
      </c>
      <c r="BJ194" s="508" t="e">
        <f ca="1">+IF(AND(ISNUMBER(OFFSET('Hygiene Data'!$G$7,0,10*ROW('Hygiene Data'!G188))),'Data Summary'!DY194="Yes"),OFFSET('Hygiene Data'!$G$7,0,10*ROW('Hygiene Data'!G188)),NA())</f>
        <v>#N/A</v>
      </c>
      <c r="BK194" s="508" t="e">
        <f ca="1">+IF(AND(ISNUMBER(OFFSET('Hygiene Data'!$G$9,0,10*ROW('Hygiene Data'!G188))),'Data Summary'!DZ194="Yes"),OFFSET('Hygiene Data'!$G$9,0,10*ROW('Hygiene Data'!G188)),NA())</f>
        <v>#N/A</v>
      </c>
      <c r="BL194" s="508" t="e">
        <f ca="1">+IF(AND(ISNUMBER(OFFSET('Hygiene Data'!$H$5,0,10*ROW('Hygiene Data'!H188))),'Data Summary'!EA194="Yes"),OFFSET('Hygiene Data'!$H$5,0,10*ROW('Hygiene Data'!H188)),NA())</f>
        <v>#N/A</v>
      </c>
      <c r="BM194" s="508" t="e">
        <f ca="1">+IF(AND(ISNUMBER(OFFSET('Hygiene Data'!$H$7,0,10*ROW('Hygiene Data'!H188))),'Data Summary'!EB194="Yes"),OFFSET('Hygiene Data'!$H$7,0,10*ROW('Hygiene Data'!H188)),NA())</f>
        <v>#N/A</v>
      </c>
      <c r="BN194" s="508" t="e">
        <f ca="1">+IF(AND(ISNUMBER(OFFSET('Hygiene Data'!$H$9,0,10*ROW('Hygiene Data'!H188))),'Data Summary'!EC194="Yes"),OFFSET('Hygiene Data'!$H$9,0,10*ROW('Hygiene Data'!H188)),NA())</f>
        <v>#N/A</v>
      </c>
      <c r="BO194" s="508" t="e">
        <f ca="1">+IF(AND(ISNUMBER(OFFSET('Hygiene Data'!$I$5,0,10*ROW('Hygiene Data'!I188))),'Data Summary'!ED194="Yes"),OFFSET('Hygiene Data'!$I$5,0,10*ROW('Hygiene Data'!I188)),NA())</f>
        <v>#N/A</v>
      </c>
      <c r="BP194" s="508" t="e">
        <f ca="1">+IF(AND(ISNUMBER(OFFSET('Hygiene Data'!$I$7,0,10*ROW('Hygiene Data'!I188))),'Data Summary'!EE194="Yes"),OFFSET('Hygiene Data'!$I$7,0,10*ROW('Hygiene Data'!I188)),NA())</f>
        <v>#N/A</v>
      </c>
      <c r="BQ194" s="508" t="e">
        <f ca="1">+IF(AND(ISNUMBER(OFFSET('Hygiene Data'!$I$9,0,10*ROW('Hygiene Data'!I188))),'Data Summary'!EF194="Yes"),OFFSET('Hygiene Data'!$I$9,0,10*ROW('Hygiene Data'!I188)),NA())</f>
        <v>#N/A</v>
      </c>
    </row>
    <row r="195" spans="1:69" x14ac:dyDescent="0.25">
      <c r="A195" s="504" t="e">
        <f ca="1">+RIGHT('Data Summary'!A195,LEN('Data Summary'!A195)-9)</f>
        <v>#VALUE!</v>
      </c>
      <c r="B195" s="478" t="str">
        <f ca="1">+IF(ISTEXT('Data Summary'!B195),'Data Summary'!B195,"")</f>
        <v/>
      </c>
      <c r="C195" s="505" t="e">
        <f ca="1">+VALUE('Data Summary'!C195)</f>
        <v>#VALUE!</v>
      </c>
      <c r="D195" s="506" t="e">
        <f ca="1">+IF(AND(ISNUMBER(OFFSET('Water Data'!$D$4,0,10*ROW('Water Data'!D189))),'Data Summary'!BS195="Yes"),100-OFFSET('Water Data'!$D$4,0,10*ROW('Water Data'!D189)),NA())</f>
        <v>#N/A</v>
      </c>
      <c r="E195" s="506" t="e">
        <f ca="1">+IF(AND(ISNUMBER(OFFSET('Water Data'!$D$6,0,10*ROW('Water Data'!D189))),'Data Summary'!BT195="Yes"),OFFSET('Water Data'!$D$6,0,10*ROW('Water Data'!D189)),NA())</f>
        <v>#N/A</v>
      </c>
      <c r="F195" s="506" t="e">
        <f ca="1">+IF(AND(ISNUMBER(OFFSET('Water Data'!$D$9,0,10*ROW('Water Data'!D189))),'Data Summary'!BU195="Yes"),OFFSET('Water Data'!$D$9,0,10*ROW('Water Data'!D189)),NA())</f>
        <v>#N/A</v>
      </c>
      <c r="G195" s="506" t="e">
        <f ca="1">+IF(AND(ISNUMBER(OFFSET('Water Data'!$E$4,0,10*ROW('Water Data'!E189))),'Data Summary'!BV195="Yes"),100-OFFSET('Water Data'!$E$4,0,10*ROW('Water Data'!E189)),NA())</f>
        <v>#N/A</v>
      </c>
      <c r="H195" s="506" t="e">
        <f ca="1">+IF(AND(ISNUMBER(OFFSET('Water Data'!$E$6,0,10*ROW('Water Data'!E189))),'Data Summary'!BW195="Yes"),OFFSET('Water Data'!$E$6,0,10*ROW('Water Data'!E189)),NA())</f>
        <v>#N/A</v>
      </c>
      <c r="I195" s="506" t="e">
        <f ca="1">+IF(AND(ISNUMBER(OFFSET('Water Data'!$E$9,0,10*ROW('Water Data'!E189))),'Data Summary'!BX195="Yes"),OFFSET('Water Data'!$E$9,0,10*ROW('Water Data'!E189)),NA())</f>
        <v>#N/A</v>
      </c>
      <c r="J195" s="506" t="e">
        <f ca="1">+IF(AND(ISNUMBER(OFFSET('Water Data'!$F$4,0,10*ROW('Water Data'!F189))),'Data Summary'!BY195="Yes"),100-OFFSET('Water Data'!$F$4,0,10*ROW('Water Data'!F189)),NA())</f>
        <v>#N/A</v>
      </c>
      <c r="K195" s="506" t="e">
        <f ca="1">+IF(AND(ISNUMBER(OFFSET('Water Data'!$F$6,0,10*ROW('Water Data'!F189))),'Data Summary'!BZ195="Yes"),OFFSET('Water Data'!$F$6,0,10*ROW('Water Data'!F189)),NA())</f>
        <v>#N/A</v>
      </c>
      <c r="L195" s="506" t="e">
        <f ca="1">+IF(AND(ISNUMBER(OFFSET('Water Data'!$F$9,0,10*ROW('Water Data'!F189))),'Data Summary'!CA195="Yes"),OFFSET('Water Data'!$F$9,0,10*ROW('Water Data'!F189)),NA())</f>
        <v>#N/A</v>
      </c>
      <c r="M195" s="506" t="e">
        <f ca="1">+IF(AND(ISNUMBER(OFFSET('Water Data'!$G$4,0,10*ROW('Water Data'!G189))),'Data Summary'!CB195="Yes"),100-OFFSET('Water Data'!$G$4,0,10*ROW('Water Data'!G189)),NA())</f>
        <v>#N/A</v>
      </c>
      <c r="N195" s="506" t="e">
        <f ca="1">+IF(AND(ISNUMBER(OFFSET('Water Data'!$G$6,0,10*ROW('Water Data'!G189))),'Data Summary'!CC195="Yes"),OFFSET('Water Data'!$G$6,0,10*ROW('Water Data'!G189)),NA())</f>
        <v>#N/A</v>
      </c>
      <c r="O195" s="506" t="e">
        <f ca="1">+IF(AND(ISNUMBER(OFFSET('Water Data'!$G$9,0,10*ROW('Water Data'!G189))),'Data Summary'!CD195="Yes"),OFFSET('Water Data'!$G$9,0,10*ROW('Water Data'!G189)),NA())</f>
        <v>#N/A</v>
      </c>
      <c r="P195" s="506" t="e">
        <f ca="1">+IF(AND(ISNUMBER(OFFSET('Water Data'!$H$4,0,10*ROW('Water Data'!H189))),'Data Summary'!CE195="Yes"),100-OFFSET('Water Data'!$H$4,0,10*ROW('Water Data'!H189)),NA())</f>
        <v>#N/A</v>
      </c>
      <c r="Q195" s="506" t="e">
        <f ca="1">+IF(AND(ISNUMBER(OFFSET('Water Data'!$H$6,0,10*ROW('Water Data'!H189))),'Data Summary'!CF195="Yes"),OFFSET('Water Data'!$H$6,0,10*ROW('Water Data'!H189)),NA())</f>
        <v>#N/A</v>
      </c>
      <c r="R195" s="506" t="e">
        <f ca="1">+IF(AND(ISNUMBER(OFFSET('Water Data'!$H$9,0,10*ROW('Water Data'!H189))),'Data Summary'!CG195="Yes"),OFFSET('Water Data'!$H$9,0,10*ROW('Water Data'!H189)),NA())</f>
        <v>#N/A</v>
      </c>
      <c r="S195" s="506" t="e">
        <f ca="1">+IF(AND(ISNUMBER(OFFSET('Water Data'!$I$4,0,10*ROW('Water Data'!I189))),'Data Summary'!CH195="Yes"),100-OFFSET('Water Data'!$I$4,0,10*ROW('Water Data'!I189)),NA())</f>
        <v>#N/A</v>
      </c>
      <c r="T195" s="506" t="e">
        <f ca="1">+IF(AND(ISNUMBER(OFFSET('Water Data'!$I$6,0,10*ROW('Water Data'!I189))),'Data Summary'!CI195="Yes"),OFFSET('Water Data'!$I$6,0,10*ROW('Water Data'!I189)),NA())</f>
        <v>#N/A</v>
      </c>
      <c r="U195" s="506" t="e">
        <f ca="1">+IF(AND(ISNUMBER(OFFSET('Water Data'!$I$9,0,10*ROW('Water Data'!I189))),'Data Summary'!CJ195="Yes"),OFFSET('Water Data'!$I$9,0,10*ROW('Water Data'!I189)),NA())</f>
        <v>#N/A</v>
      </c>
      <c r="V195" s="507" t="e">
        <f ca="1">+IF(AND(ISNUMBER(OFFSET('Sanitation Data'!$D$4,0,10*ROW('Sanitation Data'!D189))),'Data Summary'!CK195="Yes"),100-OFFSET('Sanitation Data'!$D$4,0,10*ROW('Sanitation Data'!D189)),NA())</f>
        <v>#N/A</v>
      </c>
      <c r="W195" s="507" t="e">
        <f ca="1">+IF(AND(ISNUMBER(OFFSET('Sanitation Data'!$D$6,0,10*ROW('Sanitation Data'!D189))),'Data Summary'!CL195="Yes"),OFFSET('Sanitation Data'!$D$6,0,10*ROW('Sanitation Data'!D189)),NA())</f>
        <v>#N/A</v>
      </c>
      <c r="X195" s="507" t="e">
        <f ca="1">+IF(AND(ISNUMBER(OFFSET('Sanitation Data'!$D$10,0,10*ROW('Sanitation Data'!D189))),'Data Summary'!CM195="Yes"),OFFSET('Sanitation Data'!$D$10,0,10*ROW('Sanitation Data'!D189)),NA())</f>
        <v>#N/A</v>
      </c>
      <c r="Y195" s="507" t="e">
        <f ca="1">+IF(AND(ISNUMBER(OFFSET('Sanitation Data'!$D$11,0,10*ROW('Sanitation Data'!D189))),'Data Summary'!CN195="Yes"),OFFSET('Sanitation Data'!$D$11,0,10*ROW('Sanitation Data'!D189)),NA())</f>
        <v>#N/A</v>
      </c>
      <c r="Z195" s="507" t="e">
        <f ca="1">+IF(AND(ISNUMBER(OFFSET('Sanitation Data'!$D$12,0,10*ROW('Sanitation Data'!D189))),'Data Summary'!CO195="Yes"),OFFSET('Sanitation Data'!$D$12,0,10*ROW('Sanitation Data'!D189)),NA())</f>
        <v>#N/A</v>
      </c>
      <c r="AA195" s="507" t="e">
        <f ca="1">+IF(AND(ISNUMBER(OFFSET('Sanitation Data'!$E$4,0,10*ROW('Sanitation Data'!E189))),'Data Summary'!CP195="Yes"),100-OFFSET('Sanitation Data'!$E$4,0,10*ROW('Sanitation Data'!E189)),NA())</f>
        <v>#N/A</v>
      </c>
      <c r="AB195" s="507" t="e">
        <f ca="1">+IF(AND(ISNUMBER(OFFSET('Sanitation Data'!$E$6,0,10*ROW('Sanitation Data'!E189))),'Data Summary'!CQ195="Yes"),OFFSET('Sanitation Data'!$E$6,0,10*ROW('Sanitation Data'!E189)),NA())</f>
        <v>#N/A</v>
      </c>
      <c r="AC195" s="507" t="e">
        <f ca="1">+IF(AND(ISNUMBER(OFFSET('Sanitation Data'!$E$10,0,10*ROW('Sanitation Data'!E189))),'Data Summary'!CR195="Yes"),OFFSET('Sanitation Data'!$E$10,0,10*ROW('Sanitation Data'!E189)),NA())</f>
        <v>#N/A</v>
      </c>
      <c r="AD195" s="507" t="e">
        <f ca="1">+IF(AND(ISNUMBER(OFFSET('Sanitation Data'!$E$11,0,10*ROW('Sanitation Data'!E189))),'Data Summary'!CS195="Yes"),OFFSET('Sanitation Data'!$E$11,0,10*ROW('Sanitation Data'!E189)),NA())</f>
        <v>#N/A</v>
      </c>
      <c r="AE195" s="507" t="e">
        <f ca="1">+IF(AND(ISNUMBER(OFFSET('Sanitation Data'!$E$12,0,10*ROW('Sanitation Data'!E189))),'Data Summary'!CT195="Yes"),OFFSET('Sanitation Data'!$E$12,0,10*ROW('Sanitation Data'!E189)),NA())</f>
        <v>#N/A</v>
      </c>
      <c r="AF195" s="507" t="e">
        <f ca="1">+IF(AND(ISNUMBER(OFFSET('Sanitation Data'!$F$4,0,10*ROW('Sanitation Data'!F189))),'Data Summary'!CU195="Yes"),100-OFFSET('Sanitation Data'!$F$4,0,10*ROW('Sanitation Data'!F189)),NA())</f>
        <v>#N/A</v>
      </c>
      <c r="AG195" s="507" t="e">
        <f ca="1">+IF(AND(ISNUMBER(OFFSET('Sanitation Data'!$F$6,0,10*ROW('Sanitation Data'!F189))),'Data Summary'!CV195="Yes"),OFFSET('Sanitation Data'!$F$6,0,10*ROW('Sanitation Data'!F189)),NA())</f>
        <v>#N/A</v>
      </c>
      <c r="AH195" s="507" t="e">
        <f ca="1">+IF(AND(ISNUMBER(OFFSET('Sanitation Data'!$F$10,0,10*ROW('Sanitation Data'!F189))),'Data Summary'!CW195="Yes"),OFFSET('Sanitation Data'!$F$10,0,10*ROW('Sanitation Data'!F189)),NA())</f>
        <v>#N/A</v>
      </c>
      <c r="AI195" s="507" t="e">
        <f ca="1">+IF(AND(ISNUMBER(OFFSET('Sanitation Data'!$F$11,0,10*ROW('Sanitation Data'!F189))),'Data Summary'!CX195="Yes"),OFFSET('Sanitation Data'!$F$11,0,10*ROW('Sanitation Data'!F189)),NA())</f>
        <v>#N/A</v>
      </c>
      <c r="AJ195" s="507" t="e">
        <f ca="1">+IF(AND(ISNUMBER(OFFSET('Sanitation Data'!$F$12,0,10*ROW('Sanitation Data'!F189))),'Data Summary'!CY195="Yes"),OFFSET('Sanitation Data'!$F$12,0,10*ROW('Sanitation Data'!F189)),NA())</f>
        <v>#N/A</v>
      </c>
      <c r="AK195" s="507" t="e">
        <f ca="1">+IF(AND(ISNUMBER(OFFSET('Sanitation Data'!$G$4,0,10*ROW('Sanitation Data'!G189))),'Data Summary'!CZ195="Yes"),100-OFFSET('Sanitation Data'!$G$4,0,10*ROW('Sanitation Data'!G189)),NA())</f>
        <v>#N/A</v>
      </c>
      <c r="AL195" s="507" t="e">
        <f ca="1">+IF(AND(ISNUMBER(OFFSET('Sanitation Data'!$G$6,0,10*ROW('Sanitation Data'!G189))),'Data Summary'!DA195="Yes"),OFFSET('Sanitation Data'!$G$6,0,10*ROW('Sanitation Data'!G189)),NA())</f>
        <v>#N/A</v>
      </c>
      <c r="AM195" s="507" t="e">
        <f ca="1">+IF(AND(ISNUMBER(OFFSET('Sanitation Data'!$G$10,0,10*ROW('Sanitation Data'!G189))),'Data Summary'!DB195="Yes"),OFFSET('Sanitation Data'!$G$10,0,10*ROW('Sanitation Data'!G189)),NA())</f>
        <v>#N/A</v>
      </c>
      <c r="AN195" s="507" t="e">
        <f ca="1">+IF(AND(ISNUMBER(OFFSET('Sanitation Data'!$G$11,0,10*ROW('Sanitation Data'!G189))),'Data Summary'!DC195="Yes"),OFFSET('Sanitation Data'!$G$11,0,10*ROW('Sanitation Data'!G189)),NA())</f>
        <v>#N/A</v>
      </c>
      <c r="AO195" s="507" t="e">
        <f ca="1">+IF(AND(ISNUMBER(OFFSET('Sanitation Data'!$G$12,0,10*ROW('Sanitation Data'!G189))),'Data Summary'!DD195="Yes"),OFFSET('Sanitation Data'!$G$12,0,10*ROW('Sanitation Data'!G189)),NA())</f>
        <v>#N/A</v>
      </c>
      <c r="AP195" s="507" t="e">
        <f ca="1">+IF(AND(ISNUMBER(OFFSET('Sanitation Data'!$H$4,0,10*ROW('Sanitation Data'!H189))),'Data Summary'!DE195="Yes"),100-OFFSET('Sanitation Data'!$H$4,0,10*ROW('Sanitation Data'!H189)),NA())</f>
        <v>#N/A</v>
      </c>
      <c r="AQ195" s="507" t="e">
        <f ca="1">+IF(AND(ISNUMBER(OFFSET('Sanitation Data'!$H$6,0,10*ROW('Sanitation Data'!H189))),'Data Summary'!DF195="Yes"),OFFSET('Sanitation Data'!$H$6,0,10*ROW('Sanitation Data'!H189)),NA())</f>
        <v>#N/A</v>
      </c>
      <c r="AR195" s="507" t="e">
        <f ca="1">+IF(AND(ISNUMBER(OFFSET('Sanitation Data'!$H$10,0,10*ROW('Sanitation Data'!H189))),'Data Summary'!DG195="Yes"),OFFSET('Sanitation Data'!$H$10,0,10*ROW('Sanitation Data'!H189)),NA())</f>
        <v>#N/A</v>
      </c>
      <c r="AS195" s="507" t="e">
        <f ca="1">+IF(AND(ISNUMBER(OFFSET('Sanitation Data'!$H$11,0,10*ROW('Sanitation Data'!H189))),'Data Summary'!DH195="Yes"),OFFSET('Sanitation Data'!$H$11,0,10*ROW('Sanitation Data'!H189)),NA())</f>
        <v>#N/A</v>
      </c>
      <c r="AT195" s="507" t="e">
        <f ca="1">+IF(AND(ISNUMBER(OFFSET('Sanitation Data'!$H$12,0,10*ROW('Sanitation Data'!H189))),'Data Summary'!DI195="Yes"),OFFSET('Sanitation Data'!$H$12,0,10*ROW('Sanitation Data'!H189)),NA())</f>
        <v>#N/A</v>
      </c>
      <c r="AU195" s="507" t="e">
        <f ca="1">+IF(AND(ISNUMBER(OFFSET('Sanitation Data'!$I$4,0,10*ROW('Sanitation Data'!I189))),'Data Summary'!DJ195="Yes"),100-OFFSET('Sanitation Data'!$I$4,0,10*ROW('Sanitation Data'!I189)),NA())</f>
        <v>#N/A</v>
      </c>
      <c r="AV195" s="507" t="e">
        <f ca="1">+IF(AND(ISNUMBER(OFFSET('Sanitation Data'!$I$6,0,10*ROW('Sanitation Data'!I189))),'Data Summary'!DK195="Yes"),OFFSET('Sanitation Data'!$I$6,0,10*ROW('Sanitation Data'!I189)),NA())</f>
        <v>#N/A</v>
      </c>
      <c r="AW195" s="507" t="e">
        <f ca="1">+IF(AND(ISNUMBER(OFFSET('Sanitation Data'!$I$10,0,10*ROW('Sanitation Data'!I189))),'Data Summary'!DL195="Yes"),OFFSET('Sanitation Data'!$I$10,0,10*ROW('Sanitation Data'!I189)),NA())</f>
        <v>#N/A</v>
      </c>
      <c r="AX195" s="507" t="e">
        <f ca="1">+IF(AND(ISNUMBER(OFFSET('Sanitation Data'!$I$11,0,10*ROW('Sanitation Data'!I189))),'Data Summary'!DM195="Yes"),OFFSET('Sanitation Data'!$I$11,0,10*ROW('Sanitation Data'!I189)),NA())</f>
        <v>#N/A</v>
      </c>
      <c r="AY195" s="507" t="e">
        <f ca="1">+IF(AND(ISNUMBER(OFFSET('Sanitation Data'!$I$12,0,10*ROW('Sanitation Data'!I189))),'Data Summary'!DN195="Yes"),OFFSET('Sanitation Data'!$I$12,0,10*ROW('Sanitation Data'!I189)),NA())</f>
        <v>#N/A</v>
      </c>
      <c r="AZ195" s="508" t="e">
        <f ca="1">+IF(AND(ISNUMBER(OFFSET('Hygiene Data'!$D$5,0,10*ROW('Hygiene Data'!D189))),'Data Summary'!DO195="Yes"),OFFSET('Hygiene Data'!$D$5,0,10*ROW('Hygiene Data'!D189)),NA())</f>
        <v>#N/A</v>
      </c>
      <c r="BA195" s="508" t="e">
        <f ca="1">+IF(AND(ISNUMBER(OFFSET('Hygiene Data'!$D$7,0,10*ROW('Hygiene Data'!D189))),'Data Summary'!DP195="Yes"),OFFSET('Hygiene Data'!$D$7,0,10*ROW('Hygiene Data'!D189)),NA())</f>
        <v>#N/A</v>
      </c>
      <c r="BB195" s="508" t="e">
        <f ca="1">+IF(AND(ISNUMBER(OFFSET('Hygiene Data'!$D$9,0,10*ROW('Hygiene Data'!D189))),'Data Summary'!DQ195="Yes"),OFFSET('Hygiene Data'!$D$9,0,10*ROW('Hygiene Data'!D189)),NA())</f>
        <v>#N/A</v>
      </c>
      <c r="BC195" s="508" t="e">
        <f ca="1">+IF(AND(ISNUMBER(OFFSET('Hygiene Data'!$E$5,0,10*ROW('Hygiene Data'!E189))),'Data Summary'!DR195="Yes"),OFFSET('Hygiene Data'!$E$5,0,10*ROW('Hygiene Data'!E189)),NA())</f>
        <v>#N/A</v>
      </c>
      <c r="BD195" s="508" t="e">
        <f ca="1">+IF(AND(ISNUMBER(OFFSET('Hygiene Data'!$E$7,0,10*ROW('Hygiene Data'!E189))),'Data Summary'!DS195="Yes"),OFFSET('Hygiene Data'!$E$7,0,10*ROW('Hygiene Data'!E189)),NA())</f>
        <v>#N/A</v>
      </c>
      <c r="BE195" s="508" t="e">
        <f ca="1">+IF(AND(ISNUMBER(OFFSET('Hygiene Data'!$E$9,0,10*ROW('Hygiene Data'!E189))),'Data Summary'!DT195="Yes"),OFFSET('Hygiene Data'!$E$9,0,10*ROW('Hygiene Data'!E189)),NA())</f>
        <v>#N/A</v>
      </c>
      <c r="BF195" s="508" t="e">
        <f ca="1">+IF(AND(ISNUMBER(OFFSET('Hygiene Data'!$F$5,0,10*ROW('Hygiene Data'!F189))),'Data Summary'!DU195="Yes"),OFFSET('Hygiene Data'!$F$5,0,10*ROW('Hygiene Data'!F189)),NA())</f>
        <v>#N/A</v>
      </c>
      <c r="BG195" s="508" t="e">
        <f ca="1">+IF(AND(ISNUMBER(OFFSET('Hygiene Data'!$F$7,0,10*ROW('Hygiene Data'!F189))),'Data Summary'!DV195="Yes"),OFFSET('Hygiene Data'!$F$7,0,10*ROW('Hygiene Data'!F189)),NA())</f>
        <v>#N/A</v>
      </c>
      <c r="BH195" s="508" t="e">
        <f ca="1">+IF(AND(ISNUMBER(OFFSET('Hygiene Data'!$F$9,0,10*ROW('Hygiene Data'!F189))),'Data Summary'!DW195="Yes"),OFFSET('Hygiene Data'!$F$9,0,10*ROW('Hygiene Data'!F189)),NA())</f>
        <v>#N/A</v>
      </c>
      <c r="BI195" s="508" t="e">
        <f ca="1">+IF(AND(ISNUMBER(OFFSET('Hygiene Data'!$G$5,0,10*ROW('Hygiene Data'!G189))),'Data Summary'!DX195="Yes"),OFFSET('Hygiene Data'!$G$5,0,10*ROW('Hygiene Data'!G189)),NA())</f>
        <v>#N/A</v>
      </c>
      <c r="BJ195" s="508" t="e">
        <f ca="1">+IF(AND(ISNUMBER(OFFSET('Hygiene Data'!$G$7,0,10*ROW('Hygiene Data'!G189))),'Data Summary'!DY195="Yes"),OFFSET('Hygiene Data'!$G$7,0,10*ROW('Hygiene Data'!G189)),NA())</f>
        <v>#N/A</v>
      </c>
      <c r="BK195" s="508" t="e">
        <f ca="1">+IF(AND(ISNUMBER(OFFSET('Hygiene Data'!$G$9,0,10*ROW('Hygiene Data'!G189))),'Data Summary'!DZ195="Yes"),OFFSET('Hygiene Data'!$G$9,0,10*ROW('Hygiene Data'!G189)),NA())</f>
        <v>#N/A</v>
      </c>
      <c r="BL195" s="508" t="e">
        <f ca="1">+IF(AND(ISNUMBER(OFFSET('Hygiene Data'!$H$5,0,10*ROW('Hygiene Data'!H189))),'Data Summary'!EA195="Yes"),OFFSET('Hygiene Data'!$H$5,0,10*ROW('Hygiene Data'!H189)),NA())</f>
        <v>#N/A</v>
      </c>
      <c r="BM195" s="508" t="e">
        <f ca="1">+IF(AND(ISNUMBER(OFFSET('Hygiene Data'!$H$7,0,10*ROW('Hygiene Data'!H189))),'Data Summary'!EB195="Yes"),OFFSET('Hygiene Data'!$H$7,0,10*ROW('Hygiene Data'!H189)),NA())</f>
        <v>#N/A</v>
      </c>
      <c r="BN195" s="508" t="e">
        <f ca="1">+IF(AND(ISNUMBER(OFFSET('Hygiene Data'!$H$9,0,10*ROW('Hygiene Data'!H189))),'Data Summary'!EC195="Yes"),OFFSET('Hygiene Data'!$H$9,0,10*ROW('Hygiene Data'!H189)),NA())</f>
        <v>#N/A</v>
      </c>
      <c r="BO195" s="508" t="e">
        <f ca="1">+IF(AND(ISNUMBER(OFFSET('Hygiene Data'!$I$5,0,10*ROW('Hygiene Data'!I189))),'Data Summary'!ED195="Yes"),OFFSET('Hygiene Data'!$I$5,0,10*ROW('Hygiene Data'!I189)),NA())</f>
        <v>#N/A</v>
      </c>
      <c r="BP195" s="508" t="e">
        <f ca="1">+IF(AND(ISNUMBER(OFFSET('Hygiene Data'!$I$7,0,10*ROW('Hygiene Data'!I189))),'Data Summary'!EE195="Yes"),OFFSET('Hygiene Data'!$I$7,0,10*ROW('Hygiene Data'!I189)),NA())</f>
        <v>#N/A</v>
      </c>
      <c r="BQ195" s="508" t="e">
        <f ca="1">+IF(AND(ISNUMBER(OFFSET('Hygiene Data'!$I$9,0,10*ROW('Hygiene Data'!I189))),'Data Summary'!EF195="Yes"),OFFSET('Hygiene Data'!$I$9,0,10*ROW('Hygiene Data'!I189)),NA())</f>
        <v>#N/A</v>
      </c>
    </row>
    <row r="196" spans="1:69" x14ac:dyDescent="0.25">
      <c r="A196" s="504" t="e">
        <f ca="1">+RIGHT('Data Summary'!A196,LEN('Data Summary'!A196)-9)</f>
        <v>#VALUE!</v>
      </c>
      <c r="B196" s="478" t="str">
        <f ca="1">+IF(ISTEXT('Data Summary'!B196),'Data Summary'!B196,"")</f>
        <v/>
      </c>
      <c r="C196" s="505" t="e">
        <f ca="1">+VALUE('Data Summary'!C196)</f>
        <v>#VALUE!</v>
      </c>
      <c r="D196" s="506" t="e">
        <f ca="1">+IF(AND(ISNUMBER(OFFSET('Water Data'!$D$4,0,10*ROW('Water Data'!D190))),'Data Summary'!BS196="Yes"),100-OFFSET('Water Data'!$D$4,0,10*ROW('Water Data'!D190)),NA())</f>
        <v>#N/A</v>
      </c>
      <c r="E196" s="506" t="e">
        <f ca="1">+IF(AND(ISNUMBER(OFFSET('Water Data'!$D$6,0,10*ROW('Water Data'!D190))),'Data Summary'!BT196="Yes"),OFFSET('Water Data'!$D$6,0,10*ROW('Water Data'!D190)),NA())</f>
        <v>#N/A</v>
      </c>
      <c r="F196" s="506" t="e">
        <f ca="1">+IF(AND(ISNUMBER(OFFSET('Water Data'!$D$9,0,10*ROW('Water Data'!D190))),'Data Summary'!BU196="Yes"),OFFSET('Water Data'!$D$9,0,10*ROW('Water Data'!D190)),NA())</f>
        <v>#N/A</v>
      </c>
      <c r="G196" s="506" t="e">
        <f ca="1">+IF(AND(ISNUMBER(OFFSET('Water Data'!$E$4,0,10*ROW('Water Data'!E190))),'Data Summary'!BV196="Yes"),100-OFFSET('Water Data'!$E$4,0,10*ROW('Water Data'!E190)),NA())</f>
        <v>#N/A</v>
      </c>
      <c r="H196" s="506" t="e">
        <f ca="1">+IF(AND(ISNUMBER(OFFSET('Water Data'!$E$6,0,10*ROW('Water Data'!E190))),'Data Summary'!BW196="Yes"),OFFSET('Water Data'!$E$6,0,10*ROW('Water Data'!E190)),NA())</f>
        <v>#N/A</v>
      </c>
      <c r="I196" s="506" t="e">
        <f ca="1">+IF(AND(ISNUMBER(OFFSET('Water Data'!$E$9,0,10*ROW('Water Data'!E190))),'Data Summary'!BX196="Yes"),OFFSET('Water Data'!$E$9,0,10*ROW('Water Data'!E190)),NA())</f>
        <v>#N/A</v>
      </c>
      <c r="J196" s="506" t="e">
        <f ca="1">+IF(AND(ISNUMBER(OFFSET('Water Data'!$F$4,0,10*ROW('Water Data'!F190))),'Data Summary'!BY196="Yes"),100-OFFSET('Water Data'!$F$4,0,10*ROW('Water Data'!F190)),NA())</f>
        <v>#N/A</v>
      </c>
      <c r="K196" s="506" t="e">
        <f ca="1">+IF(AND(ISNUMBER(OFFSET('Water Data'!$F$6,0,10*ROW('Water Data'!F190))),'Data Summary'!BZ196="Yes"),OFFSET('Water Data'!$F$6,0,10*ROW('Water Data'!F190)),NA())</f>
        <v>#N/A</v>
      </c>
      <c r="L196" s="506" t="e">
        <f ca="1">+IF(AND(ISNUMBER(OFFSET('Water Data'!$F$9,0,10*ROW('Water Data'!F190))),'Data Summary'!CA196="Yes"),OFFSET('Water Data'!$F$9,0,10*ROW('Water Data'!F190)),NA())</f>
        <v>#N/A</v>
      </c>
      <c r="M196" s="506" t="e">
        <f ca="1">+IF(AND(ISNUMBER(OFFSET('Water Data'!$G$4,0,10*ROW('Water Data'!G190))),'Data Summary'!CB196="Yes"),100-OFFSET('Water Data'!$G$4,0,10*ROW('Water Data'!G190)),NA())</f>
        <v>#N/A</v>
      </c>
      <c r="N196" s="506" t="e">
        <f ca="1">+IF(AND(ISNUMBER(OFFSET('Water Data'!$G$6,0,10*ROW('Water Data'!G190))),'Data Summary'!CC196="Yes"),OFFSET('Water Data'!$G$6,0,10*ROW('Water Data'!G190)),NA())</f>
        <v>#N/A</v>
      </c>
      <c r="O196" s="506" t="e">
        <f ca="1">+IF(AND(ISNUMBER(OFFSET('Water Data'!$G$9,0,10*ROW('Water Data'!G190))),'Data Summary'!CD196="Yes"),OFFSET('Water Data'!$G$9,0,10*ROW('Water Data'!G190)),NA())</f>
        <v>#N/A</v>
      </c>
      <c r="P196" s="506" t="e">
        <f ca="1">+IF(AND(ISNUMBER(OFFSET('Water Data'!$H$4,0,10*ROW('Water Data'!H190))),'Data Summary'!CE196="Yes"),100-OFFSET('Water Data'!$H$4,0,10*ROW('Water Data'!H190)),NA())</f>
        <v>#N/A</v>
      </c>
      <c r="Q196" s="506" t="e">
        <f ca="1">+IF(AND(ISNUMBER(OFFSET('Water Data'!$H$6,0,10*ROW('Water Data'!H190))),'Data Summary'!CF196="Yes"),OFFSET('Water Data'!$H$6,0,10*ROW('Water Data'!H190)),NA())</f>
        <v>#N/A</v>
      </c>
      <c r="R196" s="506" t="e">
        <f ca="1">+IF(AND(ISNUMBER(OFFSET('Water Data'!$H$9,0,10*ROW('Water Data'!H190))),'Data Summary'!CG196="Yes"),OFFSET('Water Data'!$H$9,0,10*ROW('Water Data'!H190)),NA())</f>
        <v>#N/A</v>
      </c>
      <c r="S196" s="506" t="e">
        <f ca="1">+IF(AND(ISNUMBER(OFFSET('Water Data'!$I$4,0,10*ROW('Water Data'!I190))),'Data Summary'!CH196="Yes"),100-OFFSET('Water Data'!$I$4,0,10*ROW('Water Data'!I190)),NA())</f>
        <v>#N/A</v>
      </c>
      <c r="T196" s="506" t="e">
        <f ca="1">+IF(AND(ISNUMBER(OFFSET('Water Data'!$I$6,0,10*ROW('Water Data'!I190))),'Data Summary'!CI196="Yes"),OFFSET('Water Data'!$I$6,0,10*ROW('Water Data'!I190)),NA())</f>
        <v>#N/A</v>
      </c>
      <c r="U196" s="506" t="e">
        <f ca="1">+IF(AND(ISNUMBER(OFFSET('Water Data'!$I$9,0,10*ROW('Water Data'!I190))),'Data Summary'!CJ196="Yes"),OFFSET('Water Data'!$I$9,0,10*ROW('Water Data'!I190)),NA())</f>
        <v>#N/A</v>
      </c>
      <c r="V196" s="507" t="e">
        <f ca="1">+IF(AND(ISNUMBER(OFFSET('Sanitation Data'!$D$4,0,10*ROW('Sanitation Data'!D190))),'Data Summary'!CK196="Yes"),100-OFFSET('Sanitation Data'!$D$4,0,10*ROW('Sanitation Data'!D190)),NA())</f>
        <v>#N/A</v>
      </c>
      <c r="W196" s="507" t="e">
        <f ca="1">+IF(AND(ISNUMBER(OFFSET('Sanitation Data'!$D$6,0,10*ROW('Sanitation Data'!D190))),'Data Summary'!CL196="Yes"),OFFSET('Sanitation Data'!$D$6,0,10*ROW('Sanitation Data'!D190)),NA())</f>
        <v>#N/A</v>
      </c>
      <c r="X196" s="507" t="e">
        <f ca="1">+IF(AND(ISNUMBER(OFFSET('Sanitation Data'!$D$10,0,10*ROW('Sanitation Data'!D190))),'Data Summary'!CM196="Yes"),OFFSET('Sanitation Data'!$D$10,0,10*ROW('Sanitation Data'!D190)),NA())</f>
        <v>#N/A</v>
      </c>
      <c r="Y196" s="507" t="e">
        <f ca="1">+IF(AND(ISNUMBER(OFFSET('Sanitation Data'!$D$11,0,10*ROW('Sanitation Data'!D190))),'Data Summary'!CN196="Yes"),OFFSET('Sanitation Data'!$D$11,0,10*ROW('Sanitation Data'!D190)),NA())</f>
        <v>#N/A</v>
      </c>
      <c r="Z196" s="507" t="e">
        <f ca="1">+IF(AND(ISNUMBER(OFFSET('Sanitation Data'!$D$12,0,10*ROW('Sanitation Data'!D190))),'Data Summary'!CO196="Yes"),OFFSET('Sanitation Data'!$D$12,0,10*ROW('Sanitation Data'!D190)),NA())</f>
        <v>#N/A</v>
      </c>
      <c r="AA196" s="507" t="e">
        <f ca="1">+IF(AND(ISNUMBER(OFFSET('Sanitation Data'!$E$4,0,10*ROW('Sanitation Data'!E190))),'Data Summary'!CP196="Yes"),100-OFFSET('Sanitation Data'!$E$4,0,10*ROW('Sanitation Data'!E190)),NA())</f>
        <v>#N/A</v>
      </c>
      <c r="AB196" s="507" t="e">
        <f ca="1">+IF(AND(ISNUMBER(OFFSET('Sanitation Data'!$E$6,0,10*ROW('Sanitation Data'!E190))),'Data Summary'!CQ196="Yes"),OFFSET('Sanitation Data'!$E$6,0,10*ROW('Sanitation Data'!E190)),NA())</f>
        <v>#N/A</v>
      </c>
      <c r="AC196" s="507" t="e">
        <f ca="1">+IF(AND(ISNUMBER(OFFSET('Sanitation Data'!$E$10,0,10*ROW('Sanitation Data'!E190))),'Data Summary'!CR196="Yes"),OFFSET('Sanitation Data'!$E$10,0,10*ROW('Sanitation Data'!E190)),NA())</f>
        <v>#N/A</v>
      </c>
      <c r="AD196" s="507" t="e">
        <f ca="1">+IF(AND(ISNUMBER(OFFSET('Sanitation Data'!$E$11,0,10*ROW('Sanitation Data'!E190))),'Data Summary'!CS196="Yes"),OFFSET('Sanitation Data'!$E$11,0,10*ROW('Sanitation Data'!E190)),NA())</f>
        <v>#N/A</v>
      </c>
      <c r="AE196" s="507" t="e">
        <f ca="1">+IF(AND(ISNUMBER(OFFSET('Sanitation Data'!$E$12,0,10*ROW('Sanitation Data'!E190))),'Data Summary'!CT196="Yes"),OFFSET('Sanitation Data'!$E$12,0,10*ROW('Sanitation Data'!E190)),NA())</f>
        <v>#N/A</v>
      </c>
      <c r="AF196" s="507" t="e">
        <f ca="1">+IF(AND(ISNUMBER(OFFSET('Sanitation Data'!$F$4,0,10*ROW('Sanitation Data'!F190))),'Data Summary'!CU196="Yes"),100-OFFSET('Sanitation Data'!$F$4,0,10*ROW('Sanitation Data'!F190)),NA())</f>
        <v>#N/A</v>
      </c>
      <c r="AG196" s="507" t="e">
        <f ca="1">+IF(AND(ISNUMBER(OFFSET('Sanitation Data'!$F$6,0,10*ROW('Sanitation Data'!F190))),'Data Summary'!CV196="Yes"),OFFSET('Sanitation Data'!$F$6,0,10*ROW('Sanitation Data'!F190)),NA())</f>
        <v>#N/A</v>
      </c>
      <c r="AH196" s="507" t="e">
        <f ca="1">+IF(AND(ISNUMBER(OFFSET('Sanitation Data'!$F$10,0,10*ROW('Sanitation Data'!F190))),'Data Summary'!CW196="Yes"),OFFSET('Sanitation Data'!$F$10,0,10*ROW('Sanitation Data'!F190)),NA())</f>
        <v>#N/A</v>
      </c>
      <c r="AI196" s="507" t="e">
        <f ca="1">+IF(AND(ISNUMBER(OFFSET('Sanitation Data'!$F$11,0,10*ROW('Sanitation Data'!F190))),'Data Summary'!CX196="Yes"),OFFSET('Sanitation Data'!$F$11,0,10*ROW('Sanitation Data'!F190)),NA())</f>
        <v>#N/A</v>
      </c>
      <c r="AJ196" s="507" t="e">
        <f ca="1">+IF(AND(ISNUMBER(OFFSET('Sanitation Data'!$F$12,0,10*ROW('Sanitation Data'!F190))),'Data Summary'!CY196="Yes"),OFFSET('Sanitation Data'!$F$12,0,10*ROW('Sanitation Data'!F190)),NA())</f>
        <v>#N/A</v>
      </c>
      <c r="AK196" s="507" t="e">
        <f ca="1">+IF(AND(ISNUMBER(OFFSET('Sanitation Data'!$G$4,0,10*ROW('Sanitation Data'!G190))),'Data Summary'!CZ196="Yes"),100-OFFSET('Sanitation Data'!$G$4,0,10*ROW('Sanitation Data'!G190)),NA())</f>
        <v>#N/A</v>
      </c>
      <c r="AL196" s="507" t="e">
        <f ca="1">+IF(AND(ISNUMBER(OFFSET('Sanitation Data'!$G$6,0,10*ROW('Sanitation Data'!G190))),'Data Summary'!DA196="Yes"),OFFSET('Sanitation Data'!$G$6,0,10*ROW('Sanitation Data'!G190)),NA())</f>
        <v>#N/A</v>
      </c>
      <c r="AM196" s="507" t="e">
        <f ca="1">+IF(AND(ISNUMBER(OFFSET('Sanitation Data'!$G$10,0,10*ROW('Sanitation Data'!G190))),'Data Summary'!DB196="Yes"),OFFSET('Sanitation Data'!$G$10,0,10*ROW('Sanitation Data'!G190)),NA())</f>
        <v>#N/A</v>
      </c>
      <c r="AN196" s="507" t="e">
        <f ca="1">+IF(AND(ISNUMBER(OFFSET('Sanitation Data'!$G$11,0,10*ROW('Sanitation Data'!G190))),'Data Summary'!DC196="Yes"),OFFSET('Sanitation Data'!$G$11,0,10*ROW('Sanitation Data'!G190)),NA())</f>
        <v>#N/A</v>
      </c>
      <c r="AO196" s="507" t="e">
        <f ca="1">+IF(AND(ISNUMBER(OFFSET('Sanitation Data'!$G$12,0,10*ROW('Sanitation Data'!G190))),'Data Summary'!DD196="Yes"),OFFSET('Sanitation Data'!$G$12,0,10*ROW('Sanitation Data'!G190)),NA())</f>
        <v>#N/A</v>
      </c>
      <c r="AP196" s="507" t="e">
        <f ca="1">+IF(AND(ISNUMBER(OFFSET('Sanitation Data'!$H$4,0,10*ROW('Sanitation Data'!H190))),'Data Summary'!DE196="Yes"),100-OFFSET('Sanitation Data'!$H$4,0,10*ROW('Sanitation Data'!H190)),NA())</f>
        <v>#N/A</v>
      </c>
      <c r="AQ196" s="507" t="e">
        <f ca="1">+IF(AND(ISNUMBER(OFFSET('Sanitation Data'!$H$6,0,10*ROW('Sanitation Data'!H190))),'Data Summary'!DF196="Yes"),OFFSET('Sanitation Data'!$H$6,0,10*ROW('Sanitation Data'!H190)),NA())</f>
        <v>#N/A</v>
      </c>
      <c r="AR196" s="507" t="e">
        <f ca="1">+IF(AND(ISNUMBER(OFFSET('Sanitation Data'!$H$10,0,10*ROW('Sanitation Data'!H190))),'Data Summary'!DG196="Yes"),OFFSET('Sanitation Data'!$H$10,0,10*ROW('Sanitation Data'!H190)),NA())</f>
        <v>#N/A</v>
      </c>
      <c r="AS196" s="507" t="e">
        <f ca="1">+IF(AND(ISNUMBER(OFFSET('Sanitation Data'!$H$11,0,10*ROW('Sanitation Data'!H190))),'Data Summary'!DH196="Yes"),OFFSET('Sanitation Data'!$H$11,0,10*ROW('Sanitation Data'!H190)),NA())</f>
        <v>#N/A</v>
      </c>
      <c r="AT196" s="507" t="e">
        <f ca="1">+IF(AND(ISNUMBER(OFFSET('Sanitation Data'!$H$12,0,10*ROW('Sanitation Data'!H190))),'Data Summary'!DI196="Yes"),OFFSET('Sanitation Data'!$H$12,0,10*ROW('Sanitation Data'!H190)),NA())</f>
        <v>#N/A</v>
      </c>
      <c r="AU196" s="507" t="e">
        <f ca="1">+IF(AND(ISNUMBER(OFFSET('Sanitation Data'!$I$4,0,10*ROW('Sanitation Data'!I190))),'Data Summary'!DJ196="Yes"),100-OFFSET('Sanitation Data'!$I$4,0,10*ROW('Sanitation Data'!I190)),NA())</f>
        <v>#N/A</v>
      </c>
      <c r="AV196" s="507" t="e">
        <f ca="1">+IF(AND(ISNUMBER(OFFSET('Sanitation Data'!$I$6,0,10*ROW('Sanitation Data'!I190))),'Data Summary'!DK196="Yes"),OFFSET('Sanitation Data'!$I$6,0,10*ROW('Sanitation Data'!I190)),NA())</f>
        <v>#N/A</v>
      </c>
      <c r="AW196" s="507" t="e">
        <f ca="1">+IF(AND(ISNUMBER(OFFSET('Sanitation Data'!$I$10,0,10*ROW('Sanitation Data'!I190))),'Data Summary'!DL196="Yes"),OFFSET('Sanitation Data'!$I$10,0,10*ROW('Sanitation Data'!I190)),NA())</f>
        <v>#N/A</v>
      </c>
      <c r="AX196" s="507" t="e">
        <f ca="1">+IF(AND(ISNUMBER(OFFSET('Sanitation Data'!$I$11,0,10*ROW('Sanitation Data'!I190))),'Data Summary'!DM196="Yes"),OFFSET('Sanitation Data'!$I$11,0,10*ROW('Sanitation Data'!I190)),NA())</f>
        <v>#N/A</v>
      </c>
      <c r="AY196" s="507" t="e">
        <f ca="1">+IF(AND(ISNUMBER(OFFSET('Sanitation Data'!$I$12,0,10*ROW('Sanitation Data'!I190))),'Data Summary'!DN196="Yes"),OFFSET('Sanitation Data'!$I$12,0,10*ROW('Sanitation Data'!I190)),NA())</f>
        <v>#N/A</v>
      </c>
      <c r="AZ196" s="508" t="e">
        <f ca="1">+IF(AND(ISNUMBER(OFFSET('Hygiene Data'!$D$5,0,10*ROW('Hygiene Data'!D190))),'Data Summary'!DO196="Yes"),OFFSET('Hygiene Data'!$D$5,0,10*ROW('Hygiene Data'!D190)),NA())</f>
        <v>#N/A</v>
      </c>
      <c r="BA196" s="508" t="e">
        <f ca="1">+IF(AND(ISNUMBER(OFFSET('Hygiene Data'!$D$7,0,10*ROW('Hygiene Data'!D190))),'Data Summary'!DP196="Yes"),OFFSET('Hygiene Data'!$D$7,0,10*ROW('Hygiene Data'!D190)),NA())</f>
        <v>#N/A</v>
      </c>
      <c r="BB196" s="508" t="e">
        <f ca="1">+IF(AND(ISNUMBER(OFFSET('Hygiene Data'!$D$9,0,10*ROW('Hygiene Data'!D190))),'Data Summary'!DQ196="Yes"),OFFSET('Hygiene Data'!$D$9,0,10*ROW('Hygiene Data'!D190)),NA())</f>
        <v>#N/A</v>
      </c>
      <c r="BC196" s="508" t="e">
        <f ca="1">+IF(AND(ISNUMBER(OFFSET('Hygiene Data'!$E$5,0,10*ROW('Hygiene Data'!E190))),'Data Summary'!DR196="Yes"),OFFSET('Hygiene Data'!$E$5,0,10*ROW('Hygiene Data'!E190)),NA())</f>
        <v>#N/A</v>
      </c>
      <c r="BD196" s="508" t="e">
        <f ca="1">+IF(AND(ISNUMBER(OFFSET('Hygiene Data'!$E$7,0,10*ROW('Hygiene Data'!E190))),'Data Summary'!DS196="Yes"),OFFSET('Hygiene Data'!$E$7,0,10*ROW('Hygiene Data'!E190)),NA())</f>
        <v>#N/A</v>
      </c>
      <c r="BE196" s="508" t="e">
        <f ca="1">+IF(AND(ISNUMBER(OFFSET('Hygiene Data'!$E$9,0,10*ROW('Hygiene Data'!E190))),'Data Summary'!DT196="Yes"),OFFSET('Hygiene Data'!$E$9,0,10*ROW('Hygiene Data'!E190)),NA())</f>
        <v>#N/A</v>
      </c>
      <c r="BF196" s="508" t="e">
        <f ca="1">+IF(AND(ISNUMBER(OFFSET('Hygiene Data'!$F$5,0,10*ROW('Hygiene Data'!F190))),'Data Summary'!DU196="Yes"),OFFSET('Hygiene Data'!$F$5,0,10*ROW('Hygiene Data'!F190)),NA())</f>
        <v>#N/A</v>
      </c>
      <c r="BG196" s="508" t="e">
        <f ca="1">+IF(AND(ISNUMBER(OFFSET('Hygiene Data'!$F$7,0,10*ROW('Hygiene Data'!F190))),'Data Summary'!DV196="Yes"),OFFSET('Hygiene Data'!$F$7,0,10*ROW('Hygiene Data'!F190)),NA())</f>
        <v>#N/A</v>
      </c>
      <c r="BH196" s="508" t="e">
        <f ca="1">+IF(AND(ISNUMBER(OFFSET('Hygiene Data'!$F$9,0,10*ROW('Hygiene Data'!F190))),'Data Summary'!DW196="Yes"),OFFSET('Hygiene Data'!$F$9,0,10*ROW('Hygiene Data'!F190)),NA())</f>
        <v>#N/A</v>
      </c>
      <c r="BI196" s="508" t="e">
        <f ca="1">+IF(AND(ISNUMBER(OFFSET('Hygiene Data'!$G$5,0,10*ROW('Hygiene Data'!G190))),'Data Summary'!DX196="Yes"),OFFSET('Hygiene Data'!$G$5,0,10*ROW('Hygiene Data'!G190)),NA())</f>
        <v>#N/A</v>
      </c>
      <c r="BJ196" s="508" t="e">
        <f ca="1">+IF(AND(ISNUMBER(OFFSET('Hygiene Data'!$G$7,0,10*ROW('Hygiene Data'!G190))),'Data Summary'!DY196="Yes"),OFFSET('Hygiene Data'!$G$7,0,10*ROW('Hygiene Data'!G190)),NA())</f>
        <v>#N/A</v>
      </c>
      <c r="BK196" s="508" t="e">
        <f ca="1">+IF(AND(ISNUMBER(OFFSET('Hygiene Data'!$G$9,0,10*ROW('Hygiene Data'!G190))),'Data Summary'!DZ196="Yes"),OFFSET('Hygiene Data'!$G$9,0,10*ROW('Hygiene Data'!G190)),NA())</f>
        <v>#N/A</v>
      </c>
      <c r="BL196" s="508" t="e">
        <f ca="1">+IF(AND(ISNUMBER(OFFSET('Hygiene Data'!$H$5,0,10*ROW('Hygiene Data'!H190))),'Data Summary'!EA196="Yes"),OFFSET('Hygiene Data'!$H$5,0,10*ROW('Hygiene Data'!H190)),NA())</f>
        <v>#N/A</v>
      </c>
      <c r="BM196" s="508" t="e">
        <f ca="1">+IF(AND(ISNUMBER(OFFSET('Hygiene Data'!$H$7,0,10*ROW('Hygiene Data'!H190))),'Data Summary'!EB196="Yes"),OFFSET('Hygiene Data'!$H$7,0,10*ROW('Hygiene Data'!H190)),NA())</f>
        <v>#N/A</v>
      </c>
      <c r="BN196" s="508" t="e">
        <f ca="1">+IF(AND(ISNUMBER(OFFSET('Hygiene Data'!$H$9,0,10*ROW('Hygiene Data'!H190))),'Data Summary'!EC196="Yes"),OFFSET('Hygiene Data'!$H$9,0,10*ROW('Hygiene Data'!H190)),NA())</f>
        <v>#N/A</v>
      </c>
      <c r="BO196" s="508" t="e">
        <f ca="1">+IF(AND(ISNUMBER(OFFSET('Hygiene Data'!$I$5,0,10*ROW('Hygiene Data'!I190))),'Data Summary'!ED196="Yes"),OFFSET('Hygiene Data'!$I$5,0,10*ROW('Hygiene Data'!I190)),NA())</f>
        <v>#N/A</v>
      </c>
      <c r="BP196" s="508" t="e">
        <f ca="1">+IF(AND(ISNUMBER(OFFSET('Hygiene Data'!$I$7,0,10*ROW('Hygiene Data'!I190))),'Data Summary'!EE196="Yes"),OFFSET('Hygiene Data'!$I$7,0,10*ROW('Hygiene Data'!I190)),NA())</f>
        <v>#N/A</v>
      </c>
      <c r="BQ196" s="508" t="e">
        <f ca="1">+IF(AND(ISNUMBER(OFFSET('Hygiene Data'!$I$9,0,10*ROW('Hygiene Data'!I190))),'Data Summary'!EF196="Yes"),OFFSET('Hygiene Data'!$I$9,0,10*ROW('Hygiene Data'!I190)),NA())</f>
        <v>#N/A</v>
      </c>
    </row>
    <row r="197" spans="1:69" x14ac:dyDescent="0.25">
      <c r="A197" s="504" t="e">
        <f ca="1">+RIGHT('Data Summary'!A197,LEN('Data Summary'!A197)-9)</f>
        <v>#VALUE!</v>
      </c>
      <c r="B197" s="478" t="str">
        <f ca="1">+IF(ISTEXT('Data Summary'!B197),'Data Summary'!B197,"")</f>
        <v/>
      </c>
      <c r="C197" s="505" t="e">
        <f ca="1">+VALUE('Data Summary'!C197)</f>
        <v>#VALUE!</v>
      </c>
      <c r="D197" s="506" t="e">
        <f ca="1">+IF(AND(ISNUMBER(OFFSET('Water Data'!$D$4,0,10*ROW('Water Data'!D191))),'Data Summary'!BS197="Yes"),100-OFFSET('Water Data'!$D$4,0,10*ROW('Water Data'!D191)),NA())</f>
        <v>#N/A</v>
      </c>
      <c r="E197" s="506" t="e">
        <f ca="1">+IF(AND(ISNUMBER(OFFSET('Water Data'!$D$6,0,10*ROW('Water Data'!D191))),'Data Summary'!BT197="Yes"),OFFSET('Water Data'!$D$6,0,10*ROW('Water Data'!D191)),NA())</f>
        <v>#N/A</v>
      </c>
      <c r="F197" s="506" t="e">
        <f ca="1">+IF(AND(ISNUMBER(OFFSET('Water Data'!$D$9,0,10*ROW('Water Data'!D191))),'Data Summary'!BU197="Yes"),OFFSET('Water Data'!$D$9,0,10*ROW('Water Data'!D191)),NA())</f>
        <v>#N/A</v>
      </c>
      <c r="G197" s="506" t="e">
        <f ca="1">+IF(AND(ISNUMBER(OFFSET('Water Data'!$E$4,0,10*ROW('Water Data'!E191))),'Data Summary'!BV197="Yes"),100-OFFSET('Water Data'!$E$4,0,10*ROW('Water Data'!E191)),NA())</f>
        <v>#N/A</v>
      </c>
      <c r="H197" s="506" t="e">
        <f ca="1">+IF(AND(ISNUMBER(OFFSET('Water Data'!$E$6,0,10*ROW('Water Data'!E191))),'Data Summary'!BW197="Yes"),OFFSET('Water Data'!$E$6,0,10*ROW('Water Data'!E191)),NA())</f>
        <v>#N/A</v>
      </c>
      <c r="I197" s="506" t="e">
        <f ca="1">+IF(AND(ISNUMBER(OFFSET('Water Data'!$E$9,0,10*ROW('Water Data'!E191))),'Data Summary'!BX197="Yes"),OFFSET('Water Data'!$E$9,0,10*ROW('Water Data'!E191)),NA())</f>
        <v>#N/A</v>
      </c>
      <c r="J197" s="506" t="e">
        <f ca="1">+IF(AND(ISNUMBER(OFFSET('Water Data'!$F$4,0,10*ROW('Water Data'!F191))),'Data Summary'!BY197="Yes"),100-OFFSET('Water Data'!$F$4,0,10*ROW('Water Data'!F191)),NA())</f>
        <v>#N/A</v>
      </c>
      <c r="K197" s="506" t="e">
        <f ca="1">+IF(AND(ISNUMBER(OFFSET('Water Data'!$F$6,0,10*ROW('Water Data'!F191))),'Data Summary'!BZ197="Yes"),OFFSET('Water Data'!$F$6,0,10*ROW('Water Data'!F191)),NA())</f>
        <v>#N/A</v>
      </c>
      <c r="L197" s="506" t="e">
        <f ca="1">+IF(AND(ISNUMBER(OFFSET('Water Data'!$F$9,0,10*ROW('Water Data'!F191))),'Data Summary'!CA197="Yes"),OFFSET('Water Data'!$F$9,0,10*ROW('Water Data'!F191)),NA())</f>
        <v>#N/A</v>
      </c>
      <c r="M197" s="506" t="e">
        <f ca="1">+IF(AND(ISNUMBER(OFFSET('Water Data'!$G$4,0,10*ROW('Water Data'!G191))),'Data Summary'!CB197="Yes"),100-OFFSET('Water Data'!$G$4,0,10*ROW('Water Data'!G191)),NA())</f>
        <v>#N/A</v>
      </c>
      <c r="N197" s="506" t="e">
        <f ca="1">+IF(AND(ISNUMBER(OFFSET('Water Data'!$G$6,0,10*ROW('Water Data'!G191))),'Data Summary'!CC197="Yes"),OFFSET('Water Data'!$G$6,0,10*ROW('Water Data'!G191)),NA())</f>
        <v>#N/A</v>
      </c>
      <c r="O197" s="506" t="e">
        <f ca="1">+IF(AND(ISNUMBER(OFFSET('Water Data'!$G$9,0,10*ROW('Water Data'!G191))),'Data Summary'!CD197="Yes"),OFFSET('Water Data'!$G$9,0,10*ROW('Water Data'!G191)),NA())</f>
        <v>#N/A</v>
      </c>
      <c r="P197" s="506" t="e">
        <f ca="1">+IF(AND(ISNUMBER(OFFSET('Water Data'!$H$4,0,10*ROW('Water Data'!H191))),'Data Summary'!CE197="Yes"),100-OFFSET('Water Data'!$H$4,0,10*ROW('Water Data'!H191)),NA())</f>
        <v>#N/A</v>
      </c>
      <c r="Q197" s="506" t="e">
        <f ca="1">+IF(AND(ISNUMBER(OFFSET('Water Data'!$H$6,0,10*ROW('Water Data'!H191))),'Data Summary'!CF197="Yes"),OFFSET('Water Data'!$H$6,0,10*ROW('Water Data'!H191)),NA())</f>
        <v>#N/A</v>
      </c>
      <c r="R197" s="506" t="e">
        <f ca="1">+IF(AND(ISNUMBER(OFFSET('Water Data'!$H$9,0,10*ROW('Water Data'!H191))),'Data Summary'!CG197="Yes"),OFFSET('Water Data'!$H$9,0,10*ROW('Water Data'!H191)),NA())</f>
        <v>#N/A</v>
      </c>
      <c r="S197" s="506" t="e">
        <f ca="1">+IF(AND(ISNUMBER(OFFSET('Water Data'!$I$4,0,10*ROW('Water Data'!I191))),'Data Summary'!CH197="Yes"),100-OFFSET('Water Data'!$I$4,0,10*ROW('Water Data'!I191)),NA())</f>
        <v>#N/A</v>
      </c>
      <c r="T197" s="506" t="e">
        <f ca="1">+IF(AND(ISNUMBER(OFFSET('Water Data'!$I$6,0,10*ROW('Water Data'!I191))),'Data Summary'!CI197="Yes"),OFFSET('Water Data'!$I$6,0,10*ROW('Water Data'!I191)),NA())</f>
        <v>#N/A</v>
      </c>
      <c r="U197" s="506" t="e">
        <f ca="1">+IF(AND(ISNUMBER(OFFSET('Water Data'!$I$9,0,10*ROW('Water Data'!I191))),'Data Summary'!CJ197="Yes"),OFFSET('Water Data'!$I$9,0,10*ROW('Water Data'!I191)),NA())</f>
        <v>#N/A</v>
      </c>
      <c r="V197" s="507" t="e">
        <f ca="1">+IF(AND(ISNUMBER(OFFSET('Sanitation Data'!$D$4,0,10*ROW('Sanitation Data'!D191))),'Data Summary'!CK197="Yes"),100-OFFSET('Sanitation Data'!$D$4,0,10*ROW('Sanitation Data'!D191)),NA())</f>
        <v>#N/A</v>
      </c>
      <c r="W197" s="507" t="e">
        <f ca="1">+IF(AND(ISNUMBER(OFFSET('Sanitation Data'!$D$6,0,10*ROW('Sanitation Data'!D191))),'Data Summary'!CL197="Yes"),OFFSET('Sanitation Data'!$D$6,0,10*ROW('Sanitation Data'!D191)),NA())</f>
        <v>#N/A</v>
      </c>
      <c r="X197" s="507" t="e">
        <f ca="1">+IF(AND(ISNUMBER(OFFSET('Sanitation Data'!$D$10,0,10*ROW('Sanitation Data'!D191))),'Data Summary'!CM197="Yes"),OFFSET('Sanitation Data'!$D$10,0,10*ROW('Sanitation Data'!D191)),NA())</f>
        <v>#N/A</v>
      </c>
      <c r="Y197" s="507" t="e">
        <f ca="1">+IF(AND(ISNUMBER(OFFSET('Sanitation Data'!$D$11,0,10*ROW('Sanitation Data'!D191))),'Data Summary'!CN197="Yes"),OFFSET('Sanitation Data'!$D$11,0,10*ROW('Sanitation Data'!D191)),NA())</f>
        <v>#N/A</v>
      </c>
      <c r="Z197" s="507" t="e">
        <f ca="1">+IF(AND(ISNUMBER(OFFSET('Sanitation Data'!$D$12,0,10*ROW('Sanitation Data'!D191))),'Data Summary'!CO197="Yes"),OFFSET('Sanitation Data'!$D$12,0,10*ROW('Sanitation Data'!D191)),NA())</f>
        <v>#N/A</v>
      </c>
      <c r="AA197" s="507" t="e">
        <f ca="1">+IF(AND(ISNUMBER(OFFSET('Sanitation Data'!$E$4,0,10*ROW('Sanitation Data'!E191))),'Data Summary'!CP197="Yes"),100-OFFSET('Sanitation Data'!$E$4,0,10*ROW('Sanitation Data'!E191)),NA())</f>
        <v>#N/A</v>
      </c>
      <c r="AB197" s="507" t="e">
        <f ca="1">+IF(AND(ISNUMBER(OFFSET('Sanitation Data'!$E$6,0,10*ROW('Sanitation Data'!E191))),'Data Summary'!CQ197="Yes"),OFFSET('Sanitation Data'!$E$6,0,10*ROW('Sanitation Data'!E191)),NA())</f>
        <v>#N/A</v>
      </c>
      <c r="AC197" s="507" t="e">
        <f ca="1">+IF(AND(ISNUMBER(OFFSET('Sanitation Data'!$E$10,0,10*ROW('Sanitation Data'!E191))),'Data Summary'!CR197="Yes"),OFFSET('Sanitation Data'!$E$10,0,10*ROW('Sanitation Data'!E191)),NA())</f>
        <v>#N/A</v>
      </c>
      <c r="AD197" s="507" t="e">
        <f ca="1">+IF(AND(ISNUMBER(OFFSET('Sanitation Data'!$E$11,0,10*ROW('Sanitation Data'!E191))),'Data Summary'!CS197="Yes"),OFFSET('Sanitation Data'!$E$11,0,10*ROW('Sanitation Data'!E191)),NA())</f>
        <v>#N/A</v>
      </c>
      <c r="AE197" s="507" t="e">
        <f ca="1">+IF(AND(ISNUMBER(OFFSET('Sanitation Data'!$E$12,0,10*ROW('Sanitation Data'!E191))),'Data Summary'!CT197="Yes"),OFFSET('Sanitation Data'!$E$12,0,10*ROW('Sanitation Data'!E191)),NA())</f>
        <v>#N/A</v>
      </c>
      <c r="AF197" s="507" t="e">
        <f ca="1">+IF(AND(ISNUMBER(OFFSET('Sanitation Data'!$F$4,0,10*ROW('Sanitation Data'!F191))),'Data Summary'!CU197="Yes"),100-OFFSET('Sanitation Data'!$F$4,0,10*ROW('Sanitation Data'!F191)),NA())</f>
        <v>#N/A</v>
      </c>
      <c r="AG197" s="507" t="e">
        <f ca="1">+IF(AND(ISNUMBER(OFFSET('Sanitation Data'!$F$6,0,10*ROW('Sanitation Data'!F191))),'Data Summary'!CV197="Yes"),OFFSET('Sanitation Data'!$F$6,0,10*ROW('Sanitation Data'!F191)),NA())</f>
        <v>#N/A</v>
      </c>
      <c r="AH197" s="507" t="e">
        <f ca="1">+IF(AND(ISNUMBER(OFFSET('Sanitation Data'!$F$10,0,10*ROW('Sanitation Data'!F191))),'Data Summary'!CW197="Yes"),OFFSET('Sanitation Data'!$F$10,0,10*ROW('Sanitation Data'!F191)),NA())</f>
        <v>#N/A</v>
      </c>
      <c r="AI197" s="507" t="e">
        <f ca="1">+IF(AND(ISNUMBER(OFFSET('Sanitation Data'!$F$11,0,10*ROW('Sanitation Data'!F191))),'Data Summary'!CX197="Yes"),OFFSET('Sanitation Data'!$F$11,0,10*ROW('Sanitation Data'!F191)),NA())</f>
        <v>#N/A</v>
      </c>
      <c r="AJ197" s="507" t="e">
        <f ca="1">+IF(AND(ISNUMBER(OFFSET('Sanitation Data'!$F$12,0,10*ROW('Sanitation Data'!F191))),'Data Summary'!CY197="Yes"),OFFSET('Sanitation Data'!$F$12,0,10*ROW('Sanitation Data'!F191)),NA())</f>
        <v>#N/A</v>
      </c>
      <c r="AK197" s="507" t="e">
        <f ca="1">+IF(AND(ISNUMBER(OFFSET('Sanitation Data'!$G$4,0,10*ROW('Sanitation Data'!G191))),'Data Summary'!CZ197="Yes"),100-OFFSET('Sanitation Data'!$G$4,0,10*ROW('Sanitation Data'!G191)),NA())</f>
        <v>#N/A</v>
      </c>
      <c r="AL197" s="507" t="e">
        <f ca="1">+IF(AND(ISNUMBER(OFFSET('Sanitation Data'!$G$6,0,10*ROW('Sanitation Data'!G191))),'Data Summary'!DA197="Yes"),OFFSET('Sanitation Data'!$G$6,0,10*ROW('Sanitation Data'!G191)),NA())</f>
        <v>#N/A</v>
      </c>
      <c r="AM197" s="507" t="e">
        <f ca="1">+IF(AND(ISNUMBER(OFFSET('Sanitation Data'!$G$10,0,10*ROW('Sanitation Data'!G191))),'Data Summary'!DB197="Yes"),OFFSET('Sanitation Data'!$G$10,0,10*ROW('Sanitation Data'!G191)),NA())</f>
        <v>#N/A</v>
      </c>
      <c r="AN197" s="507" t="e">
        <f ca="1">+IF(AND(ISNUMBER(OFFSET('Sanitation Data'!$G$11,0,10*ROW('Sanitation Data'!G191))),'Data Summary'!DC197="Yes"),OFFSET('Sanitation Data'!$G$11,0,10*ROW('Sanitation Data'!G191)),NA())</f>
        <v>#N/A</v>
      </c>
      <c r="AO197" s="507" t="e">
        <f ca="1">+IF(AND(ISNUMBER(OFFSET('Sanitation Data'!$G$12,0,10*ROW('Sanitation Data'!G191))),'Data Summary'!DD197="Yes"),OFFSET('Sanitation Data'!$G$12,0,10*ROW('Sanitation Data'!G191)),NA())</f>
        <v>#N/A</v>
      </c>
      <c r="AP197" s="507" t="e">
        <f ca="1">+IF(AND(ISNUMBER(OFFSET('Sanitation Data'!$H$4,0,10*ROW('Sanitation Data'!H191))),'Data Summary'!DE197="Yes"),100-OFFSET('Sanitation Data'!$H$4,0,10*ROW('Sanitation Data'!H191)),NA())</f>
        <v>#N/A</v>
      </c>
      <c r="AQ197" s="507" t="e">
        <f ca="1">+IF(AND(ISNUMBER(OFFSET('Sanitation Data'!$H$6,0,10*ROW('Sanitation Data'!H191))),'Data Summary'!DF197="Yes"),OFFSET('Sanitation Data'!$H$6,0,10*ROW('Sanitation Data'!H191)),NA())</f>
        <v>#N/A</v>
      </c>
      <c r="AR197" s="507" t="e">
        <f ca="1">+IF(AND(ISNUMBER(OFFSET('Sanitation Data'!$H$10,0,10*ROW('Sanitation Data'!H191))),'Data Summary'!DG197="Yes"),OFFSET('Sanitation Data'!$H$10,0,10*ROW('Sanitation Data'!H191)),NA())</f>
        <v>#N/A</v>
      </c>
      <c r="AS197" s="507" t="e">
        <f ca="1">+IF(AND(ISNUMBER(OFFSET('Sanitation Data'!$H$11,0,10*ROW('Sanitation Data'!H191))),'Data Summary'!DH197="Yes"),OFFSET('Sanitation Data'!$H$11,0,10*ROW('Sanitation Data'!H191)),NA())</f>
        <v>#N/A</v>
      </c>
      <c r="AT197" s="507" t="e">
        <f ca="1">+IF(AND(ISNUMBER(OFFSET('Sanitation Data'!$H$12,0,10*ROW('Sanitation Data'!H191))),'Data Summary'!DI197="Yes"),OFFSET('Sanitation Data'!$H$12,0,10*ROW('Sanitation Data'!H191)),NA())</f>
        <v>#N/A</v>
      </c>
      <c r="AU197" s="507" t="e">
        <f ca="1">+IF(AND(ISNUMBER(OFFSET('Sanitation Data'!$I$4,0,10*ROW('Sanitation Data'!I191))),'Data Summary'!DJ197="Yes"),100-OFFSET('Sanitation Data'!$I$4,0,10*ROW('Sanitation Data'!I191)),NA())</f>
        <v>#N/A</v>
      </c>
      <c r="AV197" s="507" t="e">
        <f ca="1">+IF(AND(ISNUMBER(OFFSET('Sanitation Data'!$I$6,0,10*ROW('Sanitation Data'!I191))),'Data Summary'!DK197="Yes"),OFFSET('Sanitation Data'!$I$6,0,10*ROW('Sanitation Data'!I191)),NA())</f>
        <v>#N/A</v>
      </c>
      <c r="AW197" s="507" t="e">
        <f ca="1">+IF(AND(ISNUMBER(OFFSET('Sanitation Data'!$I$10,0,10*ROW('Sanitation Data'!I191))),'Data Summary'!DL197="Yes"),OFFSET('Sanitation Data'!$I$10,0,10*ROW('Sanitation Data'!I191)),NA())</f>
        <v>#N/A</v>
      </c>
      <c r="AX197" s="507" t="e">
        <f ca="1">+IF(AND(ISNUMBER(OFFSET('Sanitation Data'!$I$11,0,10*ROW('Sanitation Data'!I191))),'Data Summary'!DM197="Yes"),OFFSET('Sanitation Data'!$I$11,0,10*ROW('Sanitation Data'!I191)),NA())</f>
        <v>#N/A</v>
      </c>
      <c r="AY197" s="507" t="e">
        <f ca="1">+IF(AND(ISNUMBER(OFFSET('Sanitation Data'!$I$12,0,10*ROW('Sanitation Data'!I191))),'Data Summary'!DN197="Yes"),OFFSET('Sanitation Data'!$I$12,0,10*ROW('Sanitation Data'!I191)),NA())</f>
        <v>#N/A</v>
      </c>
      <c r="AZ197" s="508" t="e">
        <f ca="1">+IF(AND(ISNUMBER(OFFSET('Hygiene Data'!$D$5,0,10*ROW('Hygiene Data'!D191))),'Data Summary'!DO197="Yes"),OFFSET('Hygiene Data'!$D$5,0,10*ROW('Hygiene Data'!D191)),NA())</f>
        <v>#N/A</v>
      </c>
      <c r="BA197" s="508" t="e">
        <f ca="1">+IF(AND(ISNUMBER(OFFSET('Hygiene Data'!$D$7,0,10*ROW('Hygiene Data'!D191))),'Data Summary'!DP197="Yes"),OFFSET('Hygiene Data'!$D$7,0,10*ROW('Hygiene Data'!D191)),NA())</f>
        <v>#N/A</v>
      </c>
      <c r="BB197" s="508" t="e">
        <f ca="1">+IF(AND(ISNUMBER(OFFSET('Hygiene Data'!$D$9,0,10*ROW('Hygiene Data'!D191))),'Data Summary'!DQ197="Yes"),OFFSET('Hygiene Data'!$D$9,0,10*ROW('Hygiene Data'!D191)),NA())</f>
        <v>#N/A</v>
      </c>
      <c r="BC197" s="508" t="e">
        <f ca="1">+IF(AND(ISNUMBER(OFFSET('Hygiene Data'!$E$5,0,10*ROW('Hygiene Data'!E191))),'Data Summary'!DR197="Yes"),OFFSET('Hygiene Data'!$E$5,0,10*ROW('Hygiene Data'!E191)),NA())</f>
        <v>#N/A</v>
      </c>
      <c r="BD197" s="508" t="e">
        <f ca="1">+IF(AND(ISNUMBER(OFFSET('Hygiene Data'!$E$7,0,10*ROW('Hygiene Data'!E191))),'Data Summary'!DS197="Yes"),OFFSET('Hygiene Data'!$E$7,0,10*ROW('Hygiene Data'!E191)),NA())</f>
        <v>#N/A</v>
      </c>
      <c r="BE197" s="508" t="e">
        <f ca="1">+IF(AND(ISNUMBER(OFFSET('Hygiene Data'!$E$9,0,10*ROW('Hygiene Data'!E191))),'Data Summary'!DT197="Yes"),OFFSET('Hygiene Data'!$E$9,0,10*ROW('Hygiene Data'!E191)),NA())</f>
        <v>#N/A</v>
      </c>
      <c r="BF197" s="508" t="e">
        <f ca="1">+IF(AND(ISNUMBER(OFFSET('Hygiene Data'!$F$5,0,10*ROW('Hygiene Data'!F191))),'Data Summary'!DU197="Yes"),OFFSET('Hygiene Data'!$F$5,0,10*ROW('Hygiene Data'!F191)),NA())</f>
        <v>#N/A</v>
      </c>
      <c r="BG197" s="508" t="e">
        <f ca="1">+IF(AND(ISNUMBER(OFFSET('Hygiene Data'!$F$7,0,10*ROW('Hygiene Data'!F191))),'Data Summary'!DV197="Yes"),OFFSET('Hygiene Data'!$F$7,0,10*ROW('Hygiene Data'!F191)),NA())</f>
        <v>#N/A</v>
      </c>
      <c r="BH197" s="508" t="e">
        <f ca="1">+IF(AND(ISNUMBER(OFFSET('Hygiene Data'!$F$9,0,10*ROW('Hygiene Data'!F191))),'Data Summary'!DW197="Yes"),OFFSET('Hygiene Data'!$F$9,0,10*ROW('Hygiene Data'!F191)),NA())</f>
        <v>#N/A</v>
      </c>
      <c r="BI197" s="508" t="e">
        <f ca="1">+IF(AND(ISNUMBER(OFFSET('Hygiene Data'!$G$5,0,10*ROW('Hygiene Data'!G191))),'Data Summary'!DX197="Yes"),OFFSET('Hygiene Data'!$G$5,0,10*ROW('Hygiene Data'!G191)),NA())</f>
        <v>#N/A</v>
      </c>
      <c r="BJ197" s="508" t="e">
        <f ca="1">+IF(AND(ISNUMBER(OFFSET('Hygiene Data'!$G$7,0,10*ROW('Hygiene Data'!G191))),'Data Summary'!DY197="Yes"),OFFSET('Hygiene Data'!$G$7,0,10*ROW('Hygiene Data'!G191)),NA())</f>
        <v>#N/A</v>
      </c>
      <c r="BK197" s="508" t="e">
        <f ca="1">+IF(AND(ISNUMBER(OFFSET('Hygiene Data'!$G$9,0,10*ROW('Hygiene Data'!G191))),'Data Summary'!DZ197="Yes"),OFFSET('Hygiene Data'!$G$9,0,10*ROW('Hygiene Data'!G191)),NA())</f>
        <v>#N/A</v>
      </c>
      <c r="BL197" s="508" t="e">
        <f ca="1">+IF(AND(ISNUMBER(OFFSET('Hygiene Data'!$H$5,0,10*ROW('Hygiene Data'!H191))),'Data Summary'!EA197="Yes"),OFFSET('Hygiene Data'!$H$5,0,10*ROW('Hygiene Data'!H191)),NA())</f>
        <v>#N/A</v>
      </c>
      <c r="BM197" s="508" t="e">
        <f ca="1">+IF(AND(ISNUMBER(OFFSET('Hygiene Data'!$H$7,0,10*ROW('Hygiene Data'!H191))),'Data Summary'!EB197="Yes"),OFFSET('Hygiene Data'!$H$7,0,10*ROW('Hygiene Data'!H191)),NA())</f>
        <v>#N/A</v>
      </c>
      <c r="BN197" s="508" t="e">
        <f ca="1">+IF(AND(ISNUMBER(OFFSET('Hygiene Data'!$H$9,0,10*ROW('Hygiene Data'!H191))),'Data Summary'!EC197="Yes"),OFFSET('Hygiene Data'!$H$9,0,10*ROW('Hygiene Data'!H191)),NA())</f>
        <v>#N/A</v>
      </c>
      <c r="BO197" s="508" t="e">
        <f ca="1">+IF(AND(ISNUMBER(OFFSET('Hygiene Data'!$I$5,0,10*ROW('Hygiene Data'!I191))),'Data Summary'!ED197="Yes"),OFFSET('Hygiene Data'!$I$5,0,10*ROW('Hygiene Data'!I191)),NA())</f>
        <v>#N/A</v>
      </c>
      <c r="BP197" s="508" t="e">
        <f ca="1">+IF(AND(ISNUMBER(OFFSET('Hygiene Data'!$I$7,0,10*ROW('Hygiene Data'!I191))),'Data Summary'!EE197="Yes"),OFFSET('Hygiene Data'!$I$7,0,10*ROW('Hygiene Data'!I191)),NA())</f>
        <v>#N/A</v>
      </c>
      <c r="BQ197" s="508" t="e">
        <f ca="1">+IF(AND(ISNUMBER(OFFSET('Hygiene Data'!$I$9,0,10*ROW('Hygiene Data'!I191))),'Data Summary'!EF197="Yes"),OFFSET('Hygiene Data'!$I$9,0,10*ROW('Hygiene Data'!I191)),NA())</f>
        <v>#N/A</v>
      </c>
    </row>
    <row r="198" spans="1:69" x14ac:dyDescent="0.25">
      <c r="A198" s="504" t="e">
        <f ca="1">+RIGHT('Data Summary'!A198,LEN('Data Summary'!A198)-9)</f>
        <v>#VALUE!</v>
      </c>
      <c r="B198" s="478" t="str">
        <f ca="1">+IF(ISTEXT('Data Summary'!B198),'Data Summary'!B198,"")</f>
        <v/>
      </c>
      <c r="C198" s="505" t="e">
        <f ca="1">+VALUE('Data Summary'!C198)</f>
        <v>#VALUE!</v>
      </c>
      <c r="D198" s="506" t="e">
        <f ca="1">+IF(AND(ISNUMBER(OFFSET('Water Data'!$D$4,0,10*ROW('Water Data'!D192))),'Data Summary'!BS198="Yes"),100-OFFSET('Water Data'!$D$4,0,10*ROW('Water Data'!D192)),NA())</f>
        <v>#N/A</v>
      </c>
      <c r="E198" s="506" t="e">
        <f ca="1">+IF(AND(ISNUMBER(OFFSET('Water Data'!$D$6,0,10*ROW('Water Data'!D192))),'Data Summary'!BT198="Yes"),OFFSET('Water Data'!$D$6,0,10*ROW('Water Data'!D192)),NA())</f>
        <v>#N/A</v>
      </c>
      <c r="F198" s="506" t="e">
        <f ca="1">+IF(AND(ISNUMBER(OFFSET('Water Data'!$D$9,0,10*ROW('Water Data'!D192))),'Data Summary'!BU198="Yes"),OFFSET('Water Data'!$D$9,0,10*ROW('Water Data'!D192)),NA())</f>
        <v>#N/A</v>
      </c>
      <c r="G198" s="506" t="e">
        <f ca="1">+IF(AND(ISNUMBER(OFFSET('Water Data'!$E$4,0,10*ROW('Water Data'!E192))),'Data Summary'!BV198="Yes"),100-OFFSET('Water Data'!$E$4,0,10*ROW('Water Data'!E192)),NA())</f>
        <v>#N/A</v>
      </c>
      <c r="H198" s="506" t="e">
        <f ca="1">+IF(AND(ISNUMBER(OFFSET('Water Data'!$E$6,0,10*ROW('Water Data'!E192))),'Data Summary'!BW198="Yes"),OFFSET('Water Data'!$E$6,0,10*ROW('Water Data'!E192)),NA())</f>
        <v>#N/A</v>
      </c>
      <c r="I198" s="506" t="e">
        <f ca="1">+IF(AND(ISNUMBER(OFFSET('Water Data'!$E$9,0,10*ROW('Water Data'!E192))),'Data Summary'!BX198="Yes"),OFFSET('Water Data'!$E$9,0,10*ROW('Water Data'!E192)),NA())</f>
        <v>#N/A</v>
      </c>
      <c r="J198" s="506" t="e">
        <f ca="1">+IF(AND(ISNUMBER(OFFSET('Water Data'!$F$4,0,10*ROW('Water Data'!F192))),'Data Summary'!BY198="Yes"),100-OFFSET('Water Data'!$F$4,0,10*ROW('Water Data'!F192)),NA())</f>
        <v>#N/A</v>
      </c>
      <c r="K198" s="506" t="e">
        <f ca="1">+IF(AND(ISNUMBER(OFFSET('Water Data'!$F$6,0,10*ROW('Water Data'!F192))),'Data Summary'!BZ198="Yes"),OFFSET('Water Data'!$F$6,0,10*ROW('Water Data'!F192)),NA())</f>
        <v>#N/A</v>
      </c>
      <c r="L198" s="506" t="e">
        <f ca="1">+IF(AND(ISNUMBER(OFFSET('Water Data'!$F$9,0,10*ROW('Water Data'!F192))),'Data Summary'!CA198="Yes"),OFFSET('Water Data'!$F$9,0,10*ROW('Water Data'!F192)),NA())</f>
        <v>#N/A</v>
      </c>
      <c r="M198" s="506" t="e">
        <f ca="1">+IF(AND(ISNUMBER(OFFSET('Water Data'!$G$4,0,10*ROW('Water Data'!G192))),'Data Summary'!CB198="Yes"),100-OFFSET('Water Data'!$G$4,0,10*ROW('Water Data'!G192)),NA())</f>
        <v>#N/A</v>
      </c>
      <c r="N198" s="506" t="e">
        <f ca="1">+IF(AND(ISNUMBER(OFFSET('Water Data'!$G$6,0,10*ROW('Water Data'!G192))),'Data Summary'!CC198="Yes"),OFFSET('Water Data'!$G$6,0,10*ROW('Water Data'!G192)),NA())</f>
        <v>#N/A</v>
      </c>
      <c r="O198" s="506" t="e">
        <f ca="1">+IF(AND(ISNUMBER(OFFSET('Water Data'!$G$9,0,10*ROW('Water Data'!G192))),'Data Summary'!CD198="Yes"),OFFSET('Water Data'!$G$9,0,10*ROW('Water Data'!G192)),NA())</f>
        <v>#N/A</v>
      </c>
      <c r="P198" s="506" t="e">
        <f ca="1">+IF(AND(ISNUMBER(OFFSET('Water Data'!$H$4,0,10*ROW('Water Data'!H192))),'Data Summary'!CE198="Yes"),100-OFFSET('Water Data'!$H$4,0,10*ROW('Water Data'!H192)),NA())</f>
        <v>#N/A</v>
      </c>
      <c r="Q198" s="506" t="e">
        <f ca="1">+IF(AND(ISNUMBER(OFFSET('Water Data'!$H$6,0,10*ROW('Water Data'!H192))),'Data Summary'!CF198="Yes"),OFFSET('Water Data'!$H$6,0,10*ROW('Water Data'!H192)),NA())</f>
        <v>#N/A</v>
      </c>
      <c r="R198" s="506" t="e">
        <f ca="1">+IF(AND(ISNUMBER(OFFSET('Water Data'!$H$9,0,10*ROW('Water Data'!H192))),'Data Summary'!CG198="Yes"),OFFSET('Water Data'!$H$9,0,10*ROW('Water Data'!H192)),NA())</f>
        <v>#N/A</v>
      </c>
      <c r="S198" s="506" t="e">
        <f ca="1">+IF(AND(ISNUMBER(OFFSET('Water Data'!$I$4,0,10*ROW('Water Data'!I192))),'Data Summary'!CH198="Yes"),100-OFFSET('Water Data'!$I$4,0,10*ROW('Water Data'!I192)),NA())</f>
        <v>#N/A</v>
      </c>
      <c r="T198" s="506" t="e">
        <f ca="1">+IF(AND(ISNUMBER(OFFSET('Water Data'!$I$6,0,10*ROW('Water Data'!I192))),'Data Summary'!CI198="Yes"),OFFSET('Water Data'!$I$6,0,10*ROW('Water Data'!I192)),NA())</f>
        <v>#N/A</v>
      </c>
      <c r="U198" s="506" t="e">
        <f ca="1">+IF(AND(ISNUMBER(OFFSET('Water Data'!$I$9,0,10*ROW('Water Data'!I192))),'Data Summary'!CJ198="Yes"),OFFSET('Water Data'!$I$9,0,10*ROW('Water Data'!I192)),NA())</f>
        <v>#N/A</v>
      </c>
      <c r="V198" s="507" t="e">
        <f ca="1">+IF(AND(ISNUMBER(OFFSET('Sanitation Data'!$D$4,0,10*ROW('Sanitation Data'!D192))),'Data Summary'!CK198="Yes"),100-OFFSET('Sanitation Data'!$D$4,0,10*ROW('Sanitation Data'!D192)),NA())</f>
        <v>#N/A</v>
      </c>
      <c r="W198" s="507" t="e">
        <f ca="1">+IF(AND(ISNUMBER(OFFSET('Sanitation Data'!$D$6,0,10*ROW('Sanitation Data'!D192))),'Data Summary'!CL198="Yes"),OFFSET('Sanitation Data'!$D$6,0,10*ROW('Sanitation Data'!D192)),NA())</f>
        <v>#N/A</v>
      </c>
      <c r="X198" s="507" t="e">
        <f ca="1">+IF(AND(ISNUMBER(OFFSET('Sanitation Data'!$D$10,0,10*ROW('Sanitation Data'!D192))),'Data Summary'!CM198="Yes"),OFFSET('Sanitation Data'!$D$10,0,10*ROW('Sanitation Data'!D192)),NA())</f>
        <v>#N/A</v>
      </c>
      <c r="Y198" s="507" t="e">
        <f ca="1">+IF(AND(ISNUMBER(OFFSET('Sanitation Data'!$D$11,0,10*ROW('Sanitation Data'!D192))),'Data Summary'!CN198="Yes"),OFFSET('Sanitation Data'!$D$11,0,10*ROW('Sanitation Data'!D192)),NA())</f>
        <v>#N/A</v>
      </c>
      <c r="Z198" s="507" t="e">
        <f ca="1">+IF(AND(ISNUMBER(OFFSET('Sanitation Data'!$D$12,0,10*ROW('Sanitation Data'!D192))),'Data Summary'!CO198="Yes"),OFFSET('Sanitation Data'!$D$12,0,10*ROW('Sanitation Data'!D192)),NA())</f>
        <v>#N/A</v>
      </c>
      <c r="AA198" s="507" t="e">
        <f ca="1">+IF(AND(ISNUMBER(OFFSET('Sanitation Data'!$E$4,0,10*ROW('Sanitation Data'!E192))),'Data Summary'!CP198="Yes"),100-OFFSET('Sanitation Data'!$E$4,0,10*ROW('Sanitation Data'!E192)),NA())</f>
        <v>#N/A</v>
      </c>
      <c r="AB198" s="507" t="e">
        <f ca="1">+IF(AND(ISNUMBER(OFFSET('Sanitation Data'!$E$6,0,10*ROW('Sanitation Data'!E192))),'Data Summary'!CQ198="Yes"),OFFSET('Sanitation Data'!$E$6,0,10*ROW('Sanitation Data'!E192)),NA())</f>
        <v>#N/A</v>
      </c>
      <c r="AC198" s="507" t="e">
        <f ca="1">+IF(AND(ISNUMBER(OFFSET('Sanitation Data'!$E$10,0,10*ROW('Sanitation Data'!E192))),'Data Summary'!CR198="Yes"),OFFSET('Sanitation Data'!$E$10,0,10*ROW('Sanitation Data'!E192)),NA())</f>
        <v>#N/A</v>
      </c>
      <c r="AD198" s="507" t="e">
        <f ca="1">+IF(AND(ISNUMBER(OFFSET('Sanitation Data'!$E$11,0,10*ROW('Sanitation Data'!E192))),'Data Summary'!CS198="Yes"),OFFSET('Sanitation Data'!$E$11,0,10*ROW('Sanitation Data'!E192)),NA())</f>
        <v>#N/A</v>
      </c>
      <c r="AE198" s="507" t="e">
        <f ca="1">+IF(AND(ISNUMBER(OFFSET('Sanitation Data'!$E$12,0,10*ROW('Sanitation Data'!E192))),'Data Summary'!CT198="Yes"),OFFSET('Sanitation Data'!$E$12,0,10*ROW('Sanitation Data'!E192)),NA())</f>
        <v>#N/A</v>
      </c>
      <c r="AF198" s="507" t="e">
        <f ca="1">+IF(AND(ISNUMBER(OFFSET('Sanitation Data'!$F$4,0,10*ROW('Sanitation Data'!F192))),'Data Summary'!CU198="Yes"),100-OFFSET('Sanitation Data'!$F$4,0,10*ROW('Sanitation Data'!F192)),NA())</f>
        <v>#N/A</v>
      </c>
      <c r="AG198" s="507" t="e">
        <f ca="1">+IF(AND(ISNUMBER(OFFSET('Sanitation Data'!$F$6,0,10*ROW('Sanitation Data'!F192))),'Data Summary'!CV198="Yes"),OFFSET('Sanitation Data'!$F$6,0,10*ROW('Sanitation Data'!F192)),NA())</f>
        <v>#N/A</v>
      </c>
      <c r="AH198" s="507" t="e">
        <f ca="1">+IF(AND(ISNUMBER(OFFSET('Sanitation Data'!$F$10,0,10*ROW('Sanitation Data'!F192))),'Data Summary'!CW198="Yes"),OFFSET('Sanitation Data'!$F$10,0,10*ROW('Sanitation Data'!F192)),NA())</f>
        <v>#N/A</v>
      </c>
      <c r="AI198" s="507" t="e">
        <f ca="1">+IF(AND(ISNUMBER(OFFSET('Sanitation Data'!$F$11,0,10*ROW('Sanitation Data'!F192))),'Data Summary'!CX198="Yes"),OFFSET('Sanitation Data'!$F$11,0,10*ROW('Sanitation Data'!F192)),NA())</f>
        <v>#N/A</v>
      </c>
      <c r="AJ198" s="507" t="e">
        <f ca="1">+IF(AND(ISNUMBER(OFFSET('Sanitation Data'!$F$12,0,10*ROW('Sanitation Data'!F192))),'Data Summary'!CY198="Yes"),OFFSET('Sanitation Data'!$F$12,0,10*ROW('Sanitation Data'!F192)),NA())</f>
        <v>#N/A</v>
      </c>
      <c r="AK198" s="507" t="e">
        <f ca="1">+IF(AND(ISNUMBER(OFFSET('Sanitation Data'!$G$4,0,10*ROW('Sanitation Data'!G192))),'Data Summary'!CZ198="Yes"),100-OFFSET('Sanitation Data'!$G$4,0,10*ROW('Sanitation Data'!G192)),NA())</f>
        <v>#N/A</v>
      </c>
      <c r="AL198" s="507" t="e">
        <f ca="1">+IF(AND(ISNUMBER(OFFSET('Sanitation Data'!$G$6,0,10*ROW('Sanitation Data'!G192))),'Data Summary'!DA198="Yes"),OFFSET('Sanitation Data'!$G$6,0,10*ROW('Sanitation Data'!G192)),NA())</f>
        <v>#N/A</v>
      </c>
      <c r="AM198" s="507" t="e">
        <f ca="1">+IF(AND(ISNUMBER(OFFSET('Sanitation Data'!$G$10,0,10*ROW('Sanitation Data'!G192))),'Data Summary'!DB198="Yes"),OFFSET('Sanitation Data'!$G$10,0,10*ROW('Sanitation Data'!G192)),NA())</f>
        <v>#N/A</v>
      </c>
      <c r="AN198" s="507" t="e">
        <f ca="1">+IF(AND(ISNUMBER(OFFSET('Sanitation Data'!$G$11,0,10*ROW('Sanitation Data'!G192))),'Data Summary'!DC198="Yes"),OFFSET('Sanitation Data'!$G$11,0,10*ROW('Sanitation Data'!G192)),NA())</f>
        <v>#N/A</v>
      </c>
      <c r="AO198" s="507" t="e">
        <f ca="1">+IF(AND(ISNUMBER(OFFSET('Sanitation Data'!$G$12,0,10*ROW('Sanitation Data'!G192))),'Data Summary'!DD198="Yes"),OFFSET('Sanitation Data'!$G$12,0,10*ROW('Sanitation Data'!G192)),NA())</f>
        <v>#N/A</v>
      </c>
      <c r="AP198" s="507" t="e">
        <f ca="1">+IF(AND(ISNUMBER(OFFSET('Sanitation Data'!$H$4,0,10*ROW('Sanitation Data'!H192))),'Data Summary'!DE198="Yes"),100-OFFSET('Sanitation Data'!$H$4,0,10*ROW('Sanitation Data'!H192)),NA())</f>
        <v>#N/A</v>
      </c>
      <c r="AQ198" s="507" t="e">
        <f ca="1">+IF(AND(ISNUMBER(OFFSET('Sanitation Data'!$H$6,0,10*ROW('Sanitation Data'!H192))),'Data Summary'!DF198="Yes"),OFFSET('Sanitation Data'!$H$6,0,10*ROW('Sanitation Data'!H192)),NA())</f>
        <v>#N/A</v>
      </c>
      <c r="AR198" s="507" t="e">
        <f ca="1">+IF(AND(ISNUMBER(OFFSET('Sanitation Data'!$H$10,0,10*ROW('Sanitation Data'!H192))),'Data Summary'!DG198="Yes"),OFFSET('Sanitation Data'!$H$10,0,10*ROW('Sanitation Data'!H192)),NA())</f>
        <v>#N/A</v>
      </c>
      <c r="AS198" s="507" t="e">
        <f ca="1">+IF(AND(ISNUMBER(OFFSET('Sanitation Data'!$H$11,0,10*ROW('Sanitation Data'!H192))),'Data Summary'!DH198="Yes"),OFFSET('Sanitation Data'!$H$11,0,10*ROW('Sanitation Data'!H192)),NA())</f>
        <v>#N/A</v>
      </c>
      <c r="AT198" s="507" t="e">
        <f ca="1">+IF(AND(ISNUMBER(OFFSET('Sanitation Data'!$H$12,0,10*ROW('Sanitation Data'!H192))),'Data Summary'!DI198="Yes"),OFFSET('Sanitation Data'!$H$12,0,10*ROW('Sanitation Data'!H192)),NA())</f>
        <v>#N/A</v>
      </c>
      <c r="AU198" s="507" t="e">
        <f ca="1">+IF(AND(ISNUMBER(OFFSET('Sanitation Data'!$I$4,0,10*ROW('Sanitation Data'!I192))),'Data Summary'!DJ198="Yes"),100-OFFSET('Sanitation Data'!$I$4,0,10*ROW('Sanitation Data'!I192)),NA())</f>
        <v>#N/A</v>
      </c>
      <c r="AV198" s="507" t="e">
        <f ca="1">+IF(AND(ISNUMBER(OFFSET('Sanitation Data'!$I$6,0,10*ROW('Sanitation Data'!I192))),'Data Summary'!DK198="Yes"),OFFSET('Sanitation Data'!$I$6,0,10*ROW('Sanitation Data'!I192)),NA())</f>
        <v>#N/A</v>
      </c>
      <c r="AW198" s="507" t="e">
        <f ca="1">+IF(AND(ISNUMBER(OFFSET('Sanitation Data'!$I$10,0,10*ROW('Sanitation Data'!I192))),'Data Summary'!DL198="Yes"),OFFSET('Sanitation Data'!$I$10,0,10*ROW('Sanitation Data'!I192)),NA())</f>
        <v>#N/A</v>
      </c>
      <c r="AX198" s="507" t="e">
        <f ca="1">+IF(AND(ISNUMBER(OFFSET('Sanitation Data'!$I$11,0,10*ROW('Sanitation Data'!I192))),'Data Summary'!DM198="Yes"),OFFSET('Sanitation Data'!$I$11,0,10*ROW('Sanitation Data'!I192)),NA())</f>
        <v>#N/A</v>
      </c>
      <c r="AY198" s="507" t="e">
        <f ca="1">+IF(AND(ISNUMBER(OFFSET('Sanitation Data'!$I$12,0,10*ROW('Sanitation Data'!I192))),'Data Summary'!DN198="Yes"),OFFSET('Sanitation Data'!$I$12,0,10*ROW('Sanitation Data'!I192)),NA())</f>
        <v>#N/A</v>
      </c>
      <c r="AZ198" s="508" t="e">
        <f ca="1">+IF(AND(ISNUMBER(OFFSET('Hygiene Data'!$D$5,0,10*ROW('Hygiene Data'!D192))),'Data Summary'!DO198="Yes"),OFFSET('Hygiene Data'!$D$5,0,10*ROW('Hygiene Data'!D192)),NA())</f>
        <v>#N/A</v>
      </c>
      <c r="BA198" s="508" t="e">
        <f ca="1">+IF(AND(ISNUMBER(OFFSET('Hygiene Data'!$D$7,0,10*ROW('Hygiene Data'!D192))),'Data Summary'!DP198="Yes"),OFFSET('Hygiene Data'!$D$7,0,10*ROW('Hygiene Data'!D192)),NA())</f>
        <v>#N/A</v>
      </c>
      <c r="BB198" s="508" t="e">
        <f ca="1">+IF(AND(ISNUMBER(OFFSET('Hygiene Data'!$D$9,0,10*ROW('Hygiene Data'!D192))),'Data Summary'!DQ198="Yes"),OFFSET('Hygiene Data'!$D$9,0,10*ROW('Hygiene Data'!D192)),NA())</f>
        <v>#N/A</v>
      </c>
      <c r="BC198" s="508" t="e">
        <f ca="1">+IF(AND(ISNUMBER(OFFSET('Hygiene Data'!$E$5,0,10*ROW('Hygiene Data'!E192))),'Data Summary'!DR198="Yes"),OFFSET('Hygiene Data'!$E$5,0,10*ROW('Hygiene Data'!E192)),NA())</f>
        <v>#N/A</v>
      </c>
      <c r="BD198" s="508" t="e">
        <f ca="1">+IF(AND(ISNUMBER(OFFSET('Hygiene Data'!$E$7,0,10*ROW('Hygiene Data'!E192))),'Data Summary'!DS198="Yes"),OFFSET('Hygiene Data'!$E$7,0,10*ROW('Hygiene Data'!E192)),NA())</f>
        <v>#N/A</v>
      </c>
      <c r="BE198" s="508" t="e">
        <f ca="1">+IF(AND(ISNUMBER(OFFSET('Hygiene Data'!$E$9,0,10*ROW('Hygiene Data'!E192))),'Data Summary'!DT198="Yes"),OFFSET('Hygiene Data'!$E$9,0,10*ROW('Hygiene Data'!E192)),NA())</f>
        <v>#N/A</v>
      </c>
      <c r="BF198" s="508" t="e">
        <f ca="1">+IF(AND(ISNUMBER(OFFSET('Hygiene Data'!$F$5,0,10*ROW('Hygiene Data'!F192))),'Data Summary'!DU198="Yes"),OFFSET('Hygiene Data'!$F$5,0,10*ROW('Hygiene Data'!F192)),NA())</f>
        <v>#N/A</v>
      </c>
      <c r="BG198" s="508" t="e">
        <f ca="1">+IF(AND(ISNUMBER(OFFSET('Hygiene Data'!$F$7,0,10*ROW('Hygiene Data'!F192))),'Data Summary'!DV198="Yes"),OFFSET('Hygiene Data'!$F$7,0,10*ROW('Hygiene Data'!F192)),NA())</f>
        <v>#N/A</v>
      </c>
      <c r="BH198" s="508" t="e">
        <f ca="1">+IF(AND(ISNUMBER(OFFSET('Hygiene Data'!$F$9,0,10*ROW('Hygiene Data'!F192))),'Data Summary'!DW198="Yes"),OFFSET('Hygiene Data'!$F$9,0,10*ROW('Hygiene Data'!F192)),NA())</f>
        <v>#N/A</v>
      </c>
      <c r="BI198" s="508" t="e">
        <f ca="1">+IF(AND(ISNUMBER(OFFSET('Hygiene Data'!$G$5,0,10*ROW('Hygiene Data'!G192))),'Data Summary'!DX198="Yes"),OFFSET('Hygiene Data'!$G$5,0,10*ROW('Hygiene Data'!G192)),NA())</f>
        <v>#N/A</v>
      </c>
      <c r="BJ198" s="508" t="e">
        <f ca="1">+IF(AND(ISNUMBER(OFFSET('Hygiene Data'!$G$7,0,10*ROW('Hygiene Data'!G192))),'Data Summary'!DY198="Yes"),OFFSET('Hygiene Data'!$G$7,0,10*ROW('Hygiene Data'!G192)),NA())</f>
        <v>#N/A</v>
      </c>
      <c r="BK198" s="508" t="e">
        <f ca="1">+IF(AND(ISNUMBER(OFFSET('Hygiene Data'!$G$9,0,10*ROW('Hygiene Data'!G192))),'Data Summary'!DZ198="Yes"),OFFSET('Hygiene Data'!$G$9,0,10*ROW('Hygiene Data'!G192)),NA())</f>
        <v>#N/A</v>
      </c>
      <c r="BL198" s="508" t="e">
        <f ca="1">+IF(AND(ISNUMBER(OFFSET('Hygiene Data'!$H$5,0,10*ROW('Hygiene Data'!H192))),'Data Summary'!EA198="Yes"),OFFSET('Hygiene Data'!$H$5,0,10*ROW('Hygiene Data'!H192)),NA())</f>
        <v>#N/A</v>
      </c>
      <c r="BM198" s="508" t="e">
        <f ca="1">+IF(AND(ISNUMBER(OFFSET('Hygiene Data'!$H$7,0,10*ROW('Hygiene Data'!H192))),'Data Summary'!EB198="Yes"),OFFSET('Hygiene Data'!$H$7,0,10*ROW('Hygiene Data'!H192)),NA())</f>
        <v>#N/A</v>
      </c>
      <c r="BN198" s="508" t="e">
        <f ca="1">+IF(AND(ISNUMBER(OFFSET('Hygiene Data'!$H$9,0,10*ROW('Hygiene Data'!H192))),'Data Summary'!EC198="Yes"),OFFSET('Hygiene Data'!$H$9,0,10*ROW('Hygiene Data'!H192)),NA())</f>
        <v>#N/A</v>
      </c>
      <c r="BO198" s="508" t="e">
        <f ca="1">+IF(AND(ISNUMBER(OFFSET('Hygiene Data'!$I$5,0,10*ROW('Hygiene Data'!I192))),'Data Summary'!ED198="Yes"),OFFSET('Hygiene Data'!$I$5,0,10*ROW('Hygiene Data'!I192)),NA())</f>
        <v>#N/A</v>
      </c>
      <c r="BP198" s="508" t="e">
        <f ca="1">+IF(AND(ISNUMBER(OFFSET('Hygiene Data'!$I$7,0,10*ROW('Hygiene Data'!I192))),'Data Summary'!EE198="Yes"),OFFSET('Hygiene Data'!$I$7,0,10*ROW('Hygiene Data'!I192)),NA())</f>
        <v>#N/A</v>
      </c>
      <c r="BQ198" s="508" t="e">
        <f ca="1">+IF(AND(ISNUMBER(OFFSET('Hygiene Data'!$I$9,0,10*ROW('Hygiene Data'!I192))),'Data Summary'!EF198="Yes"),OFFSET('Hygiene Data'!$I$9,0,10*ROW('Hygiene Data'!I192)),NA())</f>
        <v>#N/A</v>
      </c>
    </row>
    <row r="199" spans="1:69" x14ac:dyDescent="0.25">
      <c r="A199" s="504" t="e">
        <f ca="1">+RIGHT('Data Summary'!A199,LEN('Data Summary'!A199)-9)</f>
        <v>#VALUE!</v>
      </c>
      <c r="B199" s="478" t="str">
        <f ca="1">+IF(ISTEXT('Data Summary'!B199),'Data Summary'!B199,"")</f>
        <v/>
      </c>
      <c r="C199" s="505" t="e">
        <f ca="1">+VALUE('Data Summary'!C199)</f>
        <v>#VALUE!</v>
      </c>
      <c r="D199" s="506" t="e">
        <f ca="1">+IF(AND(ISNUMBER(OFFSET('Water Data'!$D$4,0,10*ROW('Water Data'!D193))),'Data Summary'!BS199="Yes"),100-OFFSET('Water Data'!$D$4,0,10*ROW('Water Data'!D193)),NA())</f>
        <v>#N/A</v>
      </c>
      <c r="E199" s="506" t="e">
        <f ca="1">+IF(AND(ISNUMBER(OFFSET('Water Data'!$D$6,0,10*ROW('Water Data'!D193))),'Data Summary'!BT199="Yes"),OFFSET('Water Data'!$D$6,0,10*ROW('Water Data'!D193)),NA())</f>
        <v>#N/A</v>
      </c>
      <c r="F199" s="506" t="e">
        <f ca="1">+IF(AND(ISNUMBER(OFFSET('Water Data'!$D$9,0,10*ROW('Water Data'!D193))),'Data Summary'!BU199="Yes"),OFFSET('Water Data'!$D$9,0,10*ROW('Water Data'!D193)),NA())</f>
        <v>#N/A</v>
      </c>
      <c r="G199" s="506" t="e">
        <f ca="1">+IF(AND(ISNUMBER(OFFSET('Water Data'!$E$4,0,10*ROW('Water Data'!E193))),'Data Summary'!BV199="Yes"),100-OFFSET('Water Data'!$E$4,0,10*ROW('Water Data'!E193)),NA())</f>
        <v>#N/A</v>
      </c>
      <c r="H199" s="506" t="e">
        <f ca="1">+IF(AND(ISNUMBER(OFFSET('Water Data'!$E$6,0,10*ROW('Water Data'!E193))),'Data Summary'!BW199="Yes"),OFFSET('Water Data'!$E$6,0,10*ROW('Water Data'!E193)),NA())</f>
        <v>#N/A</v>
      </c>
      <c r="I199" s="506" t="e">
        <f ca="1">+IF(AND(ISNUMBER(OFFSET('Water Data'!$E$9,0,10*ROW('Water Data'!E193))),'Data Summary'!BX199="Yes"),OFFSET('Water Data'!$E$9,0,10*ROW('Water Data'!E193)),NA())</f>
        <v>#N/A</v>
      </c>
      <c r="J199" s="506" t="e">
        <f ca="1">+IF(AND(ISNUMBER(OFFSET('Water Data'!$F$4,0,10*ROW('Water Data'!F193))),'Data Summary'!BY199="Yes"),100-OFFSET('Water Data'!$F$4,0,10*ROW('Water Data'!F193)),NA())</f>
        <v>#N/A</v>
      </c>
      <c r="K199" s="506" t="e">
        <f ca="1">+IF(AND(ISNUMBER(OFFSET('Water Data'!$F$6,0,10*ROW('Water Data'!F193))),'Data Summary'!BZ199="Yes"),OFFSET('Water Data'!$F$6,0,10*ROW('Water Data'!F193)),NA())</f>
        <v>#N/A</v>
      </c>
      <c r="L199" s="506" t="e">
        <f ca="1">+IF(AND(ISNUMBER(OFFSET('Water Data'!$F$9,0,10*ROW('Water Data'!F193))),'Data Summary'!CA199="Yes"),OFFSET('Water Data'!$F$9,0,10*ROW('Water Data'!F193)),NA())</f>
        <v>#N/A</v>
      </c>
      <c r="M199" s="506" t="e">
        <f ca="1">+IF(AND(ISNUMBER(OFFSET('Water Data'!$G$4,0,10*ROW('Water Data'!G193))),'Data Summary'!CB199="Yes"),100-OFFSET('Water Data'!$G$4,0,10*ROW('Water Data'!G193)),NA())</f>
        <v>#N/A</v>
      </c>
      <c r="N199" s="506" t="e">
        <f ca="1">+IF(AND(ISNUMBER(OFFSET('Water Data'!$G$6,0,10*ROW('Water Data'!G193))),'Data Summary'!CC199="Yes"),OFFSET('Water Data'!$G$6,0,10*ROW('Water Data'!G193)),NA())</f>
        <v>#N/A</v>
      </c>
      <c r="O199" s="506" t="e">
        <f ca="1">+IF(AND(ISNUMBER(OFFSET('Water Data'!$G$9,0,10*ROW('Water Data'!G193))),'Data Summary'!CD199="Yes"),OFFSET('Water Data'!$G$9,0,10*ROW('Water Data'!G193)),NA())</f>
        <v>#N/A</v>
      </c>
      <c r="P199" s="506" t="e">
        <f ca="1">+IF(AND(ISNUMBER(OFFSET('Water Data'!$H$4,0,10*ROW('Water Data'!H193))),'Data Summary'!CE199="Yes"),100-OFFSET('Water Data'!$H$4,0,10*ROW('Water Data'!H193)),NA())</f>
        <v>#N/A</v>
      </c>
      <c r="Q199" s="506" t="e">
        <f ca="1">+IF(AND(ISNUMBER(OFFSET('Water Data'!$H$6,0,10*ROW('Water Data'!H193))),'Data Summary'!CF199="Yes"),OFFSET('Water Data'!$H$6,0,10*ROW('Water Data'!H193)),NA())</f>
        <v>#N/A</v>
      </c>
      <c r="R199" s="506" t="e">
        <f ca="1">+IF(AND(ISNUMBER(OFFSET('Water Data'!$H$9,0,10*ROW('Water Data'!H193))),'Data Summary'!CG199="Yes"),OFFSET('Water Data'!$H$9,0,10*ROW('Water Data'!H193)),NA())</f>
        <v>#N/A</v>
      </c>
      <c r="S199" s="506" t="e">
        <f ca="1">+IF(AND(ISNUMBER(OFFSET('Water Data'!$I$4,0,10*ROW('Water Data'!I193))),'Data Summary'!CH199="Yes"),100-OFFSET('Water Data'!$I$4,0,10*ROW('Water Data'!I193)),NA())</f>
        <v>#N/A</v>
      </c>
      <c r="T199" s="506" t="e">
        <f ca="1">+IF(AND(ISNUMBER(OFFSET('Water Data'!$I$6,0,10*ROW('Water Data'!I193))),'Data Summary'!CI199="Yes"),OFFSET('Water Data'!$I$6,0,10*ROW('Water Data'!I193)),NA())</f>
        <v>#N/A</v>
      </c>
      <c r="U199" s="506" t="e">
        <f ca="1">+IF(AND(ISNUMBER(OFFSET('Water Data'!$I$9,0,10*ROW('Water Data'!I193))),'Data Summary'!CJ199="Yes"),OFFSET('Water Data'!$I$9,0,10*ROW('Water Data'!I193)),NA())</f>
        <v>#N/A</v>
      </c>
      <c r="V199" s="507" t="e">
        <f ca="1">+IF(AND(ISNUMBER(OFFSET('Sanitation Data'!$D$4,0,10*ROW('Sanitation Data'!D193))),'Data Summary'!CK199="Yes"),100-OFFSET('Sanitation Data'!$D$4,0,10*ROW('Sanitation Data'!D193)),NA())</f>
        <v>#N/A</v>
      </c>
      <c r="W199" s="507" t="e">
        <f ca="1">+IF(AND(ISNUMBER(OFFSET('Sanitation Data'!$D$6,0,10*ROW('Sanitation Data'!D193))),'Data Summary'!CL199="Yes"),OFFSET('Sanitation Data'!$D$6,0,10*ROW('Sanitation Data'!D193)),NA())</f>
        <v>#N/A</v>
      </c>
      <c r="X199" s="507" t="e">
        <f ca="1">+IF(AND(ISNUMBER(OFFSET('Sanitation Data'!$D$10,0,10*ROW('Sanitation Data'!D193))),'Data Summary'!CM199="Yes"),OFFSET('Sanitation Data'!$D$10,0,10*ROW('Sanitation Data'!D193)),NA())</f>
        <v>#N/A</v>
      </c>
      <c r="Y199" s="507" t="e">
        <f ca="1">+IF(AND(ISNUMBER(OFFSET('Sanitation Data'!$D$11,0,10*ROW('Sanitation Data'!D193))),'Data Summary'!CN199="Yes"),OFFSET('Sanitation Data'!$D$11,0,10*ROW('Sanitation Data'!D193)),NA())</f>
        <v>#N/A</v>
      </c>
      <c r="Z199" s="507" t="e">
        <f ca="1">+IF(AND(ISNUMBER(OFFSET('Sanitation Data'!$D$12,0,10*ROW('Sanitation Data'!D193))),'Data Summary'!CO199="Yes"),OFFSET('Sanitation Data'!$D$12,0,10*ROW('Sanitation Data'!D193)),NA())</f>
        <v>#N/A</v>
      </c>
      <c r="AA199" s="507" t="e">
        <f ca="1">+IF(AND(ISNUMBER(OFFSET('Sanitation Data'!$E$4,0,10*ROW('Sanitation Data'!E193))),'Data Summary'!CP199="Yes"),100-OFFSET('Sanitation Data'!$E$4,0,10*ROW('Sanitation Data'!E193)),NA())</f>
        <v>#N/A</v>
      </c>
      <c r="AB199" s="507" t="e">
        <f ca="1">+IF(AND(ISNUMBER(OFFSET('Sanitation Data'!$E$6,0,10*ROW('Sanitation Data'!E193))),'Data Summary'!CQ199="Yes"),OFFSET('Sanitation Data'!$E$6,0,10*ROW('Sanitation Data'!E193)),NA())</f>
        <v>#N/A</v>
      </c>
      <c r="AC199" s="507" t="e">
        <f ca="1">+IF(AND(ISNUMBER(OFFSET('Sanitation Data'!$E$10,0,10*ROW('Sanitation Data'!E193))),'Data Summary'!CR199="Yes"),OFFSET('Sanitation Data'!$E$10,0,10*ROW('Sanitation Data'!E193)),NA())</f>
        <v>#N/A</v>
      </c>
      <c r="AD199" s="507" t="e">
        <f ca="1">+IF(AND(ISNUMBER(OFFSET('Sanitation Data'!$E$11,0,10*ROW('Sanitation Data'!E193))),'Data Summary'!CS199="Yes"),OFFSET('Sanitation Data'!$E$11,0,10*ROW('Sanitation Data'!E193)),NA())</f>
        <v>#N/A</v>
      </c>
      <c r="AE199" s="507" t="e">
        <f ca="1">+IF(AND(ISNUMBER(OFFSET('Sanitation Data'!$E$12,0,10*ROW('Sanitation Data'!E193))),'Data Summary'!CT199="Yes"),OFFSET('Sanitation Data'!$E$12,0,10*ROW('Sanitation Data'!E193)),NA())</f>
        <v>#N/A</v>
      </c>
      <c r="AF199" s="507" t="e">
        <f ca="1">+IF(AND(ISNUMBER(OFFSET('Sanitation Data'!$F$4,0,10*ROW('Sanitation Data'!F193))),'Data Summary'!CU199="Yes"),100-OFFSET('Sanitation Data'!$F$4,0,10*ROW('Sanitation Data'!F193)),NA())</f>
        <v>#N/A</v>
      </c>
      <c r="AG199" s="507" t="e">
        <f ca="1">+IF(AND(ISNUMBER(OFFSET('Sanitation Data'!$F$6,0,10*ROW('Sanitation Data'!F193))),'Data Summary'!CV199="Yes"),OFFSET('Sanitation Data'!$F$6,0,10*ROW('Sanitation Data'!F193)),NA())</f>
        <v>#N/A</v>
      </c>
      <c r="AH199" s="507" t="e">
        <f ca="1">+IF(AND(ISNUMBER(OFFSET('Sanitation Data'!$F$10,0,10*ROW('Sanitation Data'!F193))),'Data Summary'!CW199="Yes"),OFFSET('Sanitation Data'!$F$10,0,10*ROW('Sanitation Data'!F193)),NA())</f>
        <v>#N/A</v>
      </c>
      <c r="AI199" s="507" t="e">
        <f ca="1">+IF(AND(ISNUMBER(OFFSET('Sanitation Data'!$F$11,0,10*ROW('Sanitation Data'!F193))),'Data Summary'!CX199="Yes"),OFFSET('Sanitation Data'!$F$11,0,10*ROW('Sanitation Data'!F193)),NA())</f>
        <v>#N/A</v>
      </c>
      <c r="AJ199" s="507" t="e">
        <f ca="1">+IF(AND(ISNUMBER(OFFSET('Sanitation Data'!$F$12,0,10*ROW('Sanitation Data'!F193))),'Data Summary'!CY199="Yes"),OFFSET('Sanitation Data'!$F$12,0,10*ROW('Sanitation Data'!F193)),NA())</f>
        <v>#N/A</v>
      </c>
      <c r="AK199" s="507" t="e">
        <f ca="1">+IF(AND(ISNUMBER(OFFSET('Sanitation Data'!$G$4,0,10*ROW('Sanitation Data'!G193))),'Data Summary'!CZ199="Yes"),100-OFFSET('Sanitation Data'!$G$4,0,10*ROW('Sanitation Data'!G193)),NA())</f>
        <v>#N/A</v>
      </c>
      <c r="AL199" s="507" t="e">
        <f ca="1">+IF(AND(ISNUMBER(OFFSET('Sanitation Data'!$G$6,0,10*ROW('Sanitation Data'!G193))),'Data Summary'!DA199="Yes"),OFFSET('Sanitation Data'!$G$6,0,10*ROW('Sanitation Data'!G193)),NA())</f>
        <v>#N/A</v>
      </c>
      <c r="AM199" s="507" t="e">
        <f ca="1">+IF(AND(ISNUMBER(OFFSET('Sanitation Data'!$G$10,0,10*ROW('Sanitation Data'!G193))),'Data Summary'!DB199="Yes"),OFFSET('Sanitation Data'!$G$10,0,10*ROW('Sanitation Data'!G193)),NA())</f>
        <v>#N/A</v>
      </c>
      <c r="AN199" s="507" t="e">
        <f ca="1">+IF(AND(ISNUMBER(OFFSET('Sanitation Data'!$G$11,0,10*ROW('Sanitation Data'!G193))),'Data Summary'!DC199="Yes"),OFFSET('Sanitation Data'!$G$11,0,10*ROW('Sanitation Data'!G193)),NA())</f>
        <v>#N/A</v>
      </c>
      <c r="AO199" s="507" t="e">
        <f ca="1">+IF(AND(ISNUMBER(OFFSET('Sanitation Data'!$G$12,0,10*ROW('Sanitation Data'!G193))),'Data Summary'!DD199="Yes"),OFFSET('Sanitation Data'!$G$12,0,10*ROW('Sanitation Data'!G193)),NA())</f>
        <v>#N/A</v>
      </c>
      <c r="AP199" s="507" t="e">
        <f ca="1">+IF(AND(ISNUMBER(OFFSET('Sanitation Data'!$H$4,0,10*ROW('Sanitation Data'!H193))),'Data Summary'!DE199="Yes"),100-OFFSET('Sanitation Data'!$H$4,0,10*ROW('Sanitation Data'!H193)),NA())</f>
        <v>#N/A</v>
      </c>
      <c r="AQ199" s="507" t="e">
        <f ca="1">+IF(AND(ISNUMBER(OFFSET('Sanitation Data'!$H$6,0,10*ROW('Sanitation Data'!H193))),'Data Summary'!DF199="Yes"),OFFSET('Sanitation Data'!$H$6,0,10*ROW('Sanitation Data'!H193)),NA())</f>
        <v>#N/A</v>
      </c>
      <c r="AR199" s="507" t="e">
        <f ca="1">+IF(AND(ISNUMBER(OFFSET('Sanitation Data'!$H$10,0,10*ROW('Sanitation Data'!H193))),'Data Summary'!DG199="Yes"),OFFSET('Sanitation Data'!$H$10,0,10*ROW('Sanitation Data'!H193)),NA())</f>
        <v>#N/A</v>
      </c>
      <c r="AS199" s="507" t="e">
        <f ca="1">+IF(AND(ISNUMBER(OFFSET('Sanitation Data'!$H$11,0,10*ROW('Sanitation Data'!H193))),'Data Summary'!DH199="Yes"),OFFSET('Sanitation Data'!$H$11,0,10*ROW('Sanitation Data'!H193)),NA())</f>
        <v>#N/A</v>
      </c>
      <c r="AT199" s="507" t="e">
        <f ca="1">+IF(AND(ISNUMBER(OFFSET('Sanitation Data'!$H$12,0,10*ROW('Sanitation Data'!H193))),'Data Summary'!DI199="Yes"),OFFSET('Sanitation Data'!$H$12,0,10*ROW('Sanitation Data'!H193)),NA())</f>
        <v>#N/A</v>
      </c>
      <c r="AU199" s="507" t="e">
        <f ca="1">+IF(AND(ISNUMBER(OFFSET('Sanitation Data'!$I$4,0,10*ROW('Sanitation Data'!I193))),'Data Summary'!DJ199="Yes"),100-OFFSET('Sanitation Data'!$I$4,0,10*ROW('Sanitation Data'!I193)),NA())</f>
        <v>#N/A</v>
      </c>
      <c r="AV199" s="507" t="e">
        <f ca="1">+IF(AND(ISNUMBER(OFFSET('Sanitation Data'!$I$6,0,10*ROW('Sanitation Data'!I193))),'Data Summary'!DK199="Yes"),OFFSET('Sanitation Data'!$I$6,0,10*ROW('Sanitation Data'!I193)),NA())</f>
        <v>#N/A</v>
      </c>
      <c r="AW199" s="507" t="e">
        <f ca="1">+IF(AND(ISNUMBER(OFFSET('Sanitation Data'!$I$10,0,10*ROW('Sanitation Data'!I193))),'Data Summary'!DL199="Yes"),OFFSET('Sanitation Data'!$I$10,0,10*ROW('Sanitation Data'!I193)),NA())</f>
        <v>#N/A</v>
      </c>
      <c r="AX199" s="507" t="e">
        <f ca="1">+IF(AND(ISNUMBER(OFFSET('Sanitation Data'!$I$11,0,10*ROW('Sanitation Data'!I193))),'Data Summary'!DM199="Yes"),OFFSET('Sanitation Data'!$I$11,0,10*ROW('Sanitation Data'!I193)),NA())</f>
        <v>#N/A</v>
      </c>
      <c r="AY199" s="507" t="e">
        <f ca="1">+IF(AND(ISNUMBER(OFFSET('Sanitation Data'!$I$12,0,10*ROW('Sanitation Data'!I193))),'Data Summary'!DN199="Yes"),OFFSET('Sanitation Data'!$I$12,0,10*ROW('Sanitation Data'!I193)),NA())</f>
        <v>#N/A</v>
      </c>
      <c r="AZ199" s="508" t="e">
        <f ca="1">+IF(AND(ISNUMBER(OFFSET('Hygiene Data'!$D$5,0,10*ROW('Hygiene Data'!D193))),'Data Summary'!DO199="Yes"),OFFSET('Hygiene Data'!$D$5,0,10*ROW('Hygiene Data'!D193)),NA())</f>
        <v>#N/A</v>
      </c>
      <c r="BA199" s="508" t="e">
        <f ca="1">+IF(AND(ISNUMBER(OFFSET('Hygiene Data'!$D$7,0,10*ROW('Hygiene Data'!D193))),'Data Summary'!DP199="Yes"),OFFSET('Hygiene Data'!$D$7,0,10*ROW('Hygiene Data'!D193)),NA())</f>
        <v>#N/A</v>
      </c>
      <c r="BB199" s="508" t="e">
        <f ca="1">+IF(AND(ISNUMBER(OFFSET('Hygiene Data'!$D$9,0,10*ROW('Hygiene Data'!D193))),'Data Summary'!DQ199="Yes"),OFFSET('Hygiene Data'!$D$9,0,10*ROW('Hygiene Data'!D193)),NA())</f>
        <v>#N/A</v>
      </c>
      <c r="BC199" s="508" t="e">
        <f ca="1">+IF(AND(ISNUMBER(OFFSET('Hygiene Data'!$E$5,0,10*ROW('Hygiene Data'!E193))),'Data Summary'!DR199="Yes"),OFFSET('Hygiene Data'!$E$5,0,10*ROW('Hygiene Data'!E193)),NA())</f>
        <v>#N/A</v>
      </c>
      <c r="BD199" s="508" t="e">
        <f ca="1">+IF(AND(ISNUMBER(OFFSET('Hygiene Data'!$E$7,0,10*ROW('Hygiene Data'!E193))),'Data Summary'!DS199="Yes"),OFFSET('Hygiene Data'!$E$7,0,10*ROW('Hygiene Data'!E193)),NA())</f>
        <v>#N/A</v>
      </c>
      <c r="BE199" s="508" t="e">
        <f ca="1">+IF(AND(ISNUMBER(OFFSET('Hygiene Data'!$E$9,0,10*ROW('Hygiene Data'!E193))),'Data Summary'!DT199="Yes"),OFFSET('Hygiene Data'!$E$9,0,10*ROW('Hygiene Data'!E193)),NA())</f>
        <v>#N/A</v>
      </c>
      <c r="BF199" s="508" t="e">
        <f ca="1">+IF(AND(ISNUMBER(OFFSET('Hygiene Data'!$F$5,0,10*ROW('Hygiene Data'!F193))),'Data Summary'!DU199="Yes"),OFFSET('Hygiene Data'!$F$5,0,10*ROW('Hygiene Data'!F193)),NA())</f>
        <v>#N/A</v>
      </c>
      <c r="BG199" s="508" t="e">
        <f ca="1">+IF(AND(ISNUMBER(OFFSET('Hygiene Data'!$F$7,0,10*ROW('Hygiene Data'!F193))),'Data Summary'!DV199="Yes"),OFFSET('Hygiene Data'!$F$7,0,10*ROW('Hygiene Data'!F193)),NA())</f>
        <v>#N/A</v>
      </c>
      <c r="BH199" s="508" t="e">
        <f ca="1">+IF(AND(ISNUMBER(OFFSET('Hygiene Data'!$F$9,0,10*ROW('Hygiene Data'!F193))),'Data Summary'!DW199="Yes"),OFFSET('Hygiene Data'!$F$9,0,10*ROW('Hygiene Data'!F193)),NA())</f>
        <v>#N/A</v>
      </c>
      <c r="BI199" s="508" t="e">
        <f ca="1">+IF(AND(ISNUMBER(OFFSET('Hygiene Data'!$G$5,0,10*ROW('Hygiene Data'!G193))),'Data Summary'!DX199="Yes"),OFFSET('Hygiene Data'!$G$5,0,10*ROW('Hygiene Data'!G193)),NA())</f>
        <v>#N/A</v>
      </c>
      <c r="BJ199" s="508" t="e">
        <f ca="1">+IF(AND(ISNUMBER(OFFSET('Hygiene Data'!$G$7,0,10*ROW('Hygiene Data'!G193))),'Data Summary'!DY199="Yes"),OFFSET('Hygiene Data'!$G$7,0,10*ROW('Hygiene Data'!G193)),NA())</f>
        <v>#N/A</v>
      </c>
      <c r="BK199" s="508" t="e">
        <f ca="1">+IF(AND(ISNUMBER(OFFSET('Hygiene Data'!$G$9,0,10*ROW('Hygiene Data'!G193))),'Data Summary'!DZ199="Yes"),OFFSET('Hygiene Data'!$G$9,0,10*ROW('Hygiene Data'!G193)),NA())</f>
        <v>#N/A</v>
      </c>
      <c r="BL199" s="508" t="e">
        <f ca="1">+IF(AND(ISNUMBER(OFFSET('Hygiene Data'!$H$5,0,10*ROW('Hygiene Data'!H193))),'Data Summary'!EA199="Yes"),OFFSET('Hygiene Data'!$H$5,0,10*ROW('Hygiene Data'!H193)),NA())</f>
        <v>#N/A</v>
      </c>
      <c r="BM199" s="508" t="e">
        <f ca="1">+IF(AND(ISNUMBER(OFFSET('Hygiene Data'!$H$7,0,10*ROW('Hygiene Data'!H193))),'Data Summary'!EB199="Yes"),OFFSET('Hygiene Data'!$H$7,0,10*ROW('Hygiene Data'!H193)),NA())</f>
        <v>#N/A</v>
      </c>
      <c r="BN199" s="508" t="e">
        <f ca="1">+IF(AND(ISNUMBER(OFFSET('Hygiene Data'!$H$9,0,10*ROW('Hygiene Data'!H193))),'Data Summary'!EC199="Yes"),OFFSET('Hygiene Data'!$H$9,0,10*ROW('Hygiene Data'!H193)),NA())</f>
        <v>#N/A</v>
      </c>
      <c r="BO199" s="508" t="e">
        <f ca="1">+IF(AND(ISNUMBER(OFFSET('Hygiene Data'!$I$5,0,10*ROW('Hygiene Data'!I193))),'Data Summary'!ED199="Yes"),OFFSET('Hygiene Data'!$I$5,0,10*ROW('Hygiene Data'!I193)),NA())</f>
        <v>#N/A</v>
      </c>
      <c r="BP199" s="508" t="e">
        <f ca="1">+IF(AND(ISNUMBER(OFFSET('Hygiene Data'!$I$7,0,10*ROW('Hygiene Data'!I193))),'Data Summary'!EE199="Yes"),OFFSET('Hygiene Data'!$I$7,0,10*ROW('Hygiene Data'!I193)),NA())</f>
        <v>#N/A</v>
      </c>
      <c r="BQ199" s="508" t="e">
        <f ca="1">+IF(AND(ISNUMBER(OFFSET('Hygiene Data'!$I$9,0,10*ROW('Hygiene Data'!I193))),'Data Summary'!EF199="Yes"),OFFSET('Hygiene Data'!$I$9,0,10*ROW('Hygiene Data'!I193)),NA())</f>
        <v>#N/A</v>
      </c>
    </row>
    <row r="200" spans="1:69" x14ac:dyDescent="0.25">
      <c r="A200" s="504" t="e">
        <f ca="1">+RIGHT('Data Summary'!A200,LEN('Data Summary'!A200)-9)</f>
        <v>#VALUE!</v>
      </c>
      <c r="B200" s="478" t="str">
        <f ca="1">+IF(ISTEXT('Data Summary'!B200),'Data Summary'!B200,"")</f>
        <v/>
      </c>
      <c r="C200" s="505" t="e">
        <f ca="1">+VALUE('Data Summary'!C200)</f>
        <v>#VALUE!</v>
      </c>
      <c r="D200" s="506" t="e">
        <f ca="1">+IF(AND(ISNUMBER(OFFSET('Water Data'!$D$4,0,10*ROW('Water Data'!D194))),'Data Summary'!BS200="Yes"),100-OFFSET('Water Data'!$D$4,0,10*ROW('Water Data'!D194)),NA())</f>
        <v>#N/A</v>
      </c>
      <c r="E200" s="506" t="e">
        <f ca="1">+IF(AND(ISNUMBER(OFFSET('Water Data'!$D$6,0,10*ROW('Water Data'!D194))),'Data Summary'!BT200="Yes"),OFFSET('Water Data'!$D$6,0,10*ROW('Water Data'!D194)),NA())</f>
        <v>#N/A</v>
      </c>
      <c r="F200" s="506" t="e">
        <f ca="1">+IF(AND(ISNUMBER(OFFSET('Water Data'!$D$9,0,10*ROW('Water Data'!D194))),'Data Summary'!BU200="Yes"),OFFSET('Water Data'!$D$9,0,10*ROW('Water Data'!D194)),NA())</f>
        <v>#N/A</v>
      </c>
      <c r="G200" s="506" t="e">
        <f ca="1">+IF(AND(ISNUMBER(OFFSET('Water Data'!$E$4,0,10*ROW('Water Data'!E194))),'Data Summary'!BV200="Yes"),100-OFFSET('Water Data'!$E$4,0,10*ROW('Water Data'!E194)),NA())</f>
        <v>#N/A</v>
      </c>
      <c r="H200" s="506" t="e">
        <f ca="1">+IF(AND(ISNUMBER(OFFSET('Water Data'!$E$6,0,10*ROW('Water Data'!E194))),'Data Summary'!BW200="Yes"),OFFSET('Water Data'!$E$6,0,10*ROW('Water Data'!E194)),NA())</f>
        <v>#N/A</v>
      </c>
      <c r="I200" s="506" t="e">
        <f ca="1">+IF(AND(ISNUMBER(OFFSET('Water Data'!$E$9,0,10*ROW('Water Data'!E194))),'Data Summary'!BX200="Yes"),OFFSET('Water Data'!$E$9,0,10*ROW('Water Data'!E194)),NA())</f>
        <v>#N/A</v>
      </c>
      <c r="J200" s="506" t="e">
        <f ca="1">+IF(AND(ISNUMBER(OFFSET('Water Data'!$F$4,0,10*ROW('Water Data'!F194))),'Data Summary'!BY200="Yes"),100-OFFSET('Water Data'!$F$4,0,10*ROW('Water Data'!F194)),NA())</f>
        <v>#N/A</v>
      </c>
      <c r="K200" s="506" t="e">
        <f ca="1">+IF(AND(ISNUMBER(OFFSET('Water Data'!$F$6,0,10*ROW('Water Data'!F194))),'Data Summary'!BZ200="Yes"),OFFSET('Water Data'!$F$6,0,10*ROW('Water Data'!F194)),NA())</f>
        <v>#N/A</v>
      </c>
      <c r="L200" s="506" t="e">
        <f ca="1">+IF(AND(ISNUMBER(OFFSET('Water Data'!$F$9,0,10*ROW('Water Data'!F194))),'Data Summary'!CA200="Yes"),OFFSET('Water Data'!$F$9,0,10*ROW('Water Data'!F194)),NA())</f>
        <v>#N/A</v>
      </c>
      <c r="M200" s="506" t="e">
        <f ca="1">+IF(AND(ISNUMBER(OFFSET('Water Data'!$G$4,0,10*ROW('Water Data'!G194))),'Data Summary'!CB200="Yes"),100-OFFSET('Water Data'!$G$4,0,10*ROW('Water Data'!G194)),NA())</f>
        <v>#N/A</v>
      </c>
      <c r="N200" s="506" t="e">
        <f ca="1">+IF(AND(ISNUMBER(OFFSET('Water Data'!$G$6,0,10*ROW('Water Data'!G194))),'Data Summary'!CC200="Yes"),OFFSET('Water Data'!$G$6,0,10*ROW('Water Data'!G194)),NA())</f>
        <v>#N/A</v>
      </c>
      <c r="O200" s="506" t="e">
        <f ca="1">+IF(AND(ISNUMBER(OFFSET('Water Data'!$G$9,0,10*ROW('Water Data'!G194))),'Data Summary'!CD200="Yes"),OFFSET('Water Data'!$G$9,0,10*ROW('Water Data'!G194)),NA())</f>
        <v>#N/A</v>
      </c>
      <c r="P200" s="506" t="e">
        <f ca="1">+IF(AND(ISNUMBER(OFFSET('Water Data'!$H$4,0,10*ROW('Water Data'!H194))),'Data Summary'!CE200="Yes"),100-OFFSET('Water Data'!$H$4,0,10*ROW('Water Data'!H194)),NA())</f>
        <v>#N/A</v>
      </c>
      <c r="Q200" s="506" t="e">
        <f ca="1">+IF(AND(ISNUMBER(OFFSET('Water Data'!$H$6,0,10*ROW('Water Data'!H194))),'Data Summary'!CF200="Yes"),OFFSET('Water Data'!$H$6,0,10*ROW('Water Data'!H194)),NA())</f>
        <v>#N/A</v>
      </c>
      <c r="R200" s="506" t="e">
        <f ca="1">+IF(AND(ISNUMBER(OFFSET('Water Data'!$H$9,0,10*ROW('Water Data'!H194))),'Data Summary'!CG200="Yes"),OFFSET('Water Data'!$H$9,0,10*ROW('Water Data'!H194)),NA())</f>
        <v>#N/A</v>
      </c>
      <c r="S200" s="506" t="e">
        <f ca="1">+IF(AND(ISNUMBER(OFFSET('Water Data'!$I$4,0,10*ROW('Water Data'!I194))),'Data Summary'!CH200="Yes"),100-OFFSET('Water Data'!$I$4,0,10*ROW('Water Data'!I194)),NA())</f>
        <v>#N/A</v>
      </c>
      <c r="T200" s="506" t="e">
        <f ca="1">+IF(AND(ISNUMBER(OFFSET('Water Data'!$I$6,0,10*ROW('Water Data'!I194))),'Data Summary'!CI200="Yes"),OFFSET('Water Data'!$I$6,0,10*ROW('Water Data'!I194)),NA())</f>
        <v>#N/A</v>
      </c>
      <c r="U200" s="506" t="e">
        <f ca="1">+IF(AND(ISNUMBER(OFFSET('Water Data'!$I$9,0,10*ROW('Water Data'!I194))),'Data Summary'!CJ200="Yes"),OFFSET('Water Data'!$I$9,0,10*ROW('Water Data'!I194)),NA())</f>
        <v>#N/A</v>
      </c>
      <c r="V200" s="507" t="e">
        <f ca="1">+IF(AND(ISNUMBER(OFFSET('Sanitation Data'!$D$4,0,10*ROW('Sanitation Data'!D194))),'Data Summary'!CK200="Yes"),100-OFFSET('Sanitation Data'!$D$4,0,10*ROW('Sanitation Data'!D194)),NA())</f>
        <v>#N/A</v>
      </c>
      <c r="W200" s="507" t="e">
        <f ca="1">+IF(AND(ISNUMBER(OFFSET('Sanitation Data'!$D$6,0,10*ROW('Sanitation Data'!D194))),'Data Summary'!CL200="Yes"),OFFSET('Sanitation Data'!$D$6,0,10*ROW('Sanitation Data'!D194)),NA())</f>
        <v>#N/A</v>
      </c>
      <c r="X200" s="507" t="e">
        <f ca="1">+IF(AND(ISNUMBER(OFFSET('Sanitation Data'!$D$10,0,10*ROW('Sanitation Data'!D194))),'Data Summary'!CM200="Yes"),OFFSET('Sanitation Data'!$D$10,0,10*ROW('Sanitation Data'!D194)),NA())</f>
        <v>#N/A</v>
      </c>
      <c r="Y200" s="507" t="e">
        <f ca="1">+IF(AND(ISNUMBER(OFFSET('Sanitation Data'!$D$11,0,10*ROW('Sanitation Data'!D194))),'Data Summary'!CN200="Yes"),OFFSET('Sanitation Data'!$D$11,0,10*ROW('Sanitation Data'!D194)),NA())</f>
        <v>#N/A</v>
      </c>
      <c r="Z200" s="507" t="e">
        <f ca="1">+IF(AND(ISNUMBER(OFFSET('Sanitation Data'!$D$12,0,10*ROW('Sanitation Data'!D194))),'Data Summary'!CO200="Yes"),OFFSET('Sanitation Data'!$D$12,0,10*ROW('Sanitation Data'!D194)),NA())</f>
        <v>#N/A</v>
      </c>
      <c r="AA200" s="507" t="e">
        <f ca="1">+IF(AND(ISNUMBER(OFFSET('Sanitation Data'!$E$4,0,10*ROW('Sanitation Data'!E194))),'Data Summary'!CP200="Yes"),100-OFFSET('Sanitation Data'!$E$4,0,10*ROW('Sanitation Data'!E194)),NA())</f>
        <v>#N/A</v>
      </c>
      <c r="AB200" s="507" t="e">
        <f ca="1">+IF(AND(ISNUMBER(OFFSET('Sanitation Data'!$E$6,0,10*ROW('Sanitation Data'!E194))),'Data Summary'!CQ200="Yes"),OFFSET('Sanitation Data'!$E$6,0,10*ROW('Sanitation Data'!E194)),NA())</f>
        <v>#N/A</v>
      </c>
      <c r="AC200" s="507" t="e">
        <f ca="1">+IF(AND(ISNUMBER(OFFSET('Sanitation Data'!$E$10,0,10*ROW('Sanitation Data'!E194))),'Data Summary'!CR200="Yes"),OFFSET('Sanitation Data'!$E$10,0,10*ROW('Sanitation Data'!E194)),NA())</f>
        <v>#N/A</v>
      </c>
      <c r="AD200" s="507" t="e">
        <f ca="1">+IF(AND(ISNUMBER(OFFSET('Sanitation Data'!$E$11,0,10*ROW('Sanitation Data'!E194))),'Data Summary'!CS200="Yes"),OFFSET('Sanitation Data'!$E$11,0,10*ROW('Sanitation Data'!E194)),NA())</f>
        <v>#N/A</v>
      </c>
      <c r="AE200" s="507" t="e">
        <f ca="1">+IF(AND(ISNUMBER(OFFSET('Sanitation Data'!$E$12,0,10*ROW('Sanitation Data'!E194))),'Data Summary'!CT200="Yes"),OFFSET('Sanitation Data'!$E$12,0,10*ROW('Sanitation Data'!E194)),NA())</f>
        <v>#N/A</v>
      </c>
      <c r="AF200" s="507" t="e">
        <f ca="1">+IF(AND(ISNUMBER(OFFSET('Sanitation Data'!$F$4,0,10*ROW('Sanitation Data'!F194))),'Data Summary'!CU200="Yes"),100-OFFSET('Sanitation Data'!$F$4,0,10*ROW('Sanitation Data'!F194)),NA())</f>
        <v>#N/A</v>
      </c>
      <c r="AG200" s="507" t="e">
        <f ca="1">+IF(AND(ISNUMBER(OFFSET('Sanitation Data'!$F$6,0,10*ROW('Sanitation Data'!F194))),'Data Summary'!CV200="Yes"),OFFSET('Sanitation Data'!$F$6,0,10*ROW('Sanitation Data'!F194)),NA())</f>
        <v>#N/A</v>
      </c>
      <c r="AH200" s="507" t="e">
        <f ca="1">+IF(AND(ISNUMBER(OFFSET('Sanitation Data'!$F$10,0,10*ROW('Sanitation Data'!F194))),'Data Summary'!CW200="Yes"),OFFSET('Sanitation Data'!$F$10,0,10*ROW('Sanitation Data'!F194)),NA())</f>
        <v>#N/A</v>
      </c>
      <c r="AI200" s="507" t="e">
        <f ca="1">+IF(AND(ISNUMBER(OFFSET('Sanitation Data'!$F$11,0,10*ROW('Sanitation Data'!F194))),'Data Summary'!CX200="Yes"),OFFSET('Sanitation Data'!$F$11,0,10*ROW('Sanitation Data'!F194)),NA())</f>
        <v>#N/A</v>
      </c>
      <c r="AJ200" s="507" t="e">
        <f ca="1">+IF(AND(ISNUMBER(OFFSET('Sanitation Data'!$F$12,0,10*ROW('Sanitation Data'!F194))),'Data Summary'!CY200="Yes"),OFFSET('Sanitation Data'!$F$12,0,10*ROW('Sanitation Data'!F194)),NA())</f>
        <v>#N/A</v>
      </c>
      <c r="AK200" s="507" t="e">
        <f ca="1">+IF(AND(ISNUMBER(OFFSET('Sanitation Data'!$G$4,0,10*ROW('Sanitation Data'!G194))),'Data Summary'!CZ200="Yes"),100-OFFSET('Sanitation Data'!$G$4,0,10*ROW('Sanitation Data'!G194)),NA())</f>
        <v>#N/A</v>
      </c>
      <c r="AL200" s="507" t="e">
        <f ca="1">+IF(AND(ISNUMBER(OFFSET('Sanitation Data'!$G$6,0,10*ROW('Sanitation Data'!G194))),'Data Summary'!DA200="Yes"),OFFSET('Sanitation Data'!$G$6,0,10*ROW('Sanitation Data'!G194)),NA())</f>
        <v>#N/A</v>
      </c>
      <c r="AM200" s="507" t="e">
        <f ca="1">+IF(AND(ISNUMBER(OFFSET('Sanitation Data'!$G$10,0,10*ROW('Sanitation Data'!G194))),'Data Summary'!DB200="Yes"),OFFSET('Sanitation Data'!$G$10,0,10*ROW('Sanitation Data'!G194)),NA())</f>
        <v>#N/A</v>
      </c>
      <c r="AN200" s="507" t="e">
        <f ca="1">+IF(AND(ISNUMBER(OFFSET('Sanitation Data'!$G$11,0,10*ROW('Sanitation Data'!G194))),'Data Summary'!DC200="Yes"),OFFSET('Sanitation Data'!$G$11,0,10*ROW('Sanitation Data'!G194)),NA())</f>
        <v>#N/A</v>
      </c>
      <c r="AO200" s="507" t="e">
        <f ca="1">+IF(AND(ISNUMBER(OFFSET('Sanitation Data'!$G$12,0,10*ROW('Sanitation Data'!G194))),'Data Summary'!DD200="Yes"),OFFSET('Sanitation Data'!$G$12,0,10*ROW('Sanitation Data'!G194)),NA())</f>
        <v>#N/A</v>
      </c>
      <c r="AP200" s="507" t="e">
        <f ca="1">+IF(AND(ISNUMBER(OFFSET('Sanitation Data'!$H$4,0,10*ROW('Sanitation Data'!H194))),'Data Summary'!DE200="Yes"),100-OFFSET('Sanitation Data'!$H$4,0,10*ROW('Sanitation Data'!H194)),NA())</f>
        <v>#N/A</v>
      </c>
      <c r="AQ200" s="507" t="e">
        <f ca="1">+IF(AND(ISNUMBER(OFFSET('Sanitation Data'!$H$6,0,10*ROW('Sanitation Data'!H194))),'Data Summary'!DF200="Yes"),OFFSET('Sanitation Data'!$H$6,0,10*ROW('Sanitation Data'!H194)),NA())</f>
        <v>#N/A</v>
      </c>
      <c r="AR200" s="507" t="e">
        <f ca="1">+IF(AND(ISNUMBER(OFFSET('Sanitation Data'!$H$10,0,10*ROW('Sanitation Data'!H194))),'Data Summary'!DG200="Yes"),OFFSET('Sanitation Data'!$H$10,0,10*ROW('Sanitation Data'!H194)),NA())</f>
        <v>#N/A</v>
      </c>
      <c r="AS200" s="507" t="e">
        <f ca="1">+IF(AND(ISNUMBER(OFFSET('Sanitation Data'!$H$11,0,10*ROW('Sanitation Data'!H194))),'Data Summary'!DH200="Yes"),OFFSET('Sanitation Data'!$H$11,0,10*ROW('Sanitation Data'!H194)),NA())</f>
        <v>#N/A</v>
      </c>
      <c r="AT200" s="507" t="e">
        <f ca="1">+IF(AND(ISNUMBER(OFFSET('Sanitation Data'!$H$12,0,10*ROW('Sanitation Data'!H194))),'Data Summary'!DI200="Yes"),OFFSET('Sanitation Data'!$H$12,0,10*ROW('Sanitation Data'!H194)),NA())</f>
        <v>#N/A</v>
      </c>
      <c r="AU200" s="507" t="e">
        <f ca="1">+IF(AND(ISNUMBER(OFFSET('Sanitation Data'!$I$4,0,10*ROW('Sanitation Data'!I194))),'Data Summary'!DJ200="Yes"),100-OFFSET('Sanitation Data'!$I$4,0,10*ROW('Sanitation Data'!I194)),NA())</f>
        <v>#N/A</v>
      </c>
      <c r="AV200" s="507" t="e">
        <f ca="1">+IF(AND(ISNUMBER(OFFSET('Sanitation Data'!$I$6,0,10*ROW('Sanitation Data'!I194))),'Data Summary'!DK200="Yes"),OFFSET('Sanitation Data'!$I$6,0,10*ROW('Sanitation Data'!I194)),NA())</f>
        <v>#N/A</v>
      </c>
      <c r="AW200" s="507" t="e">
        <f ca="1">+IF(AND(ISNUMBER(OFFSET('Sanitation Data'!$I$10,0,10*ROW('Sanitation Data'!I194))),'Data Summary'!DL200="Yes"),OFFSET('Sanitation Data'!$I$10,0,10*ROW('Sanitation Data'!I194)),NA())</f>
        <v>#N/A</v>
      </c>
      <c r="AX200" s="507" t="e">
        <f ca="1">+IF(AND(ISNUMBER(OFFSET('Sanitation Data'!$I$11,0,10*ROW('Sanitation Data'!I194))),'Data Summary'!DM200="Yes"),OFFSET('Sanitation Data'!$I$11,0,10*ROW('Sanitation Data'!I194)),NA())</f>
        <v>#N/A</v>
      </c>
      <c r="AY200" s="507" t="e">
        <f ca="1">+IF(AND(ISNUMBER(OFFSET('Sanitation Data'!$I$12,0,10*ROW('Sanitation Data'!I194))),'Data Summary'!DN200="Yes"),OFFSET('Sanitation Data'!$I$12,0,10*ROW('Sanitation Data'!I194)),NA())</f>
        <v>#N/A</v>
      </c>
      <c r="AZ200" s="508" t="e">
        <f ca="1">+IF(AND(ISNUMBER(OFFSET('Hygiene Data'!$D$5,0,10*ROW('Hygiene Data'!D194))),'Data Summary'!DO200="Yes"),OFFSET('Hygiene Data'!$D$5,0,10*ROW('Hygiene Data'!D194)),NA())</f>
        <v>#N/A</v>
      </c>
      <c r="BA200" s="508" t="e">
        <f ca="1">+IF(AND(ISNUMBER(OFFSET('Hygiene Data'!$D$7,0,10*ROW('Hygiene Data'!D194))),'Data Summary'!DP200="Yes"),OFFSET('Hygiene Data'!$D$7,0,10*ROW('Hygiene Data'!D194)),NA())</f>
        <v>#N/A</v>
      </c>
      <c r="BB200" s="508" t="e">
        <f ca="1">+IF(AND(ISNUMBER(OFFSET('Hygiene Data'!$D$9,0,10*ROW('Hygiene Data'!D194))),'Data Summary'!DQ200="Yes"),OFFSET('Hygiene Data'!$D$9,0,10*ROW('Hygiene Data'!D194)),NA())</f>
        <v>#N/A</v>
      </c>
      <c r="BC200" s="508" t="e">
        <f ca="1">+IF(AND(ISNUMBER(OFFSET('Hygiene Data'!$E$5,0,10*ROW('Hygiene Data'!E194))),'Data Summary'!DR200="Yes"),OFFSET('Hygiene Data'!$E$5,0,10*ROW('Hygiene Data'!E194)),NA())</f>
        <v>#N/A</v>
      </c>
      <c r="BD200" s="508" t="e">
        <f ca="1">+IF(AND(ISNUMBER(OFFSET('Hygiene Data'!$E$7,0,10*ROW('Hygiene Data'!E194))),'Data Summary'!DS200="Yes"),OFFSET('Hygiene Data'!$E$7,0,10*ROW('Hygiene Data'!E194)),NA())</f>
        <v>#N/A</v>
      </c>
      <c r="BE200" s="508" t="e">
        <f ca="1">+IF(AND(ISNUMBER(OFFSET('Hygiene Data'!$E$9,0,10*ROW('Hygiene Data'!E194))),'Data Summary'!DT200="Yes"),OFFSET('Hygiene Data'!$E$9,0,10*ROW('Hygiene Data'!E194)),NA())</f>
        <v>#N/A</v>
      </c>
      <c r="BF200" s="508" t="e">
        <f ca="1">+IF(AND(ISNUMBER(OFFSET('Hygiene Data'!$F$5,0,10*ROW('Hygiene Data'!F194))),'Data Summary'!DU200="Yes"),OFFSET('Hygiene Data'!$F$5,0,10*ROW('Hygiene Data'!F194)),NA())</f>
        <v>#N/A</v>
      </c>
      <c r="BG200" s="508" t="e">
        <f ca="1">+IF(AND(ISNUMBER(OFFSET('Hygiene Data'!$F$7,0,10*ROW('Hygiene Data'!F194))),'Data Summary'!DV200="Yes"),OFFSET('Hygiene Data'!$F$7,0,10*ROW('Hygiene Data'!F194)),NA())</f>
        <v>#N/A</v>
      </c>
      <c r="BH200" s="508" t="e">
        <f ca="1">+IF(AND(ISNUMBER(OFFSET('Hygiene Data'!$F$9,0,10*ROW('Hygiene Data'!F194))),'Data Summary'!DW200="Yes"),OFFSET('Hygiene Data'!$F$9,0,10*ROW('Hygiene Data'!F194)),NA())</f>
        <v>#N/A</v>
      </c>
      <c r="BI200" s="508" t="e">
        <f ca="1">+IF(AND(ISNUMBER(OFFSET('Hygiene Data'!$G$5,0,10*ROW('Hygiene Data'!G194))),'Data Summary'!DX200="Yes"),OFFSET('Hygiene Data'!$G$5,0,10*ROW('Hygiene Data'!G194)),NA())</f>
        <v>#N/A</v>
      </c>
      <c r="BJ200" s="508" t="e">
        <f ca="1">+IF(AND(ISNUMBER(OFFSET('Hygiene Data'!$G$7,0,10*ROW('Hygiene Data'!G194))),'Data Summary'!DY200="Yes"),OFFSET('Hygiene Data'!$G$7,0,10*ROW('Hygiene Data'!G194)),NA())</f>
        <v>#N/A</v>
      </c>
      <c r="BK200" s="508" t="e">
        <f ca="1">+IF(AND(ISNUMBER(OFFSET('Hygiene Data'!$G$9,0,10*ROW('Hygiene Data'!G194))),'Data Summary'!DZ200="Yes"),OFFSET('Hygiene Data'!$G$9,0,10*ROW('Hygiene Data'!G194)),NA())</f>
        <v>#N/A</v>
      </c>
      <c r="BL200" s="508" t="e">
        <f ca="1">+IF(AND(ISNUMBER(OFFSET('Hygiene Data'!$H$5,0,10*ROW('Hygiene Data'!H194))),'Data Summary'!EA200="Yes"),OFFSET('Hygiene Data'!$H$5,0,10*ROW('Hygiene Data'!H194)),NA())</f>
        <v>#N/A</v>
      </c>
      <c r="BM200" s="508" t="e">
        <f ca="1">+IF(AND(ISNUMBER(OFFSET('Hygiene Data'!$H$7,0,10*ROW('Hygiene Data'!H194))),'Data Summary'!EB200="Yes"),OFFSET('Hygiene Data'!$H$7,0,10*ROW('Hygiene Data'!H194)),NA())</f>
        <v>#N/A</v>
      </c>
      <c r="BN200" s="508" t="e">
        <f ca="1">+IF(AND(ISNUMBER(OFFSET('Hygiene Data'!$H$9,0,10*ROW('Hygiene Data'!H194))),'Data Summary'!EC200="Yes"),OFFSET('Hygiene Data'!$H$9,0,10*ROW('Hygiene Data'!H194)),NA())</f>
        <v>#N/A</v>
      </c>
      <c r="BO200" s="508" t="e">
        <f ca="1">+IF(AND(ISNUMBER(OFFSET('Hygiene Data'!$I$5,0,10*ROW('Hygiene Data'!I194))),'Data Summary'!ED200="Yes"),OFFSET('Hygiene Data'!$I$5,0,10*ROW('Hygiene Data'!I194)),NA())</f>
        <v>#N/A</v>
      </c>
      <c r="BP200" s="508" t="e">
        <f ca="1">+IF(AND(ISNUMBER(OFFSET('Hygiene Data'!$I$7,0,10*ROW('Hygiene Data'!I194))),'Data Summary'!EE200="Yes"),OFFSET('Hygiene Data'!$I$7,0,10*ROW('Hygiene Data'!I194)),NA())</f>
        <v>#N/A</v>
      </c>
      <c r="BQ200" s="508" t="e">
        <f ca="1">+IF(AND(ISNUMBER(OFFSET('Hygiene Data'!$I$9,0,10*ROW('Hygiene Data'!I194))),'Data Summary'!EF200="Yes"),OFFSET('Hygiene Data'!$I$9,0,10*ROW('Hygiene Data'!I194)),NA())</f>
        <v>#N/A</v>
      </c>
    </row>
    <row r="201" spans="1:69" x14ac:dyDescent="0.25">
      <c r="A201" s="504" t="e">
        <f ca="1">+RIGHT('Data Summary'!A201,LEN('Data Summary'!A201)-9)</f>
        <v>#VALUE!</v>
      </c>
      <c r="B201" s="478" t="str">
        <f ca="1">+IF(ISTEXT('Data Summary'!B201),'Data Summary'!B201,"")</f>
        <v/>
      </c>
      <c r="C201" s="505" t="e">
        <f ca="1">+VALUE('Data Summary'!C201)</f>
        <v>#VALUE!</v>
      </c>
      <c r="D201" s="506" t="e">
        <f ca="1">+IF(AND(ISNUMBER(OFFSET('Water Data'!$D$4,0,10*ROW('Water Data'!D195))),'Data Summary'!BS201="Yes"),100-OFFSET('Water Data'!$D$4,0,10*ROW('Water Data'!D195)),NA())</f>
        <v>#N/A</v>
      </c>
      <c r="E201" s="506" t="e">
        <f ca="1">+IF(AND(ISNUMBER(OFFSET('Water Data'!$D$6,0,10*ROW('Water Data'!D195))),'Data Summary'!BT201="Yes"),OFFSET('Water Data'!$D$6,0,10*ROW('Water Data'!D195)),NA())</f>
        <v>#N/A</v>
      </c>
      <c r="F201" s="506" t="e">
        <f ca="1">+IF(AND(ISNUMBER(OFFSET('Water Data'!$D$9,0,10*ROW('Water Data'!D195))),'Data Summary'!BU201="Yes"),OFFSET('Water Data'!$D$9,0,10*ROW('Water Data'!D195)),NA())</f>
        <v>#N/A</v>
      </c>
      <c r="G201" s="506" t="e">
        <f ca="1">+IF(AND(ISNUMBER(OFFSET('Water Data'!$E$4,0,10*ROW('Water Data'!E195))),'Data Summary'!BV201="Yes"),100-OFFSET('Water Data'!$E$4,0,10*ROW('Water Data'!E195)),NA())</f>
        <v>#N/A</v>
      </c>
      <c r="H201" s="506" t="e">
        <f ca="1">+IF(AND(ISNUMBER(OFFSET('Water Data'!$E$6,0,10*ROW('Water Data'!E195))),'Data Summary'!BW201="Yes"),OFFSET('Water Data'!$E$6,0,10*ROW('Water Data'!E195)),NA())</f>
        <v>#N/A</v>
      </c>
      <c r="I201" s="506" t="e">
        <f ca="1">+IF(AND(ISNUMBER(OFFSET('Water Data'!$E$9,0,10*ROW('Water Data'!E195))),'Data Summary'!BX201="Yes"),OFFSET('Water Data'!$E$9,0,10*ROW('Water Data'!E195)),NA())</f>
        <v>#N/A</v>
      </c>
      <c r="J201" s="506" t="e">
        <f ca="1">+IF(AND(ISNUMBER(OFFSET('Water Data'!$F$4,0,10*ROW('Water Data'!F195))),'Data Summary'!BY201="Yes"),100-OFFSET('Water Data'!$F$4,0,10*ROW('Water Data'!F195)),NA())</f>
        <v>#N/A</v>
      </c>
      <c r="K201" s="506" t="e">
        <f ca="1">+IF(AND(ISNUMBER(OFFSET('Water Data'!$F$6,0,10*ROW('Water Data'!F195))),'Data Summary'!BZ201="Yes"),OFFSET('Water Data'!$F$6,0,10*ROW('Water Data'!F195)),NA())</f>
        <v>#N/A</v>
      </c>
      <c r="L201" s="506" t="e">
        <f ca="1">+IF(AND(ISNUMBER(OFFSET('Water Data'!$F$9,0,10*ROW('Water Data'!F195))),'Data Summary'!CA201="Yes"),OFFSET('Water Data'!$F$9,0,10*ROW('Water Data'!F195)),NA())</f>
        <v>#N/A</v>
      </c>
      <c r="M201" s="506" t="e">
        <f ca="1">+IF(AND(ISNUMBER(OFFSET('Water Data'!$G$4,0,10*ROW('Water Data'!G195))),'Data Summary'!CB201="Yes"),100-OFFSET('Water Data'!$G$4,0,10*ROW('Water Data'!G195)),NA())</f>
        <v>#N/A</v>
      </c>
      <c r="N201" s="506" t="e">
        <f ca="1">+IF(AND(ISNUMBER(OFFSET('Water Data'!$G$6,0,10*ROW('Water Data'!G195))),'Data Summary'!CC201="Yes"),OFFSET('Water Data'!$G$6,0,10*ROW('Water Data'!G195)),NA())</f>
        <v>#N/A</v>
      </c>
      <c r="O201" s="506" t="e">
        <f ca="1">+IF(AND(ISNUMBER(OFFSET('Water Data'!$G$9,0,10*ROW('Water Data'!G195))),'Data Summary'!CD201="Yes"),OFFSET('Water Data'!$G$9,0,10*ROW('Water Data'!G195)),NA())</f>
        <v>#N/A</v>
      </c>
      <c r="P201" s="506" t="e">
        <f ca="1">+IF(AND(ISNUMBER(OFFSET('Water Data'!$H$4,0,10*ROW('Water Data'!H195))),'Data Summary'!CE201="Yes"),100-OFFSET('Water Data'!$H$4,0,10*ROW('Water Data'!H195)),NA())</f>
        <v>#N/A</v>
      </c>
      <c r="Q201" s="506" t="e">
        <f ca="1">+IF(AND(ISNUMBER(OFFSET('Water Data'!$H$6,0,10*ROW('Water Data'!H195))),'Data Summary'!CF201="Yes"),OFFSET('Water Data'!$H$6,0,10*ROW('Water Data'!H195)),NA())</f>
        <v>#N/A</v>
      </c>
      <c r="R201" s="506" t="e">
        <f ca="1">+IF(AND(ISNUMBER(OFFSET('Water Data'!$H$9,0,10*ROW('Water Data'!H195))),'Data Summary'!CG201="Yes"),OFFSET('Water Data'!$H$9,0,10*ROW('Water Data'!H195)),NA())</f>
        <v>#N/A</v>
      </c>
      <c r="S201" s="506" t="e">
        <f ca="1">+IF(AND(ISNUMBER(OFFSET('Water Data'!$I$4,0,10*ROW('Water Data'!I195))),'Data Summary'!CH201="Yes"),100-OFFSET('Water Data'!$I$4,0,10*ROW('Water Data'!I195)),NA())</f>
        <v>#N/A</v>
      </c>
      <c r="T201" s="506" t="e">
        <f ca="1">+IF(AND(ISNUMBER(OFFSET('Water Data'!$I$6,0,10*ROW('Water Data'!I195))),'Data Summary'!CI201="Yes"),OFFSET('Water Data'!$I$6,0,10*ROW('Water Data'!I195)),NA())</f>
        <v>#N/A</v>
      </c>
      <c r="U201" s="506" t="e">
        <f ca="1">+IF(AND(ISNUMBER(OFFSET('Water Data'!$I$9,0,10*ROW('Water Data'!I195))),'Data Summary'!CJ201="Yes"),OFFSET('Water Data'!$I$9,0,10*ROW('Water Data'!I195)),NA())</f>
        <v>#N/A</v>
      </c>
      <c r="V201" s="507" t="e">
        <f ca="1">+IF(AND(ISNUMBER(OFFSET('Sanitation Data'!$D$4,0,10*ROW('Sanitation Data'!D195))),'Data Summary'!CK201="Yes"),100-OFFSET('Sanitation Data'!$D$4,0,10*ROW('Sanitation Data'!D195)),NA())</f>
        <v>#N/A</v>
      </c>
      <c r="W201" s="507" t="e">
        <f ca="1">+IF(AND(ISNUMBER(OFFSET('Sanitation Data'!$D$6,0,10*ROW('Sanitation Data'!D195))),'Data Summary'!CL201="Yes"),OFFSET('Sanitation Data'!$D$6,0,10*ROW('Sanitation Data'!D195)),NA())</f>
        <v>#N/A</v>
      </c>
      <c r="X201" s="507" t="e">
        <f ca="1">+IF(AND(ISNUMBER(OFFSET('Sanitation Data'!$D$10,0,10*ROW('Sanitation Data'!D195))),'Data Summary'!CM201="Yes"),OFFSET('Sanitation Data'!$D$10,0,10*ROW('Sanitation Data'!D195)),NA())</f>
        <v>#N/A</v>
      </c>
      <c r="Y201" s="507" t="e">
        <f ca="1">+IF(AND(ISNUMBER(OFFSET('Sanitation Data'!$D$11,0,10*ROW('Sanitation Data'!D195))),'Data Summary'!CN201="Yes"),OFFSET('Sanitation Data'!$D$11,0,10*ROW('Sanitation Data'!D195)),NA())</f>
        <v>#N/A</v>
      </c>
      <c r="Z201" s="507" t="e">
        <f ca="1">+IF(AND(ISNUMBER(OFFSET('Sanitation Data'!$D$12,0,10*ROW('Sanitation Data'!D195))),'Data Summary'!CO201="Yes"),OFFSET('Sanitation Data'!$D$12,0,10*ROW('Sanitation Data'!D195)),NA())</f>
        <v>#N/A</v>
      </c>
      <c r="AA201" s="507" t="e">
        <f ca="1">+IF(AND(ISNUMBER(OFFSET('Sanitation Data'!$E$4,0,10*ROW('Sanitation Data'!E195))),'Data Summary'!CP201="Yes"),100-OFFSET('Sanitation Data'!$E$4,0,10*ROW('Sanitation Data'!E195)),NA())</f>
        <v>#N/A</v>
      </c>
      <c r="AB201" s="507" t="e">
        <f ca="1">+IF(AND(ISNUMBER(OFFSET('Sanitation Data'!$E$6,0,10*ROW('Sanitation Data'!E195))),'Data Summary'!CQ201="Yes"),OFFSET('Sanitation Data'!$E$6,0,10*ROW('Sanitation Data'!E195)),NA())</f>
        <v>#N/A</v>
      </c>
      <c r="AC201" s="507" t="e">
        <f ca="1">+IF(AND(ISNUMBER(OFFSET('Sanitation Data'!$E$10,0,10*ROW('Sanitation Data'!E195))),'Data Summary'!CR201="Yes"),OFFSET('Sanitation Data'!$E$10,0,10*ROW('Sanitation Data'!E195)),NA())</f>
        <v>#N/A</v>
      </c>
      <c r="AD201" s="507" t="e">
        <f ca="1">+IF(AND(ISNUMBER(OFFSET('Sanitation Data'!$E$11,0,10*ROW('Sanitation Data'!E195))),'Data Summary'!CS201="Yes"),OFFSET('Sanitation Data'!$E$11,0,10*ROW('Sanitation Data'!E195)),NA())</f>
        <v>#N/A</v>
      </c>
      <c r="AE201" s="507" t="e">
        <f ca="1">+IF(AND(ISNUMBER(OFFSET('Sanitation Data'!$E$12,0,10*ROW('Sanitation Data'!E195))),'Data Summary'!CT201="Yes"),OFFSET('Sanitation Data'!$E$12,0,10*ROW('Sanitation Data'!E195)),NA())</f>
        <v>#N/A</v>
      </c>
      <c r="AF201" s="507" t="e">
        <f ca="1">+IF(AND(ISNUMBER(OFFSET('Sanitation Data'!$F$4,0,10*ROW('Sanitation Data'!F195))),'Data Summary'!CU201="Yes"),100-OFFSET('Sanitation Data'!$F$4,0,10*ROW('Sanitation Data'!F195)),NA())</f>
        <v>#N/A</v>
      </c>
      <c r="AG201" s="507" t="e">
        <f ca="1">+IF(AND(ISNUMBER(OFFSET('Sanitation Data'!$F$6,0,10*ROW('Sanitation Data'!F195))),'Data Summary'!CV201="Yes"),OFFSET('Sanitation Data'!$F$6,0,10*ROW('Sanitation Data'!F195)),NA())</f>
        <v>#N/A</v>
      </c>
      <c r="AH201" s="507" t="e">
        <f ca="1">+IF(AND(ISNUMBER(OFFSET('Sanitation Data'!$F$10,0,10*ROW('Sanitation Data'!F195))),'Data Summary'!CW201="Yes"),OFFSET('Sanitation Data'!$F$10,0,10*ROW('Sanitation Data'!F195)),NA())</f>
        <v>#N/A</v>
      </c>
      <c r="AI201" s="507" t="e">
        <f ca="1">+IF(AND(ISNUMBER(OFFSET('Sanitation Data'!$F$11,0,10*ROW('Sanitation Data'!F195))),'Data Summary'!CX201="Yes"),OFFSET('Sanitation Data'!$F$11,0,10*ROW('Sanitation Data'!F195)),NA())</f>
        <v>#N/A</v>
      </c>
      <c r="AJ201" s="507" t="e">
        <f ca="1">+IF(AND(ISNUMBER(OFFSET('Sanitation Data'!$F$12,0,10*ROW('Sanitation Data'!F195))),'Data Summary'!CY201="Yes"),OFFSET('Sanitation Data'!$F$12,0,10*ROW('Sanitation Data'!F195)),NA())</f>
        <v>#N/A</v>
      </c>
      <c r="AK201" s="507" t="e">
        <f ca="1">+IF(AND(ISNUMBER(OFFSET('Sanitation Data'!$G$4,0,10*ROW('Sanitation Data'!G195))),'Data Summary'!CZ201="Yes"),100-OFFSET('Sanitation Data'!$G$4,0,10*ROW('Sanitation Data'!G195)),NA())</f>
        <v>#N/A</v>
      </c>
      <c r="AL201" s="507" t="e">
        <f ca="1">+IF(AND(ISNUMBER(OFFSET('Sanitation Data'!$G$6,0,10*ROW('Sanitation Data'!G195))),'Data Summary'!DA201="Yes"),OFFSET('Sanitation Data'!$G$6,0,10*ROW('Sanitation Data'!G195)),NA())</f>
        <v>#N/A</v>
      </c>
      <c r="AM201" s="507" t="e">
        <f ca="1">+IF(AND(ISNUMBER(OFFSET('Sanitation Data'!$G$10,0,10*ROW('Sanitation Data'!G195))),'Data Summary'!DB201="Yes"),OFFSET('Sanitation Data'!$G$10,0,10*ROW('Sanitation Data'!G195)),NA())</f>
        <v>#N/A</v>
      </c>
      <c r="AN201" s="507" t="e">
        <f ca="1">+IF(AND(ISNUMBER(OFFSET('Sanitation Data'!$G$11,0,10*ROW('Sanitation Data'!G195))),'Data Summary'!DC201="Yes"),OFFSET('Sanitation Data'!$G$11,0,10*ROW('Sanitation Data'!G195)),NA())</f>
        <v>#N/A</v>
      </c>
      <c r="AO201" s="507" t="e">
        <f ca="1">+IF(AND(ISNUMBER(OFFSET('Sanitation Data'!$G$12,0,10*ROW('Sanitation Data'!G195))),'Data Summary'!DD201="Yes"),OFFSET('Sanitation Data'!$G$12,0,10*ROW('Sanitation Data'!G195)),NA())</f>
        <v>#N/A</v>
      </c>
      <c r="AP201" s="507" t="e">
        <f ca="1">+IF(AND(ISNUMBER(OFFSET('Sanitation Data'!$H$4,0,10*ROW('Sanitation Data'!H195))),'Data Summary'!DE201="Yes"),100-OFFSET('Sanitation Data'!$H$4,0,10*ROW('Sanitation Data'!H195)),NA())</f>
        <v>#N/A</v>
      </c>
      <c r="AQ201" s="507" t="e">
        <f ca="1">+IF(AND(ISNUMBER(OFFSET('Sanitation Data'!$H$6,0,10*ROW('Sanitation Data'!H195))),'Data Summary'!DF201="Yes"),OFFSET('Sanitation Data'!$H$6,0,10*ROW('Sanitation Data'!H195)),NA())</f>
        <v>#N/A</v>
      </c>
      <c r="AR201" s="507" t="e">
        <f ca="1">+IF(AND(ISNUMBER(OFFSET('Sanitation Data'!$H$10,0,10*ROW('Sanitation Data'!H195))),'Data Summary'!DG201="Yes"),OFFSET('Sanitation Data'!$H$10,0,10*ROW('Sanitation Data'!H195)),NA())</f>
        <v>#N/A</v>
      </c>
      <c r="AS201" s="507" t="e">
        <f ca="1">+IF(AND(ISNUMBER(OFFSET('Sanitation Data'!$H$11,0,10*ROW('Sanitation Data'!H195))),'Data Summary'!DH201="Yes"),OFFSET('Sanitation Data'!$H$11,0,10*ROW('Sanitation Data'!H195)),NA())</f>
        <v>#N/A</v>
      </c>
      <c r="AT201" s="507" t="e">
        <f ca="1">+IF(AND(ISNUMBER(OFFSET('Sanitation Data'!$H$12,0,10*ROW('Sanitation Data'!H195))),'Data Summary'!DI201="Yes"),OFFSET('Sanitation Data'!$H$12,0,10*ROW('Sanitation Data'!H195)),NA())</f>
        <v>#N/A</v>
      </c>
      <c r="AU201" s="507" t="e">
        <f ca="1">+IF(AND(ISNUMBER(OFFSET('Sanitation Data'!$I$4,0,10*ROW('Sanitation Data'!I195))),'Data Summary'!DJ201="Yes"),100-OFFSET('Sanitation Data'!$I$4,0,10*ROW('Sanitation Data'!I195)),NA())</f>
        <v>#N/A</v>
      </c>
      <c r="AV201" s="507" t="e">
        <f ca="1">+IF(AND(ISNUMBER(OFFSET('Sanitation Data'!$I$6,0,10*ROW('Sanitation Data'!I195))),'Data Summary'!DK201="Yes"),OFFSET('Sanitation Data'!$I$6,0,10*ROW('Sanitation Data'!I195)),NA())</f>
        <v>#N/A</v>
      </c>
      <c r="AW201" s="507" t="e">
        <f ca="1">+IF(AND(ISNUMBER(OFFSET('Sanitation Data'!$I$10,0,10*ROW('Sanitation Data'!I195))),'Data Summary'!DL201="Yes"),OFFSET('Sanitation Data'!$I$10,0,10*ROW('Sanitation Data'!I195)),NA())</f>
        <v>#N/A</v>
      </c>
      <c r="AX201" s="507" t="e">
        <f ca="1">+IF(AND(ISNUMBER(OFFSET('Sanitation Data'!$I$11,0,10*ROW('Sanitation Data'!I195))),'Data Summary'!DM201="Yes"),OFFSET('Sanitation Data'!$I$11,0,10*ROW('Sanitation Data'!I195)),NA())</f>
        <v>#N/A</v>
      </c>
      <c r="AY201" s="507" t="e">
        <f ca="1">+IF(AND(ISNUMBER(OFFSET('Sanitation Data'!$I$12,0,10*ROW('Sanitation Data'!I195))),'Data Summary'!DN201="Yes"),OFFSET('Sanitation Data'!$I$12,0,10*ROW('Sanitation Data'!I195)),NA())</f>
        <v>#N/A</v>
      </c>
      <c r="AZ201" s="508" t="e">
        <f ca="1">+IF(AND(ISNUMBER(OFFSET('Hygiene Data'!$D$5,0,10*ROW('Hygiene Data'!D195))),'Data Summary'!DO201="Yes"),OFFSET('Hygiene Data'!$D$5,0,10*ROW('Hygiene Data'!D195)),NA())</f>
        <v>#N/A</v>
      </c>
      <c r="BA201" s="508" t="e">
        <f ca="1">+IF(AND(ISNUMBER(OFFSET('Hygiene Data'!$D$7,0,10*ROW('Hygiene Data'!D195))),'Data Summary'!DP201="Yes"),OFFSET('Hygiene Data'!$D$7,0,10*ROW('Hygiene Data'!D195)),NA())</f>
        <v>#N/A</v>
      </c>
      <c r="BB201" s="508" t="e">
        <f ca="1">+IF(AND(ISNUMBER(OFFSET('Hygiene Data'!$D$9,0,10*ROW('Hygiene Data'!D195))),'Data Summary'!DQ201="Yes"),OFFSET('Hygiene Data'!$D$9,0,10*ROW('Hygiene Data'!D195)),NA())</f>
        <v>#N/A</v>
      </c>
      <c r="BC201" s="508" t="e">
        <f ca="1">+IF(AND(ISNUMBER(OFFSET('Hygiene Data'!$E$5,0,10*ROW('Hygiene Data'!E195))),'Data Summary'!DR201="Yes"),OFFSET('Hygiene Data'!$E$5,0,10*ROW('Hygiene Data'!E195)),NA())</f>
        <v>#N/A</v>
      </c>
      <c r="BD201" s="508" t="e">
        <f ca="1">+IF(AND(ISNUMBER(OFFSET('Hygiene Data'!$E$7,0,10*ROW('Hygiene Data'!E195))),'Data Summary'!DS201="Yes"),OFFSET('Hygiene Data'!$E$7,0,10*ROW('Hygiene Data'!E195)),NA())</f>
        <v>#N/A</v>
      </c>
      <c r="BE201" s="508" t="e">
        <f ca="1">+IF(AND(ISNUMBER(OFFSET('Hygiene Data'!$E$9,0,10*ROW('Hygiene Data'!E195))),'Data Summary'!DT201="Yes"),OFFSET('Hygiene Data'!$E$9,0,10*ROW('Hygiene Data'!E195)),NA())</f>
        <v>#N/A</v>
      </c>
      <c r="BF201" s="508" t="e">
        <f ca="1">+IF(AND(ISNUMBER(OFFSET('Hygiene Data'!$F$5,0,10*ROW('Hygiene Data'!F195))),'Data Summary'!DU201="Yes"),OFFSET('Hygiene Data'!$F$5,0,10*ROW('Hygiene Data'!F195)),NA())</f>
        <v>#N/A</v>
      </c>
      <c r="BG201" s="508" t="e">
        <f ca="1">+IF(AND(ISNUMBER(OFFSET('Hygiene Data'!$F$7,0,10*ROW('Hygiene Data'!F195))),'Data Summary'!DV201="Yes"),OFFSET('Hygiene Data'!$F$7,0,10*ROW('Hygiene Data'!F195)),NA())</f>
        <v>#N/A</v>
      </c>
      <c r="BH201" s="508" t="e">
        <f ca="1">+IF(AND(ISNUMBER(OFFSET('Hygiene Data'!$F$9,0,10*ROW('Hygiene Data'!F195))),'Data Summary'!DW201="Yes"),OFFSET('Hygiene Data'!$F$9,0,10*ROW('Hygiene Data'!F195)),NA())</f>
        <v>#N/A</v>
      </c>
      <c r="BI201" s="508" t="e">
        <f ca="1">+IF(AND(ISNUMBER(OFFSET('Hygiene Data'!$G$5,0,10*ROW('Hygiene Data'!G195))),'Data Summary'!DX201="Yes"),OFFSET('Hygiene Data'!$G$5,0,10*ROW('Hygiene Data'!G195)),NA())</f>
        <v>#N/A</v>
      </c>
      <c r="BJ201" s="508" t="e">
        <f ca="1">+IF(AND(ISNUMBER(OFFSET('Hygiene Data'!$G$7,0,10*ROW('Hygiene Data'!G195))),'Data Summary'!DY201="Yes"),OFFSET('Hygiene Data'!$G$7,0,10*ROW('Hygiene Data'!G195)),NA())</f>
        <v>#N/A</v>
      </c>
      <c r="BK201" s="508" t="e">
        <f ca="1">+IF(AND(ISNUMBER(OFFSET('Hygiene Data'!$G$9,0,10*ROW('Hygiene Data'!G195))),'Data Summary'!DZ201="Yes"),OFFSET('Hygiene Data'!$G$9,0,10*ROW('Hygiene Data'!G195)),NA())</f>
        <v>#N/A</v>
      </c>
      <c r="BL201" s="508" t="e">
        <f ca="1">+IF(AND(ISNUMBER(OFFSET('Hygiene Data'!$H$5,0,10*ROW('Hygiene Data'!H195))),'Data Summary'!EA201="Yes"),OFFSET('Hygiene Data'!$H$5,0,10*ROW('Hygiene Data'!H195)),NA())</f>
        <v>#N/A</v>
      </c>
      <c r="BM201" s="508" t="e">
        <f ca="1">+IF(AND(ISNUMBER(OFFSET('Hygiene Data'!$H$7,0,10*ROW('Hygiene Data'!H195))),'Data Summary'!EB201="Yes"),OFFSET('Hygiene Data'!$H$7,0,10*ROW('Hygiene Data'!H195)),NA())</f>
        <v>#N/A</v>
      </c>
      <c r="BN201" s="508" t="e">
        <f ca="1">+IF(AND(ISNUMBER(OFFSET('Hygiene Data'!$H$9,0,10*ROW('Hygiene Data'!H195))),'Data Summary'!EC201="Yes"),OFFSET('Hygiene Data'!$H$9,0,10*ROW('Hygiene Data'!H195)),NA())</f>
        <v>#N/A</v>
      </c>
      <c r="BO201" s="508" t="e">
        <f ca="1">+IF(AND(ISNUMBER(OFFSET('Hygiene Data'!$I$5,0,10*ROW('Hygiene Data'!I195))),'Data Summary'!ED201="Yes"),OFFSET('Hygiene Data'!$I$5,0,10*ROW('Hygiene Data'!I195)),NA())</f>
        <v>#N/A</v>
      </c>
      <c r="BP201" s="508" t="e">
        <f ca="1">+IF(AND(ISNUMBER(OFFSET('Hygiene Data'!$I$7,0,10*ROW('Hygiene Data'!I195))),'Data Summary'!EE201="Yes"),OFFSET('Hygiene Data'!$I$7,0,10*ROW('Hygiene Data'!I195)),NA())</f>
        <v>#N/A</v>
      </c>
      <c r="BQ201" s="508" t="e">
        <f ca="1">+IF(AND(ISNUMBER(OFFSET('Hygiene Data'!$I$9,0,10*ROW('Hygiene Data'!I195))),'Data Summary'!EF201="Yes"),OFFSET('Hygiene Data'!$I$9,0,10*ROW('Hygiene Data'!I195)),NA())</f>
        <v>#N/A</v>
      </c>
    </row>
    <row r="202" spans="1:69" x14ac:dyDescent="0.25">
      <c r="A202" s="504" t="e">
        <f ca="1">+RIGHT('Data Summary'!A202,LEN('Data Summary'!A202)-9)</f>
        <v>#VALUE!</v>
      </c>
      <c r="B202" s="478" t="str">
        <f ca="1">+IF(ISTEXT('Data Summary'!B202),'Data Summary'!B202,"")</f>
        <v/>
      </c>
      <c r="C202" s="505" t="e">
        <f ca="1">+VALUE('Data Summary'!C202)</f>
        <v>#VALUE!</v>
      </c>
      <c r="D202" s="506" t="e">
        <f ca="1">+IF(AND(ISNUMBER(OFFSET('Water Data'!$D$4,0,10*ROW('Water Data'!D196))),'Data Summary'!BS202="Yes"),100-OFFSET('Water Data'!$D$4,0,10*ROW('Water Data'!D196)),NA())</f>
        <v>#N/A</v>
      </c>
      <c r="E202" s="506" t="e">
        <f ca="1">+IF(AND(ISNUMBER(OFFSET('Water Data'!$D$6,0,10*ROW('Water Data'!D196))),'Data Summary'!BT202="Yes"),OFFSET('Water Data'!$D$6,0,10*ROW('Water Data'!D196)),NA())</f>
        <v>#N/A</v>
      </c>
      <c r="F202" s="506" t="e">
        <f ca="1">+IF(AND(ISNUMBER(OFFSET('Water Data'!$D$9,0,10*ROW('Water Data'!D196))),'Data Summary'!BU202="Yes"),OFFSET('Water Data'!$D$9,0,10*ROW('Water Data'!D196)),NA())</f>
        <v>#N/A</v>
      </c>
      <c r="G202" s="506" t="e">
        <f ca="1">+IF(AND(ISNUMBER(OFFSET('Water Data'!$E$4,0,10*ROW('Water Data'!E196))),'Data Summary'!BV202="Yes"),100-OFFSET('Water Data'!$E$4,0,10*ROW('Water Data'!E196)),NA())</f>
        <v>#N/A</v>
      </c>
      <c r="H202" s="506" t="e">
        <f ca="1">+IF(AND(ISNUMBER(OFFSET('Water Data'!$E$6,0,10*ROW('Water Data'!E196))),'Data Summary'!BW202="Yes"),OFFSET('Water Data'!$E$6,0,10*ROW('Water Data'!E196)),NA())</f>
        <v>#N/A</v>
      </c>
      <c r="I202" s="506" t="e">
        <f ca="1">+IF(AND(ISNUMBER(OFFSET('Water Data'!$E$9,0,10*ROW('Water Data'!E196))),'Data Summary'!BX202="Yes"),OFFSET('Water Data'!$E$9,0,10*ROW('Water Data'!E196)),NA())</f>
        <v>#N/A</v>
      </c>
      <c r="J202" s="506" t="e">
        <f ca="1">+IF(AND(ISNUMBER(OFFSET('Water Data'!$F$4,0,10*ROW('Water Data'!F196))),'Data Summary'!BY202="Yes"),100-OFFSET('Water Data'!$F$4,0,10*ROW('Water Data'!F196)),NA())</f>
        <v>#N/A</v>
      </c>
      <c r="K202" s="506" t="e">
        <f ca="1">+IF(AND(ISNUMBER(OFFSET('Water Data'!$F$6,0,10*ROW('Water Data'!F196))),'Data Summary'!BZ202="Yes"),OFFSET('Water Data'!$F$6,0,10*ROW('Water Data'!F196)),NA())</f>
        <v>#N/A</v>
      </c>
      <c r="L202" s="506" t="e">
        <f ca="1">+IF(AND(ISNUMBER(OFFSET('Water Data'!$F$9,0,10*ROW('Water Data'!F196))),'Data Summary'!CA202="Yes"),OFFSET('Water Data'!$F$9,0,10*ROW('Water Data'!F196)),NA())</f>
        <v>#N/A</v>
      </c>
      <c r="M202" s="506" t="e">
        <f ca="1">+IF(AND(ISNUMBER(OFFSET('Water Data'!$G$4,0,10*ROW('Water Data'!G196))),'Data Summary'!CB202="Yes"),100-OFFSET('Water Data'!$G$4,0,10*ROW('Water Data'!G196)),NA())</f>
        <v>#N/A</v>
      </c>
      <c r="N202" s="506" t="e">
        <f ca="1">+IF(AND(ISNUMBER(OFFSET('Water Data'!$G$6,0,10*ROW('Water Data'!G196))),'Data Summary'!CC202="Yes"),OFFSET('Water Data'!$G$6,0,10*ROW('Water Data'!G196)),NA())</f>
        <v>#N/A</v>
      </c>
      <c r="O202" s="506" t="e">
        <f ca="1">+IF(AND(ISNUMBER(OFFSET('Water Data'!$G$9,0,10*ROW('Water Data'!G196))),'Data Summary'!CD202="Yes"),OFFSET('Water Data'!$G$9,0,10*ROW('Water Data'!G196)),NA())</f>
        <v>#N/A</v>
      </c>
      <c r="P202" s="506" t="e">
        <f ca="1">+IF(AND(ISNUMBER(OFFSET('Water Data'!$H$4,0,10*ROW('Water Data'!H196))),'Data Summary'!CE202="Yes"),100-OFFSET('Water Data'!$H$4,0,10*ROW('Water Data'!H196)),NA())</f>
        <v>#N/A</v>
      </c>
      <c r="Q202" s="506" t="e">
        <f ca="1">+IF(AND(ISNUMBER(OFFSET('Water Data'!$H$6,0,10*ROW('Water Data'!H196))),'Data Summary'!CF202="Yes"),OFFSET('Water Data'!$H$6,0,10*ROW('Water Data'!H196)),NA())</f>
        <v>#N/A</v>
      </c>
      <c r="R202" s="506" t="e">
        <f ca="1">+IF(AND(ISNUMBER(OFFSET('Water Data'!$H$9,0,10*ROW('Water Data'!H196))),'Data Summary'!CG202="Yes"),OFFSET('Water Data'!$H$9,0,10*ROW('Water Data'!H196)),NA())</f>
        <v>#N/A</v>
      </c>
      <c r="S202" s="506" t="e">
        <f ca="1">+IF(AND(ISNUMBER(OFFSET('Water Data'!$I$4,0,10*ROW('Water Data'!I196))),'Data Summary'!CH202="Yes"),100-OFFSET('Water Data'!$I$4,0,10*ROW('Water Data'!I196)),NA())</f>
        <v>#N/A</v>
      </c>
      <c r="T202" s="506" t="e">
        <f ca="1">+IF(AND(ISNUMBER(OFFSET('Water Data'!$I$6,0,10*ROW('Water Data'!I196))),'Data Summary'!CI202="Yes"),OFFSET('Water Data'!$I$6,0,10*ROW('Water Data'!I196)),NA())</f>
        <v>#N/A</v>
      </c>
      <c r="U202" s="506" t="e">
        <f ca="1">+IF(AND(ISNUMBER(OFFSET('Water Data'!$I$9,0,10*ROW('Water Data'!I196))),'Data Summary'!CJ202="Yes"),OFFSET('Water Data'!$I$9,0,10*ROW('Water Data'!I196)),NA())</f>
        <v>#N/A</v>
      </c>
      <c r="V202" s="507" t="e">
        <f ca="1">+IF(AND(ISNUMBER(OFFSET('Sanitation Data'!$D$4,0,10*ROW('Sanitation Data'!D196))),'Data Summary'!CK202="Yes"),100-OFFSET('Sanitation Data'!$D$4,0,10*ROW('Sanitation Data'!D196)),NA())</f>
        <v>#N/A</v>
      </c>
      <c r="W202" s="507" t="e">
        <f ca="1">+IF(AND(ISNUMBER(OFFSET('Sanitation Data'!$D$6,0,10*ROW('Sanitation Data'!D196))),'Data Summary'!CL202="Yes"),OFFSET('Sanitation Data'!$D$6,0,10*ROW('Sanitation Data'!D196)),NA())</f>
        <v>#N/A</v>
      </c>
      <c r="X202" s="507" t="e">
        <f ca="1">+IF(AND(ISNUMBER(OFFSET('Sanitation Data'!$D$10,0,10*ROW('Sanitation Data'!D196))),'Data Summary'!CM202="Yes"),OFFSET('Sanitation Data'!$D$10,0,10*ROW('Sanitation Data'!D196)),NA())</f>
        <v>#N/A</v>
      </c>
      <c r="Y202" s="507" t="e">
        <f ca="1">+IF(AND(ISNUMBER(OFFSET('Sanitation Data'!$D$11,0,10*ROW('Sanitation Data'!D196))),'Data Summary'!CN202="Yes"),OFFSET('Sanitation Data'!$D$11,0,10*ROW('Sanitation Data'!D196)),NA())</f>
        <v>#N/A</v>
      </c>
      <c r="Z202" s="507" t="e">
        <f ca="1">+IF(AND(ISNUMBER(OFFSET('Sanitation Data'!$D$12,0,10*ROW('Sanitation Data'!D196))),'Data Summary'!CO202="Yes"),OFFSET('Sanitation Data'!$D$12,0,10*ROW('Sanitation Data'!D196)),NA())</f>
        <v>#N/A</v>
      </c>
      <c r="AA202" s="507" t="e">
        <f ca="1">+IF(AND(ISNUMBER(OFFSET('Sanitation Data'!$E$4,0,10*ROW('Sanitation Data'!E196))),'Data Summary'!CP202="Yes"),100-OFFSET('Sanitation Data'!$E$4,0,10*ROW('Sanitation Data'!E196)),NA())</f>
        <v>#N/A</v>
      </c>
      <c r="AB202" s="507" t="e">
        <f ca="1">+IF(AND(ISNUMBER(OFFSET('Sanitation Data'!$E$6,0,10*ROW('Sanitation Data'!E196))),'Data Summary'!CQ202="Yes"),OFFSET('Sanitation Data'!$E$6,0,10*ROW('Sanitation Data'!E196)),NA())</f>
        <v>#N/A</v>
      </c>
      <c r="AC202" s="507" t="e">
        <f ca="1">+IF(AND(ISNUMBER(OFFSET('Sanitation Data'!$E$10,0,10*ROW('Sanitation Data'!E196))),'Data Summary'!CR202="Yes"),OFFSET('Sanitation Data'!$E$10,0,10*ROW('Sanitation Data'!E196)),NA())</f>
        <v>#N/A</v>
      </c>
      <c r="AD202" s="507" t="e">
        <f ca="1">+IF(AND(ISNUMBER(OFFSET('Sanitation Data'!$E$11,0,10*ROW('Sanitation Data'!E196))),'Data Summary'!CS202="Yes"),OFFSET('Sanitation Data'!$E$11,0,10*ROW('Sanitation Data'!E196)),NA())</f>
        <v>#N/A</v>
      </c>
      <c r="AE202" s="507" t="e">
        <f ca="1">+IF(AND(ISNUMBER(OFFSET('Sanitation Data'!$E$12,0,10*ROW('Sanitation Data'!E196))),'Data Summary'!CT202="Yes"),OFFSET('Sanitation Data'!$E$12,0,10*ROW('Sanitation Data'!E196)),NA())</f>
        <v>#N/A</v>
      </c>
      <c r="AF202" s="507" t="e">
        <f ca="1">+IF(AND(ISNUMBER(OFFSET('Sanitation Data'!$F$4,0,10*ROW('Sanitation Data'!F196))),'Data Summary'!CU202="Yes"),100-OFFSET('Sanitation Data'!$F$4,0,10*ROW('Sanitation Data'!F196)),NA())</f>
        <v>#N/A</v>
      </c>
      <c r="AG202" s="507" t="e">
        <f ca="1">+IF(AND(ISNUMBER(OFFSET('Sanitation Data'!$F$6,0,10*ROW('Sanitation Data'!F196))),'Data Summary'!CV202="Yes"),OFFSET('Sanitation Data'!$F$6,0,10*ROW('Sanitation Data'!F196)),NA())</f>
        <v>#N/A</v>
      </c>
      <c r="AH202" s="507" t="e">
        <f ca="1">+IF(AND(ISNUMBER(OFFSET('Sanitation Data'!$F$10,0,10*ROW('Sanitation Data'!F196))),'Data Summary'!CW202="Yes"),OFFSET('Sanitation Data'!$F$10,0,10*ROW('Sanitation Data'!F196)),NA())</f>
        <v>#N/A</v>
      </c>
      <c r="AI202" s="507" t="e">
        <f ca="1">+IF(AND(ISNUMBER(OFFSET('Sanitation Data'!$F$11,0,10*ROW('Sanitation Data'!F196))),'Data Summary'!CX202="Yes"),OFFSET('Sanitation Data'!$F$11,0,10*ROW('Sanitation Data'!F196)),NA())</f>
        <v>#N/A</v>
      </c>
      <c r="AJ202" s="507" t="e">
        <f ca="1">+IF(AND(ISNUMBER(OFFSET('Sanitation Data'!$F$12,0,10*ROW('Sanitation Data'!F196))),'Data Summary'!CY202="Yes"),OFFSET('Sanitation Data'!$F$12,0,10*ROW('Sanitation Data'!F196)),NA())</f>
        <v>#N/A</v>
      </c>
      <c r="AK202" s="507" t="e">
        <f ca="1">+IF(AND(ISNUMBER(OFFSET('Sanitation Data'!$G$4,0,10*ROW('Sanitation Data'!G196))),'Data Summary'!CZ202="Yes"),100-OFFSET('Sanitation Data'!$G$4,0,10*ROW('Sanitation Data'!G196)),NA())</f>
        <v>#N/A</v>
      </c>
      <c r="AL202" s="507" t="e">
        <f ca="1">+IF(AND(ISNUMBER(OFFSET('Sanitation Data'!$G$6,0,10*ROW('Sanitation Data'!G196))),'Data Summary'!DA202="Yes"),OFFSET('Sanitation Data'!$G$6,0,10*ROW('Sanitation Data'!G196)),NA())</f>
        <v>#N/A</v>
      </c>
      <c r="AM202" s="507" t="e">
        <f ca="1">+IF(AND(ISNUMBER(OFFSET('Sanitation Data'!$G$10,0,10*ROW('Sanitation Data'!G196))),'Data Summary'!DB202="Yes"),OFFSET('Sanitation Data'!$G$10,0,10*ROW('Sanitation Data'!G196)),NA())</f>
        <v>#N/A</v>
      </c>
      <c r="AN202" s="507" t="e">
        <f ca="1">+IF(AND(ISNUMBER(OFFSET('Sanitation Data'!$G$11,0,10*ROW('Sanitation Data'!G196))),'Data Summary'!DC202="Yes"),OFFSET('Sanitation Data'!$G$11,0,10*ROW('Sanitation Data'!G196)),NA())</f>
        <v>#N/A</v>
      </c>
      <c r="AO202" s="507" t="e">
        <f ca="1">+IF(AND(ISNUMBER(OFFSET('Sanitation Data'!$G$12,0,10*ROW('Sanitation Data'!G196))),'Data Summary'!DD202="Yes"),OFFSET('Sanitation Data'!$G$12,0,10*ROW('Sanitation Data'!G196)),NA())</f>
        <v>#N/A</v>
      </c>
      <c r="AP202" s="507" t="e">
        <f ca="1">+IF(AND(ISNUMBER(OFFSET('Sanitation Data'!$H$4,0,10*ROW('Sanitation Data'!H196))),'Data Summary'!DE202="Yes"),100-OFFSET('Sanitation Data'!$H$4,0,10*ROW('Sanitation Data'!H196)),NA())</f>
        <v>#N/A</v>
      </c>
      <c r="AQ202" s="507" t="e">
        <f ca="1">+IF(AND(ISNUMBER(OFFSET('Sanitation Data'!$H$6,0,10*ROW('Sanitation Data'!H196))),'Data Summary'!DF202="Yes"),OFFSET('Sanitation Data'!$H$6,0,10*ROW('Sanitation Data'!H196)),NA())</f>
        <v>#N/A</v>
      </c>
      <c r="AR202" s="507" t="e">
        <f ca="1">+IF(AND(ISNUMBER(OFFSET('Sanitation Data'!$H$10,0,10*ROW('Sanitation Data'!H196))),'Data Summary'!DG202="Yes"),OFFSET('Sanitation Data'!$H$10,0,10*ROW('Sanitation Data'!H196)),NA())</f>
        <v>#N/A</v>
      </c>
      <c r="AS202" s="507" t="e">
        <f ca="1">+IF(AND(ISNUMBER(OFFSET('Sanitation Data'!$H$11,0,10*ROW('Sanitation Data'!H196))),'Data Summary'!DH202="Yes"),OFFSET('Sanitation Data'!$H$11,0,10*ROW('Sanitation Data'!H196)),NA())</f>
        <v>#N/A</v>
      </c>
      <c r="AT202" s="507" t="e">
        <f ca="1">+IF(AND(ISNUMBER(OFFSET('Sanitation Data'!$H$12,0,10*ROW('Sanitation Data'!H196))),'Data Summary'!DI202="Yes"),OFFSET('Sanitation Data'!$H$12,0,10*ROW('Sanitation Data'!H196)),NA())</f>
        <v>#N/A</v>
      </c>
      <c r="AU202" s="507" t="e">
        <f ca="1">+IF(AND(ISNUMBER(OFFSET('Sanitation Data'!$I$4,0,10*ROW('Sanitation Data'!I196))),'Data Summary'!DJ202="Yes"),100-OFFSET('Sanitation Data'!$I$4,0,10*ROW('Sanitation Data'!I196)),NA())</f>
        <v>#N/A</v>
      </c>
      <c r="AV202" s="507" t="e">
        <f ca="1">+IF(AND(ISNUMBER(OFFSET('Sanitation Data'!$I$6,0,10*ROW('Sanitation Data'!I196))),'Data Summary'!DK202="Yes"),OFFSET('Sanitation Data'!$I$6,0,10*ROW('Sanitation Data'!I196)),NA())</f>
        <v>#N/A</v>
      </c>
      <c r="AW202" s="507" t="e">
        <f ca="1">+IF(AND(ISNUMBER(OFFSET('Sanitation Data'!$I$10,0,10*ROW('Sanitation Data'!I196))),'Data Summary'!DL202="Yes"),OFFSET('Sanitation Data'!$I$10,0,10*ROW('Sanitation Data'!I196)),NA())</f>
        <v>#N/A</v>
      </c>
      <c r="AX202" s="507" t="e">
        <f ca="1">+IF(AND(ISNUMBER(OFFSET('Sanitation Data'!$I$11,0,10*ROW('Sanitation Data'!I196))),'Data Summary'!DM202="Yes"),OFFSET('Sanitation Data'!$I$11,0,10*ROW('Sanitation Data'!I196)),NA())</f>
        <v>#N/A</v>
      </c>
      <c r="AY202" s="507" t="e">
        <f ca="1">+IF(AND(ISNUMBER(OFFSET('Sanitation Data'!$I$12,0,10*ROW('Sanitation Data'!I196))),'Data Summary'!DN202="Yes"),OFFSET('Sanitation Data'!$I$12,0,10*ROW('Sanitation Data'!I196)),NA())</f>
        <v>#N/A</v>
      </c>
      <c r="AZ202" s="508" t="e">
        <f ca="1">+IF(AND(ISNUMBER(OFFSET('Hygiene Data'!$D$5,0,10*ROW('Hygiene Data'!D196))),'Data Summary'!DO202="Yes"),OFFSET('Hygiene Data'!$D$5,0,10*ROW('Hygiene Data'!D196)),NA())</f>
        <v>#N/A</v>
      </c>
      <c r="BA202" s="508" t="e">
        <f ca="1">+IF(AND(ISNUMBER(OFFSET('Hygiene Data'!$D$7,0,10*ROW('Hygiene Data'!D196))),'Data Summary'!DP202="Yes"),OFFSET('Hygiene Data'!$D$7,0,10*ROW('Hygiene Data'!D196)),NA())</f>
        <v>#N/A</v>
      </c>
      <c r="BB202" s="508" t="e">
        <f ca="1">+IF(AND(ISNUMBER(OFFSET('Hygiene Data'!$D$9,0,10*ROW('Hygiene Data'!D196))),'Data Summary'!DQ202="Yes"),OFFSET('Hygiene Data'!$D$9,0,10*ROW('Hygiene Data'!D196)),NA())</f>
        <v>#N/A</v>
      </c>
      <c r="BC202" s="508" t="e">
        <f ca="1">+IF(AND(ISNUMBER(OFFSET('Hygiene Data'!$E$5,0,10*ROW('Hygiene Data'!E196))),'Data Summary'!DR202="Yes"),OFFSET('Hygiene Data'!$E$5,0,10*ROW('Hygiene Data'!E196)),NA())</f>
        <v>#N/A</v>
      </c>
      <c r="BD202" s="508" t="e">
        <f ca="1">+IF(AND(ISNUMBER(OFFSET('Hygiene Data'!$E$7,0,10*ROW('Hygiene Data'!E196))),'Data Summary'!DS202="Yes"),OFFSET('Hygiene Data'!$E$7,0,10*ROW('Hygiene Data'!E196)),NA())</f>
        <v>#N/A</v>
      </c>
      <c r="BE202" s="508" t="e">
        <f ca="1">+IF(AND(ISNUMBER(OFFSET('Hygiene Data'!$E$9,0,10*ROW('Hygiene Data'!E196))),'Data Summary'!DT202="Yes"),OFFSET('Hygiene Data'!$E$9,0,10*ROW('Hygiene Data'!E196)),NA())</f>
        <v>#N/A</v>
      </c>
      <c r="BF202" s="508" t="e">
        <f ca="1">+IF(AND(ISNUMBER(OFFSET('Hygiene Data'!$F$5,0,10*ROW('Hygiene Data'!F196))),'Data Summary'!DU202="Yes"),OFFSET('Hygiene Data'!$F$5,0,10*ROW('Hygiene Data'!F196)),NA())</f>
        <v>#N/A</v>
      </c>
      <c r="BG202" s="508" t="e">
        <f ca="1">+IF(AND(ISNUMBER(OFFSET('Hygiene Data'!$F$7,0,10*ROW('Hygiene Data'!F196))),'Data Summary'!DV202="Yes"),OFFSET('Hygiene Data'!$F$7,0,10*ROW('Hygiene Data'!F196)),NA())</f>
        <v>#N/A</v>
      </c>
      <c r="BH202" s="508" t="e">
        <f ca="1">+IF(AND(ISNUMBER(OFFSET('Hygiene Data'!$F$9,0,10*ROW('Hygiene Data'!F196))),'Data Summary'!DW202="Yes"),OFFSET('Hygiene Data'!$F$9,0,10*ROW('Hygiene Data'!F196)),NA())</f>
        <v>#N/A</v>
      </c>
      <c r="BI202" s="508" t="e">
        <f ca="1">+IF(AND(ISNUMBER(OFFSET('Hygiene Data'!$G$5,0,10*ROW('Hygiene Data'!G196))),'Data Summary'!DX202="Yes"),OFFSET('Hygiene Data'!$G$5,0,10*ROW('Hygiene Data'!G196)),NA())</f>
        <v>#N/A</v>
      </c>
      <c r="BJ202" s="508" t="e">
        <f ca="1">+IF(AND(ISNUMBER(OFFSET('Hygiene Data'!$G$7,0,10*ROW('Hygiene Data'!G196))),'Data Summary'!DY202="Yes"),OFFSET('Hygiene Data'!$G$7,0,10*ROW('Hygiene Data'!G196)),NA())</f>
        <v>#N/A</v>
      </c>
      <c r="BK202" s="508" t="e">
        <f ca="1">+IF(AND(ISNUMBER(OFFSET('Hygiene Data'!$G$9,0,10*ROW('Hygiene Data'!G196))),'Data Summary'!DZ202="Yes"),OFFSET('Hygiene Data'!$G$9,0,10*ROW('Hygiene Data'!G196)),NA())</f>
        <v>#N/A</v>
      </c>
      <c r="BL202" s="508" t="e">
        <f ca="1">+IF(AND(ISNUMBER(OFFSET('Hygiene Data'!$H$5,0,10*ROW('Hygiene Data'!H196))),'Data Summary'!EA202="Yes"),OFFSET('Hygiene Data'!$H$5,0,10*ROW('Hygiene Data'!H196)),NA())</f>
        <v>#N/A</v>
      </c>
      <c r="BM202" s="508" t="e">
        <f ca="1">+IF(AND(ISNUMBER(OFFSET('Hygiene Data'!$H$7,0,10*ROW('Hygiene Data'!H196))),'Data Summary'!EB202="Yes"),OFFSET('Hygiene Data'!$H$7,0,10*ROW('Hygiene Data'!H196)),NA())</f>
        <v>#N/A</v>
      </c>
      <c r="BN202" s="508" t="e">
        <f ca="1">+IF(AND(ISNUMBER(OFFSET('Hygiene Data'!$H$9,0,10*ROW('Hygiene Data'!H196))),'Data Summary'!EC202="Yes"),OFFSET('Hygiene Data'!$H$9,0,10*ROW('Hygiene Data'!H196)),NA())</f>
        <v>#N/A</v>
      </c>
      <c r="BO202" s="508" t="e">
        <f ca="1">+IF(AND(ISNUMBER(OFFSET('Hygiene Data'!$I$5,0,10*ROW('Hygiene Data'!I196))),'Data Summary'!ED202="Yes"),OFFSET('Hygiene Data'!$I$5,0,10*ROW('Hygiene Data'!I196)),NA())</f>
        <v>#N/A</v>
      </c>
      <c r="BP202" s="508" t="e">
        <f ca="1">+IF(AND(ISNUMBER(OFFSET('Hygiene Data'!$I$7,0,10*ROW('Hygiene Data'!I196))),'Data Summary'!EE202="Yes"),OFFSET('Hygiene Data'!$I$7,0,10*ROW('Hygiene Data'!I196)),NA())</f>
        <v>#N/A</v>
      </c>
      <c r="BQ202" s="508" t="e">
        <f ca="1">+IF(AND(ISNUMBER(OFFSET('Hygiene Data'!$I$9,0,10*ROW('Hygiene Data'!I196))),'Data Summary'!EF202="Yes"),OFFSET('Hygiene Data'!$I$9,0,10*ROW('Hygiene Data'!I196)),NA())</f>
        <v>#N/A</v>
      </c>
    </row>
    <row r="203" spans="1:69" x14ac:dyDescent="0.25">
      <c r="A203" s="504" t="e">
        <f ca="1">+RIGHT('Data Summary'!A203,LEN('Data Summary'!A203)-9)</f>
        <v>#VALUE!</v>
      </c>
      <c r="B203" s="478" t="str">
        <f ca="1">+IF(ISTEXT('Data Summary'!B203),'Data Summary'!B203,"")</f>
        <v/>
      </c>
      <c r="C203" s="505" t="e">
        <f ca="1">+VALUE('Data Summary'!C203)</f>
        <v>#VALUE!</v>
      </c>
      <c r="D203" s="506" t="e">
        <f ca="1">+IF(AND(ISNUMBER(OFFSET('Water Data'!$D$4,0,10*ROW('Water Data'!D197))),'Data Summary'!BS203="Yes"),100-OFFSET('Water Data'!$D$4,0,10*ROW('Water Data'!D197)),NA())</f>
        <v>#N/A</v>
      </c>
      <c r="E203" s="506" t="e">
        <f ca="1">+IF(AND(ISNUMBER(OFFSET('Water Data'!$D$6,0,10*ROW('Water Data'!D197))),'Data Summary'!BT203="Yes"),OFFSET('Water Data'!$D$6,0,10*ROW('Water Data'!D197)),NA())</f>
        <v>#N/A</v>
      </c>
      <c r="F203" s="506" t="e">
        <f ca="1">+IF(AND(ISNUMBER(OFFSET('Water Data'!$D$9,0,10*ROW('Water Data'!D197))),'Data Summary'!BU203="Yes"),OFFSET('Water Data'!$D$9,0,10*ROW('Water Data'!D197)),NA())</f>
        <v>#N/A</v>
      </c>
      <c r="G203" s="506" t="e">
        <f ca="1">+IF(AND(ISNUMBER(OFFSET('Water Data'!$E$4,0,10*ROW('Water Data'!E197))),'Data Summary'!BV203="Yes"),100-OFFSET('Water Data'!$E$4,0,10*ROW('Water Data'!E197)),NA())</f>
        <v>#N/A</v>
      </c>
      <c r="H203" s="506" t="e">
        <f ca="1">+IF(AND(ISNUMBER(OFFSET('Water Data'!$E$6,0,10*ROW('Water Data'!E197))),'Data Summary'!BW203="Yes"),OFFSET('Water Data'!$E$6,0,10*ROW('Water Data'!E197)),NA())</f>
        <v>#N/A</v>
      </c>
      <c r="I203" s="506" t="e">
        <f ca="1">+IF(AND(ISNUMBER(OFFSET('Water Data'!$E$9,0,10*ROW('Water Data'!E197))),'Data Summary'!BX203="Yes"),OFFSET('Water Data'!$E$9,0,10*ROW('Water Data'!E197)),NA())</f>
        <v>#N/A</v>
      </c>
      <c r="J203" s="506" t="e">
        <f ca="1">+IF(AND(ISNUMBER(OFFSET('Water Data'!$F$4,0,10*ROW('Water Data'!F197))),'Data Summary'!BY203="Yes"),100-OFFSET('Water Data'!$F$4,0,10*ROW('Water Data'!F197)),NA())</f>
        <v>#N/A</v>
      </c>
      <c r="K203" s="506" t="e">
        <f ca="1">+IF(AND(ISNUMBER(OFFSET('Water Data'!$F$6,0,10*ROW('Water Data'!F197))),'Data Summary'!BZ203="Yes"),OFFSET('Water Data'!$F$6,0,10*ROW('Water Data'!F197)),NA())</f>
        <v>#N/A</v>
      </c>
      <c r="L203" s="506" t="e">
        <f ca="1">+IF(AND(ISNUMBER(OFFSET('Water Data'!$F$9,0,10*ROW('Water Data'!F197))),'Data Summary'!CA203="Yes"),OFFSET('Water Data'!$F$9,0,10*ROW('Water Data'!F197)),NA())</f>
        <v>#N/A</v>
      </c>
      <c r="M203" s="506" t="e">
        <f ca="1">+IF(AND(ISNUMBER(OFFSET('Water Data'!$G$4,0,10*ROW('Water Data'!G197))),'Data Summary'!CB203="Yes"),100-OFFSET('Water Data'!$G$4,0,10*ROW('Water Data'!G197)),NA())</f>
        <v>#N/A</v>
      </c>
      <c r="N203" s="506" t="e">
        <f ca="1">+IF(AND(ISNUMBER(OFFSET('Water Data'!$G$6,0,10*ROW('Water Data'!G197))),'Data Summary'!CC203="Yes"),OFFSET('Water Data'!$G$6,0,10*ROW('Water Data'!G197)),NA())</f>
        <v>#N/A</v>
      </c>
      <c r="O203" s="506" t="e">
        <f ca="1">+IF(AND(ISNUMBER(OFFSET('Water Data'!$G$9,0,10*ROW('Water Data'!G197))),'Data Summary'!CD203="Yes"),OFFSET('Water Data'!$G$9,0,10*ROW('Water Data'!G197)),NA())</f>
        <v>#N/A</v>
      </c>
      <c r="P203" s="506" t="e">
        <f ca="1">+IF(AND(ISNUMBER(OFFSET('Water Data'!$H$4,0,10*ROW('Water Data'!H197))),'Data Summary'!CE203="Yes"),100-OFFSET('Water Data'!$H$4,0,10*ROW('Water Data'!H197)),NA())</f>
        <v>#N/A</v>
      </c>
      <c r="Q203" s="506" t="e">
        <f ca="1">+IF(AND(ISNUMBER(OFFSET('Water Data'!$H$6,0,10*ROW('Water Data'!H197))),'Data Summary'!CF203="Yes"),OFFSET('Water Data'!$H$6,0,10*ROW('Water Data'!H197)),NA())</f>
        <v>#N/A</v>
      </c>
      <c r="R203" s="506" t="e">
        <f ca="1">+IF(AND(ISNUMBER(OFFSET('Water Data'!$H$9,0,10*ROW('Water Data'!H197))),'Data Summary'!CG203="Yes"),OFFSET('Water Data'!$H$9,0,10*ROW('Water Data'!H197)),NA())</f>
        <v>#N/A</v>
      </c>
      <c r="S203" s="506" t="e">
        <f ca="1">+IF(AND(ISNUMBER(OFFSET('Water Data'!$I$4,0,10*ROW('Water Data'!I197))),'Data Summary'!CH203="Yes"),100-OFFSET('Water Data'!$I$4,0,10*ROW('Water Data'!I197)),NA())</f>
        <v>#N/A</v>
      </c>
      <c r="T203" s="506" t="e">
        <f ca="1">+IF(AND(ISNUMBER(OFFSET('Water Data'!$I$6,0,10*ROW('Water Data'!I197))),'Data Summary'!CI203="Yes"),OFFSET('Water Data'!$I$6,0,10*ROW('Water Data'!I197)),NA())</f>
        <v>#N/A</v>
      </c>
      <c r="U203" s="506" t="e">
        <f ca="1">+IF(AND(ISNUMBER(OFFSET('Water Data'!$I$9,0,10*ROW('Water Data'!I197))),'Data Summary'!CJ203="Yes"),OFFSET('Water Data'!$I$9,0,10*ROW('Water Data'!I197)),NA())</f>
        <v>#N/A</v>
      </c>
      <c r="V203" s="507" t="e">
        <f ca="1">+IF(AND(ISNUMBER(OFFSET('Sanitation Data'!$D$4,0,10*ROW('Sanitation Data'!D197))),'Data Summary'!CK203="Yes"),100-OFFSET('Sanitation Data'!$D$4,0,10*ROW('Sanitation Data'!D197)),NA())</f>
        <v>#N/A</v>
      </c>
      <c r="W203" s="507" t="e">
        <f ca="1">+IF(AND(ISNUMBER(OFFSET('Sanitation Data'!$D$6,0,10*ROW('Sanitation Data'!D197))),'Data Summary'!CL203="Yes"),OFFSET('Sanitation Data'!$D$6,0,10*ROW('Sanitation Data'!D197)),NA())</f>
        <v>#N/A</v>
      </c>
      <c r="X203" s="507" t="e">
        <f ca="1">+IF(AND(ISNUMBER(OFFSET('Sanitation Data'!$D$10,0,10*ROW('Sanitation Data'!D197))),'Data Summary'!CM203="Yes"),OFFSET('Sanitation Data'!$D$10,0,10*ROW('Sanitation Data'!D197)),NA())</f>
        <v>#N/A</v>
      </c>
      <c r="Y203" s="507" t="e">
        <f ca="1">+IF(AND(ISNUMBER(OFFSET('Sanitation Data'!$D$11,0,10*ROW('Sanitation Data'!D197))),'Data Summary'!CN203="Yes"),OFFSET('Sanitation Data'!$D$11,0,10*ROW('Sanitation Data'!D197)),NA())</f>
        <v>#N/A</v>
      </c>
      <c r="Z203" s="507" t="e">
        <f ca="1">+IF(AND(ISNUMBER(OFFSET('Sanitation Data'!$D$12,0,10*ROW('Sanitation Data'!D197))),'Data Summary'!CO203="Yes"),OFFSET('Sanitation Data'!$D$12,0,10*ROW('Sanitation Data'!D197)),NA())</f>
        <v>#N/A</v>
      </c>
      <c r="AA203" s="507" t="e">
        <f ca="1">+IF(AND(ISNUMBER(OFFSET('Sanitation Data'!$E$4,0,10*ROW('Sanitation Data'!E197))),'Data Summary'!CP203="Yes"),100-OFFSET('Sanitation Data'!$E$4,0,10*ROW('Sanitation Data'!E197)),NA())</f>
        <v>#N/A</v>
      </c>
      <c r="AB203" s="507" t="e">
        <f ca="1">+IF(AND(ISNUMBER(OFFSET('Sanitation Data'!$E$6,0,10*ROW('Sanitation Data'!E197))),'Data Summary'!CQ203="Yes"),OFFSET('Sanitation Data'!$E$6,0,10*ROW('Sanitation Data'!E197)),NA())</f>
        <v>#N/A</v>
      </c>
      <c r="AC203" s="507" t="e">
        <f ca="1">+IF(AND(ISNUMBER(OFFSET('Sanitation Data'!$E$10,0,10*ROW('Sanitation Data'!E197))),'Data Summary'!CR203="Yes"),OFFSET('Sanitation Data'!$E$10,0,10*ROW('Sanitation Data'!E197)),NA())</f>
        <v>#N/A</v>
      </c>
      <c r="AD203" s="507" t="e">
        <f ca="1">+IF(AND(ISNUMBER(OFFSET('Sanitation Data'!$E$11,0,10*ROW('Sanitation Data'!E197))),'Data Summary'!CS203="Yes"),OFFSET('Sanitation Data'!$E$11,0,10*ROW('Sanitation Data'!E197)),NA())</f>
        <v>#N/A</v>
      </c>
      <c r="AE203" s="507" t="e">
        <f ca="1">+IF(AND(ISNUMBER(OFFSET('Sanitation Data'!$E$12,0,10*ROW('Sanitation Data'!E197))),'Data Summary'!CT203="Yes"),OFFSET('Sanitation Data'!$E$12,0,10*ROW('Sanitation Data'!E197)),NA())</f>
        <v>#N/A</v>
      </c>
      <c r="AF203" s="507" t="e">
        <f ca="1">+IF(AND(ISNUMBER(OFFSET('Sanitation Data'!$F$4,0,10*ROW('Sanitation Data'!F197))),'Data Summary'!CU203="Yes"),100-OFFSET('Sanitation Data'!$F$4,0,10*ROW('Sanitation Data'!F197)),NA())</f>
        <v>#N/A</v>
      </c>
      <c r="AG203" s="507" t="e">
        <f ca="1">+IF(AND(ISNUMBER(OFFSET('Sanitation Data'!$F$6,0,10*ROW('Sanitation Data'!F197))),'Data Summary'!CV203="Yes"),OFFSET('Sanitation Data'!$F$6,0,10*ROW('Sanitation Data'!F197)),NA())</f>
        <v>#N/A</v>
      </c>
      <c r="AH203" s="507" t="e">
        <f ca="1">+IF(AND(ISNUMBER(OFFSET('Sanitation Data'!$F$10,0,10*ROW('Sanitation Data'!F197))),'Data Summary'!CW203="Yes"),OFFSET('Sanitation Data'!$F$10,0,10*ROW('Sanitation Data'!F197)),NA())</f>
        <v>#N/A</v>
      </c>
      <c r="AI203" s="507" t="e">
        <f ca="1">+IF(AND(ISNUMBER(OFFSET('Sanitation Data'!$F$11,0,10*ROW('Sanitation Data'!F197))),'Data Summary'!CX203="Yes"),OFFSET('Sanitation Data'!$F$11,0,10*ROW('Sanitation Data'!F197)),NA())</f>
        <v>#N/A</v>
      </c>
      <c r="AJ203" s="507" t="e">
        <f ca="1">+IF(AND(ISNUMBER(OFFSET('Sanitation Data'!$F$12,0,10*ROW('Sanitation Data'!F197))),'Data Summary'!CY203="Yes"),OFFSET('Sanitation Data'!$F$12,0,10*ROW('Sanitation Data'!F197)),NA())</f>
        <v>#N/A</v>
      </c>
      <c r="AK203" s="507" t="e">
        <f ca="1">+IF(AND(ISNUMBER(OFFSET('Sanitation Data'!$G$4,0,10*ROW('Sanitation Data'!G197))),'Data Summary'!CZ203="Yes"),100-OFFSET('Sanitation Data'!$G$4,0,10*ROW('Sanitation Data'!G197)),NA())</f>
        <v>#N/A</v>
      </c>
      <c r="AL203" s="507" t="e">
        <f ca="1">+IF(AND(ISNUMBER(OFFSET('Sanitation Data'!$G$6,0,10*ROW('Sanitation Data'!G197))),'Data Summary'!DA203="Yes"),OFFSET('Sanitation Data'!$G$6,0,10*ROW('Sanitation Data'!G197)),NA())</f>
        <v>#N/A</v>
      </c>
      <c r="AM203" s="507" t="e">
        <f ca="1">+IF(AND(ISNUMBER(OFFSET('Sanitation Data'!$G$10,0,10*ROW('Sanitation Data'!G197))),'Data Summary'!DB203="Yes"),OFFSET('Sanitation Data'!$G$10,0,10*ROW('Sanitation Data'!G197)),NA())</f>
        <v>#N/A</v>
      </c>
      <c r="AN203" s="507" t="e">
        <f ca="1">+IF(AND(ISNUMBER(OFFSET('Sanitation Data'!$G$11,0,10*ROW('Sanitation Data'!G197))),'Data Summary'!DC203="Yes"),OFFSET('Sanitation Data'!$G$11,0,10*ROW('Sanitation Data'!G197)),NA())</f>
        <v>#N/A</v>
      </c>
      <c r="AO203" s="507" t="e">
        <f ca="1">+IF(AND(ISNUMBER(OFFSET('Sanitation Data'!$G$12,0,10*ROW('Sanitation Data'!G197))),'Data Summary'!DD203="Yes"),OFFSET('Sanitation Data'!$G$12,0,10*ROW('Sanitation Data'!G197)),NA())</f>
        <v>#N/A</v>
      </c>
      <c r="AP203" s="507" t="e">
        <f ca="1">+IF(AND(ISNUMBER(OFFSET('Sanitation Data'!$H$4,0,10*ROW('Sanitation Data'!H197))),'Data Summary'!DE203="Yes"),100-OFFSET('Sanitation Data'!$H$4,0,10*ROW('Sanitation Data'!H197)),NA())</f>
        <v>#N/A</v>
      </c>
      <c r="AQ203" s="507" t="e">
        <f ca="1">+IF(AND(ISNUMBER(OFFSET('Sanitation Data'!$H$6,0,10*ROW('Sanitation Data'!H197))),'Data Summary'!DF203="Yes"),OFFSET('Sanitation Data'!$H$6,0,10*ROW('Sanitation Data'!H197)),NA())</f>
        <v>#N/A</v>
      </c>
      <c r="AR203" s="507" t="e">
        <f ca="1">+IF(AND(ISNUMBER(OFFSET('Sanitation Data'!$H$10,0,10*ROW('Sanitation Data'!H197))),'Data Summary'!DG203="Yes"),OFFSET('Sanitation Data'!$H$10,0,10*ROW('Sanitation Data'!H197)),NA())</f>
        <v>#N/A</v>
      </c>
      <c r="AS203" s="507" t="e">
        <f ca="1">+IF(AND(ISNUMBER(OFFSET('Sanitation Data'!$H$11,0,10*ROW('Sanitation Data'!H197))),'Data Summary'!DH203="Yes"),OFFSET('Sanitation Data'!$H$11,0,10*ROW('Sanitation Data'!H197)),NA())</f>
        <v>#N/A</v>
      </c>
      <c r="AT203" s="507" t="e">
        <f ca="1">+IF(AND(ISNUMBER(OFFSET('Sanitation Data'!$H$12,0,10*ROW('Sanitation Data'!H197))),'Data Summary'!DI203="Yes"),OFFSET('Sanitation Data'!$H$12,0,10*ROW('Sanitation Data'!H197)),NA())</f>
        <v>#N/A</v>
      </c>
      <c r="AU203" s="507" t="e">
        <f ca="1">+IF(AND(ISNUMBER(OFFSET('Sanitation Data'!$I$4,0,10*ROW('Sanitation Data'!I197))),'Data Summary'!DJ203="Yes"),100-OFFSET('Sanitation Data'!$I$4,0,10*ROW('Sanitation Data'!I197)),NA())</f>
        <v>#N/A</v>
      </c>
      <c r="AV203" s="507" t="e">
        <f ca="1">+IF(AND(ISNUMBER(OFFSET('Sanitation Data'!$I$6,0,10*ROW('Sanitation Data'!I197))),'Data Summary'!DK203="Yes"),OFFSET('Sanitation Data'!$I$6,0,10*ROW('Sanitation Data'!I197)),NA())</f>
        <v>#N/A</v>
      </c>
      <c r="AW203" s="507" t="e">
        <f ca="1">+IF(AND(ISNUMBER(OFFSET('Sanitation Data'!$I$10,0,10*ROW('Sanitation Data'!I197))),'Data Summary'!DL203="Yes"),OFFSET('Sanitation Data'!$I$10,0,10*ROW('Sanitation Data'!I197)),NA())</f>
        <v>#N/A</v>
      </c>
      <c r="AX203" s="507" t="e">
        <f ca="1">+IF(AND(ISNUMBER(OFFSET('Sanitation Data'!$I$11,0,10*ROW('Sanitation Data'!I197))),'Data Summary'!DM203="Yes"),OFFSET('Sanitation Data'!$I$11,0,10*ROW('Sanitation Data'!I197)),NA())</f>
        <v>#N/A</v>
      </c>
      <c r="AY203" s="507" t="e">
        <f ca="1">+IF(AND(ISNUMBER(OFFSET('Sanitation Data'!$I$12,0,10*ROW('Sanitation Data'!I197))),'Data Summary'!DN203="Yes"),OFFSET('Sanitation Data'!$I$12,0,10*ROW('Sanitation Data'!I197)),NA())</f>
        <v>#N/A</v>
      </c>
      <c r="AZ203" s="508" t="e">
        <f ca="1">+IF(AND(ISNUMBER(OFFSET('Hygiene Data'!$D$5,0,10*ROW('Hygiene Data'!D197))),'Data Summary'!DO203="Yes"),OFFSET('Hygiene Data'!$D$5,0,10*ROW('Hygiene Data'!D197)),NA())</f>
        <v>#N/A</v>
      </c>
      <c r="BA203" s="508" t="e">
        <f ca="1">+IF(AND(ISNUMBER(OFFSET('Hygiene Data'!$D$7,0,10*ROW('Hygiene Data'!D197))),'Data Summary'!DP203="Yes"),OFFSET('Hygiene Data'!$D$7,0,10*ROW('Hygiene Data'!D197)),NA())</f>
        <v>#N/A</v>
      </c>
      <c r="BB203" s="508" t="e">
        <f ca="1">+IF(AND(ISNUMBER(OFFSET('Hygiene Data'!$D$9,0,10*ROW('Hygiene Data'!D197))),'Data Summary'!DQ203="Yes"),OFFSET('Hygiene Data'!$D$9,0,10*ROW('Hygiene Data'!D197)),NA())</f>
        <v>#N/A</v>
      </c>
      <c r="BC203" s="508" t="e">
        <f ca="1">+IF(AND(ISNUMBER(OFFSET('Hygiene Data'!$E$5,0,10*ROW('Hygiene Data'!E197))),'Data Summary'!DR203="Yes"),OFFSET('Hygiene Data'!$E$5,0,10*ROW('Hygiene Data'!E197)),NA())</f>
        <v>#N/A</v>
      </c>
      <c r="BD203" s="508" t="e">
        <f ca="1">+IF(AND(ISNUMBER(OFFSET('Hygiene Data'!$E$7,0,10*ROW('Hygiene Data'!E197))),'Data Summary'!DS203="Yes"),OFFSET('Hygiene Data'!$E$7,0,10*ROW('Hygiene Data'!E197)),NA())</f>
        <v>#N/A</v>
      </c>
      <c r="BE203" s="508" t="e">
        <f ca="1">+IF(AND(ISNUMBER(OFFSET('Hygiene Data'!$E$9,0,10*ROW('Hygiene Data'!E197))),'Data Summary'!DT203="Yes"),OFFSET('Hygiene Data'!$E$9,0,10*ROW('Hygiene Data'!E197)),NA())</f>
        <v>#N/A</v>
      </c>
      <c r="BF203" s="508" t="e">
        <f ca="1">+IF(AND(ISNUMBER(OFFSET('Hygiene Data'!$F$5,0,10*ROW('Hygiene Data'!F197))),'Data Summary'!DU203="Yes"),OFFSET('Hygiene Data'!$F$5,0,10*ROW('Hygiene Data'!F197)),NA())</f>
        <v>#N/A</v>
      </c>
      <c r="BG203" s="508" t="e">
        <f ca="1">+IF(AND(ISNUMBER(OFFSET('Hygiene Data'!$F$7,0,10*ROW('Hygiene Data'!F197))),'Data Summary'!DV203="Yes"),OFFSET('Hygiene Data'!$F$7,0,10*ROW('Hygiene Data'!F197)),NA())</f>
        <v>#N/A</v>
      </c>
      <c r="BH203" s="508" t="e">
        <f ca="1">+IF(AND(ISNUMBER(OFFSET('Hygiene Data'!$F$9,0,10*ROW('Hygiene Data'!F197))),'Data Summary'!DW203="Yes"),OFFSET('Hygiene Data'!$F$9,0,10*ROW('Hygiene Data'!F197)),NA())</f>
        <v>#N/A</v>
      </c>
      <c r="BI203" s="508" t="e">
        <f ca="1">+IF(AND(ISNUMBER(OFFSET('Hygiene Data'!$G$5,0,10*ROW('Hygiene Data'!G197))),'Data Summary'!DX203="Yes"),OFFSET('Hygiene Data'!$G$5,0,10*ROW('Hygiene Data'!G197)),NA())</f>
        <v>#N/A</v>
      </c>
      <c r="BJ203" s="508" t="e">
        <f ca="1">+IF(AND(ISNUMBER(OFFSET('Hygiene Data'!$G$7,0,10*ROW('Hygiene Data'!G197))),'Data Summary'!DY203="Yes"),OFFSET('Hygiene Data'!$G$7,0,10*ROW('Hygiene Data'!G197)),NA())</f>
        <v>#N/A</v>
      </c>
      <c r="BK203" s="508" t="e">
        <f ca="1">+IF(AND(ISNUMBER(OFFSET('Hygiene Data'!$G$9,0,10*ROW('Hygiene Data'!G197))),'Data Summary'!DZ203="Yes"),OFFSET('Hygiene Data'!$G$9,0,10*ROW('Hygiene Data'!G197)),NA())</f>
        <v>#N/A</v>
      </c>
      <c r="BL203" s="508" t="e">
        <f ca="1">+IF(AND(ISNUMBER(OFFSET('Hygiene Data'!$H$5,0,10*ROW('Hygiene Data'!H197))),'Data Summary'!EA203="Yes"),OFFSET('Hygiene Data'!$H$5,0,10*ROW('Hygiene Data'!H197)),NA())</f>
        <v>#N/A</v>
      </c>
      <c r="BM203" s="508" t="e">
        <f ca="1">+IF(AND(ISNUMBER(OFFSET('Hygiene Data'!$H$7,0,10*ROW('Hygiene Data'!H197))),'Data Summary'!EB203="Yes"),OFFSET('Hygiene Data'!$H$7,0,10*ROW('Hygiene Data'!H197)),NA())</f>
        <v>#N/A</v>
      </c>
      <c r="BN203" s="508" t="e">
        <f ca="1">+IF(AND(ISNUMBER(OFFSET('Hygiene Data'!$H$9,0,10*ROW('Hygiene Data'!H197))),'Data Summary'!EC203="Yes"),OFFSET('Hygiene Data'!$H$9,0,10*ROW('Hygiene Data'!H197)),NA())</f>
        <v>#N/A</v>
      </c>
      <c r="BO203" s="508" t="e">
        <f ca="1">+IF(AND(ISNUMBER(OFFSET('Hygiene Data'!$I$5,0,10*ROW('Hygiene Data'!I197))),'Data Summary'!ED203="Yes"),OFFSET('Hygiene Data'!$I$5,0,10*ROW('Hygiene Data'!I197)),NA())</f>
        <v>#N/A</v>
      </c>
      <c r="BP203" s="508" t="e">
        <f ca="1">+IF(AND(ISNUMBER(OFFSET('Hygiene Data'!$I$7,0,10*ROW('Hygiene Data'!I197))),'Data Summary'!EE203="Yes"),OFFSET('Hygiene Data'!$I$7,0,10*ROW('Hygiene Data'!I197)),NA())</f>
        <v>#N/A</v>
      </c>
      <c r="BQ203" s="508" t="e">
        <f ca="1">+IF(AND(ISNUMBER(OFFSET('Hygiene Data'!$I$9,0,10*ROW('Hygiene Data'!I197))),'Data Summary'!EF203="Yes"),OFFSET('Hygiene Data'!$I$9,0,10*ROW('Hygiene Data'!I197)),NA())</f>
        <v>#N/A</v>
      </c>
    </row>
    <row r="204" spans="1:69" x14ac:dyDescent="0.25">
      <c r="A204" s="504" t="e">
        <f ca="1">+RIGHT('Data Summary'!A204,LEN('Data Summary'!A204)-9)</f>
        <v>#VALUE!</v>
      </c>
      <c r="B204" s="478" t="str">
        <f ca="1">+IF(ISTEXT('Data Summary'!B204),'Data Summary'!B204,"")</f>
        <v/>
      </c>
      <c r="C204" s="505" t="e">
        <f ca="1">+VALUE('Data Summary'!C204)</f>
        <v>#VALUE!</v>
      </c>
      <c r="D204" s="506" t="e">
        <f ca="1">+IF(AND(ISNUMBER(OFFSET('Water Data'!$D$4,0,10*ROW('Water Data'!D198))),'Data Summary'!BS204="Yes"),100-OFFSET('Water Data'!$D$4,0,10*ROW('Water Data'!D198)),NA())</f>
        <v>#N/A</v>
      </c>
      <c r="E204" s="506" t="e">
        <f ca="1">+IF(AND(ISNUMBER(OFFSET('Water Data'!$D$6,0,10*ROW('Water Data'!D198))),'Data Summary'!BT204="Yes"),OFFSET('Water Data'!$D$6,0,10*ROW('Water Data'!D198)),NA())</f>
        <v>#N/A</v>
      </c>
      <c r="F204" s="506" t="e">
        <f ca="1">+IF(AND(ISNUMBER(OFFSET('Water Data'!$D$9,0,10*ROW('Water Data'!D198))),'Data Summary'!BU204="Yes"),OFFSET('Water Data'!$D$9,0,10*ROW('Water Data'!D198)),NA())</f>
        <v>#N/A</v>
      </c>
      <c r="G204" s="506" t="e">
        <f ca="1">+IF(AND(ISNUMBER(OFFSET('Water Data'!$E$4,0,10*ROW('Water Data'!E198))),'Data Summary'!BV204="Yes"),100-OFFSET('Water Data'!$E$4,0,10*ROW('Water Data'!E198)),NA())</f>
        <v>#N/A</v>
      </c>
      <c r="H204" s="506" t="e">
        <f ca="1">+IF(AND(ISNUMBER(OFFSET('Water Data'!$E$6,0,10*ROW('Water Data'!E198))),'Data Summary'!BW204="Yes"),OFFSET('Water Data'!$E$6,0,10*ROW('Water Data'!E198)),NA())</f>
        <v>#N/A</v>
      </c>
      <c r="I204" s="506" t="e">
        <f ca="1">+IF(AND(ISNUMBER(OFFSET('Water Data'!$E$9,0,10*ROW('Water Data'!E198))),'Data Summary'!BX204="Yes"),OFFSET('Water Data'!$E$9,0,10*ROW('Water Data'!E198)),NA())</f>
        <v>#N/A</v>
      </c>
      <c r="J204" s="506" t="e">
        <f ca="1">+IF(AND(ISNUMBER(OFFSET('Water Data'!$F$4,0,10*ROW('Water Data'!F198))),'Data Summary'!BY204="Yes"),100-OFFSET('Water Data'!$F$4,0,10*ROW('Water Data'!F198)),NA())</f>
        <v>#N/A</v>
      </c>
      <c r="K204" s="506" t="e">
        <f ca="1">+IF(AND(ISNUMBER(OFFSET('Water Data'!$F$6,0,10*ROW('Water Data'!F198))),'Data Summary'!BZ204="Yes"),OFFSET('Water Data'!$F$6,0,10*ROW('Water Data'!F198)),NA())</f>
        <v>#N/A</v>
      </c>
      <c r="L204" s="506" t="e">
        <f ca="1">+IF(AND(ISNUMBER(OFFSET('Water Data'!$F$9,0,10*ROW('Water Data'!F198))),'Data Summary'!CA204="Yes"),OFFSET('Water Data'!$F$9,0,10*ROW('Water Data'!F198)),NA())</f>
        <v>#N/A</v>
      </c>
      <c r="M204" s="506" t="e">
        <f ca="1">+IF(AND(ISNUMBER(OFFSET('Water Data'!$G$4,0,10*ROW('Water Data'!G198))),'Data Summary'!CB204="Yes"),100-OFFSET('Water Data'!$G$4,0,10*ROW('Water Data'!G198)),NA())</f>
        <v>#N/A</v>
      </c>
      <c r="N204" s="506" t="e">
        <f ca="1">+IF(AND(ISNUMBER(OFFSET('Water Data'!$G$6,0,10*ROW('Water Data'!G198))),'Data Summary'!CC204="Yes"),OFFSET('Water Data'!$G$6,0,10*ROW('Water Data'!G198)),NA())</f>
        <v>#N/A</v>
      </c>
      <c r="O204" s="506" t="e">
        <f ca="1">+IF(AND(ISNUMBER(OFFSET('Water Data'!$G$9,0,10*ROW('Water Data'!G198))),'Data Summary'!CD204="Yes"),OFFSET('Water Data'!$G$9,0,10*ROW('Water Data'!G198)),NA())</f>
        <v>#N/A</v>
      </c>
      <c r="P204" s="506" t="e">
        <f ca="1">+IF(AND(ISNUMBER(OFFSET('Water Data'!$H$4,0,10*ROW('Water Data'!H198))),'Data Summary'!CE204="Yes"),100-OFFSET('Water Data'!$H$4,0,10*ROW('Water Data'!H198)),NA())</f>
        <v>#N/A</v>
      </c>
      <c r="Q204" s="506" t="e">
        <f ca="1">+IF(AND(ISNUMBER(OFFSET('Water Data'!$H$6,0,10*ROW('Water Data'!H198))),'Data Summary'!CF204="Yes"),OFFSET('Water Data'!$H$6,0,10*ROW('Water Data'!H198)),NA())</f>
        <v>#N/A</v>
      </c>
      <c r="R204" s="506" t="e">
        <f ca="1">+IF(AND(ISNUMBER(OFFSET('Water Data'!$H$9,0,10*ROW('Water Data'!H198))),'Data Summary'!CG204="Yes"),OFFSET('Water Data'!$H$9,0,10*ROW('Water Data'!H198)),NA())</f>
        <v>#N/A</v>
      </c>
      <c r="S204" s="506" t="e">
        <f ca="1">+IF(AND(ISNUMBER(OFFSET('Water Data'!$I$4,0,10*ROW('Water Data'!I198))),'Data Summary'!CH204="Yes"),100-OFFSET('Water Data'!$I$4,0,10*ROW('Water Data'!I198)),NA())</f>
        <v>#N/A</v>
      </c>
      <c r="T204" s="506" t="e">
        <f ca="1">+IF(AND(ISNUMBER(OFFSET('Water Data'!$I$6,0,10*ROW('Water Data'!I198))),'Data Summary'!CI204="Yes"),OFFSET('Water Data'!$I$6,0,10*ROW('Water Data'!I198)),NA())</f>
        <v>#N/A</v>
      </c>
      <c r="U204" s="506" t="e">
        <f ca="1">+IF(AND(ISNUMBER(OFFSET('Water Data'!$I$9,0,10*ROW('Water Data'!I198))),'Data Summary'!CJ204="Yes"),OFFSET('Water Data'!$I$9,0,10*ROW('Water Data'!I198)),NA())</f>
        <v>#N/A</v>
      </c>
      <c r="V204" s="507" t="e">
        <f ca="1">+IF(AND(ISNUMBER(OFFSET('Sanitation Data'!$D$4,0,10*ROW('Sanitation Data'!D198))),'Data Summary'!CK204="Yes"),100-OFFSET('Sanitation Data'!$D$4,0,10*ROW('Sanitation Data'!D198)),NA())</f>
        <v>#N/A</v>
      </c>
      <c r="W204" s="507" t="e">
        <f ca="1">+IF(AND(ISNUMBER(OFFSET('Sanitation Data'!$D$6,0,10*ROW('Sanitation Data'!D198))),'Data Summary'!CL204="Yes"),OFFSET('Sanitation Data'!$D$6,0,10*ROW('Sanitation Data'!D198)),NA())</f>
        <v>#N/A</v>
      </c>
      <c r="X204" s="507" t="e">
        <f ca="1">+IF(AND(ISNUMBER(OFFSET('Sanitation Data'!$D$10,0,10*ROW('Sanitation Data'!D198))),'Data Summary'!CM204="Yes"),OFFSET('Sanitation Data'!$D$10,0,10*ROW('Sanitation Data'!D198)),NA())</f>
        <v>#N/A</v>
      </c>
      <c r="Y204" s="507" t="e">
        <f ca="1">+IF(AND(ISNUMBER(OFFSET('Sanitation Data'!$D$11,0,10*ROW('Sanitation Data'!D198))),'Data Summary'!CN204="Yes"),OFFSET('Sanitation Data'!$D$11,0,10*ROW('Sanitation Data'!D198)),NA())</f>
        <v>#N/A</v>
      </c>
      <c r="Z204" s="507" t="e">
        <f ca="1">+IF(AND(ISNUMBER(OFFSET('Sanitation Data'!$D$12,0,10*ROW('Sanitation Data'!D198))),'Data Summary'!CO204="Yes"),OFFSET('Sanitation Data'!$D$12,0,10*ROW('Sanitation Data'!D198)),NA())</f>
        <v>#N/A</v>
      </c>
      <c r="AA204" s="507" t="e">
        <f ca="1">+IF(AND(ISNUMBER(OFFSET('Sanitation Data'!$E$4,0,10*ROW('Sanitation Data'!E198))),'Data Summary'!CP204="Yes"),100-OFFSET('Sanitation Data'!$E$4,0,10*ROW('Sanitation Data'!E198)),NA())</f>
        <v>#N/A</v>
      </c>
      <c r="AB204" s="507" t="e">
        <f ca="1">+IF(AND(ISNUMBER(OFFSET('Sanitation Data'!$E$6,0,10*ROW('Sanitation Data'!E198))),'Data Summary'!CQ204="Yes"),OFFSET('Sanitation Data'!$E$6,0,10*ROW('Sanitation Data'!E198)),NA())</f>
        <v>#N/A</v>
      </c>
      <c r="AC204" s="507" t="e">
        <f ca="1">+IF(AND(ISNUMBER(OFFSET('Sanitation Data'!$E$10,0,10*ROW('Sanitation Data'!E198))),'Data Summary'!CR204="Yes"),OFFSET('Sanitation Data'!$E$10,0,10*ROW('Sanitation Data'!E198)),NA())</f>
        <v>#N/A</v>
      </c>
      <c r="AD204" s="507" t="e">
        <f ca="1">+IF(AND(ISNUMBER(OFFSET('Sanitation Data'!$E$11,0,10*ROW('Sanitation Data'!E198))),'Data Summary'!CS204="Yes"),OFFSET('Sanitation Data'!$E$11,0,10*ROW('Sanitation Data'!E198)),NA())</f>
        <v>#N/A</v>
      </c>
      <c r="AE204" s="507" t="e">
        <f ca="1">+IF(AND(ISNUMBER(OFFSET('Sanitation Data'!$E$12,0,10*ROW('Sanitation Data'!E198))),'Data Summary'!CT204="Yes"),OFFSET('Sanitation Data'!$E$12,0,10*ROW('Sanitation Data'!E198)),NA())</f>
        <v>#N/A</v>
      </c>
      <c r="AF204" s="507" t="e">
        <f ca="1">+IF(AND(ISNUMBER(OFFSET('Sanitation Data'!$F$4,0,10*ROW('Sanitation Data'!F198))),'Data Summary'!CU204="Yes"),100-OFFSET('Sanitation Data'!$F$4,0,10*ROW('Sanitation Data'!F198)),NA())</f>
        <v>#N/A</v>
      </c>
      <c r="AG204" s="507" t="e">
        <f ca="1">+IF(AND(ISNUMBER(OFFSET('Sanitation Data'!$F$6,0,10*ROW('Sanitation Data'!F198))),'Data Summary'!CV204="Yes"),OFFSET('Sanitation Data'!$F$6,0,10*ROW('Sanitation Data'!F198)),NA())</f>
        <v>#N/A</v>
      </c>
      <c r="AH204" s="507" t="e">
        <f ca="1">+IF(AND(ISNUMBER(OFFSET('Sanitation Data'!$F$10,0,10*ROW('Sanitation Data'!F198))),'Data Summary'!CW204="Yes"),OFFSET('Sanitation Data'!$F$10,0,10*ROW('Sanitation Data'!F198)),NA())</f>
        <v>#N/A</v>
      </c>
      <c r="AI204" s="507" t="e">
        <f ca="1">+IF(AND(ISNUMBER(OFFSET('Sanitation Data'!$F$11,0,10*ROW('Sanitation Data'!F198))),'Data Summary'!CX204="Yes"),OFFSET('Sanitation Data'!$F$11,0,10*ROW('Sanitation Data'!F198)),NA())</f>
        <v>#N/A</v>
      </c>
      <c r="AJ204" s="507" t="e">
        <f ca="1">+IF(AND(ISNUMBER(OFFSET('Sanitation Data'!$F$12,0,10*ROW('Sanitation Data'!F198))),'Data Summary'!CY204="Yes"),OFFSET('Sanitation Data'!$F$12,0,10*ROW('Sanitation Data'!F198)),NA())</f>
        <v>#N/A</v>
      </c>
      <c r="AK204" s="507" t="e">
        <f ca="1">+IF(AND(ISNUMBER(OFFSET('Sanitation Data'!$G$4,0,10*ROW('Sanitation Data'!G198))),'Data Summary'!CZ204="Yes"),100-OFFSET('Sanitation Data'!$G$4,0,10*ROW('Sanitation Data'!G198)),NA())</f>
        <v>#N/A</v>
      </c>
      <c r="AL204" s="507" t="e">
        <f ca="1">+IF(AND(ISNUMBER(OFFSET('Sanitation Data'!$G$6,0,10*ROW('Sanitation Data'!G198))),'Data Summary'!DA204="Yes"),OFFSET('Sanitation Data'!$G$6,0,10*ROW('Sanitation Data'!G198)),NA())</f>
        <v>#N/A</v>
      </c>
      <c r="AM204" s="507" t="e">
        <f ca="1">+IF(AND(ISNUMBER(OFFSET('Sanitation Data'!$G$10,0,10*ROW('Sanitation Data'!G198))),'Data Summary'!DB204="Yes"),OFFSET('Sanitation Data'!$G$10,0,10*ROW('Sanitation Data'!G198)),NA())</f>
        <v>#N/A</v>
      </c>
      <c r="AN204" s="507" t="e">
        <f ca="1">+IF(AND(ISNUMBER(OFFSET('Sanitation Data'!$G$11,0,10*ROW('Sanitation Data'!G198))),'Data Summary'!DC204="Yes"),OFFSET('Sanitation Data'!$G$11,0,10*ROW('Sanitation Data'!G198)),NA())</f>
        <v>#N/A</v>
      </c>
      <c r="AO204" s="507" t="e">
        <f ca="1">+IF(AND(ISNUMBER(OFFSET('Sanitation Data'!$G$12,0,10*ROW('Sanitation Data'!G198))),'Data Summary'!DD204="Yes"),OFFSET('Sanitation Data'!$G$12,0,10*ROW('Sanitation Data'!G198)),NA())</f>
        <v>#N/A</v>
      </c>
      <c r="AP204" s="507" t="e">
        <f ca="1">+IF(AND(ISNUMBER(OFFSET('Sanitation Data'!$H$4,0,10*ROW('Sanitation Data'!H198))),'Data Summary'!DE204="Yes"),100-OFFSET('Sanitation Data'!$H$4,0,10*ROW('Sanitation Data'!H198)),NA())</f>
        <v>#N/A</v>
      </c>
      <c r="AQ204" s="507" t="e">
        <f ca="1">+IF(AND(ISNUMBER(OFFSET('Sanitation Data'!$H$6,0,10*ROW('Sanitation Data'!H198))),'Data Summary'!DF204="Yes"),OFFSET('Sanitation Data'!$H$6,0,10*ROW('Sanitation Data'!H198)),NA())</f>
        <v>#N/A</v>
      </c>
      <c r="AR204" s="507" t="e">
        <f ca="1">+IF(AND(ISNUMBER(OFFSET('Sanitation Data'!$H$10,0,10*ROW('Sanitation Data'!H198))),'Data Summary'!DG204="Yes"),OFFSET('Sanitation Data'!$H$10,0,10*ROW('Sanitation Data'!H198)),NA())</f>
        <v>#N/A</v>
      </c>
      <c r="AS204" s="507" t="e">
        <f ca="1">+IF(AND(ISNUMBER(OFFSET('Sanitation Data'!$H$11,0,10*ROW('Sanitation Data'!H198))),'Data Summary'!DH204="Yes"),OFFSET('Sanitation Data'!$H$11,0,10*ROW('Sanitation Data'!H198)),NA())</f>
        <v>#N/A</v>
      </c>
      <c r="AT204" s="507" t="e">
        <f ca="1">+IF(AND(ISNUMBER(OFFSET('Sanitation Data'!$H$12,0,10*ROW('Sanitation Data'!H198))),'Data Summary'!DI204="Yes"),OFFSET('Sanitation Data'!$H$12,0,10*ROW('Sanitation Data'!H198)),NA())</f>
        <v>#N/A</v>
      </c>
      <c r="AU204" s="507" t="e">
        <f ca="1">+IF(AND(ISNUMBER(OFFSET('Sanitation Data'!$I$4,0,10*ROW('Sanitation Data'!I198))),'Data Summary'!DJ204="Yes"),100-OFFSET('Sanitation Data'!$I$4,0,10*ROW('Sanitation Data'!I198)),NA())</f>
        <v>#N/A</v>
      </c>
      <c r="AV204" s="507" t="e">
        <f ca="1">+IF(AND(ISNUMBER(OFFSET('Sanitation Data'!$I$6,0,10*ROW('Sanitation Data'!I198))),'Data Summary'!DK204="Yes"),OFFSET('Sanitation Data'!$I$6,0,10*ROW('Sanitation Data'!I198)),NA())</f>
        <v>#N/A</v>
      </c>
      <c r="AW204" s="507" t="e">
        <f ca="1">+IF(AND(ISNUMBER(OFFSET('Sanitation Data'!$I$10,0,10*ROW('Sanitation Data'!I198))),'Data Summary'!DL204="Yes"),OFFSET('Sanitation Data'!$I$10,0,10*ROW('Sanitation Data'!I198)),NA())</f>
        <v>#N/A</v>
      </c>
      <c r="AX204" s="507" t="e">
        <f ca="1">+IF(AND(ISNUMBER(OFFSET('Sanitation Data'!$I$11,0,10*ROW('Sanitation Data'!I198))),'Data Summary'!DM204="Yes"),OFFSET('Sanitation Data'!$I$11,0,10*ROW('Sanitation Data'!I198)),NA())</f>
        <v>#N/A</v>
      </c>
      <c r="AY204" s="507" t="e">
        <f ca="1">+IF(AND(ISNUMBER(OFFSET('Sanitation Data'!$I$12,0,10*ROW('Sanitation Data'!I198))),'Data Summary'!DN204="Yes"),OFFSET('Sanitation Data'!$I$12,0,10*ROW('Sanitation Data'!I198)),NA())</f>
        <v>#N/A</v>
      </c>
      <c r="AZ204" s="508" t="e">
        <f ca="1">+IF(AND(ISNUMBER(OFFSET('Hygiene Data'!$D$5,0,10*ROW('Hygiene Data'!D198))),'Data Summary'!DO204="Yes"),OFFSET('Hygiene Data'!$D$5,0,10*ROW('Hygiene Data'!D198)),NA())</f>
        <v>#N/A</v>
      </c>
      <c r="BA204" s="508" t="e">
        <f ca="1">+IF(AND(ISNUMBER(OFFSET('Hygiene Data'!$D$7,0,10*ROW('Hygiene Data'!D198))),'Data Summary'!DP204="Yes"),OFFSET('Hygiene Data'!$D$7,0,10*ROW('Hygiene Data'!D198)),NA())</f>
        <v>#N/A</v>
      </c>
      <c r="BB204" s="508" t="e">
        <f ca="1">+IF(AND(ISNUMBER(OFFSET('Hygiene Data'!$D$9,0,10*ROW('Hygiene Data'!D198))),'Data Summary'!DQ204="Yes"),OFFSET('Hygiene Data'!$D$9,0,10*ROW('Hygiene Data'!D198)),NA())</f>
        <v>#N/A</v>
      </c>
      <c r="BC204" s="508" t="e">
        <f ca="1">+IF(AND(ISNUMBER(OFFSET('Hygiene Data'!$E$5,0,10*ROW('Hygiene Data'!E198))),'Data Summary'!DR204="Yes"),OFFSET('Hygiene Data'!$E$5,0,10*ROW('Hygiene Data'!E198)),NA())</f>
        <v>#N/A</v>
      </c>
      <c r="BD204" s="508" t="e">
        <f ca="1">+IF(AND(ISNUMBER(OFFSET('Hygiene Data'!$E$7,0,10*ROW('Hygiene Data'!E198))),'Data Summary'!DS204="Yes"),OFFSET('Hygiene Data'!$E$7,0,10*ROW('Hygiene Data'!E198)),NA())</f>
        <v>#N/A</v>
      </c>
      <c r="BE204" s="508" t="e">
        <f ca="1">+IF(AND(ISNUMBER(OFFSET('Hygiene Data'!$E$9,0,10*ROW('Hygiene Data'!E198))),'Data Summary'!DT204="Yes"),OFFSET('Hygiene Data'!$E$9,0,10*ROW('Hygiene Data'!E198)),NA())</f>
        <v>#N/A</v>
      </c>
      <c r="BF204" s="508" t="e">
        <f ca="1">+IF(AND(ISNUMBER(OFFSET('Hygiene Data'!$F$5,0,10*ROW('Hygiene Data'!F198))),'Data Summary'!DU204="Yes"),OFFSET('Hygiene Data'!$F$5,0,10*ROW('Hygiene Data'!F198)),NA())</f>
        <v>#N/A</v>
      </c>
      <c r="BG204" s="508" t="e">
        <f ca="1">+IF(AND(ISNUMBER(OFFSET('Hygiene Data'!$F$7,0,10*ROW('Hygiene Data'!F198))),'Data Summary'!DV204="Yes"),OFFSET('Hygiene Data'!$F$7,0,10*ROW('Hygiene Data'!F198)),NA())</f>
        <v>#N/A</v>
      </c>
      <c r="BH204" s="508" t="e">
        <f ca="1">+IF(AND(ISNUMBER(OFFSET('Hygiene Data'!$F$9,0,10*ROW('Hygiene Data'!F198))),'Data Summary'!DW204="Yes"),OFFSET('Hygiene Data'!$F$9,0,10*ROW('Hygiene Data'!F198)),NA())</f>
        <v>#N/A</v>
      </c>
      <c r="BI204" s="508" t="e">
        <f ca="1">+IF(AND(ISNUMBER(OFFSET('Hygiene Data'!$G$5,0,10*ROW('Hygiene Data'!G198))),'Data Summary'!DX204="Yes"),OFFSET('Hygiene Data'!$G$5,0,10*ROW('Hygiene Data'!G198)),NA())</f>
        <v>#N/A</v>
      </c>
      <c r="BJ204" s="508" t="e">
        <f ca="1">+IF(AND(ISNUMBER(OFFSET('Hygiene Data'!$G$7,0,10*ROW('Hygiene Data'!G198))),'Data Summary'!DY204="Yes"),OFFSET('Hygiene Data'!$G$7,0,10*ROW('Hygiene Data'!G198)),NA())</f>
        <v>#N/A</v>
      </c>
      <c r="BK204" s="508" t="e">
        <f ca="1">+IF(AND(ISNUMBER(OFFSET('Hygiene Data'!$G$9,0,10*ROW('Hygiene Data'!G198))),'Data Summary'!DZ204="Yes"),OFFSET('Hygiene Data'!$G$9,0,10*ROW('Hygiene Data'!G198)),NA())</f>
        <v>#N/A</v>
      </c>
      <c r="BL204" s="508" t="e">
        <f ca="1">+IF(AND(ISNUMBER(OFFSET('Hygiene Data'!$H$5,0,10*ROW('Hygiene Data'!H198))),'Data Summary'!EA204="Yes"),OFFSET('Hygiene Data'!$H$5,0,10*ROW('Hygiene Data'!H198)),NA())</f>
        <v>#N/A</v>
      </c>
      <c r="BM204" s="508" t="e">
        <f ca="1">+IF(AND(ISNUMBER(OFFSET('Hygiene Data'!$H$7,0,10*ROW('Hygiene Data'!H198))),'Data Summary'!EB204="Yes"),OFFSET('Hygiene Data'!$H$7,0,10*ROW('Hygiene Data'!H198)),NA())</f>
        <v>#N/A</v>
      </c>
      <c r="BN204" s="508" t="e">
        <f ca="1">+IF(AND(ISNUMBER(OFFSET('Hygiene Data'!$H$9,0,10*ROW('Hygiene Data'!H198))),'Data Summary'!EC204="Yes"),OFFSET('Hygiene Data'!$H$9,0,10*ROW('Hygiene Data'!H198)),NA())</f>
        <v>#N/A</v>
      </c>
      <c r="BO204" s="508" t="e">
        <f ca="1">+IF(AND(ISNUMBER(OFFSET('Hygiene Data'!$I$5,0,10*ROW('Hygiene Data'!I198))),'Data Summary'!ED204="Yes"),OFFSET('Hygiene Data'!$I$5,0,10*ROW('Hygiene Data'!I198)),NA())</f>
        <v>#N/A</v>
      </c>
      <c r="BP204" s="508" t="e">
        <f ca="1">+IF(AND(ISNUMBER(OFFSET('Hygiene Data'!$I$7,0,10*ROW('Hygiene Data'!I198))),'Data Summary'!EE204="Yes"),OFFSET('Hygiene Data'!$I$7,0,10*ROW('Hygiene Data'!I198)),NA())</f>
        <v>#N/A</v>
      </c>
      <c r="BQ204" s="508" t="e">
        <f ca="1">+IF(AND(ISNUMBER(OFFSET('Hygiene Data'!$I$9,0,10*ROW('Hygiene Data'!I198))),'Data Summary'!EF204="Yes"),OFFSET('Hygiene Data'!$I$9,0,10*ROW('Hygiene Data'!I198)),NA())</f>
        <v>#N/A</v>
      </c>
    </row>
    <row r="205" spans="1:69" x14ac:dyDescent="0.25">
      <c r="A205" s="504" t="e">
        <f ca="1">+RIGHT('Data Summary'!A205,LEN('Data Summary'!A205)-9)</f>
        <v>#VALUE!</v>
      </c>
      <c r="B205" s="478" t="str">
        <f ca="1">+IF(ISTEXT('Data Summary'!B205),'Data Summary'!B205,"")</f>
        <v/>
      </c>
      <c r="C205" s="505" t="e">
        <f ca="1">+VALUE('Data Summary'!C205)</f>
        <v>#VALUE!</v>
      </c>
      <c r="D205" s="506" t="e">
        <f ca="1">+IF(AND(ISNUMBER(OFFSET('Water Data'!$D$4,0,10*ROW('Water Data'!D199))),'Data Summary'!BS205="Yes"),100-OFFSET('Water Data'!$D$4,0,10*ROW('Water Data'!D199)),NA())</f>
        <v>#N/A</v>
      </c>
      <c r="E205" s="506" t="e">
        <f ca="1">+IF(AND(ISNUMBER(OFFSET('Water Data'!$D$6,0,10*ROW('Water Data'!D199))),'Data Summary'!BT205="Yes"),OFFSET('Water Data'!$D$6,0,10*ROW('Water Data'!D199)),NA())</f>
        <v>#N/A</v>
      </c>
      <c r="F205" s="506" t="e">
        <f ca="1">+IF(AND(ISNUMBER(OFFSET('Water Data'!$D$9,0,10*ROW('Water Data'!D199))),'Data Summary'!BU205="Yes"),OFFSET('Water Data'!$D$9,0,10*ROW('Water Data'!D199)),NA())</f>
        <v>#N/A</v>
      </c>
      <c r="G205" s="506" t="e">
        <f ca="1">+IF(AND(ISNUMBER(OFFSET('Water Data'!$E$4,0,10*ROW('Water Data'!E199))),'Data Summary'!BV205="Yes"),100-OFFSET('Water Data'!$E$4,0,10*ROW('Water Data'!E199)),NA())</f>
        <v>#N/A</v>
      </c>
      <c r="H205" s="506" t="e">
        <f ca="1">+IF(AND(ISNUMBER(OFFSET('Water Data'!$E$6,0,10*ROW('Water Data'!E199))),'Data Summary'!BW205="Yes"),OFFSET('Water Data'!$E$6,0,10*ROW('Water Data'!E199)),NA())</f>
        <v>#N/A</v>
      </c>
      <c r="I205" s="506" t="e">
        <f ca="1">+IF(AND(ISNUMBER(OFFSET('Water Data'!$E$9,0,10*ROW('Water Data'!E199))),'Data Summary'!BX205="Yes"),OFFSET('Water Data'!$E$9,0,10*ROW('Water Data'!E199)),NA())</f>
        <v>#N/A</v>
      </c>
      <c r="J205" s="506" t="e">
        <f ca="1">+IF(AND(ISNUMBER(OFFSET('Water Data'!$F$4,0,10*ROW('Water Data'!F199))),'Data Summary'!BY205="Yes"),100-OFFSET('Water Data'!$F$4,0,10*ROW('Water Data'!F199)),NA())</f>
        <v>#N/A</v>
      </c>
      <c r="K205" s="506" t="e">
        <f ca="1">+IF(AND(ISNUMBER(OFFSET('Water Data'!$F$6,0,10*ROW('Water Data'!F199))),'Data Summary'!BZ205="Yes"),OFFSET('Water Data'!$F$6,0,10*ROW('Water Data'!F199)),NA())</f>
        <v>#N/A</v>
      </c>
      <c r="L205" s="506" t="e">
        <f ca="1">+IF(AND(ISNUMBER(OFFSET('Water Data'!$F$9,0,10*ROW('Water Data'!F199))),'Data Summary'!CA205="Yes"),OFFSET('Water Data'!$F$9,0,10*ROW('Water Data'!F199)),NA())</f>
        <v>#N/A</v>
      </c>
      <c r="M205" s="506" t="e">
        <f ca="1">+IF(AND(ISNUMBER(OFFSET('Water Data'!$G$4,0,10*ROW('Water Data'!G199))),'Data Summary'!CB205="Yes"),100-OFFSET('Water Data'!$G$4,0,10*ROW('Water Data'!G199)),NA())</f>
        <v>#N/A</v>
      </c>
      <c r="N205" s="506" t="e">
        <f ca="1">+IF(AND(ISNUMBER(OFFSET('Water Data'!$G$6,0,10*ROW('Water Data'!G199))),'Data Summary'!CC205="Yes"),OFFSET('Water Data'!$G$6,0,10*ROW('Water Data'!G199)),NA())</f>
        <v>#N/A</v>
      </c>
      <c r="O205" s="506" t="e">
        <f ca="1">+IF(AND(ISNUMBER(OFFSET('Water Data'!$G$9,0,10*ROW('Water Data'!G199))),'Data Summary'!CD205="Yes"),OFFSET('Water Data'!$G$9,0,10*ROW('Water Data'!G199)),NA())</f>
        <v>#N/A</v>
      </c>
      <c r="P205" s="506" t="e">
        <f ca="1">+IF(AND(ISNUMBER(OFFSET('Water Data'!$H$4,0,10*ROW('Water Data'!H199))),'Data Summary'!CE205="Yes"),100-OFFSET('Water Data'!$H$4,0,10*ROW('Water Data'!H199)),NA())</f>
        <v>#N/A</v>
      </c>
      <c r="Q205" s="506" t="e">
        <f ca="1">+IF(AND(ISNUMBER(OFFSET('Water Data'!$H$6,0,10*ROW('Water Data'!H199))),'Data Summary'!CF205="Yes"),OFFSET('Water Data'!$H$6,0,10*ROW('Water Data'!H199)),NA())</f>
        <v>#N/A</v>
      </c>
      <c r="R205" s="506" t="e">
        <f ca="1">+IF(AND(ISNUMBER(OFFSET('Water Data'!$H$9,0,10*ROW('Water Data'!H199))),'Data Summary'!CG205="Yes"),OFFSET('Water Data'!$H$9,0,10*ROW('Water Data'!H199)),NA())</f>
        <v>#N/A</v>
      </c>
      <c r="S205" s="506" t="e">
        <f ca="1">+IF(AND(ISNUMBER(OFFSET('Water Data'!$I$4,0,10*ROW('Water Data'!I199))),'Data Summary'!CH205="Yes"),100-OFFSET('Water Data'!$I$4,0,10*ROW('Water Data'!I199)),NA())</f>
        <v>#N/A</v>
      </c>
      <c r="T205" s="506" t="e">
        <f ca="1">+IF(AND(ISNUMBER(OFFSET('Water Data'!$I$6,0,10*ROW('Water Data'!I199))),'Data Summary'!CI205="Yes"),OFFSET('Water Data'!$I$6,0,10*ROW('Water Data'!I199)),NA())</f>
        <v>#N/A</v>
      </c>
      <c r="U205" s="506" t="e">
        <f ca="1">+IF(AND(ISNUMBER(OFFSET('Water Data'!$I$9,0,10*ROW('Water Data'!I199))),'Data Summary'!CJ205="Yes"),OFFSET('Water Data'!$I$9,0,10*ROW('Water Data'!I199)),NA())</f>
        <v>#N/A</v>
      </c>
      <c r="V205" s="507" t="e">
        <f ca="1">+IF(AND(ISNUMBER(OFFSET('Sanitation Data'!$D$4,0,10*ROW('Sanitation Data'!D199))),'Data Summary'!CK205="Yes"),100-OFFSET('Sanitation Data'!$D$4,0,10*ROW('Sanitation Data'!D199)),NA())</f>
        <v>#N/A</v>
      </c>
      <c r="W205" s="507" t="e">
        <f ca="1">+IF(AND(ISNUMBER(OFFSET('Sanitation Data'!$D$6,0,10*ROW('Sanitation Data'!D199))),'Data Summary'!CL205="Yes"),OFFSET('Sanitation Data'!$D$6,0,10*ROW('Sanitation Data'!D199)),NA())</f>
        <v>#N/A</v>
      </c>
      <c r="X205" s="507" t="e">
        <f ca="1">+IF(AND(ISNUMBER(OFFSET('Sanitation Data'!$D$10,0,10*ROW('Sanitation Data'!D199))),'Data Summary'!CM205="Yes"),OFFSET('Sanitation Data'!$D$10,0,10*ROW('Sanitation Data'!D199)),NA())</f>
        <v>#N/A</v>
      </c>
      <c r="Y205" s="507" t="e">
        <f ca="1">+IF(AND(ISNUMBER(OFFSET('Sanitation Data'!$D$11,0,10*ROW('Sanitation Data'!D199))),'Data Summary'!CN205="Yes"),OFFSET('Sanitation Data'!$D$11,0,10*ROW('Sanitation Data'!D199)),NA())</f>
        <v>#N/A</v>
      </c>
      <c r="Z205" s="507" t="e">
        <f ca="1">+IF(AND(ISNUMBER(OFFSET('Sanitation Data'!$D$12,0,10*ROW('Sanitation Data'!D199))),'Data Summary'!CO205="Yes"),OFFSET('Sanitation Data'!$D$12,0,10*ROW('Sanitation Data'!D199)),NA())</f>
        <v>#N/A</v>
      </c>
      <c r="AA205" s="507" t="e">
        <f ca="1">+IF(AND(ISNUMBER(OFFSET('Sanitation Data'!$E$4,0,10*ROW('Sanitation Data'!E199))),'Data Summary'!CP205="Yes"),100-OFFSET('Sanitation Data'!$E$4,0,10*ROW('Sanitation Data'!E199)),NA())</f>
        <v>#N/A</v>
      </c>
      <c r="AB205" s="507" t="e">
        <f ca="1">+IF(AND(ISNUMBER(OFFSET('Sanitation Data'!$E$6,0,10*ROW('Sanitation Data'!E199))),'Data Summary'!CQ205="Yes"),OFFSET('Sanitation Data'!$E$6,0,10*ROW('Sanitation Data'!E199)),NA())</f>
        <v>#N/A</v>
      </c>
      <c r="AC205" s="507" t="e">
        <f ca="1">+IF(AND(ISNUMBER(OFFSET('Sanitation Data'!$E$10,0,10*ROW('Sanitation Data'!E199))),'Data Summary'!CR205="Yes"),OFFSET('Sanitation Data'!$E$10,0,10*ROW('Sanitation Data'!E199)),NA())</f>
        <v>#N/A</v>
      </c>
      <c r="AD205" s="507" t="e">
        <f ca="1">+IF(AND(ISNUMBER(OFFSET('Sanitation Data'!$E$11,0,10*ROW('Sanitation Data'!E199))),'Data Summary'!CS205="Yes"),OFFSET('Sanitation Data'!$E$11,0,10*ROW('Sanitation Data'!E199)),NA())</f>
        <v>#N/A</v>
      </c>
      <c r="AE205" s="507" t="e">
        <f ca="1">+IF(AND(ISNUMBER(OFFSET('Sanitation Data'!$E$12,0,10*ROW('Sanitation Data'!E199))),'Data Summary'!CT205="Yes"),OFFSET('Sanitation Data'!$E$12,0,10*ROW('Sanitation Data'!E199)),NA())</f>
        <v>#N/A</v>
      </c>
      <c r="AF205" s="507" t="e">
        <f ca="1">+IF(AND(ISNUMBER(OFFSET('Sanitation Data'!$F$4,0,10*ROW('Sanitation Data'!F199))),'Data Summary'!CU205="Yes"),100-OFFSET('Sanitation Data'!$F$4,0,10*ROW('Sanitation Data'!F199)),NA())</f>
        <v>#N/A</v>
      </c>
      <c r="AG205" s="507" t="e">
        <f ca="1">+IF(AND(ISNUMBER(OFFSET('Sanitation Data'!$F$6,0,10*ROW('Sanitation Data'!F199))),'Data Summary'!CV205="Yes"),OFFSET('Sanitation Data'!$F$6,0,10*ROW('Sanitation Data'!F199)),NA())</f>
        <v>#N/A</v>
      </c>
      <c r="AH205" s="507" t="e">
        <f ca="1">+IF(AND(ISNUMBER(OFFSET('Sanitation Data'!$F$10,0,10*ROW('Sanitation Data'!F199))),'Data Summary'!CW205="Yes"),OFFSET('Sanitation Data'!$F$10,0,10*ROW('Sanitation Data'!F199)),NA())</f>
        <v>#N/A</v>
      </c>
      <c r="AI205" s="507" t="e">
        <f ca="1">+IF(AND(ISNUMBER(OFFSET('Sanitation Data'!$F$11,0,10*ROW('Sanitation Data'!F199))),'Data Summary'!CX205="Yes"),OFFSET('Sanitation Data'!$F$11,0,10*ROW('Sanitation Data'!F199)),NA())</f>
        <v>#N/A</v>
      </c>
      <c r="AJ205" s="507" t="e">
        <f ca="1">+IF(AND(ISNUMBER(OFFSET('Sanitation Data'!$F$12,0,10*ROW('Sanitation Data'!F199))),'Data Summary'!CY205="Yes"),OFFSET('Sanitation Data'!$F$12,0,10*ROW('Sanitation Data'!F199)),NA())</f>
        <v>#N/A</v>
      </c>
      <c r="AK205" s="507" t="e">
        <f ca="1">+IF(AND(ISNUMBER(OFFSET('Sanitation Data'!$G$4,0,10*ROW('Sanitation Data'!G199))),'Data Summary'!CZ205="Yes"),100-OFFSET('Sanitation Data'!$G$4,0,10*ROW('Sanitation Data'!G199)),NA())</f>
        <v>#N/A</v>
      </c>
      <c r="AL205" s="507" t="e">
        <f ca="1">+IF(AND(ISNUMBER(OFFSET('Sanitation Data'!$G$6,0,10*ROW('Sanitation Data'!G199))),'Data Summary'!DA205="Yes"),OFFSET('Sanitation Data'!$G$6,0,10*ROW('Sanitation Data'!G199)),NA())</f>
        <v>#N/A</v>
      </c>
      <c r="AM205" s="507" t="e">
        <f ca="1">+IF(AND(ISNUMBER(OFFSET('Sanitation Data'!$G$10,0,10*ROW('Sanitation Data'!G199))),'Data Summary'!DB205="Yes"),OFFSET('Sanitation Data'!$G$10,0,10*ROW('Sanitation Data'!G199)),NA())</f>
        <v>#N/A</v>
      </c>
      <c r="AN205" s="507" t="e">
        <f ca="1">+IF(AND(ISNUMBER(OFFSET('Sanitation Data'!$G$11,0,10*ROW('Sanitation Data'!G199))),'Data Summary'!DC205="Yes"),OFFSET('Sanitation Data'!$G$11,0,10*ROW('Sanitation Data'!G199)),NA())</f>
        <v>#N/A</v>
      </c>
      <c r="AO205" s="507" t="e">
        <f ca="1">+IF(AND(ISNUMBER(OFFSET('Sanitation Data'!$G$12,0,10*ROW('Sanitation Data'!G199))),'Data Summary'!DD205="Yes"),OFFSET('Sanitation Data'!$G$12,0,10*ROW('Sanitation Data'!G199)),NA())</f>
        <v>#N/A</v>
      </c>
      <c r="AP205" s="507" t="e">
        <f ca="1">+IF(AND(ISNUMBER(OFFSET('Sanitation Data'!$H$4,0,10*ROW('Sanitation Data'!H199))),'Data Summary'!DE205="Yes"),100-OFFSET('Sanitation Data'!$H$4,0,10*ROW('Sanitation Data'!H199)),NA())</f>
        <v>#N/A</v>
      </c>
      <c r="AQ205" s="507" t="e">
        <f ca="1">+IF(AND(ISNUMBER(OFFSET('Sanitation Data'!$H$6,0,10*ROW('Sanitation Data'!H199))),'Data Summary'!DF205="Yes"),OFFSET('Sanitation Data'!$H$6,0,10*ROW('Sanitation Data'!H199)),NA())</f>
        <v>#N/A</v>
      </c>
      <c r="AR205" s="507" t="e">
        <f ca="1">+IF(AND(ISNUMBER(OFFSET('Sanitation Data'!$H$10,0,10*ROW('Sanitation Data'!H199))),'Data Summary'!DG205="Yes"),OFFSET('Sanitation Data'!$H$10,0,10*ROW('Sanitation Data'!H199)),NA())</f>
        <v>#N/A</v>
      </c>
      <c r="AS205" s="507" t="e">
        <f ca="1">+IF(AND(ISNUMBER(OFFSET('Sanitation Data'!$H$11,0,10*ROW('Sanitation Data'!H199))),'Data Summary'!DH205="Yes"),OFFSET('Sanitation Data'!$H$11,0,10*ROW('Sanitation Data'!H199)),NA())</f>
        <v>#N/A</v>
      </c>
      <c r="AT205" s="507" t="e">
        <f ca="1">+IF(AND(ISNUMBER(OFFSET('Sanitation Data'!$H$12,0,10*ROW('Sanitation Data'!H199))),'Data Summary'!DI205="Yes"),OFFSET('Sanitation Data'!$H$12,0,10*ROW('Sanitation Data'!H199)),NA())</f>
        <v>#N/A</v>
      </c>
      <c r="AU205" s="507" t="e">
        <f ca="1">+IF(AND(ISNUMBER(OFFSET('Sanitation Data'!$I$4,0,10*ROW('Sanitation Data'!I199))),'Data Summary'!DJ205="Yes"),100-OFFSET('Sanitation Data'!$I$4,0,10*ROW('Sanitation Data'!I199)),NA())</f>
        <v>#N/A</v>
      </c>
      <c r="AV205" s="507" t="e">
        <f ca="1">+IF(AND(ISNUMBER(OFFSET('Sanitation Data'!$I$6,0,10*ROW('Sanitation Data'!I199))),'Data Summary'!DK205="Yes"),OFFSET('Sanitation Data'!$I$6,0,10*ROW('Sanitation Data'!I199)),NA())</f>
        <v>#N/A</v>
      </c>
      <c r="AW205" s="507" t="e">
        <f ca="1">+IF(AND(ISNUMBER(OFFSET('Sanitation Data'!$I$10,0,10*ROW('Sanitation Data'!I199))),'Data Summary'!DL205="Yes"),OFFSET('Sanitation Data'!$I$10,0,10*ROW('Sanitation Data'!I199)),NA())</f>
        <v>#N/A</v>
      </c>
      <c r="AX205" s="507" t="e">
        <f ca="1">+IF(AND(ISNUMBER(OFFSET('Sanitation Data'!$I$11,0,10*ROW('Sanitation Data'!I199))),'Data Summary'!DM205="Yes"),OFFSET('Sanitation Data'!$I$11,0,10*ROW('Sanitation Data'!I199)),NA())</f>
        <v>#N/A</v>
      </c>
      <c r="AY205" s="507" t="e">
        <f ca="1">+IF(AND(ISNUMBER(OFFSET('Sanitation Data'!$I$12,0,10*ROW('Sanitation Data'!I199))),'Data Summary'!DN205="Yes"),OFFSET('Sanitation Data'!$I$12,0,10*ROW('Sanitation Data'!I199)),NA())</f>
        <v>#N/A</v>
      </c>
      <c r="AZ205" s="508" t="e">
        <f ca="1">+IF(AND(ISNUMBER(OFFSET('Hygiene Data'!$D$5,0,10*ROW('Hygiene Data'!D199))),'Data Summary'!DO205="Yes"),OFFSET('Hygiene Data'!$D$5,0,10*ROW('Hygiene Data'!D199)),NA())</f>
        <v>#N/A</v>
      </c>
      <c r="BA205" s="508" t="e">
        <f ca="1">+IF(AND(ISNUMBER(OFFSET('Hygiene Data'!$D$7,0,10*ROW('Hygiene Data'!D199))),'Data Summary'!DP205="Yes"),OFFSET('Hygiene Data'!$D$7,0,10*ROW('Hygiene Data'!D199)),NA())</f>
        <v>#N/A</v>
      </c>
      <c r="BB205" s="508" t="e">
        <f ca="1">+IF(AND(ISNUMBER(OFFSET('Hygiene Data'!$D$9,0,10*ROW('Hygiene Data'!D199))),'Data Summary'!DQ205="Yes"),OFFSET('Hygiene Data'!$D$9,0,10*ROW('Hygiene Data'!D199)),NA())</f>
        <v>#N/A</v>
      </c>
      <c r="BC205" s="508" t="e">
        <f ca="1">+IF(AND(ISNUMBER(OFFSET('Hygiene Data'!$E$5,0,10*ROW('Hygiene Data'!E199))),'Data Summary'!DR205="Yes"),OFFSET('Hygiene Data'!$E$5,0,10*ROW('Hygiene Data'!E199)),NA())</f>
        <v>#N/A</v>
      </c>
      <c r="BD205" s="508" t="e">
        <f ca="1">+IF(AND(ISNUMBER(OFFSET('Hygiene Data'!$E$7,0,10*ROW('Hygiene Data'!E199))),'Data Summary'!DS205="Yes"),OFFSET('Hygiene Data'!$E$7,0,10*ROW('Hygiene Data'!E199)),NA())</f>
        <v>#N/A</v>
      </c>
      <c r="BE205" s="508" t="e">
        <f ca="1">+IF(AND(ISNUMBER(OFFSET('Hygiene Data'!$E$9,0,10*ROW('Hygiene Data'!E199))),'Data Summary'!DT205="Yes"),OFFSET('Hygiene Data'!$E$9,0,10*ROW('Hygiene Data'!E199)),NA())</f>
        <v>#N/A</v>
      </c>
      <c r="BF205" s="508" t="e">
        <f ca="1">+IF(AND(ISNUMBER(OFFSET('Hygiene Data'!$F$5,0,10*ROW('Hygiene Data'!F199))),'Data Summary'!DU205="Yes"),OFFSET('Hygiene Data'!$F$5,0,10*ROW('Hygiene Data'!F199)),NA())</f>
        <v>#N/A</v>
      </c>
      <c r="BG205" s="508" t="e">
        <f ca="1">+IF(AND(ISNUMBER(OFFSET('Hygiene Data'!$F$7,0,10*ROW('Hygiene Data'!F199))),'Data Summary'!DV205="Yes"),OFFSET('Hygiene Data'!$F$7,0,10*ROW('Hygiene Data'!F199)),NA())</f>
        <v>#N/A</v>
      </c>
      <c r="BH205" s="508" t="e">
        <f ca="1">+IF(AND(ISNUMBER(OFFSET('Hygiene Data'!$F$9,0,10*ROW('Hygiene Data'!F199))),'Data Summary'!DW205="Yes"),OFFSET('Hygiene Data'!$F$9,0,10*ROW('Hygiene Data'!F199)),NA())</f>
        <v>#N/A</v>
      </c>
      <c r="BI205" s="508" t="e">
        <f ca="1">+IF(AND(ISNUMBER(OFFSET('Hygiene Data'!$G$5,0,10*ROW('Hygiene Data'!G199))),'Data Summary'!DX205="Yes"),OFFSET('Hygiene Data'!$G$5,0,10*ROW('Hygiene Data'!G199)),NA())</f>
        <v>#N/A</v>
      </c>
      <c r="BJ205" s="508" t="e">
        <f ca="1">+IF(AND(ISNUMBER(OFFSET('Hygiene Data'!$G$7,0,10*ROW('Hygiene Data'!G199))),'Data Summary'!DY205="Yes"),OFFSET('Hygiene Data'!$G$7,0,10*ROW('Hygiene Data'!G199)),NA())</f>
        <v>#N/A</v>
      </c>
      <c r="BK205" s="508" t="e">
        <f ca="1">+IF(AND(ISNUMBER(OFFSET('Hygiene Data'!$G$9,0,10*ROW('Hygiene Data'!G199))),'Data Summary'!DZ205="Yes"),OFFSET('Hygiene Data'!$G$9,0,10*ROW('Hygiene Data'!G199)),NA())</f>
        <v>#N/A</v>
      </c>
      <c r="BL205" s="508" t="e">
        <f ca="1">+IF(AND(ISNUMBER(OFFSET('Hygiene Data'!$H$5,0,10*ROW('Hygiene Data'!H199))),'Data Summary'!EA205="Yes"),OFFSET('Hygiene Data'!$H$5,0,10*ROW('Hygiene Data'!H199)),NA())</f>
        <v>#N/A</v>
      </c>
      <c r="BM205" s="508" t="e">
        <f ca="1">+IF(AND(ISNUMBER(OFFSET('Hygiene Data'!$H$7,0,10*ROW('Hygiene Data'!H199))),'Data Summary'!EB205="Yes"),OFFSET('Hygiene Data'!$H$7,0,10*ROW('Hygiene Data'!H199)),NA())</f>
        <v>#N/A</v>
      </c>
      <c r="BN205" s="508" t="e">
        <f ca="1">+IF(AND(ISNUMBER(OFFSET('Hygiene Data'!$H$9,0,10*ROW('Hygiene Data'!H199))),'Data Summary'!EC205="Yes"),OFFSET('Hygiene Data'!$H$9,0,10*ROW('Hygiene Data'!H199)),NA())</f>
        <v>#N/A</v>
      </c>
      <c r="BO205" s="508" t="e">
        <f ca="1">+IF(AND(ISNUMBER(OFFSET('Hygiene Data'!$I$5,0,10*ROW('Hygiene Data'!I199))),'Data Summary'!ED205="Yes"),OFFSET('Hygiene Data'!$I$5,0,10*ROW('Hygiene Data'!I199)),NA())</f>
        <v>#N/A</v>
      </c>
      <c r="BP205" s="508" t="e">
        <f ca="1">+IF(AND(ISNUMBER(OFFSET('Hygiene Data'!$I$7,0,10*ROW('Hygiene Data'!I199))),'Data Summary'!EE205="Yes"),OFFSET('Hygiene Data'!$I$7,0,10*ROW('Hygiene Data'!I199)),NA())</f>
        <v>#N/A</v>
      </c>
      <c r="BQ205" s="508" t="e">
        <f ca="1">+IF(AND(ISNUMBER(OFFSET('Hygiene Data'!$I$9,0,10*ROW('Hygiene Data'!I199))),'Data Summary'!EF205="Yes"),OFFSET('Hygiene Data'!$I$9,0,10*ROW('Hygiene Data'!I199)),NA())</f>
        <v>#N/A</v>
      </c>
    </row>
    <row r="206" spans="1:69" x14ac:dyDescent="0.25">
      <c r="A206" s="504" t="e">
        <f ca="1">+RIGHT('Data Summary'!A206,LEN('Data Summary'!A206)-9)</f>
        <v>#VALUE!</v>
      </c>
      <c r="B206" s="478" t="str">
        <f ca="1">+IF(ISTEXT('Data Summary'!B206),'Data Summary'!B206,"")</f>
        <v/>
      </c>
      <c r="C206" s="505" t="e">
        <f ca="1">+VALUE('Data Summary'!C206)</f>
        <v>#VALUE!</v>
      </c>
      <c r="D206" s="506" t="e">
        <f ca="1">+IF(AND(ISNUMBER(OFFSET('Water Data'!$D$4,0,10*ROW('Water Data'!D200))),'Data Summary'!BS206="Yes"),100-OFFSET('Water Data'!$D$4,0,10*ROW('Water Data'!D200)),NA())</f>
        <v>#N/A</v>
      </c>
      <c r="E206" s="506" t="e">
        <f ca="1">+IF(AND(ISNUMBER(OFFSET('Water Data'!$D$6,0,10*ROW('Water Data'!D200))),'Data Summary'!BT206="Yes"),OFFSET('Water Data'!$D$6,0,10*ROW('Water Data'!D200)),NA())</f>
        <v>#N/A</v>
      </c>
      <c r="F206" s="506" t="e">
        <f ca="1">+IF(AND(ISNUMBER(OFFSET('Water Data'!$D$9,0,10*ROW('Water Data'!D200))),'Data Summary'!BU206="Yes"),OFFSET('Water Data'!$D$9,0,10*ROW('Water Data'!D200)),NA())</f>
        <v>#N/A</v>
      </c>
      <c r="G206" s="506" t="e">
        <f ca="1">+IF(AND(ISNUMBER(OFFSET('Water Data'!$E$4,0,10*ROW('Water Data'!E200))),'Data Summary'!BV206="Yes"),100-OFFSET('Water Data'!$E$4,0,10*ROW('Water Data'!E200)),NA())</f>
        <v>#N/A</v>
      </c>
      <c r="H206" s="506" t="e">
        <f ca="1">+IF(AND(ISNUMBER(OFFSET('Water Data'!$E$6,0,10*ROW('Water Data'!E200))),'Data Summary'!BW206="Yes"),OFFSET('Water Data'!$E$6,0,10*ROW('Water Data'!E200)),NA())</f>
        <v>#N/A</v>
      </c>
      <c r="I206" s="506" t="e">
        <f ca="1">+IF(AND(ISNUMBER(OFFSET('Water Data'!$E$9,0,10*ROW('Water Data'!E200))),'Data Summary'!BX206="Yes"),OFFSET('Water Data'!$E$9,0,10*ROW('Water Data'!E200)),NA())</f>
        <v>#N/A</v>
      </c>
      <c r="J206" s="506" t="e">
        <f ca="1">+IF(AND(ISNUMBER(OFFSET('Water Data'!$F$4,0,10*ROW('Water Data'!F200))),'Data Summary'!BY206="Yes"),100-OFFSET('Water Data'!$F$4,0,10*ROW('Water Data'!F200)),NA())</f>
        <v>#N/A</v>
      </c>
      <c r="K206" s="506" t="e">
        <f ca="1">+IF(AND(ISNUMBER(OFFSET('Water Data'!$F$6,0,10*ROW('Water Data'!F200))),'Data Summary'!BZ206="Yes"),OFFSET('Water Data'!$F$6,0,10*ROW('Water Data'!F200)),NA())</f>
        <v>#N/A</v>
      </c>
      <c r="L206" s="506" t="e">
        <f ca="1">+IF(AND(ISNUMBER(OFFSET('Water Data'!$F$9,0,10*ROW('Water Data'!F200))),'Data Summary'!CA206="Yes"),OFFSET('Water Data'!$F$9,0,10*ROW('Water Data'!F200)),NA())</f>
        <v>#N/A</v>
      </c>
      <c r="M206" s="506" t="e">
        <f ca="1">+IF(AND(ISNUMBER(OFFSET('Water Data'!$G$4,0,10*ROW('Water Data'!G200))),'Data Summary'!CB206="Yes"),100-OFFSET('Water Data'!$G$4,0,10*ROW('Water Data'!G200)),NA())</f>
        <v>#N/A</v>
      </c>
      <c r="N206" s="506" t="e">
        <f ca="1">+IF(AND(ISNUMBER(OFFSET('Water Data'!$G$6,0,10*ROW('Water Data'!G200))),'Data Summary'!CC206="Yes"),OFFSET('Water Data'!$G$6,0,10*ROW('Water Data'!G200)),NA())</f>
        <v>#N/A</v>
      </c>
      <c r="O206" s="506" t="e">
        <f ca="1">+IF(AND(ISNUMBER(OFFSET('Water Data'!$G$9,0,10*ROW('Water Data'!G200))),'Data Summary'!CD206="Yes"),OFFSET('Water Data'!$G$9,0,10*ROW('Water Data'!G200)),NA())</f>
        <v>#N/A</v>
      </c>
      <c r="P206" s="506" t="e">
        <f ca="1">+IF(AND(ISNUMBER(OFFSET('Water Data'!$H$4,0,10*ROW('Water Data'!H200))),'Data Summary'!CE206="Yes"),100-OFFSET('Water Data'!$H$4,0,10*ROW('Water Data'!H200)),NA())</f>
        <v>#N/A</v>
      </c>
      <c r="Q206" s="506" t="e">
        <f ca="1">+IF(AND(ISNUMBER(OFFSET('Water Data'!$H$6,0,10*ROW('Water Data'!H200))),'Data Summary'!CF206="Yes"),OFFSET('Water Data'!$H$6,0,10*ROW('Water Data'!H200)),NA())</f>
        <v>#N/A</v>
      </c>
      <c r="R206" s="506" t="e">
        <f ca="1">+IF(AND(ISNUMBER(OFFSET('Water Data'!$H$9,0,10*ROW('Water Data'!H200))),'Data Summary'!CG206="Yes"),OFFSET('Water Data'!$H$9,0,10*ROW('Water Data'!H200)),NA())</f>
        <v>#N/A</v>
      </c>
      <c r="S206" s="506" t="e">
        <f ca="1">+IF(AND(ISNUMBER(OFFSET('Water Data'!$I$4,0,10*ROW('Water Data'!I200))),'Data Summary'!CH206="Yes"),100-OFFSET('Water Data'!$I$4,0,10*ROW('Water Data'!I200)),NA())</f>
        <v>#N/A</v>
      </c>
      <c r="T206" s="506" t="e">
        <f ca="1">+IF(AND(ISNUMBER(OFFSET('Water Data'!$I$6,0,10*ROW('Water Data'!I200))),'Data Summary'!CI206="Yes"),OFFSET('Water Data'!$I$6,0,10*ROW('Water Data'!I200)),NA())</f>
        <v>#N/A</v>
      </c>
      <c r="U206" s="506" t="e">
        <f ca="1">+IF(AND(ISNUMBER(OFFSET('Water Data'!$I$9,0,10*ROW('Water Data'!I200))),'Data Summary'!CJ206="Yes"),OFFSET('Water Data'!$I$9,0,10*ROW('Water Data'!I200)),NA())</f>
        <v>#N/A</v>
      </c>
      <c r="V206" s="507" t="e">
        <f ca="1">+IF(AND(ISNUMBER(OFFSET('Sanitation Data'!$D$4,0,10*ROW('Sanitation Data'!D200))),'Data Summary'!CK206="Yes"),100-OFFSET('Sanitation Data'!$D$4,0,10*ROW('Sanitation Data'!D200)),NA())</f>
        <v>#N/A</v>
      </c>
      <c r="W206" s="507" t="e">
        <f ca="1">+IF(AND(ISNUMBER(OFFSET('Sanitation Data'!$D$6,0,10*ROW('Sanitation Data'!D200))),'Data Summary'!CL206="Yes"),OFFSET('Sanitation Data'!$D$6,0,10*ROW('Sanitation Data'!D200)),NA())</f>
        <v>#N/A</v>
      </c>
      <c r="X206" s="507" t="e">
        <f ca="1">+IF(AND(ISNUMBER(OFFSET('Sanitation Data'!$D$10,0,10*ROW('Sanitation Data'!D200))),'Data Summary'!CM206="Yes"),OFFSET('Sanitation Data'!$D$10,0,10*ROW('Sanitation Data'!D200)),NA())</f>
        <v>#N/A</v>
      </c>
      <c r="Y206" s="507" t="e">
        <f ca="1">+IF(AND(ISNUMBER(OFFSET('Sanitation Data'!$D$11,0,10*ROW('Sanitation Data'!D200))),'Data Summary'!CN206="Yes"),OFFSET('Sanitation Data'!$D$11,0,10*ROW('Sanitation Data'!D200)),NA())</f>
        <v>#N/A</v>
      </c>
      <c r="Z206" s="507" t="e">
        <f ca="1">+IF(AND(ISNUMBER(OFFSET('Sanitation Data'!$D$12,0,10*ROW('Sanitation Data'!D200))),'Data Summary'!CO206="Yes"),OFFSET('Sanitation Data'!$D$12,0,10*ROW('Sanitation Data'!D200)),NA())</f>
        <v>#N/A</v>
      </c>
      <c r="AA206" s="507" t="e">
        <f ca="1">+IF(AND(ISNUMBER(OFFSET('Sanitation Data'!$E$4,0,10*ROW('Sanitation Data'!E200))),'Data Summary'!CP206="Yes"),100-OFFSET('Sanitation Data'!$E$4,0,10*ROW('Sanitation Data'!E200)),NA())</f>
        <v>#N/A</v>
      </c>
      <c r="AB206" s="507" t="e">
        <f ca="1">+IF(AND(ISNUMBER(OFFSET('Sanitation Data'!$E$6,0,10*ROW('Sanitation Data'!E200))),'Data Summary'!CQ206="Yes"),OFFSET('Sanitation Data'!$E$6,0,10*ROW('Sanitation Data'!E200)),NA())</f>
        <v>#N/A</v>
      </c>
      <c r="AC206" s="507" t="e">
        <f ca="1">+IF(AND(ISNUMBER(OFFSET('Sanitation Data'!$E$10,0,10*ROW('Sanitation Data'!E200))),'Data Summary'!CR206="Yes"),OFFSET('Sanitation Data'!$E$10,0,10*ROW('Sanitation Data'!E200)),NA())</f>
        <v>#N/A</v>
      </c>
      <c r="AD206" s="507" t="e">
        <f ca="1">+IF(AND(ISNUMBER(OFFSET('Sanitation Data'!$E$11,0,10*ROW('Sanitation Data'!E200))),'Data Summary'!CS206="Yes"),OFFSET('Sanitation Data'!$E$11,0,10*ROW('Sanitation Data'!E200)),NA())</f>
        <v>#N/A</v>
      </c>
      <c r="AE206" s="507" t="e">
        <f ca="1">+IF(AND(ISNUMBER(OFFSET('Sanitation Data'!$E$12,0,10*ROW('Sanitation Data'!E200))),'Data Summary'!CT206="Yes"),OFFSET('Sanitation Data'!$E$12,0,10*ROW('Sanitation Data'!E200)),NA())</f>
        <v>#N/A</v>
      </c>
      <c r="AF206" s="507" t="e">
        <f ca="1">+IF(AND(ISNUMBER(OFFSET('Sanitation Data'!$F$4,0,10*ROW('Sanitation Data'!F200))),'Data Summary'!CU206="Yes"),100-OFFSET('Sanitation Data'!$F$4,0,10*ROW('Sanitation Data'!F200)),NA())</f>
        <v>#N/A</v>
      </c>
      <c r="AG206" s="507" t="e">
        <f ca="1">+IF(AND(ISNUMBER(OFFSET('Sanitation Data'!$F$6,0,10*ROW('Sanitation Data'!F200))),'Data Summary'!CV206="Yes"),OFFSET('Sanitation Data'!$F$6,0,10*ROW('Sanitation Data'!F200)),NA())</f>
        <v>#N/A</v>
      </c>
      <c r="AH206" s="507" t="e">
        <f ca="1">+IF(AND(ISNUMBER(OFFSET('Sanitation Data'!$F$10,0,10*ROW('Sanitation Data'!F200))),'Data Summary'!CW206="Yes"),OFFSET('Sanitation Data'!$F$10,0,10*ROW('Sanitation Data'!F200)),NA())</f>
        <v>#N/A</v>
      </c>
      <c r="AI206" s="507" t="e">
        <f ca="1">+IF(AND(ISNUMBER(OFFSET('Sanitation Data'!$F$11,0,10*ROW('Sanitation Data'!F200))),'Data Summary'!CX206="Yes"),OFFSET('Sanitation Data'!$F$11,0,10*ROW('Sanitation Data'!F200)),NA())</f>
        <v>#N/A</v>
      </c>
      <c r="AJ206" s="507" t="e">
        <f ca="1">+IF(AND(ISNUMBER(OFFSET('Sanitation Data'!$F$12,0,10*ROW('Sanitation Data'!F200))),'Data Summary'!CY206="Yes"),OFFSET('Sanitation Data'!$F$12,0,10*ROW('Sanitation Data'!F200)),NA())</f>
        <v>#N/A</v>
      </c>
      <c r="AK206" s="507" t="e">
        <f ca="1">+IF(AND(ISNUMBER(OFFSET('Sanitation Data'!$G$4,0,10*ROW('Sanitation Data'!G200))),'Data Summary'!CZ206="Yes"),100-OFFSET('Sanitation Data'!$G$4,0,10*ROW('Sanitation Data'!G200)),NA())</f>
        <v>#N/A</v>
      </c>
      <c r="AL206" s="507" t="e">
        <f ca="1">+IF(AND(ISNUMBER(OFFSET('Sanitation Data'!$G$6,0,10*ROW('Sanitation Data'!G200))),'Data Summary'!DA206="Yes"),OFFSET('Sanitation Data'!$G$6,0,10*ROW('Sanitation Data'!G200)),NA())</f>
        <v>#N/A</v>
      </c>
      <c r="AM206" s="507" t="e">
        <f ca="1">+IF(AND(ISNUMBER(OFFSET('Sanitation Data'!$G$10,0,10*ROW('Sanitation Data'!G200))),'Data Summary'!DB206="Yes"),OFFSET('Sanitation Data'!$G$10,0,10*ROW('Sanitation Data'!G200)),NA())</f>
        <v>#N/A</v>
      </c>
      <c r="AN206" s="507" t="e">
        <f ca="1">+IF(AND(ISNUMBER(OFFSET('Sanitation Data'!$G$11,0,10*ROW('Sanitation Data'!G200))),'Data Summary'!DC206="Yes"),OFFSET('Sanitation Data'!$G$11,0,10*ROW('Sanitation Data'!G200)),NA())</f>
        <v>#N/A</v>
      </c>
      <c r="AO206" s="507" t="e">
        <f ca="1">+IF(AND(ISNUMBER(OFFSET('Sanitation Data'!$G$12,0,10*ROW('Sanitation Data'!G200))),'Data Summary'!DD206="Yes"),OFFSET('Sanitation Data'!$G$12,0,10*ROW('Sanitation Data'!G200)),NA())</f>
        <v>#N/A</v>
      </c>
      <c r="AP206" s="507" t="e">
        <f ca="1">+IF(AND(ISNUMBER(OFFSET('Sanitation Data'!$H$4,0,10*ROW('Sanitation Data'!H200))),'Data Summary'!DE206="Yes"),100-OFFSET('Sanitation Data'!$H$4,0,10*ROW('Sanitation Data'!H200)),NA())</f>
        <v>#N/A</v>
      </c>
      <c r="AQ206" s="507" t="e">
        <f ca="1">+IF(AND(ISNUMBER(OFFSET('Sanitation Data'!$H$6,0,10*ROW('Sanitation Data'!H200))),'Data Summary'!DF206="Yes"),OFFSET('Sanitation Data'!$H$6,0,10*ROW('Sanitation Data'!H200)),NA())</f>
        <v>#N/A</v>
      </c>
      <c r="AR206" s="507" t="e">
        <f ca="1">+IF(AND(ISNUMBER(OFFSET('Sanitation Data'!$H$10,0,10*ROW('Sanitation Data'!H200))),'Data Summary'!DG206="Yes"),OFFSET('Sanitation Data'!$H$10,0,10*ROW('Sanitation Data'!H200)),NA())</f>
        <v>#N/A</v>
      </c>
      <c r="AS206" s="507" t="e">
        <f ca="1">+IF(AND(ISNUMBER(OFFSET('Sanitation Data'!$H$11,0,10*ROW('Sanitation Data'!H200))),'Data Summary'!DH206="Yes"),OFFSET('Sanitation Data'!$H$11,0,10*ROW('Sanitation Data'!H200)),NA())</f>
        <v>#N/A</v>
      </c>
      <c r="AT206" s="507" t="e">
        <f ca="1">+IF(AND(ISNUMBER(OFFSET('Sanitation Data'!$H$12,0,10*ROW('Sanitation Data'!H200))),'Data Summary'!DI206="Yes"),OFFSET('Sanitation Data'!$H$12,0,10*ROW('Sanitation Data'!H200)),NA())</f>
        <v>#N/A</v>
      </c>
      <c r="AU206" s="507" t="e">
        <f ca="1">+IF(AND(ISNUMBER(OFFSET('Sanitation Data'!$I$4,0,10*ROW('Sanitation Data'!I200))),'Data Summary'!DJ206="Yes"),100-OFFSET('Sanitation Data'!$I$4,0,10*ROW('Sanitation Data'!I200)),NA())</f>
        <v>#N/A</v>
      </c>
      <c r="AV206" s="507" t="e">
        <f ca="1">+IF(AND(ISNUMBER(OFFSET('Sanitation Data'!$I$6,0,10*ROW('Sanitation Data'!I200))),'Data Summary'!DK206="Yes"),OFFSET('Sanitation Data'!$I$6,0,10*ROW('Sanitation Data'!I200)),NA())</f>
        <v>#N/A</v>
      </c>
      <c r="AW206" s="507" t="e">
        <f ca="1">+IF(AND(ISNUMBER(OFFSET('Sanitation Data'!$I$10,0,10*ROW('Sanitation Data'!I200))),'Data Summary'!DL206="Yes"),OFFSET('Sanitation Data'!$I$10,0,10*ROW('Sanitation Data'!I200)),NA())</f>
        <v>#N/A</v>
      </c>
      <c r="AX206" s="507" t="e">
        <f ca="1">+IF(AND(ISNUMBER(OFFSET('Sanitation Data'!$I$11,0,10*ROW('Sanitation Data'!I200))),'Data Summary'!DM206="Yes"),OFFSET('Sanitation Data'!$I$11,0,10*ROW('Sanitation Data'!I200)),NA())</f>
        <v>#N/A</v>
      </c>
      <c r="AY206" s="507" t="e">
        <f ca="1">+IF(AND(ISNUMBER(OFFSET('Sanitation Data'!$I$12,0,10*ROW('Sanitation Data'!I200))),'Data Summary'!DN206="Yes"),OFFSET('Sanitation Data'!$I$12,0,10*ROW('Sanitation Data'!I200)),NA())</f>
        <v>#N/A</v>
      </c>
      <c r="AZ206" s="508" t="e">
        <f ca="1">+IF(AND(ISNUMBER(OFFSET('Hygiene Data'!$D$5,0,10*ROW('Hygiene Data'!D200))),'Data Summary'!DO206="Yes"),OFFSET('Hygiene Data'!$D$5,0,10*ROW('Hygiene Data'!D200)),NA())</f>
        <v>#N/A</v>
      </c>
      <c r="BA206" s="508" t="e">
        <f ca="1">+IF(AND(ISNUMBER(OFFSET('Hygiene Data'!$D$7,0,10*ROW('Hygiene Data'!D200))),'Data Summary'!DP206="Yes"),OFFSET('Hygiene Data'!$D$7,0,10*ROW('Hygiene Data'!D200)),NA())</f>
        <v>#N/A</v>
      </c>
      <c r="BB206" s="508" t="e">
        <f ca="1">+IF(AND(ISNUMBER(OFFSET('Hygiene Data'!$D$9,0,10*ROW('Hygiene Data'!D200))),'Data Summary'!DQ206="Yes"),OFFSET('Hygiene Data'!$D$9,0,10*ROW('Hygiene Data'!D200)),NA())</f>
        <v>#N/A</v>
      </c>
      <c r="BC206" s="508" t="e">
        <f ca="1">+IF(AND(ISNUMBER(OFFSET('Hygiene Data'!$E$5,0,10*ROW('Hygiene Data'!E200))),'Data Summary'!DR206="Yes"),OFFSET('Hygiene Data'!$E$5,0,10*ROW('Hygiene Data'!E200)),NA())</f>
        <v>#N/A</v>
      </c>
      <c r="BD206" s="508" t="e">
        <f ca="1">+IF(AND(ISNUMBER(OFFSET('Hygiene Data'!$E$7,0,10*ROW('Hygiene Data'!E200))),'Data Summary'!DS206="Yes"),OFFSET('Hygiene Data'!$E$7,0,10*ROW('Hygiene Data'!E200)),NA())</f>
        <v>#N/A</v>
      </c>
      <c r="BE206" s="508" t="e">
        <f ca="1">+IF(AND(ISNUMBER(OFFSET('Hygiene Data'!$E$9,0,10*ROW('Hygiene Data'!E200))),'Data Summary'!DT206="Yes"),OFFSET('Hygiene Data'!$E$9,0,10*ROW('Hygiene Data'!E200)),NA())</f>
        <v>#N/A</v>
      </c>
      <c r="BF206" s="508" t="e">
        <f ca="1">+IF(AND(ISNUMBER(OFFSET('Hygiene Data'!$F$5,0,10*ROW('Hygiene Data'!F200))),'Data Summary'!DU206="Yes"),OFFSET('Hygiene Data'!$F$5,0,10*ROW('Hygiene Data'!F200)),NA())</f>
        <v>#N/A</v>
      </c>
      <c r="BG206" s="508" t="e">
        <f ca="1">+IF(AND(ISNUMBER(OFFSET('Hygiene Data'!$F$7,0,10*ROW('Hygiene Data'!F200))),'Data Summary'!DV206="Yes"),OFFSET('Hygiene Data'!$F$7,0,10*ROW('Hygiene Data'!F200)),NA())</f>
        <v>#N/A</v>
      </c>
      <c r="BH206" s="508" t="e">
        <f ca="1">+IF(AND(ISNUMBER(OFFSET('Hygiene Data'!$F$9,0,10*ROW('Hygiene Data'!F200))),'Data Summary'!DW206="Yes"),OFFSET('Hygiene Data'!$F$9,0,10*ROW('Hygiene Data'!F200)),NA())</f>
        <v>#N/A</v>
      </c>
      <c r="BI206" s="508" t="e">
        <f ca="1">+IF(AND(ISNUMBER(OFFSET('Hygiene Data'!$G$5,0,10*ROW('Hygiene Data'!G200))),'Data Summary'!DX206="Yes"),OFFSET('Hygiene Data'!$G$5,0,10*ROW('Hygiene Data'!G200)),NA())</f>
        <v>#N/A</v>
      </c>
      <c r="BJ206" s="508" t="e">
        <f ca="1">+IF(AND(ISNUMBER(OFFSET('Hygiene Data'!$G$7,0,10*ROW('Hygiene Data'!G200))),'Data Summary'!DY206="Yes"),OFFSET('Hygiene Data'!$G$7,0,10*ROW('Hygiene Data'!G200)),NA())</f>
        <v>#N/A</v>
      </c>
      <c r="BK206" s="508" t="e">
        <f ca="1">+IF(AND(ISNUMBER(OFFSET('Hygiene Data'!$G$9,0,10*ROW('Hygiene Data'!G200))),'Data Summary'!DZ206="Yes"),OFFSET('Hygiene Data'!$G$9,0,10*ROW('Hygiene Data'!G200)),NA())</f>
        <v>#N/A</v>
      </c>
      <c r="BL206" s="508" t="e">
        <f ca="1">+IF(AND(ISNUMBER(OFFSET('Hygiene Data'!$H$5,0,10*ROW('Hygiene Data'!H200))),'Data Summary'!EA206="Yes"),OFFSET('Hygiene Data'!$H$5,0,10*ROW('Hygiene Data'!H200)),NA())</f>
        <v>#N/A</v>
      </c>
      <c r="BM206" s="508" t="e">
        <f ca="1">+IF(AND(ISNUMBER(OFFSET('Hygiene Data'!$H$7,0,10*ROW('Hygiene Data'!H200))),'Data Summary'!EB206="Yes"),OFFSET('Hygiene Data'!$H$7,0,10*ROW('Hygiene Data'!H200)),NA())</f>
        <v>#N/A</v>
      </c>
      <c r="BN206" s="508" t="e">
        <f ca="1">+IF(AND(ISNUMBER(OFFSET('Hygiene Data'!$H$9,0,10*ROW('Hygiene Data'!H200))),'Data Summary'!EC206="Yes"),OFFSET('Hygiene Data'!$H$9,0,10*ROW('Hygiene Data'!H200)),NA())</f>
        <v>#N/A</v>
      </c>
      <c r="BO206" s="508" t="e">
        <f ca="1">+IF(AND(ISNUMBER(OFFSET('Hygiene Data'!$I$5,0,10*ROW('Hygiene Data'!I200))),'Data Summary'!ED206="Yes"),OFFSET('Hygiene Data'!$I$5,0,10*ROW('Hygiene Data'!I200)),NA())</f>
        <v>#N/A</v>
      </c>
      <c r="BP206" s="508" t="e">
        <f ca="1">+IF(AND(ISNUMBER(OFFSET('Hygiene Data'!$I$7,0,10*ROW('Hygiene Data'!I200))),'Data Summary'!EE206="Yes"),OFFSET('Hygiene Data'!$I$7,0,10*ROW('Hygiene Data'!I200)),NA())</f>
        <v>#N/A</v>
      </c>
      <c r="BQ206" s="508" t="e">
        <f ca="1">+IF(AND(ISNUMBER(OFFSET('Hygiene Data'!$I$9,0,10*ROW('Hygiene Data'!I200))),'Data Summary'!EF206="Yes"),OFFSET('Hygiene Data'!$I$9,0,10*ROW('Hygiene Data'!I200)),NA())</f>
        <v>#N/A</v>
      </c>
    </row>
    <row r="207" spans="1:69" x14ac:dyDescent="0.25">
      <c r="A207" s="504" t="e">
        <f ca="1">+RIGHT('Data Summary'!A207,LEN('Data Summary'!A207)-9)</f>
        <v>#VALUE!</v>
      </c>
      <c r="B207" s="478" t="str">
        <f ca="1">+IF(ISTEXT('Data Summary'!B207),'Data Summary'!B207,"")</f>
        <v/>
      </c>
      <c r="C207" s="505" t="e">
        <f ca="1">+VALUE('Data Summary'!C207)</f>
        <v>#VALUE!</v>
      </c>
      <c r="D207" s="506" t="e">
        <f ca="1">+IF(AND(ISNUMBER(OFFSET('Water Data'!$D$4,0,10*ROW('Water Data'!D201))),'Data Summary'!BS207="Yes"),100-OFFSET('Water Data'!$D$4,0,10*ROW('Water Data'!D201)),NA())</f>
        <v>#N/A</v>
      </c>
      <c r="E207" s="506" t="e">
        <f ca="1">+IF(AND(ISNUMBER(OFFSET('Water Data'!$D$6,0,10*ROW('Water Data'!D201))),'Data Summary'!BT207="Yes"),OFFSET('Water Data'!$D$6,0,10*ROW('Water Data'!D201)),NA())</f>
        <v>#N/A</v>
      </c>
      <c r="F207" s="506" t="e">
        <f ca="1">+IF(AND(ISNUMBER(OFFSET('Water Data'!$D$9,0,10*ROW('Water Data'!D201))),'Data Summary'!BU207="Yes"),OFFSET('Water Data'!$D$9,0,10*ROW('Water Data'!D201)),NA())</f>
        <v>#N/A</v>
      </c>
      <c r="G207" s="506" t="e">
        <f ca="1">+IF(AND(ISNUMBER(OFFSET('Water Data'!$E$4,0,10*ROW('Water Data'!E201))),'Data Summary'!BV207="Yes"),100-OFFSET('Water Data'!$E$4,0,10*ROW('Water Data'!E201)),NA())</f>
        <v>#N/A</v>
      </c>
      <c r="H207" s="506" t="e">
        <f ca="1">+IF(AND(ISNUMBER(OFFSET('Water Data'!$E$6,0,10*ROW('Water Data'!E201))),'Data Summary'!BW207="Yes"),OFFSET('Water Data'!$E$6,0,10*ROW('Water Data'!E201)),NA())</f>
        <v>#N/A</v>
      </c>
      <c r="I207" s="506" t="e">
        <f ca="1">+IF(AND(ISNUMBER(OFFSET('Water Data'!$E$9,0,10*ROW('Water Data'!E201))),'Data Summary'!BX207="Yes"),OFFSET('Water Data'!$E$9,0,10*ROW('Water Data'!E201)),NA())</f>
        <v>#N/A</v>
      </c>
      <c r="J207" s="506" t="e">
        <f ca="1">+IF(AND(ISNUMBER(OFFSET('Water Data'!$F$4,0,10*ROW('Water Data'!F201))),'Data Summary'!BY207="Yes"),100-OFFSET('Water Data'!$F$4,0,10*ROW('Water Data'!F201)),NA())</f>
        <v>#N/A</v>
      </c>
      <c r="K207" s="506" t="e">
        <f ca="1">+IF(AND(ISNUMBER(OFFSET('Water Data'!$F$6,0,10*ROW('Water Data'!F201))),'Data Summary'!BZ207="Yes"),OFFSET('Water Data'!$F$6,0,10*ROW('Water Data'!F201)),NA())</f>
        <v>#N/A</v>
      </c>
      <c r="L207" s="506" t="e">
        <f ca="1">+IF(AND(ISNUMBER(OFFSET('Water Data'!$F$9,0,10*ROW('Water Data'!F201))),'Data Summary'!CA207="Yes"),OFFSET('Water Data'!$F$9,0,10*ROW('Water Data'!F201)),NA())</f>
        <v>#N/A</v>
      </c>
      <c r="M207" s="506" t="e">
        <f ca="1">+IF(AND(ISNUMBER(OFFSET('Water Data'!$G$4,0,10*ROW('Water Data'!G201))),'Data Summary'!CB207="Yes"),100-OFFSET('Water Data'!$G$4,0,10*ROW('Water Data'!G201)),NA())</f>
        <v>#N/A</v>
      </c>
      <c r="N207" s="506" t="e">
        <f ca="1">+IF(AND(ISNUMBER(OFFSET('Water Data'!$G$6,0,10*ROW('Water Data'!G201))),'Data Summary'!CC207="Yes"),OFFSET('Water Data'!$G$6,0,10*ROW('Water Data'!G201)),NA())</f>
        <v>#N/A</v>
      </c>
      <c r="O207" s="506" t="e">
        <f ca="1">+IF(AND(ISNUMBER(OFFSET('Water Data'!$G$9,0,10*ROW('Water Data'!G201))),'Data Summary'!CD207="Yes"),OFFSET('Water Data'!$G$9,0,10*ROW('Water Data'!G201)),NA())</f>
        <v>#N/A</v>
      </c>
      <c r="P207" s="506" t="e">
        <f ca="1">+IF(AND(ISNUMBER(OFFSET('Water Data'!$H$4,0,10*ROW('Water Data'!H201))),'Data Summary'!CE207="Yes"),100-OFFSET('Water Data'!$H$4,0,10*ROW('Water Data'!H201)),NA())</f>
        <v>#N/A</v>
      </c>
      <c r="Q207" s="506" t="e">
        <f ca="1">+IF(AND(ISNUMBER(OFFSET('Water Data'!$H$6,0,10*ROW('Water Data'!H201))),'Data Summary'!CF207="Yes"),OFFSET('Water Data'!$H$6,0,10*ROW('Water Data'!H201)),NA())</f>
        <v>#N/A</v>
      </c>
      <c r="R207" s="506" t="e">
        <f ca="1">+IF(AND(ISNUMBER(OFFSET('Water Data'!$H$9,0,10*ROW('Water Data'!H201))),'Data Summary'!CG207="Yes"),OFFSET('Water Data'!$H$9,0,10*ROW('Water Data'!H201)),NA())</f>
        <v>#N/A</v>
      </c>
      <c r="S207" s="506" t="e">
        <f ca="1">+IF(AND(ISNUMBER(OFFSET('Water Data'!$I$4,0,10*ROW('Water Data'!I201))),'Data Summary'!CH207="Yes"),100-OFFSET('Water Data'!$I$4,0,10*ROW('Water Data'!I201)),NA())</f>
        <v>#N/A</v>
      </c>
      <c r="T207" s="506" t="e">
        <f ca="1">+IF(AND(ISNUMBER(OFFSET('Water Data'!$I$6,0,10*ROW('Water Data'!I201))),'Data Summary'!CI207="Yes"),OFFSET('Water Data'!$I$6,0,10*ROW('Water Data'!I201)),NA())</f>
        <v>#N/A</v>
      </c>
      <c r="U207" s="506" t="e">
        <f ca="1">+IF(AND(ISNUMBER(OFFSET('Water Data'!$I$9,0,10*ROW('Water Data'!I201))),'Data Summary'!CJ207="Yes"),OFFSET('Water Data'!$I$9,0,10*ROW('Water Data'!I201)),NA())</f>
        <v>#N/A</v>
      </c>
      <c r="V207" s="507" t="e">
        <f ca="1">+IF(AND(ISNUMBER(OFFSET('Sanitation Data'!$D$4,0,10*ROW('Sanitation Data'!D201))),'Data Summary'!CK207="Yes"),100-OFFSET('Sanitation Data'!$D$4,0,10*ROW('Sanitation Data'!D201)),NA())</f>
        <v>#N/A</v>
      </c>
      <c r="W207" s="507" t="e">
        <f ca="1">+IF(AND(ISNUMBER(OFFSET('Sanitation Data'!$D$6,0,10*ROW('Sanitation Data'!D201))),'Data Summary'!CL207="Yes"),OFFSET('Sanitation Data'!$D$6,0,10*ROW('Sanitation Data'!D201)),NA())</f>
        <v>#N/A</v>
      </c>
      <c r="X207" s="507" t="e">
        <f ca="1">+IF(AND(ISNUMBER(OFFSET('Sanitation Data'!$D$10,0,10*ROW('Sanitation Data'!D201))),'Data Summary'!CM207="Yes"),OFFSET('Sanitation Data'!$D$10,0,10*ROW('Sanitation Data'!D201)),NA())</f>
        <v>#N/A</v>
      </c>
      <c r="Y207" s="507" t="e">
        <f ca="1">+IF(AND(ISNUMBER(OFFSET('Sanitation Data'!$D$11,0,10*ROW('Sanitation Data'!D201))),'Data Summary'!CN207="Yes"),OFFSET('Sanitation Data'!$D$11,0,10*ROW('Sanitation Data'!D201)),NA())</f>
        <v>#N/A</v>
      </c>
      <c r="Z207" s="507" t="e">
        <f ca="1">+IF(AND(ISNUMBER(OFFSET('Sanitation Data'!$D$12,0,10*ROW('Sanitation Data'!D201))),'Data Summary'!CO207="Yes"),OFFSET('Sanitation Data'!$D$12,0,10*ROW('Sanitation Data'!D201)),NA())</f>
        <v>#N/A</v>
      </c>
      <c r="AA207" s="507" t="e">
        <f ca="1">+IF(AND(ISNUMBER(OFFSET('Sanitation Data'!$E$4,0,10*ROW('Sanitation Data'!E201))),'Data Summary'!CP207="Yes"),100-OFFSET('Sanitation Data'!$E$4,0,10*ROW('Sanitation Data'!E201)),NA())</f>
        <v>#N/A</v>
      </c>
      <c r="AB207" s="507" t="e">
        <f ca="1">+IF(AND(ISNUMBER(OFFSET('Sanitation Data'!$E$6,0,10*ROW('Sanitation Data'!E201))),'Data Summary'!CQ207="Yes"),OFFSET('Sanitation Data'!$E$6,0,10*ROW('Sanitation Data'!E201)),NA())</f>
        <v>#N/A</v>
      </c>
      <c r="AC207" s="507" t="e">
        <f ca="1">+IF(AND(ISNUMBER(OFFSET('Sanitation Data'!$E$10,0,10*ROW('Sanitation Data'!E201))),'Data Summary'!CR207="Yes"),OFFSET('Sanitation Data'!$E$10,0,10*ROW('Sanitation Data'!E201)),NA())</f>
        <v>#N/A</v>
      </c>
      <c r="AD207" s="507" t="e">
        <f ca="1">+IF(AND(ISNUMBER(OFFSET('Sanitation Data'!$E$11,0,10*ROW('Sanitation Data'!E201))),'Data Summary'!CS207="Yes"),OFFSET('Sanitation Data'!$E$11,0,10*ROW('Sanitation Data'!E201)),NA())</f>
        <v>#N/A</v>
      </c>
      <c r="AE207" s="507" t="e">
        <f ca="1">+IF(AND(ISNUMBER(OFFSET('Sanitation Data'!$E$12,0,10*ROW('Sanitation Data'!E201))),'Data Summary'!CT207="Yes"),OFFSET('Sanitation Data'!$E$12,0,10*ROW('Sanitation Data'!E201)),NA())</f>
        <v>#N/A</v>
      </c>
      <c r="AF207" s="507" t="e">
        <f ca="1">+IF(AND(ISNUMBER(OFFSET('Sanitation Data'!$F$4,0,10*ROW('Sanitation Data'!F201))),'Data Summary'!CU207="Yes"),100-OFFSET('Sanitation Data'!$F$4,0,10*ROW('Sanitation Data'!F201)),NA())</f>
        <v>#N/A</v>
      </c>
      <c r="AG207" s="507" t="e">
        <f ca="1">+IF(AND(ISNUMBER(OFFSET('Sanitation Data'!$F$6,0,10*ROW('Sanitation Data'!F201))),'Data Summary'!CV207="Yes"),OFFSET('Sanitation Data'!$F$6,0,10*ROW('Sanitation Data'!F201)),NA())</f>
        <v>#N/A</v>
      </c>
      <c r="AH207" s="507" t="e">
        <f ca="1">+IF(AND(ISNUMBER(OFFSET('Sanitation Data'!$F$10,0,10*ROW('Sanitation Data'!F201))),'Data Summary'!CW207="Yes"),OFFSET('Sanitation Data'!$F$10,0,10*ROW('Sanitation Data'!F201)),NA())</f>
        <v>#N/A</v>
      </c>
      <c r="AI207" s="507" t="e">
        <f ca="1">+IF(AND(ISNUMBER(OFFSET('Sanitation Data'!$F$11,0,10*ROW('Sanitation Data'!F201))),'Data Summary'!CX207="Yes"),OFFSET('Sanitation Data'!$F$11,0,10*ROW('Sanitation Data'!F201)),NA())</f>
        <v>#N/A</v>
      </c>
      <c r="AJ207" s="507" t="e">
        <f ca="1">+IF(AND(ISNUMBER(OFFSET('Sanitation Data'!$F$12,0,10*ROW('Sanitation Data'!F201))),'Data Summary'!CY207="Yes"),OFFSET('Sanitation Data'!$F$12,0,10*ROW('Sanitation Data'!F201)),NA())</f>
        <v>#N/A</v>
      </c>
      <c r="AK207" s="507" t="e">
        <f ca="1">+IF(AND(ISNUMBER(OFFSET('Sanitation Data'!$G$4,0,10*ROW('Sanitation Data'!G201))),'Data Summary'!CZ207="Yes"),100-OFFSET('Sanitation Data'!$G$4,0,10*ROW('Sanitation Data'!G201)),NA())</f>
        <v>#N/A</v>
      </c>
      <c r="AL207" s="507" t="e">
        <f ca="1">+IF(AND(ISNUMBER(OFFSET('Sanitation Data'!$G$6,0,10*ROW('Sanitation Data'!G201))),'Data Summary'!DA207="Yes"),OFFSET('Sanitation Data'!$G$6,0,10*ROW('Sanitation Data'!G201)),NA())</f>
        <v>#N/A</v>
      </c>
      <c r="AM207" s="507" t="e">
        <f ca="1">+IF(AND(ISNUMBER(OFFSET('Sanitation Data'!$G$10,0,10*ROW('Sanitation Data'!G201))),'Data Summary'!DB207="Yes"),OFFSET('Sanitation Data'!$G$10,0,10*ROW('Sanitation Data'!G201)),NA())</f>
        <v>#N/A</v>
      </c>
      <c r="AN207" s="507" t="e">
        <f ca="1">+IF(AND(ISNUMBER(OFFSET('Sanitation Data'!$G$11,0,10*ROW('Sanitation Data'!G201))),'Data Summary'!DC207="Yes"),OFFSET('Sanitation Data'!$G$11,0,10*ROW('Sanitation Data'!G201)),NA())</f>
        <v>#N/A</v>
      </c>
      <c r="AO207" s="507" t="e">
        <f ca="1">+IF(AND(ISNUMBER(OFFSET('Sanitation Data'!$G$12,0,10*ROW('Sanitation Data'!G201))),'Data Summary'!DD207="Yes"),OFFSET('Sanitation Data'!$G$12,0,10*ROW('Sanitation Data'!G201)),NA())</f>
        <v>#N/A</v>
      </c>
      <c r="AP207" s="507" t="e">
        <f ca="1">+IF(AND(ISNUMBER(OFFSET('Sanitation Data'!$H$4,0,10*ROW('Sanitation Data'!H201))),'Data Summary'!DE207="Yes"),100-OFFSET('Sanitation Data'!$H$4,0,10*ROW('Sanitation Data'!H201)),NA())</f>
        <v>#N/A</v>
      </c>
      <c r="AQ207" s="507" t="e">
        <f ca="1">+IF(AND(ISNUMBER(OFFSET('Sanitation Data'!$H$6,0,10*ROW('Sanitation Data'!H201))),'Data Summary'!DF207="Yes"),OFFSET('Sanitation Data'!$H$6,0,10*ROW('Sanitation Data'!H201)),NA())</f>
        <v>#N/A</v>
      </c>
      <c r="AR207" s="507" t="e">
        <f ca="1">+IF(AND(ISNUMBER(OFFSET('Sanitation Data'!$H$10,0,10*ROW('Sanitation Data'!H201))),'Data Summary'!DG207="Yes"),OFFSET('Sanitation Data'!$H$10,0,10*ROW('Sanitation Data'!H201)),NA())</f>
        <v>#N/A</v>
      </c>
      <c r="AS207" s="507" t="e">
        <f ca="1">+IF(AND(ISNUMBER(OFFSET('Sanitation Data'!$H$11,0,10*ROW('Sanitation Data'!H201))),'Data Summary'!DH207="Yes"),OFFSET('Sanitation Data'!$H$11,0,10*ROW('Sanitation Data'!H201)),NA())</f>
        <v>#N/A</v>
      </c>
      <c r="AT207" s="507" t="e">
        <f ca="1">+IF(AND(ISNUMBER(OFFSET('Sanitation Data'!$H$12,0,10*ROW('Sanitation Data'!H201))),'Data Summary'!DI207="Yes"),OFFSET('Sanitation Data'!$H$12,0,10*ROW('Sanitation Data'!H201)),NA())</f>
        <v>#N/A</v>
      </c>
      <c r="AU207" s="507" t="e">
        <f ca="1">+IF(AND(ISNUMBER(OFFSET('Sanitation Data'!$I$4,0,10*ROW('Sanitation Data'!I201))),'Data Summary'!DJ207="Yes"),100-OFFSET('Sanitation Data'!$I$4,0,10*ROW('Sanitation Data'!I201)),NA())</f>
        <v>#N/A</v>
      </c>
      <c r="AV207" s="507" t="e">
        <f ca="1">+IF(AND(ISNUMBER(OFFSET('Sanitation Data'!$I$6,0,10*ROW('Sanitation Data'!I201))),'Data Summary'!DK207="Yes"),OFFSET('Sanitation Data'!$I$6,0,10*ROW('Sanitation Data'!I201)),NA())</f>
        <v>#N/A</v>
      </c>
      <c r="AW207" s="507" t="e">
        <f ca="1">+IF(AND(ISNUMBER(OFFSET('Sanitation Data'!$I$10,0,10*ROW('Sanitation Data'!I201))),'Data Summary'!DL207="Yes"),OFFSET('Sanitation Data'!$I$10,0,10*ROW('Sanitation Data'!I201)),NA())</f>
        <v>#N/A</v>
      </c>
      <c r="AX207" s="507" t="e">
        <f ca="1">+IF(AND(ISNUMBER(OFFSET('Sanitation Data'!$I$11,0,10*ROW('Sanitation Data'!I201))),'Data Summary'!DM207="Yes"),OFFSET('Sanitation Data'!$I$11,0,10*ROW('Sanitation Data'!I201)),NA())</f>
        <v>#N/A</v>
      </c>
      <c r="AY207" s="507" t="e">
        <f ca="1">+IF(AND(ISNUMBER(OFFSET('Sanitation Data'!$I$12,0,10*ROW('Sanitation Data'!I201))),'Data Summary'!DN207="Yes"),OFFSET('Sanitation Data'!$I$12,0,10*ROW('Sanitation Data'!I201)),NA())</f>
        <v>#N/A</v>
      </c>
      <c r="AZ207" s="508" t="e">
        <f ca="1">+IF(AND(ISNUMBER(OFFSET('Hygiene Data'!$D$5,0,10*ROW('Hygiene Data'!D201))),'Data Summary'!DO207="Yes"),OFFSET('Hygiene Data'!$D$5,0,10*ROW('Hygiene Data'!D201)),NA())</f>
        <v>#N/A</v>
      </c>
      <c r="BA207" s="508" t="e">
        <f ca="1">+IF(AND(ISNUMBER(OFFSET('Hygiene Data'!$D$7,0,10*ROW('Hygiene Data'!D201))),'Data Summary'!DP207="Yes"),OFFSET('Hygiene Data'!$D$7,0,10*ROW('Hygiene Data'!D201)),NA())</f>
        <v>#N/A</v>
      </c>
      <c r="BB207" s="508" t="e">
        <f ca="1">+IF(AND(ISNUMBER(OFFSET('Hygiene Data'!$D$9,0,10*ROW('Hygiene Data'!D201))),'Data Summary'!DQ207="Yes"),OFFSET('Hygiene Data'!$D$9,0,10*ROW('Hygiene Data'!D201)),NA())</f>
        <v>#N/A</v>
      </c>
      <c r="BC207" s="508" t="e">
        <f ca="1">+IF(AND(ISNUMBER(OFFSET('Hygiene Data'!$E$5,0,10*ROW('Hygiene Data'!E201))),'Data Summary'!DR207="Yes"),OFFSET('Hygiene Data'!$E$5,0,10*ROW('Hygiene Data'!E201)),NA())</f>
        <v>#N/A</v>
      </c>
      <c r="BD207" s="508" t="e">
        <f ca="1">+IF(AND(ISNUMBER(OFFSET('Hygiene Data'!$E$7,0,10*ROW('Hygiene Data'!E201))),'Data Summary'!DS207="Yes"),OFFSET('Hygiene Data'!$E$7,0,10*ROW('Hygiene Data'!E201)),NA())</f>
        <v>#N/A</v>
      </c>
      <c r="BE207" s="508" t="e">
        <f ca="1">+IF(AND(ISNUMBER(OFFSET('Hygiene Data'!$E$9,0,10*ROW('Hygiene Data'!E201))),'Data Summary'!DT207="Yes"),OFFSET('Hygiene Data'!$E$9,0,10*ROW('Hygiene Data'!E201)),NA())</f>
        <v>#N/A</v>
      </c>
      <c r="BF207" s="508" t="e">
        <f ca="1">+IF(AND(ISNUMBER(OFFSET('Hygiene Data'!$F$5,0,10*ROW('Hygiene Data'!F201))),'Data Summary'!DU207="Yes"),OFFSET('Hygiene Data'!$F$5,0,10*ROW('Hygiene Data'!F201)),NA())</f>
        <v>#N/A</v>
      </c>
      <c r="BG207" s="508" t="e">
        <f ca="1">+IF(AND(ISNUMBER(OFFSET('Hygiene Data'!$F$7,0,10*ROW('Hygiene Data'!F201))),'Data Summary'!DV207="Yes"),OFFSET('Hygiene Data'!$F$7,0,10*ROW('Hygiene Data'!F201)),NA())</f>
        <v>#N/A</v>
      </c>
      <c r="BH207" s="508" t="e">
        <f ca="1">+IF(AND(ISNUMBER(OFFSET('Hygiene Data'!$F$9,0,10*ROW('Hygiene Data'!F201))),'Data Summary'!DW207="Yes"),OFFSET('Hygiene Data'!$F$9,0,10*ROW('Hygiene Data'!F201)),NA())</f>
        <v>#N/A</v>
      </c>
      <c r="BI207" s="508" t="e">
        <f ca="1">+IF(AND(ISNUMBER(OFFSET('Hygiene Data'!$G$5,0,10*ROW('Hygiene Data'!G201))),'Data Summary'!DX207="Yes"),OFFSET('Hygiene Data'!$G$5,0,10*ROW('Hygiene Data'!G201)),NA())</f>
        <v>#N/A</v>
      </c>
      <c r="BJ207" s="508" t="e">
        <f ca="1">+IF(AND(ISNUMBER(OFFSET('Hygiene Data'!$G$7,0,10*ROW('Hygiene Data'!G201))),'Data Summary'!DY207="Yes"),OFFSET('Hygiene Data'!$G$7,0,10*ROW('Hygiene Data'!G201)),NA())</f>
        <v>#N/A</v>
      </c>
      <c r="BK207" s="508" t="e">
        <f ca="1">+IF(AND(ISNUMBER(OFFSET('Hygiene Data'!$G$9,0,10*ROW('Hygiene Data'!G201))),'Data Summary'!DZ207="Yes"),OFFSET('Hygiene Data'!$G$9,0,10*ROW('Hygiene Data'!G201)),NA())</f>
        <v>#N/A</v>
      </c>
      <c r="BL207" s="508" t="e">
        <f ca="1">+IF(AND(ISNUMBER(OFFSET('Hygiene Data'!$H$5,0,10*ROW('Hygiene Data'!H201))),'Data Summary'!EA207="Yes"),OFFSET('Hygiene Data'!$H$5,0,10*ROW('Hygiene Data'!H201)),NA())</f>
        <v>#N/A</v>
      </c>
      <c r="BM207" s="508" t="e">
        <f ca="1">+IF(AND(ISNUMBER(OFFSET('Hygiene Data'!$H$7,0,10*ROW('Hygiene Data'!H201))),'Data Summary'!EB207="Yes"),OFFSET('Hygiene Data'!$H$7,0,10*ROW('Hygiene Data'!H201)),NA())</f>
        <v>#N/A</v>
      </c>
      <c r="BN207" s="508" t="e">
        <f ca="1">+IF(AND(ISNUMBER(OFFSET('Hygiene Data'!$H$9,0,10*ROW('Hygiene Data'!H201))),'Data Summary'!EC207="Yes"),OFFSET('Hygiene Data'!$H$9,0,10*ROW('Hygiene Data'!H201)),NA())</f>
        <v>#N/A</v>
      </c>
      <c r="BO207" s="508" t="e">
        <f ca="1">+IF(AND(ISNUMBER(OFFSET('Hygiene Data'!$I$5,0,10*ROW('Hygiene Data'!I201))),'Data Summary'!ED207="Yes"),OFFSET('Hygiene Data'!$I$5,0,10*ROW('Hygiene Data'!I201)),NA())</f>
        <v>#N/A</v>
      </c>
      <c r="BP207" s="508" t="e">
        <f ca="1">+IF(AND(ISNUMBER(OFFSET('Hygiene Data'!$I$7,0,10*ROW('Hygiene Data'!I201))),'Data Summary'!EE207="Yes"),OFFSET('Hygiene Data'!$I$7,0,10*ROW('Hygiene Data'!I201)),NA())</f>
        <v>#N/A</v>
      </c>
      <c r="BQ207" s="50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BBFE7-0312-4065-B0C1-2869D3ADE4B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8" customWidth="1"/>
    <col min="2" max="2" width="6.5" style="569" customWidth="1"/>
    <col min="3" max="3" width="21.59765625" style="570" customWidth="1"/>
    <col min="4" max="4" width="9.69921875" style="518" customWidth="1"/>
    <col min="5" max="5" width="8" style="573" customWidth="1"/>
    <col min="6" max="6" width="8" style="571" customWidth="1"/>
    <col min="7" max="7" width="8" style="574" customWidth="1"/>
    <col min="8" max="8" width="8" style="571" customWidth="1"/>
    <col min="9" max="9" width="8" style="518" customWidth="1"/>
    <col min="10" max="10" width="8" style="572" customWidth="1"/>
    <col min="11" max="11" width="8" style="575" customWidth="1"/>
    <col min="12" max="12" width="8" style="571" customWidth="1"/>
    <col min="13" max="13" width="8" style="576" customWidth="1"/>
    <col min="14" max="14" width="8" style="572" customWidth="1"/>
    <col min="15" max="19" width="8" style="518" customWidth="1"/>
    <col min="20" max="16384" width="9" style="518"/>
  </cols>
  <sheetData>
    <row r="1" spans="1:19" ht="20.25" customHeight="1" x14ac:dyDescent="0.25">
      <c r="A1" s="509" t="str">
        <f>HLOOKUP(Introduction!$G$4,nametranslations,157,FALSE)</f>
        <v>WHO/UNICEF JMP Estimates
(Updated 2026)</v>
      </c>
      <c r="B1" s="510" t="str">
        <f ca="1">HLOOKUP([1]Introduction!$G$4,nametranslations,38,FALSE)</f>
        <v>Water, sanitation and hygiene services in schools</v>
      </c>
      <c r="C1" s="510" t="str">
        <f ca="1">HLOOKUP([1]Introduction!$G$4,nametranslations,38,FALSE)</f>
        <v>Water, sanitation and hygiene services in schools</v>
      </c>
      <c r="D1" s="510" t="str">
        <f ca="1">HLOOKUP([1]Introduction!$G$4,nametranslations,38,FALSE)</f>
        <v>Water, sanitation and hygiene services in schools</v>
      </c>
      <c r="E1" s="511" t="str">
        <f>HLOOKUP(Introduction!$G$4,nametranslations,68,FALSE)</f>
        <v>Drinking Water (%)</v>
      </c>
      <c r="F1" s="512"/>
      <c r="G1" s="512"/>
      <c r="H1" s="512"/>
      <c r="I1" s="513"/>
      <c r="J1" s="514" t="str">
        <f>HLOOKUP(Introduction!$G$4,nametranslations,69,FALSE)</f>
        <v>Sanitation (%)</v>
      </c>
      <c r="K1" s="514"/>
      <c r="L1" s="514"/>
      <c r="M1" s="514"/>
      <c r="N1" s="514"/>
      <c r="O1" s="515" t="str">
        <f>HLOOKUP(Introduction!$G$4,nametranslations,70,FALSE)</f>
        <v>Hygiene (%)</v>
      </c>
      <c r="P1" s="516"/>
      <c r="Q1" s="516"/>
      <c r="R1" s="516"/>
      <c r="S1" s="517"/>
    </row>
    <row r="2" spans="1:19" x14ac:dyDescent="0.25">
      <c r="A2" s="510" t="str">
        <f ca="1">HLOOKUP([1]Introduction!$G$4,nametranslations,38,FALSE)</f>
        <v>Water, sanitation and hygiene services in schools</v>
      </c>
      <c r="B2" s="510" t="str">
        <f ca="1">HLOOKUP([1]Introduction!$G$4,nametranslations,38,FALSE)</f>
        <v>Water, sanitation and hygiene services in schools</v>
      </c>
      <c r="C2" s="510" t="str">
        <f ca="1">HLOOKUP([1]Introduction!$G$4,nametranslations,38,FALSE)</f>
        <v>Water, sanitation and hygiene services in schools</v>
      </c>
      <c r="D2" s="510" t="str">
        <f ca="1">HLOOKUP([1]Introduction!$G$4,nametranslations,38,FALSE)</f>
        <v>Water, sanitation and hygiene services in schools</v>
      </c>
      <c r="E2" s="519"/>
      <c r="F2" s="520"/>
      <c r="G2" s="521"/>
      <c r="H2" s="522"/>
      <c r="I2" s="523"/>
      <c r="J2" s="524"/>
      <c r="K2" s="520"/>
      <c r="L2" s="525"/>
      <c r="M2" s="522"/>
      <c r="N2" s="526"/>
      <c r="O2" s="519"/>
      <c r="P2" s="520"/>
      <c r="Q2" s="527"/>
      <c r="R2" s="522"/>
      <c r="S2" s="523"/>
    </row>
    <row r="3" spans="1:19" ht="134.25" customHeight="1" x14ac:dyDescent="0.25">
      <c r="A3" s="528" t="str">
        <f>HLOOKUP(Introduction!$G$4,nametranslations,71,FALSE)</f>
        <v>Country</v>
      </c>
      <c r="B3" s="529" t="str">
        <f>HLOOKUP(Introduction!$G$4,nametranslations,72,FALSE)</f>
        <v>Year</v>
      </c>
      <c r="C3" s="530" t="str">
        <f>HLOOKUP(Introduction!$G$4,nametranslations,73,FALSE)</f>
        <v>Setting</v>
      </c>
      <c r="D3" s="531" t="str">
        <f>HLOOKUP(Introduction!$G$4,nametranslations,67,FALSE)</f>
        <v>School Age Population 
Source: United Nations Population Division &amp; UNESCO</v>
      </c>
      <c r="E3" s="532" t="str">
        <f>HLOOKUP(Introduction!$G$4,nametranslations,74,FALSE)</f>
        <v>Facility</v>
      </c>
      <c r="F3" s="533" t="str">
        <f>HLOOKUP(Introduction!$G$4,nametranslations,75,FALSE)</f>
        <v>Improved</v>
      </c>
      <c r="G3" s="534" t="str">
        <f>HLOOKUP(Introduction!$G$4,nametranslations,76,FALSE)</f>
        <v>Basic (improved &amp; available)</v>
      </c>
      <c r="H3" s="535" t="str">
        <f>HLOOKUP(Introduction!$G$4,nametranslations,77,FALSE)</f>
        <v>Limited</v>
      </c>
      <c r="I3" s="536" t="str">
        <f>HLOOKUP(Introduction!$G$4,nametranslations,78,FALSE)</f>
        <v>No service</v>
      </c>
      <c r="J3" s="537" t="str">
        <f>HLOOKUP(Introduction!$G$4,nametranslations,74,FALSE)</f>
        <v>Facility</v>
      </c>
      <c r="K3" s="538" t="str">
        <f>HLOOKUP(Introduction!$G$4,nametranslations,75,FALSE)</f>
        <v>Improved</v>
      </c>
      <c r="L3" s="539" t="str">
        <f>HLOOKUP(Introduction!$G$4,nametranslations,79,FALSE)</f>
        <v>Basic
(improved, usable &amp; single-sex)</v>
      </c>
      <c r="M3" s="535" t="str">
        <f>HLOOKUP(Introduction!$G$4,nametranslations,77,FALSE)</f>
        <v>Limited</v>
      </c>
      <c r="N3" s="536" t="str">
        <f>HLOOKUP(Introduction!$G$4,nametranslations,78,FALSE)</f>
        <v>No service</v>
      </c>
      <c r="O3" s="532" t="str">
        <f>HLOOKUP(Introduction!$G$4,nametranslations,74,FALSE)</f>
        <v>Facility</v>
      </c>
      <c r="P3" s="533" t="str">
        <f>HLOOKUP(Introduction!$G$4,nametranslations,80,FALSE)</f>
        <v>Facility with water</v>
      </c>
      <c r="Q3" s="540" t="str">
        <f>HLOOKUP(Introduction!$G$4,nametranslations,81,FALSE)</f>
        <v>Basic  
(facility with water &amp; soap)</v>
      </c>
      <c r="R3" s="535" t="str">
        <f>HLOOKUP(Introduction!$G$4,nametranslations,77,FALSE)</f>
        <v>Limited</v>
      </c>
      <c r="S3" s="536" t="str">
        <f>HLOOKUP(Introduction!$G$4,nametranslations,78,FALSE)</f>
        <v>No service</v>
      </c>
    </row>
    <row r="4" spans="1:19" x14ac:dyDescent="0.25">
      <c r="A4" s="541" t="str">
        <f>+Introduction!$C$7</f>
        <v>Viet Nam</v>
      </c>
      <c r="B4" s="542">
        <f>IF(ISBLANK(Regressions!B14), " ", Regressions!B14)</f>
        <v>2000</v>
      </c>
      <c r="C4" s="543" t="str">
        <f>HLOOKUP(Introduction!$G$4,nametranslations,24,FALSE)</f>
        <v>Total</v>
      </c>
      <c r="D4" s="544">
        <f>IF(ISBLANK(Regressions!D14), " ", Regressions!D14)</f>
        <v>25685652</v>
      </c>
      <c r="E4" s="545" t="e">
        <f>IF(ISNUMBER(Regressions!E14),ROUND(Regressions!E14, 1), NA())</f>
        <v>#N/A</v>
      </c>
      <c r="F4" s="546" t="e">
        <f>IF(ISNUMBER(Regressions!F14),ROUND(Regressions!F14, 1), NA())</f>
        <v>#N/A</v>
      </c>
      <c r="G4" s="547" t="e">
        <f>IF(ISNUMBER(Regressions!G14),ROUND(Regressions!G14, 1), NA())</f>
        <v>#N/A</v>
      </c>
      <c r="H4" s="548" t="e">
        <f>IF(ISNUMBER(Regressions!H14),ROUND(Regressions!H14, 1), NA())</f>
        <v>#N/A</v>
      </c>
      <c r="I4" s="549" t="e">
        <f>IF(ISNUMBER(Regressions!I14),ROUND(Regressions!I14, 1), NA())</f>
        <v>#N/A</v>
      </c>
      <c r="J4" s="550" t="e">
        <f>IF(ISNUMBER(Regressions!K14),ROUND(Regressions!K14, 1), NA())</f>
        <v>#N/A</v>
      </c>
      <c r="K4" s="546" t="e">
        <f>IF(ISNUMBER(Regressions!L14),ROUND(Regressions!L14, 1), NA())</f>
        <v>#N/A</v>
      </c>
      <c r="L4" s="551" t="e">
        <f>IF(ISNUMBER(Regressions!M14),ROUND(Regressions!M14, 1), NA())</f>
        <v>#N/A</v>
      </c>
      <c r="M4" s="548" t="e">
        <f>IF(ISNUMBER(Regressions!N14),ROUND(Regressions!N14, 1), NA())</f>
        <v>#N/A</v>
      </c>
      <c r="N4" s="549" t="e">
        <f>IF(ISNUMBER(Regressions!O14),ROUND(Regressions!O14, 1), NA())</f>
        <v>#N/A</v>
      </c>
      <c r="O4" s="550" t="e">
        <f>IF(ISNUMBER(Regressions!Q14),ROUND(Regressions!Q14, 1), NA())</f>
        <v>#N/A</v>
      </c>
      <c r="P4" s="546" t="e">
        <f>IF(ISNUMBER(Regressions!R14),ROUND(Regressions!R14, 1), NA())</f>
        <v>#N/A</v>
      </c>
      <c r="Q4" s="552" t="e">
        <f>IF(ISNUMBER(Regressions!S14),ROUND(Regressions!S14, 1), NA())</f>
        <v>#N/A</v>
      </c>
      <c r="R4" s="548" t="e">
        <f>IF(ISNUMBER(Regressions!T14),ROUND(Regressions!T14, 1), NA())</f>
        <v>#N/A</v>
      </c>
      <c r="S4" s="549" t="e">
        <f>IF(ISNUMBER(Regressions!U14),ROUND(Regressions!U14, 1), NA())</f>
        <v>#N/A</v>
      </c>
    </row>
    <row r="5" spans="1:19" x14ac:dyDescent="0.25">
      <c r="A5" s="541" t="str">
        <f>+Introduction!$C$7</f>
        <v>Viet Nam</v>
      </c>
      <c r="B5" s="542">
        <f>IF(ISBLANK(Regressions!B15), " ", Regressions!B15)</f>
        <v>2001</v>
      </c>
      <c r="C5" s="541" t="str">
        <f>HLOOKUP(Introduction!$G$4,nametranslations,24,FALSE)</f>
        <v>Total</v>
      </c>
      <c r="D5" s="544">
        <f>IF(ISBLANK(Regressions!D15), " ", Regressions!D15)</f>
        <v>25356994</v>
      </c>
      <c r="E5" s="545" t="e">
        <f>IF(ISNUMBER(Regressions!E15),ROUND(Regressions!E15, 1), NA())</f>
        <v>#N/A</v>
      </c>
      <c r="F5" s="546" t="e">
        <f>IF(ISNUMBER(Regressions!F15),ROUND(Regressions!F15, 1), NA())</f>
        <v>#N/A</v>
      </c>
      <c r="G5" s="547" t="e">
        <f>IF(ISNUMBER(Regressions!G15),ROUND(Regressions!G15, 1), NA())</f>
        <v>#N/A</v>
      </c>
      <c r="H5" s="548" t="e">
        <f>IF(ISNUMBER(Regressions!H15),ROUND(Regressions!H15, 1), NA())</f>
        <v>#N/A</v>
      </c>
      <c r="I5" s="549" t="e">
        <f>IF(ISNUMBER(Regressions!I15),ROUND(Regressions!I15, 1), NA())</f>
        <v>#N/A</v>
      </c>
      <c r="J5" s="550" t="e">
        <f>IF(ISNUMBER(Regressions!K15),ROUND(Regressions!K15, 1), NA())</f>
        <v>#N/A</v>
      </c>
      <c r="K5" s="546" t="e">
        <f>IF(ISNUMBER(Regressions!L15),ROUND(Regressions!L15, 1), NA())</f>
        <v>#N/A</v>
      </c>
      <c r="L5" s="551" t="e">
        <f>IF(ISNUMBER(Regressions!M15),ROUND(Regressions!M15, 1), NA())</f>
        <v>#N/A</v>
      </c>
      <c r="M5" s="548" t="e">
        <f>IF(ISNUMBER(Regressions!N15),ROUND(Regressions!N15, 1), NA())</f>
        <v>#N/A</v>
      </c>
      <c r="N5" s="549" t="e">
        <f>IF(ISNUMBER(Regressions!O15),ROUND(Regressions!O15, 1), NA())</f>
        <v>#N/A</v>
      </c>
      <c r="O5" s="550" t="e">
        <f>IF(ISNUMBER(Regressions!Q15),ROUND(Regressions!Q15, 1), NA())</f>
        <v>#N/A</v>
      </c>
      <c r="P5" s="546" t="e">
        <f>IF(ISNUMBER(Regressions!R15),ROUND(Regressions!R15, 1), NA())</f>
        <v>#N/A</v>
      </c>
      <c r="Q5" s="552" t="e">
        <f>IF(ISNUMBER(Regressions!S15),ROUND(Regressions!S15, 1), NA())</f>
        <v>#N/A</v>
      </c>
      <c r="R5" s="548" t="e">
        <f>IF(ISNUMBER(Regressions!T15),ROUND(Regressions!T15, 1), NA())</f>
        <v>#N/A</v>
      </c>
      <c r="S5" s="549" t="e">
        <f>IF(ISNUMBER(Regressions!U15),ROUND(Regressions!U15, 1), NA())</f>
        <v>#N/A</v>
      </c>
    </row>
    <row r="6" spans="1:19" x14ac:dyDescent="0.25">
      <c r="A6" s="541" t="str">
        <f>+Introduction!$C$7</f>
        <v>Viet Nam</v>
      </c>
      <c r="B6" s="542">
        <f>IF(ISBLANK(Regressions!B16), " ", Regressions!B16)</f>
        <v>2002</v>
      </c>
      <c r="C6" s="541" t="str">
        <f>HLOOKUP(Introduction!$G$4,nametranslations,24,FALSE)</f>
        <v>Total</v>
      </c>
      <c r="D6" s="544">
        <f>IF(ISBLANK(Regressions!D16), " ", Regressions!D16)</f>
        <v>24903944</v>
      </c>
      <c r="E6" s="545" t="e">
        <f>IF(ISNUMBER(Regressions!E16),ROUND(Regressions!E16, 1), NA())</f>
        <v>#N/A</v>
      </c>
      <c r="F6" s="546">
        <f>IF(ISNUMBER(Regressions!F16),ROUND(Regressions!F16, 1), NA())</f>
        <v>88.4</v>
      </c>
      <c r="G6" s="547" t="e">
        <f>IF(ISNUMBER(Regressions!G16),ROUND(Regressions!G16, 1), NA())</f>
        <v>#N/A</v>
      </c>
      <c r="H6" s="548" t="e">
        <f>IF(ISNUMBER(Regressions!H16),ROUND(Regressions!H16, 1), NA())</f>
        <v>#N/A</v>
      </c>
      <c r="I6" s="549">
        <f>IF(ISNUMBER(Regressions!I16),ROUND(Regressions!I16, 1), NA())</f>
        <v>11.6</v>
      </c>
      <c r="J6" s="550" t="e">
        <f>IF(ISNUMBER(Regressions!K16),ROUND(Regressions!K16, 1), NA())</f>
        <v>#N/A</v>
      </c>
      <c r="K6" s="546">
        <f>IF(ISNUMBER(Regressions!L16),ROUND(Regressions!L16, 1), NA())</f>
        <v>75.2</v>
      </c>
      <c r="L6" s="551" t="e">
        <f>IF(ISNUMBER(Regressions!M16),ROUND(Regressions!M16, 1), NA())</f>
        <v>#N/A</v>
      </c>
      <c r="M6" s="548" t="e">
        <f>IF(ISNUMBER(Regressions!N16),ROUND(Regressions!N16, 1), NA())</f>
        <v>#N/A</v>
      </c>
      <c r="N6" s="549">
        <f>IF(ISNUMBER(Regressions!O16),ROUND(Regressions!O16, 1), NA())</f>
        <v>24.8</v>
      </c>
      <c r="O6" s="550" t="e">
        <f>IF(ISNUMBER(Regressions!Q16),ROUND(Regressions!Q16, 1), NA())</f>
        <v>#N/A</v>
      </c>
      <c r="P6" s="546" t="e">
        <f>IF(ISNUMBER(Regressions!R16),ROUND(Regressions!R16, 1), NA())</f>
        <v>#N/A</v>
      </c>
      <c r="Q6" s="552" t="e">
        <f>IF(ISNUMBER(Regressions!S16),ROUND(Regressions!S16, 1), NA())</f>
        <v>#N/A</v>
      </c>
      <c r="R6" s="548" t="e">
        <f>IF(ISNUMBER(Regressions!T16),ROUND(Regressions!T16, 1), NA())</f>
        <v>#N/A</v>
      </c>
      <c r="S6" s="549" t="e">
        <f>IF(ISNUMBER(Regressions!U16),ROUND(Regressions!U16, 1), NA())</f>
        <v>#N/A</v>
      </c>
    </row>
    <row r="7" spans="1:19" x14ac:dyDescent="0.25">
      <c r="A7" s="541" t="str">
        <f>+Introduction!$C$7</f>
        <v>Viet Nam</v>
      </c>
      <c r="B7" s="542">
        <f>IF(ISBLANK(Regressions!B17), " ", Regressions!B17)</f>
        <v>2003</v>
      </c>
      <c r="C7" s="541" t="str">
        <f>HLOOKUP(Introduction!$G$4,nametranslations,24,FALSE)</f>
        <v>Total</v>
      </c>
      <c r="D7" s="544">
        <f>IF(ISBLANK(Regressions!D17), " ", Regressions!D17)</f>
        <v>24393420</v>
      </c>
      <c r="E7" s="545" t="e">
        <f>IF(ISNUMBER(Regressions!E17),ROUND(Regressions!E17, 1), NA())</f>
        <v>#N/A</v>
      </c>
      <c r="F7" s="546">
        <f>IF(ISNUMBER(Regressions!F17),ROUND(Regressions!F17, 1), NA())</f>
        <v>88.4</v>
      </c>
      <c r="G7" s="547" t="e">
        <f>IF(ISNUMBER(Regressions!G17),ROUND(Regressions!G17, 1), NA())</f>
        <v>#N/A</v>
      </c>
      <c r="H7" s="548" t="e">
        <f>IF(ISNUMBER(Regressions!H17),ROUND(Regressions!H17, 1), NA())</f>
        <v>#N/A</v>
      </c>
      <c r="I7" s="549">
        <f>IF(ISNUMBER(Regressions!I17),ROUND(Regressions!I17, 1), NA())</f>
        <v>11.6</v>
      </c>
      <c r="J7" s="550" t="e">
        <f>IF(ISNUMBER(Regressions!K17),ROUND(Regressions!K17, 1), NA())</f>
        <v>#N/A</v>
      </c>
      <c r="K7" s="546">
        <f>IF(ISNUMBER(Regressions!L17),ROUND(Regressions!L17, 1), NA())</f>
        <v>75.2</v>
      </c>
      <c r="L7" s="551" t="e">
        <f>IF(ISNUMBER(Regressions!M17),ROUND(Regressions!M17, 1), NA())</f>
        <v>#N/A</v>
      </c>
      <c r="M7" s="548" t="e">
        <f>IF(ISNUMBER(Regressions!N17),ROUND(Regressions!N17, 1), NA())</f>
        <v>#N/A</v>
      </c>
      <c r="N7" s="549">
        <f>IF(ISNUMBER(Regressions!O17),ROUND(Regressions!O17, 1), NA())</f>
        <v>24.8</v>
      </c>
      <c r="O7" s="550" t="e">
        <f>IF(ISNUMBER(Regressions!Q17),ROUND(Regressions!Q17, 1), NA())</f>
        <v>#N/A</v>
      </c>
      <c r="P7" s="546" t="e">
        <f>IF(ISNUMBER(Regressions!R17),ROUND(Regressions!R17, 1), NA())</f>
        <v>#N/A</v>
      </c>
      <c r="Q7" s="552" t="e">
        <f>IF(ISNUMBER(Regressions!S17),ROUND(Regressions!S17, 1), NA())</f>
        <v>#N/A</v>
      </c>
      <c r="R7" s="548" t="e">
        <f>IF(ISNUMBER(Regressions!T17),ROUND(Regressions!T17, 1), NA())</f>
        <v>#N/A</v>
      </c>
      <c r="S7" s="549" t="e">
        <f>IF(ISNUMBER(Regressions!U17),ROUND(Regressions!U17, 1), NA())</f>
        <v>#N/A</v>
      </c>
    </row>
    <row r="8" spans="1:19" x14ac:dyDescent="0.25">
      <c r="A8" s="541" t="str">
        <f>+Introduction!$C$7</f>
        <v>Viet Nam</v>
      </c>
      <c r="B8" s="542">
        <f>IF(ISBLANK(Regressions!B18), " ", Regressions!B18)</f>
        <v>2004</v>
      </c>
      <c r="C8" s="541" t="str">
        <f>HLOOKUP(Introduction!$G$4,nametranslations,24,FALSE)</f>
        <v>Total</v>
      </c>
      <c r="D8" s="544">
        <f>IF(ISBLANK(Regressions!D18), " ", Regressions!D18)</f>
        <v>23946532</v>
      </c>
      <c r="E8" s="545" t="e">
        <f>IF(ISNUMBER(Regressions!E18),ROUND(Regressions!E18, 1), NA())</f>
        <v>#N/A</v>
      </c>
      <c r="F8" s="546">
        <f>IF(ISNUMBER(Regressions!F18),ROUND(Regressions!F18, 1), NA())</f>
        <v>88.4</v>
      </c>
      <c r="G8" s="547" t="e">
        <f>IF(ISNUMBER(Regressions!G18),ROUND(Regressions!G18, 1), NA())</f>
        <v>#N/A</v>
      </c>
      <c r="H8" s="548" t="e">
        <f>IF(ISNUMBER(Regressions!H18),ROUND(Regressions!H18, 1), NA())</f>
        <v>#N/A</v>
      </c>
      <c r="I8" s="549">
        <f>IF(ISNUMBER(Regressions!I18),ROUND(Regressions!I18, 1), NA())</f>
        <v>11.6</v>
      </c>
      <c r="J8" s="550" t="e">
        <f>IF(ISNUMBER(Regressions!K18),ROUND(Regressions!K18, 1), NA())</f>
        <v>#N/A</v>
      </c>
      <c r="K8" s="546">
        <f>IF(ISNUMBER(Regressions!L18),ROUND(Regressions!L18, 1), NA())</f>
        <v>75.2</v>
      </c>
      <c r="L8" s="551" t="e">
        <f>IF(ISNUMBER(Regressions!M18),ROUND(Regressions!M18, 1), NA())</f>
        <v>#N/A</v>
      </c>
      <c r="M8" s="548" t="e">
        <f>IF(ISNUMBER(Regressions!N18),ROUND(Regressions!N18, 1), NA())</f>
        <v>#N/A</v>
      </c>
      <c r="N8" s="549">
        <f>IF(ISNUMBER(Regressions!O18),ROUND(Regressions!O18, 1), NA())</f>
        <v>24.8</v>
      </c>
      <c r="O8" s="550" t="e">
        <f>IF(ISNUMBER(Regressions!Q18),ROUND(Regressions!Q18, 1), NA())</f>
        <v>#N/A</v>
      </c>
      <c r="P8" s="546" t="e">
        <f>IF(ISNUMBER(Regressions!R18),ROUND(Regressions!R18, 1), NA())</f>
        <v>#N/A</v>
      </c>
      <c r="Q8" s="552" t="e">
        <f>IF(ISNUMBER(Regressions!S18),ROUND(Regressions!S18, 1), NA())</f>
        <v>#N/A</v>
      </c>
      <c r="R8" s="548" t="e">
        <f>IF(ISNUMBER(Regressions!T18),ROUND(Regressions!T18, 1), NA())</f>
        <v>#N/A</v>
      </c>
      <c r="S8" s="549" t="e">
        <f>IF(ISNUMBER(Regressions!U18),ROUND(Regressions!U18, 1), NA())</f>
        <v>#N/A</v>
      </c>
    </row>
    <row r="9" spans="1:19" x14ac:dyDescent="0.25">
      <c r="A9" s="541" t="str">
        <f>+Introduction!$C$7</f>
        <v>Viet Nam</v>
      </c>
      <c r="B9" s="542">
        <f>IF(ISBLANK(Regressions!B19), " ", Regressions!B19)</f>
        <v>2005</v>
      </c>
      <c r="C9" s="541" t="str">
        <f>HLOOKUP(Introduction!$G$4,nametranslations,24,FALSE)</f>
        <v>Total</v>
      </c>
      <c r="D9" s="544">
        <f>IF(ISBLANK(Regressions!D19), " ", Regressions!D19)</f>
        <v>23564800</v>
      </c>
      <c r="E9" s="545" t="e">
        <f>IF(ISNUMBER(Regressions!E19),ROUND(Regressions!E19, 1), NA())</f>
        <v>#N/A</v>
      </c>
      <c r="F9" s="546">
        <f>IF(ISNUMBER(Regressions!F19),ROUND(Regressions!F19, 1), NA())</f>
        <v>88.4</v>
      </c>
      <c r="G9" s="547" t="e">
        <f>IF(ISNUMBER(Regressions!G19),ROUND(Regressions!G19, 1), NA())</f>
        <v>#N/A</v>
      </c>
      <c r="H9" s="548" t="e">
        <f>IF(ISNUMBER(Regressions!H19),ROUND(Regressions!H19, 1), NA())</f>
        <v>#N/A</v>
      </c>
      <c r="I9" s="549">
        <f>IF(ISNUMBER(Regressions!I19),ROUND(Regressions!I19, 1), NA())</f>
        <v>11.6</v>
      </c>
      <c r="J9" s="550" t="e">
        <f>IF(ISNUMBER(Regressions!K19),ROUND(Regressions!K19, 1), NA())</f>
        <v>#N/A</v>
      </c>
      <c r="K9" s="546">
        <f>IF(ISNUMBER(Regressions!L19),ROUND(Regressions!L19, 1), NA())</f>
        <v>75.2</v>
      </c>
      <c r="L9" s="551" t="e">
        <f>IF(ISNUMBER(Regressions!M19),ROUND(Regressions!M19, 1), NA())</f>
        <v>#N/A</v>
      </c>
      <c r="M9" s="548" t="e">
        <f>IF(ISNUMBER(Regressions!N19),ROUND(Regressions!N19, 1), NA())</f>
        <v>#N/A</v>
      </c>
      <c r="N9" s="549">
        <f>IF(ISNUMBER(Regressions!O19),ROUND(Regressions!O19, 1), NA())</f>
        <v>24.8</v>
      </c>
      <c r="O9" s="550" t="e">
        <f>IF(ISNUMBER(Regressions!Q19),ROUND(Regressions!Q19, 1), NA())</f>
        <v>#N/A</v>
      </c>
      <c r="P9" s="546" t="e">
        <f>IF(ISNUMBER(Regressions!R19),ROUND(Regressions!R19, 1), NA())</f>
        <v>#N/A</v>
      </c>
      <c r="Q9" s="552" t="e">
        <f>IF(ISNUMBER(Regressions!S19),ROUND(Regressions!S19, 1), NA())</f>
        <v>#N/A</v>
      </c>
      <c r="R9" s="548" t="e">
        <f>IF(ISNUMBER(Regressions!T19),ROUND(Regressions!T19, 1), NA())</f>
        <v>#N/A</v>
      </c>
      <c r="S9" s="549" t="e">
        <f>IF(ISNUMBER(Regressions!U19),ROUND(Regressions!U19, 1), NA())</f>
        <v>#N/A</v>
      </c>
    </row>
    <row r="10" spans="1:19" x14ac:dyDescent="0.25">
      <c r="A10" s="541" t="str">
        <f>+Introduction!$C$7</f>
        <v>Viet Nam</v>
      </c>
      <c r="B10" s="542">
        <f>IF(ISBLANK(Regressions!B20), " ", Regressions!B20)</f>
        <v>2006</v>
      </c>
      <c r="C10" s="541" t="str">
        <f>HLOOKUP(Introduction!$G$4,nametranslations,24,FALSE)</f>
        <v>Total</v>
      </c>
      <c r="D10" s="544">
        <f>IF(ISBLANK(Regressions!D20), " ", Regressions!D20)</f>
        <v>23244360</v>
      </c>
      <c r="E10" s="545" t="e">
        <f>IF(ISNUMBER(Regressions!E20),ROUND(Regressions!E20, 1), NA())</f>
        <v>#N/A</v>
      </c>
      <c r="F10" s="546">
        <f>IF(ISNUMBER(Regressions!F20),ROUND(Regressions!F20, 1), NA())</f>
        <v>88.4</v>
      </c>
      <c r="G10" s="547" t="e">
        <f>IF(ISNUMBER(Regressions!G20),ROUND(Regressions!G20, 1), NA())</f>
        <v>#N/A</v>
      </c>
      <c r="H10" s="548" t="e">
        <f>IF(ISNUMBER(Regressions!H20),ROUND(Regressions!H20, 1), NA())</f>
        <v>#N/A</v>
      </c>
      <c r="I10" s="549">
        <f>IF(ISNUMBER(Regressions!I20),ROUND(Regressions!I20, 1), NA())</f>
        <v>11.6</v>
      </c>
      <c r="J10" s="550" t="e">
        <f>IF(ISNUMBER(Regressions!K20),ROUND(Regressions!K20, 1), NA())</f>
        <v>#N/A</v>
      </c>
      <c r="K10" s="546">
        <f>IF(ISNUMBER(Regressions!L20),ROUND(Regressions!L20, 1), NA())</f>
        <v>75.2</v>
      </c>
      <c r="L10" s="551" t="e">
        <f>IF(ISNUMBER(Regressions!M20),ROUND(Regressions!M20, 1), NA())</f>
        <v>#N/A</v>
      </c>
      <c r="M10" s="548" t="e">
        <f>IF(ISNUMBER(Regressions!N20),ROUND(Regressions!N20, 1), NA())</f>
        <v>#N/A</v>
      </c>
      <c r="N10" s="549">
        <f>IF(ISNUMBER(Regressions!O20),ROUND(Regressions!O20, 1), NA())</f>
        <v>24.8</v>
      </c>
      <c r="O10" s="550" t="e">
        <f>IF(ISNUMBER(Regressions!Q20),ROUND(Regressions!Q20, 1), NA())</f>
        <v>#N/A</v>
      </c>
      <c r="P10" s="546" t="e">
        <f>IF(ISNUMBER(Regressions!R20),ROUND(Regressions!R20, 1), NA())</f>
        <v>#N/A</v>
      </c>
      <c r="Q10" s="552" t="e">
        <f>IF(ISNUMBER(Regressions!S20),ROUND(Regressions!S20, 1), NA())</f>
        <v>#N/A</v>
      </c>
      <c r="R10" s="548" t="e">
        <f>IF(ISNUMBER(Regressions!T20),ROUND(Regressions!T20, 1), NA())</f>
        <v>#N/A</v>
      </c>
      <c r="S10" s="549" t="e">
        <f>IF(ISNUMBER(Regressions!U20),ROUND(Regressions!U20, 1), NA())</f>
        <v>#N/A</v>
      </c>
    </row>
    <row r="11" spans="1:19" x14ac:dyDescent="0.25">
      <c r="A11" s="541" t="str">
        <f>+Introduction!$C$7</f>
        <v>Viet Nam</v>
      </c>
      <c r="B11" s="542">
        <f>IF(ISBLANK(Regressions!B21), " ", Regressions!B21)</f>
        <v>2007</v>
      </c>
      <c r="C11" s="541" t="str">
        <f>HLOOKUP(Introduction!$G$4,nametranslations,24,FALSE)</f>
        <v>Total</v>
      </c>
      <c r="D11" s="544">
        <f>IF(ISBLANK(Regressions!D21), " ", Regressions!D21)</f>
        <v>23066936</v>
      </c>
      <c r="E11" s="545" t="e">
        <f>IF(ISNUMBER(Regressions!E21),ROUND(Regressions!E21, 1), NA())</f>
        <v>#N/A</v>
      </c>
      <c r="F11" s="546">
        <f>IF(ISNUMBER(Regressions!F21),ROUND(Regressions!F21, 1), NA())</f>
        <v>88.4</v>
      </c>
      <c r="G11" s="547" t="e">
        <f>IF(ISNUMBER(Regressions!G21),ROUND(Regressions!G21, 1), NA())</f>
        <v>#N/A</v>
      </c>
      <c r="H11" s="548" t="e">
        <f>IF(ISNUMBER(Regressions!H21),ROUND(Regressions!H21, 1), NA())</f>
        <v>#N/A</v>
      </c>
      <c r="I11" s="549">
        <f>IF(ISNUMBER(Regressions!I21),ROUND(Regressions!I21, 1), NA())</f>
        <v>11.6</v>
      </c>
      <c r="J11" s="550" t="e">
        <f>IF(ISNUMBER(Regressions!K21),ROUND(Regressions!K21, 1), NA())</f>
        <v>#N/A</v>
      </c>
      <c r="K11" s="546">
        <f>IF(ISNUMBER(Regressions!L21),ROUND(Regressions!L21, 1), NA())</f>
        <v>75.2</v>
      </c>
      <c r="L11" s="551" t="e">
        <f>IF(ISNUMBER(Regressions!M21),ROUND(Regressions!M21, 1), NA())</f>
        <v>#N/A</v>
      </c>
      <c r="M11" s="548" t="e">
        <f>IF(ISNUMBER(Regressions!N21),ROUND(Regressions!N21, 1), NA())</f>
        <v>#N/A</v>
      </c>
      <c r="N11" s="549">
        <f>IF(ISNUMBER(Regressions!O21),ROUND(Regressions!O21, 1), NA())</f>
        <v>24.8</v>
      </c>
      <c r="O11" s="550" t="e">
        <f>IF(ISNUMBER(Regressions!Q21),ROUND(Regressions!Q21, 1), NA())</f>
        <v>#N/A</v>
      </c>
      <c r="P11" s="546" t="e">
        <f>IF(ISNUMBER(Regressions!R21),ROUND(Regressions!R21, 1), NA())</f>
        <v>#N/A</v>
      </c>
      <c r="Q11" s="552" t="e">
        <f>IF(ISNUMBER(Regressions!S21),ROUND(Regressions!S21, 1), NA())</f>
        <v>#N/A</v>
      </c>
      <c r="R11" s="548" t="e">
        <f>IF(ISNUMBER(Regressions!T21),ROUND(Regressions!T21, 1), NA())</f>
        <v>#N/A</v>
      </c>
      <c r="S11" s="549" t="e">
        <f>IF(ISNUMBER(Regressions!U21),ROUND(Regressions!U21, 1), NA())</f>
        <v>#N/A</v>
      </c>
    </row>
    <row r="12" spans="1:19" x14ac:dyDescent="0.25">
      <c r="A12" s="541" t="str">
        <f>+Introduction!$C$7</f>
        <v>Viet Nam</v>
      </c>
      <c r="B12" s="542">
        <f>IF(ISBLANK(Regressions!B22), " ", Regressions!B22)</f>
        <v>2008</v>
      </c>
      <c r="C12" s="541" t="str">
        <f>HLOOKUP(Introduction!$G$4,nametranslations,24,FALSE)</f>
        <v>Total</v>
      </c>
      <c r="D12" s="544">
        <f>IF(ISBLANK(Regressions!D22), " ", Regressions!D22)</f>
        <v>22897620</v>
      </c>
      <c r="E12" s="545" t="e">
        <f>IF(ISNUMBER(Regressions!E22),ROUND(Regressions!E22, 1), NA())</f>
        <v>#N/A</v>
      </c>
      <c r="F12" s="546">
        <f>IF(ISNUMBER(Regressions!F22),ROUND(Regressions!F22, 1), NA())</f>
        <v>88.4</v>
      </c>
      <c r="G12" s="547" t="e">
        <f>IF(ISNUMBER(Regressions!G22),ROUND(Regressions!G22, 1), NA())</f>
        <v>#N/A</v>
      </c>
      <c r="H12" s="548" t="e">
        <f>IF(ISNUMBER(Regressions!H22),ROUND(Regressions!H22, 1), NA())</f>
        <v>#N/A</v>
      </c>
      <c r="I12" s="549">
        <f>IF(ISNUMBER(Regressions!I22),ROUND(Regressions!I22, 1), NA())</f>
        <v>11.6</v>
      </c>
      <c r="J12" s="550" t="e">
        <f>IF(ISNUMBER(Regressions!K22),ROUND(Regressions!K22, 1), NA())</f>
        <v>#N/A</v>
      </c>
      <c r="K12" s="546">
        <f>IF(ISNUMBER(Regressions!L22),ROUND(Regressions!L22, 1), NA())</f>
        <v>75.2</v>
      </c>
      <c r="L12" s="551" t="e">
        <f>IF(ISNUMBER(Regressions!M22),ROUND(Regressions!M22, 1), NA())</f>
        <v>#N/A</v>
      </c>
      <c r="M12" s="548" t="e">
        <f>IF(ISNUMBER(Regressions!N22),ROUND(Regressions!N22, 1), NA())</f>
        <v>#N/A</v>
      </c>
      <c r="N12" s="549">
        <f>IF(ISNUMBER(Regressions!O22),ROUND(Regressions!O22, 1), NA())</f>
        <v>24.8</v>
      </c>
      <c r="O12" s="550" t="e">
        <f>IF(ISNUMBER(Regressions!Q22),ROUND(Regressions!Q22, 1), NA())</f>
        <v>#N/A</v>
      </c>
      <c r="P12" s="546" t="e">
        <f>IF(ISNUMBER(Regressions!R22),ROUND(Regressions!R22, 1), NA())</f>
        <v>#N/A</v>
      </c>
      <c r="Q12" s="552" t="e">
        <f>IF(ISNUMBER(Regressions!S22),ROUND(Regressions!S22, 1), NA())</f>
        <v>#N/A</v>
      </c>
      <c r="R12" s="548" t="e">
        <f>IF(ISNUMBER(Regressions!T22),ROUND(Regressions!T22, 1), NA())</f>
        <v>#N/A</v>
      </c>
      <c r="S12" s="549" t="e">
        <f>IF(ISNUMBER(Regressions!U22),ROUND(Regressions!U22, 1), NA())</f>
        <v>#N/A</v>
      </c>
    </row>
    <row r="13" spans="1:19" x14ac:dyDescent="0.25">
      <c r="A13" s="541" t="str">
        <f>+Introduction!$C$7</f>
        <v>Viet Nam</v>
      </c>
      <c r="B13" s="542">
        <f>IF(ISBLANK(Regressions!B23), " ", Regressions!B23)</f>
        <v>2009</v>
      </c>
      <c r="C13" s="541" t="str">
        <f>HLOOKUP(Introduction!$G$4,nametranslations,24,FALSE)</f>
        <v>Total</v>
      </c>
      <c r="D13" s="544">
        <f>IF(ISBLANK(Regressions!D23), " ", Regressions!D23)</f>
        <v>22665700</v>
      </c>
      <c r="E13" s="545" t="e">
        <f>IF(ISNUMBER(Regressions!E23),ROUND(Regressions!E23, 1), NA())</f>
        <v>#N/A</v>
      </c>
      <c r="F13" s="546">
        <f>IF(ISNUMBER(Regressions!F23),ROUND(Regressions!F23, 1), NA())</f>
        <v>88.4</v>
      </c>
      <c r="G13" s="547" t="e">
        <f>IF(ISNUMBER(Regressions!G23),ROUND(Regressions!G23, 1), NA())</f>
        <v>#N/A</v>
      </c>
      <c r="H13" s="548" t="e">
        <f>IF(ISNUMBER(Regressions!H23),ROUND(Regressions!H23, 1), NA())</f>
        <v>#N/A</v>
      </c>
      <c r="I13" s="549">
        <f>IF(ISNUMBER(Regressions!I23),ROUND(Regressions!I23, 1), NA())</f>
        <v>11.6</v>
      </c>
      <c r="J13" s="550" t="e">
        <f>IF(ISNUMBER(Regressions!K23),ROUND(Regressions!K23, 1), NA())</f>
        <v>#N/A</v>
      </c>
      <c r="K13" s="546">
        <f>IF(ISNUMBER(Regressions!L23),ROUND(Regressions!L23, 1), NA())</f>
        <v>75.2</v>
      </c>
      <c r="L13" s="551" t="e">
        <f>IF(ISNUMBER(Regressions!M23),ROUND(Regressions!M23, 1), NA())</f>
        <v>#N/A</v>
      </c>
      <c r="M13" s="548" t="e">
        <f>IF(ISNUMBER(Regressions!N23),ROUND(Regressions!N23, 1), NA())</f>
        <v>#N/A</v>
      </c>
      <c r="N13" s="549">
        <f>IF(ISNUMBER(Regressions!O23),ROUND(Regressions!O23, 1), NA())</f>
        <v>24.8</v>
      </c>
      <c r="O13" s="550" t="e">
        <f>IF(ISNUMBER(Regressions!Q23),ROUND(Regressions!Q23, 1), NA())</f>
        <v>#N/A</v>
      </c>
      <c r="P13" s="546" t="e">
        <f>IF(ISNUMBER(Regressions!R23),ROUND(Regressions!R23, 1), NA())</f>
        <v>#N/A</v>
      </c>
      <c r="Q13" s="552" t="e">
        <f>IF(ISNUMBER(Regressions!S23),ROUND(Regressions!S23, 1), NA())</f>
        <v>#N/A</v>
      </c>
      <c r="R13" s="548" t="e">
        <f>IF(ISNUMBER(Regressions!T23),ROUND(Regressions!T23, 1), NA())</f>
        <v>#N/A</v>
      </c>
      <c r="S13" s="549" t="e">
        <f>IF(ISNUMBER(Regressions!U23),ROUND(Regressions!U23, 1), NA())</f>
        <v>#N/A</v>
      </c>
    </row>
    <row r="14" spans="1:19" x14ac:dyDescent="0.25">
      <c r="A14" s="541" t="str">
        <f>+Introduction!$C$7</f>
        <v>Viet Nam</v>
      </c>
      <c r="B14" s="542">
        <f>IF(ISBLANK(Regressions!B24), " ", Regressions!B24)</f>
        <v>2010</v>
      </c>
      <c r="C14" s="541" t="str">
        <f>HLOOKUP(Introduction!$G$4,nametranslations,24,FALSE)</f>
        <v>Total</v>
      </c>
      <c r="D14" s="544">
        <f>IF(ISBLANK(Regressions!D24), " ", Regressions!D24)</f>
        <v>22273580</v>
      </c>
      <c r="E14" s="545" t="e">
        <f>IF(ISNUMBER(Regressions!E24),ROUND(Regressions!E24, 1), NA())</f>
        <v>#N/A</v>
      </c>
      <c r="F14" s="546">
        <f>IF(ISNUMBER(Regressions!F24),ROUND(Regressions!F24, 1), NA())</f>
        <v>88.4</v>
      </c>
      <c r="G14" s="547" t="e">
        <f>IF(ISNUMBER(Regressions!G24),ROUND(Regressions!G24, 1), NA())</f>
        <v>#N/A</v>
      </c>
      <c r="H14" s="548" t="e">
        <f>IF(ISNUMBER(Regressions!H24),ROUND(Regressions!H24, 1), NA())</f>
        <v>#N/A</v>
      </c>
      <c r="I14" s="549">
        <f>IF(ISNUMBER(Regressions!I24),ROUND(Regressions!I24, 1), NA())</f>
        <v>11.6</v>
      </c>
      <c r="J14" s="550" t="e">
        <f>IF(ISNUMBER(Regressions!K24),ROUND(Regressions!K24, 1), NA())</f>
        <v>#N/A</v>
      </c>
      <c r="K14" s="546">
        <f>IF(ISNUMBER(Regressions!L24),ROUND(Regressions!L24, 1), NA())</f>
        <v>75.2</v>
      </c>
      <c r="L14" s="551" t="e">
        <f>IF(ISNUMBER(Regressions!M24),ROUND(Regressions!M24, 1), NA())</f>
        <v>#N/A</v>
      </c>
      <c r="M14" s="548" t="e">
        <f>IF(ISNUMBER(Regressions!N24),ROUND(Regressions!N24, 1), NA())</f>
        <v>#N/A</v>
      </c>
      <c r="N14" s="549">
        <f>IF(ISNUMBER(Regressions!O24),ROUND(Regressions!O24, 1), NA())</f>
        <v>24.8</v>
      </c>
      <c r="O14" s="550" t="e">
        <f>IF(ISNUMBER(Regressions!Q24),ROUND(Regressions!Q24, 1), NA())</f>
        <v>#N/A</v>
      </c>
      <c r="P14" s="546" t="e">
        <f>IF(ISNUMBER(Regressions!R24),ROUND(Regressions!R24, 1), NA())</f>
        <v>#N/A</v>
      </c>
      <c r="Q14" s="552" t="e">
        <f>IF(ISNUMBER(Regressions!S24),ROUND(Regressions!S24, 1), NA())</f>
        <v>#N/A</v>
      </c>
      <c r="R14" s="548" t="e">
        <f>IF(ISNUMBER(Regressions!T24),ROUND(Regressions!T24, 1), NA())</f>
        <v>#N/A</v>
      </c>
      <c r="S14" s="549" t="e">
        <f>IF(ISNUMBER(Regressions!U24),ROUND(Regressions!U24, 1), NA())</f>
        <v>#N/A</v>
      </c>
    </row>
    <row r="15" spans="1:19" x14ac:dyDescent="0.25">
      <c r="A15" s="541" t="str">
        <f>+Introduction!$C$7</f>
        <v>Viet Nam</v>
      </c>
      <c r="B15" s="542">
        <f>IF(ISBLANK(Regressions!B25), " ", Regressions!B25)</f>
        <v>2011</v>
      </c>
      <c r="C15" s="541" t="str">
        <f>HLOOKUP(Introduction!$G$4,nametranslations,24,FALSE)</f>
        <v>Total</v>
      </c>
      <c r="D15" s="544">
        <f>IF(ISBLANK(Regressions!D25), " ", Regressions!D25)</f>
        <v>21959772</v>
      </c>
      <c r="E15" s="545" t="e">
        <f>IF(ISNUMBER(Regressions!E25),ROUND(Regressions!E25, 1), NA())</f>
        <v>#N/A</v>
      </c>
      <c r="F15" s="546" t="e">
        <f>IF(ISNUMBER(Regressions!F25),ROUND(Regressions!F25, 1), NA())</f>
        <v>#N/A</v>
      </c>
      <c r="G15" s="547" t="e">
        <f>IF(ISNUMBER(Regressions!G25),ROUND(Regressions!G25, 1), NA())</f>
        <v>#N/A</v>
      </c>
      <c r="H15" s="548" t="e">
        <f>IF(ISNUMBER(Regressions!H25),ROUND(Regressions!H25, 1), NA())</f>
        <v>#N/A</v>
      </c>
      <c r="I15" s="549" t="e">
        <f>IF(ISNUMBER(Regressions!I25),ROUND(Regressions!I25, 1), NA())</f>
        <v>#N/A</v>
      </c>
      <c r="J15" s="550" t="e">
        <f>IF(ISNUMBER(Regressions!K25),ROUND(Regressions!K25, 1), NA())</f>
        <v>#N/A</v>
      </c>
      <c r="K15" s="546" t="e">
        <f>IF(ISNUMBER(Regressions!L25),ROUND(Regressions!L25, 1), NA())</f>
        <v>#N/A</v>
      </c>
      <c r="L15" s="551" t="e">
        <f>IF(ISNUMBER(Regressions!M25),ROUND(Regressions!M25, 1), NA())</f>
        <v>#N/A</v>
      </c>
      <c r="M15" s="548" t="e">
        <f>IF(ISNUMBER(Regressions!N25),ROUND(Regressions!N25, 1), NA())</f>
        <v>#N/A</v>
      </c>
      <c r="N15" s="549" t="e">
        <f>IF(ISNUMBER(Regressions!O25),ROUND(Regressions!O25, 1), NA())</f>
        <v>#N/A</v>
      </c>
      <c r="O15" s="550" t="e">
        <f>IF(ISNUMBER(Regressions!Q25),ROUND(Regressions!Q25, 1), NA())</f>
        <v>#N/A</v>
      </c>
      <c r="P15" s="546" t="e">
        <f>IF(ISNUMBER(Regressions!R25),ROUND(Regressions!R25, 1), NA())</f>
        <v>#N/A</v>
      </c>
      <c r="Q15" s="552" t="e">
        <f>IF(ISNUMBER(Regressions!S25),ROUND(Regressions!S25, 1), NA())</f>
        <v>#N/A</v>
      </c>
      <c r="R15" s="548" t="e">
        <f>IF(ISNUMBER(Regressions!T25),ROUND(Regressions!T25, 1), NA())</f>
        <v>#N/A</v>
      </c>
      <c r="S15" s="549" t="e">
        <f>IF(ISNUMBER(Regressions!U25),ROUND(Regressions!U25, 1), NA())</f>
        <v>#N/A</v>
      </c>
    </row>
    <row r="16" spans="1:19" x14ac:dyDescent="0.25">
      <c r="A16" s="541" t="str">
        <f>+Introduction!$C$7</f>
        <v>Viet Nam</v>
      </c>
      <c r="B16" s="542">
        <f>IF(ISBLANK(Regressions!B26), " ", Regressions!B26)</f>
        <v>2012</v>
      </c>
      <c r="C16" s="541" t="str">
        <f>HLOOKUP(Introduction!$G$4,nametranslations,24,FALSE)</f>
        <v>Total</v>
      </c>
      <c r="D16" s="544">
        <f>IF(ISBLANK(Regressions!D26), " ", Regressions!D26)</f>
        <v>21688628</v>
      </c>
      <c r="E16" s="545" t="e">
        <f>IF(ISNUMBER(Regressions!E26),ROUND(Regressions!E26, 1), NA())</f>
        <v>#N/A</v>
      </c>
      <c r="F16" s="546" t="e">
        <f>IF(ISNUMBER(Regressions!F26),ROUND(Regressions!F26, 1), NA())</f>
        <v>#N/A</v>
      </c>
      <c r="G16" s="547" t="e">
        <f>IF(ISNUMBER(Regressions!G26),ROUND(Regressions!G26, 1), NA())</f>
        <v>#N/A</v>
      </c>
      <c r="H16" s="548" t="e">
        <f>IF(ISNUMBER(Regressions!H26),ROUND(Regressions!H26, 1), NA())</f>
        <v>#N/A</v>
      </c>
      <c r="I16" s="549" t="e">
        <f>IF(ISNUMBER(Regressions!I26),ROUND(Regressions!I26, 1), NA())</f>
        <v>#N/A</v>
      </c>
      <c r="J16" s="550" t="e">
        <f>IF(ISNUMBER(Regressions!K26),ROUND(Regressions!K26, 1), NA())</f>
        <v>#N/A</v>
      </c>
      <c r="K16" s="546" t="e">
        <f>IF(ISNUMBER(Regressions!L26),ROUND(Regressions!L26, 1), NA())</f>
        <v>#N/A</v>
      </c>
      <c r="L16" s="551" t="e">
        <f>IF(ISNUMBER(Regressions!M26),ROUND(Regressions!M26, 1), NA())</f>
        <v>#N/A</v>
      </c>
      <c r="M16" s="548" t="e">
        <f>IF(ISNUMBER(Regressions!N26),ROUND(Regressions!N26, 1), NA())</f>
        <v>#N/A</v>
      </c>
      <c r="N16" s="549" t="e">
        <f>IF(ISNUMBER(Regressions!O26),ROUND(Regressions!O26, 1), NA())</f>
        <v>#N/A</v>
      </c>
      <c r="O16" s="550" t="e">
        <f>IF(ISNUMBER(Regressions!Q26),ROUND(Regressions!Q26, 1), NA())</f>
        <v>#N/A</v>
      </c>
      <c r="P16" s="546" t="e">
        <f>IF(ISNUMBER(Regressions!R26),ROUND(Regressions!R26, 1), NA())</f>
        <v>#N/A</v>
      </c>
      <c r="Q16" s="552" t="e">
        <f>IF(ISNUMBER(Regressions!S26),ROUND(Regressions!S26, 1), NA())</f>
        <v>#N/A</v>
      </c>
      <c r="R16" s="548" t="e">
        <f>IF(ISNUMBER(Regressions!T26),ROUND(Regressions!T26, 1), NA())</f>
        <v>#N/A</v>
      </c>
      <c r="S16" s="549" t="e">
        <f>IF(ISNUMBER(Regressions!U26),ROUND(Regressions!U26, 1), NA())</f>
        <v>#N/A</v>
      </c>
    </row>
    <row r="17" spans="1:19" x14ac:dyDescent="0.25">
      <c r="A17" s="541" t="str">
        <f>+Introduction!$C$7</f>
        <v>Viet Nam</v>
      </c>
      <c r="B17" s="542">
        <f>IF(ISBLANK(Regressions!B27), " ", Regressions!B27)</f>
        <v>2013</v>
      </c>
      <c r="C17" s="541" t="str">
        <f>HLOOKUP(Introduction!$G$4,nametranslations,24,FALSE)</f>
        <v>Total</v>
      </c>
      <c r="D17" s="544">
        <f>IF(ISBLANK(Regressions!D27), " ", Regressions!D27)</f>
        <v>21490954</v>
      </c>
      <c r="E17" s="545" t="e">
        <f>IF(ISNUMBER(Regressions!E27),ROUND(Regressions!E27, 1), NA())</f>
        <v>#N/A</v>
      </c>
      <c r="F17" s="546" t="e">
        <f>IF(ISNUMBER(Regressions!F27),ROUND(Regressions!F27, 1), NA())</f>
        <v>#N/A</v>
      </c>
      <c r="G17" s="547">
        <f>IF(ISNUMBER(Regressions!G27),ROUND(Regressions!G27, 1), NA())</f>
        <v>67.8</v>
      </c>
      <c r="H17" s="548" t="e">
        <f>IF(ISNUMBER(Regressions!H27),ROUND(Regressions!H27, 1), NA())</f>
        <v>#N/A</v>
      </c>
      <c r="I17" s="549" t="e">
        <f>IF(ISNUMBER(Regressions!I27),ROUND(Regressions!I27, 1), NA())</f>
        <v>#N/A</v>
      </c>
      <c r="J17" s="550" t="e">
        <f>IF(ISNUMBER(Regressions!K27),ROUND(Regressions!K27, 1), NA())</f>
        <v>#N/A</v>
      </c>
      <c r="K17" s="546" t="e">
        <f>IF(ISNUMBER(Regressions!L27),ROUND(Regressions!L27, 1), NA())</f>
        <v>#N/A</v>
      </c>
      <c r="L17" s="551">
        <f>IF(ISNUMBER(Regressions!M27),ROUND(Regressions!M27, 1), NA())</f>
        <v>93.4</v>
      </c>
      <c r="M17" s="548" t="e">
        <f>IF(ISNUMBER(Regressions!N27),ROUND(Regressions!N27, 1), NA())</f>
        <v>#N/A</v>
      </c>
      <c r="N17" s="549" t="e">
        <f>IF(ISNUMBER(Regressions!O27),ROUND(Regressions!O27, 1), NA())</f>
        <v>#N/A</v>
      </c>
      <c r="O17" s="550" t="e">
        <f>IF(ISNUMBER(Regressions!Q27),ROUND(Regressions!Q27, 1), NA())</f>
        <v>#N/A</v>
      </c>
      <c r="P17" s="546" t="e">
        <f>IF(ISNUMBER(Regressions!R27),ROUND(Regressions!R27, 1), NA())</f>
        <v>#N/A</v>
      </c>
      <c r="Q17" s="552" t="e">
        <f>IF(ISNUMBER(Regressions!S27),ROUND(Regressions!S27, 1), NA())</f>
        <v>#N/A</v>
      </c>
      <c r="R17" s="548" t="e">
        <f>IF(ISNUMBER(Regressions!T27),ROUND(Regressions!T27, 1), NA())</f>
        <v>#N/A</v>
      </c>
      <c r="S17" s="549" t="e">
        <f>IF(ISNUMBER(Regressions!U27),ROUND(Regressions!U27, 1), NA())</f>
        <v>#N/A</v>
      </c>
    </row>
    <row r="18" spans="1:19" x14ac:dyDescent="0.25">
      <c r="A18" s="541" t="str">
        <f>+Introduction!$C$7</f>
        <v>Viet Nam</v>
      </c>
      <c r="B18" s="542">
        <f>IF(ISBLANK(Regressions!B28), " ", Regressions!B28)</f>
        <v>2014</v>
      </c>
      <c r="C18" s="541" t="str">
        <f>HLOOKUP(Introduction!$G$4,nametranslations,24,FALSE)</f>
        <v>Total</v>
      </c>
      <c r="D18" s="544">
        <f>IF(ISBLANK(Regressions!D28), " ", Regressions!D28)</f>
        <v>21359348</v>
      </c>
      <c r="E18" s="545" t="e">
        <f>IF(ISNUMBER(Regressions!E28),ROUND(Regressions!E28, 1), NA())</f>
        <v>#N/A</v>
      </c>
      <c r="F18" s="546" t="e">
        <f>IF(ISNUMBER(Regressions!F28),ROUND(Regressions!F28, 1), NA())</f>
        <v>#N/A</v>
      </c>
      <c r="G18" s="547">
        <f>IF(ISNUMBER(Regressions!G28),ROUND(Regressions!G28, 1), NA())</f>
        <v>67.8</v>
      </c>
      <c r="H18" s="548" t="e">
        <f>IF(ISNUMBER(Regressions!H28),ROUND(Regressions!H28, 1), NA())</f>
        <v>#N/A</v>
      </c>
      <c r="I18" s="549" t="e">
        <f>IF(ISNUMBER(Regressions!I28),ROUND(Regressions!I28, 1), NA())</f>
        <v>#N/A</v>
      </c>
      <c r="J18" s="550" t="e">
        <f>IF(ISNUMBER(Regressions!K28),ROUND(Regressions!K28, 1), NA())</f>
        <v>#N/A</v>
      </c>
      <c r="K18" s="546" t="e">
        <f>IF(ISNUMBER(Regressions!L28),ROUND(Regressions!L28, 1), NA())</f>
        <v>#N/A</v>
      </c>
      <c r="L18" s="551">
        <f>IF(ISNUMBER(Regressions!M28),ROUND(Regressions!M28, 1), NA())</f>
        <v>93.4</v>
      </c>
      <c r="M18" s="548" t="e">
        <f>IF(ISNUMBER(Regressions!N28),ROUND(Regressions!N28, 1), NA())</f>
        <v>#N/A</v>
      </c>
      <c r="N18" s="549" t="e">
        <f>IF(ISNUMBER(Regressions!O28),ROUND(Regressions!O28, 1), NA())</f>
        <v>#N/A</v>
      </c>
      <c r="O18" s="550" t="e">
        <f>IF(ISNUMBER(Regressions!Q28),ROUND(Regressions!Q28, 1), NA())</f>
        <v>#N/A</v>
      </c>
      <c r="P18" s="546" t="e">
        <f>IF(ISNUMBER(Regressions!R28),ROUND(Regressions!R28, 1), NA())</f>
        <v>#N/A</v>
      </c>
      <c r="Q18" s="552" t="e">
        <f>IF(ISNUMBER(Regressions!S28),ROUND(Regressions!S28, 1), NA())</f>
        <v>#N/A</v>
      </c>
      <c r="R18" s="548" t="e">
        <f>IF(ISNUMBER(Regressions!T28),ROUND(Regressions!T28, 1), NA())</f>
        <v>#N/A</v>
      </c>
      <c r="S18" s="549" t="e">
        <f>IF(ISNUMBER(Regressions!U28),ROUND(Regressions!U28, 1), NA())</f>
        <v>#N/A</v>
      </c>
    </row>
    <row r="19" spans="1:19" x14ac:dyDescent="0.25">
      <c r="A19" s="541" t="str">
        <f>+Introduction!$C$7</f>
        <v>Viet Nam</v>
      </c>
      <c r="B19" s="542">
        <f>IF(ISBLANK(Regressions!B29), " ", Regressions!B29)</f>
        <v>2015</v>
      </c>
      <c r="C19" s="541" t="str">
        <f>HLOOKUP(Introduction!$G$4,nametranslations,24,FALSE)</f>
        <v>Total</v>
      </c>
      <c r="D19" s="544">
        <f>IF(ISBLANK(Regressions!D29), " ", Regressions!D29)</f>
        <v>21354804</v>
      </c>
      <c r="E19" s="545" t="e">
        <f>IF(ISNUMBER(Regressions!E29),ROUND(Regressions!E29, 1), NA())</f>
        <v>#N/A</v>
      </c>
      <c r="F19" s="546" t="e">
        <f>IF(ISNUMBER(Regressions!F29),ROUND(Regressions!F29, 1), NA())</f>
        <v>#N/A</v>
      </c>
      <c r="G19" s="547">
        <f>IF(ISNUMBER(Regressions!G29),ROUND(Regressions!G29, 1), NA())</f>
        <v>67.8</v>
      </c>
      <c r="H19" s="548" t="e">
        <f>IF(ISNUMBER(Regressions!H29),ROUND(Regressions!H29, 1), NA())</f>
        <v>#N/A</v>
      </c>
      <c r="I19" s="549" t="e">
        <f>IF(ISNUMBER(Regressions!I29),ROUND(Regressions!I29, 1), NA())</f>
        <v>#N/A</v>
      </c>
      <c r="J19" s="550" t="e">
        <f>IF(ISNUMBER(Regressions!K29),ROUND(Regressions!K29, 1), NA())</f>
        <v>#N/A</v>
      </c>
      <c r="K19" s="546" t="e">
        <f>IF(ISNUMBER(Regressions!L29),ROUND(Regressions!L29, 1), NA())</f>
        <v>#N/A</v>
      </c>
      <c r="L19" s="551">
        <f>IF(ISNUMBER(Regressions!M29),ROUND(Regressions!M29, 1), NA())</f>
        <v>93.4</v>
      </c>
      <c r="M19" s="548" t="e">
        <f>IF(ISNUMBER(Regressions!N29),ROUND(Regressions!N29, 1), NA())</f>
        <v>#N/A</v>
      </c>
      <c r="N19" s="549" t="e">
        <f>IF(ISNUMBER(Regressions!O29),ROUND(Regressions!O29, 1), NA())</f>
        <v>#N/A</v>
      </c>
      <c r="O19" s="550" t="e">
        <f>IF(ISNUMBER(Regressions!Q29),ROUND(Regressions!Q29, 1), NA())</f>
        <v>#N/A</v>
      </c>
      <c r="P19" s="546" t="e">
        <f>IF(ISNUMBER(Regressions!R29),ROUND(Regressions!R29, 1), NA())</f>
        <v>#N/A</v>
      </c>
      <c r="Q19" s="552">
        <f>IF(ISNUMBER(Regressions!S29),ROUND(Regressions!S29, 1), NA())</f>
        <v>71.900000000000006</v>
      </c>
      <c r="R19" s="548" t="e">
        <f>IF(ISNUMBER(Regressions!T29),ROUND(Regressions!T29, 1), NA())</f>
        <v>#N/A</v>
      </c>
      <c r="S19" s="549" t="e">
        <f>IF(ISNUMBER(Regressions!U29),ROUND(Regressions!U29, 1), NA())</f>
        <v>#N/A</v>
      </c>
    </row>
    <row r="20" spans="1:19" x14ac:dyDescent="0.25">
      <c r="A20" s="541" t="str">
        <f>+Introduction!$C$7</f>
        <v>Viet Nam</v>
      </c>
      <c r="B20" s="542">
        <f>IF(ISBLANK(Regressions!B30), " ", Regressions!B30)</f>
        <v>2016</v>
      </c>
      <c r="C20" s="541" t="str">
        <f>HLOOKUP(Introduction!$G$4,nametranslations,24,FALSE)</f>
        <v>Total</v>
      </c>
      <c r="D20" s="544">
        <f>IF(ISBLANK(Regressions!D30), " ", Regressions!D30)</f>
        <v>21474520</v>
      </c>
      <c r="E20" s="545" t="e">
        <f>IF(ISNUMBER(Regressions!E30),ROUND(Regressions!E30, 1), NA())</f>
        <v>#N/A</v>
      </c>
      <c r="F20" s="546" t="e">
        <f>IF(ISNUMBER(Regressions!F30),ROUND(Regressions!F30, 1), NA())</f>
        <v>#N/A</v>
      </c>
      <c r="G20" s="547">
        <f>IF(ISNUMBER(Regressions!G30),ROUND(Regressions!G30, 1), NA())</f>
        <v>67.8</v>
      </c>
      <c r="H20" s="548" t="e">
        <f>IF(ISNUMBER(Regressions!H30),ROUND(Regressions!H30, 1), NA())</f>
        <v>#N/A</v>
      </c>
      <c r="I20" s="549" t="e">
        <f>IF(ISNUMBER(Regressions!I30),ROUND(Regressions!I30, 1), NA())</f>
        <v>#N/A</v>
      </c>
      <c r="J20" s="550" t="e">
        <f>IF(ISNUMBER(Regressions!K30),ROUND(Regressions!K30, 1), NA())</f>
        <v>#N/A</v>
      </c>
      <c r="K20" s="546" t="e">
        <f>IF(ISNUMBER(Regressions!L30),ROUND(Regressions!L30, 1), NA())</f>
        <v>#N/A</v>
      </c>
      <c r="L20" s="551">
        <f>IF(ISNUMBER(Regressions!M30),ROUND(Regressions!M30, 1), NA())</f>
        <v>93.4</v>
      </c>
      <c r="M20" s="548" t="e">
        <f>IF(ISNUMBER(Regressions!N30),ROUND(Regressions!N30, 1), NA())</f>
        <v>#N/A</v>
      </c>
      <c r="N20" s="549" t="e">
        <f>IF(ISNUMBER(Regressions!O30),ROUND(Regressions!O30, 1), NA())</f>
        <v>#N/A</v>
      </c>
      <c r="O20" s="550" t="e">
        <f>IF(ISNUMBER(Regressions!Q30),ROUND(Regressions!Q30, 1), NA())</f>
        <v>#N/A</v>
      </c>
      <c r="P20" s="546" t="e">
        <f>IF(ISNUMBER(Regressions!R30),ROUND(Regressions!R30, 1), NA())</f>
        <v>#N/A</v>
      </c>
      <c r="Q20" s="552">
        <f>IF(ISNUMBER(Regressions!S30),ROUND(Regressions!S30, 1), NA())</f>
        <v>71.900000000000006</v>
      </c>
      <c r="R20" s="548" t="e">
        <f>IF(ISNUMBER(Regressions!T30),ROUND(Regressions!T30, 1), NA())</f>
        <v>#N/A</v>
      </c>
      <c r="S20" s="549" t="e">
        <f>IF(ISNUMBER(Regressions!U30),ROUND(Regressions!U30, 1), NA())</f>
        <v>#N/A</v>
      </c>
    </row>
    <row r="21" spans="1:19" x14ac:dyDescent="0.25">
      <c r="A21" s="541" t="str">
        <f>+Introduction!$C$7</f>
        <v>Viet Nam</v>
      </c>
      <c r="B21" s="542">
        <f>IF(ISBLANK(Regressions!B31), " ", Regressions!B31)</f>
        <v>2017</v>
      </c>
      <c r="C21" s="541" t="str">
        <f>HLOOKUP(Introduction!$G$4,nametranslations,24,FALSE)</f>
        <v>Total</v>
      </c>
      <c r="D21" s="544">
        <f>IF(ISBLANK(Regressions!D31), " ", Regressions!D31)</f>
        <v>21947988</v>
      </c>
      <c r="E21" s="545" t="e">
        <f>IF(ISNUMBER(Regressions!E31),ROUND(Regressions!E31, 1), NA())</f>
        <v>#N/A</v>
      </c>
      <c r="F21" s="546" t="e">
        <f>IF(ISNUMBER(Regressions!F31),ROUND(Regressions!F31, 1), NA())</f>
        <v>#N/A</v>
      </c>
      <c r="G21" s="547">
        <f>IF(ISNUMBER(Regressions!G31),ROUND(Regressions!G31, 1), NA())</f>
        <v>67.8</v>
      </c>
      <c r="H21" s="548" t="e">
        <f>IF(ISNUMBER(Regressions!H31),ROUND(Regressions!H31, 1), NA())</f>
        <v>#N/A</v>
      </c>
      <c r="I21" s="549" t="e">
        <f>IF(ISNUMBER(Regressions!I31),ROUND(Regressions!I31, 1), NA())</f>
        <v>#N/A</v>
      </c>
      <c r="J21" s="550" t="e">
        <f>IF(ISNUMBER(Regressions!K31),ROUND(Regressions!K31, 1), NA())</f>
        <v>#N/A</v>
      </c>
      <c r="K21" s="546" t="e">
        <f>IF(ISNUMBER(Regressions!L31),ROUND(Regressions!L31, 1), NA())</f>
        <v>#N/A</v>
      </c>
      <c r="L21" s="551">
        <f>IF(ISNUMBER(Regressions!M31),ROUND(Regressions!M31, 1), NA())</f>
        <v>93.4</v>
      </c>
      <c r="M21" s="548" t="e">
        <f>IF(ISNUMBER(Regressions!N31),ROUND(Regressions!N31, 1), NA())</f>
        <v>#N/A</v>
      </c>
      <c r="N21" s="549" t="e">
        <f>IF(ISNUMBER(Regressions!O31),ROUND(Regressions!O31, 1), NA())</f>
        <v>#N/A</v>
      </c>
      <c r="O21" s="550" t="e">
        <f>IF(ISNUMBER(Regressions!Q31),ROUND(Regressions!Q31, 1), NA())</f>
        <v>#N/A</v>
      </c>
      <c r="P21" s="546" t="e">
        <f>IF(ISNUMBER(Regressions!R31),ROUND(Regressions!R31, 1), NA())</f>
        <v>#N/A</v>
      </c>
      <c r="Q21" s="552">
        <f>IF(ISNUMBER(Regressions!S31),ROUND(Regressions!S31, 1), NA())</f>
        <v>71.900000000000006</v>
      </c>
      <c r="R21" s="548" t="e">
        <f>IF(ISNUMBER(Regressions!T31),ROUND(Regressions!T31, 1), NA())</f>
        <v>#N/A</v>
      </c>
      <c r="S21" s="549" t="e">
        <f>IF(ISNUMBER(Regressions!U31),ROUND(Regressions!U31, 1), NA())</f>
        <v>#N/A</v>
      </c>
    </row>
    <row r="22" spans="1:19" x14ac:dyDescent="0.25">
      <c r="A22" s="541" t="str">
        <f>+Introduction!$C$7</f>
        <v>Viet Nam</v>
      </c>
      <c r="B22" s="542">
        <f>IF(ISBLANK(Regressions!B32), " ", Regressions!B32)</f>
        <v>2018</v>
      </c>
      <c r="C22" s="541" t="str">
        <f>HLOOKUP(Introduction!$G$4,nametranslations,24,FALSE)</f>
        <v>Total</v>
      </c>
      <c r="D22" s="544">
        <f>IF(ISBLANK(Regressions!D32), " ", Regressions!D32)</f>
        <v>22544240</v>
      </c>
      <c r="E22" s="545" t="e">
        <f>IF(ISNUMBER(Regressions!E32),ROUND(Regressions!E32, 1), NA())</f>
        <v>#N/A</v>
      </c>
      <c r="F22" s="546" t="e">
        <f>IF(ISNUMBER(Regressions!F32),ROUND(Regressions!F32, 1), NA())</f>
        <v>#N/A</v>
      </c>
      <c r="G22" s="547">
        <f>IF(ISNUMBER(Regressions!G32),ROUND(Regressions!G32, 1), NA())</f>
        <v>67.8</v>
      </c>
      <c r="H22" s="548" t="e">
        <f>IF(ISNUMBER(Regressions!H32),ROUND(Regressions!H32, 1), NA())</f>
        <v>#N/A</v>
      </c>
      <c r="I22" s="549" t="e">
        <f>IF(ISNUMBER(Regressions!I32),ROUND(Regressions!I32, 1), NA())</f>
        <v>#N/A</v>
      </c>
      <c r="J22" s="550" t="e">
        <f>IF(ISNUMBER(Regressions!K32),ROUND(Regressions!K32, 1), NA())</f>
        <v>#N/A</v>
      </c>
      <c r="K22" s="546" t="e">
        <f>IF(ISNUMBER(Regressions!L32),ROUND(Regressions!L32, 1), NA())</f>
        <v>#N/A</v>
      </c>
      <c r="L22" s="551">
        <f>IF(ISNUMBER(Regressions!M32),ROUND(Regressions!M32, 1), NA())</f>
        <v>93.4</v>
      </c>
      <c r="M22" s="548" t="e">
        <f>IF(ISNUMBER(Regressions!N32),ROUND(Regressions!N32, 1), NA())</f>
        <v>#N/A</v>
      </c>
      <c r="N22" s="549" t="e">
        <f>IF(ISNUMBER(Regressions!O32),ROUND(Regressions!O32, 1), NA())</f>
        <v>#N/A</v>
      </c>
      <c r="O22" s="550" t="e">
        <f>IF(ISNUMBER(Regressions!Q32),ROUND(Regressions!Q32, 1), NA())</f>
        <v>#N/A</v>
      </c>
      <c r="P22" s="546" t="e">
        <f>IF(ISNUMBER(Regressions!R32),ROUND(Regressions!R32, 1), NA())</f>
        <v>#N/A</v>
      </c>
      <c r="Q22" s="552">
        <f>IF(ISNUMBER(Regressions!S32),ROUND(Regressions!S32, 1), NA())</f>
        <v>71.900000000000006</v>
      </c>
      <c r="R22" s="548" t="e">
        <f>IF(ISNUMBER(Regressions!T32),ROUND(Regressions!T32, 1), NA())</f>
        <v>#N/A</v>
      </c>
      <c r="S22" s="549" t="e">
        <f>IF(ISNUMBER(Regressions!U32),ROUND(Regressions!U32, 1), NA())</f>
        <v>#N/A</v>
      </c>
    </row>
    <row r="23" spans="1:19" x14ac:dyDescent="0.25">
      <c r="A23" s="541" t="str">
        <f>+Introduction!$C$7</f>
        <v>Viet Nam</v>
      </c>
      <c r="B23" s="542">
        <f>IF(ISBLANK(Regressions!B33), " ", Regressions!B33)</f>
        <v>2019</v>
      </c>
      <c r="C23" s="541" t="str">
        <f>HLOOKUP(Introduction!$G$4,nametranslations,24,FALSE)</f>
        <v>Total</v>
      </c>
      <c r="D23" s="544">
        <f>IF(ISBLANK(Regressions!D33), " ", Regressions!D33)</f>
        <v>23106624</v>
      </c>
      <c r="E23" s="545" t="e">
        <f>IF(ISNUMBER(Regressions!E33),ROUND(Regressions!E33, 1), NA())</f>
        <v>#N/A</v>
      </c>
      <c r="F23" s="546" t="e">
        <f>IF(ISNUMBER(Regressions!F33),ROUND(Regressions!F33, 1), NA())</f>
        <v>#N/A</v>
      </c>
      <c r="G23" s="547">
        <f>IF(ISNUMBER(Regressions!G33),ROUND(Regressions!G33, 1), NA())</f>
        <v>67.8</v>
      </c>
      <c r="H23" s="548" t="e">
        <f>IF(ISNUMBER(Regressions!H33),ROUND(Regressions!H33, 1), NA())</f>
        <v>#N/A</v>
      </c>
      <c r="I23" s="549" t="e">
        <f>IF(ISNUMBER(Regressions!I33),ROUND(Regressions!I33, 1), NA())</f>
        <v>#N/A</v>
      </c>
      <c r="J23" s="550" t="e">
        <f>IF(ISNUMBER(Regressions!K33),ROUND(Regressions!K33, 1), NA())</f>
        <v>#N/A</v>
      </c>
      <c r="K23" s="546" t="e">
        <f>IF(ISNUMBER(Regressions!L33),ROUND(Regressions!L33, 1), NA())</f>
        <v>#N/A</v>
      </c>
      <c r="L23" s="551">
        <f>IF(ISNUMBER(Regressions!M33),ROUND(Regressions!M33, 1), NA())</f>
        <v>93.4</v>
      </c>
      <c r="M23" s="548" t="e">
        <f>IF(ISNUMBER(Regressions!N33),ROUND(Regressions!N33, 1), NA())</f>
        <v>#N/A</v>
      </c>
      <c r="N23" s="549" t="e">
        <f>IF(ISNUMBER(Regressions!O33),ROUND(Regressions!O33, 1), NA())</f>
        <v>#N/A</v>
      </c>
      <c r="O23" s="550" t="e">
        <f>IF(ISNUMBER(Regressions!Q33),ROUND(Regressions!Q33, 1), NA())</f>
        <v>#N/A</v>
      </c>
      <c r="P23" s="546" t="e">
        <f>IF(ISNUMBER(Regressions!R33),ROUND(Regressions!R33, 1), NA())</f>
        <v>#N/A</v>
      </c>
      <c r="Q23" s="552">
        <f>IF(ISNUMBER(Regressions!S33),ROUND(Regressions!S33, 1), NA())</f>
        <v>71.900000000000006</v>
      </c>
      <c r="R23" s="548" t="e">
        <f>IF(ISNUMBER(Regressions!T33),ROUND(Regressions!T33, 1), NA())</f>
        <v>#N/A</v>
      </c>
      <c r="S23" s="549" t="e">
        <f>IF(ISNUMBER(Regressions!U33),ROUND(Regressions!U33, 1), NA())</f>
        <v>#N/A</v>
      </c>
    </row>
    <row r="24" spans="1:19" x14ac:dyDescent="0.25">
      <c r="A24" s="541" t="str">
        <f>+Introduction!$C$7</f>
        <v>Viet Nam</v>
      </c>
      <c r="B24" s="542">
        <f>IF(ISBLANK(Regressions!B34), " ", Regressions!B34)</f>
        <v>2020</v>
      </c>
      <c r="C24" s="541" t="str">
        <f>HLOOKUP(Introduction!$G$4,nametranslations,24,FALSE)</f>
        <v>Total</v>
      </c>
      <c r="D24" s="544">
        <f>IF(ISBLANK(Regressions!D34), " ", Regressions!D34)</f>
        <v>23407216</v>
      </c>
      <c r="E24" s="545" t="e">
        <f>IF(ISNUMBER(Regressions!E34),ROUND(Regressions!E34, 1), NA())</f>
        <v>#N/A</v>
      </c>
      <c r="F24" s="546" t="e">
        <f>IF(ISNUMBER(Regressions!F34),ROUND(Regressions!F34, 1), NA())</f>
        <v>#N/A</v>
      </c>
      <c r="G24" s="547">
        <f>IF(ISNUMBER(Regressions!G34),ROUND(Regressions!G34, 1), NA())</f>
        <v>67.8</v>
      </c>
      <c r="H24" s="548" t="e">
        <f>IF(ISNUMBER(Regressions!H34),ROUND(Regressions!H34, 1), NA())</f>
        <v>#N/A</v>
      </c>
      <c r="I24" s="549" t="e">
        <f>IF(ISNUMBER(Regressions!I34),ROUND(Regressions!I34, 1), NA())</f>
        <v>#N/A</v>
      </c>
      <c r="J24" s="550" t="e">
        <f>IF(ISNUMBER(Regressions!K34),ROUND(Regressions!K34, 1), NA())</f>
        <v>#N/A</v>
      </c>
      <c r="K24" s="546" t="e">
        <f>IF(ISNUMBER(Regressions!L34),ROUND(Regressions!L34, 1), NA())</f>
        <v>#N/A</v>
      </c>
      <c r="L24" s="551">
        <f>IF(ISNUMBER(Regressions!M34),ROUND(Regressions!M34, 1), NA())</f>
        <v>93.4</v>
      </c>
      <c r="M24" s="548" t="e">
        <f>IF(ISNUMBER(Regressions!N34),ROUND(Regressions!N34, 1), NA())</f>
        <v>#N/A</v>
      </c>
      <c r="N24" s="549" t="e">
        <f>IF(ISNUMBER(Regressions!O34),ROUND(Regressions!O34, 1), NA())</f>
        <v>#N/A</v>
      </c>
      <c r="O24" s="550" t="e">
        <f>IF(ISNUMBER(Regressions!Q34),ROUND(Regressions!Q34, 1), NA())</f>
        <v>#N/A</v>
      </c>
      <c r="P24" s="546" t="e">
        <f>IF(ISNUMBER(Regressions!R34),ROUND(Regressions!R34, 1), NA())</f>
        <v>#N/A</v>
      </c>
      <c r="Q24" s="552">
        <f>IF(ISNUMBER(Regressions!S34),ROUND(Regressions!S34, 1), NA())</f>
        <v>71.900000000000006</v>
      </c>
      <c r="R24" s="548" t="e">
        <f>IF(ISNUMBER(Regressions!T34),ROUND(Regressions!T34, 1), NA())</f>
        <v>#N/A</v>
      </c>
      <c r="S24" s="549" t="e">
        <f>IF(ISNUMBER(Regressions!U34),ROUND(Regressions!U34, 1), NA())</f>
        <v>#N/A</v>
      </c>
    </row>
    <row r="25" spans="1:19" x14ac:dyDescent="0.25">
      <c r="A25" s="541" t="str">
        <f>+Introduction!$C$7</f>
        <v>Viet Nam</v>
      </c>
      <c r="B25" s="542">
        <f>IF(ISBLANK(Regressions!B35), " ", Regressions!B35)</f>
        <v>2021</v>
      </c>
      <c r="C25" s="541" t="str">
        <f>HLOOKUP(Introduction!$G$4,nametranslations,24,FALSE)</f>
        <v>Total</v>
      </c>
      <c r="D25" s="544">
        <f>IF(ISBLANK(Regressions!D35), " ", Regressions!D35)</f>
        <v>23678650</v>
      </c>
      <c r="E25" s="550" t="e">
        <f>IF(ISNUMBER(Regressions!E35),ROUND(Regressions!E35, 1), NA())</f>
        <v>#N/A</v>
      </c>
      <c r="F25" s="553" t="e">
        <f>IF(ISNUMBER(Regressions!F35),ROUND(Regressions!F35, 1), NA())</f>
        <v>#N/A</v>
      </c>
      <c r="G25" s="554">
        <f>IF(ISNUMBER(Regressions!G35),ROUND(Regressions!G35, 1), NA())</f>
        <v>67.8</v>
      </c>
      <c r="H25" s="548" t="e">
        <f>IF(ISNUMBER(Regressions!H35),ROUND(Regressions!H35, 1), NA())</f>
        <v>#N/A</v>
      </c>
      <c r="I25" s="549" t="e">
        <f>IF(ISNUMBER(Regressions!I35),ROUND(Regressions!I35, 1), NA())</f>
        <v>#N/A</v>
      </c>
      <c r="J25" s="550" t="e">
        <f>IF(ISNUMBER(Regressions!K35),ROUND(Regressions!K35, 1), NA())</f>
        <v>#N/A</v>
      </c>
      <c r="K25" s="553" t="e">
        <f>IF(ISNUMBER(Regressions!L35),ROUND(Regressions!L35, 1), NA())</f>
        <v>#N/A</v>
      </c>
      <c r="L25" s="555">
        <f>IF(ISNUMBER(Regressions!M35),ROUND(Regressions!M35, 1), NA())</f>
        <v>93.4</v>
      </c>
      <c r="M25" s="548" t="e">
        <f>IF(ISNUMBER(Regressions!N35),ROUND(Regressions!N35, 1), NA())</f>
        <v>#N/A</v>
      </c>
      <c r="N25" s="549" t="e">
        <f>IF(ISNUMBER(Regressions!O35),ROUND(Regressions!O35, 1), NA())</f>
        <v>#N/A</v>
      </c>
      <c r="O25" s="550" t="e">
        <f>IF(ISNUMBER(Regressions!Q35),ROUND(Regressions!Q35, 1), NA())</f>
        <v>#N/A</v>
      </c>
      <c r="P25" s="553" t="e">
        <f>IF(ISNUMBER(Regressions!R35),ROUND(Regressions!R35, 1), NA())</f>
        <v>#N/A</v>
      </c>
      <c r="Q25" s="556">
        <f>IF(ISNUMBER(Regressions!S35),ROUND(Regressions!S35, 1), NA())</f>
        <v>71.900000000000006</v>
      </c>
      <c r="R25" s="548" t="e">
        <f>IF(ISNUMBER(Regressions!T35),ROUND(Regressions!T35, 1), NA())</f>
        <v>#N/A</v>
      </c>
      <c r="S25" s="549" t="e">
        <f>IF(ISNUMBER(Regressions!U35),ROUND(Regressions!U35, 1), NA())</f>
        <v>#N/A</v>
      </c>
    </row>
    <row r="26" spans="1:19" x14ac:dyDescent="0.25">
      <c r="A26" s="541" t="str">
        <f>+Introduction!$C$7</f>
        <v>Viet Nam</v>
      </c>
      <c r="B26" s="542">
        <f>IF(ISBLANK(Regressions!B36), " ", Regressions!B36)</f>
        <v>2022</v>
      </c>
      <c r="C26" s="541" t="str">
        <f>HLOOKUP(Introduction!$G$4,nametranslations,24,FALSE)</f>
        <v>Total</v>
      </c>
      <c r="D26" s="544">
        <f>IF(ISBLANK(Regressions!D36), " ", Regressions!D36)</f>
        <v>23727932</v>
      </c>
      <c r="E26" s="545" t="e">
        <f>IF(ISNUMBER(Regressions!E36),ROUND(Regressions!E36, 1), NA())</f>
        <v>#N/A</v>
      </c>
      <c r="F26" s="546" t="e">
        <f>IF(ISNUMBER(Regressions!F36),ROUND(Regressions!F36, 1), NA())</f>
        <v>#N/A</v>
      </c>
      <c r="G26" s="547">
        <f>IF(ISNUMBER(Regressions!G36),ROUND(Regressions!G36, 1), NA())</f>
        <v>67.8</v>
      </c>
      <c r="H26" s="548" t="e">
        <f>IF(ISNUMBER(Regressions!H36),ROUND(Regressions!H36, 1), NA())</f>
        <v>#N/A</v>
      </c>
      <c r="I26" s="549" t="e">
        <f>IF(ISNUMBER(Regressions!I36),ROUND(Regressions!I36, 1), NA())</f>
        <v>#N/A</v>
      </c>
      <c r="J26" s="550" t="e">
        <f>IF(ISNUMBER(Regressions!K36),ROUND(Regressions!K36, 1), NA())</f>
        <v>#N/A</v>
      </c>
      <c r="K26" s="546" t="e">
        <f>IF(ISNUMBER(Regressions!L36),ROUND(Regressions!L36, 1), NA())</f>
        <v>#N/A</v>
      </c>
      <c r="L26" s="551">
        <f>IF(ISNUMBER(Regressions!M36),ROUND(Regressions!M36, 1), NA())</f>
        <v>93.4</v>
      </c>
      <c r="M26" s="548" t="e">
        <f>IF(ISNUMBER(Regressions!N36),ROUND(Regressions!N36, 1), NA())</f>
        <v>#N/A</v>
      </c>
      <c r="N26" s="549" t="e">
        <f>IF(ISNUMBER(Regressions!O36),ROUND(Regressions!O36, 1), NA())</f>
        <v>#N/A</v>
      </c>
      <c r="O26" s="550" t="e">
        <f>IF(ISNUMBER(Regressions!Q36),ROUND(Regressions!Q36, 1), NA())</f>
        <v>#N/A</v>
      </c>
      <c r="P26" s="546" t="e">
        <f>IF(ISNUMBER(Regressions!R36),ROUND(Regressions!R36, 1), NA())</f>
        <v>#N/A</v>
      </c>
      <c r="Q26" s="552">
        <f>IF(ISNUMBER(Regressions!S36),ROUND(Regressions!S36, 1), NA())</f>
        <v>71.900000000000006</v>
      </c>
      <c r="R26" s="548" t="e">
        <f>IF(ISNUMBER(Regressions!T36),ROUND(Regressions!T36, 1), NA())</f>
        <v>#N/A</v>
      </c>
      <c r="S26" s="549" t="e">
        <f>IF(ISNUMBER(Regressions!U36),ROUND(Regressions!U36, 1), NA())</f>
        <v>#N/A</v>
      </c>
    </row>
    <row r="27" spans="1:19" x14ac:dyDescent="0.25">
      <c r="A27" s="541" t="str">
        <f>+Introduction!$C$7</f>
        <v>Viet Nam</v>
      </c>
      <c r="B27" s="542">
        <f>IF(ISBLANK(Regressions!B37), " ", Regressions!B37)</f>
        <v>2023</v>
      </c>
      <c r="C27" s="541" t="str">
        <f>HLOOKUP(Introduction!$G$4,nametranslations,24,FALSE)</f>
        <v>Total</v>
      </c>
      <c r="D27" s="544">
        <f>IF(ISBLANK(Regressions!D37), " ", Regressions!D37)</f>
        <v>23814730</v>
      </c>
      <c r="E27" s="550" t="e">
        <f>IF(ISNUMBER(Regressions!E37),ROUND(Regressions!E37, 1), NA())</f>
        <v>#N/A</v>
      </c>
      <c r="F27" s="553" t="e">
        <f>IF(ISNUMBER(Regressions!F37),ROUND(Regressions!F37, 1), NA())</f>
        <v>#N/A</v>
      </c>
      <c r="G27" s="554">
        <f>IF(ISNUMBER(Regressions!G37),ROUND(Regressions!G37, 1), NA())</f>
        <v>67.8</v>
      </c>
      <c r="H27" s="548" t="e">
        <f>IF(ISNUMBER(Regressions!H37),ROUND(Regressions!H37, 1), NA())</f>
        <v>#N/A</v>
      </c>
      <c r="I27" s="549" t="e">
        <f>IF(ISNUMBER(Regressions!I37),ROUND(Regressions!I37, 1), NA())</f>
        <v>#N/A</v>
      </c>
      <c r="J27" s="550" t="e">
        <f>IF(ISNUMBER(Regressions!K37),ROUND(Regressions!K37, 1), NA())</f>
        <v>#N/A</v>
      </c>
      <c r="K27" s="553" t="e">
        <f>IF(ISNUMBER(Regressions!L37),ROUND(Regressions!L37, 1), NA())</f>
        <v>#N/A</v>
      </c>
      <c r="L27" s="555">
        <f>IF(ISNUMBER(Regressions!M37),ROUND(Regressions!M37, 1), NA())</f>
        <v>93.4</v>
      </c>
      <c r="M27" s="548" t="e">
        <f>IF(ISNUMBER(Regressions!N37),ROUND(Regressions!N37, 1), NA())</f>
        <v>#N/A</v>
      </c>
      <c r="N27" s="549" t="e">
        <f>IF(ISNUMBER(Regressions!O37),ROUND(Regressions!O37, 1), NA())</f>
        <v>#N/A</v>
      </c>
      <c r="O27" s="550" t="e">
        <f>IF(ISNUMBER(Regressions!Q37),ROUND(Regressions!Q37, 1), NA())</f>
        <v>#N/A</v>
      </c>
      <c r="P27" s="553" t="e">
        <f>IF(ISNUMBER(Regressions!R37),ROUND(Regressions!R37, 1), NA())</f>
        <v>#N/A</v>
      </c>
      <c r="Q27" s="556">
        <f>IF(ISNUMBER(Regressions!S37),ROUND(Regressions!S37, 1), NA())</f>
        <v>71.900000000000006</v>
      </c>
      <c r="R27" s="548" t="e">
        <f>IF(ISNUMBER(Regressions!T37),ROUND(Regressions!T37, 1), NA())</f>
        <v>#N/A</v>
      </c>
      <c r="S27" s="549" t="e">
        <f>IF(ISNUMBER(Regressions!U37),ROUND(Regressions!U37, 1), NA())</f>
        <v>#N/A</v>
      </c>
    </row>
    <row r="28" spans="1:19" x14ac:dyDescent="0.25">
      <c r="A28" s="541" t="str">
        <f>+Introduction!$C$7</f>
        <v>Viet Nam</v>
      </c>
      <c r="B28" s="542">
        <f>IF(ISBLANK(Regressions!B38), " ", Regressions!B38)</f>
        <v>2024</v>
      </c>
      <c r="C28" s="541" t="str">
        <f>HLOOKUP(Introduction!$G$4,nametranslations,24,FALSE)</f>
        <v>Total</v>
      </c>
      <c r="D28" s="544">
        <f>IF(ISBLANK(Regressions!D38), " ", Regressions!D38)</f>
        <v>23865864</v>
      </c>
      <c r="E28" s="545" t="e">
        <f>IF(ISNUMBER(Regressions!E38),ROUND(Regressions!E38, 1), NA())</f>
        <v>#N/A</v>
      </c>
      <c r="F28" s="546" t="e">
        <f>IF(ISNUMBER(Regressions!F38),ROUND(Regressions!F38, 1), NA())</f>
        <v>#N/A</v>
      </c>
      <c r="G28" s="547">
        <f>IF(ISNUMBER(Regressions!G38),ROUND(Regressions!G38, 1), NA())</f>
        <v>67.8</v>
      </c>
      <c r="H28" s="548" t="e">
        <f>IF(ISNUMBER(Regressions!H38),ROUND(Regressions!H38, 1), NA())</f>
        <v>#N/A</v>
      </c>
      <c r="I28" s="549" t="e">
        <f>IF(ISNUMBER(Regressions!I38),ROUND(Regressions!I38, 1), NA())</f>
        <v>#N/A</v>
      </c>
      <c r="J28" s="550" t="e">
        <f>IF(ISNUMBER(Regressions!K38),ROUND(Regressions!K38, 1), NA())</f>
        <v>#N/A</v>
      </c>
      <c r="K28" s="546" t="e">
        <f>IF(ISNUMBER(Regressions!L38),ROUND(Regressions!L38, 1), NA())</f>
        <v>#N/A</v>
      </c>
      <c r="L28" s="551">
        <f>IF(ISNUMBER(Regressions!M38),ROUND(Regressions!M38, 1), NA())</f>
        <v>93.4</v>
      </c>
      <c r="M28" s="548" t="e">
        <f>IF(ISNUMBER(Regressions!N38),ROUND(Regressions!N38, 1), NA())</f>
        <v>#N/A</v>
      </c>
      <c r="N28" s="549" t="e">
        <f>IF(ISNUMBER(Regressions!O38),ROUND(Regressions!O38, 1), NA())</f>
        <v>#N/A</v>
      </c>
      <c r="O28" s="550" t="e">
        <f>IF(ISNUMBER(Regressions!Q38),ROUND(Regressions!Q38, 1), NA())</f>
        <v>#N/A</v>
      </c>
      <c r="P28" s="546" t="e">
        <f>IF(ISNUMBER(Regressions!R38),ROUND(Regressions!R38, 1), NA())</f>
        <v>#N/A</v>
      </c>
      <c r="Q28" s="552">
        <f>IF(ISNUMBER(Regressions!S38),ROUND(Regressions!S38, 1), NA())</f>
        <v>71.900000000000006</v>
      </c>
      <c r="R28" s="548" t="e">
        <f>IF(ISNUMBER(Regressions!T38),ROUND(Regressions!T38, 1), NA())</f>
        <v>#N/A</v>
      </c>
      <c r="S28" s="549" t="e">
        <f>IF(ISNUMBER(Regressions!U38),ROUND(Regressions!U38, 1), NA())</f>
        <v>#N/A</v>
      </c>
    </row>
    <row r="29" spans="1:19" x14ac:dyDescent="0.25">
      <c r="A29" s="557" t="str">
        <f>+Introduction!$C$7</f>
        <v>Viet Nam</v>
      </c>
      <c r="B29" s="558">
        <f>IF(ISBLANK(Regressions!B39), " ", Regressions!B39)</f>
        <v>2025</v>
      </c>
      <c r="C29" s="557" t="str">
        <f>HLOOKUP(Introduction!$G$4,nametranslations,24,FALSE)</f>
        <v>Total</v>
      </c>
      <c r="D29" s="559">
        <f>IF(ISBLANK(Regressions!D39), " ", Regressions!D39)</f>
        <v>22234482</v>
      </c>
      <c r="E29" s="560" t="e">
        <f>IF(ISNUMBER(Regressions!E39),ROUND(Regressions!E39, 1), NA())</f>
        <v>#N/A</v>
      </c>
      <c r="F29" s="561" t="e">
        <f>IF(ISNUMBER(Regressions!F39),ROUND(Regressions!F39, 1), NA())</f>
        <v>#N/A</v>
      </c>
      <c r="G29" s="562">
        <f>IF(ISNUMBER(Regressions!G39),ROUND(Regressions!G39, 1), NA())</f>
        <v>67.8</v>
      </c>
      <c r="H29" s="563" t="e">
        <f>IF(ISNUMBER(Regressions!H39),ROUND(Regressions!H39, 1), NA())</f>
        <v>#N/A</v>
      </c>
      <c r="I29" s="564" t="e">
        <f>IF(ISNUMBER(Regressions!I39),ROUND(Regressions!I39, 1), NA())</f>
        <v>#N/A</v>
      </c>
      <c r="J29" s="565" t="e">
        <f>IF(ISNUMBER(Regressions!K39),ROUND(Regressions!K39, 1), NA())</f>
        <v>#N/A</v>
      </c>
      <c r="K29" s="561" t="e">
        <f>IF(ISNUMBER(Regressions!L39),ROUND(Regressions!L39, 1), NA())</f>
        <v>#N/A</v>
      </c>
      <c r="L29" s="566">
        <f>IF(ISNUMBER(Regressions!M39),ROUND(Regressions!M39, 1), NA())</f>
        <v>93.4</v>
      </c>
      <c r="M29" s="563" t="e">
        <f>IF(ISNUMBER(Regressions!N39),ROUND(Regressions!N39, 1), NA())</f>
        <v>#N/A</v>
      </c>
      <c r="N29" s="564" t="e">
        <f>IF(ISNUMBER(Regressions!O39),ROUND(Regressions!O39, 1), NA())</f>
        <v>#N/A</v>
      </c>
      <c r="O29" s="565" t="e">
        <f>IF(ISNUMBER(Regressions!Q39),ROUND(Regressions!Q39, 1), NA())</f>
        <v>#N/A</v>
      </c>
      <c r="P29" s="561" t="e">
        <f>IF(ISNUMBER(Regressions!R39),ROUND(Regressions!R39, 1), NA())</f>
        <v>#N/A</v>
      </c>
      <c r="Q29" s="567">
        <f>IF(ISNUMBER(Regressions!S39),ROUND(Regressions!S39, 1), NA())</f>
        <v>71.900000000000006</v>
      </c>
      <c r="R29" s="563" t="e">
        <f>IF(ISNUMBER(Regressions!T39),ROUND(Regressions!T39, 1), NA())</f>
        <v>#N/A</v>
      </c>
      <c r="S29" s="564" t="e">
        <f>IF(ISNUMBER(Regressions!U39),ROUND(Regressions!U39, 1), NA())</f>
        <v>#N/A</v>
      </c>
    </row>
    <row r="30" spans="1:19" hidden="1" x14ac:dyDescent="0.25">
      <c r="A30" s="541" t="str">
        <f>+Introduction!$C$7</f>
        <v>Viet Nam</v>
      </c>
      <c r="B30" s="542">
        <f>IF(ISBLANK(Regressions!B40), " ", Regressions!B40)</f>
        <v>2026</v>
      </c>
      <c r="C30" s="541" t="str">
        <f>HLOOKUP(Introduction!$G$4,nametranslations,24,FALSE)</f>
        <v>Total</v>
      </c>
      <c r="D30" s="544" t="str">
        <f>IF(ISBLANK(Regressions!D40), " ", Regressions!D40)</f>
        <v xml:space="preserve"> </v>
      </c>
      <c r="E30" s="545" t="e">
        <f>IF(ISNUMBER(Regressions!E40),ROUND(Regressions!E40, 1), NA())</f>
        <v>#N/A</v>
      </c>
      <c r="F30" s="546" t="e">
        <f>IF(ISNUMBER(Regressions!F40),ROUND(Regressions!F40, 1), NA())</f>
        <v>#N/A</v>
      </c>
      <c r="G30" s="547">
        <f>IF(ISNUMBER(Regressions!G40),ROUND(Regressions!G40, 1), NA())</f>
        <v>67.8</v>
      </c>
      <c r="H30" s="548" t="e">
        <f>IF(ISNUMBER(Regressions!H40),ROUND(Regressions!H40, 1), NA())</f>
        <v>#N/A</v>
      </c>
      <c r="I30" s="549" t="e">
        <f>IF(ISNUMBER(Regressions!I40),ROUND(Regressions!I40, 1), NA())</f>
        <v>#N/A</v>
      </c>
      <c r="J30" s="550" t="e">
        <f>IF(ISNUMBER(Regressions!K40),ROUND(Regressions!K40, 1), NA())</f>
        <v>#N/A</v>
      </c>
      <c r="K30" s="546" t="e">
        <f>IF(ISNUMBER(Regressions!L40),ROUND(Regressions!L40, 1), NA())</f>
        <v>#N/A</v>
      </c>
      <c r="L30" s="551">
        <f>IF(ISNUMBER(Regressions!M40),ROUND(Regressions!M40, 1), NA())</f>
        <v>93.4</v>
      </c>
      <c r="M30" s="548" t="e">
        <f>IF(ISNUMBER(Regressions!N40),ROUND(Regressions!N40, 1), NA())</f>
        <v>#N/A</v>
      </c>
      <c r="N30" s="549" t="e">
        <f>IF(ISNUMBER(Regressions!O40),ROUND(Regressions!O40, 1), NA())</f>
        <v>#N/A</v>
      </c>
      <c r="O30" s="550" t="e">
        <f>IF(ISNUMBER(Regressions!Q40),ROUND(Regressions!Q40, 1), NA())</f>
        <v>#N/A</v>
      </c>
      <c r="P30" s="546" t="e">
        <f>IF(ISNUMBER(Regressions!R40),ROUND(Regressions!R40, 1), NA())</f>
        <v>#N/A</v>
      </c>
      <c r="Q30" s="552">
        <f>IF(ISNUMBER(Regressions!S40),ROUND(Regressions!S40, 1), NA())</f>
        <v>71.900000000000006</v>
      </c>
      <c r="R30" s="548" t="e">
        <f>IF(ISNUMBER(Regressions!T40),ROUND(Regressions!T40, 1), NA())</f>
        <v>#N/A</v>
      </c>
      <c r="S30" s="549" t="e">
        <f>IF(ISNUMBER(Regressions!U40),ROUND(Regressions!U40, 1), NA())</f>
        <v>#N/A</v>
      </c>
    </row>
    <row r="31" spans="1:19" hidden="1" x14ac:dyDescent="0.25">
      <c r="A31" s="541" t="str">
        <f>+Introduction!$C$7</f>
        <v>Viet Nam</v>
      </c>
      <c r="B31" s="542">
        <f>IF(ISBLANK(Regressions!B41), " ", Regressions!B41)</f>
        <v>2027</v>
      </c>
      <c r="C31" s="541" t="str">
        <f>HLOOKUP(Introduction!$G$4,nametranslations,24,FALSE)</f>
        <v>Total</v>
      </c>
      <c r="D31" s="544" t="str">
        <f>IF(ISBLANK(Regressions!D41), " ", Regressions!D41)</f>
        <v xml:space="preserve"> </v>
      </c>
      <c r="E31" s="545" t="e">
        <f>IF(ISNUMBER(Regressions!E41),ROUND(Regressions!E41, 1), NA())</f>
        <v>#N/A</v>
      </c>
      <c r="F31" s="546" t="e">
        <f>IF(ISNUMBER(Regressions!F41),ROUND(Regressions!F41, 1), NA())</f>
        <v>#N/A</v>
      </c>
      <c r="G31" s="547">
        <f>IF(ISNUMBER(Regressions!G41),ROUND(Regressions!G41, 1), NA())</f>
        <v>67.8</v>
      </c>
      <c r="H31" s="548" t="e">
        <f>IF(ISNUMBER(Regressions!H41),ROUND(Regressions!H41, 1), NA())</f>
        <v>#N/A</v>
      </c>
      <c r="I31" s="549" t="e">
        <f>IF(ISNUMBER(Regressions!I41),ROUND(Regressions!I41, 1), NA())</f>
        <v>#N/A</v>
      </c>
      <c r="J31" s="550" t="e">
        <f>IF(ISNUMBER(Regressions!K41),ROUND(Regressions!K41, 1), NA())</f>
        <v>#N/A</v>
      </c>
      <c r="K31" s="546" t="e">
        <f>IF(ISNUMBER(Regressions!L41),ROUND(Regressions!L41, 1), NA())</f>
        <v>#N/A</v>
      </c>
      <c r="L31" s="551">
        <f>IF(ISNUMBER(Regressions!M41),ROUND(Regressions!M41, 1), NA())</f>
        <v>93.4</v>
      </c>
      <c r="M31" s="548" t="e">
        <f>IF(ISNUMBER(Regressions!N41),ROUND(Regressions!N41, 1), NA())</f>
        <v>#N/A</v>
      </c>
      <c r="N31" s="549" t="e">
        <f>IF(ISNUMBER(Regressions!O41),ROUND(Regressions!O41, 1), NA())</f>
        <v>#N/A</v>
      </c>
      <c r="O31" s="550" t="e">
        <f>IF(ISNUMBER(Regressions!Q41),ROUND(Regressions!Q41, 1), NA())</f>
        <v>#N/A</v>
      </c>
      <c r="P31" s="546" t="e">
        <f>IF(ISNUMBER(Regressions!R41),ROUND(Regressions!R41, 1), NA())</f>
        <v>#N/A</v>
      </c>
      <c r="Q31" s="552">
        <f>IF(ISNUMBER(Regressions!S41),ROUND(Regressions!S41, 1), NA())</f>
        <v>71.900000000000006</v>
      </c>
      <c r="R31" s="548" t="e">
        <f>IF(ISNUMBER(Regressions!T41),ROUND(Regressions!T41, 1), NA())</f>
        <v>#N/A</v>
      </c>
      <c r="S31" s="549" t="e">
        <f>IF(ISNUMBER(Regressions!U41),ROUND(Regressions!U41, 1), NA())</f>
        <v>#N/A</v>
      </c>
    </row>
    <row r="32" spans="1:19" hidden="1" x14ac:dyDescent="0.25">
      <c r="A32" s="541" t="str">
        <f>+Introduction!$C$7</f>
        <v>Viet Nam</v>
      </c>
      <c r="B32" s="542">
        <f>IF(ISBLANK(Regressions!B42), " ", Regressions!B42)</f>
        <v>2028</v>
      </c>
      <c r="C32" s="541" t="str">
        <f>HLOOKUP(Introduction!$G$4,nametranslations,24,FALSE)</f>
        <v>Total</v>
      </c>
      <c r="D32" s="544" t="str">
        <f>IF(ISBLANK(Regressions!D42), " ", Regressions!D42)</f>
        <v xml:space="preserve"> </v>
      </c>
      <c r="E32" s="545" t="e">
        <f>IF(ISNUMBER(Regressions!E42),ROUND(Regressions!E42, 1), NA())</f>
        <v>#N/A</v>
      </c>
      <c r="F32" s="546" t="e">
        <f>IF(ISNUMBER(Regressions!F42),ROUND(Regressions!F42, 1), NA())</f>
        <v>#N/A</v>
      </c>
      <c r="G32" s="547">
        <f>IF(ISNUMBER(Regressions!G42),ROUND(Regressions!G42, 1), NA())</f>
        <v>67.8</v>
      </c>
      <c r="H32" s="548" t="e">
        <f>IF(ISNUMBER(Regressions!H42),ROUND(Regressions!H42, 1), NA())</f>
        <v>#N/A</v>
      </c>
      <c r="I32" s="549" t="e">
        <f>IF(ISNUMBER(Regressions!I42),ROUND(Regressions!I42, 1), NA())</f>
        <v>#N/A</v>
      </c>
      <c r="J32" s="550" t="e">
        <f>IF(ISNUMBER(Regressions!K42),ROUND(Regressions!K42, 1), NA())</f>
        <v>#N/A</v>
      </c>
      <c r="K32" s="546" t="e">
        <f>IF(ISNUMBER(Regressions!L42),ROUND(Regressions!L42, 1), NA())</f>
        <v>#N/A</v>
      </c>
      <c r="L32" s="551">
        <f>IF(ISNUMBER(Regressions!M42),ROUND(Regressions!M42, 1), NA())</f>
        <v>93.4</v>
      </c>
      <c r="M32" s="548" t="e">
        <f>IF(ISNUMBER(Regressions!N42),ROUND(Regressions!N42, 1), NA())</f>
        <v>#N/A</v>
      </c>
      <c r="N32" s="549" t="e">
        <f>IF(ISNUMBER(Regressions!O42),ROUND(Regressions!O42, 1), NA())</f>
        <v>#N/A</v>
      </c>
      <c r="O32" s="550" t="e">
        <f>IF(ISNUMBER(Regressions!Q42),ROUND(Regressions!Q42, 1), NA())</f>
        <v>#N/A</v>
      </c>
      <c r="P32" s="546" t="e">
        <f>IF(ISNUMBER(Regressions!R42),ROUND(Regressions!R42, 1), NA())</f>
        <v>#N/A</v>
      </c>
      <c r="Q32" s="552">
        <f>IF(ISNUMBER(Regressions!S42),ROUND(Regressions!S42, 1), NA())</f>
        <v>71.900000000000006</v>
      </c>
      <c r="R32" s="548" t="e">
        <f>IF(ISNUMBER(Regressions!T42),ROUND(Regressions!T42, 1), NA())</f>
        <v>#N/A</v>
      </c>
      <c r="S32" s="549" t="e">
        <f>IF(ISNUMBER(Regressions!U42),ROUND(Regressions!U42, 1), NA())</f>
        <v>#N/A</v>
      </c>
    </row>
    <row r="33" spans="1:19" hidden="1" x14ac:dyDescent="0.25">
      <c r="A33" s="541" t="str">
        <f>+Introduction!$C$7</f>
        <v>Viet Nam</v>
      </c>
      <c r="B33" s="542">
        <f>IF(ISBLANK(Regressions!B43), " ", Regressions!B43)</f>
        <v>2029</v>
      </c>
      <c r="C33" s="541" t="str">
        <f>HLOOKUP(Introduction!$G$4,nametranslations,24,FALSE)</f>
        <v>Total</v>
      </c>
      <c r="D33" s="544" t="str">
        <f>IF(ISBLANK(Regressions!D43), " ", Regressions!D43)</f>
        <v xml:space="preserve"> </v>
      </c>
      <c r="E33" s="545" t="e">
        <f>IF(ISNUMBER(Regressions!E43),ROUND(Regressions!E43, 1), NA())</f>
        <v>#N/A</v>
      </c>
      <c r="F33" s="546" t="e">
        <f>IF(ISNUMBER(Regressions!F43),ROUND(Regressions!F43, 1), NA())</f>
        <v>#N/A</v>
      </c>
      <c r="G33" s="547" t="e">
        <f>IF(ISNUMBER(Regressions!G43),ROUND(Regressions!G43, 1), NA())</f>
        <v>#N/A</v>
      </c>
      <c r="H33" s="548" t="e">
        <f>IF(ISNUMBER(Regressions!H43),ROUND(Regressions!H43, 1), NA())</f>
        <v>#N/A</v>
      </c>
      <c r="I33" s="549" t="e">
        <f>IF(ISNUMBER(Regressions!I43),ROUND(Regressions!I43, 1), NA())</f>
        <v>#N/A</v>
      </c>
      <c r="J33" s="550" t="e">
        <f>IF(ISNUMBER(Regressions!K43),ROUND(Regressions!K43, 1), NA())</f>
        <v>#N/A</v>
      </c>
      <c r="K33" s="546" t="e">
        <f>IF(ISNUMBER(Regressions!L43),ROUND(Regressions!L43, 1), NA())</f>
        <v>#N/A</v>
      </c>
      <c r="L33" s="551" t="e">
        <f>IF(ISNUMBER(Regressions!M43),ROUND(Regressions!M43, 1), NA())</f>
        <v>#N/A</v>
      </c>
      <c r="M33" s="548" t="e">
        <f>IF(ISNUMBER(Regressions!N43),ROUND(Regressions!N43, 1), NA())</f>
        <v>#N/A</v>
      </c>
      <c r="N33" s="549" t="e">
        <f>IF(ISNUMBER(Regressions!O43),ROUND(Regressions!O43, 1), NA())</f>
        <v>#N/A</v>
      </c>
      <c r="O33" s="550" t="e">
        <f>IF(ISNUMBER(Regressions!Q43),ROUND(Regressions!Q43, 1), NA())</f>
        <v>#N/A</v>
      </c>
      <c r="P33" s="546" t="e">
        <f>IF(ISNUMBER(Regressions!R43),ROUND(Regressions!R43, 1), NA())</f>
        <v>#N/A</v>
      </c>
      <c r="Q33" s="552" t="e">
        <f>IF(ISNUMBER(Regressions!S43),ROUND(Regressions!S43, 1), NA())</f>
        <v>#N/A</v>
      </c>
      <c r="R33" s="548" t="e">
        <f>IF(ISNUMBER(Regressions!T43),ROUND(Regressions!T43, 1), NA())</f>
        <v>#N/A</v>
      </c>
      <c r="S33" s="549" t="e">
        <f>IF(ISNUMBER(Regressions!U43),ROUND(Regressions!U43, 1), NA())</f>
        <v>#N/A</v>
      </c>
    </row>
    <row r="34" spans="1:19" hidden="1" x14ac:dyDescent="0.25">
      <c r="A34" s="541" t="str">
        <f>+Introduction!$C$7</f>
        <v>Viet Nam</v>
      </c>
      <c r="B34" s="542">
        <f>IF(ISBLANK(Regressions!B44), " ", Regressions!B44)</f>
        <v>2030</v>
      </c>
      <c r="C34" s="541" t="str">
        <f>HLOOKUP(Introduction!$G$4,nametranslations,24,FALSE)</f>
        <v>Total</v>
      </c>
      <c r="D34" s="544" t="str">
        <f>IF(ISBLANK(Regressions!D44), " ", Regressions!D44)</f>
        <v xml:space="preserve"> </v>
      </c>
      <c r="E34" s="545" t="e">
        <f>IF(ISNUMBER(Regressions!E44),ROUND(Regressions!E44, 1), NA())</f>
        <v>#N/A</v>
      </c>
      <c r="F34" s="546" t="e">
        <f>IF(ISNUMBER(Regressions!F44),ROUND(Regressions!F44, 1), NA())</f>
        <v>#N/A</v>
      </c>
      <c r="G34" s="547" t="e">
        <f>IF(ISNUMBER(Regressions!G44),ROUND(Regressions!G44, 1), NA())</f>
        <v>#N/A</v>
      </c>
      <c r="H34" s="548" t="e">
        <f>IF(ISNUMBER(Regressions!H44),ROUND(Regressions!H44, 1), NA())</f>
        <v>#N/A</v>
      </c>
      <c r="I34" s="549" t="e">
        <f>IF(ISNUMBER(Regressions!I44),ROUND(Regressions!I44, 1), NA())</f>
        <v>#N/A</v>
      </c>
      <c r="J34" s="550" t="e">
        <f>IF(ISNUMBER(Regressions!K44),ROUND(Regressions!K44, 1), NA())</f>
        <v>#N/A</v>
      </c>
      <c r="K34" s="546" t="e">
        <f>IF(ISNUMBER(Regressions!L44),ROUND(Regressions!L44, 1), NA())</f>
        <v>#N/A</v>
      </c>
      <c r="L34" s="551" t="e">
        <f>IF(ISNUMBER(Regressions!M44),ROUND(Regressions!M44, 1), NA())</f>
        <v>#N/A</v>
      </c>
      <c r="M34" s="548" t="e">
        <f>IF(ISNUMBER(Regressions!N44),ROUND(Regressions!N44, 1), NA())</f>
        <v>#N/A</v>
      </c>
      <c r="N34" s="549" t="e">
        <f>IF(ISNUMBER(Regressions!O44),ROUND(Regressions!O44, 1), NA())</f>
        <v>#N/A</v>
      </c>
      <c r="O34" s="550" t="e">
        <f>IF(ISNUMBER(Regressions!Q44),ROUND(Regressions!Q44, 1), NA())</f>
        <v>#N/A</v>
      </c>
      <c r="P34" s="546" t="e">
        <f>IF(ISNUMBER(Regressions!R44),ROUND(Regressions!R44, 1), NA())</f>
        <v>#N/A</v>
      </c>
      <c r="Q34" s="552" t="e">
        <f>IF(ISNUMBER(Regressions!S44),ROUND(Regressions!S44, 1), NA())</f>
        <v>#N/A</v>
      </c>
      <c r="R34" s="548" t="e">
        <f>IF(ISNUMBER(Regressions!T44),ROUND(Regressions!T44, 1), NA())</f>
        <v>#N/A</v>
      </c>
      <c r="S34" s="549" t="e">
        <f>IF(ISNUMBER(Regressions!U44),ROUND(Regressions!U44, 1), NA())</f>
        <v>#N/A</v>
      </c>
    </row>
    <row r="35" spans="1:19" x14ac:dyDescent="0.25">
      <c r="A35" s="541" t="str">
        <f>+Introduction!$C$7</f>
        <v>Viet Nam</v>
      </c>
      <c r="B35" s="542">
        <f>IF(ISBLANK(Regressions!B45), " ", Regressions!B45)</f>
        <v>2000</v>
      </c>
      <c r="C35" s="541" t="str">
        <f>HLOOKUP(Introduction!$G$4,nametranslations,26,FALSE)</f>
        <v>Urban</v>
      </c>
      <c r="D35" s="544">
        <f>IF(ISBLANK(Regressions!D45), " ", Regressions!D45)</f>
        <v>6260620.9595755003</v>
      </c>
      <c r="E35" s="545" t="e">
        <f>IF(ISNUMBER(Regressions!E45),ROUND(Regressions!E45, 1), NA())</f>
        <v>#N/A</v>
      </c>
      <c r="F35" s="546" t="e">
        <f>IF(ISNUMBER(Regressions!F45),ROUND(Regressions!F45, 1), NA())</f>
        <v>#N/A</v>
      </c>
      <c r="G35" s="547" t="e">
        <f>IF(ISNUMBER(Regressions!G45),ROUND(Regressions!G45, 1), NA())</f>
        <v>#N/A</v>
      </c>
      <c r="H35" s="548" t="e">
        <f>IF(ISNUMBER(Regressions!H45),ROUND(Regressions!H45, 1), NA())</f>
        <v>#N/A</v>
      </c>
      <c r="I35" s="549" t="e">
        <f>IF(ISNUMBER(Regressions!I45),ROUND(Regressions!I45, 1), NA())</f>
        <v>#N/A</v>
      </c>
      <c r="J35" s="550" t="e">
        <f>IF(ISNUMBER(Regressions!K45),ROUND(Regressions!K45, 1), NA())</f>
        <v>#N/A</v>
      </c>
      <c r="K35" s="546" t="e">
        <f>IF(ISNUMBER(Regressions!L45),ROUND(Regressions!L45, 1), NA())</f>
        <v>#N/A</v>
      </c>
      <c r="L35" s="551" t="e">
        <f>IF(ISNUMBER(Regressions!M45),ROUND(Regressions!M45, 1), NA())</f>
        <v>#N/A</v>
      </c>
      <c r="M35" s="548" t="e">
        <f>IF(ISNUMBER(Regressions!N45),ROUND(Regressions!N45, 1), NA())</f>
        <v>#N/A</v>
      </c>
      <c r="N35" s="549" t="e">
        <f>IF(ISNUMBER(Regressions!O45),ROUND(Regressions!O45, 1), NA())</f>
        <v>#N/A</v>
      </c>
      <c r="O35" s="550" t="e">
        <f>IF(ISNUMBER(Regressions!Q45),ROUND(Regressions!Q45, 1), NA())</f>
        <v>#N/A</v>
      </c>
      <c r="P35" s="546" t="e">
        <f>IF(ISNUMBER(Regressions!R45),ROUND(Regressions!R45, 1), NA())</f>
        <v>#N/A</v>
      </c>
      <c r="Q35" s="552" t="e">
        <f>IF(ISNUMBER(Regressions!S45),ROUND(Regressions!S45, 1), NA())</f>
        <v>#N/A</v>
      </c>
      <c r="R35" s="548" t="e">
        <f>IF(ISNUMBER(Regressions!T45),ROUND(Regressions!T45, 1), NA())</f>
        <v>#N/A</v>
      </c>
      <c r="S35" s="549" t="e">
        <f>IF(ISNUMBER(Regressions!U45),ROUND(Regressions!U45, 1), NA())</f>
        <v>#N/A</v>
      </c>
    </row>
    <row r="36" spans="1:19" x14ac:dyDescent="0.25">
      <c r="A36" s="541" t="str">
        <f>+Introduction!$C$7</f>
        <v>Viet Nam</v>
      </c>
      <c r="B36" s="542">
        <f>IF(ISBLANK(Regressions!B46), " ", Regressions!B46)</f>
        <v>2001</v>
      </c>
      <c r="C36" s="541" t="str">
        <f>HLOOKUP(Introduction!$G$4,nametranslations,26,FALSE)</f>
        <v>Urban</v>
      </c>
      <c r="D36" s="544">
        <f>IF(ISBLANK(Regressions!D46), " ", Regressions!D46)</f>
        <v>6323273.6634250637</v>
      </c>
      <c r="E36" s="545" t="e">
        <f>IF(ISNUMBER(Regressions!E46),ROUND(Regressions!E46, 1), NA())</f>
        <v>#N/A</v>
      </c>
      <c r="F36" s="546" t="e">
        <f>IF(ISNUMBER(Regressions!F46),ROUND(Regressions!F46, 1), NA())</f>
        <v>#N/A</v>
      </c>
      <c r="G36" s="547" t="e">
        <f>IF(ISNUMBER(Regressions!G46),ROUND(Regressions!G46, 1), NA())</f>
        <v>#N/A</v>
      </c>
      <c r="H36" s="548" t="e">
        <f>IF(ISNUMBER(Regressions!H46),ROUND(Regressions!H46, 1), NA())</f>
        <v>#N/A</v>
      </c>
      <c r="I36" s="549" t="e">
        <f>IF(ISNUMBER(Regressions!I46),ROUND(Regressions!I46, 1), NA())</f>
        <v>#N/A</v>
      </c>
      <c r="J36" s="550" t="e">
        <f>IF(ISNUMBER(Regressions!K46),ROUND(Regressions!K46, 1), NA())</f>
        <v>#N/A</v>
      </c>
      <c r="K36" s="546" t="e">
        <f>IF(ISNUMBER(Regressions!L46),ROUND(Regressions!L46, 1), NA())</f>
        <v>#N/A</v>
      </c>
      <c r="L36" s="551" t="e">
        <f>IF(ISNUMBER(Regressions!M46),ROUND(Regressions!M46, 1), NA())</f>
        <v>#N/A</v>
      </c>
      <c r="M36" s="548" t="e">
        <f>IF(ISNUMBER(Regressions!N46),ROUND(Regressions!N46, 1), NA())</f>
        <v>#N/A</v>
      </c>
      <c r="N36" s="549" t="e">
        <f>IF(ISNUMBER(Regressions!O46),ROUND(Regressions!O46, 1), NA())</f>
        <v>#N/A</v>
      </c>
      <c r="O36" s="550" t="e">
        <f>IF(ISNUMBER(Regressions!Q46),ROUND(Regressions!Q46, 1), NA())</f>
        <v>#N/A</v>
      </c>
      <c r="P36" s="546" t="e">
        <f>IF(ISNUMBER(Regressions!R46),ROUND(Regressions!R46, 1), NA())</f>
        <v>#N/A</v>
      </c>
      <c r="Q36" s="552" t="e">
        <f>IF(ISNUMBER(Regressions!S46),ROUND(Regressions!S46, 1), NA())</f>
        <v>#N/A</v>
      </c>
      <c r="R36" s="548" t="e">
        <f>IF(ISNUMBER(Regressions!T46),ROUND(Regressions!T46, 1), NA())</f>
        <v>#N/A</v>
      </c>
      <c r="S36" s="549" t="e">
        <f>IF(ISNUMBER(Regressions!U46),ROUND(Regressions!U46, 1), NA())</f>
        <v>#N/A</v>
      </c>
    </row>
    <row r="37" spans="1:19" x14ac:dyDescent="0.25">
      <c r="A37" s="541" t="str">
        <f>+Introduction!$C$7</f>
        <v>Viet Nam</v>
      </c>
      <c r="B37" s="542">
        <f>IF(ISBLANK(Regressions!B47), " ", Regressions!B47)</f>
        <v>2002</v>
      </c>
      <c r="C37" s="541" t="str">
        <f>HLOOKUP(Introduction!$G$4,nametranslations,26,FALSE)</f>
        <v>Urban</v>
      </c>
      <c r="D37" s="544">
        <f>IF(ISBLANK(Regressions!D47), " ", Regressions!D47)</f>
        <v>6353245.0740391538</v>
      </c>
      <c r="E37" s="545" t="e">
        <f>IF(ISNUMBER(Regressions!E47),ROUND(Regressions!E47, 1), NA())</f>
        <v>#N/A</v>
      </c>
      <c r="F37" s="546" t="e">
        <f>IF(ISNUMBER(Regressions!F47),ROUND(Regressions!F47, 1), NA())</f>
        <v>#N/A</v>
      </c>
      <c r="G37" s="547" t="e">
        <f>IF(ISNUMBER(Regressions!G47),ROUND(Regressions!G47, 1), NA())</f>
        <v>#N/A</v>
      </c>
      <c r="H37" s="548" t="e">
        <f>IF(ISNUMBER(Regressions!H47),ROUND(Regressions!H47, 1), NA())</f>
        <v>#N/A</v>
      </c>
      <c r="I37" s="549" t="e">
        <f>IF(ISNUMBER(Regressions!I47),ROUND(Regressions!I47, 1), NA())</f>
        <v>#N/A</v>
      </c>
      <c r="J37" s="550" t="e">
        <f>IF(ISNUMBER(Regressions!K47),ROUND(Regressions!K47, 1), NA())</f>
        <v>#N/A</v>
      </c>
      <c r="K37" s="546" t="e">
        <f>IF(ISNUMBER(Regressions!L47),ROUND(Regressions!L47, 1), NA())</f>
        <v>#N/A</v>
      </c>
      <c r="L37" s="551" t="e">
        <f>IF(ISNUMBER(Regressions!M47),ROUND(Regressions!M47, 1), NA())</f>
        <v>#N/A</v>
      </c>
      <c r="M37" s="548" t="e">
        <f>IF(ISNUMBER(Regressions!N47),ROUND(Regressions!N47, 1), NA())</f>
        <v>#N/A</v>
      </c>
      <c r="N37" s="549" t="e">
        <f>IF(ISNUMBER(Regressions!O47),ROUND(Regressions!O47, 1), NA())</f>
        <v>#N/A</v>
      </c>
      <c r="O37" s="550" t="e">
        <f>IF(ISNUMBER(Regressions!Q47),ROUND(Regressions!Q47, 1), NA())</f>
        <v>#N/A</v>
      </c>
      <c r="P37" s="546" t="e">
        <f>IF(ISNUMBER(Regressions!R47),ROUND(Regressions!R47, 1), NA())</f>
        <v>#N/A</v>
      </c>
      <c r="Q37" s="552" t="e">
        <f>IF(ISNUMBER(Regressions!S47),ROUND(Regressions!S47, 1), NA())</f>
        <v>#N/A</v>
      </c>
      <c r="R37" s="548" t="e">
        <f>IF(ISNUMBER(Regressions!T47),ROUND(Regressions!T47, 1), NA())</f>
        <v>#N/A</v>
      </c>
      <c r="S37" s="549" t="e">
        <f>IF(ISNUMBER(Regressions!U47),ROUND(Regressions!U47, 1), NA())</f>
        <v>#N/A</v>
      </c>
    </row>
    <row r="38" spans="1:19" x14ac:dyDescent="0.25">
      <c r="A38" s="541" t="str">
        <f>+Introduction!$C$7</f>
        <v>Viet Nam</v>
      </c>
      <c r="B38" s="542">
        <f>IF(ISBLANK(Regressions!B48), " ", Regressions!B48)</f>
        <v>2003</v>
      </c>
      <c r="C38" s="541" t="str">
        <f>HLOOKUP(Introduction!$G$4,nametranslations,26,FALSE)</f>
        <v>Urban</v>
      </c>
      <c r="D38" s="544">
        <f>IF(ISBLANK(Regressions!D48), " ", Regressions!D48)</f>
        <v>6364730.9156272886</v>
      </c>
      <c r="E38" s="545" t="e">
        <f>IF(ISNUMBER(Regressions!E48),ROUND(Regressions!E48, 1), NA())</f>
        <v>#N/A</v>
      </c>
      <c r="F38" s="546" t="e">
        <f>IF(ISNUMBER(Regressions!F48),ROUND(Regressions!F48, 1), NA())</f>
        <v>#N/A</v>
      </c>
      <c r="G38" s="547" t="e">
        <f>IF(ISNUMBER(Regressions!G48),ROUND(Regressions!G48, 1), NA())</f>
        <v>#N/A</v>
      </c>
      <c r="H38" s="548" t="e">
        <f>IF(ISNUMBER(Regressions!H48),ROUND(Regressions!H48, 1), NA())</f>
        <v>#N/A</v>
      </c>
      <c r="I38" s="549" t="e">
        <f>IF(ISNUMBER(Regressions!I48),ROUND(Regressions!I48, 1), NA())</f>
        <v>#N/A</v>
      </c>
      <c r="J38" s="550" t="e">
        <f>IF(ISNUMBER(Regressions!K48),ROUND(Regressions!K48, 1), NA())</f>
        <v>#N/A</v>
      </c>
      <c r="K38" s="546" t="e">
        <f>IF(ISNUMBER(Regressions!L48),ROUND(Regressions!L48, 1), NA())</f>
        <v>#N/A</v>
      </c>
      <c r="L38" s="551" t="e">
        <f>IF(ISNUMBER(Regressions!M48),ROUND(Regressions!M48, 1), NA())</f>
        <v>#N/A</v>
      </c>
      <c r="M38" s="548" t="e">
        <f>IF(ISNUMBER(Regressions!N48),ROUND(Regressions!N48, 1), NA())</f>
        <v>#N/A</v>
      </c>
      <c r="N38" s="549" t="e">
        <f>IF(ISNUMBER(Regressions!O48),ROUND(Regressions!O48, 1), NA())</f>
        <v>#N/A</v>
      </c>
      <c r="O38" s="550" t="e">
        <f>IF(ISNUMBER(Regressions!Q48),ROUND(Regressions!Q48, 1), NA())</f>
        <v>#N/A</v>
      </c>
      <c r="P38" s="546" t="e">
        <f>IF(ISNUMBER(Regressions!R48),ROUND(Regressions!R48, 1), NA())</f>
        <v>#N/A</v>
      </c>
      <c r="Q38" s="552" t="e">
        <f>IF(ISNUMBER(Regressions!S48),ROUND(Regressions!S48, 1), NA())</f>
        <v>#N/A</v>
      </c>
      <c r="R38" s="548" t="e">
        <f>IF(ISNUMBER(Regressions!T48),ROUND(Regressions!T48, 1), NA())</f>
        <v>#N/A</v>
      </c>
      <c r="S38" s="549" t="e">
        <f>IF(ISNUMBER(Regressions!U48),ROUND(Regressions!U48, 1), NA())</f>
        <v>#N/A</v>
      </c>
    </row>
    <row r="39" spans="1:19" x14ac:dyDescent="0.25">
      <c r="A39" s="541" t="str">
        <f>+Introduction!$C$7</f>
        <v>Viet Nam</v>
      </c>
      <c r="B39" s="542">
        <f>IF(ISBLANK(Regressions!B49), " ", Regressions!B49)</f>
        <v>2004</v>
      </c>
      <c r="C39" s="541" t="str">
        <f>HLOOKUP(Introduction!$G$4,nametranslations,26,FALSE)</f>
        <v>Urban</v>
      </c>
      <c r="D39" s="544">
        <f>IF(ISBLANK(Regressions!D49), " ", Regressions!D49)</f>
        <v>6389653.2687561791</v>
      </c>
      <c r="E39" s="545" t="e">
        <f>IF(ISNUMBER(Regressions!E49),ROUND(Regressions!E49, 1), NA())</f>
        <v>#N/A</v>
      </c>
      <c r="F39" s="546" t="e">
        <f>IF(ISNUMBER(Regressions!F49),ROUND(Regressions!F49, 1), NA())</f>
        <v>#N/A</v>
      </c>
      <c r="G39" s="547" t="e">
        <f>IF(ISNUMBER(Regressions!G49),ROUND(Regressions!G49, 1), NA())</f>
        <v>#N/A</v>
      </c>
      <c r="H39" s="548" t="e">
        <f>IF(ISNUMBER(Regressions!H49),ROUND(Regressions!H49, 1), NA())</f>
        <v>#N/A</v>
      </c>
      <c r="I39" s="549" t="e">
        <f>IF(ISNUMBER(Regressions!I49),ROUND(Regressions!I49, 1), NA())</f>
        <v>#N/A</v>
      </c>
      <c r="J39" s="550" t="e">
        <f>IF(ISNUMBER(Regressions!K49),ROUND(Regressions!K49, 1), NA())</f>
        <v>#N/A</v>
      </c>
      <c r="K39" s="546" t="e">
        <f>IF(ISNUMBER(Regressions!L49),ROUND(Regressions!L49, 1), NA())</f>
        <v>#N/A</v>
      </c>
      <c r="L39" s="551" t="e">
        <f>IF(ISNUMBER(Regressions!M49),ROUND(Regressions!M49, 1), NA())</f>
        <v>#N/A</v>
      </c>
      <c r="M39" s="548" t="e">
        <f>IF(ISNUMBER(Regressions!N49),ROUND(Regressions!N49, 1), NA())</f>
        <v>#N/A</v>
      </c>
      <c r="N39" s="549" t="e">
        <f>IF(ISNUMBER(Regressions!O49),ROUND(Regressions!O49, 1), NA())</f>
        <v>#N/A</v>
      </c>
      <c r="O39" s="550" t="e">
        <f>IF(ISNUMBER(Regressions!Q49),ROUND(Regressions!Q49, 1), NA())</f>
        <v>#N/A</v>
      </c>
      <c r="P39" s="546" t="e">
        <f>IF(ISNUMBER(Regressions!R49),ROUND(Regressions!R49, 1), NA())</f>
        <v>#N/A</v>
      </c>
      <c r="Q39" s="552" t="e">
        <f>IF(ISNUMBER(Regressions!S49),ROUND(Regressions!S49, 1), NA())</f>
        <v>#N/A</v>
      </c>
      <c r="R39" s="548" t="e">
        <f>IF(ISNUMBER(Regressions!T49),ROUND(Regressions!T49, 1), NA())</f>
        <v>#N/A</v>
      </c>
      <c r="S39" s="549" t="e">
        <f>IF(ISNUMBER(Regressions!U49),ROUND(Regressions!U49, 1), NA())</f>
        <v>#N/A</v>
      </c>
    </row>
    <row r="40" spans="1:19" x14ac:dyDescent="0.25">
      <c r="A40" s="541" t="str">
        <f>+Introduction!$C$7</f>
        <v>Viet Nam</v>
      </c>
      <c r="B40" s="542">
        <f>IF(ISBLANK(Regressions!B50), " ", Regressions!B50)</f>
        <v>2005</v>
      </c>
      <c r="C40" s="541" t="str">
        <f>HLOOKUP(Introduction!$G$4,nametranslations,26,FALSE)</f>
        <v>Urban</v>
      </c>
      <c r="D40" s="544">
        <f>IF(ISBLANK(Regressions!D50), " ", Regressions!D50)</f>
        <v>6428713.5698242178</v>
      </c>
      <c r="E40" s="545" t="e">
        <f>IF(ISNUMBER(Regressions!E50),ROUND(Regressions!E50, 1), NA())</f>
        <v>#N/A</v>
      </c>
      <c r="F40" s="546" t="e">
        <f>IF(ISNUMBER(Regressions!F50),ROUND(Regressions!F50, 1), NA())</f>
        <v>#N/A</v>
      </c>
      <c r="G40" s="547" t="e">
        <f>IF(ISNUMBER(Regressions!G50),ROUND(Regressions!G50, 1), NA())</f>
        <v>#N/A</v>
      </c>
      <c r="H40" s="548" t="e">
        <f>IF(ISNUMBER(Regressions!H50),ROUND(Regressions!H50, 1), NA())</f>
        <v>#N/A</v>
      </c>
      <c r="I40" s="549" t="e">
        <f>IF(ISNUMBER(Regressions!I50),ROUND(Regressions!I50, 1), NA())</f>
        <v>#N/A</v>
      </c>
      <c r="J40" s="550" t="e">
        <f>IF(ISNUMBER(Regressions!K50),ROUND(Regressions!K50, 1), NA())</f>
        <v>#N/A</v>
      </c>
      <c r="K40" s="546" t="e">
        <f>IF(ISNUMBER(Regressions!L50),ROUND(Regressions!L50, 1), NA())</f>
        <v>#N/A</v>
      </c>
      <c r="L40" s="551" t="e">
        <f>IF(ISNUMBER(Regressions!M50),ROUND(Regressions!M50, 1), NA())</f>
        <v>#N/A</v>
      </c>
      <c r="M40" s="548" t="e">
        <f>IF(ISNUMBER(Regressions!N50),ROUND(Regressions!N50, 1), NA())</f>
        <v>#N/A</v>
      </c>
      <c r="N40" s="549" t="e">
        <f>IF(ISNUMBER(Regressions!O50),ROUND(Regressions!O50, 1), NA())</f>
        <v>#N/A</v>
      </c>
      <c r="O40" s="550" t="e">
        <f>IF(ISNUMBER(Regressions!Q50),ROUND(Regressions!Q50, 1), NA())</f>
        <v>#N/A</v>
      </c>
      <c r="P40" s="546" t="e">
        <f>IF(ISNUMBER(Regressions!R50),ROUND(Regressions!R50, 1), NA())</f>
        <v>#N/A</v>
      </c>
      <c r="Q40" s="552" t="e">
        <f>IF(ISNUMBER(Regressions!S50),ROUND(Regressions!S50, 1), NA())</f>
        <v>#N/A</v>
      </c>
      <c r="R40" s="548" t="e">
        <f>IF(ISNUMBER(Regressions!T50),ROUND(Regressions!T50, 1), NA())</f>
        <v>#N/A</v>
      </c>
      <c r="S40" s="549" t="e">
        <f>IF(ISNUMBER(Regressions!U50),ROUND(Regressions!U50, 1), NA())</f>
        <v>#N/A</v>
      </c>
    </row>
    <row r="41" spans="1:19" x14ac:dyDescent="0.25">
      <c r="A41" s="541" t="str">
        <f>+Introduction!$C$7</f>
        <v>Viet Nam</v>
      </c>
      <c r="B41" s="542">
        <f>IF(ISBLANK(Regressions!B51), " ", Regressions!B51)</f>
        <v>2006</v>
      </c>
      <c r="C41" s="541" t="str">
        <f>HLOOKUP(Introduction!$G$4,nametranslations,26,FALSE)</f>
        <v>Urban</v>
      </c>
      <c r="D41" s="544">
        <f>IF(ISBLANK(Regressions!D51), " ", Regressions!D51)</f>
        <v>6482387.2302978514</v>
      </c>
      <c r="E41" s="545" t="e">
        <f>IF(ISNUMBER(Regressions!E51),ROUND(Regressions!E51, 1), NA())</f>
        <v>#N/A</v>
      </c>
      <c r="F41" s="546" t="e">
        <f>IF(ISNUMBER(Regressions!F51),ROUND(Regressions!F51, 1), NA())</f>
        <v>#N/A</v>
      </c>
      <c r="G41" s="547" t="e">
        <f>IF(ISNUMBER(Regressions!G51),ROUND(Regressions!G51, 1), NA())</f>
        <v>#N/A</v>
      </c>
      <c r="H41" s="548" t="e">
        <f>IF(ISNUMBER(Regressions!H51),ROUND(Regressions!H51, 1), NA())</f>
        <v>#N/A</v>
      </c>
      <c r="I41" s="549" t="e">
        <f>IF(ISNUMBER(Regressions!I51),ROUND(Regressions!I51, 1), NA())</f>
        <v>#N/A</v>
      </c>
      <c r="J41" s="550" t="e">
        <f>IF(ISNUMBER(Regressions!K51),ROUND(Regressions!K51, 1), NA())</f>
        <v>#N/A</v>
      </c>
      <c r="K41" s="546" t="e">
        <f>IF(ISNUMBER(Regressions!L51),ROUND(Regressions!L51, 1), NA())</f>
        <v>#N/A</v>
      </c>
      <c r="L41" s="551" t="e">
        <f>IF(ISNUMBER(Regressions!M51),ROUND(Regressions!M51, 1), NA())</f>
        <v>#N/A</v>
      </c>
      <c r="M41" s="548" t="e">
        <f>IF(ISNUMBER(Regressions!N51),ROUND(Regressions!N51, 1), NA())</f>
        <v>#N/A</v>
      </c>
      <c r="N41" s="549" t="e">
        <f>IF(ISNUMBER(Regressions!O51),ROUND(Regressions!O51, 1), NA())</f>
        <v>#N/A</v>
      </c>
      <c r="O41" s="550" t="e">
        <f>IF(ISNUMBER(Regressions!Q51),ROUND(Regressions!Q51, 1), NA())</f>
        <v>#N/A</v>
      </c>
      <c r="P41" s="546" t="e">
        <f>IF(ISNUMBER(Regressions!R51),ROUND(Regressions!R51, 1), NA())</f>
        <v>#N/A</v>
      </c>
      <c r="Q41" s="552" t="e">
        <f>IF(ISNUMBER(Regressions!S51),ROUND(Regressions!S51, 1), NA())</f>
        <v>#N/A</v>
      </c>
      <c r="R41" s="548" t="e">
        <f>IF(ISNUMBER(Regressions!T51),ROUND(Regressions!T51, 1), NA())</f>
        <v>#N/A</v>
      </c>
      <c r="S41" s="549" t="e">
        <f>IF(ISNUMBER(Regressions!U51),ROUND(Regressions!U51, 1), NA())</f>
        <v>#N/A</v>
      </c>
    </row>
    <row r="42" spans="1:19" x14ac:dyDescent="0.25">
      <c r="A42" s="541" t="str">
        <f>+Introduction!$C$7</f>
        <v>Viet Nam</v>
      </c>
      <c r="B42" s="542">
        <f>IF(ISBLANK(Regressions!B52), " ", Regressions!B52)</f>
        <v>2007</v>
      </c>
      <c r="C42" s="541" t="str">
        <f>HLOOKUP(Introduction!$G$4,nametranslations,26,FALSE)</f>
        <v>Urban</v>
      </c>
      <c r="D42" s="544">
        <f>IF(ISBLANK(Regressions!D52), " ", Regressions!D52)</f>
        <v>6574999.3705650326</v>
      </c>
      <c r="E42" s="545" t="e">
        <f>IF(ISNUMBER(Regressions!E52),ROUND(Regressions!E52, 1), NA())</f>
        <v>#N/A</v>
      </c>
      <c r="F42" s="546" t="e">
        <f>IF(ISNUMBER(Regressions!F52),ROUND(Regressions!F52, 1), NA())</f>
        <v>#N/A</v>
      </c>
      <c r="G42" s="547" t="e">
        <f>IF(ISNUMBER(Regressions!G52),ROUND(Regressions!G52, 1), NA())</f>
        <v>#N/A</v>
      </c>
      <c r="H42" s="548" t="e">
        <f>IF(ISNUMBER(Regressions!H52),ROUND(Regressions!H52, 1), NA())</f>
        <v>#N/A</v>
      </c>
      <c r="I42" s="549" t="e">
        <f>IF(ISNUMBER(Regressions!I52),ROUND(Regressions!I52, 1), NA())</f>
        <v>#N/A</v>
      </c>
      <c r="J42" s="550" t="e">
        <f>IF(ISNUMBER(Regressions!K52),ROUND(Regressions!K52, 1), NA())</f>
        <v>#N/A</v>
      </c>
      <c r="K42" s="546" t="e">
        <f>IF(ISNUMBER(Regressions!L52),ROUND(Regressions!L52, 1), NA())</f>
        <v>#N/A</v>
      </c>
      <c r="L42" s="551" t="e">
        <f>IF(ISNUMBER(Regressions!M52),ROUND(Regressions!M52, 1), NA())</f>
        <v>#N/A</v>
      </c>
      <c r="M42" s="548" t="e">
        <f>IF(ISNUMBER(Regressions!N52),ROUND(Regressions!N52, 1), NA())</f>
        <v>#N/A</v>
      </c>
      <c r="N42" s="549" t="e">
        <f>IF(ISNUMBER(Regressions!O52),ROUND(Regressions!O52, 1), NA())</f>
        <v>#N/A</v>
      </c>
      <c r="O42" s="550" t="e">
        <f>IF(ISNUMBER(Regressions!Q52),ROUND(Regressions!Q52, 1), NA())</f>
        <v>#N/A</v>
      </c>
      <c r="P42" s="546" t="e">
        <f>IF(ISNUMBER(Regressions!R52),ROUND(Regressions!R52, 1), NA())</f>
        <v>#N/A</v>
      </c>
      <c r="Q42" s="552" t="e">
        <f>IF(ISNUMBER(Regressions!S52),ROUND(Regressions!S52, 1), NA())</f>
        <v>#N/A</v>
      </c>
      <c r="R42" s="548" t="e">
        <f>IF(ISNUMBER(Regressions!T52),ROUND(Regressions!T52, 1), NA())</f>
        <v>#N/A</v>
      </c>
      <c r="S42" s="549" t="e">
        <f>IF(ISNUMBER(Regressions!U52),ROUND(Regressions!U52, 1), NA())</f>
        <v>#N/A</v>
      </c>
    </row>
    <row r="43" spans="1:19" x14ac:dyDescent="0.25">
      <c r="A43" s="541" t="str">
        <f>+Introduction!$C$7</f>
        <v>Viet Nam</v>
      </c>
      <c r="B43" s="542">
        <f>IF(ISBLANK(Regressions!B53), " ", Regressions!B53)</f>
        <v>2008</v>
      </c>
      <c r="C43" s="541" t="str">
        <f>HLOOKUP(Introduction!$G$4,nametranslations,26,FALSE)</f>
        <v>Urban</v>
      </c>
      <c r="D43" s="544">
        <f>IF(ISBLANK(Regressions!D53), " ", Regressions!D53)</f>
        <v>6669618.8129962916</v>
      </c>
      <c r="E43" s="545" t="e">
        <f>IF(ISNUMBER(Regressions!E53),ROUND(Regressions!E53, 1), NA())</f>
        <v>#N/A</v>
      </c>
      <c r="F43" s="546" t="e">
        <f>IF(ISNUMBER(Regressions!F53),ROUND(Regressions!F53, 1), NA())</f>
        <v>#N/A</v>
      </c>
      <c r="G43" s="547" t="e">
        <f>IF(ISNUMBER(Regressions!G53),ROUND(Regressions!G53, 1), NA())</f>
        <v>#N/A</v>
      </c>
      <c r="H43" s="548" t="e">
        <f>IF(ISNUMBER(Regressions!H53),ROUND(Regressions!H53, 1), NA())</f>
        <v>#N/A</v>
      </c>
      <c r="I43" s="549" t="e">
        <f>IF(ISNUMBER(Regressions!I53),ROUND(Regressions!I53, 1), NA())</f>
        <v>#N/A</v>
      </c>
      <c r="J43" s="550" t="e">
        <f>IF(ISNUMBER(Regressions!K53),ROUND(Regressions!K53, 1), NA())</f>
        <v>#N/A</v>
      </c>
      <c r="K43" s="546" t="e">
        <f>IF(ISNUMBER(Regressions!L53),ROUND(Regressions!L53, 1), NA())</f>
        <v>#N/A</v>
      </c>
      <c r="L43" s="551" t="e">
        <f>IF(ISNUMBER(Regressions!M53),ROUND(Regressions!M53, 1), NA())</f>
        <v>#N/A</v>
      </c>
      <c r="M43" s="548" t="e">
        <f>IF(ISNUMBER(Regressions!N53),ROUND(Regressions!N53, 1), NA())</f>
        <v>#N/A</v>
      </c>
      <c r="N43" s="549" t="e">
        <f>IF(ISNUMBER(Regressions!O53),ROUND(Regressions!O53, 1), NA())</f>
        <v>#N/A</v>
      </c>
      <c r="O43" s="550" t="e">
        <f>IF(ISNUMBER(Regressions!Q53),ROUND(Regressions!Q53, 1), NA())</f>
        <v>#N/A</v>
      </c>
      <c r="P43" s="546" t="e">
        <f>IF(ISNUMBER(Regressions!R53),ROUND(Regressions!R53, 1), NA())</f>
        <v>#N/A</v>
      </c>
      <c r="Q43" s="552" t="e">
        <f>IF(ISNUMBER(Regressions!S53),ROUND(Regressions!S53, 1), NA())</f>
        <v>#N/A</v>
      </c>
      <c r="R43" s="548" t="e">
        <f>IF(ISNUMBER(Regressions!T53),ROUND(Regressions!T53, 1), NA())</f>
        <v>#N/A</v>
      </c>
      <c r="S43" s="549" t="e">
        <f>IF(ISNUMBER(Regressions!U53),ROUND(Regressions!U53, 1), NA())</f>
        <v>#N/A</v>
      </c>
    </row>
    <row r="44" spans="1:19" x14ac:dyDescent="0.25">
      <c r="A44" s="541" t="str">
        <f>+Introduction!$C$7</f>
        <v>Viet Nam</v>
      </c>
      <c r="B44" s="542">
        <f>IF(ISBLANK(Regressions!B54), " ", Regressions!B54)</f>
        <v>2009</v>
      </c>
      <c r="C44" s="541" t="str">
        <f>HLOOKUP(Introduction!$G$4,nametranslations,26,FALSE)</f>
        <v>Urban</v>
      </c>
      <c r="D44" s="544">
        <f>IF(ISBLANK(Regressions!D54), " ", Regressions!D54)</f>
        <v>6745765.4368648529</v>
      </c>
      <c r="E44" s="545" t="e">
        <f>IF(ISNUMBER(Regressions!E54),ROUND(Regressions!E54, 1), NA())</f>
        <v>#N/A</v>
      </c>
      <c r="F44" s="546" t="e">
        <f>IF(ISNUMBER(Regressions!F54),ROUND(Regressions!F54, 1), NA())</f>
        <v>#N/A</v>
      </c>
      <c r="G44" s="547" t="e">
        <f>IF(ISNUMBER(Regressions!G54),ROUND(Regressions!G54, 1), NA())</f>
        <v>#N/A</v>
      </c>
      <c r="H44" s="548" t="e">
        <f>IF(ISNUMBER(Regressions!H54),ROUND(Regressions!H54, 1), NA())</f>
        <v>#N/A</v>
      </c>
      <c r="I44" s="549" t="e">
        <f>IF(ISNUMBER(Regressions!I54),ROUND(Regressions!I54, 1), NA())</f>
        <v>#N/A</v>
      </c>
      <c r="J44" s="550" t="e">
        <f>IF(ISNUMBER(Regressions!K54),ROUND(Regressions!K54, 1), NA())</f>
        <v>#N/A</v>
      </c>
      <c r="K44" s="546" t="e">
        <f>IF(ISNUMBER(Regressions!L54),ROUND(Regressions!L54, 1), NA())</f>
        <v>#N/A</v>
      </c>
      <c r="L44" s="551" t="e">
        <f>IF(ISNUMBER(Regressions!M54),ROUND(Regressions!M54, 1), NA())</f>
        <v>#N/A</v>
      </c>
      <c r="M44" s="548" t="e">
        <f>IF(ISNUMBER(Regressions!N54),ROUND(Regressions!N54, 1), NA())</f>
        <v>#N/A</v>
      </c>
      <c r="N44" s="549" t="e">
        <f>IF(ISNUMBER(Regressions!O54),ROUND(Regressions!O54, 1), NA())</f>
        <v>#N/A</v>
      </c>
      <c r="O44" s="550" t="e">
        <f>IF(ISNUMBER(Regressions!Q54),ROUND(Regressions!Q54, 1), NA())</f>
        <v>#N/A</v>
      </c>
      <c r="P44" s="546" t="e">
        <f>IF(ISNUMBER(Regressions!R54),ROUND(Regressions!R54, 1), NA())</f>
        <v>#N/A</v>
      </c>
      <c r="Q44" s="552" t="e">
        <f>IF(ISNUMBER(Regressions!S54),ROUND(Regressions!S54, 1), NA())</f>
        <v>#N/A</v>
      </c>
      <c r="R44" s="548" t="e">
        <f>IF(ISNUMBER(Regressions!T54),ROUND(Regressions!T54, 1), NA())</f>
        <v>#N/A</v>
      </c>
      <c r="S44" s="549" t="e">
        <f>IF(ISNUMBER(Regressions!U54),ROUND(Regressions!U54, 1), NA())</f>
        <v>#N/A</v>
      </c>
    </row>
    <row r="45" spans="1:19" x14ac:dyDescent="0.25">
      <c r="A45" s="541" t="str">
        <f>+Introduction!$C$7</f>
        <v>Viet Nam</v>
      </c>
      <c r="B45" s="542">
        <f>IF(ISBLANK(Regressions!B55), " ", Regressions!B55)</f>
        <v>2010</v>
      </c>
      <c r="C45" s="541" t="str">
        <f>HLOOKUP(Introduction!$G$4,nametranslations,26,FALSE)</f>
        <v>Urban</v>
      </c>
      <c r="D45" s="544">
        <f>IF(ISBLANK(Regressions!D55), " ", Regressions!D55)</f>
        <v>6774955.2126506809</v>
      </c>
      <c r="E45" s="545" t="e">
        <f>IF(ISNUMBER(Regressions!E55),ROUND(Regressions!E55, 1), NA())</f>
        <v>#N/A</v>
      </c>
      <c r="F45" s="546" t="e">
        <f>IF(ISNUMBER(Regressions!F55),ROUND(Regressions!F55, 1), NA())</f>
        <v>#N/A</v>
      </c>
      <c r="G45" s="547" t="e">
        <f>IF(ISNUMBER(Regressions!G55),ROUND(Regressions!G55, 1), NA())</f>
        <v>#N/A</v>
      </c>
      <c r="H45" s="548" t="e">
        <f>IF(ISNUMBER(Regressions!H55),ROUND(Regressions!H55, 1), NA())</f>
        <v>#N/A</v>
      </c>
      <c r="I45" s="549" t="e">
        <f>IF(ISNUMBER(Regressions!I55),ROUND(Regressions!I55, 1), NA())</f>
        <v>#N/A</v>
      </c>
      <c r="J45" s="550" t="e">
        <f>IF(ISNUMBER(Regressions!K55),ROUND(Regressions!K55, 1), NA())</f>
        <v>#N/A</v>
      </c>
      <c r="K45" s="546" t="e">
        <f>IF(ISNUMBER(Regressions!L55),ROUND(Regressions!L55, 1), NA())</f>
        <v>#N/A</v>
      </c>
      <c r="L45" s="551" t="e">
        <f>IF(ISNUMBER(Regressions!M55),ROUND(Regressions!M55, 1), NA())</f>
        <v>#N/A</v>
      </c>
      <c r="M45" s="548" t="e">
        <f>IF(ISNUMBER(Regressions!N55),ROUND(Regressions!N55, 1), NA())</f>
        <v>#N/A</v>
      </c>
      <c r="N45" s="549" t="e">
        <f>IF(ISNUMBER(Regressions!O55),ROUND(Regressions!O55, 1), NA())</f>
        <v>#N/A</v>
      </c>
      <c r="O45" s="550" t="e">
        <f>IF(ISNUMBER(Regressions!Q55),ROUND(Regressions!Q55, 1), NA())</f>
        <v>#N/A</v>
      </c>
      <c r="P45" s="546" t="e">
        <f>IF(ISNUMBER(Regressions!R55),ROUND(Regressions!R55, 1), NA())</f>
        <v>#N/A</v>
      </c>
      <c r="Q45" s="552" t="e">
        <f>IF(ISNUMBER(Regressions!S55),ROUND(Regressions!S55, 1), NA())</f>
        <v>#N/A</v>
      </c>
      <c r="R45" s="548" t="e">
        <f>IF(ISNUMBER(Regressions!T55),ROUND(Regressions!T55, 1), NA())</f>
        <v>#N/A</v>
      </c>
      <c r="S45" s="549" t="e">
        <f>IF(ISNUMBER(Regressions!U55),ROUND(Regressions!U55, 1), NA())</f>
        <v>#N/A</v>
      </c>
    </row>
    <row r="46" spans="1:19" x14ac:dyDescent="0.25">
      <c r="A46" s="541" t="str">
        <f>+Introduction!$C$7</f>
        <v>Viet Nam</v>
      </c>
      <c r="B46" s="542">
        <f>IF(ISBLANK(Regressions!B56), " ", Regressions!B56)</f>
        <v>2011</v>
      </c>
      <c r="C46" s="541" t="str">
        <f>HLOOKUP(Introduction!$G$4,nametranslations,26,FALSE)</f>
        <v>Urban</v>
      </c>
      <c r="D46" s="544">
        <f>IF(ISBLANK(Regressions!D56), " ", Regressions!D56)</f>
        <v>6825096.7019966133</v>
      </c>
      <c r="E46" s="545" t="e">
        <f>IF(ISNUMBER(Regressions!E56),ROUND(Regressions!E56, 1), NA())</f>
        <v>#N/A</v>
      </c>
      <c r="F46" s="546" t="e">
        <f>IF(ISNUMBER(Regressions!F56),ROUND(Regressions!F56, 1), NA())</f>
        <v>#N/A</v>
      </c>
      <c r="G46" s="547" t="e">
        <f>IF(ISNUMBER(Regressions!G56),ROUND(Regressions!G56, 1), NA())</f>
        <v>#N/A</v>
      </c>
      <c r="H46" s="548" t="e">
        <f>IF(ISNUMBER(Regressions!H56),ROUND(Regressions!H56, 1), NA())</f>
        <v>#N/A</v>
      </c>
      <c r="I46" s="549" t="e">
        <f>IF(ISNUMBER(Regressions!I56),ROUND(Regressions!I56, 1), NA())</f>
        <v>#N/A</v>
      </c>
      <c r="J46" s="550" t="e">
        <f>IF(ISNUMBER(Regressions!K56),ROUND(Regressions!K56, 1), NA())</f>
        <v>#N/A</v>
      </c>
      <c r="K46" s="546" t="e">
        <f>IF(ISNUMBER(Regressions!L56),ROUND(Regressions!L56, 1), NA())</f>
        <v>#N/A</v>
      </c>
      <c r="L46" s="551" t="e">
        <f>IF(ISNUMBER(Regressions!M56),ROUND(Regressions!M56, 1), NA())</f>
        <v>#N/A</v>
      </c>
      <c r="M46" s="548" t="e">
        <f>IF(ISNUMBER(Regressions!N56),ROUND(Regressions!N56, 1), NA())</f>
        <v>#N/A</v>
      </c>
      <c r="N46" s="549" t="e">
        <f>IF(ISNUMBER(Regressions!O56),ROUND(Regressions!O56, 1), NA())</f>
        <v>#N/A</v>
      </c>
      <c r="O46" s="550" t="e">
        <f>IF(ISNUMBER(Regressions!Q56),ROUND(Regressions!Q56, 1), NA())</f>
        <v>#N/A</v>
      </c>
      <c r="P46" s="546" t="e">
        <f>IF(ISNUMBER(Regressions!R56),ROUND(Regressions!R56, 1), NA())</f>
        <v>#N/A</v>
      </c>
      <c r="Q46" s="552" t="e">
        <f>IF(ISNUMBER(Regressions!S56),ROUND(Regressions!S56, 1), NA())</f>
        <v>#N/A</v>
      </c>
      <c r="R46" s="548" t="e">
        <f>IF(ISNUMBER(Regressions!T56),ROUND(Regressions!T56, 1), NA())</f>
        <v>#N/A</v>
      </c>
      <c r="S46" s="549" t="e">
        <f>IF(ISNUMBER(Regressions!U56),ROUND(Regressions!U56, 1), NA())</f>
        <v>#N/A</v>
      </c>
    </row>
    <row r="47" spans="1:19" x14ac:dyDescent="0.25">
      <c r="A47" s="541" t="str">
        <f>+Introduction!$C$7</f>
        <v>Viet Nam</v>
      </c>
      <c r="B47" s="542">
        <f>IF(ISBLANK(Regressions!B57), " ", Regressions!B57)</f>
        <v>2012</v>
      </c>
      <c r="C47" s="541" t="str">
        <f>HLOOKUP(Introduction!$G$4,nametranslations,26,FALSE)</f>
        <v>Urban</v>
      </c>
      <c r="D47" s="544">
        <f>IF(ISBLANK(Regressions!D57), " ", Regressions!D57)</f>
        <v>6886572.9242816167</v>
      </c>
      <c r="E47" s="545" t="e">
        <f>IF(ISNUMBER(Regressions!E57),ROUND(Regressions!E57, 1), NA())</f>
        <v>#N/A</v>
      </c>
      <c r="F47" s="546" t="e">
        <f>IF(ISNUMBER(Regressions!F57),ROUND(Regressions!F57, 1), NA())</f>
        <v>#N/A</v>
      </c>
      <c r="G47" s="547" t="e">
        <f>IF(ISNUMBER(Regressions!G57),ROUND(Regressions!G57, 1), NA())</f>
        <v>#N/A</v>
      </c>
      <c r="H47" s="548" t="e">
        <f>IF(ISNUMBER(Regressions!H57),ROUND(Regressions!H57, 1), NA())</f>
        <v>#N/A</v>
      </c>
      <c r="I47" s="549" t="e">
        <f>IF(ISNUMBER(Regressions!I57),ROUND(Regressions!I57, 1), NA())</f>
        <v>#N/A</v>
      </c>
      <c r="J47" s="550" t="e">
        <f>IF(ISNUMBER(Regressions!K57),ROUND(Regressions!K57, 1), NA())</f>
        <v>#N/A</v>
      </c>
      <c r="K47" s="546" t="e">
        <f>IF(ISNUMBER(Regressions!L57),ROUND(Regressions!L57, 1), NA())</f>
        <v>#N/A</v>
      </c>
      <c r="L47" s="551" t="e">
        <f>IF(ISNUMBER(Regressions!M57),ROUND(Regressions!M57, 1), NA())</f>
        <v>#N/A</v>
      </c>
      <c r="M47" s="548" t="e">
        <f>IF(ISNUMBER(Regressions!N57),ROUND(Regressions!N57, 1), NA())</f>
        <v>#N/A</v>
      </c>
      <c r="N47" s="549" t="e">
        <f>IF(ISNUMBER(Regressions!O57),ROUND(Regressions!O57, 1), NA())</f>
        <v>#N/A</v>
      </c>
      <c r="O47" s="550" t="e">
        <f>IF(ISNUMBER(Regressions!Q57),ROUND(Regressions!Q57, 1), NA())</f>
        <v>#N/A</v>
      </c>
      <c r="P47" s="546" t="e">
        <f>IF(ISNUMBER(Regressions!R57),ROUND(Regressions!R57, 1), NA())</f>
        <v>#N/A</v>
      </c>
      <c r="Q47" s="552" t="e">
        <f>IF(ISNUMBER(Regressions!S57),ROUND(Regressions!S57, 1), NA())</f>
        <v>#N/A</v>
      </c>
      <c r="R47" s="548" t="e">
        <f>IF(ISNUMBER(Regressions!T57),ROUND(Regressions!T57, 1), NA())</f>
        <v>#N/A</v>
      </c>
      <c r="S47" s="549" t="e">
        <f>IF(ISNUMBER(Regressions!U57),ROUND(Regressions!U57, 1), NA())</f>
        <v>#N/A</v>
      </c>
    </row>
    <row r="48" spans="1:19" x14ac:dyDescent="0.25">
      <c r="A48" s="541" t="str">
        <f>+Introduction!$C$7</f>
        <v>Viet Nam</v>
      </c>
      <c r="B48" s="542">
        <f>IF(ISBLANK(Regressions!B58), " ", Regressions!B58)</f>
        <v>2013</v>
      </c>
      <c r="C48" s="541" t="str">
        <f>HLOOKUP(Introduction!$G$4,nametranslations,26,FALSE)</f>
        <v>Urban</v>
      </c>
      <c r="D48" s="544">
        <f>IF(ISBLANK(Regressions!D58), " ", Regressions!D58)</f>
        <v>6969301.6562985228</v>
      </c>
      <c r="E48" s="545" t="e">
        <f>IF(ISNUMBER(Regressions!E58),ROUND(Regressions!E58, 1), NA())</f>
        <v>#N/A</v>
      </c>
      <c r="F48" s="546" t="e">
        <f>IF(ISNUMBER(Regressions!F58),ROUND(Regressions!F58, 1), NA())</f>
        <v>#N/A</v>
      </c>
      <c r="G48" s="547" t="e">
        <f>IF(ISNUMBER(Regressions!G58),ROUND(Regressions!G58, 1), NA())</f>
        <v>#N/A</v>
      </c>
      <c r="H48" s="548" t="e">
        <f>IF(ISNUMBER(Regressions!H58),ROUND(Regressions!H58, 1), NA())</f>
        <v>#N/A</v>
      </c>
      <c r="I48" s="549" t="e">
        <f>IF(ISNUMBER(Regressions!I58),ROUND(Regressions!I58, 1), NA())</f>
        <v>#N/A</v>
      </c>
      <c r="J48" s="550" t="e">
        <f>IF(ISNUMBER(Regressions!K58),ROUND(Regressions!K58, 1), NA())</f>
        <v>#N/A</v>
      </c>
      <c r="K48" s="546" t="e">
        <f>IF(ISNUMBER(Regressions!L58),ROUND(Regressions!L58, 1), NA())</f>
        <v>#N/A</v>
      </c>
      <c r="L48" s="551" t="e">
        <f>IF(ISNUMBER(Regressions!M58),ROUND(Regressions!M58, 1), NA())</f>
        <v>#N/A</v>
      </c>
      <c r="M48" s="548" t="e">
        <f>IF(ISNUMBER(Regressions!N58),ROUND(Regressions!N58, 1), NA())</f>
        <v>#N/A</v>
      </c>
      <c r="N48" s="549" t="e">
        <f>IF(ISNUMBER(Regressions!O58),ROUND(Regressions!O58, 1), NA())</f>
        <v>#N/A</v>
      </c>
      <c r="O48" s="550" t="e">
        <f>IF(ISNUMBER(Regressions!Q58),ROUND(Regressions!Q58, 1), NA())</f>
        <v>#N/A</v>
      </c>
      <c r="P48" s="546" t="e">
        <f>IF(ISNUMBER(Regressions!R58),ROUND(Regressions!R58, 1), NA())</f>
        <v>#N/A</v>
      </c>
      <c r="Q48" s="552" t="e">
        <f>IF(ISNUMBER(Regressions!S58),ROUND(Regressions!S58, 1), NA())</f>
        <v>#N/A</v>
      </c>
      <c r="R48" s="548" t="e">
        <f>IF(ISNUMBER(Regressions!T58),ROUND(Regressions!T58, 1), NA())</f>
        <v>#N/A</v>
      </c>
      <c r="S48" s="549" t="e">
        <f>IF(ISNUMBER(Regressions!U58),ROUND(Regressions!U58, 1), NA())</f>
        <v>#N/A</v>
      </c>
    </row>
    <row r="49" spans="1:19" x14ac:dyDescent="0.25">
      <c r="A49" s="541" t="str">
        <f>+Introduction!$C$7</f>
        <v>Viet Nam</v>
      </c>
      <c r="B49" s="542">
        <f>IF(ISBLANK(Regressions!B59), " ", Regressions!B59)</f>
        <v>2014</v>
      </c>
      <c r="C49" s="541" t="str">
        <f>HLOOKUP(Introduction!$G$4,nametranslations,26,FALSE)</f>
        <v>Urban</v>
      </c>
      <c r="D49" s="544">
        <f>IF(ISBLANK(Regressions!D59), " ", Regressions!D59)</f>
        <v>7073147.6339150993</v>
      </c>
      <c r="E49" s="545" t="e">
        <f>IF(ISNUMBER(Regressions!E59),ROUND(Regressions!E59, 1), NA())</f>
        <v>#N/A</v>
      </c>
      <c r="F49" s="546" t="e">
        <f>IF(ISNUMBER(Regressions!F59),ROUND(Regressions!F59, 1), NA())</f>
        <v>#N/A</v>
      </c>
      <c r="G49" s="547" t="e">
        <f>IF(ISNUMBER(Regressions!G59),ROUND(Regressions!G59, 1), NA())</f>
        <v>#N/A</v>
      </c>
      <c r="H49" s="548" t="e">
        <f>IF(ISNUMBER(Regressions!H59),ROUND(Regressions!H59, 1), NA())</f>
        <v>#N/A</v>
      </c>
      <c r="I49" s="549" t="e">
        <f>IF(ISNUMBER(Regressions!I59),ROUND(Regressions!I59, 1), NA())</f>
        <v>#N/A</v>
      </c>
      <c r="J49" s="550" t="e">
        <f>IF(ISNUMBER(Regressions!K59),ROUND(Regressions!K59, 1), NA())</f>
        <v>#N/A</v>
      </c>
      <c r="K49" s="546" t="e">
        <f>IF(ISNUMBER(Regressions!L59),ROUND(Regressions!L59, 1), NA())</f>
        <v>#N/A</v>
      </c>
      <c r="L49" s="551" t="e">
        <f>IF(ISNUMBER(Regressions!M59),ROUND(Regressions!M59, 1), NA())</f>
        <v>#N/A</v>
      </c>
      <c r="M49" s="548" t="e">
        <f>IF(ISNUMBER(Regressions!N59),ROUND(Regressions!N59, 1), NA())</f>
        <v>#N/A</v>
      </c>
      <c r="N49" s="549" t="e">
        <f>IF(ISNUMBER(Regressions!O59),ROUND(Regressions!O59, 1), NA())</f>
        <v>#N/A</v>
      </c>
      <c r="O49" s="550" t="e">
        <f>IF(ISNUMBER(Regressions!Q59),ROUND(Regressions!Q59, 1), NA())</f>
        <v>#N/A</v>
      </c>
      <c r="P49" s="546" t="e">
        <f>IF(ISNUMBER(Regressions!R59),ROUND(Regressions!R59, 1), NA())</f>
        <v>#N/A</v>
      </c>
      <c r="Q49" s="552" t="e">
        <f>IF(ISNUMBER(Regressions!S59),ROUND(Regressions!S59, 1), NA())</f>
        <v>#N/A</v>
      </c>
      <c r="R49" s="548" t="e">
        <f>IF(ISNUMBER(Regressions!T59),ROUND(Regressions!T59, 1), NA())</f>
        <v>#N/A</v>
      </c>
      <c r="S49" s="549" t="e">
        <f>IF(ISNUMBER(Regressions!U59),ROUND(Regressions!U59, 1), NA())</f>
        <v>#N/A</v>
      </c>
    </row>
    <row r="50" spans="1:19" x14ac:dyDescent="0.25">
      <c r="A50" s="541" t="str">
        <f>+Introduction!$C$7</f>
        <v>Viet Nam</v>
      </c>
      <c r="B50" s="542">
        <f>IF(ISBLANK(Regressions!B60), " ", Regressions!B60)</f>
        <v>2015</v>
      </c>
      <c r="C50" s="541" t="str">
        <f>HLOOKUP(Introduction!$G$4,nametranslations,26,FALSE)</f>
        <v>Urban</v>
      </c>
      <c r="D50" s="544">
        <f>IF(ISBLANK(Regressions!D60), " ", Regressions!D60)</f>
        <v>7219846.0949290469</v>
      </c>
      <c r="E50" s="545" t="e">
        <f>IF(ISNUMBER(Regressions!E60),ROUND(Regressions!E60, 1), NA())</f>
        <v>#N/A</v>
      </c>
      <c r="F50" s="546" t="e">
        <f>IF(ISNUMBER(Regressions!F60),ROUND(Regressions!F60, 1), NA())</f>
        <v>#N/A</v>
      </c>
      <c r="G50" s="547" t="e">
        <f>IF(ISNUMBER(Regressions!G60),ROUND(Regressions!G60, 1), NA())</f>
        <v>#N/A</v>
      </c>
      <c r="H50" s="548" t="e">
        <f>IF(ISNUMBER(Regressions!H60),ROUND(Regressions!H60, 1), NA())</f>
        <v>#N/A</v>
      </c>
      <c r="I50" s="549" t="e">
        <f>IF(ISNUMBER(Regressions!I60),ROUND(Regressions!I60, 1), NA())</f>
        <v>#N/A</v>
      </c>
      <c r="J50" s="550" t="e">
        <f>IF(ISNUMBER(Regressions!K60),ROUND(Regressions!K60, 1), NA())</f>
        <v>#N/A</v>
      </c>
      <c r="K50" s="546" t="e">
        <f>IF(ISNUMBER(Regressions!L60),ROUND(Regressions!L60, 1), NA())</f>
        <v>#N/A</v>
      </c>
      <c r="L50" s="551" t="e">
        <f>IF(ISNUMBER(Regressions!M60),ROUND(Regressions!M60, 1), NA())</f>
        <v>#N/A</v>
      </c>
      <c r="M50" s="548" t="e">
        <f>IF(ISNUMBER(Regressions!N60),ROUND(Regressions!N60, 1), NA())</f>
        <v>#N/A</v>
      </c>
      <c r="N50" s="549" t="e">
        <f>IF(ISNUMBER(Regressions!O60),ROUND(Regressions!O60, 1), NA())</f>
        <v>#N/A</v>
      </c>
      <c r="O50" s="550" t="e">
        <f>IF(ISNUMBER(Regressions!Q60),ROUND(Regressions!Q60, 1), NA())</f>
        <v>#N/A</v>
      </c>
      <c r="P50" s="546" t="e">
        <f>IF(ISNUMBER(Regressions!R60),ROUND(Regressions!R60, 1), NA())</f>
        <v>#N/A</v>
      </c>
      <c r="Q50" s="552" t="e">
        <f>IF(ISNUMBER(Regressions!S60),ROUND(Regressions!S60, 1), NA())</f>
        <v>#N/A</v>
      </c>
      <c r="R50" s="548" t="e">
        <f>IF(ISNUMBER(Regressions!T60),ROUND(Regressions!T60, 1), NA())</f>
        <v>#N/A</v>
      </c>
      <c r="S50" s="549" t="e">
        <f>IF(ISNUMBER(Regressions!U60),ROUND(Regressions!U60, 1), NA())</f>
        <v>#N/A</v>
      </c>
    </row>
    <row r="51" spans="1:19" x14ac:dyDescent="0.25">
      <c r="A51" s="541" t="str">
        <f>+Introduction!$C$7</f>
        <v>Viet Nam</v>
      </c>
      <c r="B51" s="542">
        <f>IF(ISBLANK(Regressions!B61), " ", Regressions!B61)</f>
        <v>2016</v>
      </c>
      <c r="C51" s="541" t="str">
        <f>HLOOKUP(Introduction!$G$4,nametranslations,26,FALSE)</f>
        <v>Urban</v>
      </c>
      <c r="D51" s="544">
        <f>IF(ISBLANK(Regressions!D61), " ", Regressions!D61)</f>
        <v>7410856.4915573122</v>
      </c>
      <c r="E51" s="545" t="e">
        <f>IF(ISNUMBER(Regressions!E61),ROUND(Regressions!E61, 1), NA())</f>
        <v>#N/A</v>
      </c>
      <c r="F51" s="546" t="e">
        <f>IF(ISNUMBER(Regressions!F61),ROUND(Regressions!F61, 1), NA())</f>
        <v>#N/A</v>
      </c>
      <c r="G51" s="547" t="e">
        <f>IF(ISNUMBER(Regressions!G61),ROUND(Regressions!G61, 1), NA())</f>
        <v>#N/A</v>
      </c>
      <c r="H51" s="548" t="e">
        <f>IF(ISNUMBER(Regressions!H61),ROUND(Regressions!H61, 1), NA())</f>
        <v>#N/A</v>
      </c>
      <c r="I51" s="549" t="e">
        <f>IF(ISNUMBER(Regressions!I61),ROUND(Regressions!I61, 1), NA())</f>
        <v>#N/A</v>
      </c>
      <c r="J51" s="550" t="e">
        <f>IF(ISNUMBER(Regressions!K61),ROUND(Regressions!K61, 1), NA())</f>
        <v>#N/A</v>
      </c>
      <c r="K51" s="546" t="e">
        <f>IF(ISNUMBER(Regressions!L61),ROUND(Regressions!L61, 1), NA())</f>
        <v>#N/A</v>
      </c>
      <c r="L51" s="551" t="e">
        <f>IF(ISNUMBER(Regressions!M61),ROUND(Regressions!M61, 1), NA())</f>
        <v>#N/A</v>
      </c>
      <c r="M51" s="548" t="e">
        <f>IF(ISNUMBER(Regressions!N61),ROUND(Regressions!N61, 1), NA())</f>
        <v>#N/A</v>
      </c>
      <c r="N51" s="549" t="e">
        <f>IF(ISNUMBER(Regressions!O61),ROUND(Regressions!O61, 1), NA())</f>
        <v>#N/A</v>
      </c>
      <c r="O51" s="550" t="e">
        <f>IF(ISNUMBER(Regressions!Q61),ROUND(Regressions!Q61, 1), NA())</f>
        <v>#N/A</v>
      </c>
      <c r="P51" s="546" t="e">
        <f>IF(ISNUMBER(Regressions!R61),ROUND(Regressions!R61, 1), NA())</f>
        <v>#N/A</v>
      </c>
      <c r="Q51" s="552" t="e">
        <f>IF(ISNUMBER(Regressions!S61),ROUND(Regressions!S61, 1), NA())</f>
        <v>#N/A</v>
      </c>
      <c r="R51" s="548" t="e">
        <f>IF(ISNUMBER(Regressions!T61),ROUND(Regressions!T61, 1), NA())</f>
        <v>#N/A</v>
      </c>
      <c r="S51" s="549" t="e">
        <f>IF(ISNUMBER(Regressions!U61),ROUND(Regressions!U61, 1), NA())</f>
        <v>#N/A</v>
      </c>
    </row>
    <row r="52" spans="1:19" x14ac:dyDescent="0.25">
      <c r="A52" s="541" t="str">
        <f>+Introduction!$C$7</f>
        <v>Viet Nam</v>
      </c>
      <c r="B52" s="542">
        <f>IF(ISBLANK(Regressions!B62), " ", Regressions!B62)</f>
        <v>2017</v>
      </c>
      <c r="C52" s="541" t="str">
        <f>HLOOKUP(Introduction!$G$4,nametranslations,26,FALSE)</f>
        <v>Urban</v>
      </c>
      <c r="D52" s="544">
        <f>IF(ISBLANK(Regressions!D62), " ", Regressions!D62)</f>
        <v>7728545.2890577698</v>
      </c>
      <c r="E52" s="545" t="e">
        <f>IF(ISNUMBER(Regressions!E62),ROUND(Regressions!E62, 1), NA())</f>
        <v>#N/A</v>
      </c>
      <c r="F52" s="546" t="e">
        <f>IF(ISNUMBER(Regressions!F62),ROUND(Regressions!F62, 1), NA())</f>
        <v>#N/A</v>
      </c>
      <c r="G52" s="547" t="e">
        <f>IF(ISNUMBER(Regressions!G62),ROUND(Regressions!G62, 1), NA())</f>
        <v>#N/A</v>
      </c>
      <c r="H52" s="548" t="e">
        <f>IF(ISNUMBER(Regressions!H62),ROUND(Regressions!H62, 1), NA())</f>
        <v>#N/A</v>
      </c>
      <c r="I52" s="549" t="e">
        <f>IF(ISNUMBER(Regressions!I62),ROUND(Regressions!I62, 1), NA())</f>
        <v>#N/A</v>
      </c>
      <c r="J52" s="550" t="e">
        <f>IF(ISNUMBER(Regressions!K62),ROUND(Regressions!K62, 1), NA())</f>
        <v>#N/A</v>
      </c>
      <c r="K52" s="546" t="e">
        <f>IF(ISNUMBER(Regressions!L62),ROUND(Regressions!L62, 1), NA())</f>
        <v>#N/A</v>
      </c>
      <c r="L52" s="551" t="e">
        <f>IF(ISNUMBER(Regressions!M62),ROUND(Regressions!M62, 1), NA())</f>
        <v>#N/A</v>
      </c>
      <c r="M52" s="548" t="e">
        <f>IF(ISNUMBER(Regressions!N62),ROUND(Regressions!N62, 1), NA())</f>
        <v>#N/A</v>
      </c>
      <c r="N52" s="549" t="e">
        <f>IF(ISNUMBER(Regressions!O62),ROUND(Regressions!O62, 1), NA())</f>
        <v>#N/A</v>
      </c>
      <c r="O52" s="550" t="e">
        <f>IF(ISNUMBER(Regressions!Q62),ROUND(Regressions!Q62, 1), NA())</f>
        <v>#N/A</v>
      </c>
      <c r="P52" s="546" t="e">
        <f>IF(ISNUMBER(Regressions!R62),ROUND(Regressions!R62, 1), NA())</f>
        <v>#N/A</v>
      </c>
      <c r="Q52" s="552" t="e">
        <f>IF(ISNUMBER(Regressions!S62),ROUND(Regressions!S62, 1), NA())</f>
        <v>#N/A</v>
      </c>
      <c r="R52" s="548" t="e">
        <f>IF(ISNUMBER(Regressions!T62),ROUND(Regressions!T62, 1), NA())</f>
        <v>#N/A</v>
      </c>
      <c r="S52" s="549" t="e">
        <f>IF(ISNUMBER(Regressions!U62),ROUND(Regressions!U62, 1), NA())</f>
        <v>#N/A</v>
      </c>
    </row>
    <row r="53" spans="1:19" x14ac:dyDescent="0.25">
      <c r="A53" s="541" t="str">
        <f>+Introduction!$C$7</f>
        <v>Viet Nam</v>
      </c>
      <c r="B53" s="542">
        <f>IF(ISBLANK(Regressions!B63), " ", Regressions!B63)</f>
        <v>2018</v>
      </c>
      <c r="C53" s="541" t="str">
        <f>HLOOKUP(Introduction!$G$4,nametranslations,26,FALSE)</f>
        <v>Urban</v>
      </c>
      <c r="D53" s="544">
        <f>IF(ISBLANK(Regressions!D63), " ", Regressions!D63)</f>
        <v>8097665.2766418457</v>
      </c>
      <c r="E53" s="545" t="e">
        <f>IF(ISNUMBER(Regressions!E63),ROUND(Regressions!E63, 1), NA())</f>
        <v>#N/A</v>
      </c>
      <c r="F53" s="546" t="e">
        <f>IF(ISNUMBER(Regressions!F63),ROUND(Regressions!F63, 1), NA())</f>
        <v>#N/A</v>
      </c>
      <c r="G53" s="547" t="e">
        <f>IF(ISNUMBER(Regressions!G63),ROUND(Regressions!G63, 1), NA())</f>
        <v>#N/A</v>
      </c>
      <c r="H53" s="548" t="e">
        <f>IF(ISNUMBER(Regressions!H63),ROUND(Regressions!H63, 1), NA())</f>
        <v>#N/A</v>
      </c>
      <c r="I53" s="549" t="e">
        <f>IF(ISNUMBER(Regressions!I63),ROUND(Regressions!I63, 1), NA())</f>
        <v>#N/A</v>
      </c>
      <c r="J53" s="550" t="e">
        <f>IF(ISNUMBER(Regressions!K63),ROUND(Regressions!K63, 1), NA())</f>
        <v>#N/A</v>
      </c>
      <c r="K53" s="546" t="e">
        <f>IF(ISNUMBER(Regressions!L63),ROUND(Regressions!L63, 1), NA())</f>
        <v>#N/A</v>
      </c>
      <c r="L53" s="551" t="e">
        <f>IF(ISNUMBER(Regressions!M63),ROUND(Regressions!M63, 1), NA())</f>
        <v>#N/A</v>
      </c>
      <c r="M53" s="548" t="e">
        <f>IF(ISNUMBER(Regressions!N63),ROUND(Regressions!N63, 1), NA())</f>
        <v>#N/A</v>
      </c>
      <c r="N53" s="549" t="e">
        <f>IF(ISNUMBER(Regressions!O63),ROUND(Regressions!O63, 1), NA())</f>
        <v>#N/A</v>
      </c>
      <c r="O53" s="550" t="e">
        <f>IF(ISNUMBER(Regressions!Q63),ROUND(Regressions!Q63, 1), NA())</f>
        <v>#N/A</v>
      </c>
      <c r="P53" s="546" t="e">
        <f>IF(ISNUMBER(Regressions!R63),ROUND(Regressions!R63, 1), NA())</f>
        <v>#N/A</v>
      </c>
      <c r="Q53" s="552" t="e">
        <f>IF(ISNUMBER(Regressions!S63),ROUND(Regressions!S63, 1), NA())</f>
        <v>#N/A</v>
      </c>
      <c r="R53" s="548" t="e">
        <f>IF(ISNUMBER(Regressions!T63),ROUND(Regressions!T63, 1), NA())</f>
        <v>#N/A</v>
      </c>
      <c r="S53" s="549" t="e">
        <f>IF(ISNUMBER(Regressions!U63),ROUND(Regressions!U63, 1), NA())</f>
        <v>#N/A</v>
      </c>
    </row>
    <row r="54" spans="1:19" x14ac:dyDescent="0.25">
      <c r="A54" s="541" t="str">
        <f>+Introduction!$C$7</f>
        <v>Viet Nam</v>
      </c>
      <c r="B54" s="542">
        <f>IF(ISBLANK(Regressions!B64), " ", Regressions!B64)</f>
        <v>2019</v>
      </c>
      <c r="C54" s="541" t="str">
        <f>HLOOKUP(Introduction!$G$4,nametranslations,26,FALSE)</f>
        <v>Urban</v>
      </c>
      <c r="D54" s="544">
        <f>IF(ISBLANK(Regressions!D64), " ", Regressions!D64)</f>
        <v>8463493.8579345699</v>
      </c>
      <c r="E54" s="545" t="e">
        <f>IF(ISNUMBER(Regressions!E64),ROUND(Regressions!E64, 1), NA())</f>
        <v>#N/A</v>
      </c>
      <c r="F54" s="546" t="e">
        <f>IF(ISNUMBER(Regressions!F64),ROUND(Regressions!F64, 1), NA())</f>
        <v>#N/A</v>
      </c>
      <c r="G54" s="547" t="e">
        <f>IF(ISNUMBER(Regressions!G64),ROUND(Regressions!G64, 1), NA())</f>
        <v>#N/A</v>
      </c>
      <c r="H54" s="548" t="e">
        <f>IF(ISNUMBER(Regressions!H64),ROUND(Regressions!H64, 1), NA())</f>
        <v>#N/A</v>
      </c>
      <c r="I54" s="549" t="e">
        <f>IF(ISNUMBER(Regressions!I64),ROUND(Regressions!I64, 1), NA())</f>
        <v>#N/A</v>
      </c>
      <c r="J54" s="550" t="e">
        <f>IF(ISNUMBER(Regressions!K64),ROUND(Regressions!K64, 1), NA())</f>
        <v>#N/A</v>
      </c>
      <c r="K54" s="546" t="e">
        <f>IF(ISNUMBER(Regressions!L64),ROUND(Regressions!L64, 1), NA())</f>
        <v>#N/A</v>
      </c>
      <c r="L54" s="551" t="e">
        <f>IF(ISNUMBER(Regressions!M64),ROUND(Regressions!M64, 1), NA())</f>
        <v>#N/A</v>
      </c>
      <c r="M54" s="548" t="e">
        <f>IF(ISNUMBER(Regressions!N64),ROUND(Regressions!N64, 1), NA())</f>
        <v>#N/A</v>
      </c>
      <c r="N54" s="549" t="e">
        <f>IF(ISNUMBER(Regressions!O64),ROUND(Regressions!O64, 1), NA())</f>
        <v>#N/A</v>
      </c>
      <c r="O54" s="550" t="e">
        <f>IF(ISNUMBER(Regressions!Q64),ROUND(Regressions!Q64, 1), NA())</f>
        <v>#N/A</v>
      </c>
      <c r="P54" s="546" t="e">
        <f>IF(ISNUMBER(Regressions!R64),ROUND(Regressions!R64, 1), NA())</f>
        <v>#N/A</v>
      </c>
      <c r="Q54" s="552" t="e">
        <f>IF(ISNUMBER(Regressions!S64),ROUND(Regressions!S64, 1), NA())</f>
        <v>#N/A</v>
      </c>
      <c r="R54" s="548" t="e">
        <f>IF(ISNUMBER(Regressions!T64),ROUND(Regressions!T64, 1), NA())</f>
        <v>#N/A</v>
      </c>
      <c r="S54" s="549" t="e">
        <f>IF(ISNUMBER(Regressions!U64),ROUND(Regressions!U64, 1), NA())</f>
        <v>#N/A</v>
      </c>
    </row>
    <row r="55" spans="1:19" ht="13.5" customHeight="1" x14ac:dyDescent="0.25">
      <c r="A55" s="541" t="str">
        <f>+Introduction!$C$7</f>
        <v>Viet Nam</v>
      </c>
      <c r="B55" s="542">
        <f>IF(ISBLANK(Regressions!B65), " ", Regressions!B65)</f>
        <v>2020</v>
      </c>
      <c r="C55" s="541" t="str">
        <f>HLOOKUP(Introduction!$G$4,nametranslations,26,FALSE)</f>
        <v>Urban</v>
      </c>
      <c r="D55" s="544">
        <f>IF(ISBLANK(Regressions!D65), " ", Regressions!D65)</f>
        <v>8740254.4901165776</v>
      </c>
      <c r="E55" s="545" t="e">
        <f>IF(ISNUMBER(Regressions!E65),ROUND(Regressions!E65, 1), NA())</f>
        <v>#N/A</v>
      </c>
      <c r="F55" s="546" t="e">
        <f>IF(ISNUMBER(Regressions!F65),ROUND(Regressions!F65, 1), NA())</f>
        <v>#N/A</v>
      </c>
      <c r="G55" s="547" t="e">
        <f>IF(ISNUMBER(Regressions!G65),ROUND(Regressions!G65, 1), NA())</f>
        <v>#N/A</v>
      </c>
      <c r="H55" s="548" t="e">
        <f>IF(ISNUMBER(Regressions!H65),ROUND(Regressions!H65, 1), NA())</f>
        <v>#N/A</v>
      </c>
      <c r="I55" s="549" t="e">
        <f>IF(ISNUMBER(Regressions!I65),ROUND(Regressions!I65, 1), NA())</f>
        <v>#N/A</v>
      </c>
      <c r="J55" s="550" t="e">
        <f>IF(ISNUMBER(Regressions!K65),ROUND(Regressions!K65, 1), NA())</f>
        <v>#N/A</v>
      </c>
      <c r="K55" s="546" t="e">
        <f>IF(ISNUMBER(Regressions!L65),ROUND(Regressions!L65, 1), NA())</f>
        <v>#N/A</v>
      </c>
      <c r="L55" s="551" t="e">
        <f>IF(ISNUMBER(Regressions!M65),ROUND(Regressions!M65, 1), NA())</f>
        <v>#N/A</v>
      </c>
      <c r="M55" s="548" t="e">
        <f>IF(ISNUMBER(Regressions!N65),ROUND(Regressions!N65, 1), NA())</f>
        <v>#N/A</v>
      </c>
      <c r="N55" s="549" t="e">
        <f>IF(ISNUMBER(Regressions!O65),ROUND(Regressions!O65, 1), NA())</f>
        <v>#N/A</v>
      </c>
      <c r="O55" s="550" t="e">
        <f>IF(ISNUMBER(Regressions!Q65),ROUND(Regressions!Q65, 1), NA())</f>
        <v>#N/A</v>
      </c>
      <c r="P55" s="546" t="e">
        <f>IF(ISNUMBER(Regressions!R65),ROUND(Regressions!R65, 1), NA())</f>
        <v>#N/A</v>
      </c>
      <c r="Q55" s="552" t="e">
        <f>IF(ISNUMBER(Regressions!S65),ROUND(Regressions!S65, 1), NA())</f>
        <v>#N/A</v>
      </c>
      <c r="R55" s="548" t="e">
        <f>IF(ISNUMBER(Regressions!T65),ROUND(Regressions!T65, 1), NA())</f>
        <v>#N/A</v>
      </c>
      <c r="S55" s="549" t="e">
        <f>IF(ISNUMBER(Regressions!U65),ROUND(Regressions!U65, 1), NA())</f>
        <v>#N/A</v>
      </c>
    </row>
    <row r="56" spans="1:19" x14ac:dyDescent="0.25">
      <c r="A56" s="541" t="str">
        <f>+Introduction!$C$7</f>
        <v>Viet Nam</v>
      </c>
      <c r="B56" s="542">
        <f>IF(ISBLANK(Regressions!B66), " ", Regressions!B66)</f>
        <v>2021</v>
      </c>
      <c r="C56" s="541" t="str">
        <f>HLOOKUP(Introduction!$G$4,nametranslations,26,FALSE)</f>
        <v>Urban</v>
      </c>
      <c r="D56" s="544">
        <f>IF(ISBLANK(Regressions!D66), " ", Regressions!D66)</f>
        <v>9010199.4572048187</v>
      </c>
      <c r="E56" s="550" t="e">
        <f>IF(ISNUMBER(Regressions!E66),ROUND(Regressions!E66, 1), NA())</f>
        <v>#N/A</v>
      </c>
      <c r="F56" s="553" t="e">
        <f>IF(ISNUMBER(Regressions!F66),ROUND(Regressions!F66, 1), NA())</f>
        <v>#N/A</v>
      </c>
      <c r="G56" s="554" t="e">
        <f>IF(ISNUMBER(Regressions!G66),ROUND(Regressions!G66, 1), NA())</f>
        <v>#N/A</v>
      </c>
      <c r="H56" s="548" t="e">
        <f>IF(ISNUMBER(Regressions!H66),ROUND(Regressions!H66, 1), NA())</f>
        <v>#N/A</v>
      </c>
      <c r="I56" s="549" t="e">
        <f>IF(ISNUMBER(Regressions!I66),ROUND(Regressions!I66, 1), NA())</f>
        <v>#N/A</v>
      </c>
      <c r="J56" s="550" t="e">
        <f>IF(ISNUMBER(Regressions!K66),ROUND(Regressions!K66, 1), NA())</f>
        <v>#N/A</v>
      </c>
      <c r="K56" s="553" t="e">
        <f>IF(ISNUMBER(Regressions!L66),ROUND(Regressions!L66, 1), NA())</f>
        <v>#N/A</v>
      </c>
      <c r="L56" s="555" t="e">
        <f>IF(ISNUMBER(Regressions!M66),ROUND(Regressions!M66, 1), NA())</f>
        <v>#N/A</v>
      </c>
      <c r="M56" s="548" t="e">
        <f>IF(ISNUMBER(Regressions!N66),ROUND(Regressions!N66, 1), NA())</f>
        <v>#N/A</v>
      </c>
      <c r="N56" s="549" t="e">
        <f>IF(ISNUMBER(Regressions!O66),ROUND(Regressions!O66, 1), NA())</f>
        <v>#N/A</v>
      </c>
      <c r="O56" s="550" t="e">
        <f>IF(ISNUMBER(Regressions!Q66),ROUND(Regressions!Q66, 1), NA())</f>
        <v>#N/A</v>
      </c>
      <c r="P56" s="553" t="e">
        <f>IF(ISNUMBER(Regressions!R66),ROUND(Regressions!R66, 1), NA())</f>
        <v>#N/A</v>
      </c>
      <c r="Q56" s="556" t="e">
        <f>IF(ISNUMBER(Regressions!S66),ROUND(Regressions!S66, 1), NA())</f>
        <v>#N/A</v>
      </c>
      <c r="R56" s="548" t="e">
        <f>IF(ISNUMBER(Regressions!T66),ROUND(Regressions!T66, 1), NA())</f>
        <v>#N/A</v>
      </c>
      <c r="S56" s="549" t="e">
        <f>IF(ISNUMBER(Regressions!U66),ROUND(Regressions!U66, 1), NA())</f>
        <v>#N/A</v>
      </c>
    </row>
    <row r="57" spans="1:19" x14ac:dyDescent="0.25">
      <c r="A57" s="541" t="str">
        <f>+Introduction!$C$7</f>
        <v>Viet Nam</v>
      </c>
      <c r="B57" s="542">
        <f>IF(ISBLANK(Regressions!B67), " ", Regressions!B67)</f>
        <v>2022</v>
      </c>
      <c r="C57" s="541" t="str">
        <f>HLOOKUP(Introduction!$G$4,nametranslations,26,FALSE)</f>
        <v>Urban</v>
      </c>
      <c r="D57" s="544">
        <f>IF(ISBLANK(Regressions!D67), " ", Regressions!D67)</f>
        <v>9198369.8439547736</v>
      </c>
      <c r="E57" s="545" t="e">
        <f>IF(ISNUMBER(Regressions!E67),ROUND(Regressions!E67, 1), NA())</f>
        <v>#N/A</v>
      </c>
      <c r="F57" s="546" t="e">
        <f>IF(ISNUMBER(Regressions!F67),ROUND(Regressions!F67, 1), NA())</f>
        <v>#N/A</v>
      </c>
      <c r="G57" s="547" t="e">
        <f>IF(ISNUMBER(Regressions!G67),ROUND(Regressions!G67, 1), NA())</f>
        <v>#N/A</v>
      </c>
      <c r="H57" s="548" t="e">
        <f>IF(ISNUMBER(Regressions!H67),ROUND(Regressions!H67, 1), NA())</f>
        <v>#N/A</v>
      </c>
      <c r="I57" s="549" t="e">
        <f>IF(ISNUMBER(Regressions!I67),ROUND(Regressions!I67, 1), NA())</f>
        <v>#N/A</v>
      </c>
      <c r="J57" s="550" t="e">
        <f>IF(ISNUMBER(Regressions!K67),ROUND(Regressions!K67, 1), NA())</f>
        <v>#N/A</v>
      </c>
      <c r="K57" s="546" t="e">
        <f>IF(ISNUMBER(Regressions!L67),ROUND(Regressions!L67, 1), NA())</f>
        <v>#N/A</v>
      </c>
      <c r="L57" s="551" t="e">
        <f>IF(ISNUMBER(Regressions!M67),ROUND(Regressions!M67, 1), NA())</f>
        <v>#N/A</v>
      </c>
      <c r="M57" s="548" t="e">
        <f>IF(ISNUMBER(Regressions!N67),ROUND(Regressions!N67, 1), NA())</f>
        <v>#N/A</v>
      </c>
      <c r="N57" s="549" t="e">
        <f>IF(ISNUMBER(Regressions!O67),ROUND(Regressions!O67, 1), NA())</f>
        <v>#N/A</v>
      </c>
      <c r="O57" s="550" t="e">
        <f>IF(ISNUMBER(Regressions!Q67),ROUND(Regressions!Q67, 1), NA())</f>
        <v>#N/A</v>
      </c>
      <c r="P57" s="546" t="e">
        <f>IF(ISNUMBER(Regressions!R67),ROUND(Regressions!R67, 1), NA())</f>
        <v>#N/A</v>
      </c>
      <c r="Q57" s="552" t="e">
        <f>IF(ISNUMBER(Regressions!S67),ROUND(Regressions!S67, 1), NA())</f>
        <v>#N/A</v>
      </c>
      <c r="R57" s="548" t="e">
        <f>IF(ISNUMBER(Regressions!T67),ROUND(Regressions!T67, 1), NA())</f>
        <v>#N/A</v>
      </c>
      <c r="S57" s="549" t="e">
        <f>IF(ISNUMBER(Regressions!U67),ROUND(Regressions!U67, 1), NA())</f>
        <v>#N/A</v>
      </c>
    </row>
    <row r="58" spans="1:19" x14ac:dyDescent="0.25">
      <c r="A58" s="541" t="str">
        <f>+Introduction!$C$7</f>
        <v>Viet Nam</v>
      </c>
      <c r="B58" s="542">
        <f>IF(ISBLANK(Regressions!B68), " ", Regressions!B68)</f>
        <v>2023</v>
      </c>
      <c r="C58" s="541" t="str">
        <f>HLOOKUP(Introduction!$G$4,nametranslations,26,FALSE)</f>
        <v>Urban</v>
      </c>
      <c r="D58" s="544">
        <f>IF(ISBLANK(Regressions!D68), " ", Regressions!D68)</f>
        <v>9402055.2949848175</v>
      </c>
      <c r="E58" s="545" t="e">
        <f>IF(ISNUMBER(Regressions!E68),ROUND(Regressions!E68, 1), NA())</f>
        <v>#N/A</v>
      </c>
      <c r="F58" s="546" t="e">
        <f>IF(ISNUMBER(Regressions!F68),ROUND(Regressions!F68, 1), NA())</f>
        <v>#N/A</v>
      </c>
      <c r="G58" s="547" t="e">
        <f>IF(ISNUMBER(Regressions!G68),ROUND(Regressions!G68, 1), NA())</f>
        <v>#N/A</v>
      </c>
      <c r="H58" s="548" t="e">
        <f>IF(ISNUMBER(Regressions!H68),ROUND(Regressions!H68, 1), NA())</f>
        <v>#N/A</v>
      </c>
      <c r="I58" s="549" t="e">
        <f>IF(ISNUMBER(Regressions!I68),ROUND(Regressions!I68, 1), NA())</f>
        <v>#N/A</v>
      </c>
      <c r="J58" s="550" t="e">
        <f>IF(ISNUMBER(Regressions!K68),ROUND(Regressions!K68, 1), NA())</f>
        <v>#N/A</v>
      </c>
      <c r="K58" s="546" t="e">
        <f>IF(ISNUMBER(Regressions!L68),ROUND(Regressions!L68, 1), NA())</f>
        <v>#N/A</v>
      </c>
      <c r="L58" s="551" t="e">
        <f>IF(ISNUMBER(Regressions!M68),ROUND(Regressions!M68, 1), NA())</f>
        <v>#N/A</v>
      </c>
      <c r="M58" s="548" t="e">
        <f>IF(ISNUMBER(Regressions!N68),ROUND(Regressions!N68, 1), NA())</f>
        <v>#N/A</v>
      </c>
      <c r="N58" s="549" t="e">
        <f>IF(ISNUMBER(Regressions!O68),ROUND(Regressions!O68, 1), NA())</f>
        <v>#N/A</v>
      </c>
      <c r="O58" s="550" t="e">
        <f>IF(ISNUMBER(Regressions!Q68),ROUND(Regressions!Q68, 1), NA())</f>
        <v>#N/A</v>
      </c>
      <c r="P58" s="546" t="e">
        <f>IF(ISNUMBER(Regressions!R68),ROUND(Regressions!R68, 1), NA())</f>
        <v>#N/A</v>
      </c>
      <c r="Q58" s="552" t="e">
        <f>IF(ISNUMBER(Regressions!S68),ROUND(Regressions!S68, 1), NA())</f>
        <v>#N/A</v>
      </c>
      <c r="R58" s="548" t="e">
        <f>IF(ISNUMBER(Regressions!T68),ROUND(Regressions!T68, 1), NA())</f>
        <v>#N/A</v>
      </c>
      <c r="S58" s="549" t="e">
        <f>IF(ISNUMBER(Regressions!U68),ROUND(Regressions!U68, 1), NA())</f>
        <v>#N/A</v>
      </c>
    </row>
    <row r="59" spans="1:19" x14ac:dyDescent="0.25">
      <c r="A59" s="541" t="str">
        <f>+Introduction!$C$7</f>
        <v>Viet Nam</v>
      </c>
      <c r="B59" s="542">
        <f>IF(ISBLANK(Regressions!B69), " ", Regressions!B69)</f>
        <v>2024</v>
      </c>
      <c r="C59" s="541" t="str">
        <f>HLOOKUP(Introduction!$G$4,nametranslations,26,FALSE)</f>
        <v>Urban</v>
      </c>
      <c r="D59" s="544">
        <f>IF(ISBLANK(Regressions!D69), " ", Regressions!D69)</f>
        <v>9592883.9619671628</v>
      </c>
      <c r="E59" s="545" t="e">
        <f>IF(ISNUMBER(Regressions!E69),ROUND(Regressions!E69, 1), NA())</f>
        <v>#N/A</v>
      </c>
      <c r="F59" s="546" t="e">
        <f>IF(ISNUMBER(Regressions!F69),ROUND(Regressions!F69, 1), NA())</f>
        <v>#N/A</v>
      </c>
      <c r="G59" s="547" t="e">
        <f>IF(ISNUMBER(Regressions!G69),ROUND(Regressions!G69, 1), NA())</f>
        <v>#N/A</v>
      </c>
      <c r="H59" s="548" t="e">
        <f>IF(ISNUMBER(Regressions!H69),ROUND(Regressions!H69, 1), NA())</f>
        <v>#N/A</v>
      </c>
      <c r="I59" s="549" t="e">
        <f>IF(ISNUMBER(Regressions!I69),ROUND(Regressions!I69, 1), NA())</f>
        <v>#N/A</v>
      </c>
      <c r="J59" s="550" t="e">
        <f>IF(ISNUMBER(Regressions!K69),ROUND(Regressions!K69, 1), NA())</f>
        <v>#N/A</v>
      </c>
      <c r="K59" s="546" t="e">
        <f>IF(ISNUMBER(Regressions!L69),ROUND(Regressions!L69, 1), NA())</f>
        <v>#N/A</v>
      </c>
      <c r="L59" s="551" t="e">
        <f>IF(ISNUMBER(Regressions!M69),ROUND(Regressions!M69, 1), NA())</f>
        <v>#N/A</v>
      </c>
      <c r="M59" s="548" t="e">
        <f>IF(ISNUMBER(Regressions!N69),ROUND(Regressions!N69, 1), NA())</f>
        <v>#N/A</v>
      </c>
      <c r="N59" s="549" t="e">
        <f>IF(ISNUMBER(Regressions!O69),ROUND(Regressions!O69, 1), NA())</f>
        <v>#N/A</v>
      </c>
      <c r="O59" s="550" t="e">
        <f>IF(ISNUMBER(Regressions!Q69),ROUND(Regressions!Q69, 1), NA())</f>
        <v>#N/A</v>
      </c>
      <c r="P59" s="546" t="e">
        <f>IF(ISNUMBER(Regressions!R69),ROUND(Regressions!R69, 1), NA())</f>
        <v>#N/A</v>
      </c>
      <c r="Q59" s="552" t="e">
        <f>IF(ISNUMBER(Regressions!S69),ROUND(Regressions!S69, 1), NA())</f>
        <v>#N/A</v>
      </c>
      <c r="R59" s="548" t="e">
        <f>IF(ISNUMBER(Regressions!T69),ROUND(Regressions!T69, 1), NA())</f>
        <v>#N/A</v>
      </c>
      <c r="S59" s="549" t="e">
        <f>IF(ISNUMBER(Regressions!U69),ROUND(Regressions!U69, 1), NA())</f>
        <v>#N/A</v>
      </c>
    </row>
    <row r="60" spans="1:19" x14ac:dyDescent="0.25">
      <c r="A60" s="557" t="str">
        <f>+Introduction!$C$7</f>
        <v>Viet Nam</v>
      </c>
      <c r="B60" s="558">
        <f>IF(ISBLANK(Regressions!B70), " ", Regressions!B70)</f>
        <v>2025</v>
      </c>
      <c r="C60" s="557" t="str">
        <f>HLOOKUP(Introduction!$G$4,nametranslations,26,FALSE)</f>
        <v>Urban</v>
      </c>
      <c r="D60" s="559">
        <f>IF(ISBLANK(Regressions!D70), " ", Regressions!D70)</f>
        <v>9095904.3295905311</v>
      </c>
      <c r="E60" s="560" t="e">
        <f>IF(ISNUMBER(Regressions!E70),ROUND(Regressions!E70, 1), NA())</f>
        <v>#N/A</v>
      </c>
      <c r="F60" s="561" t="e">
        <f>IF(ISNUMBER(Regressions!F70),ROUND(Regressions!F70, 1), NA())</f>
        <v>#N/A</v>
      </c>
      <c r="G60" s="562" t="e">
        <f>IF(ISNUMBER(Regressions!G70),ROUND(Regressions!G70, 1), NA())</f>
        <v>#N/A</v>
      </c>
      <c r="H60" s="563" t="e">
        <f>IF(ISNUMBER(Regressions!H70),ROUND(Regressions!H70, 1), NA())</f>
        <v>#N/A</v>
      </c>
      <c r="I60" s="564" t="e">
        <f>IF(ISNUMBER(Regressions!I70),ROUND(Regressions!I70, 1), NA())</f>
        <v>#N/A</v>
      </c>
      <c r="J60" s="565" t="e">
        <f>IF(ISNUMBER(Regressions!K70),ROUND(Regressions!K70, 1), NA())</f>
        <v>#N/A</v>
      </c>
      <c r="K60" s="561" t="e">
        <f>IF(ISNUMBER(Regressions!L70),ROUND(Regressions!L70, 1), NA())</f>
        <v>#N/A</v>
      </c>
      <c r="L60" s="566" t="e">
        <f>IF(ISNUMBER(Regressions!M70),ROUND(Regressions!M70, 1), NA())</f>
        <v>#N/A</v>
      </c>
      <c r="M60" s="563" t="e">
        <f>IF(ISNUMBER(Regressions!N70),ROUND(Regressions!N70, 1), NA())</f>
        <v>#N/A</v>
      </c>
      <c r="N60" s="564" t="e">
        <f>IF(ISNUMBER(Regressions!O70),ROUND(Regressions!O70, 1), NA())</f>
        <v>#N/A</v>
      </c>
      <c r="O60" s="565" t="e">
        <f>IF(ISNUMBER(Regressions!Q70),ROUND(Regressions!Q70, 1), NA())</f>
        <v>#N/A</v>
      </c>
      <c r="P60" s="561" t="e">
        <f>IF(ISNUMBER(Regressions!R70),ROUND(Regressions!R70, 1), NA())</f>
        <v>#N/A</v>
      </c>
      <c r="Q60" s="567" t="e">
        <f>IF(ISNUMBER(Regressions!S70),ROUND(Regressions!S70, 1), NA())</f>
        <v>#N/A</v>
      </c>
      <c r="R60" s="563" t="e">
        <f>IF(ISNUMBER(Regressions!T70),ROUND(Regressions!T70, 1), NA())</f>
        <v>#N/A</v>
      </c>
      <c r="S60" s="564" t="e">
        <f>IF(ISNUMBER(Regressions!U70),ROUND(Regressions!U70, 1), NA())</f>
        <v>#N/A</v>
      </c>
    </row>
    <row r="61" spans="1:19" hidden="1" x14ac:dyDescent="0.25">
      <c r="A61" s="541" t="str">
        <f>+Introduction!$C$7</f>
        <v>Viet Nam</v>
      </c>
      <c r="B61" s="542">
        <f>IF(ISBLANK(Regressions!B71), " ", Regressions!B71)</f>
        <v>2026</v>
      </c>
      <c r="C61" s="541" t="str">
        <f>HLOOKUP(Introduction!$G$4,nametranslations,26,FALSE)</f>
        <v>Urban</v>
      </c>
      <c r="D61" s="544" t="str">
        <f>IF(ISBLANK(Regressions!D71), " ", Regressions!D71)</f>
        <v xml:space="preserve"> </v>
      </c>
      <c r="E61" s="545" t="e">
        <f>IF(ISNUMBER(Regressions!E71),ROUND(Regressions!E71, 1), NA())</f>
        <v>#N/A</v>
      </c>
      <c r="F61" s="546" t="e">
        <f>IF(ISNUMBER(Regressions!F71),ROUND(Regressions!F71, 1), NA())</f>
        <v>#N/A</v>
      </c>
      <c r="G61" s="547" t="e">
        <f>IF(ISNUMBER(Regressions!G71),ROUND(Regressions!G71, 1), NA())</f>
        <v>#N/A</v>
      </c>
      <c r="H61" s="548" t="e">
        <f>IF(ISNUMBER(Regressions!H71),ROUND(Regressions!H71, 1), NA())</f>
        <v>#N/A</v>
      </c>
      <c r="I61" s="549" t="e">
        <f>IF(ISNUMBER(Regressions!I71),ROUND(Regressions!I71, 1), NA())</f>
        <v>#N/A</v>
      </c>
      <c r="J61" s="550" t="e">
        <f>IF(ISNUMBER(Regressions!K71),ROUND(Regressions!K71, 1), NA())</f>
        <v>#N/A</v>
      </c>
      <c r="K61" s="546" t="e">
        <f>IF(ISNUMBER(Regressions!L71),ROUND(Regressions!L71, 1), NA())</f>
        <v>#N/A</v>
      </c>
      <c r="L61" s="551" t="e">
        <f>IF(ISNUMBER(Regressions!M71),ROUND(Regressions!M71, 1), NA())</f>
        <v>#N/A</v>
      </c>
      <c r="M61" s="548" t="e">
        <f>IF(ISNUMBER(Regressions!N71),ROUND(Regressions!N71, 1), NA())</f>
        <v>#N/A</v>
      </c>
      <c r="N61" s="549" t="e">
        <f>IF(ISNUMBER(Regressions!O71),ROUND(Regressions!O71, 1), NA())</f>
        <v>#N/A</v>
      </c>
      <c r="O61" s="550" t="e">
        <f>IF(ISNUMBER(Regressions!Q71),ROUND(Regressions!Q71, 1), NA())</f>
        <v>#N/A</v>
      </c>
      <c r="P61" s="546" t="e">
        <f>IF(ISNUMBER(Regressions!R71),ROUND(Regressions!R71, 1), NA())</f>
        <v>#N/A</v>
      </c>
      <c r="Q61" s="552" t="e">
        <f>IF(ISNUMBER(Regressions!S71),ROUND(Regressions!S71, 1), NA())</f>
        <v>#N/A</v>
      </c>
      <c r="R61" s="548" t="e">
        <f>IF(ISNUMBER(Regressions!T71),ROUND(Regressions!T71, 1), NA())</f>
        <v>#N/A</v>
      </c>
      <c r="S61" s="549" t="e">
        <f>IF(ISNUMBER(Regressions!U71),ROUND(Regressions!U71, 1), NA())</f>
        <v>#N/A</v>
      </c>
    </row>
    <row r="62" spans="1:19" hidden="1" x14ac:dyDescent="0.25">
      <c r="A62" s="541" t="str">
        <f>+Introduction!$C$7</f>
        <v>Viet Nam</v>
      </c>
      <c r="B62" s="542">
        <f>IF(ISBLANK(Regressions!B72), " ", Regressions!B72)</f>
        <v>2027</v>
      </c>
      <c r="C62" s="541" t="str">
        <f>HLOOKUP(Introduction!$G$4,nametranslations,26,FALSE)</f>
        <v>Urban</v>
      </c>
      <c r="D62" s="544" t="str">
        <f>IF(ISBLANK(Regressions!D72), " ", Regressions!D72)</f>
        <v xml:space="preserve"> </v>
      </c>
      <c r="E62" s="545" t="e">
        <f>IF(ISNUMBER(Regressions!E72),ROUND(Regressions!E72, 1), NA())</f>
        <v>#N/A</v>
      </c>
      <c r="F62" s="546" t="e">
        <f>IF(ISNUMBER(Regressions!F72),ROUND(Regressions!F72, 1), NA())</f>
        <v>#N/A</v>
      </c>
      <c r="G62" s="547" t="e">
        <f>IF(ISNUMBER(Regressions!G72),ROUND(Regressions!G72, 1), NA())</f>
        <v>#N/A</v>
      </c>
      <c r="H62" s="548" t="e">
        <f>IF(ISNUMBER(Regressions!H72),ROUND(Regressions!H72, 1), NA())</f>
        <v>#N/A</v>
      </c>
      <c r="I62" s="549" t="e">
        <f>IF(ISNUMBER(Regressions!I72),ROUND(Regressions!I72, 1), NA())</f>
        <v>#N/A</v>
      </c>
      <c r="J62" s="550" t="e">
        <f>IF(ISNUMBER(Regressions!K72),ROUND(Regressions!K72, 1), NA())</f>
        <v>#N/A</v>
      </c>
      <c r="K62" s="546" t="e">
        <f>IF(ISNUMBER(Regressions!L72),ROUND(Regressions!L72, 1), NA())</f>
        <v>#N/A</v>
      </c>
      <c r="L62" s="551" t="e">
        <f>IF(ISNUMBER(Regressions!M72),ROUND(Regressions!M72, 1), NA())</f>
        <v>#N/A</v>
      </c>
      <c r="M62" s="548" t="e">
        <f>IF(ISNUMBER(Regressions!N72),ROUND(Regressions!N72, 1), NA())</f>
        <v>#N/A</v>
      </c>
      <c r="N62" s="549" t="e">
        <f>IF(ISNUMBER(Regressions!O72),ROUND(Regressions!O72, 1), NA())</f>
        <v>#N/A</v>
      </c>
      <c r="O62" s="550" t="e">
        <f>IF(ISNUMBER(Regressions!Q72),ROUND(Regressions!Q72, 1), NA())</f>
        <v>#N/A</v>
      </c>
      <c r="P62" s="546" t="e">
        <f>IF(ISNUMBER(Regressions!R72),ROUND(Regressions!R72, 1), NA())</f>
        <v>#N/A</v>
      </c>
      <c r="Q62" s="552" t="e">
        <f>IF(ISNUMBER(Regressions!S72),ROUND(Regressions!S72, 1), NA())</f>
        <v>#N/A</v>
      </c>
      <c r="R62" s="548" t="e">
        <f>IF(ISNUMBER(Regressions!T72),ROUND(Regressions!T72, 1), NA())</f>
        <v>#N/A</v>
      </c>
      <c r="S62" s="549" t="e">
        <f>IF(ISNUMBER(Regressions!U72),ROUND(Regressions!U72, 1), NA())</f>
        <v>#N/A</v>
      </c>
    </row>
    <row r="63" spans="1:19" hidden="1" x14ac:dyDescent="0.25">
      <c r="A63" s="541" t="str">
        <f>+Introduction!$C$7</f>
        <v>Viet Nam</v>
      </c>
      <c r="B63" s="542">
        <f>IF(ISBLANK(Regressions!B73), " ", Regressions!B73)</f>
        <v>2028</v>
      </c>
      <c r="C63" s="541" t="str">
        <f>HLOOKUP(Introduction!$G$4,nametranslations,26,FALSE)</f>
        <v>Urban</v>
      </c>
      <c r="D63" s="544" t="str">
        <f>IF(ISBLANK(Regressions!D73), " ", Regressions!D73)</f>
        <v xml:space="preserve"> </v>
      </c>
      <c r="E63" s="545" t="e">
        <f>IF(ISNUMBER(Regressions!E73),ROUND(Regressions!E73, 1), NA())</f>
        <v>#N/A</v>
      </c>
      <c r="F63" s="546" t="e">
        <f>IF(ISNUMBER(Regressions!F73),ROUND(Regressions!F73, 1), NA())</f>
        <v>#N/A</v>
      </c>
      <c r="G63" s="547" t="e">
        <f>IF(ISNUMBER(Regressions!G73),ROUND(Regressions!G73, 1), NA())</f>
        <v>#N/A</v>
      </c>
      <c r="H63" s="548" t="e">
        <f>IF(ISNUMBER(Regressions!H73),ROUND(Regressions!H73, 1), NA())</f>
        <v>#N/A</v>
      </c>
      <c r="I63" s="549" t="e">
        <f>IF(ISNUMBER(Regressions!I73),ROUND(Regressions!I73, 1), NA())</f>
        <v>#N/A</v>
      </c>
      <c r="J63" s="550" t="e">
        <f>IF(ISNUMBER(Regressions!K73),ROUND(Regressions!K73, 1), NA())</f>
        <v>#N/A</v>
      </c>
      <c r="K63" s="546" t="e">
        <f>IF(ISNUMBER(Regressions!L73),ROUND(Regressions!L73, 1), NA())</f>
        <v>#N/A</v>
      </c>
      <c r="L63" s="551" t="e">
        <f>IF(ISNUMBER(Regressions!M73),ROUND(Regressions!M73, 1), NA())</f>
        <v>#N/A</v>
      </c>
      <c r="M63" s="548" t="e">
        <f>IF(ISNUMBER(Regressions!N73),ROUND(Regressions!N73, 1), NA())</f>
        <v>#N/A</v>
      </c>
      <c r="N63" s="549" t="e">
        <f>IF(ISNUMBER(Regressions!O73),ROUND(Regressions!O73, 1), NA())</f>
        <v>#N/A</v>
      </c>
      <c r="O63" s="550" t="e">
        <f>IF(ISNUMBER(Regressions!Q73),ROUND(Regressions!Q73, 1), NA())</f>
        <v>#N/A</v>
      </c>
      <c r="P63" s="546" t="e">
        <f>IF(ISNUMBER(Regressions!R73),ROUND(Regressions!R73, 1), NA())</f>
        <v>#N/A</v>
      </c>
      <c r="Q63" s="552" t="e">
        <f>IF(ISNUMBER(Regressions!S73),ROUND(Regressions!S73, 1), NA())</f>
        <v>#N/A</v>
      </c>
      <c r="R63" s="548" t="e">
        <f>IF(ISNUMBER(Regressions!T73),ROUND(Regressions!T73, 1), NA())</f>
        <v>#N/A</v>
      </c>
      <c r="S63" s="549" t="e">
        <f>IF(ISNUMBER(Regressions!U73),ROUND(Regressions!U73, 1), NA())</f>
        <v>#N/A</v>
      </c>
    </row>
    <row r="64" spans="1:19" hidden="1" x14ac:dyDescent="0.25">
      <c r="A64" s="541" t="str">
        <f>+Introduction!$C$7</f>
        <v>Viet Nam</v>
      </c>
      <c r="B64" s="542">
        <f>IF(ISBLANK(Regressions!B74), " ", Regressions!B74)</f>
        <v>2029</v>
      </c>
      <c r="C64" s="541" t="str">
        <f>HLOOKUP(Introduction!$G$4,nametranslations,26,FALSE)</f>
        <v>Urban</v>
      </c>
      <c r="D64" s="544" t="str">
        <f>IF(ISBLANK(Regressions!D74), " ", Regressions!D74)</f>
        <v xml:space="preserve"> </v>
      </c>
      <c r="E64" s="545" t="e">
        <f>IF(ISNUMBER(Regressions!E74),ROUND(Regressions!E74, 1), NA())</f>
        <v>#N/A</v>
      </c>
      <c r="F64" s="546" t="e">
        <f>IF(ISNUMBER(Regressions!F74),ROUND(Regressions!F74, 1), NA())</f>
        <v>#N/A</v>
      </c>
      <c r="G64" s="547" t="e">
        <f>IF(ISNUMBER(Regressions!G74),ROUND(Regressions!G74, 1), NA())</f>
        <v>#N/A</v>
      </c>
      <c r="H64" s="548" t="e">
        <f>IF(ISNUMBER(Regressions!H74),ROUND(Regressions!H74, 1), NA())</f>
        <v>#N/A</v>
      </c>
      <c r="I64" s="549" t="e">
        <f>IF(ISNUMBER(Regressions!I74),ROUND(Regressions!I74, 1), NA())</f>
        <v>#N/A</v>
      </c>
      <c r="J64" s="550" t="e">
        <f>IF(ISNUMBER(Regressions!K74),ROUND(Regressions!K74, 1), NA())</f>
        <v>#N/A</v>
      </c>
      <c r="K64" s="546" t="e">
        <f>IF(ISNUMBER(Regressions!L74),ROUND(Regressions!L74, 1), NA())</f>
        <v>#N/A</v>
      </c>
      <c r="L64" s="551" t="e">
        <f>IF(ISNUMBER(Regressions!M74),ROUND(Regressions!M74, 1), NA())</f>
        <v>#N/A</v>
      </c>
      <c r="M64" s="548" t="e">
        <f>IF(ISNUMBER(Regressions!N74),ROUND(Regressions!N74, 1), NA())</f>
        <v>#N/A</v>
      </c>
      <c r="N64" s="549" t="e">
        <f>IF(ISNUMBER(Regressions!O74),ROUND(Regressions!O74, 1), NA())</f>
        <v>#N/A</v>
      </c>
      <c r="O64" s="550" t="e">
        <f>IF(ISNUMBER(Regressions!Q74),ROUND(Regressions!Q74, 1), NA())</f>
        <v>#N/A</v>
      </c>
      <c r="P64" s="546" t="e">
        <f>IF(ISNUMBER(Regressions!R74),ROUND(Regressions!R74, 1), NA())</f>
        <v>#N/A</v>
      </c>
      <c r="Q64" s="552" t="e">
        <f>IF(ISNUMBER(Regressions!S74),ROUND(Regressions!S74, 1), NA())</f>
        <v>#N/A</v>
      </c>
      <c r="R64" s="548" t="e">
        <f>IF(ISNUMBER(Regressions!T74),ROUND(Regressions!T74, 1), NA())</f>
        <v>#N/A</v>
      </c>
      <c r="S64" s="549" t="e">
        <f>IF(ISNUMBER(Regressions!U74),ROUND(Regressions!U74, 1), NA())</f>
        <v>#N/A</v>
      </c>
    </row>
    <row r="65" spans="1:19" hidden="1" x14ac:dyDescent="0.25">
      <c r="A65" s="541" t="str">
        <f>+Introduction!$C$7</f>
        <v>Viet Nam</v>
      </c>
      <c r="B65" s="542">
        <f>IF(ISBLANK(Regressions!B75), " ", Regressions!B75)</f>
        <v>2030</v>
      </c>
      <c r="C65" s="541" t="str">
        <f>HLOOKUP(Introduction!$G$4,nametranslations,26,FALSE)</f>
        <v>Urban</v>
      </c>
      <c r="D65" s="544" t="str">
        <f>IF(ISBLANK(Regressions!D75), " ", Regressions!D75)</f>
        <v xml:space="preserve"> </v>
      </c>
      <c r="E65" s="545" t="e">
        <f>IF(ISNUMBER(Regressions!E75),ROUND(Regressions!E75, 1), NA())</f>
        <v>#N/A</v>
      </c>
      <c r="F65" s="546" t="e">
        <f>IF(ISNUMBER(Regressions!F75),ROUND(Regressions!F75, 1), NA())</f>
        <v>#N/A</v>
      </c>
      <c r="G65" s="547" t="e">
        <f>IF(ISNUMBER(Regressions!G75),ROUND(Regressions!G75, 1), NA())</f>
        <v>#N/A</v>
      </c>
      <c r="H65" s="548" t="e">
        <f>IF(ISNUMBER(Regressions!H75),ROUND(Regressions!H75, 1), NA())</f>
        <v>#N/A</v>
      </c>
      <c r="I65" s="549" t="e">
        <f>IF(ISNUMBER(Regressions!I75),ROUND(Regressions!I75, 1), NA())</f>
        <v>#N/A</v>
      </c>
      <c r="J65" s="550" t="e">
        <f>IF(ISNUMBER(Regressions!K75),ROUND(Regressions!K75, 1), NA())</f>
        <v>#N/A</v>
      </c>
      <c r="K65" s="546" t="e">
        <f>IF(ISNUMBER(Regressions!L75),ROUND(Regressions!L75, 1), NA())</f>
        <v>#N/A</v>
      </c>
      <c r="L65" s="551" t="e">
        <f>IF(ISNUMBER(Regressions!M75),ROUND(Regressions!M75, 1), NA())</f>
        <v>#N/A</v>
      </c>
      <c r="M65" s="548" t="e">
        <f>IF(ISNUMBER(Regressions!N75),ROUND(Regressions!N75, 1), NA())</f>
        <v>#N/A</v>
      </c>
      <c r="N65" s="549" t="e">
        <f>IF(ISNUMBER(Regressions!O75),ROUND(Regressions!O75, 1), NA())</f>
        <v>#N/A</v>
      </c>
      <c r="O65" s="550" t="e">
        <f>IF(ISNUMBER(Regressions!Q75),ROUND(Regressions!Q75, 1), NA())</f>
        <v>#N/A</v>
      </c>
      <c r="P65" s="546" t="e">
        <f>IF(ISNUMBER(Regressions!R75),ROUND(Regressions!R75, 1), NA())</f>
        <v>#N/A</v>
      </c>
      <c r="Q65" s="552" t="e">
        <f>IF(ISNUMBER(Regressions!S75),ROUND(Regressions!S75, 1), NA())</f>
        <v>#N/A</v>
      </c>
      <c r="R65" s="548" t="e">
        <f>IF(ISNUMBER(Regressions!T75),ROUND(Regressions!T75, 1), NA())</f>
        <v>#N/A</v>
      </c>
      <c r="S65" s="549" t="e">
        <f>IF(ISNUMBER(Regressions!U75),ROUND(Regressions!U75, 1), NA())</f>
        <v>#N/A</v>
      </c>
    </row>
    <row r="66" spans="1:19" x14ac:dyDescent="0.25">
      <c r="A66" s="541" t="str">
        <f>+Introduction!$C$7</f>
        <v>Viet Nam</v>
      </c>
      <c r="B66" s="542">
        <f>IF(ISBLANK(Regressions!B76), " ", Regressions!B76)</f>
        <v>2000</v>
      </c>
      <c r="C66" s="541" t="str">
        <f>HLOOKUP(Introduction!$G$4,nametranslations,25,FALSE)</f>
        <v>Rural</v>
      </c>
      <c r="D66" s="544">
        <f>IF(ISBLANK(Regressions!D76), " ", Regressions!D76)</f>
        <v>19425031.0404245</v>
      </c>
      <c r="E66" s="545" t="e">
        <f>IF(ISNUMBER(Regressions!E76),ROUND(Regressions!E76, 1), NA())</f>
        <v>#N/A</v>
      </c>
      <c r="F66" s="546" t="e">
        <f>IF(ISNUMBER(Regressions!F76),ROUND(Regressions!F76, 1), NA())</f>
        <v>#N/A</v>
      </c>
      <c r="G66" s="547" t="e">
        <f>IF(ISNUMBER(Regressions!G76),ROUND(Regressions!G76, 1), NA())</f>
        <v>#N/A</v>
      </c>
      <c r="H66" s="548" t="e">
        <f>IF(ISNUMBER(Regressions!H76),ROUND(Regressions!H76, 1), NA())</f>
        <v>#N/A</v>
      </c>
      <c r="I66" s="549" t="e">
        <f>IF(ISNUMBER(Regressions!I76),ROUND(Regressions!I76, 1), NA())</f>
        <v>#N/A</v>
      </c>
      <c r="J66" s="550" t="e">
        <f>IF(ISNUMBER(Regressions!K76),ROUND(Regressions!K76, 1), NA())</f>
        <v>#N/A</v>
      </c>
      <c r="K66" s="546" t="e">
        <f>IF(ISNUMBER(Regressions!L76),ROUND(Regressions!L76, 1), NA())</f>
        <v>#N/A</v>
      </c>
      <c r="L66" s="551" t="e">
        <f>IF(ISNUMBER(Regressions!M76),ROUND(Regressions!M76, 1), NA())</f>
        <v>#N/A</v>
      </c>
      <c r="M66" s="548" t="e">
        <f>IF(ISNUMBER(Regressions!N76),ROUND(Regressions!N76, 1), NA())</f>
        <v>#N/A</v>
      </c>
      <c r="N66" s="549" t="e">
        <f>IF(ISNUMBER(Regressions!O76),ROUND(Regressions!O76, 1), NA())</f>
        <v>#N/A</v>
      </c>
      <c r="O66" s="550" t="e">
        <f>IF(ISNUMBER(Regressions!Q76),ROUND(Regressions!Q76, 1), NA())</f>
        <v>#N/A</v>
      </c>
      <c r="P66" s="546" t="e">
        <f>IF(ISNUMBER(Regressions!R76),ROUND(Regressions!R76, 1), NA())</f>
        <v>#N/A</v>
      </c>
      <c r="Q66" s="552" t="e">
        <f>IF(ISNUMBER(Regressions!S76),ROUND(Regressions!S76, 1), NA())</f>
        <v>#N/A</v>
      </c>
      <c r="R66" s="548" t="e">
        <f>IF(ISNUMBER(Regressions!T76),ROUND(Regressions!T76, 1), NA())</f>
        <v>#N/A</v>
      </c>
      <c r="S66" s="549" t="e">
        <f>IF(ISNUMBER(Regressions!U76),ROUND(Regressions!U76, 1), NA())</f>
        <v>#N/A</v>
      </c>
    </row>
    <row r="67" spans="1:19" x14ac:dyDescent="0.25">
      <c r="A67" s="541" t="str">
        <f>+Introduction!$C$7</f>
        <v>Viet Nam</v>
      </c>
      <c r="B67" s="542">
        <f>IF(ISBLANK(Regressions!B77), " ", Regressions!B77)</f>
        <v>2001</v>
      </c>
      <c r="C67" s="541" t="str">
        <f>HLOOKUP(Introduction!$G$4,nametranslations,25,FALSE)</f>
        <v>Rural</v>
      </c>
      <c r="D67" s="544">
        <f>IF(ISBLANK(Regressions!D77), " ", Regressions!D77)</f>
        <v>19033720.336574934</v>
      </c>
      <c r="E67" s="545" t="e">
        <f>IF(ISNUMBER(Regressions!E77),ROUND(Regressions!E77, 1), NA())</f>
        <v>#N/A</v>
      </c>
      <c r="F67" s="546" t="e">
        <f>IF(ISNUMBER(Regressions!F77),ROUND(Regressions!F77, 1), NA())</f>
        <v>#N/A</v>
      </c>
      <c r="G67" s="547" t="e">
        <f>IF(ISNUMBER(Regressions!G77),ROUND(Regressions!G77, 1), NA())</f>
        <v>#N/A</v>
      </c>
      <c r="H67" s="548" t="e">
        <f>IF(ISNUMBER(Regressions!H77),ROUND(Regressions!H77, 1), NA())</f>
        <v>#N/A</v>
      </c>
      <c r="I67" s="549" t="e">
        <f>IF(ISNUMBER(Regressions!I77),ROUND(Regressions!I77, 1), NA())</f>
        <v>#N/A</v>
      </c>
      <c r="J67" s="550" t="e">
        <f>IF(ISNUMBER(Regressions!K77),ROUND(Regressions!K77, 1), NA())</f>
        <v>#N/A</v>
      </c>
      <c r="K67" s="546" t="e">
        <f>IF(ISNUMBER(Regressions!L77),ROUND(Regressions!L77, 1), NA())</f>
        <v>#N/A</v>
      </c>
      <c r="L67" s="551" t="e">
        <f>IF(ISNUMBER(Regressions!M77),ROUND(Regressions!M77, 1), NA())</f>
        <v>#N/A</v>
      </c>
      <c r="M67" s="548" t="e">
        <f>IF(ISNUMBER(Regressions!N77),ROUND(Regressions!N77, 1), NA())</f>
        <v>#N/A</v>
      </c>
      <c r="N67" s="549" t="e">
        <f>IF(ISNUMBER(Regressions!O77),ROUND(Regressions!O77, 1), NA())</f>
        <v>#N/A</v>
      </c>
      <c r="O67" s="550" t="e">
        <f>IF(ISNUMBER(Regressions!Q77),ROUND(Regressions!Q77, 1), NA())</f>
        <v>#N/A</v>
      </c>
      <c r="P67" s="546" t="e">
        <f>IF(ISNUMBER(Regressions!R77),ROUND(Regressions!R77, 1), NA())</f>
        <v>#N/A</v>
      </c>
      <c r="Q67" s="552" t="e">
        <f>IF(ISNUMBER(Regressions!S77),ROUND(Regressions!S77, 1), NA())</f>
        <v>#N/A</v>
      </c>
      <c r="R67" s="548" t="e">
        <f>IF(ISNUMBER(Regressions!T77),ROUND(Regressions!T77, 1), NA())</f>
        <v>#N/A</v>
      </c>
      <c r="S67" s="549" t="e">
        <f>IF(ISNUMBER(Regressions!U77),ROUND(Regressions!U77, 1), NA())</f>
        <v>#N/A</v>
      </c>
    </row>
    <row r="68" spans="1:19" x14ac:dyDescent="0.25">
      <c r="A68" s="541" t="str">
        <f>+Introduction!$C$7</f>
        <v>Viet Nam</v>
      </c>
      <c r="B68" s="542">
        <f>IF(ISBLANK(Regressions!B78), " ", Regressions!B78)</f>
        <v>2002</v>
      </c>
      <c r="C68" s="541" t="str">
        <f>HLOOKUP(Introduction!$G$4,nametranslations,25,FALSE)</f>
        <v>Rural</v>
      </c>
      <c r="D68" s="544">
        <f>IF(ISBLANK(Regressions!D78), " ", Regressions!D78)</f>
        <v>18550698.925960846</v>
      </c>
      <c r="E68" s="545" t="e">
        <f>IF(ISNUMBER(Regressions!E78),ROUND(Regressions!E78, 1), NA())</f>
        <v>#N/A</v>
      </c>
      <c r="F68" s="546" t="e">
        <f>IF(ISNUMBER(Regressions!F78),ROUND(Regressions!F78, 1), NA())</f>
        <v>#N/A</v>
      </c>
      <c r="G68" s="547" t="e">
        <f>IF(ISNUMBER(Regressions!G78),ROUND(Regressions!G78, 1), NA())</f>
        <v>#N/A</v>
      </c>
      <c r="H68" s="548" t="e">
        <f>IF(ISNUMBER(Regressions!H78),ROUND(Regressions!H78, 1), NA())</f>
        <v>#N/A</v>
      </c>
      <c r="I68" s="549" t="e">
        <f>IF(ISNUMBER(Regressions!I78),ROUND(Regressions!I78, 1), NA())</f>
        <v>#N/A</v>
      </c>
      <c r="J68" s="550">
        <f>IF(ISNUMBER(Regressions!K78),ROUND(Regressions!K78, 1), NA())</f>
        <v>72.7</v>
      </c>
      <c r="K68" s="546">
        <f>IF(ISNUMBER(Regressions!L78),ROUND(Regressions!L78, 1), NA())</f>
        <v>63.6</v>
      </c>
      <c r="L68" s="551" t="e">
        <f>IF(ISNUMBER(Regressions!M78),ROUND(Regressions!M78, 1), NA())</f>
        <v>#N/A</v>
      </c>
      <c r="M68" s="548" t="e">
        <f>IF(ISNUMBER(Regressions!N78),ROUND(Regressions!N78, 1), NA())</f>
        <v>#N/A</v>
      </c>
      <c r="N68" s="549">
        <f>IF(ISNUMBER(Regressions!O78),ROUND(Regressions!O78, 1), NA())</f>
        <v>36.5</v>
      </c>
      <c r="O68" s="550">
        <f>IF(ISNUMBER(Regressions!Q78),ROUND(Regressions!Q78, 1), NA())</f>
        <v>35.5</v>
      </c>
      <c r="P68" s="546">
        <f>IF(ISNUMBER(Regressions!R78),ROUND(Regressions!R78, 1), NA())</f>
        <v>28.5</v>
      </c>
      <c r="Q68" s="552">
        <f>IF(ISNUMBER(Regressions!S78),ROUND(Regressions!S78, 1), NA())</f>
        <v>2.6</v>
      </c>
      <c r="R68" s="548">
        <f>IF(ISNUMBER(Regressions!T78),ROUND(Regressions!T78, 1), NA())</f>
        <v>25.9</v>
      </c>
      <c r="S68" s="549">
        <f>IF(ISNUMBER(Regressions!U78),ROUND(Regressions!U78, 1), NA())</f>
        <v>71.5</v>
      </c>
    </row>
    <row r="69" spans="1:19" x14ac:dyDescent="0.25">
      <c r="A69" s="541" t="str">
        <f>+Introduction!$C$7</f>
        <v>Viet Nam</v>
      </c>
      <c r="B69" s="542">
        <f>IF(ISBLANK(Regressions!B79), " ", Regressions!B79)</f>
        <v>2003</v>
      </c>
      <c r="C69" s="541" t="str">
        <f>HLOOKUP(Introduction!$G$4,nametranslations,25,FALSE)</f>
        <v>Rural</v>
      </c>
      <c r="D69" s="544">
        <f>IF(ISBLANK(Regressions!D79), " ", Regressions!D79)</f>
        <v>18028689.084372714</v>
      </c>
      <c r="E69" s="545" t="e">
        <f>IF(ISNUMBER(Regressions!E79),ROUND(Regressions!E79, 1), NA())</f>
        <v>#N/A</v>
      </c>
      <c r="F69" s="546" t="e">
        <f>IF(ISNUMBER(Regressions!F79),ROUND(Regressions!F79, 1), NA())</f>
        <v>#N/A</v>
      </c>
      <c r="G69" s="547" t="e">
        <f>IF(ISNUMBER(Regressions!G79),ROUND(Regressions!G79, 1), NA())</f>
        <v>#N/A</v>
      </c>
      <c r="H69" s="548" t="e">
        <f>IF(ISNUMBER(Regressions!H79),ROUND(Regressions!H79, 1), NA())</f>
        <v>#N/A</v>
      </c>
      <c r="I69" s="549" t="e">
        <f>IF(ISNUMBER(Regressions!I79),ROUND(Regressions!I79, 1), NA())</f>
        <v>#N/A</v>
      </c>
      <c r="J69" s="550">
        <f>IF(ISNUMBER(Regressions!K79),ROUND(Regressions!K79, 1), NA())</f>
        <v>72.7</v>
      </c>
      <c r="K69" s="546">
        <f>IF(ISNUMBER(Regressions!L79),ROUND(Regressions!L79, 1), NA())</f>
        <v>63.6</v>
      </c>
      <c r="L69" s="551" t="e">
        <f>IF(ISNUMBER(Regressions!M79),ROUND(Regressions!M79, 1), NA())</f>
        <v>#N/A</v>
      </c>
      <c r="M69" s="548" t="e">
        <f>IF(ISNUMBER(Regressions!N79),ROUND(Regressions!N79, 1), NA())</f>
        <v>#N/A</v>
      </c>
      <c r="N69" s="549">
        <f>IF(ISNUMBER(Regressions!O79),ROUND(Regressions!O79, 1), NA())</f>
        <v>36.5</v>
      </c>
      <c r="O69" s="550">
        <f>IF(ISNUMBER(Regressions!Q79),ROUND(Regressions!Q79, 1), NA())</f>
        <v>35.5</v>
      </c>
      <c r="P69" s="546">
        <f>IF(ISNUMBER(Regressions!R79),ROUND(Regressions!R79, 1), NA())</f>
        <v>28.5</v>
      </c>
      <c r="Q69" s="552">
        <f>IF(ISNUMBER(Regressions!S79),ROUND(Regressions!S79, 1), NA())</f>
        <v>2.6</v>
      </c>
      <c r="R69" s="548">
        <f>IF(ISNUMBER(Regressions!T79),ROUND(Regressions!T79, 1), NA())</f>
        <v>25.9</v>
      </c>
      <c r="S69" s="549">
        <f>IF(ISNUMBER(Regressions!U79),ROUND(Regressions!U79, 1), NA())</f>
        <v>71.5</v>
      </c>
    </row>
    <row r="70" spans="1:19" x14ac:dyDescent="0.25">
      <c r="A70" s="541" t="str">
        <f>+Introduction!$C$7</f>
        <v>Viet Nam</v>
      </c>
      <c r="B70" s="542">
        <f>IF(ISBLANK(Regressions!B80), " ", Regressions!B80)</f>
        <v>2004</v>
      </c>
      <c r="C70" s="541" t="str">
        <f>HLOOKUP(Introduction!$G$4,nametranslations,25,FALSE)</f>
        <v>Rural</v>
      </c>
      <c r="D70" s="544">
        <f>IF(ISBLANK(Regressions!D80), " ", Regressions!D80)</f>
        <v>17556878.731243819</v>
      </c>
      <c r="E70" s="545" t="e">
        <f>IF(ISNUMBER(Regressions!E80),ROUND(Regressions!E80, 1), NA())</f>
        <v>#N/A</v>
      </c>
      <c r="F70" s="546" t="e">
        <f>IF(ISNUMBER(Regressions!F80),ROUND(Regressions!F80, 1), NA())</f>
        <v>#N/A</v>
      </c>
      <c r="G70" s="547" t="e">
        <f>IF(ISNUMBER(Regressions!G80),ROUND(Regressions!G80, 1), NA())</f>
        <v>#N/A</v>
      </c>
      <c r="H70" s="548" t="e">
        <f>IF(ISNUMBER(Regressions!H80),ROUND(Regressions!H80, 1), NA())</f>
        <v>#N/A</v>
      </c>
      <c r="I70" s="549" t="e">
        <f>IF(ISNUMBER(Regressions!I80),ROUND(Regressions!I80, 1), NA())</f>
        <v>#N/A</v>
      </c>
      <c r="J70" s="550">
        <f>IF(ISNUMBER(Regressions!K80),ROUND(Regressions!K80, 1), NA())</f>
        <v>72.7</v>
      </c>
      <c r="K70" s="546">
        <f>IF(ISNUMBER(Regressions!L80),ROUND(Regressions!L80, 1), NA())</f>
        <v>63.6</v>
      </c>
      <c r="L70" s="551" t="e">
        <f>IF(ISNUMBER(Regressions!M80),ROUND(Regressions!M80, 1), NA())</f>
        <v>#N/A</v>
      </c>
      <c r="M70" s="548" t="e">
        <f>IF(ISNUMBER(Regressions!N80),ROUND(Regressions!N80, 1), NA())</f>
        <v>#N/A</v>
      </c>
      <c r="N70" s="549">
        <f>IF(ISNUMBER(Regressions!O80),ROUND(Regressions!O80, 1), NA())</f>
        <v>36.5</v>
      </c>
      <c r="O70" s="550">
        <f>IF(ISNUMBER(Regressions!Q80),ROUND(Regressions!Q80, 1), NA())</f>
        <v>35.5</v>
      </c>
      <c r="P70" s="546">
        <f>IF(ISNUMBER(Regressions!R80),ROUND(Regressions!R80, 1), NA())</f>
        <v>28.5</v>
      </c>
      <c r="Q70" s="552">
        <f>IF(ISNUMBER(Regressions!S80),ROUND(Regressions!S80, 1), NA())</f>
        <v>2.6</v>
      </c>
      <c r="R70" s="548">
        <f>IF(ISNUMBER(Regressions!T80),ROUND(Regressions!T80, 1), NA())</f>
        <v>25.9</v>
      </c>
      <c r="S70" s="549">
        <f>IF(ISNUMBER(Regressions!U80),ROUND(Regressions!U80, 1), NA())</f>
        <v>71.5</v>
      </c>
    </row>
    <row r="71" spans="1:19" x14ac:dyDescent="0.25">
      <c r="A71" s="541" t="str">
        <f>+Introduction!$C$7</f>
        <v>Viet Nam</v>
      </c>
      <c r="B71" s="542">
        <f>IF(ISBLANK(Regressions!B81), " ", Regressions!B81)</f>
        <v>2005</v>
      </c>
      <c r="C71" s="541" t="str">
        <f>HLOOKUP(Introduction!$G$4,nametranslations,25,FALSE)</f>
        <v>Rural</v>
      </c>
      <c r="D71" s="544">
        <f>IF(ISBLANK(Regressions!D81), " ", Regressions!D81)</f>
        <v>17136086.430175781</v>
      </c>
      <c r="E71" s="545" t="e">
        <f>IF(ISNUMBER(Regressions!E81),ROUND(Regressions!E81, 1), NA())</f>
        <v>#N/A</v>
      </c>
      <c r="F71" s="546" t="e">
        <f>IF(ISNUMBER(Regressions!F81),ROUND(Regressions!F81, 1), NA())</f>
        <v>#N/A</v>
      </c>
      <c r="G71" s="547" t="e">
        <f>IF(ISNUMBER(Regressions!G81),ROUND(Regressions!G81, 1), NA())</f>
        <v>#N/A</v>
      </c>
      <c r="H71" s="548" t="e">
        <f>IF(ISNUMBER(Regressions!H81),ROUND(Regressions!H81, 1), NA())</f>
        <v>#N/A</v>
      </c>
      <c r="I71" s="549" t="e">
        <f>IF(ISNUMBER(Regressions!I81),ROUND(Regressions!I81, 1), NA())</f>
        <v>#N/A</v>
      </c>
      <c r="J71" s="550">
        <f>IF(ISNUMBER(Regressions!K81),ROUND(Regressions!K81, 1), NA())</f>
        <v>72.7</v>
      </c>
      <c r="K71" s="546">
        <f>IF(ISNUMBER(Regressions!L81),ROUND(Regressions!L81, 1), NA())</f>
        <v>63.6</v>
      </c>
      <c r="L71" s="551" t="e">
        <f>IF(ISNUMBER(Regressions!M81),ROUND(Regressions!M81, 1), NA())</f>
        <v>#N/A</v>
      </c>
      <c r="M71" s="548" t="e">
        <f>IF(ISNUMBER(Regressions!N81),ROUND(Regressions!N81, 1), NA())</f>
        <v>#N/A</v>
      </c>
      <c r="N71" s="549">
        <f>IF(ISNUMBER(Regressions!O81),ROUND(Regressions!O81, 1), NA())</f>
        <v>36.5</v>
      </c>
      <c r="O71" s="550">
        <f>IF(ISNUMBER(Regressions!Q81),ROUND(Regressions!Q81, 1), NA())</f>
        <v>35.5</v>
      </c>
      <c r="P71" s="546">
        <f>IF(ISNUMBER(Regressions!R81),ROUND(Regressions!R81, 1), NA())</f>
        <v>28.5</v>
      </c>
      <c r="Q71" s="552">
        <f>IF(ISNUMBER(Regressions!S81),ROUND(Regressions!S81, 1), NA())</f>
        <v>2.6</v>
      </c>
      <c r="R71" s="548">
        <f>IF(ISNUMBER(Regressions!T81),ROUND(Regressions!T81, 1), NA())</f>
        <v>25.9</v>
      </c>
      <c r="S71" s="549">
        <f>IF(ISNUMBER(Regressions!U81),ROUND(Regressions!U81, 1), NA())</f>
        <v>71.5</v>
      </c>
    </row>
    <row r="72" spans="1:19" x14ac:dyDescent="0.25">
      <c r="A72" s="541" t="str">
        <f>+Introduction!$C$7</f>
        <v>Viet Nam</v>
      </c>
      <c r="B72" s="542">
        <f>IF(ISBLANK(Regressions!B82), " ", Regressions!B82)</f>
        <v>2006</v>
      </c>
      <c r="C72" s="541" t="str">
        <f>HLOOKUP(Introduction!$G$4,nametranslations,25,FALSE)</f>
        <v>Rural</v>
      </c>
      <c r="D72" s="544">
        <f>IF(ISBLANK(Regressions!D82), " ", Regressions!D82)</f>
        <v>16761972.769702148</v>
      </c>
      <c r="E72" s="545" t="e">
        <f>IF(ISNUMBER(Regressions!E82),ROUND(Regressions!E82, 1), NA())</f>
        <v>#N/A</v>
      </c>
      <c r="F72" s="546" t="e">
        <f>IF(ISNUMBER(Regressions!F82),ROUND(Regressions!F82, 1), NA())</f>
        <v>#N/A</v>
      </c>
      <c r="G72" s="547" t="e">
        <f>IF(ISNUMBER(Regressions!G82),ROUND(Regressions!G82, 1), NA())</f>
        <v>#N/A</v>
      </c>
      <c r="H72" s="548" t="e">
        <f>IF(ISNUMBER(Regressions!H82),ROUND(Regressions!H82, 1), NA())</f>
        <v>#N/A</v>
      </c>
      <c r="I72" s="549" t="e">
        <f>IF(ISNUMBER(Regressions!I82),ROUND(Regressions!I82, 1), NA())</f>
        <v>#N/A</v>
      </c>
      <c r="J72" s="550">
        <f>IF(ISNUMBER(Regressions!K82),ROUND(Regressions!K82, 1), NA())</f>
        <v>72.7</v>
      </c>
      <c r="K72" s="546">
        <f>IF(ISNUMBER(Regressions!L82),ROUND(Regressions!L82, 1), NA())</f>
        <v>63.6</v>
      </c>
      <c r="L72" s="551" t="e">
        <f>IF(ISNUMBER(Regressions!M82),ROUND(Regressions!M82, 1), NA())</f>
        <v>#N/A</v>
      </c>
      <c r="M72" s="548" t="e">
        <f>IF(ISNUMBER(Regressions!N82),ROUND(Regressions!N82, 1), NA())</f>
        <v>#N/A</v>
      </c>
      <c r="N72" s="549">
        <f>IF(ISNUMBER(Regressions!O82),ROUND(Regressions!O82, 1), NA())</f>
        <v>36.5</v>
      </c>
      <c r="O72" s="550">
        <f>IF(ISNUMBER(Regressions!Q82),ROUND(Regressions!Q82, 1), NA())</f>
        <v>35.5</v>
      </c>
      <c r="P72" s="546">
        <f>IF(ISNUMBER(Regressions!R82),ROUND(Regressions!R82, 1), NA())</f>
        <v>28.5</v>
      </c>
      <c r="Q72" s="552">
        <f>IF(ISNUMBER(Regressions!S82),ROUND(Regressions!S82, 1), NA())</f>
        <v>2.6</v>
      </c>
      <c r="R72" s="548">
        <f>IF(ISNUMBER(Regressions!T82),ROUND(Regressions!T82, 1), NA())</f>
        <v>25.9</v>
      </c>
      <c r="S72" s="549">
        <f>IF(ISNUMBER(Regressions!U82),ROUND(Regressions!U82, 1), NA())</f>
        <v>71.5</v>
      </c>
    </row>
    <row r="73" spans="1:19" x14ac:dyDescent="0.25">
      <c r="A73" s="541" t="str">
        <f>+Introduction!$C$7</f>
        <v>Viet Nam</v>
      </c>
      <c r="B73" s="542">
        <f>IF(ISBLANK(Regressions!B83), " ", Regressions!B83)</f>
        <v>2007</v>
      </c>
      <c r="C73" s="541" t="str">
        <f>HLOOKUP(Introduction!$G$4,nametranslations,25,FALSE)</f>
        <v>Rural</v>
      </c>
      <c r="D73" s="544">
        <f>IF(ISBLANK(Regressions!D83), " ", Regressions!D83)</f>
        <v>16491936.629434967</v>
      </c>
      <c r="E73" s="545" t="e">
        <f>IF(ISNUMBER(Regressions!E83),ROUND(Regressions!E83, 1), NA())</f>
        <v>#N/A</v>
      </c>
      <c r="F73" s="546" t="e">
        <f>IF(ISNUMBER(Regressions!F83),ROUND(Regressions!F83, 1), NA())</f>
        <v>#N/A</v>
      </c>
      <c r="G73" s="547" t="e">
        <f>IF(ISNUMBER(Regressions!G83),ROUND(Regressions!G83, 1), NA())</f>
        <v>#N/A</v>
      </c>
      <c r="H73" s="548" t="e">
        <f>IF(ISNUMBER(Regressions!H83),ROUND(Regressions!H83, 1), NA())</f>
        <v>#N/A</v>
      </c>
      <c r="I73" s="549" t="e">
        <f>IF(ISNUMBER(Regressions!I83),ROUND(Regressions!I83, 1), NA())</f>
        <v>#N/A</v>
      </c>
      <c r="J73" s="550">
        <f>IF(ISNUMBER(Regressions!K83),ROUND(Regressions!K83, 1), NA())</f>
        <v>72.7</v>
      </c>
      <c r="K73" s="546">
        <f>IF(ISNUMBER(Regressions!L83),ROUND(Regressions!L83, 1), NA())</f>
        <v>63.6</v>
      </c>
      <c r="L73" s="551" t="e">
        <f>IF(ISNUMBER(Regressions!M83),ROUND(Regressions!M83, 1), NA())</f>
        <v>#N/A</v>
      </c>
      <c r="M73" s="548" t="e">
        <f>IF(ISNUMBER(Regressions!N83),ROUND(Regressions!N83, 1), NA())</f>
        <v>#N/A</v>
      </c>
      <c r="N73" s="549">
        <f>IF(ISNUMBER(Regressions!O83),ROUND(Regressions!O83, 1), NA())</f>
        <v>36.5</v>
      </c>
      <c r="O73" s="550">
        <f>IF(ISNUMBER(Regressions!Q83),ROUND(Regressions!Q83, 1), NA())</f>
        <v>35.5</v>
      </c>
      <c r="P73" s="546">
        <f>IF(ISNUMBER(Regressions!R83),ROUND(Regressions!R83, 1), NA())</f>
        <v>28.5</v>
      </c>
      <c r="Q73" s="552">
        <f>IF(ISNUMBER(Regressions!S83),ROUND(Regressions!S83, 1), NA())</f>
        <v>2.6</v>
      </c>
      <c r="R73" s="548">
        <f>IF(ISNUMBER(Regressions!T83),ROUND(Regressions!T83, 1), NA())</f>
        <v>25.9</v>
      </c>
      <c r="S73" s="549">
        <f>IF(ISNUMBER(Regressions!U83),ROUND(Regressions!U83, 1), NA())</f>
        <v>71.5</v>
      </c>
    </row>
    <row r="74" spans="1:19" x14ac:dyDescent="0.25">
      <c r="A74" s="541" t="str">
        <f>+Introduction!$C$7</f>
        <v>Viet Nam</v>
      </c>
      <c r="B74" s="542">
        <f>IF(ISBLANK(Regressions!B84), " ", Regressions!B84)</f>
        <v>2008</v>
      </c>
      <c r="C74" s="541" t="str">
        <f>HLOOKUP(Introduction!$G$4,nametranslations,25,FALSE)</f>
        <v>Rural</v>
      </c>
      <c r="D74" s="544">
        <f>IF(ISBLANK(Regressions!D84), " ", Regressions!D84)</f>
        <v>16228001.187003709</v>
      </c>
      <c r="E74" s="545" t="e">
        <f>IF(ISNUMBER(Regressions!E84),ROUND(Regressions!E84, 1), NA())</f>
        <v>#N/A</v>
      </c>
      <c r="F74" s="546" t="e">
        <f>IF(ISNUMBER(Regressions!F84),ROUND(Regressions!F84, 1), NA())</f>
        <v>#N/A</v>
      </c>
      <c r="G74" s="547" t="e">
        <f>IF(ISNUMBER(Regressions!G84),ROUND(Regressions!G84, 1), NA())</f>
        <v>#N/A</v>
      </c>
      <c r="H74" s="548" t="e">
        <f>IF(ISNUMBER(Regressions!H84),ROUND(Regressions!H84, 1), NA())</f>
        <v>#N/A</v>
      </c>
      <c r="I74" s="549" t="e">
        <f>IF(ISNUMBER(Regressions!I84),ROUND(Regressions!I84, 1), NA())</f>
        <v>#N/A</v>
      </c>
      <c r="J74" s="550">
        <f>IF(ISNUMBER(Regressions!K84),ROUND(Regressions!K84, 1), NA())</f>
        <v>72.7</v>
      </c>
      <c r="K74" s="546">
        <f>IF(ISNUMBER(Regressions!L84),ROUND(Regressions!L84, 1), NA())</f>
        <v>63.6</v>
      </c>
      <c r="L74" s="551" t="e">
        <f>IF(ISNUMBER(Regressions!M84),ROUND(Regressions!M84, 1), NA())</f>
        <v>#N/A</v>
      </c>
      <c r="M74" s="548" t="e">
        <f>IF(ISNUMBER(Regressions!N84),ROUND(Regressions!N84, 1), NA())</f>
        <v>#N/A</v>
      </c>
      <c r="N74" s="549">
        <f>IF(ISNUMBER(Regressions!O84),ROUND(Regressions!O84, 1), NA())</f>
        <v>36.5</v>
      </c>
      <c r="O74" s="550">
        <f>IF(ISNUMBER(Regressions!Q84),ROUND(Regressions!Q84, 1), NA())</f>
        <v>35.5</v>
      </c>
      <c r="P74" s="546">
        <f>IF(ISNUMBER(Regressions!R84),ROUND(Regressions!R84, 1), NA())</f>
        <v>28.5</v>
      </c>
      <c r="Q74" s="552">
        <f>IF(ISNUMBER(Regressions!S84),ROUND(Regressions!S84, 1), NA())</f>
        <v>2.6</v>
      </c>
      <c r="R74" s="548">
        <f>IF(ISNUMBER(Regressions!T84),ROUND(Regressions!T84, 1), NA())</f>
        <v>25.9</v>
      </c>
      <c r="S74" s="549">
        <f>IF(ISNUMBER(Regressions!U84),ROUND(Regressions!U84, 1), NA())</f>
        <v>71.5</v>
      </c>
    </row>
    <row r="75" spans="1:19" x14ac:dyDescent="0.25">
      <c r="A75" s="541" t="str">
        <f>+Introduction!$C$7</f>
        <v>Viet Nam</v>
      </c>
      <c r="B75" s="542">
        <f>IF(ISBLANK(Regressions!B85), " ", Regressions!B85)</f>
        <v>2009</v>
      </c>
      <c r="C75" s="541" t="str">
        <f>HLOOKUP(Introduction!$G$4,nametranslations,25,FALSE)</f>
        <v>Rural</v>
      </c>
      <c r="D75" s="544">
        <f>IF(ISBLANK(Regressions!D85), " ", Regressions!D85)</f>
        <v>15919934.563135145</v>
      </c>
      <c r="E75" s="545" t="e">
        <f>IF(ISNUMBER(Regressions!E85),ROUND(Regressions!E85, 1), NA())</f>
        <v>#N/A</v>
      </c>
      <c r="F75" s="546" t="e">
        <f>IF(ISNUMBER(Regressions!F85),ROUND(Regressions!F85, 1), NA())</f>
        <v>#N/A</v>
      </c>
      <c r="G75" s="547" t="e">
        <f>IF(ISNUMBER(Regressions!G85),ROUND(Regressions!G85, 1), NA())</f>
        <v>#N/A</v>
      </c>
      <c r="H75" s="548" t="e">
        <f>IF(ISNUMBER(Regressions!H85),ROUND(Regressions!H85, 1), NA())</f>
        <v>#N/A</v>
      </c>
      <c r="I75" s="549" t="e">
        <f>IF(ISNUMBER(Regressions!I85),ROUND(Regressions!I85, 1), NA())</f>
        <v>#N/A</v>
      </c>
      <c r="J75" s="550">
        <f>IF(ISNUMBER(Regressions!K85),ROUND(Regressions!K85, 1), NA())</f>
        <v>72.7</v>
      </c>
      <c r="K75" s="546">
        <f>IF(ISNUMBER(Regressions!L85),ROUND(Regressions!L85, 1), NA())</f>
        <v>63.6</v>
      </c>
      <c r="L75" s="551" t="e">
        <f>IF(ISNUMBER(Regressions!M85),ROUND(Regressions!M85, 1), NA())</f>
        <v>#N/A</v>
      </c>
      <c r="M75" s="548" t="e">
        <f>IF(ISNUMBER(Regressions!N85),ROUND(Regressions!N85, 1), NA())</f>
        <v>#N/A</v>
      </c>
      <c r="N75" s="549">
        <f>IF(ISNUMBER(Regressions!O85),ROUND(Regressions!O85, 1), NA())</f>
        <v>36.5</v>
      </c>
      <c r="O75" s="550">
        <f>IF(ISNUMBER(Regressions!Q85),ROUND(Regressions!Q85, 1), NA())</f>
        <v>35.5</v>
      </c>
      <c r="P75" s="546">
        <f>IF(ISNUMBER(Regressions!R85),ROUND(Regressions!R85, 1), NA())</f>
        <v>28.5</v>
      </c>
      <c r="Q75" s="552">
        <f>IF(ISNUMBER(Regressions!S85),ROUND(Regressions!S85, 1), NA())</f>
        <v>2.6</v>
      </c>
      <c r="R75" s="548">
        <f>IF(ISNUMBER(Regressions!T85),ROUND(Regressions!T85, 1), NA())</f>
        <v>25.9</v>
      </c>
      <c r="S75" s="549">
        <f>IF(ISNUMBER(Regressions!U85),ROUND(Regressions!U85, 1), NA())</f>
        <v>71.5</v>
      </c>
    </row>
    <row r="76" spans="1:19" x14ac:dyDescent="0.25">
      <c r="A76" s="541" t="str">
        <f>+Introduction!$C$7</f>
        <v>Viet Nam</v>
      </c>
      <c r="B76" s="542">
        <f>IF(ISBLANK(Regressions!B86), " ", Regressions!B86)</f>
        <v>2010</v>
      </c>
      <c r="C76" s="541" t="str">
        <f>HLOOKUP(Introduction!$G$4,nametranslations,25,FALSE)</f>
        <v>Rural</v>
      </c>
      <c r="D76" s="544">
        <f>IF(ISBLANK(Regressions!D86), " ", Regressions!D86)</f>
        <v>15498624.787349319</v>
      </c>
      <c r="E76" s="545" t="e">
        <f>IF(ISNUMBER(Regressions!E86),ROUND(Regressions!E86, 1), NA())</f>
        <v>#N/A</v>
      </c>
      <c r="F76" s="546" t="e">
        <f>IF(ISNUMBER(Regressions!F86),ROUND(Regressions!F86, 1), NA())</f>
        <v>#N/A</v>
      </c>
      <c r="G76" s="547" t="e">
        <f>IF(ISNUMBER(Regressions!G86),ROUND(Regressions!G86, 1), NA())</f>
        <v>#N/A</v>
      </c>
      <c r="H76" s="548" t="e">
        <f>IF(ISNUMBER(Regressions!H86),ROUND(Regressions!H86, 1), NA())</f>
        <v>#N/A</v>
      </c>
      <c r="I76" s="549" t="e">
        <f>IF(ISNUMBER(Regressions!I86),ROUND(Regressions!I86, 1), NA())</f>
        <v>#N/A</v>
      </c>
      <c r="J76" s="550">
        <f>IF(ISNUMBER(Regressions!K86),ROUND(Regressions!K86, 1), NA())</f>
        <v>72.7</v>
      </c>
      <c r="K76" s="546">
        <f>IF(ISNUMBER(Regressions!L86),ROUND(Regressions!L86, 1), NA())</f>
        <v>63.6</v>
      </c>
      <c r="L76" s="551" t="e">
        <f>IF(ISNUMBER(Regressions!M86),ROUND(Regressions!M86, 1), NA())</f>
        <v>#N/A</v>
      </c>
      <c r="M76" s="548" t="e">
        <f>IF(ISNUMBER(Regressions!N86),ROUND(Regressions!N86, 1), NA())</f>
        <v>#N/A</v>
      </c>
      <c r="N76" s="549">
        <f>IF(ISNUMBER(Regressions!O86),ROUND(Regressions!O86, 1), NA())</f>
        <v>36.5</v>
      </c>
      <c r="O76" s="550">
        <f>IF(ISNUMBER(Regressions!Q86),ROUND(Regressions!Q86, 1), NA())</f>
        <v>35.5</v>
      </c>
      <c r="P76" s="546">
        <f>IF(ISNUMBER(Regressions!R86),ROUND(Regressions!R86, 1), NA())</f>
        <v>28.5</v>
      </c>
      <c r="Q76" s="552">
        <f>IF(ISNUMBER(Regressions!S86),ROUND(Regressions!S86, 1), NA())</f>
        <v>2.6</v>
      </c>
      <c r="R76" s="548">
        <f>IF(ISNUMBER(Regressions!T86),ROUND(Regressions!T86, 1), NA())</f>
        <v>25.9</v>
      </c>
      <c r="S76" s="549">
        <f>IF(ISNUMBER(Regressions!U86),ROUND(Regressions!U86, 1), NA())</f>
        <v>71.5</v>
      </c>
    </row>
    <row r="77" spans="1:19" x14ac:dyDescent="0.25">
      <c r="A77" s="541" t="str">
        <f>+Introduction!$C$7</f>
        <v>Viet Nam</v>
      </c>
      <c r="B77" s="542">
        <f>IF(ISBLANK(Regressions!B87), " ", Regressions!B87)</f>
        <v>2011</v>
      </c>
      <c r="C77" s="541" t="str">
        <f>HLOOKUP(Introduction!$G$4,nametranslations,25,FALSE)</f>
        <v>Rural</v>
      </c>
      <c r="D77" s="544">
        <f>IF(ISBLANK(Regressions!D87), " ", Regressions!D87)</f>
        <v>15134675.298003387</v>
      </c>
      <c r="E77" s="545" t="e">
        <f>IF(ISNUMBER(Regressions!E87),ROUND(Regressions!E87, 1), NA())</f>
        <v>#N/A</v>
      </c>
      <c r="F77" s="546" t="e">
        <f>IF(ISNUMBER(Regressions!F87),ROUND(Regressions!F87, 1), NA())</f>
        <v>#N/A</v>
      </c>
      <c r="G77" s="547" t="e">
        <f>IF(ISNUMBER(Regressions!G87),ROUND(Regressions!G87, 1), NA())</f>
        <v>#N/A</v>
      </c>
      <c r="H77" s="548" t="e">
        <f>IF(ISNUMBER(Regressions!H87),ROUND(Regressions!H87, 1), NA())</f>
        <v>#N/A</v>
      </c>
      <c r="I77" s="549" t="e">
        <f>IF(ISNUMBER(Regressions!I87),ROUND(Regressions!I87, 1), NA())</f>
        <v>#N/A</v>
      </c>
      <c r="J77" s="550" t="e">
        <f>IF(ISNUMBER(Regressions!K87),ROUND(Regressions!K87, 1), NA())</f>
        <v>#N/A</v>
      </c>
      <c r="K77" s="546" t="e">
        <f>IF(ISNUMBER(Regressions!L87),ROUND(Regressions!L87, 1), NA())</f>
        <v>#N/A</v>
      </c>
      <c r="L77" s="551" t="e">
        <f>IF(ISNUMBER(Regressions!M87),ROUND(Regressions!M87, 1), NA())</f>
        <v>#N/A</v>
      </c>
      <c r="M77" s="548" t="e">
        <f>IF(ISNUMBER(Regressions!N87),ROUND(Regressions!N87, 1), NA())</f>
        <v>#N/A</v>
      </c>
      <c r="N77" s="549" t="e">
        <f>IF(ISNUMBER(Regressions!O87),ROUND(Regressions!O87, 1), NA())</f>
        <v>#N/A</v>
      </c>
      <c r="O77" s="550" t="e">
        <f>IF(ISNUMBER(Regressions!Q87),ROUND(Regressions!Q87, 1), NA())</f>
        <v>#N/A</v>
      </c>
      <c r="P77" s="546" t="e">
        <f>IF(ISNUMBER(Regressions!R87),ROUND(Regressions!R87, 1), NA())</f>
        <v>#N/A</v>
      </c>
      <c r="Q77" s="552" t="e">
        <f>IF(ISNUMBER(Regressions!S87),ROUND(Regressions!S87, 1), NA())</f>
        <v>#N/A</v>
      </c>
      <c r="R77" s="548" t="e">
        <f>IF(ISNUMBER(Regressions!T87),ROUND(Regressions!T87, 1), NA())</f>
        <v>#N/A</v>
      </c>
      <c r="S77" s="549" t="e">
        <f>IF(ISNUMBER(Regressions!U87),ROUND(Regressions!U87, 1), NA())</f>
        <v>#N/A</v>
      </c>
    </row>
    <row r="78" spans="1:19" x14ac:dyDescent="0.25">
      <c r="A78" s="541" t="str">
        <f>+Introduction!$C$7</f>
        <v>Viet Nam</v>
      </c>
      <c r="B78" s="542">
        <f>IF(ISBLANK(Regressions!B88), " ", Regressions!B88)</f>
        <v>2012</v>
      </c>
      <c r="C78" s="541" t="str">
        <f>HLOOKUP(Introduction!$G$4,nametranslations,25,FALSE)</f>
        <v>Rural</v>
      </c>
      <c r="D78" s="544">
        <f>IF(ISBLANK(Regressions!D88), " ", Regressions!D88)</f>
        <v>14802055.075718384</v>
      </c>
      <c r="E78" s="545" t="e">
        <f>IF(ISNUMBER(Regressions!E88),ROUND(Regressions!E88, 1), NA())</f>
        <v>#N/A</v>
      </c>
      <c r="F78" s="546" t="e">
        <f>IF(ISNUMBER(Regressions!F88),ROUND(Regressions!F88, 1), NA())</f>
        <v>#N/A</v>
      </c>
      <c r="G78" s="547" t="e">
        <f>IF(ISNUMBER(Regressions!G88),ROUND(Regressions!G88, 1), NA())</f>
        <v>#N/A</v>
      </c>
      <c r="H78" s="548" t="e">
        <f>IF(ISNUMBER(Regressions!H88),ROUND(Regressions!H88, 1), NA())</f>
        <v>#N/A</v>
      </c>
      <c r="I78" s="549" t="e">
        <f>IF(ISNUMBER(Regressions!I88),ROUND(Regressions!I88, 1), NA())</f>
        <v>#N/A</v>
      </c>
      <c r="J78" s="550" t="e">
        <f>IF(ISNUMBER(Regressions!K88),ROUND(Regressions!K88, 1), NA())</f>
        <v>#N/A</v>
      </c>
      <c r="K78" s="546" t="e">
        <f>IF(ISNUMBER(Regressions!L88),ROUND(Regressions!L88, 1), NA())</f>
        <v>#N/A</v>
      </c>
      <c r="L78" s="551" t="e">
        <f>IF(ISNUMBER(Regressions!M88),ROUND(Regressions!M88, 1), NA())</f>
        <v>#N/A</v>
      </c>
      <c r="M78" s="548" t="e">
        <f>IF(ISNUMBER(Regressions!N88),ROUND(Regressions!N88, 1), NA())</f>
        <v>#N/A</v>
      </c>
      <c r="N78" s="549" t="e">
        <f>IF(ISNUMBER(Regressions!O88),ROUND(Regressions!O88, 1), NA())</f>
        <v>#N/A</v>
      </c>
      <c r="O78" s="550" t="e">
        <f>IF(ISNUMBER(Regressions!Q88),ROUND(Regressions!Q88, 1), NA())</f>
        <v>#N/A</v>
      </c>
      <c r="P78" s="546" t="e">
        <f>IF(ISNUMBER(Regressions!R88),ROUND(Regressions!R88, 1), NA())</f>
        <v>#N/A</v>
      </c>
      <c r="Q78" s="552" t="e">
        <f>IF(ISNUMBER(Regressions!S88),ROUND(Regressions!S88, 1), NA())</f>
        <v>#N/A</v>
      </c>
      <c r="R78" s="548" t="e">
        <f>IF(ISNUMBER(Regressions!T88),ROUND(Regressions!T88, 1), NA())</f>
        <v>#N/A</v>
      </c>
      <c r="S78" s="549" t="e">
        <f>IF(ISNUMBER(Regressions!U88),ROUND(Regressions!U88, 1), NA())</f>
        <v>#N/A</v>
      </c>
    </row>
    <row r="79" spans="1:19" x14ac:dyDescent="0.25">
      <c r="A79" s="541" t="str">
        <f>+Introduction!$C$7</f>
        <v>Viet Nam</v>
      </c>
      <c r="B79" s="542">
        <f>IF(ISBLANK(Regressions!B89), " ", Regressions!B89)</f>
        <v>2013</v>
      </c>
      <c r="C79" s="541" t="str">
        <f>HLOOKUP(Introduction!$G$4,nametranslations,25,FALSE)</f>
        <v>Rural</v>
      </c>
      <c r="D79" s="544">
        <f>IF(ISBLANK(Regressions!D89), " ", Regressions!D89)</f>
        <v>14521652.343701478</v>
      </c>
      <c r="E79" s="545" t="e">
        <f>IF(ISNUMBER(Regressions!E89),ROUND(Regressions!E89, 1), NA())</f>
        <v>#N/A</v>
      </c>
      <c r="F79" s="546" t="e">
        <f>IF(ISNUMBER(Regressions!F89),ROUND(Regressions!F89, 1), NA())</f>
        <v>#N/A</v>
      </c>
      <c r="G79" s="547" t="e">
        <f>IF(ISNUMBER(Regressions!G89),ROUND(Regressions!G89, 1), NA())</f>
        <v>#N/A</v>
      </c>
      <c r="H79" s="548" t="e">
        <f>IF(ISNUMBER(Regressions!H89),ROUND(Regressions!H89, 1), NA())</f>
        <v>#N/A</v>
      </c>
      <c r="I79" s="549" t="e">
        <f>IF(ISNUMBER(Regressions!I89),ROUND(Regressions!I89, 1), NA())</f>
        <v>#N/A</v>
      </c>
      <c r="J79" s="550" t="e">
        <f>IF(ISNUMBER(Regressions!K89),ROUND(Regressions!K89, 1), NA())</f>
        <v>#N/A</v>
      </c>
      <c r="K79" s="546" t="e">
        <f>IF(ISNUMBER(Regressions!L89),ROUND(Regressions!L89, 1), NA())</f>
        <v>#N/A</v>
      </c>
      <c r="L79" s="551" t="e">
        <f>IF(ISNUMBER(Regressions!M89),ROUND(Regressions!M89, 1), NA())</f>
        <v>#N/A</v>
      </c>
      <c r="M79" s="548" t="e">
        <f>IF(ISNUMBER(Regressions!N89),ROUND(Regressions!N89, 1), NA())</f>
        <v>#N/A</v>
      </c>
      <c r="N79" s="549" t="e">
        <f>IF(ISNUMBER(Regressions!O89),ROUND(Regressions!O89, 1), NA())</f>
        <v>#N/A</v>
      </c>
      <c r="O79" s="550" t="e">
        <f>IF(ISNUMBER(Regressions!Q89),ROUND(Regressions!Q89, 1), NA())</f>
        <v>#N/A</v>
      </c>
      <c r="P79" s="546" t="e">
        <f>IF(ISNUMBER(Regressions!R89),ROUND(Regressions!R89, 1), NA())</f>
        <v>#N/A</v>
      </c>
      <c r="Q79" s="552" t="e">
        <f>IF(ISNUMBER(Regressions!S89),ROUND(Regressions!S89, 1), NA())</f>
        <v>#N/A</v>
      </c>
      <c r="R79" s="548" t="e">
        <f>IF(ISNUMBER(Regressions!T89),ROUND(Regressions!T89, 1), NA())</f>
        <v>#N/A</v>
      </c>
      <c r="S79" s="549" t="e">
        <f>IF(ISNUMBER(Regressions!U89),ROUND(Regressions!U89, 1), NA())</f>
        <v>#N/A</v>
      </c>
    </row>
    <row r="80" spans="1:19" x14ac:dyDescent="0.25">
      <c r="A80" s="541" t="str">
        <f>+Introduction!$C$7</f>
        <v>Viet Nam</v>
      </c>
      <c r="B80" s="542">
        <f>IF(ISBLANK(Regressions!B90), " ", Regressions!B90)</f>
        <v>2014</v>
      </c>
      <c r="C80" s="541" t="str">
        <f>HLOOKUP(Introduction!$G$4,nametranslations,25,FALSE)</f>
        <v>Rural</v>
      </c>
      <c r="D80" s="544">
        <f>IF(ISBLANK(Regressions!D90), " ", Regressions!D90)</f>
        <v>14286200.3660849</v>
      </c>
      <c r="E80" s="545" t="e">
        <f>IF(ISNUMBER(Regressions!E90),ROUND(Regressions!E90, 1), NA())</f>
        <v>#N/A</v>
      </c>
      <c r="F80" s="546" t="e">
        <f>IF(ISNUMBER(Regressions!F90),ROUND(Regressions!F90, 1), NA())</f>
        <v>#N/A</v>
      </c>
      <c r="G80" s="547" t="e">
        <f>IF(ISNUMBER(Regressions!G90),ROUND(Regressions!G90, 1), NA())</f>
        <v>#N/A</v>
      </c>
      <c r="H80" s="548" t="e">
        <f>IF(ISNUMBER(Regressions!H90),ROUND(Regressions!H90, 1), NA())</f>
        <v>#N/A</v>
      </c>
      <c r="I80" s="549" t="e">
        <f>IF(ISNUMBER(Regressions!I90),ROUND(Regressions!I90, 1), NA())</f>
        <v>#N/A</v>
      </c>
      <c r="J80" s="550" t="e">
        <f>IF(ISNUMBER(Regressions!K90),ROUND(Regressions!K90, 1), NA())</f>
        <v>#N/A</v>
      </c>
      <c r="K80" s="546" t="e">
        <f>IF(ISNUMBER(Regressions!L90),ROUND(Regressions!L90, 1), NA())</f>
        <v>#N/A</v>
      </c>
      <c r="L80" s="551" t="e">
        <f>IF(ISNUMBER(Regressions!M90),ROUND(Regressions!M90, 1), NA())</f>
        <v>#N/A</v>
      </c>
      <c r="M80" s="548" t="e">
        <f>IF(ISNUMBER(Regressions!N90),ROUND(Regressions!N90, 1), NA())</f>
        <v>#N/A</v>
      </c>
      <c r="N80" s="549" t="e">
        <f>IF(ISNUMBER(Regressions!O90),ROUND(Regressions!O90, 1), NA())</f>
        <v>#N/A</v>
      </c>
      <c r="O80" s="550" t="e">
        <f>IF(ISNUMBER(Regressions!Q90),ROUND(Regressions!Q90, 1), NA())</f>
        <v>#N/A</v>
      </c>
      <c r="P80" s="546" t="e">
        <f>IF(ISNUMBER(Regressions!R90),ROUND(Regressions!R90, 1), NA())</f>
        <v>#N/A</v>
      </c>
      <c r="Q80" s="552" t="e">
        <f>IF(ISNUMBER(Regressions!S90),ROUND(Regressions!S90, 1), NA())</f>
        <v>#N/A</v>
      </c>
      <c r="R80" s="548" t="e">
        <f>IF(ISNUMBER(Regressions!T90),ROUND(Regressions!T90, 1), NA())</f>
        <v>#N/A</v>
      </c>
      <c r="S80" s="549" t="e">
        <f>IF(ISNUMBER(Regressions!U90),ROUND(Regressions!U90, 1), NA())</f>
        <v>#N/A</v>
      </c>
    </row>
    <row r="81" spans="1:19" x14ac:dyDescent="0.25">
      <c r="A81" s="541" t="str">
        <f>+Introduction!$C$7</f>
        <v>Viet Nam</v>
      </c>
      <c r="B81" s="542">
        <f>IF(ISBLANK(Regressions!B91), " ", Regressions!B91)</f>
        <v>2015</v>
      </c>
      <c r="C81" s="541" t="str">
        <f>HLOOKUP(Introduction!$G$4,nametranslations,25,FALSE)</f>
        <v>Rural</v>
      </c>
      <c r="D81" s="544">
        <f>IF(ISBLANK(Regressions!D91), " ", Regressions!D91)</f>
        <v>14134957.905070955</v>
      </c>
      <c r="E81" s="545" t="e">
        <f>IF(ISNUMBER(Regressions!E91),ROUND(Regressions!E91, 1), NA())</f>
        <v>#N/A</v>
      </c>
      <c r="F81" s="546" t="e">
        <f>IF(ISNUMBER(Regressions!F91),ROUND(Regressions!F91, 1), NA())</f>
        <v>#N/A</v>
      </c>
      <c r="G81" s="547" t="e">
        <f>IF(ISNUMBER(Regressions!G91),ROUND(Regressions!G91, 1), NA())</f>
        <v>#N/A</v>
      </c>
      <c r="H81" s="548" t="e">
        <f>IF(ISNUMBER(Regressions!H91),ROUND(Regressions!H91, 1), NA())</f>
        <v>#N/A</v>
      </c>
      <c r="I81" s="549" t="e">
        <f>IF(ISNUMBER(Regressions!I91),ROUND(Regressions!I91, 1), NA())</f>
        <v>#N/A</v>
      </c>
      <c r="J81" s="550" t="e">
        <f>IF(ISNUMBER(Regressions!K91),ROUND(Regressions!K91, 1), NA())</f>
        <v>#N/A</v>
      </c>
      <c r="K81" s="546" t="e">
        <f>IF(ISNUMBER(Regressions!L91),ROUND(Regressions!L91, 1), NA())</f>
        <v>#N/A</v>
      </c>
      <c r="L81" s="551" t="e">
        <f>IF(ISNUMBER(Regressions!M91),ROUND(Regressions!M91, 1), NA())</f>
        <v>#N/A</v>
      </c>
      <c r="M81" s="548" t="e">
        <f>IF(ISNUMBER(Regressions!N91),ROUND(Regressions!N91, 1), NA())</f>
        <v>#N/A</v>
      </c>
      <c r="N81" s="549" t="e">
        <f>IF(ISNUMBER(Regressions!O91),ROUND(Regressions!O91, 1), NA())</f>
        <v>#N/A</v>
      </c>
      <c r="O81" s="550" t="e">
        <f>IF(ISNUMBER(Regressions!Q91),ROUND(Regressions!Q91, 1), NA())</f>
        <v>#N/A</v>
      </c>
      <c r="P81" s="546" t="e">
        <f>IF(ISNUMBER(Regressions!R91),ROUND(Regressions!R91, 1), NA())</f>
        <v>#N/A</v>
      </c>
      <c r="Q81" s="552" t="e">
        <f>IF(ISNUMBER(Regressions!S91),ROUND(Regressions!S91, 1), NA())</f>
        <v>#N/A</v>
      </c>
      <c r="R81" s="548" t="e">
        <f>IF(ISNUMBER(Regressions!T91),ROUND(Regressions!T91, 1), NA())</f>
        <v>#N/A</v>
      </c>
      <c r="S81" s="549" t="e">
        <f>IF(ISNUMBER(Regressions!U91),ROUND(Regressions!U91, 1), NA())</f>
        <v>#N/A</v>
      </c>
    </row>
    <row r="82" spans="1:19" x14ac:dyDescent="0.25">
      <c r="A82" s="541" t="str">
        <f>+Introduction!$C$7</f>
        <v>Viet Nam</v>
      </c>
      <c r="B82" s="542">
        <f>IF(ISBLANK(Regressions!B92), " ", Regressions!B92)</f>
        <v>2016</v>
      </c>
      <c r="C82" s="541" t="str">
        <f>HLOOKUP(Introduction!$G$4,nametranslations,25,FALSE)</f>
        <v>Rural</v>
      </c>
      <c r="D82" s="544">
        <f>IF(ISBLANK(Regressions!D92), " ", Regressions!D92)</f>
        <v>14063663.508442687</v>
      </c>
      <c r="E82" s="545" t="e">
        <f>IF(ISNUMBER(Regressions!E92),ROUND(Regressions!E92, 1), NA())</f>
        <v>#N/A</v>
      </c>
      <c r="F82" s="546" t="e">
        <f>IF(ISNUMBER(Regressions!F92),ROUND(Regressions!F92, 1), NA())</f>
        <v>#N/A</v>
      </c>
      <c r="G82" s="547" t="e">
        <f>IF(ISNUMBER(Regressions!G92),ROUND(Regressions!G92, 1), NA())</f>
        <v>#N/A</v>
      </c>
      <c r="H82" s="548" t="e">
        <f>IF(ISNUMBER(Regressions!H92),ROUND(Regressions!H92, 1), NA())</f>
        <v>#N/A</v>
      </c>
      <c r="I82" s="549" t="e">
        <f>IF(ISNUMBER(Regressions!I92),ROUND(Regressions!I92, 1), NA())</f>
        <v>#N/A</v>
      </c>
      <c r="J82" s="550" t="e">
        <f>IF(ISNUMBER(Regressions!K92),ROUND(Regressions!K92, 1), NA())</f>
        <v>#N/A</v>
      </c>
      <c r="K82" s="546" t="e">
        <f>IF(ISNUMBER(Regressions!L92),ROUND(Regressions!L92, 1), NA())</f>
        <v>#N/A</v>
      </c>
      <c r="L82" s="551" t="e">
        <f>IF(ISNUMBER(Regressions!M92),ROUND(Regressions!M92, 1), NA())</f>
        <v>#N/A</v>
      </c>
      <c r="M82" s="548" t="e">
        <f>IF(ISNUMBER(Regressions!N92),ROUND(Regressions!N92, 1), NA())</f>
        <v>#N/A</v>
      </c>
      <c r="N82" s="549" t="e">
        <f>IF(ISNUMBER(Regressions!O92),ROUND(Regressions!O92, 1), NA())</f>
        <v>#N/A</v>
      </c>
      <c r="O82" s="550" t="e">
        <f>IF(ISNUMBER(Regressions!Q92),ROUND(Regressions!Q92, 1), NA())</f>
        <v>#N/A</v>
      </c>
      <c r="P82" s="546" t="e">
        <f>IF(ISNUMBER(Regressions!R92),ROUND(Regressions!R92, 1), NA())</f>
        <v>#N/A</v>
      </c>
      <c r="Q82" s="552" t="e">
        <f>IF(ISNUMBER(Regressions!S92),ROUND(Regressions!S92, 1), NA())</f>
        <v>#N/A</v>
      </c>
      <c r="R82" s="548" t="e">
        <f>IF(ISNUMBER(Regressions!T92),ROUND(Regressions!T92, 1), NA())</f>
        <v>#N/A</v>
      </c>
      <c r="S82" s="549" t="e">
        <f>IF(ISNUMBER(Regressions!U92),ROUND(Regressions!U92, 1), NA())</f>
        <v>#N/A</v>
      </c>
    </row>
    <row r="83" spans="1:19" x14ac:dyDescent="0.25">
      <c r="A83" s="541" t="str">
        <f>+Introduction!$C$7</f>
        <v>Viet Nam</v>
      </c>
      <c r="B83" s="542">
        <f>IF(ISBLANK(Regressions!B93), " ", Regressions!B93)</f>
        <v>2017</v>
      </c>
      <c r="C83" s="541" t="str">
        <f>HLOOKUP(Introduction!$G$4,nametranslations,25,FALSE)</f>
        <v>Rural</v>
      </c>
      <c r="D83" s="544">
        <f>IF(ISBLANK(Regressions!D93), " ", Regressions!D93)</f>
        <v>14219442.710942231</v>
      </c>
      <c r="E83" s="545" t="e">
        <f>IF(ISNUMBER(Regressions!E93),ROUND(Regressions!E93, 1), NA())</f>
        <v>#N/A</v>
      </c>
      <c r="F83" s="546" t="e">
        <f>IF(ISNUMBER(Regressions!F93),ROUND(Regressions!F93, 1), NA())</f>
        <v>#N/A</v>
      </c>
      <c r="G83" s="547" t="e">
        <f>IF(ISNUMBER(Regressions!G93),ROUND(Regressions!G93, 1), NA())</f>
        <v>#N/A</v>
      </c>
      <c r="H83" s="548" t="e">
        <f>IF(ISNUMBER(Regressions!H93),ROUND(Regressions!H93, 1), NA())</f>
        <v>#N/A</v>
      </c>
      <c r="I83" s="549" t="e">
        <f>IF(ISNUMBER(Regressions!I93),ROUND(Regressions!I93, 1), NA())</f>
        <v>#N/A</v>
      </c>
      <c r="J83" s="550" t="e">
        <f>IF(ISNUMBER(Regressions!K93),ROUND(Regressions!K93, 1), NA())</f>
        <v>#N/A</v>
      </c>
      <c r="K83" s="546" t="e">
        <f>IF(ISNUMBER(Regressions!L93),ROUND(Regressions!L93, 1), NA())</f>
        <v>#N/A</v>
      </c>
      <c r="L83" s="551" t="e">
        <f>IF(ISNUMBER(Regressions!M93),ROUND(Regressions!M93, 1), NA())</f>
        <v>#N/A</v>
      </c>
      <c r="M83" s="548" t="e">
        <f>IF(ISNUMBER(Regressions!N93),ROUND(Regressions!N93, 1), NA())</f>
        <v>#N/A</v>
      </c>
      <c r="N83" s="549" t="e">
        <f>IF(ISNUMBER(Regressions!O93),ROUND(Regressions!O93, 1), NA())</f>
        <v>#N/A</v>
      </c>
      <c r="O83" s="550" t="e">
        <f>IF(ISNUMBER(Regressions!Q93),ROUND(Regressions!Q93, 1), NA())</f>
        <v>#N/A</v>
      </c>
      <c r="P83" s="546" t="e">
        <f>IF(ISNUMBER(Regressions!R93),ROUND(Regressions!R93, 1), NA())</f>
        <v>#N/A</v>
      </c>
      <c r="Q83" s="552" t="e">
        <f>IF(ISNUMBER(Regressions!S93),ROUND(Regressions!S93, 1), NA())</f>
        <v>#N/A</v>
      </c>
      <c r="R83" s="548" t="e">
        <f>IF(ISNUMBER(Regressions!T93),ROUND(Regressions!T93, 1), NA())</f>
        <v>#N/A</v>
      </c>
      <c r="S83" s="549" t="e">
        <f>IF(ISNUMBER(Regressions!U93),ROUND(Regressions!U93, 1), NA())</f>
        <v>#N/A</v>
      </c>
    </row>
    <row r="84" spans="1:19" x14ac:dyDescent="0.25">
      <c r="A84" s="541" t="str">
        <f>+Introduction!$C$7</f>
        <v>Viet Nam</v>
      </c>
      <c r="B84" s="542">
        <f>IF(ISBLANK(Regressions!B94), " ", Regressions!B94)</f>
        <v>2018</v>
      </c>
      <c r="C84" s="541" t="str">
        <f>HLOOKUP(Introduction!$G$4,nametranslations,25,FALSE)</f>
        <v>Rural</v>
      </c>
      <c r="D84" s="544">
        <f>IF(ISBLANK(Regressions!D94), " ", Regressions!D94)</f>
        <v>14446574.723358154</v>
      </c>
      <c r="E84" s="545" t="e">
        <f>IF(ISNUMBER(Regressions!E94),ROUND(Regressions!E94, 1), NA())</f>
        <v>#N/A</v>
      </c>
      <c r="F84" s="546" t="e">
        <f>IF(ISNUMBER(Regressions!F94),ROUND(Regressions!F94, 1), NA())</f>
        <v>#N/A</v>
      </c>
      <c r="G84" s="547" t="e">
        <f>IF(ISNUMBER(Regressions!G94),ROUND(Regressions!G94, 1), NA())</f>
        <v>#N/A</v>
      </c>
      <c r="H84" s="548" t="e">
        <f>IF(ISNUMBER(Regressions!H94),ROUND(Regressions!H94, 1), NA())</f>
        <v>#N/A</v>
      </c>
      <c r="I84" s="549" t="e">
        <f>IF(ISNUMBER(Regressions!I94),ROUND(Regressions!I94, 1), NA())</f>
        <v>#N/A</v>
      </c>
      <c r="J84" s="550" t="e">
        <f>IF(ISNUMBER(Regressions!K94),ROUND(Regressions!K94, 1), NA())</f>
        <v>#N/A</v>
      </c>
      <c r="K84" s="546" t="e">
        <f>IF(ISNUMBER(Regressions!L94),ROUND(Regressions!L94, 1), NA())</f>
        <v>#N/A</v>
      </c>
      <c r="L84" s="551" t="e">
        <f>IF(ISNUMBER(Regressions!M94),ROUND(Regressions!M94, 1), NA())</f>
        <v>#N/A</v>
      </c>
      <c r="M84" s="548" t="e">
        <f>IF(ISNUMBER(Regressions!N94),ROUND(Regressions!N94, 1), NA())</f>
        <v>#N/A</v>
      </c>
      <c r="N84" s="549" t="e">
        <f>IF(ISNUMBER(Regressions!O94),ROUND(Regressions!O94, 1), NA())</f>
        <v>#N/A</v>
      </c>
      <c r="O84" s="550" t="e">
        <f>IF(ISNUMBER(Regressions!Q94),ROUND(Regressions!Q94, 1), NA())</f>
        <v>#N/A</v>
      </c>
      <c r="P84" s="546" t="e">
        <f>IF(ISNUMBER(Regressions!R94),ROUND(Regressions!R94, 1), NA())</f>
        <v>#N/A</v>
      </c>
      <c r="Q84" s="552" t="e">
        <f>IF(ISNUMBER(Regressions!S94),ROUND(Regressions!S94, 1), NA())</f>
        <v>#N/A</v>
      </c>
      <c r="R84" s="548" t="e">
        <f>IF(ISNUMBER(Regressions!T94),ROUND(Regressions!T94, 1), NA())</f>
        <v>#N/A</v>
      </c>
      <c r="S84" s="549" t="e">
        <f>IF(ISNUMBER(Regressions!U94),ROUND(Regressions!U94, 1), NA())</f>
        <v>#N/A</v>
      </c>
    </row>
    <row r="85" spans="1:19" x14ac:dyDescent="0.25">
      <c r="A85" s="541" t="str">
        <f>+Introduction!$C$7</f>
        <v>Viet Nam</v>
      </c>
      <c r="B85" s="542">
        <f>IF(ISBLANK(Regressions!B95), " ", Regressions!B95)</f>
        <v>2019</v>
      </c>
      <c r="C85" s="541" t="str">
        <f>HLOOKUP(Introduction!$G$4,nametranslations,25,FALSE)</f>
        <v>Rural</v>
      </c>
      <c r="D85" s="544">
        <f>IF(ISBLANK(Regressions!D95), " ", Regressions!D95)</f>
        <v>14643130.14206543</v>
      </c>
      <c r="E85" s="545" t="e">
        <f>IF(ISNUMBER(Regressions!E95),ROUND(Regressions!E95, 1), NA())</f>
        <v>#N/A</v>
      </c>
      <c r="F85" s="546" t="e">
        <f>IF(ISNUMBER(Regressions!F95),ROUND(Regressions!F95, 1), NA())</f>
        <v>#N/A</v>
      </c>
      <c r="G85" s="547" t="e">
        <f>IF(ISNUMBER(Regressions!G95),ROUND(Regressions!G95, 1), NA())</f>
        <v>#N/A</v>
      </c>
      <c r="H85" s="548" t="e">
        <f>IF(ISNUMBER(Regressions!H95),ROUND(Regressions!H95, 1), NA())</f>
        <v>#N/A</v>
      </c>
      <c r="I85" s="549" t="e">
        <f>IF(ISNUMBER(Regressions!I95),ROUND(Regressions!I95, 1), NA())</f>
        <v>#N/A</v>
      </c>
      <c r="J85" s="550" t="e">
        <f>IF(ISNUMBER(Regressions!K95),ROUND(Regressions!K95, 1), NA())</f>
        <v>#N/A</v>
      </c>
      <c r="K85" s="546" t="e">
        <f>IF(ISNUMBER(Regressions!L95),ROUND(Regressions!L95, 1), NA())</f>
        <v>#N/A</v>
      </c>
      <c r="L85" s="551" t="e">
        <f>IF(ISNUMBER(Regressions!M95),ROUND(Regressions!M95, 1), NA())</f>
        <v>#N/A</v>
      </c>
      <c r="M85" s="548" t="e">
        <f>IF(ISNUMBER(Regressions!N95),ROUND(Regressions!N95, 1), NA())</f>
        <v>#N/A</v>
      </c>
      <c r="N85" s="549" t="e">
        <f>IF(ISNUMBER(Regressions!O95),ROUND(Regressions!O95, 1), NA())</f>
        <v>#N/A</v>
      </c>
      <c r="O85" s="550" t="e">
        <f>IF(ISNUMBER(Regressions!Q95),ROUND(Regressions!Q95, 1), NA())</f>
        <v>#N/A</v>
      </c>
      <c r="P85" s="546" t="e">
        <f>IF(ISNUMBER(Regressions!R95),ROUND(Regressions!R95, 1), NA())</f>
        <v>#N/A</v>
      </c>
      <c r="Q85" s="552" t="e">
        <f>IF(ISNUMBER(Regressions!S95),ROUND(Regressions!S95, 1), NA())</f>
        <v>#N/A</v>
      </c>
      <c r="R85" s="548" t="e">
        <f>IF(ISNUMBER(Regressions!T95),ROUND(Regressions!T95, 1), NA())</f>
        <v>#N/A</v>
      </c>
      <c r="S85" s="549" t="e">
        <f>IF(ISNUMBER(Regressions!U95),ROUND(Regressions!U95, 1), NA())</f>
        <v>#N/A</v>
      </c>
    </row>
    <row r="86" spans="1:19" x14ac:dyDescent="0.25">
      <c r="A86" s="541" t="str">
        <f>+Introduction!$C$7</f>
        <v>Viet Nam</v>
      </c>
      <c r="B86" s="542">
        <f>IF(ISBLANK(Regressions!B96), " ", Regressions!B96)</f>
        <v>2020</v>
      </c>
      <c r="C86" s="541" t="str">
        <f>HLOOKUP(Introduction!$G$4,nametranslations,25,FALSE)</f>
        <v>Rural</v>
      </c>
      <c r="D86" s="544">
        <f>IF(ISBLANK(Regressions!D96), " ", Regressions!D96)</f>
        <v>14666961.509883422</v>
      </c>
      <c r="E86" s="545" t="e">
        <f>IF(ISNUMBER(Regressions!E96),ROUND(Regressions!E96, 1), NA())</f>
        <v>#N/A</v>
      </c>
      <c r="F86" s="546" t="e">
        <f>IF(ISNUMBER(Regressions!F96),ROUND(Regressions!F96, 1), NA())</f>
        <v>#N/A</v>
      </c>
      <c r="G86" s="547" t="e">
        <f>IF(ISNUMBER(Regressions!G96),ROUND(Regressions!G96, 1), NA())</f>
        <v>#N/A</v>
      </c>
      <c r="H86" s="548" t="e">
        <f>IF(ISNUMBER(Regressions!H96),ROUND(Regressions!H96, 1), NA())</f>
        <v>#N/A</v>
      </c>
      <c r="I86" s="549" t="e">
        <f>IF(ISNUMBER(Regressions!I96),ROUND(Regressions!I96, 1), NA())</f>
        <v>#N/A</v>
      </c>
      <c r="J86" s="550" t="e">
        <f>IF(ISNUMBER(Regressions!K96),ROUND(Regressions!K96, 1), NA())</f>
        <v>#N/A</v>
      </c>
      <c r="K86" s="546" t="e">
        <f>IF(ISNUMBER(Regressions!L96),ROUND(Regressions!L96, 1), NA())</f>
        <v>#N/A</v>
      </c>
      <c r="L86" s="551" t="e">
        <f>IF(ISNUMBER(Regressions!M96),ROUND(Regressions!M96, 1), NA())</f>
        <v>#N/A</v>
      </c>
      <c r="M86" s="548" t="e">
        <f>IF(ISNUMBER(Regressions!N96),ROUND(Regressions!N96, 1), NA())</f>
        <v>#N/A</v>
      </c>
      <c r="N86" s="549" t="e">
        <f>IF(ISNUMBER(Regressions!O96),ROUND(Regressions!O96, 1), NA())</f>
        <v>#N/A</v>
      </c>
      <c r="O86" s="550" t="e">
        <f>IF(ISNUMBER(Regressions!Q96),ROUND(Regressions!Q96, 1), NA())</f>
        <v>#N/A</v>
      </c>
      <c r="P86" s="546" t="e">
        <f>IF(ISNUMBER(Regressions!R96),ROUND(Regressions!R96, 1), NA())</f>
        <v>#N/A</v>
      </c>
      <c r="Q86" s="552" t="e">
        <f>IF(ISNUMBER(Regressions!S96),ROUND(Regressions!S96, 1), NA())</f>
        <v>#N/A</v>
      </c>
      <c r="R86" s="548" t="e">
        <f>IF(ISNUMBER(Regressions!T96),ROUND(Regressions!T96, 1), NA())</f>
        <v>#N/A</v>
      </c>
      <c r="S86" s="549" t="e">
        <f>IF(ISNUMBER(Regressions!U96),ROUND(Regressions!U96, 1), NA())</f>
        <v>#N/A</v>
      </c>
    </row>
    <row r="87" spans="1:19" x14ac:dyDescent="0.25">
      <c r="A87" s="541" t="str">
        <f>+Introduction!$C$7</f>
        <v>Viet Nam</v>
      </c>
      <c r="B87" s="542">
        <f>IF(ISBLANK(Regressions!B97), " ", Regressions!B97)</f>
        <v>2021</v>
      </c>
      <c r="C87" s="541" t="str">
        <f>HLOOKUP(Introduction!$G$4,nametranslations,25,FALSE)</f>
        <v>Rural</v>
      </c>
      <c r="D87" s="544">
        <f>IF(ISBLANK(Regressions!D97), " ", Regressions!D97)</f>
        <v>14668450.542795181</v>
      </c>
      <c r="E87" s="550" t="e">
        <f>IF(ISNUMBER(Regressions!E97),ROUND(Regressions!E97, 1), NA())</f>
        <v>#N/A</v>
      </c>
      <c r="F87" s="553" t="e">
        <f>IF(ISNUMBER(Regressions!F97),ROUND(Regressions!F97, 1), NA())</f>
        <v>#N/A</v>
      </c>
      <c r="G87" s="554" t="e">
        <f>IF(ISNUMBER(Regressions!G97),ROUND(Regressions!G97, 1), NA())</f>
        <v>#N/A</v>
      </c>
      <c r="H87" s="548" t="e">
        <f>IF(ISNUMBER(Regressions!H97),ROUND(Regressions!H97, 1), NA())</f>
        <v>#N/A</v>
      </c>
      <c r="I87" s="549" t="e">
        <f>IF(ISNUMBER(Regressions!I97),ROUND(Regressions!I97, 1), NA())</f>
        <v>#N/A</v>
      </c>
      <c r="J87" s="550" t="e">
        <f>IF(ISNUMBER(Regressions!K97),ROUND(Regressions!K97, 1), NA())</f>
        <v>#N/A</v>
      </c>
      <c r="K87" s="553" t="e">
        <f>IF(ISNUMBER(Regressions!L97),ROUND(Regressions!L97, 1), NA())</f>
        <v>#N/A</v>
      </c>
      <c r="L87" s="555" t="e">
        <f>IF(ISNUMBER(Regressions!M97),ROUND(Regressions!M97, 1), NA())</f>
        <v>#N/A</v>
      </c>
      <c r="M87" s="548" t="e">
        <f>IF(ISNUMBER(Regressions!N97),ROUND(Regressions!N97, 1), NA())</f>
        <v>#N/A</v>
      </c>
      <c r="N87" s="549" t="e">
        <f>IF(ISNUMBER(Regressions!O97),ROUND(Regressions!O97, 1), NA())</f>
        <v>#N/A</v>
      </c>
      <c r="O87" s="550" t="e">
        <f>IF(ISNUMBER(Regressions!Q97),ROUND(Regressions!Q97, 1), NA())</f>
        <v>#N/A</v>
      </c>
      <c r="P87" s="553" t="e">
        <f>IF(ISNUMBER(Regressions!R97),ROUND(Regressions!R97, 1), NA())</f>
        <v>#N/A</v>
      </c>
      <c r="Q87" s="556" t="e">
        <f>IF(ISNUMBER(Regressions!S97),ROUND(Regressions!S97, 1), NA())</f>
        <v>#N/A</v>
      </c>
      <c r="R87" s="548" t="e">
        <f>IF(ISNUMBER(Regressions!T97),ROUND(Regressions!T97, 1), NA())</f>
        <v>#N/A</v>
      </c>
      <c r="S87" s="549" t="e">
        <f>IF(ISNUMBER(Regressions!U97),ROUND(Regressions!U97, 1), NA())</f>
        <v>#N/A</v>
      </c>
    </row>
    <row r="88" spans="1:19" x14ac:dyDescent="0.25">
      <c r="A88" s="541" t="str">
        <f>+Introduction!$C$7</f>
        <v>Viet Nam</v>
      </c>
      <c r="B88" s="542">
        <f>IF(ISBLANK(Regressions!B98), " ", Regressions!B98)</f>
        <v>2022</v>
      </c>
      <c r="C88" s="541" t="str">
        <f>HLOOKUP(Introduction!$G$4,nametranslations,25,FALSE)</f>
        <v>Rural</v>
      </c>
      <c r="D88" s="544">
        <f>IF(ISBLANK(Regressions!D98), " ", Regressions!D98)</f>
        <v>14529562.156045228</v>
      </c>
      <c r="E88" s="545" t="e">
        <f>IF(ISNUMBER(Regressions!E98),ROUND(Regressions!E98, 1), NA())</f>
        <v>#N/A</v>
      </c>
      <c r="F88" s="546" t="e">
        <f>IF(ISNUMBER(Regressions!F98),ROUND(Regressions!F98, 1), NA())</f>
        <v>#N/A</v>
      </c>
      <c r="G88" s="547" t="e">
        <f>IF(ISNUMBER(Regressions!G98),ROUND(Regressions!G98, 1), NA())</f>
        <v>#N/A</v>
      </c>
      <c r="H88" s="548" t="e">
        <f>IF(ISNUMBER(Regressions!H98),ROUND(Regressions!H98, 1), NA())</f>
        <v>#N/A</v>
      </c>
      <c r="I88" s="549" t="e">
        <f>IF(ISNUMBER(Regressions!I98),ROUND(Regressions!I98, 1), NA())</f>
        <v>#N/A</v>
      </c>
      <c r="J88" s="550" t="e">
        <f>IF(ISNUMBER(Regressions!K98),ROUND(Regressions!K98, 1), NA())</f>
        <v>#N/A</v>
      </c>
      <c r="K88" s="546" t="e">
        <f>IF(ISNUMBER(Regressions!L98),ROUND(Regressions!L98, 1), NA())</f>
        <v>#N/A</v>
      </c>
      <c r="L88" s="551" t="e">
        <f>IF(ISNUMBER(Regressions!M98),ROUND(Regressions!M98, 1), NA())</f>
        <v>#N/A</v>
      </c>
      <c r="M88" s="548" t="e">
        <f>IF(ISNUMBER(Regressions!N98),ROUND(Regressions!N98, 1), NA())</f>
        <v>#N/A</v>
      </c>
      <c r="N88" s="549" t="e">
        <f>IF(ISNUMBER(Regressions!O98),ROUND(Regressions!O98, 1), NA())</f>
        <v>#N/A</v>
      </c>
      <c r="O88" s="550" t="e">
        <f>IF(ISNUMBER(Regressions!Q98),ROUND(Regressions!Q98, 1), NA())</f>
        <v>#N/A</v>
      </c>
      <c r="P88" s="546" t="e">
        <f>IF(ISNUMBER(Regressions!R98),ROUND(Regressions!R98, 1), NA())</f>
        <v>#N/A</v>
      </c>
      <c r="Q88" s="552" t="e">
        <f>IF(ISNUMBER(Regressions!S98),ROUND(Regressions!S98, 1), NA())</f>
        <v>#N/A</v>
      </c>
      <c r="R88" s="548" t="e">
        <f>IF(ISNUMBER(Regressions!T98),ROUND(Regressions!T98, 1), NA())</f>
        <v>#N/A</v>
      </c>
      <c r="S88" s="549" t="e">
        <f>IF(ISNUMBER(Regressions!U98),ROUND(Regressions!U98, 1), NA())</f>
        <v>#N/A</v>
      </c>
    </row>
    <row r="89" spans="1:19" x14ac:dyDescent="0.25">
      <c r="A89" s="541" t="str">
        <f>+Introduction!$C$7</f>
        <v>Viet Nam</v>
      </c>
      <c r="B89" s="542">
        <f>IF(ISBLANK(Regressions!B99), " ", Regressions!B99)</f>
        <v>2023</v>
      </c>
      <c r="C89" s="541" t="str">
        <f>HLOOKUP(Introduction!$G$4,nametranslations,25,FALSE)</f>
        <v>Rural</v>
      </c>
      <c r="D89" s="544">
        <f>IF(ISBLANK(Regressions!D99), " ", Regressions!D99)</f>
        <v>14412674.705015181</v>
      </c>
      <c r="E89" s="545" t="e">
        <f>IF(ISNUMBER(Regressions!E99),ROUND(Regressions!E99, 1), NA())</f>
        <v>#N/A</v>
      </c>
      <c r="F89" s="546" t="e">
        <f>IF(ISNUMBER(Regressions!F99),ROUND(Regressions!F99, 1), NA())</f>
        <v>#N/A</v>
      </c>
      <c r="G89" s="547" t="e">
        <f>IF(ISNUMBER(Regressions!G99),ROUND(Regressions!G99, 1), NA())</f>
        <v>#N/A</v>
      </c>
      <c r="H89" s="548" t="e">
        <f>IF(ISNUMBER(Regressions!H99),ROUND(Regressions!H99, 1), NA())</f>
        <v>#N/A</v>
      </c>
      <c r="I89" s="549" t="e">
        <f>IF(ISNUMBER(Regressions!I99),ROUND(Regressions!I99, 1), NA())</f>
        <v>#N/A</v>
      </c>
      <c r="J89" s="550" t="e">
        <f>IF(ISNUMBER(Regressions!K99),ROUND(Regressions!K99, 1), NA())</f>
        <v>#N/A</v>
      </c>
      <c r="K89" s="546" t="e">
        <f>IF(ISNUMBER(Regressions!L99),ROUND(Regressions!L99, 1), NA())</f>
        <v>#N/A</v>
      </c>
      <c r="L89" s="551" t="e">
        <f>IF(ISNUMBER(Regressions!M99),ROUND(Regressions!M99, 1), NA())</f>
        <v>#N/A</v>
      </c>
      <c r="M89" s="548" t="e">
        <f>IF(ISNUMBER(Regressions!N99),ROUND(Regressions!N99, 1), NA())</f>
        <v>#N/A</v>
      </c>
      <c r="N89" s="549" t="e">
        <f>IF(ISNUMBER(Regressions!O99),ROUND(Regressions!O99, 1), NA())</f>
        <v>#N/A</v>
      </c>
      <c r="O89" s="550" t="e">
        <f>IF(ISNUMBER(Regressions!Q99),ROUND(Regressions!Q99, 1), NA())</f>
        <v>#N/A</v>
      </c>
      <c r="P89" s="546" t="e">
        <f>IF(ISNUMBER(Regressions!R99),ROUND(Regressions!R99, 1), NA())</f>
        <v>#N/A</v>
      </c>
      <c r="Q89" s="552" t="e">
        <f>IF(ISNUMBER(Regressions!S99),ROUND(Regressions!S99, 1), NA())</f>
        <v>#N/A</v>
      </c>
      <c r="R89" s="548" t="e">
        <f>IF(ISNUMBER(Regressions!T99),ROUND(Regressions!T99, 1), NA())</f>
        <v>#N/A</v>
      </c>
      <c r="S89" s="549" t="e">
        <f>IF(ISNUMBER(Regressions!U99),ROUND(Regressions!U99, 1), NA())</f>
        <v>#N/A</v>
      </c>
    </row>
    <row r="90" spans="1:19" x14ac:dyDescent="0.25">
      <c r="A90" s="541" t="str">
        <f>+Introduction!$C$7</f>
        <v>Viet Nam</v>
      </c>
      <c r="B90" s="542">
        <f>IF(ISBLANK(Regressions!B100), " ", Regressions!B100)</f>
        <v>2024</v>
      </c>
      <c r="C90" s="541" t="str">
        <f>HLOOKUP(Introduction!$G$4,nametranslations,25,FALSE)</f>
        <v>Rural</v>
      </c>
      <c r="D90" s="544">
        <f>IF(ISBLANK(Regressions!D100), " ", Regressions!D100)</f>
        <v>14272980.038032837</v>
      </c>
      <c r="E90" s="545" t="e">
        <f>IF(ISNUMBER(Regressions!E100),ROUND(Regressions!E100, 1), NA())</f>
        <v>#N/A</v>
      </c>
      <c r="F90" s="546" t="e">
        <f>IF(ISNUMBER(Regressions!F100),ROUND(Regressions!F100, 1), NA())</f>
        <v>#N/A</v>
      </c>
      <c r="G90" s="547" t="e">
        <f>IF(ISNUMBER(Regressions!G100),ROUND(Regressions!G100, 1), NA())</f>
        <v>#N/A</v>
      </c>
      <c r="H90" s="548" t="e">
        <f>IF(ISNUMBER(Regressions!H100),ROUND(Regressions!H100, 1), NA())</f>
        <v>#N/A</v>
      </c>
      <c r="I90" s="549" t="e">
        <f>IF(ISNUMBER(Regressions!I100),ROUND(Regressions!I100, 1), NA())</f>
        <v>#N/A</v>
      </c>
      <c r="J90" s="550" t="e">
        <f>IF(ISNUMBER(Regressions!K100),ROUND(Regressions!K100, 1), NA())</f>
        <v>#N/A</v>
      </c>
      <c r="K90" s="546" t="e">
        <f>IF(ISNUMBER(Regressions!L100),ROUND(Regressions!L100, 1), NA())</f>
        <v>#N/A</v>
      </c>
      <c r="L90" s="551" t="e">
        <f>IF(ISNUMBER(Regressions!M100),ROUND(Regressions!M100, 1), NA())</f>
        <v>#N/A</v>
      </c>
      <c r="M90" s="548" t="e">
        <f>IF(ISNUMBER(Regressions!N100),ROUND(Regressions!N100, 1), NA())</f>
        <v>#N/A</v>
      </c>
      <c r="N90" s="549" t="e">
        <f>IF(ISNUMBER(Regressions!O100),ROUND(Regressions!O100, 1), NA())</f>
        <v>#N/A</v>
      </c>
      <c r="O90" s="550" t="e">
        <f>IF(ISNUMBER(Regressions!Q100),ROUND(Regressions!Q100, 1), NA())</f>
        <v>#N/A</v>
      </c>
      <c r="P90" s="546" t="e">
        <f>IF(ISNUMBER(Regressions!R100),ROUND(Regressions!R100, 1), NA())</f>
        <v>#N/A</v>
      </c>
      <c r="Q90" s="552" t="e">
        <f>IF(ISNUMBER(Regressions!S100),ROUND(Regressions!S100, 1), NA())</f>
        <v>#N/A</v>
      </c>
      <c r="R90" s="548" t="e">
        <f>IF(ISNUMBER(Regressions!T100),ROUND(Regressions!T100, 1), NA())</f>
        <v>#N/A</v>
      </c>
      <c r="S90" s="549" t="e">
        <f>IF(ISNUMBER(Regressions!U100),ROUND(Regressions!U100, 1), NA())</f>
        <v>#N/A</v>
      </c>
    </row>
    <row r="91" spans="1:19" x14ac:dyDescent="0.25">
      <c r="A91" s="557" t="str">
        <f>+Introduction!$C$7</f>
        <v>Viet Nam</v>
      </c>
      <c r="B91" s="558">
        <f>IF(ISBLANK(Regressions!B101), " ", Regressions!B101)</f>
        <v>2025</v>
      </c>
      <c r="C91" s="557" t="str">
        <f>HLOOKUP(Introduction!$G$4,nametranslations,25,FALSE)</f>
        <v>Rural</v>
      </c>
      <c r="D91" s="559">
        <f>IF(ISBLANK(Regressions!D101), " ", Regressions!D101)</f>
        <v>13138577.670409471</v>
      </c>
      <c r="E91" s="560" t="e">
        <f>IF(ISNUMBER(Regressions!E101),ROUND(Regressions!E101, 1), NA())</f>
        <v>#N/A</v>
      </c>
      <c r="F91" s="561" t="e">
        <f>IF(ISNUMBER(Regressions!F101),ROUND(Regressions!F101, 1), NA())</f>
        <v>#N/A</v>
      </c>
      <c r="G91" s="562" t="e">
        <f>IF(ISNUMBER(Regressions!G101),ROUND(Regressions!G101, 1), NA())</f>
        <v>#N/A</v>
      </c>
      <c r="H91" s="563" t="e">
        <f>IF(ISNUMBER(Regressions!H101),ROUND(Regressions!H101, 1), NA())</f>
        <v>#N/A</v>
      </c>
      <c r="I91" s="564" t="e">
        <f>IF(ISNUMBER(Regressions!I101),ROUND(Regressions!I101, 1), NA())</f>
        <v>#N/A</v>
      </c>
      <c r="J91" s="565" t="e">
        <f>IF(ISNUMBER(Regressions!K101),ROUND(Regressions!K101, 1), NA())</f>
        <v>#N/A</v>
      </c>
      <c r="K91" s="561" t="e">
        <f>IF(ISNUMBER(Regressions!L101),ROUND(Regressions!L101, 1), NA())</f>
        <v>#N/A</v>
      </c>
      <c r="L91" s="566" t="e">
        <f>IF(ISNUMBER(Regressions!M101),ROUND(Regressions!M101, 1), NA())</f>
        <v>#N/A</v>
      </c>
      <c r="M91" s="563" t="e">
        <f>IF(ISNUMBER(Regressions!N101),ROUND(Regressions!N101, 1), NA())</f>
        <v>#N/A</v>
      </c>
      <c r="N91" s="564" t="e">
        <f>IF(ISNUMBER(Regressions!O101),ROUND(Regressions!O101, 1), NA())</f>
        <v>#N/A</v>
      </c>
      <c r="O91" s="565" t="e">
        <f>IF(ISNUMBER(Regressions!Q101),ROUND(Regressions!Q101, 1), NA())</f>
        <v>#N/A</v>
      </c>
      <c r="P91" s="561" t="e">
        <f>IF(ISNUMBER(Regressions!R101),ROUND(Regressions!R101, 1), NA())</f>
        <v>#N/A</v>
      </c>
      <c r="Q91" s="567" t="e">
        <f>IF(ISNUMBER(Regressions!S101),ROUND(Regressions!S101, 1), NA())</f>
        <v>#N/A</v>
      </c>
      <c r="R91" s="563" t="e">
        <f>IF(ISNUMBER(Regressions!T101),ROUND(Regressions!T101, 1), NA())</f>
        <v>#N/A</v>
      </c>
      <c r="S91" s="564" t="e">
        <f>IF(ISNUMBER(Regressions!U101),ROUND(Regressions!U101, 1), NA())</f>
        <v>#N/A</v>
      </c>
    </row>
    <row r="92" spans="1:19" hidden="1" x14ac:dyDescent="0.25">
      <c r="A92" s="541" t="str">
        <f>+Introduction!$C$7</f>
        <v>Viet Nam</v>
      </c>
      <c r="B92" s="542">
        <f>IF(ISBLANK(Regressions!B102), " ", Regressions!B102)</f>
        <v>2026</v>
      </c>
      <c r="C92" s="541" t="str">
        <f>HLOOKUP(Introduction!$G$4,nametranslations,25,FALSE)</f>
        <v>Rural</v>
      </c>
      <c r="D92" s="544" t="str">
        <f>IF(ISBLANK(Regressions!D102), " ", Regressions!D102)</f>
        <v xml:space="preserve"> </v>
      </c>
      <c r="E92" s="545" t="e">
        <f>IF(ISNUMBER(Regressions!E102),ROUND(Regressions!E102, 1), NA())</f>
        <v>#N/A</v>
      </c>
      <c r="F92" s="546" t="e">
        <f>IF(ISNUMBER(Regressions!F102),ROUND(Regressions!F102, 1), NA())</f>
        <v>#N/A</v>
      </c>
      <c r="G92" s="547" t="e">
        <f>IF(ISNUMBER(Regressions!G102),ROUND(Regressions!G102, 1), NA())</f>
        <v>#N/A</v>
      </c>
      <c r="H92" s="548" t="e">
        <f>IF(ISNUMBER(Regressions!H102),ROUND(Regressions!H102, 1), NA())</f>
        <v>#N/A</v>
      </c>
      <c r="I92" s="549" t="e">
        <f>IF(ISNUMBER(Regressions!I102),ROUND(Regressions!I102, 1), NA())</f>
        <v>#N/A</v>
      </c>
      <c r="J92" s="550" t="e">
        <f>IF(ISNUMBER(Regressions!K102),ROUND(Regressions!K102, 1), NA())</f>
        <v>#N/A</v>
      </c>
      <c r="K92" s="546" t="e">
        <f>IF(ISNUMBER(Regressions!L102),ROUND(Regressions!L102, 1), NA())</f>
        <v>#N/A</v>
      </c>
      <c r="L92" s="551" t="e">
        <f>IF(ISNUMBER(Regressions!M102),ROUND(Regressions!M102, 1), NA())</f>
        <v>#N/A</v>
      </c>
      <c r="M92" s="548" t="e">
        <f>IF(ISNUMBER(Regressions!N102),ROUND(Regressions!N102, 1), NA())</f>
        <v>#N/A</v>
      </c>
      <c r="N92" s="549" t="e">
        <f>IF(ISNUMBER(Regressions!O102),ROUND(Regressions!O102, 1), NA())</f>
        <v>#N/A</v>
      </c>
      <c r="O92" s="550" t="e">
        <f>IF(ISNUMBER(Regressions!Q102),ROUND(Regressions!Q102, 1), NA())</f>
        <v>#N/A</v>
      </c>
      <c r="P92" s="546" t="e">
        <f>IF(ISNUMBER(Regressions!R102),ROUND(Regressions!R102, 1), NA())</f>
        <v>#N/A</v>
      </c>
      <c r="Q92" s="552" t="e">
        <f>IF(ISNUMBER(Regressions!S102),ROUND(Regressions!S102, 1), NA())</f>
        <v>#N/A</v>
      </c>
      <c r="R92" s="548" t="e">
        <f>IF(ISNUMBER(Regressions!T102),ROUND(Regressions!T102, 1), NA())</f>
        <v>#N/A</v>
      </c>
      <c r="S92" s="549" t="e">
        <f>IF(ISNUMBER(Regressions!U102),ROUND(Regressions!U102, 1), NA())</f>
        <v>#N/A</v>
      </c>
    </row>
    <row r="93" spans="1:19" hidden="1" x14ac:dyDescent="0.25">
      <c r="A93" s="541" t="str">
        <f>+Introduction!$C$7</f>
        <v>Viet Nam</v>
      </c>
      <c r="B93" s="542">
        <f>IF(ISBLANK(Regressions!B103), " ", Regressions!B103)</f>
        <v>2027</v>
      </c>
      <c r="C93" s="541" t="str">
        <f>HLOOKUP(Introduction!$G$4,nametranslations,25,FALSE)</f>
        <v>Rural</v>
      </c>
      <c r="D93" s="544" t="str">
        <f>IF(ISBLANK(Regressions!D103), " ", Regressions!D103)</f>
        <v xml:space="preserve"> </v>
      </c>
      <c r="E93" s="545" t="e">
        <f>IF(ISNUMBER(Regressions!E103),ROUND(Regressions!E103, 1), NA())</f>
        <v>#N/A</v>
      </c>
      <c r="F93" s="546" t="e">
        <f>IF(ISNUMBER(Regressions!F103),ROUND(Regressions!F103, 1), NA())</f>
        <v>#N/A</v>
      </c>
      <c r="G93" s="547" t="e">
        <f>IF(ISNUMBER(Regressions!G103),ROUND(Regressions!G103, 1), NA())</f>
        <v>#N/A</v>
      </c>
      <c r="H93" s="548" t="e">
        <f>IF(ISNUMBER(Regressions!H103),ROUND(Regressions!H103, 1), NA())</f>
        <v>#N/A</v>
      </c>
      <c r="I93" s="549" t="e">
        <f>IF(ISNUMBER(Regressions!I103),ROUND(Regressions!I103, 1), NA())</f>
        <v>#N/A</v>
      </c>
      <c r="J93" s="550" t="e">
        <f>IF(ISNUMBER(Regressions!K103),ROUND(Regressions!K103, 1), NA())</f>
        <v>#N/A</v>
      </c>
      <c r="K93" s="546" t="e">
        <f>IF(ISNUMBER(Regressions!L103),ROUND(Regressions!L103, 1), NA())</f>
        <v>#N/A</v>
      </c>
      <c r="L93" s="551" t="e">
        <f>IF(ISNUMBER(Regressions!M103),ROUND(Regressions!M103, 1), NA())</f>
        <v>#N/A</v>
      </c>
      <c r="M93" s="548" t="e">
        <f>IF(ISNUMBER(Regressions!N103),ROUND(Regressions!N103, 1), NA())</f>
        <v>#N/A</v>
      </c>
      <c r="N93" s="549" t="e">
        <f>IF(ISNUMBER(Regressions!O103),ROUND(Regressions!O103, 1), NA())</f>
        <v>#N/A</v>
      </c>
      <c r="O93" s="550" t="e">
        <f>IF(ISNUMBER(Regressions!Q103),ROUND(Regressions!Q103, 1), NA())</f>
        <v>#N/A</v>
      </c>
      <c r="P93" s="546" t="e">
        <f>IF(ISNUMBER(Regressions!R103),ROUND(Regressions!R103, 1), NA())</f>
        <v>#N/A</v>
      </c>
      <c r="Q93" s="552" t="e">
        <f>IF(ISNUMBER(Regressions!S103),ROUND(Regressions!S103, 1), NA())</f>
        <v>#N/A</v>
      </c>
      <c r="R93" s="548" t="e">
        <f>IF(ISNUMBER(Regressions!T103),ROUND(Regressions!T103, 1), NA())</f>
        <v>#N/A</v>
      </c>
      <c r="S93" s="549" t="e">
        <f>IF(ISNUMBER(Regressions!U103),ROUND(Regressions!U103, 1), NA())</f>
        <v>#N/A</v>
      </c>
    </row>
    <row r="94" spans="1:19" hidden="1" x14ac:dyDescent="0.25">
      <c r="A94" s="541" t="str">
        <f>+Introduction!$C$7</f>
        <v>Viet Nam</v>
      </c>
      <c r="B94" s="542">
        <f>IF(ISBLANK(Regressions!B104), " ", Regressions!B104)</f>
        <v>2028</v>
      </c>
      <c r="C94" s="541" t="str">
        <f>HLOOKUP(Introduction!$G$4,nametranslations,25,FALSE)</f>
        <v>Rural</v>
      </c>
      <c r="D94" s="544" t="str">
        <f>IF(ISBLANK(Regressions!D104), " ", Regressions!D104)</f>
        <v xml:space="preserve"> </v>
      </c>
      <c r="E94" s="545" t="e">
        <f>IF(ISNUMBER(Regressions!E104),ROUND(Regressions!E104, 1), NA())</f>
        <v>#N/A</v>
      </c>
      <c r="F94" s="546" t="e">
        <f>IF(ISNUMBER(Regressions!F104),ROUND(Regressions!F104, 1), NA())</f>
        <v>#N/A</v>
      </c>
      <c r="G94" s="547" t="e">
        <f>IF(ISNUMBER(Regressions!G104),ROUND(Regressions!G104, 1), NA())</f>
        <v>#N/A</v>
      </c>
      <c r="H94" s="548" t="e">
        <f>IF(ISNUMBER(Regressions!H104),ROUND(Regressions!H104, 1), NA())</f>
        <v>#N/A</v>
      </c>
      <c r="I94" s="549" t="e">
        <f>IF(ISNUMBER(Regressions!I104),ROUND(Regressions!I104, 1), NA())</f>
        <v>#N/A</v>
      </c>
      <c r="J94" s="550" t="e">
        <f>IF(ISNUMBER(Regressions!K104),ROUND(Regressions!K104, 1), NA())</f>
        <v>#N/A</v>
      </c>
      <c r="K94" s="546" t="e">
        <f>IF(ISNUMBER(Regressions!L104),ROUND(Regressions!L104, 1), NA())</f>
        <v>#N/A</v>
      </c>
      <c r="L94" s="551" t="e">
        <f>IF(ISNUMBER(Regressions!M104),ROUND(Regressions!M104, 1), NA())</f>
        <v>#N/A</v>
      </c>
      <c r="M94" s="548" t="e">
        <f>IF(ISNUMBER(Regressions!N104),ROUND(Regressions!N104, 1), NA())</f>
        <v>#N/A</v>
      </c>
      <c r="N94" s="549" t="e">
        <f>IF(ISNUMBER(Regressions!O104),ROUND(Regressions!O104, 1), NA())</f>
        <v>#N/A</v>
      </c>
      <c r="O94" s="550" t="e">
        <f>IF(ISNUMBER(Regressions!Q104),ROUND(Regressions!Q104, 1), NA())</f>
        <v>#N/A</v>
      </c>
      <c r="P94" s="546" t="e">
        <f>IF(ISNUMBER(Regressions!R104),ROUND(Regressions!R104, 1), NA())</f>
        <v>#N/A</v>
      </c>
      <c r="Q94" s="552" t="e">
        <f>IF(ISNUMBER(Regressions!S104),ROUND(Regressions!S104, 1), NA())</f>
        <v>#N/A</v>
      </c>
      <c r="R94" s="548" t="e">
        <f>IF(ISNUMBER(Regressions!T104),ROUND(Regressions!T104, 1), NA())</f>
        <v>#N/A</v>
      </c>
      <c r="S94" s="549" t="e">
        <f>IF(ISNUMBER(Regressions!U104),ROUND(Regressions!U104, 1), NA())</f>
        <v>#N/A</v>
      </c>
    </row>
    <row r="95" spans="1:19" hidden="1" x14ac:dyDescent="0.25">
      <c r="A95" s="541" t="str">
        <f>+Introduction!$C$7</f>
        <v>Viet Nam</v>
      </c>
      <c r="B95" s="542">
        <f>IF(ISBLANK(Regressions!B105), " ", Regressions!B105)</f>
        <v>2029</v>
      </c>
      <c r="C95" s="541" t="str">
        <f>HLOOKUP(Introduction!$G$4,nametranslations,25,FALSE)</f>
        <v>Rural</v>
      </c>
      <c r="D95" s="544" t="str">
        <f>IF(ISBLANK(Regressions!D105), " ", Regressions!D105)</f>
        <v xml:space="preserve"> </v>
      </c>
      <c r="E95" s="545" t="e">
        <f>IF(ISNUMBER(Regressions!E105),ROUND(Regressions!E105, 1), NA())</f>
        <v>#N/A</v>
      </c>
      <c r="F95" s="546" t="e">
        <f>IF(ISNUMBER(Regressions!F105),ROUND(Regressions!F105, 1), NA())</f>
        <v>#N/A</v>
      </c>
      <c r="G95" s="547" t="e">
        <f>IF(ISNUMBER(Regressions!G105),ROUND(Regressions!G105, 1), NA())</f>
        <v>#N/A</v>
      </c>
      <c r="H95" s="548" t="e">
        <f>IF(ISNUMBER(Regressions!H105),ROUND(Regressions!H105, 1), NA())</f>
        <v>#N/A</v>
      </c>
      <c r="I95" s="549" t="e">
        <f>IF(ISNUMBER(Regressions!I105),ROUND(Regressions!I105, 1), NA())</f>
        <v>#N/A</v>
      </c>
      <c r="J95" s="550" t="e">
        <f>IF(ISNUMBER(Regressions!K105),ROUND(Regressions!K105, 1), NA())</f>
        <v>#N/A</v>
      </c>
      <c r="K95" s="546" t="e">
        <f>IF(ISNUMBER(Regressions!L105),ROUND(Regressions!L105, 1), NA())</f>
        <v>#N/A</v>
      </c>
      <c r="L95" s="551" t="e">
        <f>IF(ISNUMBER(Regressions!M105),ROUND(Regressions!M105, 1), NA())</f>
        <v>#N/A</v>
      </c>
      <c r="M95" s="548" t="e">
        <f>IF(ISNUMBER(Regressions!N105),ROUND(Regressions!N105, 1), NA())</f>
        <v>#N/A</v>
      </c>
      <c r="N95" s="549" t="e">
        <f>IF(ISNUMBER(Regressions!O105),ROUND(Regressions!O105, 1), NA())</f>
        <v>#N/A</v>
      </c>
      <c r="O95" s="550" t="e">
        <f>IF(ISNUMBER(Regressions!Q105),ROUND(Regressions!Q105, 1), NA())</f>
        <v>#N/A</v>
      </c>
      <c r="P95" s="546" t="e">
        <f>IF(ISNUMBER(Regressions!R105),ROUND(Regressions!R105, 1), NA())</f>
        <v>#N/A</v>
      </c>
      <c r="Q95" s="552" t="e">
        <f>IF(ISNUMBER(Regressions!S105),ROUND(Regressions!S105, 1), NA())</f>
        <v>#N/A</v>
      </c>
      <c r="R95" s="548" t="e">
        <f>IF(ISNUMBER(Regressions!T105),ROUND(Regressions!T105, 1), NA())</f>
        <v>#N/A</v>
      </c>
      <c r="S95" s="549" t="e">
        <f>IF(ISNUMBER(Regressions!U105),ROUND(Regressions!U105, 1), NA())</f>
        <v>#N/A</v>
      </c>
    </row>
    <row r="96" spans="1:19" hidden="1" x14ac:dyDescent="0.25">
      <c r="A96" s="541" t="str">
        <f>+Introduction!$C$7</f>
        <v>Viet Nam</v>
      </c>
      <c r="B96" s="542">
        <f>IF(ISBLANK(Regressions!B106), " ", Regressions!B106)</f>
        <v>2030</v>
      </c>
      <c r="C96" s="541" t="str">
        <f>HLOOKUP(Introduction!$G$4,nametranslations,25,FALSE)</f>
        <v>Rural</v>
      </c>
      <c r="D96" s="544" t="str">
        <f>IF(ISBLANK(Regressions!D106), " ", Regressions!D106)</f>
        <v xml:space="preserve"> </v>
      </c>
      <c r="E96" s="545" t="e">
        <f>IF(ISNUMBER(Regressions!E106),ROUND(Regressions!E106, 1), NA())</f>
        <v>#N/A</v>
      </c>
      <c r="F96" s="546" t="e">
        <f>IF(ISNUMBER(Regressions!F106),ROUND(Regressions!F106, 1), NA())</f>
        <v>#N/A</v>
      </c>
      <c r="G96" s="547" t="e">
        <f>IF(ISNUMBER(Regressions!G106),ROUND(Regressions!G106, 1), NA())</f>
        <v>#N/A</v>
      </c>
      <c r="H96" s="548" t="e">
        <f>IF(ISNUMBER(Regressions!H106),ROUND(Regressions!H106, 1), NA())</f>
        <v>#N/A</v>
      </c>
      <c r="I96" s="549" t="e">
        <f>IF(ISNUMBER(Regressions!I106),ROUND(Regressions!I106, 1), NA())</f>
        <v>#N/A</v>
      </c>
      <c r="J96" s="550" t="e">
        <f>IF(ISNUMBER(Regressions!K106),ROUND(Regressions!K106, 1), NA())</f>
        <v>#N/A</v>
      </c>
      <c r="K96" s="546" t="e">
        <f>IF(ISNUMBER(Regressions!L106),ROUND(Regressions!L106, 1), NA())</f>
        <v>#N/A</v>
      </c>
      <c r="L96" s="551" t="e">
        <f>IF(ISNUMBER(Regressions!M106),ROUND(Regressions!M106, 1), NA())</f>
        <v>#N/A</v>
      </c>
      <c r="M96" s="548" t="e">
        <f>IF(ISNUMBER(Regressions!N106),ROUND(Regressions!N106, 1), NA())</f>
        <v>#N/A</v>
      </c>
      <c r="N96" s="549" t="e">
        <f>IF(ISNUMBER(Regressions!O106),ROUND(Regressions!O106, 1), NA())</f>
        <v>#N/A</v>
      </c>
      <c r="O96" s="550" t="e">
        <f>IF(ISNUMBER(Regressions!Q106),ROUND(Regressions!Q106, 1), NA())</f>
        <v>#N/A</v>
      </c>
      <c r="P96" s="546" t="e">
        <f>IF(ISNUMBER(Regressions!R106),ROUND(Regressions!R106, 1), NA())</f>
        <v>#N/A</v>
      </c>
      <c r="Q96" s="552" t="e">
        <f>IF(ISNUMBER(Regressions!S106),ROUND(Regressions!S106, 1), NA())</f>
        <v>#N/A</v>
      </c>
      <c r="R96" s="548" t="e">
        <f>IF(ISNUMBER(Regressions!T106),ROUND(Regressions!T106, 1), NA())</f>
        <v>#N/A</v>
      </c>
      <c r="S96" s="549" t="e">
        <f>IF(ISNUMBER(Regressions!U106),ROUND(Regressions!U106, 1), NA())</f>
        <v>#N/A</v>
      </c>
    </row>
    <row r="97" spans="1:19" x14ac:dyDescent="0.25">
      <c r="A97" s="541" t="str">
        <f>+Introduction!$C$7</f>
        <v>Viet Nam</v>
      </c>
      <c r="B97" s="542">
        <f>IF(ISBLANK(Regressions!B107), " ", Regressions!B107)</f>
        <v>2000</v>
      </c>
      <c r="C97" s="541" t="str">
        <f>HLOOKUP(Introduction!$G$4,nametranslations,27,FALSE)</f>
        <v>Pre-primary</v>
      </c>
      <c r="D97" s="544">
        <f>IF(ISBLANK(Regressions!D107), " ", Regressions!D107)</f>
        <v>4726391</v>
      </c>
      <c r="E97" s="545" t="e">
        <f>IF(ISNUMBER(Regressions!E107),ROUND(Regressions!E107, 1), NA())</f>
        <v>#N/A</v>
      </c>
      <c r="F97" s="546" t="e">
        <f>IF(ISNUMBER(Regressions!F107),ROUND(Regressions!F107, 1), NA())</f>
        <v>#N/A</v>
      </c>
      <c r="G97" s="547" t="e">
        <f>IF(ISNUMBER(Regressions!G107),ROUND(Regressions!G107, 1), NA())</f>
        <v>#N/A</v>
      </c>
      <c r="H97" s="548" t="e">
        <f>IF(ISNUMBER(Regressions!H107),ROUND(Regressions!H107, 1), NA())</f>
        <v>#N/A</v>
      </c>
      <c r="I97" s="549" t="e">
        <f>IF(ISNUMBER(Regressions!I107),ROUND(Regressions!I107, 1), NA())</f>
        <v>#N/A</v>
      </c>
      <c r="J97" s="550" t="e">
        <f>IF(ISNUMBER(Regressions!K107),ROUND(Regressions!K107, 1), NA())</f>
        <v>#N/A</v>
      </c>
      <c r="K97" s="546" t="e">
        <f>IF(ISNUMBER(Regressions!L107),ROUND(Regressions!L107, 1), NA())</f>
        <v>#N/A</v>
      </c>
      <c r="L97" s="551" t="e">
        <f>IF(ISNUMBER(Regressions!M107),ROUND(Regressions!M107, 1), NA())</f>
        <v>#N/A</v>
      </c>
      <c r="M97" s="548" t="e">
        <f>IF(ISNUMBER(Regressions!N107),ROUND(Regressions!N107, 1), NA())</f>
        <v>#N/A</v>
      </c>
      <c r="N97" s="549" t="e">
        <f>IF(ISNUMBER(Regressions!O107),ROUND(Regressions!O107, 1), NA())</f>
        <v>#N/A</v>
      </c>
      <c r="O97" s="550" t="e">
        <f>IF(ISNUMBER(Regressions!Q107),ROUND(Regressions!Q107, 1), NA())</f>
        <v>#N/A</v>
      </c>
      <c r="P97" s="546" t="e">
        <f>IF(ISNUMBER(Regressions!R107),ROUND(Regressions!R107, 1), NA())</f>
        <v>#N/A</v>
      </c>
      <c r="Q97" s="552" t="e">
        <f>IF(ISNUMBER(Regressions!S107),ROUND(Regressions!S107, 1), NA())</f>
        <v>#N/A</v>
      </c>
      <c r="R97" s="548" t="e">
        <f>IF(ISNUMBER(Regressions!T107),ROUND(Regressions!T107, 1), NA())</f>
        <v>#N/A</v>
      </c>
      <c r="S97" s="549" t="e">
        <f>IF(ISNUMBER(Regressions!U107),ROUND(Regressions!U107, 1), NA())</f>
        <v>#N/A</v>
      </c>
    </row>
    <row r="98" spans="1:19" x14ac:dyDescent="0.25">
      <c r="A98" s="541" t="str">
        <f>+Introduction!$C$7</f>
        <v>Viet Nam</v>
      </c>
      <c r="B98" s="542">
        <f>IF(ISBLANK(Regressions!B108), " ", Regressions!B108)</f>
        <v>2001</v>
      </c>
      <c r="C98" s="541" t="str">
        <f>HLOOKUP(Introduction!$G$4,nametranslations,27,FALSE)</f>
        <v>Pre-primary</v>
      </c>
      <c r="D98" s="544">
        <f>IF(ISBLANK(Regressions!D108), " ", Regressions!D108)</f>
        <v>4465171</v>
      </c>
      <c r="E98" s="545" t="e">
        <f>IF(ISNUMBER(Regressions!E108),ROUND(Regressions!E108, 1), NA())</f>
        <v>#N/A</v>
      </c>
      <c r="F98" s="546" t="e">
        <f>IF(ISNUMBER(Regressions!F108),ROUND(Regressions!F108, 1), NA())</f>
        <v>#N/A</v>
      </c>
      <c r="G98" s="547" t="e">
        <f>IF(ISNUMBER(Regressions!G108),ROUND(Regressions!G108, 1), NA())</f>
        <v>#N/A</v>
      </c>
      <c r="H98" s="548" t="e">
        <f>IF(ISNUMBER(Regressions!H108),ROUND(Regressions!H108, 1), NA())</f>
        <v>#N/A</v>
      </c>
      <c r="I98" s="549" t="e">
        <f>IF(ISNUMBER(Regressions!I108),ROUND(Regressions!I108, 1), NA())</f>
        <v>#N/A</v>
      </c>
      <c r="J98" s="550" t="e">
        <f>IF(ISNUMBER(Regressions!K108),ROUND(Regressions!K108, 1), NA())</f>
        <v>#N/A</v>
      </c>
      <c r="K98" s="546" t="e">
        <f>IF(ISNUMBER(Regressions!L108),ROUND(Regressions!L108, 1), NA())</f>
        <v>#N/A</v>
      </c>
      <c r="L98" s="551" t="e">
        <f>IF(ISNUMBER(Regressions!M108),ROUND(Regressions!M108, 1), NA())</f>
        <v>#N/A</v>
      </c>
      <c r="M98" s="548" t="e">
        <f>IF(ISNUMBER(Regressions!N108),ROUND(Regressions!N108, 1), NA())</f>
        <v>#N/A</v>
      </c>
      <c r="N98" s="549" t="e">
        <f>IF(ISNUMBER(Regressions!O108),ROUND(Regressions!O108, 1), NA())</f>
        <v>#N/A</v>
      </c>
      <c r="O98" s="550" t="e">
        <f>IF(ISNUMBER(Regressions!Q108),ROUND(Regressions!Q108, 1), NA())</f>
        <v>#N/A</v>
      </c>
      <c r="P98" s="546" t="e">
        <f>IF(ISNUMBER(Regressions!R108),ROUND(Regressions!R108, 1), NA())</f>
        <v>#N/A</v>
      </c>
      <c r="Q98" s="552" t="e">
        <f>IF(ISNUMBER(Regressions!S108),ROUND(Regressions!S108, 1), NA())</f>
        <v>#N/A</v>
      </c>
      <c r="R98" s="548" t="e">
        <f>IF(ISNUMBER(Regressions!T108),ROUND(Regressions!T108, 1), NA())</f>
        <v>#N/A</v>
      </c>
      <c r="S98" s="549" t="e">
        <f>IF(ISNUMBER(Regressions!U108),ROUND(Regressions!U108, 1), NA())</f>
        <v>#N/A</v>
      </c>
    </row>
    <row r="99" spans="1:19" x14ac:dyDescent="0.25">
      <c r="A99" s="541" t="str">
        <f>+Introduction!$C$7</f>
        <v>Viet Nam</v>
      </c>
      <c r="B99" s="542">
        <f>IF(ISBLANK(Regressions!B109), " ", Regressions!B109)</f>
        <v>2002</v>
      </c>
      <c r="C99" s="541" t="str">
        <f>HLOOKUP(Introduction!$G$4,nametranslations,27,FALSE)</f>
        <v>Pre-primary</v>
      </c>
      <c r="D99" s="544">
        <f>IF(ISBLANK(Regressions!D109), " ", Regressions!D109)</f>
        <v>4216622</v>
      </c>
      <c r="E99" s="545" t="e">
        <f>IF(ISNUMBER(Regressions!E109),ROUND(Regressions!E109, 1), NA())</f>
        <v>#N/A</v>
      </c>
      <c r="F99" s="546" t="e">
        <f>IF(ISNUMBER(Regressions!F109),ROUND(Regressions!F109, 1), NA())</f>
        <v>#N/A</v>
      </c>
      <c r="G99" s="547" t="e">
        <f>IF(ISNUMBER(Regressions!G109),ROUND(Regressions!G109, 1), NA())</f>
        <v>#N/A</v>
      </c>
      <c r="H99" s="548" t="e">
        <f>IF(ISNUMBER(Regressions!H109),ROUND(Regressions!H109, 1), NA())</f>
        <v>#N/A</v>
      </c>
      <c r="I99" s="549" t="e">
        <f>IF(ISNUMBER(Regressions!I109),ROUND(Regressions!I109, 1), NA())</f>
        <v>#N/A</v>
      </c>
      <c r="J99" s="550" t="e">
        <f>IF(ISNUMBER(Regressions!K109),ROUND(Regressions!K109, 1), NA())</f>
        <v>#N/A</v>
      </c>
      <c r="K99" s="546" t="e">
        <f>IF(ISNUMBER(Regressions!L109),ROUND(Regressions!L109, 1), NA())</f>
        <v>#N/A</v>
      </c>
      <c r="L99" s="551" t="e">
        <f>IF(ISNUMBER(Regressions!M109),ROUND(Regressions!M109, 1), NA())</f>
        <v>#N/A</v>
      </c>
      <c r="M99" s="548" t="e">
        <f>IF(ISNUMBER(Regressions!N109),ROUND(Regressions!N109, 1), NA())</f>
        <v>#N/A</v>
      </c>
      <c r="N99" s="549" t="e">
        <f>IF(ISNUMBER(Regressions!O109),ROUND(Regressions!O109, 1), NA())</f>
        <v>#N/A</v>
      </c>
      <c r="O99" s="550" t="e">
        <f>IF(ISNUMBER(Regressions!Q109),ROUND(Regressions!Q109, 1), NA())</f>
        <v>#N/A</v>
      </c>
      <c r="P99" s="546" t="e">
        <f>IF(ISNUMBER(Regressions!R109),ROUND(Regressions!R109, 1), NA())</f>
        <v>#N/A</v>
      </c>
      <c r="Q99" s="552" t="e">
        <f>IF(ISNUMBER(Regressions!S109),ROUND(Regressions!S109, 1), NA())</f>
        <v>#N/A</v>
      </c>
      <c r="R99" s="548" t="e">
        <f>IF(ISNUMBER(Regressions!T109),ROUND(Regressions!T109, 1), NA())</f>
        <v>#N/A</v>
      </c>
      <c r="S99" s="549" t="e">
        <f>IF(ISNUMBER(Regressions!U109),ROUND(Regressions!U109, 1), NA())</f>
        <v>#N/A</v>
      </c>
    </row>
    <row r="100" spans="1:19" x14ac:dyDescent="0.25">
      <c r="A100" s="541" t="str">
        <f>+Introduction!$C$7</f>
        <v>Viet Nam</v>
      </c>
      <c r="B100" s="542">
        <f>IF(ISBLANK(Regressions!B110), " ", Regressions!B110)</f>
        <v>2003</v>
      </c>
      <c r="C100" s="541" t="str">
        <f>HLOOKUP(Introduction!$G$4,nametranslations,27,FALSE)</f>
        <v>Pre-primary</v>
      </c>
      <c r="D100" s="544">
        <f>IF(ISBLANK(Regressions!D110), " ", Regressions!D110)</f>
        <v>4029412</v>
      </c>
      <c r="E100" s="545" t="e">
        <f>IF(ISNUMBER(Regressions!E110),ROUND(Regressions!E110, 1), NA())</f>
        <v>#N/A</v>
      </c>
      <c r="F100" s="546" t="e">
        <f>IF(ISNUMBER(Regressions!F110),ROUND(Regressions!F110, 1), NA())</f>
        <v>#N/A</v>
      </c>
      <c r="G100" s="547" t="e">
        <f>IF(ISNUMBER(Regressions!G110),ROUND(Regressions!G110, 1), NA())</f>
        <v>#N/A</v>
      </c>
      <c r="H100" s="548" t="e">
        <f>IF(ISNUMBER(Regressions!H110),ROUND(Regressions!H110, 1), NA())</f>
        <v>#N/A</v>
      </c>
      <c r="I100" s="549" t="e">
        <f>IF(ISNUMBER(Regressions!I110),ROUND(Regressions!I110, 1), NA())</f>
        <v>#N/A</v>
      </c>
      <c r="J100" s="550" t="e">
        <f>IF(ISNUMBER(Regressions!K110),ROUND(Regressions!K110, 1), NA())</f>
        <v>#N/A</v>
      </c>
      <c r="K100" s="546" t="e">
        <f>IF(ISNUMBER(Regressions!L110),ROUND(Regressions!L110, 1), NA())</f>
        <v>#N/A</v>
      </c>
      <c r="L100" s="551" t="e">
        <f>IF(ISNUMBER(Regressions!M110),ROUND(Regressions!M110, 1), NA())</f>
        <v>#N/A</v>
      </c>
      <c r="M100" s="548" t="e">
        <f>IF(ISNUMBER(Regressions!N110),ROUND(Regressions!N110, 1), NA())</f>
        <v>#N/A</v>
      </c>
      <c r="N100" s="549" t="e">
        <f>IF(ISNUMBER(Regressions!O110),ROUND(Regressions!O110, 1), NA())</f>
        <v>#N/A</v>
      </c>
      <c r="O100" s="550" t="e">
        <f>IF(ISNUMBER(Regressions!Q110),ROUND(Regressions!Q110, 1), NA())</f>
        <v>#N/A</v>
      </c>
      <c r="P100" s="546" t="e">
        <f>IF(ISNUMBER(Regressions!R110),ROUND(Regressions!R110, 1), NA())</f>
        <v>#N/A</v>
      </c>
      <c r="Q100" s="552" t="e">
        <f>IF(ISNUMBER(Regressions!S110),ROUND(Regressions!S110, 1), NA())</f>
        <v>#N/A</v>
      </c>
      <c r="R100" s="548" t="e">
        <f>IF(ISNUMBER(Regressions!T110),ROUND(Regressions!T110, 1), NA())</f>
        <v>#N/A</v>
      </c>
      <c r="S100" s="549" t="e">
        <f>IF(ISNUMBER(Regressions!U110),ROUND(Regressions!U110, 1), NA())</f>
        <v>#N/A</v>
      </c>
    </row>
    <row r="101" spans="1:19" x14ac:dyDescent="0.25">
      <c r="A101" s="541" t="str">
        <f>+Introduction!$C$7</f>
        <v>Viet Nam</v>
      </c>
      <c r="B101" s="542">
        <f>IF(ISBLANK(Regressions!B111), " ", Regressions!B111)</f>
        <v>2004</v>
      </c>
      <c r="C101" s="541" t="str">
        <f>HLOOKUP(Introduction!$G$4,nametranslations,27,FALSE)</f>
        <v>Pre-primary</v>
      </c>
      <c r="D101" s="544">
        <f>IF(ISBLANK(Regressions!D111), " ", Regressions!D111)</f>
        <v>3968064</v>
      </c>
      <c r="E101" s="545" t="e">
        <f>IF(ISNUMBER(Regressions!E111),ROUND(Regressions!E111, 1), NA())</f>
        <v>#N/A</v>
      </c>
      <c r="F101" s="546" t="e">
        <f>IF(ISNUMBER(Regressions!F111),ROUND(Regressions!F111, 1), NA())</f>
        <v>#N/A</v>
      </c>
      <c r="G101" s="547" t="e">
        <f>IF(ISNUMBER(Regressions!G111),ROUND(Regressions!G111, 1), NA())</f>
        <v>#N/A</v>
      </c>
      <c r="H101" s="548" t="e">
        <f>IF(ISNUMBER(Regressions!H111),ROUND(Regressions!H111, 1), NA())</f>
        <v>#N/A</v>
      </c>
      <c r="I101" s="549" t="e">
        <f>IF(ISNUMBER(Regressions!I111),ROUND(Regressions!I111, 1), NA())</f>
        <v>#N/A</v>
      </c>
      <c r="J101" s="550" t="e">
        <f>IF(ISNUMBER(Regressions!K111),ROUND(Regressions!K111, 1), NA())</f>
        <v>#N/A</v>
      </c>
      <c r="K101" s="546" t="e">
        <f>IF(ISNUMBER(Regressions!L111),ROUND(Regressions!L111, 1), NA())</f>
        <v>#N/A</v>
      </c>
      <c r="L101" s="551" t="e">
        <f>IF(ISNUMBER(Regressions!M111),ROUND(Regressions!M111, 1), NA())</f>
        <v>#N/A</v>
      </c>
      <c r="M101" s="548" t="e">
        <f>IF(ISNUMBER(Regressions!N111),ROUND(Regressions!N111, 1), NA())</f>
        <v>#N/A</v>
      </c>
      <c r="N101" s="549" t="e">
        <f>IF(ISNUMBER(Regressions!O111),ROUND(Regressions!O111, 1), NA())</f>
        <v>#N/A</v>
      </c>
      <c r="O101" s="550" t="e">
        <f>IF(ISNUMBER(Regressions!Q111),ROUND(Regressions!Q111, 1), NA())</f>
        <v>#N/A</v>
      </c>
      <c r="P101" s="546" t="e">
        <f>IF(ISNUMBER(Regressions!R111),ROUND(Regressions!R111, 1), NA())</f>
        <v>#N/A</v>
      </c>
      <c r="Q101" s="552" t="e">
        <f>IF(ISNUMBER(Regressions!S111),ROUND(Regressions!S111, 1), NA())</f>
        <v>#N/A</v>
      </c>
      <c r="R101" s="548" t="e">
        <f>IF(ISNUMBER(Regressions!T111),ROUND(Regressions!T111, 1), NA())</f>
        <v>#N/A</v>
      </c>
      <c r="S101" s="549" t="e">
        <f>IF(ISNUMBER(Regressions!U111),ROUND(Regressions!U111, 1), NA())</f>
        <v>#N/A</v>
      </c>
    </row>
    <row r="102" spans="1:19" x14ac:dyDescent="0.25">
      <c r="A102" s="541" t="str">
        <f>+Introduction!$C$7</f>
        <v>Viet Nam</v>
      </c>
      <c r="B102" s="542">
        <f>IF(ISBLANK(Regressions!B112), " ", Regressions!B112)</f>
        <v>2005</v>
      </c>
      <c r="C102" s="541" t="str">
        <f>HLOOKUP(Introduction!$G$4,nametranslations,27,FALSE)</f>
        <v>Pre-primary</v>
      </c>
      <c r="D102" s="544">
        <f>IF(ISBLANK(Regressions!D112), " ", Regressions!D112)</f>
        <v>4004983</v>
      </c>
      <c r="E102" s="545" t="e">
        <f>IF(ISNUMBER(Regressions!E112),ROUND(Regressions!E112, 1), NA())</f>
        <v>#N/A</v>
      </c>
      <c r="F102" s="546" t="e">
        <f>IF(ISNUMBER(Regressions!F112),ROUND(Regressions!F112, 1), NA())</f>
        <v>#N/A</v>
      </c>
      <c r="G102" s="547" t="e">
        <f>IF(ISNUMBER(Regressions!G112),ROUND(Regressions!G112, 1), NA())</f>
        <v>#N/A</v>
      </c>
      <c r="H102" s="548" t="e">
        <f>IF(ISNUMBER(Regressions!H112),ROUND(Regressions!H112, 1), NA())</f>
        <v>#N/A</v>
      </c>
      <c r="I102" s="549" t="e">
        <f>IF(ISNUMBER(Regressions!I112),ROUND(Regressions!I112, 1), NA())</f>
        <v>#N/A</v>
      </c>
      <c r="J102" s="550" t="e">
        <f>IF(ISNUMBER(Regressions!K112),ROUND(Regressions!K112, 1), NA())</f>
        <v>#N/A</v>
      </c>
      <c r="K102" s="546" t="e">
        <f>IF(ISNUMBER(Regressions!L112),ROUND(Regressions!L112, 1), NA())</f>
        <v>#N/A</v>
      </c>
      <c r="L102" s="551" t="e">
        <f>IF(ISNUMBER(Regressions!M112),ROUND(Regressions!M112, 1), NA())</f>
        <v>#N/A</v>
      </c>
      <c r="M102" s="548" t="e">
        <f>IF(ISNUMBER(Regressions!N112),ROUND(Regressions!N112, 1), NA())</f>
        <v>#N/A</v>
      </c>
      <c r="N102" s="549" t="e">
        <f>IF(ISNUMBER(Regressions!O112),ROUND(Regressions!O112, 1), NA())</f>
        <v>#N/A</v>
      </c>
      <c r="O102" s="550" t="e">
        <f>IF(ISNUMBER(Regressions!Q112),ROUND(Regressions!Q112, 1), NA())</f>
        <v>#N/A</v>
      </c>
      <c r="P102" s="546" t="e">
        <f>IF(ISNUMBER(Regressions!R112),ROUND(Regressions!R112, 1), NA())</f>
        <v>#N/A</v>
      </c>
      <c r="Q102" s="552" t="e">
        <f>IF(ISNUMBER(Regressions!S112),ROUND(Regressions!S112, 1), NA())</f>
        <v>#N/A</v>
      </c>
      <c r="R102" s="548" t="e">
        <f>IF(ISNUMBER(Regressions!T112),ROUND(Regressions!T112, 1), NA())</f>
        <v>#N/A</v>
      </c>
      <c r="S102" s="549" t="e">
        <f>IF(ISNUMBER(Regressions!U112),ROUND(Regressions!U112, 1), NA())</f>
        <v>#N/A</v>
      </c>
    </row>
    <row r="103" spans="1:19" x14ac:dyDescent="0.25">
      <c r="A103" s="541" t="str">
        <f>+Introduction!$C$7</f>
        <v>Viet Nam</v>
      </c>
      <c r="B103" s="542">
        <f>IF(ISBLANK(Regressions!B113), " ", Regressions!B113)</f>
        <v>2006</v>
      </c>
      <c r="C103" s="541" t="str">
        <f>HLOOKUP(Introduction!$G$4,nametranslations,27,FALSE)</f>
        <v>Pre-primary</v>
      </c>
      <c r="D103" s="544">
        <f>IF(ISBLANK(Regressions!D113), " ", Regressions!D113)</f>
        <v>4087869</v>
      </c>
      <c r="E103" s="545" t="e">
        <f>IF(ISNUMBER(Regressions!E113),ROUND(Regressions!E113, 1), NA())</f>
        <v>#N/A</v>
      </c>
      <c r="F103" s="546" t="e">
        <f>IF(ISNUMBER(Regressions!F113),ROUND(Regressions!F113, 1), NA())</f>
        <v>#N/A</v>
      </c>
      <c r="G103" s="547" t="e">
        <f>IF(ISNUMBER(Regressions!G113),ROUND(Regressions!G113, 1), NA())</f>
        <v>#N/A</v>
      </c>
      <c r="H103" s="548" t="e">
        <f>IF(ISNUMBER(Regressions!H113),ROUND(Regressions!H113, 1), NA())</f>
        <v>#N/A</v>
      </c>
      <c r="I103" s="549" t="e">
        <f>IF(ISNUMBER(Regressions!I113),ROUND(Regressions!I113, 1), NA())</f>
        <v>#N/A</v>
      </c>
      <c r="J103" s="550" t="e">
        <f>IF(ISNUMBER(Regressions!K113),ROUND(Regressions!K113, 1), NA())</f>
        <v>#N/A</v>
      </c>
      <c r="K103" s="546" t="e">
        <f>IF(ISNUMBER(Regressions!L113),ROUND(Regressions!L113, 1), NA())</f>
        <v>#N/A</v>
      </c>
      <c r="L103" s="551" t="e">
        <f>IF(ISNUMBER(Regressions!M113),ROUND(Regressions!M113, 1), NA())</f>
        <v>#N/A</v>
      </c>
      <c r="M103" s="548" t="e">
        <f>IF(ISNUMBER(Regressions!N113),ROUND(Regressions!N113, 1), NA())</f>
        <v>#N/A</v>
      </c>
      <c r="N103" s="549" t="e">
        <f>IF(ISNUMBER(Regressions!O113),ROUND(Regressions!O113, 1), NA())</f>
        <v>#N/A</v>
      </c>
      <c r="O103" s="550" t="e">
        <f>IF(ISNUMBER(Regressions!Q113),ROUND(Regressions!Q113, 1), NA())</f>
        <v>#N/A</v>
      </c>
      <c r="P103" s="546" t="e">
        <f>IF(ISNUMBER(Regressions!R113),ROUND(Regressions!R113, 1), NA())</f>
        <v>#N/A</v>
      </c>
      <c r="Q103" s="552" t="e">
        <f>IF(ISNUMBER(Regressions!S113),ROUND(Regressions!S113, 1), NA())</f>
        <v>#N/A</v>
      </c>
      <c r="R103" s="548" t="e">
        <f>IF(ISNUMBER(Regressions!T113),ROUND(Regressions!T113, 1), NA())</f>
        <v>#N/A</v>
      </c>
      <c r="S103" s="549" t="e">
        <f>IF(ISNUMBER(Regressions!U113),ROUND(Regressions!U113, 1), NA())</f>
        <v>#N/A</v>
      </c>
    </row>
    <row r="104" spans="1:19" x14ac:dyDescent="0.25">
      <c r="A104" s="541" t="str">
        <f>+Introduction!$C$7</f>
        <v>Viet Nam</v>
      </c>
      <c r="B104" s="542">
        <f>IF(ISBLANK(Regressions!B114), " ", Regressions!B114)</f>
        <v>2007</v>
      </c>
      <c r="C104" s="541" t="str">
        <f>HLOOKUP(Introduction!$G$4,nametranslations,27,FALSE)</f>
        <v>Pre-primary</v>
      </c>
      <c r="D104" s="544">
        <f>IF(ISBLANK(Regressions!D114), " ", Regressions!D114)</f>
        <v>4140179</v>
      </c>
      <c r="E104" s="545" t="e">
        <f>IF(ISNUMBER(Regressions!E114),ROUND(Regressions!E114, 1), NA())</f>
        <v>#N/A</v>
      </c>
      <c r="F104" s="546" t="e">
        <f>IF(ISNUMBER(Regressions!F114),ROUND(Regressions!F114, 1), NA())</f>
        <v>#N/A</v>
      </c>
      <c r="G104" s="547" t="e">
        <f>IF(ISNUMBER(Regressions!G114),ROUND(Regressions!G114, 1), NA())</f>
        <v>#N/A</v>
      </c>
      <c r="H104" s="548" t="e">
        <f>IF(ISNUMBER(Regressions!H114),ROUND(Regressions!H114, 1), NA())</f>
        <v>#N/A</v>
      </c>
      <c r="I104" s="549" t="e">
        <f>IF(ISNUMBER(Regressions!I114),ROUND(Regressions!I114, 1), NA())</f>
        <v>#N/A</v>
      </c>
      <c r="J104" s="550" t="e">
        <f>IF(ISNUMBER(Regressions!K114),ROUND(Regressions!K114, 1), NA())</f>
        <v>#N/A</v>
      </c>
      <c r="K104" s="546" t="e">
        <f>IF(ISNUMBER(Regressions!L114),ROUND(Regressions!L114, 1), NA())</f>
        <v>#N/A</v>
      </c>
      <c r="L104" s="551" t="e">
        <f>IF(ISNUMBER(Regressions!M114),ROUND(Regressions!M114, 1), NA())</f>
        <v>#N/A</v>
      </c>
      <c r="M104" s="548" t="e">
        <f>IF(ISNUMBER(Regressions!N114),ROUND(Regressions!N114, 1), NA())</f>
        <v>#N/A</v>
      </c>
      <c r="N104" s="549" t="e">
        <f>IF(ISNUMBER(Regressions!O114),ROUND(Regressions!O114, 1), NA())</f>
        <v>#N/A</v>
      </c>
      <c r="O104" s="550" t="e">
        <f>IF(ISNUMBER(Regressions!Q114),ROUND(Regressions!Q114, 1), NA())</f>
        <v>#N/A</v>
      </c>
      <c r="P104" s="546" t="e">
        <f>IF(ISNUMBER(Regressions!R114),ROUND(Regressions!R114, 1), NA())</f>
        <v>#N/A</v>
      </c>
      <c r="Q104" s="552" t="e">
        <f>IF(ISNUMBER(Regressions!S114),ROUND(Regressions!S114, 1), NA())</f>
        <v>#N/A</v>
      </c>
      <c r="R104" s="548" t="e">
        <f>IF(ISNUMBER(Regressions!T114),ROUND(Regressions!T114, 1), NA())</f>
        <v>#N/A</v>
      </c>
      <c r="S104" s="549" t="e">
        <f>IF(ISNUMBER(Regressions!U114),ROUND(Regressions!U114, 1), NA())</f>
        <v>#N/A</v>
      </c>
    </row>
    <row r="105" spans="1:19" x14ac:dyDescent="0.25">
      <c r="A105" s="541" t="str">
        <f>+Introduction!$C$7</f>
        <v>Viet Nam</v>
      </c>
      <c r="B105" s="542">
        <f>IF(ISBLANK(Regressions!B115), " ", Regressions!B115)</f>
        <v>2008</v>
      </c>
      <c r="C105" s="541" t="str">
        <f>HLOOKUP(Introduction!$G$4,nametranslations,27,FALSE)</f>
        <v>Pre-primary</v>
      </c>
      <c r="D105" s="544">
        <f>IF(ISBLANK(Regressions!D115), " ", Regressions!D115)</f>
        <v>4197181</v>
      </c>
      <c r="E105" s="545" t="e">
        <f>IF(ISNUMBER(Regressions!E115),ROUND(Regressions!E115, 1), NA())</f>
        <v>#N/A</v>
      </c>
      <c r="F105" s="546" t="e">
        <f>IF(ISNUMBER(Regressions!F115),ROUND(Regressions!F115, 1), NA())</f>
        <v>#N/A</v>
      </c>
      <c r="G105" s="547" t="e">
        <f>IF(ISNUMBER(Regressions!G115),ROUND(Regressions!G115, 1), NA())</f>
        <v>#N/A</v>
      </c>
      <c r="H105" s="548" t="e">
        <f>IF(ISNUMBER(Regressions!H115),ROUND(Regressions!H115, 1), NA())</f>
        <v>#N/A</v>
      </c>
      <c r="I105" s="549" t="e">
        <f>IF(ISNUMBER(Regressions!I115),ROUND(Regressions!I115, 1), NA())</f>
        <v>#N/A</v>
      </c>
      <c r="J105" s="550" t="e">
        <f>IF(ISNUMBER(Regressions!K115),ROUND(Regressions!K115, 1), NA())</f>
        <v>#N/A</v>
      </c>
      <c r="K105" s="546" t="e">
        <f>IF(ISNUMBER(Regressions!L115),ROUND(Regressions!L115, 1), NA())</f>
        <v>#N/A</v>
      </c>
      <c r="L105" s="551" t="e">
        <f>IF(ISNUMBER(Regressions!M115),ROUND(Regressions!M115, 1), NA())</f>
        <v>#N/A</v>
      </c>
      <c r="M105" s="548" t="e">
        <f>IF(ISNUMBER(Regressions!N115),ROUND(Regressions!N115, 1), NA())</f>
        <v>#N/A</v>
      </c>
      <c r="N105" s="549" t="e">
        <f>IF(ISNUMBER(Regressions!O115),ROUND(Regressions!O115, 1), NA())</f>
        <v>#N/A</v>
      </c>
      <c r="O105" s="550" t="e">
        <f>IF(ISNUMBER(Regressions!Q115),ROUND(Regressions!Q115, 1), NA())</f>
        <v>#N/A</v>
      </c>
      <c r="P105" s="546" t="e">
        <f>IF(ISNUMBER(Regressions!R115),ROUND(Regressions!R115, 1), NA())</f>
        <v>#N/A</v>
      </c>
      <c r="Q105" s="552" t="e">
        <f>IF(ISNUMBER(Regressions!S115),ROUND(Regressions!S115, 1), NA())</f>
        <v>#N/A</v>
      </c>
      <c r="R105" s="548" t="e">
        <f>IF(ISNUMBER(Regressions!T115),ROUND(Regressions!T115, 1), NA())</f>
        <v>#N/A</v>
      </c>
      <c r="S105" s="549" t="e">
        <f>IF(ISNUMBER(Regressions!U115),ROUND(Regressions!U115, 1), NA())</f>
        <v>#N/A</v>
      </c>
    </row>
    <row r="106" spans="1:19" x14ac:dyDescent="0.25">
      <c r="A106" s="541" t="str">
        <f>+Introduction!$C$7</f>
        <v>Viet Nam</v>
      </c>
      <c r="B106" s="542">
        <f>IF(ISBLANK(Regressions!B116), " ", Regressions!B116)</f>
        <v>2009</v>
      </c>
      <c r="C106" s="541" t="str">
        <f>HLOOKUP(Introduction!$G$4,nametranslations,27,FALSE)</f>
        <v>Pre-primary</v>
      </c>
      <c r="D106" s="544">
        <f>IF(ISBLANK(Regressions!D116), " ", Regressions!D116)</f>
        <v>4304386</v>
      </c>
      <c r="E106" s="545" t="e">
        <f>IF(ISNUMBER(Regressions!E116),ROUND(Regressions!E116, 1), NA())</f>
        <v>#N/A</v>
      </c>
      <c r="F106" s="546" t="e">
        <f>IF(ISNUMBER(Regressions!F116),ROUND(Regressions!F116, 1), NA())</f>
        <v>#N/A</v>
      </c>
      <c r="G106" s="547" t="e">
        <f>IF(ISNUMBER(Regressions!G116),ROUND(Regressions!G116, 1), NA())</f>
        <v>#N/A</v>
      </c>
      <c r="H106" s="548" t="e">
        <f>IF(ISNUMBER(Regressions!H116),ROUND(Regressions!H116, 1), NA())</f>
        <v>#N/A</v>
      </c>
      <c r="I106" s="549" t="e">
        <f>IF(ISNUMBER(Regressions!I116),ROUND(Regressions!I116, 1), NA())</f>
        <v>#N/A</v>
      </c>
      <c r="J106" s="550" t="e">
        <f>IF(ISNUMBER(Regressions!K116),ROUND(Regressions!K116, 1), NA())</f>
        <v>#N/A</v>
      </c>
      <c r="K106" s="546" t="e">
        <f>IF(ISNUMBER(Regressions!L116),ROUND(Regressions!L116, 1), NA())</f>
        <v>#N/A</v>
      </c>
      <c r="L106" s="551" t="e">
        <f>IF(ISNUMBER(Regressions!M116),ROUND(Regressions!M116, 1), NA())</f>
        <v>#N/A</v>
      </c>
      <c r="M106" s="548" t="e">
        <f>IF(ISNUMBER(Regressions!N116),ROUND(Regressions!N116, 1), NA())</f>
        <v>#N/A</v>
      </c>
      <c r="N106" s="549" t="e">
        <f>IF(ISNUMBER(Regressions!O116),ROUND(Regressions!O116, 1), NA())</f>
        <v>#N/A</v>
      </c>
      <c r="O106" s="550" t="e">
        <f>IF(ISNUMBER(Regressions!Q116),ROUND(Regressions!Q116, 1), NA())</f>
        <v>#N/A</v>
      </c>
      <c r="P106" s="546" t="e">
        <f>IF(ISNUMBER(Regressions!R116),ROUND(Regressions!R116, 1), NA())</f>
        <v>#N/A</v>
      </c>
      <c r="Q106" s="552" t="e">
        <f>IF(ISNUMBER(Regressions!S116),ROUND(Regressions!S116, 1), NA())</f>
        <v>#N/A</v>
      </c>
      <c r="R106" s="548" t="e">
        <f>IF(ISNUMBER(Regressions!T116),ROUND(Regressions!T116, 1), NA())</f>
        <v>#N/A</v>
      </c>
      <c r="S106" s="549" t="e">
        <f>IF(ISNUMBER(Regressions!U116),ROUND(Regressions!U116, 1), NA())</f>
        <v>#N/A</v>
      </c>
    </row>
    <row r="107" spans="1:19" x14ac:dyDescent="0.25">
      <c r="A107" s="541" t="str">
        <f>+Introduction!$C$7</f>
        <v>Viet Nam</v>
      </c>
      <c r="B107" s="542">
        <f>IF(ISBLANK(Regressions!B117), " ", Regressions!B117)</f>
        <v>2010</v>
      </c>
      <c r="C107" s="541" t="str">
        <f>HLOOKUP(Introduction!$G$4,nametranslations,27,FALSE)</f>
        <v>Pre-primary</v>
      </c>
      <c r="D107" s="544">
        <f>IF(ISBLANK(Regressions!D117), " ", Regressions!D117)</f>
        <v>4303550</v>
      </c>
      <c r="E107" s="545" t="e">
        <f>IF(ISNUMBER(Regressions!E117),ROUND(Regressions!E117, 1), NA())</f>
        <v>#N/A</v>
      </c>
      <c r="F107" s="546" t="e">
        <f>IF(ISNUMBER(Regressions!F117),ROUND(Regressions!F117, 1), NA())</f>
        <v>#N/A</v>
      </c>
      <c r="G107" s="547" t="e">
        <f>IF(ISNUMBER(Regressions!G117),ROUND(Regressions!G117, 1), NA())</f>
        <v>#N/A</v>
      </c>
      <c r="H107" s="548" t="e">
        <f>IF(ISNUMBER(Regressions!H117),ROUND(Regressions!H117, 1), NA())</f>
        <v>#N/A</v>
      </c>
      <c r="I107" s="549" t="e">
        <f>IF(ISNUMBER(Regressions!I117),ROUND(Regressions!I117, 1), NA())</f>
        <v>#N/A</v>
      </c>
      <c r="J107" s="550" t="e">
        <f>IF(ISNUMBER(Regressions!K117),ROUND(Regressions!K117, 1), NA())</f>
        <v>#N/A</v>
      </c>
      <c r="K107" s="546" t="e">
        <f>IF(ISNUMBER(Regressions!L117),ROUND(Regressions!L117, 1), NA())</f>
        <v>#N/A</v>
      </c>
      <c r="L107" s="551" t="e">
        <f>IF(ISNUMBER(Regressions!M117),ROUND(Regressions!M117, 1), NA())</f>
        <v>#N/A</v>
      </c>
      <c r="M107" s="548" t="e">
        <f>IF(ISNUMBER(Regressions!N117),ROUND(Regressions!N117, 1), NA())</f>
        <v>#N/A</v>
      </c>
      <c r="N107" s="549" t="e">
        <f>IF(ISNUMBER(Regressions!O117),ROUND(Regressions!O117, 1), NA())</f>
        <v>#N/A</v>
      </c>
      <c r="O107" s="550" t="e">
        <f>IF(ISNUMBER(Regressions!Q117),ROUND(Regressions!Q117, 1), NA())</f>
        <v>#N/A</v>
      </c>
      <c r="P107" s="546" t="e">
        <f>IF(ISNUMBER(Regressions!R117),ROUND(Regressions!R117, 1), NA())</f>
        <v>#N/A</v>
      </c>
      <c r="Q107" s="552" t="e">
        <f>IF(ISNUMBER(Regressions!S117),ROUND(Regressions!S117, 1), NA())</f>
        <v>#N/A</v>
      </c>
      <c r="R107" s="548" t="e">
        <f>IF(ISNUMBER(Regressions!T117),ROUND(Regressions!T117, 1), NA())</f>
        <v>#N/A</v>
      </c>
      <c r="S107" s="549" t="e">
        <f>IF(ISNUMBER(Regressions!U117),ROUND(Regressions!U117, 1), NA())</f>
        <v>#N/A</v>
      </c>
    </row>
    <row r="108" spans="1:19" x14ac:dyDescent="0.25">
      <c r="A108" s="541" t="str">
        <f>+Introduction!$C$7</f>
        <v>Viet Nam</v>
      </c>
      <c r="B108" s="542">
        <f>IF(ISBLANK(Regressions!B118), " ", Regressions!B118)</f>
        <v>2011</v>
      </c>
      <c r="C108" s="541" t="str">
        <f>HLOOKUP(Introduction!$G$4,nametranslations,27,FALSE)</f>
        <v>Pre-primary</v>
      </c>
      <c r="D108" s="544">
        <f>IF(ISBLANK(Regressions!D118), " ", Regressions!D118)</f>
        <v>4370530</v>
      </c>
      <c r="E108" s="545" t="e">
        <f>IF(ISNUMBER(Regressions!E118),ROUND(Regressions!E118, 1), NA())</f>
        <v>#N/A</v>
      </c>
      <c r="F108" s="546" t="e">
        <f>IF(ISNUMBER(Regressions!F118),ROUND(Regressions!F118, 1), NA())</f>
        <v>#N/A</v>
      </c>
      <c r="G108" s="547" t="e">
        <f>IF(ISNUMBER(Regressions!G118),ROUND(Regressions!G118, 1), NA())</f>
        <v>#N/A</v>
      </c>
      <c r="H108" s="548" t="e">
        <f>IF(ISNUMBER(Regressions!H118),ROUND(Regressions!H118, 1), NA())</f>
        <v>#N/A</v>
      </c>
      <c r="I108" s="549" t="e">
        <f>IF(ISNUMBER(Regressions!I118),ROUND(Regressions!I118, 1), NA())</f>
        <v>#N/A</v>
      </c>
      <c r="J108" s="550" t="e">
        <f>IF(ISNUMBER(Regressions!K118),ROUND(Regressions!K118, 1), NA())</f>
        <v>#N/A</v>
      </c>
      <c r="K108" s="546" t="e">
        <f>IF(ISNUMBER(Regressions!L118),ROUND(Regressions!L118, 1), NA())</f>
        <v>#N/A</v>
      </c>
      <c r="L108" s="551" t="e">
        <f>IF(ISNUMBER(Regressions!M118),ROUND(Regressions!M118, 1), NA())</f>
        <v>#N/A</v>
      </c>
      <c r="M108" s="548" t="e">
        <f>IF(ISNUMBER(Regressions!N118),ROUND(Regressions!N118, 1), NA())</f>
        <v>#N/A</v>
      </c>
      <c r="N108" s="549" t="e">
        <f>IF(ISNUMBER(Regressions!O118),ROUND(Regressions!O118, 1), NA())</f>
        <v>#N/A</v>
      </c>
      <c r="O108" s="550" t="e">
        <f>IF(ISNUMBER(Regressions!Q118),ROUND(Regressions!Q118, 1), NA())</f>
        <v>#N/A</v>
      </c>
      <c r="P108" s="546" t="e">
        <f>IF(ISNUMBER(Regressions!R118),ROUND(Regressions!R118, 1), NA())</f>
        <v>#N/A</v>
      </c>
      <c r="Q108" s="552" t="e">
        <f>IF(ISNUMBER(Regressions!S118),ROUND(Regressions!S118, 1), NA())</f>
        <v>#N/A</v>
      </c>
      <c r="R108" s="548" t="e">
        <f>IF(ISNUMBER(Regressions!T118),ROUND(Regressions!T118, 1), NA())</f>
        <v>#N/A</v>
      </c>
      <c r="S108" s="549" t="e">
        <f>IF(ISNUMBER(Regressions!U118),ROUND(Regressions!U118, 1), NA())</f>
        <v>#N/A</v>
      </c>
    </row>
    <row r="109" spans="1:19" x14ac:dyDescent="0.25">
      <c r="A109" s="541" t="str">
        <f>+Introduction!$C$7</f>
        <v>Viet Nam</v>
      </c>
      <c r="B109" s="542">
        <f>IF(ISBLANK(Regressions!B119), " ", Regressions!B119)</f>
        <v>2012</v>
      </c>
      <c r="C109" s="541" t="str">
        <f>HLOOKUP(Introduction!$G$4,nametranslations,27,FALSE)</f>
        <v>Pre-primary</v>
      </c>
      <c r="D109" s="544">
        <f>IF(ISBLANK(Regressions!D119), " ", Regressions!D119)</f>
        <v>4473079</v>
      </c>
      <c r="E109" s="545" t="e">
        <f>IF(ISNUMBER(Regressions!E119),ROUND(Regressions!E119, 1), NA())</f>
        <v>#N/A</v>
      </c>
      <c r="F109" s="546" t="e">
        <f>IF(ISNUMBER(Regressions!F119),ROUND(Regressions!F119, 1), NA())</f>
        <v>#N/A</v>
      </c>
      <c r="G109" s="547" t="e">
        <f>IF(ISNUMBER(Regressions!G119),ROUND(Regressions!G119, 1), NA())</f>
        <v>#N/A</v>
      </c>
      <c r="H109" s="548" t="e">
        <f>IF(ISNUMBER(Regressions!H119),ROUND(Regressions!H119, 1), NA())</f>
        <v>#N/A</v>
      </c>
      <c r="I109" s="549" t="e">
        <f>IF(ISNUMBER(Regressions!I119),ROUND(Regressions!I119, 1), NA())</f>
        <v>#N/A</v>
      </c>
      <c r="J109" s="550" t="e">
        <f>IF(ISNUMBER(Regressions!K119),ROUND(Regressions!K119, 1), NA())</f>
        <v>#N/A</v>
      </c>
      <c r="K109" s="546" t="e">
        <f>IF(ISNUMBER(Regressions!L119),ROUND(Regressions!L119, 1), NA())</f>
        <v>#N/A</v>
      </c>
      <c r="L109" s="551" t="e">
        <f>IF(ISNUMBER(Regressions!M119),ROUND(Regressions!M119, 1), NA())</f>
        <v>#N/A</v>
      </c>
      <c r="M109" s="548" t="e">
        <f>IF(ISNUMBER(Regressions!N119),ROUND(Regressions!N119, 1), NA())</f>
        <v>#N/A</v>
      </c>
      <c r="N109" s="549" t="e">
        <f>IF(ISNUMBER(Regressions!O119),ROUND(Regressions!O119, 1), NA())</f>
        <v>#N/A</v>
      </c>
      <c r="O109" s="550" t="e">
        <f>IF(ISNUMBER(Regressions!Q119),ROUND(Regressions!Q119, 1), NA())</f>
        <v>#N/A</v>
      </c>
      <c r="P109" s="546" t="e">
        <f>IF(ISNUMBER(Regressions!R119),ROUND(Regressions!R119, 1), NA())</f>
        <v>#N/A</v>
      </c>
      <c r="Q109" s="552" t="e">
        <f>IF(ISNUMBER(Regressions!S119),ROUND(Regressions!S119, 1), NA())</f>
        <v>#N/A</v>
      </c>
      <c r="R109" s="548" t="e">
        <f>IF(ISNUMBER(Regressions!T119),ROUND(Regressions!T119, 1), NA())</f>
        <v>#N/A</v>
      </c>
      <c r="S109" s="549" t="e">
        <f>IF(ISNUMBER(Regressions!U119),ROUND(Regressions!U119, 1), NA())</f>
        <v>#N/A</v>
      </c>
    </row>
    <row r="110" spans="1:19" x14ac:dyDescent="0.25">
      <c r="A110" s="541" t="str">
        <f>+Introduction!$C$7</f>
        <v>Viet Nam</v>
      </c>
      <c r="B110" s="542">
        <f>IF(ISBLANK(Regressions!B120), " ", Regressions!B120)</f>
        <v>2013</v>
      </c>
      <c r="C110" s="541" t="str">
        <f>HLOOKUP(Introduction!$G$4,nametranslations,27,FALSE)</f>
        <v>Pre-primary</v>
      </c>
      <c r="D110" s="544">
        <f>IF(ISBLANK(Regressions!D120), " ", Regressions!D120)</f>
        <v>4512488</v>
      </c>
      <c r="E110" s="545" t="e">
        <f>IF(ISNUMBER(Regressions!E120),ROUND(Regressions!E120, 1), NA())</f>
        <v>#N/A</v>
      </c>
      <c r="F110" s="546" t="e">
        <f>IF(ISNUMBER(Regressions!F120),ROUND(Regressions!F120, 1), NA())</f>
        <v>#N/A</v>
      </c>
      <c r="G110" s="547" t="e">
        <f>IF(ISNUMBER(Regressions!G120),ROUND(Regressions!G120, 1), NA())</f>
        <v>#N/A</v>
      </c>
      <c r="H110" s="548" t="e">
        <f>IF(ISNUMBER(Regressions!H120),ROUND(Regressions!H120, 1), NA())</f>
        <v>#N/A</v>
      </c>
      <c r="I110" s="549" t="e">
        <f>IF(ISNUMBER(Regressions!I120),ROUND(Regressions!I120, 1), NA())</f>
        <v>#N/A</v>
      </c>
      <c r="J110" s="550" t="e">
        <f>IF(ISNUMBER(Regressions!K120),ROUND(Regressions!K120, 1), NA())</f>
        <v>#N/A</v>
      </c>
      <c r="K110" s="546" t="e">
        <f>IF(ISNUMBER(Regressions!L120),ROUND(Regressions!L120, 1), NA())</f>
        <v>#N/A</v>
      </c>
      <c r="L110" s="551" t="e">
        <f>IF(ISNUMBER(Regressions!M120),ROUND(Regressions!M120, 1), NA())</f>
        <v>#N/A</v>
      </c>
      <c r="M110" s="548" t="e">
        <f>IF(ISNUMBER(Regressions!N120),ROUND(Regressions!N120, 1), NA())</f>
        <v>#N/A</v>
      </c>
      <c r="N110" s="549" t="e">
        <f>IF(ISNUMBER(Regressions!O120),ROUND(Regressions!O120, 1), NA())</f>
        <v>#N/A</v>
      </c>
      <c r="O110" s="550" t="e">
        <f>IF(ISNUMBER(Regressions!Q120),ROUND(Regressions!Q120, 1), NA())</f>
        <v>#N/A</v>
      </c>
      <c r="P110" s="546" t="e">
        <f>IF(ISNUMBER(Regressions!R120),ROUND(Regressions!R120, 1), NA())</f>
        <v>#N/A</v>
      </c>
      <c r="Q110" s="552" t="e">
        <f>IF(ISNUMBER(Regressions!S120),ROUND(Regressions!S120, 1), NA())</f>
        <v>#N/A</v>
      </c>
      <c r="R110" s="548" t="e">
        <f>IF(ISNUMBER(Regressions!T120),ROUND(Regressions!T120, 1), NA())</f>
        <v>#N/A</v>
      </c>
      <c r="S110" s="549" t="e">
        <f>IF(ISNUMBER(Regressions!U120),ROUND(Regressions!U120, 1), NA())</f>
        <v>#N/A</v>
      </c>
    </row>
    <row r="111" spans="1:19" x14ac:dyDescent="0.25">
      <c r="A111" s="541" t="str">
        <f>+Introduction!$C$7</f>
        <v>Viet Nam</v>
      </c>
      <c r="B111" s="542">
        <f>IF(ISBLANK(Regressions!B121), " ", Regressions!B121)</f>
        <v>2014</v>
      </c>
      <c r="C111" s="541" t="str">
        <f>HLOOKUP(Introduction!$G$4,nametranslations,27,FALSE)</f>
        <v>Pre-primary</v>
      </c>
      <c r="D111" s="544">
        <f>IF(ISBLANK(Regressions!D121), " ", Regressions!D121)</f>
        <v>4501571</v>
      </c>
      <c r="E111" s="545" t="e">
        <f>IF(ISNUMBER(Regressions!E121),ROUND(Regressions!E121, 1), NA())</f>
        <v>#N/A</v>
      </c>
      <c r="F111" s="546" t="e">
        <f>IF(ISNUMBER(Regressions!F121),ROUND(Regressions!F121, 1), NA())</f>
        <v>#N/A</v>
      </c>
      <c r="G111" s="547" t="e">
        <f>IF(ISNUMBER(Regressions!G121),ROUND(Regressions!G121, 1), NA())</f>
        <v>#N/A</v>
      </c>
      <c r="H111" s="548" t="e">
        <f>IF(ISNUMBER(Regressions!H121),ROUND(Regressions!H121, 1), NA())</f>
        <v>#N/A</v>
      </c>
      <c r="I111" s="549" t="e">
        <f>IF(ISNUMBER(Regressions!I121),ROUND(Regressions!I121, 1), NA())</f>
        <v>#N/A</v>
      </c>
      <c r="J111" s="550" t="e">
        <f>IF(ISNUMBER(Regressions!K121),ROUND(Regressions!K121, 1), NA())</f>
        <v>#N/A</v>
      </c>
      <c r="K111" s="546" t="e">
        <f>IF(ISNUMBER(Regressions!L121),ROUND(Regressions!L121, 1), NA())</f>
        <v>#N/A</v>
      </c>
      <c r="L111" s="551" t="e">
        <f>IF(ISNUMBER(Regressions!M121),ROUND(Regressions!M121, 1), NA())</f>
        <v>#N/A</v>
      </c>
      <c r="M111" s="548" t="e">
        <f>IF(ISNUMBER(Regressions!N121),ROUND(Regressions!N121, 1), NA())</f>
        <v>#N/A</v>
      </c>
      <c r="N111" s="549" t="e">
        <f>IF(ISNUMBER(Regressions!O121),ROUND(Regressions!O121, 1), NA())</f>
        <v>#N/A</v>
      </c>
      <c r="O111" s="550" t="e">
        <f>IF(ISNUMBER(Regressions!Q121),ROUND(Regressions!Q121, 1), NA())</f>
        <v>#N/A</v>
      </c>
      <c r="P111" s="546" t="e">
        <f>IF(ISNUMBER(Regressions!R121),ROUND(Regressions!R121, 1), NA())</f>
        <v>#N/A</v>
      </c>
      <c r="Q111" s="552" t="e">
        <f>IF(ISNUMBER(Regressions!S121),ROUND(Regressions!S121, 1), NA())</f>
        <v>#N/A</v>
      </c>
      <c r="R111" s="548" t="e">
        <f>IF(ISNUMBER(Regressions!T121),ROUND(Regressions!T121, 1), NA())</f>
        <v>#N/A</v>
      </c>
      <c r="S111" s="549" t="e">
        <f>IF(ISNUMBER(Regressions!U121),ROUND(Regressions!U121, 1), NA())</f>
        <v>#N/A</v>
      </c>
    </row>
    <row r="112" spans="1:19" x14ac:dyDescent="0.25">
      <c r="A112" s="541" t="str">
        <f>+Introduction!$C$7</f>
        <v>Viet Nam</v>
      </c>
      <c r="B112" s="542">
        <f>IF(ISBLANK(Regressions!B122), " ", Regressions!B122)</f>
        <v>2015</v>
      </c>
      <c r="C112" s="541" t="str">
        <f>HLOOKUP(Introduction!$G$4,nametranslations,27,FALSE)</f>
        <v>Pre-primary</v>
      </c>
      <c r="D112" s="544">
        <f>IF(ISBLANK(Regressions!D122), " ", Regressions!D122)</f>
        <v>4489596</v>
      </c>
      <c r="E112" s="545" t="e">
        <f>IF(ISNUMBER(Regressions!E122),ROUND(Regressions!E122, 1), NA())</f>
        <v>#N/A</v>
      </c>
      <c r="F112" s="546" t="e">
        <f>IF(ISNUMBER(Regressions!F122),ROUND(Regressions!F122, 1), NA())</f>
        <v>#N/A</v>
      </c>
      <c r="G112" s="547" t="e">
        <f>IF(ISNUMBER(Regressions!G122),ROUND(Regressions!G122, 1), NA())</f>
        <v>#N/A</v>
      </c>
      <c r="H112" s="548" t="e">
        <f>IF(ISNUMBER(Regressions!H122),ROUND(Regressions!H122, 1), NA())</f>
        <v>#N/A</v>
      </c>
      <c r="I112" s="549" t="e">
        <f>IF(ISNUMBER(Regressions!I122),ROUND(Regressions!I122, 1), NA())</f>
        <v>#N/A</v>
      </c>
      <c r="J112" s="550" t="e">
        <f>IF(ISNUMBER(Regressions!K122),ROUND(Regressions!K122, 1), NA())</f>
        <v>#N/A</v>
      </c>
      <c r="K112" s="546" t="e">
        <f>IF(ISNUMBER(Regressions!L122),ROUND(Regressions!L122, 1), NA())</f>
        <v>#N/A</v>
      </c>
      <c r="L112" s="551" t="e">
        <f>IF(ISNUMBER(Regressions!M122),ROUND(Regressions!M122, 1), NA())</f>
        <v>#N/A</v>
      </c>
      <c r="M112" s="548" t="e">
        <f>IF(ISNUMBER(Regressions!N122),ROUND(Regressions!N122, 1), NA())</f>
        <v>#N/A</v>
      </c>
      <c r="N112" s="549" t="e">
        <f>IF(ISNUMBER(Regressions!O122),ROUND(Regressions!O122, 1), NA())</f>
        <v>#N/A</v>
      </c>
      <c r="O112" s="550" t="e">
        <f>IF(ISNUMBER(Regressions!Q122),ROUND(Regressions!Q122, 1), NA())</f>
        <v>#N/A</v>
      </c>
      <c r="P112" s="546" t="e">
        <f>IF(ISNUMBER(Regressions!R122),ROUND(Regressions!R122, 1), NA())</f>
        <v>#N/A</v>
      </c>
      <c r="Q112" s="552" t="e">
        <f>IF(ISNUMBER(Regressions!S122),ROUND(Regressions!S122, 1), NA())</f>
        <v>#N/A</v>
      </c>
      <c r="R112" s="548" t="e">
        <f>IF(ISNUMBER(Regressions!T122),ROUND(Regressions!T122, 1), NA())</f>
        <v>#N/A</v>
      </c>
      <c r="S112" s="549" t="e">
        <f>IF(ISNUMBER(Regressions!U122),ROUND(Regressions!U122, 1), NA())</f>
        <v>#N/A</v>
      </c>
    </row>
    <row r="113" spans="1:19" x14ac:dyDescent="0.25">
      <c r="A113" s="541" t="str">
        <f>+Introduction!$C$7</f>
        <v>Viet Nam</v>
      </c>
      <c r="B113" s="542">
        <f>IF(ISBLANK(Regressions!B123), " ", Regressions!B123)</f>
        <v>2016</v>
      </c>
      <c r="C113" s="541" t="str">
        <f>HLOOKUP(Introduction!$G$4,nametranslations,27,FALSE)</f>
        <v>Pre-primary</v>
      </c>
      <c r="D113" s="544">
        <f>IF(ISBLANK(Regressions!D123), " ", Regressions!D123)</f>
        <v>4575083</v>
      </c>
      <c r="E113" s="545" t="e">
        <f>IF(ISNUMBER(Regressions!E123),ROUND(Regressions!E123, 1), NA())</f>
        <v>#N/A</v>
      </c>
      <c r="F113" s="546" t="e">
        <f>IF(ISNUMBER(Regressions!F123),ROUND(Regressions!F123, 1), NA())</f>
        <v>#N/A</v>
      </c>
      <c r="G113" s="547" t="e">
        <f>IF(ISNUMBER(Regressions!G123),ROUND(Regressions!G123, 1), NA())</f>
        <v>#N/A</v>
      </c>
      <c r="H113" s="548" t="e">
        <f>IF(ISNUMBER(Regressions!H123),ROUND(Regressions!H123, 1), NA())</f>
        <v>#N/A</v>
      </c>
      <c r="I113" s="549" t="e">
        <f>IF(ISNUMBER(Regressions!I123),ROUND(Regressions!I123, 1), NA())</f>
        <v>#N/A</v>
      </c>
      <c r="J113" s="550" t="e">
        <f>IF(ISNUMBER(Regressions!K123),ROUND(Regressions!K123, 1), NA())</f>
        <v>#N/A</v>
      </c>
      <c r="K113" s="546" t="e">
        <f>IF(ISNUMBER(Regressions!L123),ROUND(Regressions!L123, 1), NA())</f>
        <v>#N/A</v>
      </c>
      <c r="L113" s="551" t="e">
        <f>IF(ISNUMBER(Regressions!M123),ROUND(Regressions!M123, 1), NA())</f>
        <v>#N/A</v>
      </c>
      <c r="M113" s="548" t="e">
        <f>IF(ISNUMBER(Regressions!N123),ROUND(Regressions!N123, 1), NA())</f>
        <v>#N/A</v>
      </c>
      <c r="N113" s="549" t="e">
        <f>IF(ISNUMBER(Regressions!O123),ROUND(Regressions!O123, 1), NA())</f>
        <v>#N/A</v>
      </c>
      <c r="O113" s="550" t="e">
        <f>IF(ISNUMBER(Regressions!Q123),ROUND(Regressions!Q123, 1), NA())</f>
        <v>#N/A</v>
      </c>
      <c r="P113" s="546" t="e">
        <f>IF(ISNUMBER(Regressions!R123),ROUND(Regressions!R123, 1), NA())</f>
        <v>#N/A</v>
      </c>
      <c r="Q113" s="552" t="e">
        <f>IF(ISNUMBER(Regressions!S123),ROUND(Regressions!S123, 1), NA())</f>
        <v>#N/A</v>
      </c>
      <c r="R113" s="548" t="e">
        <f>IF(ISNUMBER(Regressions!T123),ROUND(Regressions!T123, 1), NA())</f>
        <v>#N/A</v>
      </c>
      <c r="S113" s="549" t="e">
        <f>IF(ISNUMBER(Regressions!U123),ROUND(Regressions!U123, 1), NA())</f>
        <v>#N/A</v>
      </c>
    </row>
    <row r="114" spans="1:19" x14ac:dyDescent="0.25">
      <c r="A114" s="541" t="str">
        <f>+Introduction!$C$7</f>
        <v>Viet Nam</v>
      </c>
      <c r="B114" s="542">
        <f>IF(ISBLANK(Regressions!B124), " ", Regressions!B124)</f>
        <v>2017</v>
      </c>
      <c r="C114" s="541" t="str">
        <f>HLOOKUP(Introduction!$G$4,nametranslations,27,FALSE)</f>
        <v>Pre-primary</v>
      </c>
      <c r="D114" s="544">
        <f>IF(ISBLANK(Regressions!D124), " ", Regressions!D124)</f>
        <v>4958967</v>
      </c>
      <c r="E114" s="545" t="e">
        <f>IF(ISNUMBER(Regressions!E124),ROUND(Regressions!E124, 1), NA())</f>
        <v>#N/A</v>
      </c>
      <c r="F114" s="546" t="e">
        <f>IF(ISNUMBER(Regressions!F124),ROUND(Regressions!F124, 1), NA())</f>
        <v>#N/A</v>
      </c>
      <c r="G114" s="547" t="e">
        <f>IF(ISNUMBER(Regressions!G124),ROUND(Regressions!G124, 1), NA())</f>
        <v>#N/A</v>
      </c>
      <c r="H114" s="548" t="e">
        <f>IF(ISNUMBER(Regressions!H124),ROUND(Regressions!H124, 1), NA())</f>
        <v>#N/A</v>
      </c>
      <c r="I114" s="549" t="e">
        <f>IF(ISNUMBER(Regressions!I124),ROUND(Regressions!I124, 1), NA())</f>
        <v>#N/A</v>
      </c>
      <c r="J114" s="550" t="e">
        <f>IF(ISNUMBER(Regressions!K124),ROUND(Regressions!K124, 1), NA())</f>
        <v>#N/A</v>
      </c>
      <c r="K114" s="546" t="e">
        <f>IF(ISNUMBER(Regressions!L124),ROUND(Regressions!L124, 1), NA())</f>
        <v>#N/A</v>
      </c>
      <c r="L114" s="551" t="e">
        <f>IF(ISNUMBER(Regressions!M124),ROUND(Regressions!M124, 1), NA())</f>
        <v>#N/A</v>
      </c>
      <c r="M114" s="548" t="e">
        <f>IF(ISNUMBER(Regressions!N124),ROUND(Regressions!N124, 1), NA())</f>
        <v>#N/A</v>
      </c>
      <c r="N114" s="549" t="e">
        <f>IF(ISNUMBER(Regressions!O124),ROUND(Regressions!O124, 1), NA())</f>
        <v>#N/A</v>
      </c>
      <c r="O114" s="550" t="e">
        <f>IF(ISNUMBER(Regressions!Q124),ROUND(Regressions!Q124, 1), NA())</f>
        <v>#N/A</v>
      </c>
      <c r="P114" s="546" t="e">
        <f>IF(ISNUMBER(Regressions!R124),ROUND(Regressions!R124, 1), NA())</f>
        <v>#N/A</v>
      </c>
      <c r="Q114" s="552" t="e">
        <f>IF(ISNUMBER(Regressions!S124),ROUND(Regressions!S124, 1), NA())</f>
        <v>#N/A</v>
      </c>
      <c r="R114" s="548" t="e">
        <f>IF(ISNUMBER(Regressions!T124),ROUND(Regressions!T124, 1), NA())</f>
        <v>#N/A</v>
      </c>
      <c r="S114" s="549" t="e">
        <f>IF(ISNUMBER(Regressions!U124),ROUND(Regressions!U124, 1), NA())</f>
        <v>#N/A</v>
      </c>
    </row>
    <row r="115" spans="1:19" x14ac:dyDescent="0.25">
      <c r="A115" s="541" t="str">
        <f>+Introduction!$C$7</f>
        <v>Viet Nam</v>
      </c>
      <c r="B115" s="542">
        <f>IF(ISBLANK(Regressions!B125), " ", Regressions!B125)</f>
        <v>2018</v>
      </c>
      <c r="C115" s="541" t="str">
        <f>HLOOKUP(Introduction!$G$4,nametranslations,27,FALSE)</f>
        <v>Pre-primary</v>
      </c>
      <c r="D115" s="544">
        <f>IF(ISBLANK(Regressions!D125), " ", Regressions!D125)</f>
        <v>5287661</v>
      </c>
      <c r="E115" s="545" t="e">
        <f>IF(ISNUMBER(Regressions!E125),ROUND(Regressions!E125, 1), NA())</f>
        <v>#N/A</v>
      </c>
      <c r="F115" s="546" t="e">
        <f>IF(ISNUMBER(Regressions!F125),ROUND(Regressions!F125, 1), NA())</f>
        <v>#N/A</v>
      </c>
      <c r="G115" s="547" t="e">
        <f>IF(ISNUMBER(Regressions!G125),ROUND(Regressions!G125, 1), NA())</f>
        <v>#N/A</v>
      </c>
      <c r="H115" s="548" t="e">
        <f>IF(ISNUMBER(Regressions!H125),ROUND(Regressions!H125, 1), NA())</f>
        <v>#N/A</v>
      </c>
      <c r="I115" s="549" t="e">
        <f>IF(ISNUMBER(Regressions!I125),ROUND(Regressions!I125, 1), NA())</f>
        <v>#N/A</v>
      </c>
      <c r="J115" s="550" t="e">
        <f>IF(ISNUMBER(Regressions!K125),ROUND(Regressions!K125, 1), NA())</f>
        <v>#N/A</v>
      </c>
      <c r="K115" s="546" t="e">
        <f>IF(ISNUMBER(Regressions!L125),ROUND(Regressions!L125, 1), NA())</f>
        <v>#N/A</v>
      </c>
      <c r="L115" s="551" t="e">
        <f>IF(ISNUMBER(Regressions!M125),ROUND(Regressions!M125, 1), NA())</f>
        <v>#N/A</v>
      </c>
      <c r="M115" s="548" t="e">
        <f>IF(ISNUMBER(Regressions!N125),ROUND(Regressions!N125, 1), NA())</f>
        <v>#N/A</v>
      </c>
      <c r="N115" s="549" t="e">
        <f>IF(ISNUMBER(Regressions!O125),ROUND(Regressions!O125, 1), NA())</f>
        <v>#N/A</v>
      </c>
      <c r="O115" s="550" t="e">
        <f>IF(ISNUMBER(Regressions!Q125),ROUND(Regressions!Q125, 1), NA())</f>
        <v>#N/A</v>
      </c>
      <c r="P115" s="546" t="e">
        <f>IF(ISNUMBER(Regressions!R125),ROUND(Regressions!R125, 1), NA())</f>
        <v>#N/A</v>
      </c>
      <c r="Q115" s="552" t="e">
        <f>IF(ISNUMBER(Regressions!S125),ROUND(Regressions!S125, 1), NA())</f>
        <v>#N/A</v>
      </c>
      <c r="R115" s="548" t="e">
        <f>IF(ISNUMBER(Regressions!T125),ROUND(Regressions!T125, 1), NA())</f>
        <v>#N/A</v>
      </c>
      <c r="S115" s="549" t="e">
        <f>IF(ISNUMBER(Regressions!U125),ROUND(Regressions!U125, 1), NA())</f>
        <v>#N/A</v>
      </c>
    </row>
    <row r="116" spans="1:19" x14ac:dyDescent="0.25">
      <c r="A116" s="541" t="str">
        <f>+Introduction!$C$7</f>
        <v>Viet Nam</v>
      </c>
      <c r="B116" s="542">
        <f>IF(ISBLANK(Regressions!B126), " ", Regressions!B126)</f>
        <v>2019</v>
      </c>
      <c r="C116" s="541" t="str">
        <f>HLOOKUP(Introduction!$G$4,nametranslations,27,FALSE)</f>
        <v>Pre-primary</v>
      </c>
      <c r="D116" s="544">
        <f>IF(ISBLANK(Regressions!D126), " ", Regressions!D126)</f>
        <v>5229720</v>
      </c>
      <c r="E116" s="545" t="e">
        <f>IF(ISNUMBER(Regressions!E126),ROUND(Regressions!E126, 1), NA())</f>
        <v>#N/A</v>
      </c>
      <c r="F116" s="546" t="e">
        <f>IF(ISNUMBER(Regressions!F126),ROUND(Regressions!F126, 1), NA())</f>
        <v>#N/A</v>
      </c>
      <c r="G116" s="547" t="e">
        <f>IF(ISNUMBER(Regressions!G126),ROUND(Regressions!G126, 1), NA())</f>
        <v>#N/A</v>
      </c>
      <c r="H116" s="548" t="e">
        <f>IF(ISNUMBER(Regressions!H126),ROUND(Regressions!H126, 1), NA())</f>
        <v>#N/A</v>
      </c>
      <c r="I116" s="549" t="e">
        <f>IF(ISNUMBER(Regressions!I126),ROUND(Regressions!I126, 1), NA())</f>
        <v>#N/A</v>
      </c>
      <c r="J116" s="550" t="e">
        <f>IF(ISNUMBER(Regressions!K126),ROUND(Regressions!K126, 1), NA())</f>
        <v>#N/A</v>
      </c>
      <c r="K116" s="546" t="e">
        <f>IF(ISNUMBER(Regressions!L126),ROUND(Regressions!L126, 1), NA())</f>
        <v>#N/A</v>
      </c>
      <c r="L116" s="551" t="e">
        <f>IF(ISNUMBER(Regressions!M126),ROUND(Regressions!M126, 1), NA())</f>
        <v>#N/A</v>
      </c>
      <c r="M116" s="548" t="e">
        <f>IF(ISNUMBER(Regressions!N126),ROUND(Regressions!N126, 1), NA())</f>
        <v>#N/A</v>
      </c>
      <c r="N116" s="549" t="e">
        <f>IF(ISNUMBER(Regressions!O126),ROUND(Regressions!O126, 1), NA())</f>
        <v>#N/A</v>
      </c>
      <c r="O116" s="550" t="e">
        <f>IF(ISNUMBER(Regressions!Q126),ROUND(Regressions!Q126, 1), NA())</f>
        <v>#N/A</v>
      </c>
      <c r="P116" s="546" t="e">
        <f>IF(ISNUMBER(Regressions!R126),ROUND(Regressions!R126, 1), NA())</f>
        <v>#N/A</v>
      </c>
      <c r="Q116" s="552" t="e">
        <f>IF(ISNUMBER(Regressions!S126),ROUND(Regressions!S126, 1), NA())</f>
        <v>#N/A</v>
      </c>
      <c r="R116" s="548" t="e">
        <f>IF(ISNUMBER(Regressions!T126),ROUND(Regressions!T126, 1), NA())</f>
        <v>#N/A</v>
      </c>
      <c r="S116" s="549" t="e">
        <f>IF(ISNUMBER(Regressions!U126),ROUND(Regressions!U126, 1), NA())</f>
        <v>#N/A</v>
      </c>
    </row>
    <row r="117" spans="1:19" x14ac:dyDescent="0.25">
      <c r="A117" s="541" t="str">
        <f>+Introduction!$C$7</f>
        <v>Viet Nam</v>
      </c>
      <c r="B117" s="542">
        <f>IF(ISBLANK(Regressions!B127), " ", Regressions!B127)</f>
        <v>2020</v>
      </c>
      <c r="C117" s="541" t="str">
        <f>HLOOKUP(Introduction!$G$4,nametranslations,27,FALSE)</f>
        <v>Pre-primary</v>
      </c>
      <c r="D117" s="544">
        <f>IF(ISBLANK(Regressions!D127), " ", Regressions!D127)</f>
        <v>5026137</v>
      </c>
      <c r="E117" s="545" t="e">
        <f>IF(ISNUMBER(Regressions!E127),ROUND(Regressions!E127, 1), NA())</f>
        <v>#N/A</v>
      </c>
      <c r="F117" s="546" t="e">
        <f>IF(ISNUMBER(Regressions!F127),ROUND(Regressions!F127, 1), NA())</f>
        <v>#N/A</v>
      </c>
      <c r="G117" s="547" t="e">
        <f>IF(ISNUMBER(Regressions!G127),ROUND(Regressions!G127, 1), NA())</f>
        <v>#N/A</v>
      </c>
      <c r="H117" s="548" t="e">
        <f>IF(ISNUMBER(Regressions!H127),ROUND(Regressions!H127, 1), NA())</f>
        <v>#N/A</v>
      </c>
      <c r="I117" s="549" t="e">
        <f>IF(ISNUMBER(Regressions!I127),ROUND(Regressions!I127, 1), NA())</f>
        <v>#N/A</v>
      </c>
      <c r="J117" s="550" t="e">
        <f>IF(ISNUMBER(Regressions!K127),ROUND(Regressions!K127, 1), NA())</f>
        <v>#N/A</v>
      </c>
      <c r="K117" s="546" t="e">
        <f>IF(ISNUMBER(Regressions!L127),ROUND(Regressions!L127, 1), NA())</f>
        <v>#N/A</v>
      </c>
      <c r="L117" s="551" t="e">
        <f>IF(ISNUMBER(Regressions!M127),ROUND(Regressions!M127, 1), NA())</f>
        <v>#N/A</v>
      </c>
      <c r="M117" s="548" t="e">
        <f>IF(ISNUMBER(Regressions!N127),ROUND(Regressions!N127, 1), NA())</f>
        <v>#N/A</v>
      </c>
      <c r="N117" s="549" t="e">
        <f>IF(ISNUMBER(Regressions!O127),ROUND(Regressions!O127, 1), NA())</f>
        <v>#N/A</v>
      </c>
      <c r="O117" s="550" t="e">
        <f>IF(ISNUMBER(Regressions!Q127),ROUND(Regressions!Q127, 1), NA())</f>
        <v>#N/A</v>
      </c>
      <c r="P117" s="546" t="e">
        <f>IF(ISNUMBER(Regressions!R127),ROUND(Regressions!R127, 1), NA())</f>
        <v>#N/A</v>
      </c>
      <c r="Q117" s="552" t="e">
        <f>IF(ISNUMBER(Regressions!S127),ROUND(Regressions!S127, 1), NA())</f>
        <v>#N/A</v>
      </c>
      <c r="R117" s="548" t="e">
        <f>IF(ISNUMBER(Regressions!T127),ROUND(Regressions!T127, 1), NA())</f>
        <v>#N/A</v>
      </c>
      <c r="S117" s="549" t="e">
        <f>IF(ISNUMBER(Regressions!U127),ROUND(Regressions!U127, 1), NA())</f>
        <v>#N/A</v>
      </c>
    </row>
    <row r="118" spans="1:19" x14ac:dyDescent="0.25">
      <c r="A118" s="541" t="str">
        <f>+Introduction!$C$7</f>
        <v>Viet Nam</v>
      </c>
      <c r="B118" s="542">
        <f>IF(ISBLANK(Regressions!B128), " ", Regressions!B128)</f>
        <v>2021</v>
      </c>
      <c r="C118" s="541" t="str">
        <f>HLOOKUP(Introduction!$G$4,nametranslations,27,FALSE)</f>
        <v>Pre-primary</v>
      </c>
      <c r="D118" s="544">
        <f>IF(ISBLANK(Regressions!D128), " ", Regressions!D128)</f>
        <v>4876859</v>
      </c>
      <c r="E118" s="550" t="e">
        <f>IF(ISNUMBER(Regressions!E128),ROUND(Regressions!E128, 1), NA())</f>
        <v>#N/A</v>
      </c>
      <c r="F118" s="553" t="e">
        <f>IF(ISNUMBER(Regressions!F128),ROUND(Regressions!F128, 1), NA())</f>
        <v>#N/A</v>
      </c>
      <c r="G118" s="554" t="e">
        <f>IF(ISNUMBER(Regressions!G128),ROUND(Regressions!G128, 1), NA())</f>
        <v>#N/A</v>
      </c>
      <c r="H118" s="548" t="e">
        <f>IF(ISNUMBER(Regressions!H128),ROUND(Regressions!H128, 1), NA())</f>
        <v>#N/A</v>
      </c>
      <c r="I118" s="549" t="e">
        <f>IF(ISNUMBER(Regressions!I128),ROUND(Regressions!I128, 1), NA())</f>
        <v>#N/A</v>
      </c>
      <c r="J118" s="550" t="e">
        <f>IF(ISNUMBER(Regressions!K128),ROUND(Regressions!K128, 1), NA())</f>
        <v>#N/A</v>
      </c>
      <c r="K118" s="553" t="e">
        <f>IF(ISNUMBER(Regressions!L128),ROUND(Regressions!L128, 1), NA())</f>
        <v>#N/A</v>
      </c>
      <c r="L118" s="555" t="e">
        <f>IF(ISNUMBER(Regressions!M128),ROUND(Regressions!M128, 1), NA())</f>
        <v>#N/A</v>
      </c>
      <c r="M118" s="548" t="e">
        <f>IF(ISNUMBER(Regressions!N128),ROUND(Regressions!N128, 1), NA())</f>
        <v>#N/A</v>
      </c>
      <c r="N118" s="549" t="e">
        <f>IF(ISNUMBER(Regressions!O128),ROUND(Regressions!O128, 1), NA())</f>
        <v>#N/A</v>
      </c>
      <c r="O118" s="550" t="e">
        <f>IF(ISNUMBER(Regressions!Q128),ROUND(Regressions!Q128, 1), NA())</f>
        <v>#N/A</v>
      </c>
      <c r="P118" s="553" t="e">
        <f>IF(ISNUMBER(Regressions!R128),ROUND(Regressions!R128, 1), NA())</f>
        <v>#N/A</v>
      </c>
      <c r="Q118" s="556" t="e">
        <f>IF(ISNUMBER(Regressions!S128),ROUND(Regressions!S128, 1), NA())</f>
        <v>#N/A</v>
      </c>
      <c r="R118" s="548" t="e">
        <f>IF(ISNUMBER(Regressions!T128),ROUND(Regressions!T128, 1), NA())</f>
        <v>#N/A</v>
      </c>
      <c r="S118" s="549" t="e">
        <f>IF(ISNUMBER(Regressions!U128),ROUND(Regressions!U128, 1), NA())</f>
        <v>#N/A</v>
      </c>
    </row>
    <row r="119" spans="1:19" x14ac:dyDescent="0.25">
      <c r="A119" s="541" t="str">
        <f>+Introduction!$C$7</f>
        <v>Viet Nam</v>
      </c>
      <c r="B119" s="542">
        <f>IF(ISBLANK(Regressions!B129), " ", Regressions!B129)</f>
        <v>2022</v>
      </c>
      <c r="C119" s="541" t="str">
        <f>HLOOKUP(Introduction!$G$4,nametranslations,27,FALSE)</f>
        <v>Pre-primary</v>
      </c>
      <c r="D119" s="544">
        <f>IF(ISBLANK(Regressions!D129), " ", Regressions!D129)</f>
        <v>4598647</v>
      </c>
      <c r="E119" s="545" t="e">
        <f>IF(ISNUMBER(Regressions!E129),ROUND(Regressions!E129, 1), NA())</f>
        <v>#N/A</v>
      </c>
      <c r="F119" s="546" t="e">
        <f>IF(ISNUMBER(Regressions!F129),ROUND(Regressions!F129, 1), NA())</f>
        <v>#N/A</v>
      </c>
      <c r="G119" s="547" t="e">
        <f>IF(ISNUMBER(Regressions!G129),ROUND(Regressions!G129, 1), NA())</f>
        <v>#N/A</v>
      </c>
      <c r="H119" s="548" t="e">
        <f>IF(ISNUMBER(Regressions!H129),ROUND(Regressions!H129, 1), NA())</f>
        <v>#N/A</v>
      </c>
      <c r="I119" s="549" t="e">
        <f>IF(ISNUMBER(Regressions!I129),ROUND(Regressions!I129, 1), NA())</f>
        <v>#N/A</v>
      </c>
      <c r="J119" s="550" t="e">
        <f>IF(ISNUMBER(Regressions!K129),ROUND(Regressions!K129, 1), NA())</f>
        <v>#N/A</v>
      </c>
      <c r="K119" s="546" t="e">
        <f>IF(ISNUMBER(Regressions!L129),ROUND(Regressions!L129, 1), NA())</f>
        <v>#N/A</v>
      </c>
      <c r="L119" s="551" t="e">
        <f>IF(ISNUMBER(Regressions!M129),ROUND(Regressions!M129, 1), NA())</f>
        <v>#N/A</v>
      </c>
      <c r="M119" s="548" t="e">
        <f>IF(ISNUMBER(Regressions!N129),ROUND(Regressions!N129, 1), NA())</f>
        <v>#N/A</v>
      </c>
      <c r="N119" s="549" t="e">
        <f>IF(ISNUMBER(Regressions!O129),ROUND(Regressions!O129, 1), NA())</f>
        <v>#N/A</v>
      </c>
      <c r="O119" s="550" t="e">
        <f>IF(ISNUMBER(Regressions!Q129),ROUND(Regressions!Q129, 1), NA())</f>
        <v>#N/A</v>
      </c>
      <c r="P119" s="546" t="e">
        <f>IF(ISNUMBER(Regressions!R129),ROUND(Regressions!R129, 1), NA())</f>
        <v>#N/A</v>
      </c>
      <c r="Q119" s="552" t="e">
        <f>IF(ISNUMBER(Regressions!S129),ROUND(Regressions!S129, 1), NA())</f>
        <v>#N/A</v>
      </c>
      <c r="R119" s="548" t="e">
        <f>IF(ISNUMBER(Regressions!T129),ROUND(Regressions!T129, 1), NA())</f>
        <v>#N/A</v>
      </c>
      <c r="S119" s="549" t="e">
        <f>IF(ISNUMBER(Regressions!U129),ROUND(Regressions!U129, 1), NA())</f>
        <v>#N/A</v>
      </c>
    </row>
    <row r="120" spans="1:19" x14ac:dyDescent="0.25">
      <c r="A120" s="541" t="str">
        <f>+Introduction!$C$7</f>
        <v>Viet Nam</v>
      </c>
      <c r="B120" s="542">
        <f>IF(ISBLANK(Regressions!B130), " ", Regressions!B130)</f>
        <v>2023</v>
      </c>
      <c r="C120" s="541" t="str">
        <f>HLOOKUP(Introduction!$G$4,nametranslations,27,FALSE)</f>
        <v>Pre-primary</v>
      </c>
      <c r="D120" s="544">
        <f>IF(ISBLANK(Regressions!D130), " ", Regressions!D130)</f>
        <v>4485888</v>
      </c>
      <c r="E120" s="545" t="e">
        <f>IF(ISNUMBER(Regressions!E130),ROUND(Regressions!E130, 1), NA())</f>
        <v>#N/A</v>
      </c>
      <c r="F120" s="546" t="e">
        <f>IF(ISNUMBER(Regressions!F130),ROUND(Regressions!F130, 1), NA())</f>
        <v>#N/A</v>
      </c>
      <c r="G120" s="547" t="e">
        <f>IF(ISNUMBER(Regressions!G130),ROUND(Regressions!G130, 1), NA())</f>
        <v>#N/A</v>
      </c>
      <c r="H120" s="548" t="e">
        <f>IF(ISNUMBER(Regressions!H130),ROUND(Regressions!H130, 1), NA())</f>
        <v>#N/A</v>
      </c>
      <c r="I120" s="549" t="e">
        <f>IF(ISNUMBER(Regressions!I130),ROUND(Regressions!I130, 1), NA())</f>
        <v>#N/A</v>
      </c>
      <c r="J120" s="550" t="e">
        <f>IF(ISNUMBER(Regressions!K130),ROUND(Regressions!K130, 1), NA())</f>
        <v>#N/A</v>
      </c>
      <c r="K120" s="546" t="e">
        <f>IF(ISNUMBER(Regressions!L130),ROUND(Regressions!L130, 1), NA())</f>
        <v>#N/A</v>
      </c>
      <c r="L120" s="551" t="e">
        <f>IF(ISNUMBER(Regressions!M130),ROUND(Regressions!M130, 1), NA())</f>
        <v>#N/A</v>
      </c>
      <c r="M120" s="548" t="e">
        <f>IF(ISNUMBER(Regressions!N130),ROUND(Regressions!N130, 1), NA())</f>
        <v>#N/A</v>
      </c>
      <c r="N120" s="549" t="e">
        <f>IF(ISNUMBER(Regressions!O130),ROUND(Regressions!O130, 1), NA())</f>
        <v>#N/A</v>
      </c>
      <c r="O120" s="550" t="e">
        <f>IF(ISNUMBER(Regressions!Q130),ROUND(Regressions!Q130, 1), NA())</f>
        <v>#N/A</v>
      </c>
      <c r="P120" s="546" t="e">
        <f>IF(ISNUMBER(Regressions!R130),ROUND(Regressions!R130, 1), NA())</f>
        <v>#N/A</v>
      </c>
      <c r="Q120" s="552" t="e">
        <f>IF(ISNUMBER(Regressions!S130),ROUND(Regressions!S130, 1), NA())</f>
        <v>#N/A</v>
      </c>
      <c r="R120" s="548" t="e">
        <f>IF(ISNUMBER(Regressions!T130),ROUND(Regressions!T130, 1), NA())</f>
        <v>#N/A</v>
      </c>
      <c r="S120" s="549" t="e">
        <f>IF(ISNUMBER(Regressions!U130),ROUND(Regressions!U130, 1), NA())</f>
        <v>#N/A</v>
      </c>
    </row>
    <row r="121" spans="1:19" x14ac:dyDescent="0.25">
      <c r="A121" s="541" t="str">
        <f>+Introduction!$C$7</f>
        <v>Viet Nam</v>
      </c>
      <c r="B121" s="542">
        <f>IF(ISBLANK(Regressions!B131), " ", Regressions!B131)</f>
        <v>2024</v>
      </c>
      <c r="C121" s="541" t="str">
        <f>HLOOKUP(Introduction!$G$4,nametranslations,27,FALSE)</f>
        <v>Pre-primary</v>
      </c>
      <c r="D121" s="544">
        <f>IF(ISBLANK(Regressions!D131), " ", Regressions!D131)</f>
        <v>4381134</v>
      </c>
      <c r="E121" s="545" t="e">
        <f>IF(ISNUMBER(Regressions!E131),ROUND(Regressions!E131, 1), NA())</f>
        <v>#N/A</v>
      </c>
      <c r="F121" s="546" t="e">
        <f>IF(ISNUMBER(Regressions!F131),ROUND(Regressions!F131, 1), NA())</f>
        <v>#N/A</v>
      </c>
      <c r="G121" s="547" t="e">
        <f>IF(ISNUMBER(Regressions!G131),ROUND(Regressions!G131, 1), NA())</f>
        <v>#N/A</v>
      </c>
      <c r="H121" s="548" t="e">
        <f>IF(ISNUMBER(Regressions!H131),ROUND(Regressions!H131, 1), NA())</f>
        <v>#N/A</v>
      </c>
      <c r="I121" s="549" t="e">
        <f>IF(ISNUMBER(Regressions!I131),ROUND(Regressions!I131, 1), NA())</f>
        <v>#N/A</v>
      </c>
      <c r="J121" s="550" t="e">
        <f>IF(ISNUMBER(Regressions!K131),ROUND(Regressions!K131, 1), NA())</f>
        <v>#N/A</v>
      </c>
      <c r="K121" s="546" t="e">
        <f>IF(ISNUMBER(Regressions!L131),ROUND(Regressions!L131, 1), NA())</f>
        <v>#N/A</v>
      </c>
      <c r="L121" s="551" t="e">
        <f>IF(ISNUMBER(Regressions!M131),ROUND(Regressions!M131, 1), NA())</f>
        <v>#N/A</v>
      </c>
      <c r="M121" s="548" t="e">
        <f>IF(ISNUMBER(Regressions!N131),ROUND(Regressions!N131, 1), NA())</f>
        <v>#N/A</v>
      </c>
      <c r="N121" s="549" t="e">
        <f>IF(ISNUMBER(Regressions!O131),ROUND(Regressions!O131, 1), NA())</f>
        <v>#N/A</v>
      </c>
      <c r="O121" s="550" t="e">
        <f>IF(ISNUMBER(Regressions!Q131),ROUND(Regressions!Q131, 1), NA())</f>
        <v>#N/A</v>
      </c>
      <c r="P121" s="546" t="e">
        <f>IF(ISNUMBER(Regressions!R131),ROUND(Regressions!R131, 1), NA())</f>
        <v>#N/A</v>
      </c>
      <c r="Q121" s="552" t="e">
        <f>IF(ISNUMBER(Regressions!S131),ROUND(Regressions!S131, 1), NA())</f>
        <v>#N/A</v>
      </c>
      <c r="R121" s="548" t="e">
        <f>IF(ISNUMBER(Regressions!T131),ROUND(Regressions!T131, 1), NA())</f>
        <v>#N/A</v>
      </c>
      <c r="S121" s="549" t="e">
        <f>IF(ISNUMBER(Regressions!U131),ROUND(Regressions!U131, 1), NA())</f>
        <v>#N/A</v>
      </c>
    </row>
    <row r="122" spans="1:19" x14ac:dyDescent="0.25">
      <c r="A122" s="557" t="str">
        <f>+Introduction!$C$7</f>
        <v>Viet Nam</v>
      </c>
      <c r="B122" s="558">
        <f>IF(ISBLANK(Regressions!B132), " ", Regressions!B132)</f>
        <v>2025</v>
      </c>
      <c r="C122" s="557" t="str">
        <f>HLOOKUP(Introduction!$G$4,nametranslations,27,FALSE)</f>
        <v>Pre-primary</v>
      </c>
      <c r="D122" s="559">
        <f>IF(ISBLANK(Regressions!D132), " ", Regressions!D132)</f>
        <v>4873124</v>
      </c>
      <c r="E122" s="560" t="e">
        <f>IF(ISNUMBER(Regressions!E132),ROUND(Regressions!E132, 1), NA())</f>
        <v>#N/A</v>
      </c>
      <c r="F122" s="561" t="e">
        <f>IF(ISNUMBER(Regressions!F132),ROUND(Regressions!F132, 1), NA())</f>
        <v>#N/A</v>
      </c>
      <c r="G122" s="562" t="e">
        <f>IF(ISNUMBER(Regressions!G132),ROUND(Regressions!G132, 1), NA())</f>
        <v>#N/A</v>
      </c>
      <c r="H122" s="563" t="e">
        <f>IF(ISNUMBER(Regressions!H132),ROUND(Regressions!H132, 1), NA())</f>
        <v>#N/A</v>
      </c>
      <c r="I122" s="564" t="e">
        <f>IF(ISNUMBER(Regressions!I132),ROUND(Regressions!I132, 1), NA())</f>
        <v>#N/A</v>
      </c>
      <c r="J122" s="565" t="e">
        <f>IF(ISNUMBER(Regressions!K132),ROUND(Regressions!K132, 1), NA())</f>
        <v>#N/A</v>
      </c>
      <c r="K122" s="561" t="e">
        <f>IF(ISNUMBER(Regressions!L132),ROUND(Regressions!L132, 1), NA())</f>
        <v>#N/A</v>
      </c>
      <c r="L122" s="566" t="e">
        <f>IF(ISNUMBER(Regressions!M132),ROUND(Regressions!M132, 1), NA())</f>
        <v>#N/A</v>
      </c>
      <c r="M122" s="563" t="e">
        <f>IF(ISNUMBER(Regressions!N132),ROUND(Regressions!N132, 1), NA())</f>
        <v>#N/A</v>
      </c>
      <c r="N122" s="564" t="e">
        <f>IF(ISNUMBER(Regressions!O132),ROUND(Regressions!O132, 1), NA())</f>
        <v>#N/A</v>
      </c>
      <c r="O122" s="565" t="e">
        <f>IF(ISNUMBER(Regressions!Q132),ROUND(Regressions!Q132, 1), NA())</f>
        <v>#N/A</v>
      </c>
      <c r="P122" s="561" t="e">
        <f>IF(ISNUMBER(Regressions!R132),ROUND(Regressions!R132, 1), NA())</f>
        <v>#N/A</v>
      </c>
      <c r="Q122" s="567" t="e">
        <f>IF(ISNUMBER(Regressions!S132),ROUND(Regressions!S132, 1), NA())</f>
        <v>#N/A</v>
      </c>
      <c r="R122" s="563" t="e">
        <f>IF(ISNUMBER(Regressions!T132),ROUND(Regressions!T132, 1), NA())</f>
        <v>#N/A</v>
      </c>
      <c r="S122" s="564" t="e">
        <f>IF(ISNUMBER(Regressions!U132),ROUND(Regressions!U132, 1), NA())</f>
        <v>#N/A</v>
      </c>
    </row>
    <row r="123" spans="1:19" hidden="1" x14ac:dyDescent="0.25">
      <c r="A123" s="541" t="str">
        <f>+Introduction!$C$7</f>
        <v>Viet Nam</v>
      </c>
      <c r="B123" s="542">
        <f>IF(ISBLANK(Regressions!B133), " ", Regressions!B133)</f>
        <v>2026</v>
      </c>
      <c r="C123" s="541" t="str">
        <f>HLOOKUP(Introduction!$G$4,nametranslations,27,FALSE)</f>
        <v>Pre-primary</v>
      </c>
      <c r="D123" s="544" t="str">
        <f>IF(ISBLANK(Regressions!D133), " ", Regressions!D133)</f>
        <v xml:space="preserve"> </v>
      </c>
      <c r="E123" s="545" t="e">
        <f>IF(ISNUMBER(Regressions!E133),ROUND(Regressions!E133, 1), NA())</f>
        <v>#N/A</v>
      </c>
      <c r="F123" s="546" t="e">
        <f>IF(ISNUMBER(Regressions!F133),ROUND(Regressions!F133, 1), NA())</f>
        <v>#N/A</v>
      </c>
      <c r="G123" s="547" t="e">
        <f>IF(ISNUMBER(Regressions!G133),ROUND(Regressions!G133, 1), NA())</f>
        <v>#N/A</v>
      </c>
      <c r="H123" s="548" t="e">
        <f>IF(ISNUMBER(Regressions!H133),ROUND(Regressions!H133, 1), NA())</f>
        <v>#N/A</v>
      </c>
      <c r="I123" s="549" t="e">
        <f>IF(ISNUMBER(Regressions!I133),ROUND(Regressions!I133, 1), NA())</f>
        <v>#N/A</v>
      </c>
      <c r="J123" s="550" t="e">
        <f>IF(ISNUMBER(Regressions!K133),ROUND(Regressions!K133, 1), NA())</f>
        <v>#N/A</v>
      </c>
      <c r="K123" s="546" t="e">
        <f>IF(ISNUMBER(Regressions!L133),ROUND(Regressions!L133, 1), NA())</f>
        <v>#N/A</v>
      </c>
      <c r="L123" s="551" t="e">
        <f>IF(ISNUMBER(Regressions!M133),ROUND(Regressions!M133, 1), NA())</f>
        <v>#N/A</v>
      </c>
      <c r="M123" s="548" t="e">
        <f>IF(ISNUMBER(Regressions!N133),ROUND(Regressions!N133, 1), NA())</f>
        <v>#N/A</v>
      </c>
      <c r="N123" s="549" t="e">
        <f>IF(ISNUMBER(Regressions!O133),ROUND(Regressions!O133, 1), NA())</f>
        <v>#N/A</v>
      </c>
      <c r="O123" s="550" t="e">
        <f>IF(ISNUMBER(Regressions!Q133),ROUND(Regressions!Q133, 1), NA())</f>
        <v>#N/A</v>
      </c>
      <c r="P123" s="546" t="e">
        <f>IF(ISNUMBER(Regressions!R133),ROUND(Regressions!R133, 1), NA())</f>
        <v>#N/A</v>
      </c>
      <c r="Q123" s="552" t="e">
        <f>IF(ISNUMBER(Regressions!S133),ROUND(Regressions!S133, 1), NA())</f>
        <v>#N/A</v>
      </c>
      <c r="R123" s="548" t="e">
        <f>IF(ISNUMBER(Regressions!T133),ROUND(Regressions!T133, 1), NA())</f>
        <v>#N/A</v>
      </c>
      <c r="S123" s="549" t="e">
        <f>IF(ISNUMBER(Regressions!U133),ROUND(Regressions!U133, 1), NA())</f>
        <v>#N/A</v>
      </c>
    </row>
    <row r="124" spans="1:19" hidden="1" x14ac:dyDescent="0.25">
      <c r="A124" s="541" t="str">
        <f>+Introduction!$C$7</f>
        <v>Viet Nam</v>
      </c>
      <c r="B124" s="542">
        <f>IF(ISBLANK(Regressions!B134), " ", Regressions!B134)</f>
        <v>2027</v>
      </c>
      <c r="C124" s="541" t="str">
        <f>HLOOKUP(Introduction!$G$4,nametranslations,27,FALSE)</f>
        <v>Pre-primary</v>
      </c>
      <c r="D124" s="544" t="str">
        <f>IF(ISBLANK(Regressions!D134), " ", Regressions!D134)</f>
        <v xml:space="preserve"> </v>
      </c>
      <c r="E124" s="545" t="e">
        <f>IF(ISNUMBER(Regressions!E134),ROUND(Regressions!E134, 1), NA())</f>
        <v>#N/A</v>
      </c>
      <c r="F124" s="546" t="e">
        <f>IF(ISNUMBER(Regressions!F134),ROUND(Regressions!F134, 1), NA())</f>
        <v>#N/A</v>
      </c>
      <c r="G124" s="547" t="e">
        <f>IF(ISNUMBER(Regressions!G134),ROUND(Regressions!G134, 1), NA())</f>
        <v>#N/A</v>
      </c>
      <c r="H124" s="548" t="e">
        <f>IF(ISNUMBER(Regressions!H134),ROUND(Regressions!H134, 1), NA())</f>
        <v>#N/A</v>
      </c>
      <c r="I124" s="549" t="e">
        <f>IF(ISNUMBER(Regressions!I134),ROUND(Regressions!I134, 1), NA())</f>
        <v>#N/A</v>
      </c>
      <c r="J124" s="550" t="e">
        <f>IF(ISNUMBER(Regressions!K134),ROUND(Regressions!K134, 1), NA())</f>
        <v>#N/A</v>
      </c>
      <c r="K124" s="546" t="e">
        <f>IF(ISNUMBER(Regressions!L134),ROUND(Regressions!L134, 1), NA())</f>
        <v>#N/A</v>
      </c>
      <c r="L124" s="551" t="e">
        <f>IF(ISNUMBER(Regressions!M134),ROUND(Regressions!M134, 1), NA())</f>
        <v>#N/A</v>
      </c>
      <c r="M124" s="548" t="e">
        <f>IF(ISNUMBER(Regressions!N134),ROUND(Regressions!N134, 1), NA())</f>
        <v>#N/A</v>
      </c>
      <c r="N124" s="549" t="e">
        <f>IF(ISNUMBER(Regressions!O134),ROUND(Regressions!O134, 1), NA())</f>
        <v>#N/A</v>
      </c>
      <c r="O124" s="550" t="e">
        <f>IF(ISNUMBER(Regressions!Q134),ROUND(Regressions!Q134, 1), NA())</f>
        <v>#N/A</v>
      </c>
      <c r="P124" s="546" t="e">
        <f>IF(ISNUMBER(Regressions!R134),ROUND(Regressions!R134, 1), NA())</f>
        <v>#N/A</v>
      </c>
      <c r="Q124" s="552" t="e">
        <f>IF(ISNUMBER(Regressions!S134),ROUND(Regressions!S134, 1), NA())</f>
        <v>#N/A</v>
      </c>
      <c r="R124" s="548" t="e">
        <f>IF(ISNUMBER(Regressions!T134),ROUND(Regressions!T134, 1), NA())</f>
        <v>#N/A</v>
      </c>
      <c r="S124" s="549" t="e">
        <f>IF(ISNUMBER(Regressions!U134),ROUND(Regressions!U134, 1), NA())</f>
        <v>#N/A</v>
      </c>
    </row>
    <row r="125" spans="1:19" hidden="1" x14ac:dyDescent="0.25">
      <c r="A125" s="541" t="str">
        <f>+Introduction!$C$7</f>
        <v>Viet Nam</v>
      </c>
      <c r="B125" s="542">
        <f>IF(ISBLANK(Regressions!B135), " ", Regressions!B135)</f>
        <v>2028</v>
      </c>
      <c r="C125" s="541" t="str">
        <f>HLOOKUP(Introduction!$G$4,nametranslations,27,FALSE)</f>
        <v>Pre-primary</v>
      </c>
      <c r="D125" s="544" t="str">
        <f>IF(ISBLANK(Regressions!D135), " ", Regressions!D135)</f>
        <v xml:space="preserve"> </v>
      </c>
      <c r="E125" s="545" t="e">
        <f>IF(ISNUMBER(Regressions!E135),ROUND(Regressions!E135, 1), NA())</f>
        <v>#N/A</v>
      </c>
      <c r="F125" s="546" t="e">
        <f>IF(ISNUMBER(Regressions!F135),ROUND(Regressions!F135, 1), NA())</f>
        <v>#N/A</v>
      </c>
      <c r="G125" s="547" t="e">
        <f>IF(ISNUMBER(Regressions!G135),ROUND(Regressions!G135, 1), NA())</f>
        <v>#N/A</v>
      </c>
      <c r="H125" s="548" t="e">
        <f>IF(ISNUMBER(Regressions!H135),ROUND(Regressions!H135, 1), NA())</f>
        <v>#N/A</v>
      </c>
      <c r="I125" s="549" t="e">
        <f>IF(ISNUMBER(Regressions!I135),ROUND(Regressions!I135, 1), NA())</f>
        <v>#N/A</v>
      </c>
      <c r="J125" s="550" t="e">
        <f>IF(ISNUMBER(Regressions!K135),ROUND(Regressions!K135, 1), NA())</f>
        <v>#N/A</v>
      </c>
      <c r="K125" s="546" t="e">
        <f>IF(ISNUMBER(Regressions!L135),ROUND(Regressions!L135, 1), NA())</f>
        <v>#N/A</v>
      </c>
      <c r="L125" s="551" t="e">
        <f>IF(ISNUMBER(Regressions!M135),ROUND(Regressions!M135, 1), NA())</f>
        <v>#N/A</v>
      </c>
      <c r="M125" s="548" t="e">
        <f>IF(ISNUMBER(Regressions!N135),ROUND(Regressions!N135, 1), NA())</f>
        <v>#N/A</v>
      </c>
      <c r="N125" s="549" t="e">
        <f>IF(ISNUMBER(Regressions!O135),ROUND(Regressions!O135, 1), NA())</f>
        <v>#N/A</v>
      </c>
      <c r="O125" s="550" t="e">
        <f>IF(ISNUMBER(Regressions!Q135),ROUND(Regressions!Q135, 1), NA())</f>
        <v>#N/A</v>
      </c>
      <c r="P125" s="546" t="e">
        <f>IF(ISNUMBER(Regressions!R135),ROUND(Regressions!R135, 1), NA())</f>
        <v>#N/A</v>
      </c>
      <c r="Q125" s="552" t="e">
        <f>IF(ISNUMBER(Regressions!S135),ROUND(Regressions!S135, 1), NA())</f>
        <v>#N/A</v>
      </c>
      <c r="R125" s="548" t="e">
        <f>IF(ISNUMBER(Regressions!T135),ROUND(Regressions!T135, 1), NA())</f>
        <v>#N/A</v>
      </c>
      <c r="S125" s="549" t="e">
        <f>IF(ISNUMBER(Regressions!U135),ROUND(Regressions!U135, 1), NA())</f>
        <v>#N/A</v>
      </c>
    </row>
    <row r="126" spans="1:19" hidden="1" x14ac:dyDescent="0.25">
      <c r="A126" s="541" t="str">
        <f>+Introduction!$C$7</f>
        <v>Viet Nam</v>
      </c>
      <c r="B126" s="542">
        <f>IF(ISBLANK(Regressions!B136), " ", Regressions!B136)</f>
        <v>2029</v>
      </c>
      <c r="C126" s="541" t="str">
        <f>HLOOKUP(Introduction!$G$4,nametranslations,27,FALSE)</f>
        <v>Pre-primary</v>
      </c>
      <c r="D126" s="544" t="str">
        <f>IF(ISBLANK(Regressions!D136), " ", Regressions!D136)</f>
        <v xml:space="preserve"> </v>
      </c>
      <c r="E126" s="545" t="e">
        <f>IF(ISNUMBER(Regressions!E136),ROUND(Regressions!E136, 1), NA())</f>
        <v>#N/A</v>
      </c>
      <c r="F126" s="546" t="e">
        <f>IF(ISNUMBER(Regressions!F136),ROUND(Regressions!F136, 1), NA())</f>
        <v>#N/A</v>
      </c>
      <c r="G126" s="547" t="e">
        <f>IF(ISNUMBER(Regressions!G136),ROUND(Regressions!G136, 1), NA())</f>
        <v>#N/A</v>
      </c>
      <c r="H126" s="548" t="e">
        <f>IF(ISNUMBER(Regressions!H136),ROUND(Regressions!H136, 1), NA())</f>
        <v>#N/A</v>
      </c>
      <c r="I126" s="549" t="e">
        <f>IF(ISNUMBER(Regressions!I136),ROUND(Regressions!I136, 1), NA())</f>
        <v>#N/A</v>
      </c>
      <c r="J126" s="550" t="e">
        <f>IF(ISNUMBER(Regressions!K136),ROUND(Regressions!K136, 1), NA())</f>
        <v>#N/A</v>
      </c>
      <c r="K126" s="546" t="e">
        <f>IF(ISNUMBER(Regressions!L136),ROUND(Regressions!L136, 1), NA())</f>
        <v>#N/A</v>
      </c>
      <c r="L126" s="551" t="e">
        <f>IF(ISNUMBER(Regressions!M136),ROUND(Regressions!M136, 1), NA())</f>
        <v>#N/A</v>
      </c>
      <c r="M126" s="548" t="e">
        <f>IF(ISNUMBER(Regressions!N136),ROUND(Regressions!N136, 1), NA())</f>
        <v>#N/A</v>
      </c>
      <c r="N126" s="549" t="e">
        <f>IF(ISNUMBER(Regressions!O136),ROUND(Regressions!O136, 1), NA())</f>
        <v>#N/A</v>
      </c>
      <c r="O126" s="550" t="e">
        <f>IF(ISNUMBER(Regressions!Q136),ROUND(Regressions!Q136, 1), NA())</f>
        <v>#N/A</v>
      </c>
      <c r="P126" s="546" t="e">
        <f>IF(ISNUMBER(Regressions!R136),ROUND(Regressions!R136, 1), NA())</f>
        <v>#N/A</v>
      </c>
      <c r="Q126" s="552" t="e">
        <f>IF(ISNUMBER(Regressions!S136),ROUND(Regressions!S136, 1), NA())</f>
        <v>#N/A</v>
      </c>
      <c r="R126" s="548" t="e">
        <f>IF(ISNUMBER(Regressions!T136),ROUND(Regressions!T136, 1), NA())</f>
        <v>#N/A</v>
      </c>
      <c r="S126" s="549" t="e">
        <f>IF(ISNUMBER(Regressions!U136),ROUND(Regressions!U136, 1), NA())</f>
        <v>#N/A</v>
      </c>
    </row>
    <row r="127" spans="1:19" hidden="1" x14ac:dyDescent="0.25">
      <c r="A127" s="541" t="str">
        <f>+Introduction!$C$7</f>
        <v>Viet Nam</v>
      </c>
      <c r="B127" s="542">
        <f>IF(ISBLANK(Regressions!B137), " ", Regressions!B137)</f>
        <v>2030</v>
      </c>
      <c r="C127" s="541" t="str">
        <f>HLOOKUP(Introduction!$G$4,nametranslations,27,FALSE)</f>
        <v>Pre-primary</v>
      </c>
      <c r="D127" s="544" t="str">
        <f>IF(ISBLANK(Regressions!D137), " ", Regressions!D137)</f>
        <v xml:space="preserve"> </v>
      </c>
      <c r="E127" s="545" t="e">
        <f>IF(ISNUMBER(Regressions!E137),ROUND(Regressions!E137, 1), NA())</f>
        <v>#N/A</v>
      </c>
      <c r="F127" s="546" t="e">
        <f>IF(ISNUMBER(Regressions!F137),ROUND(Regressions!F137, 1), NA())</f>
        <v>#N/A</v>
      </c>
      <c r="G127" s="547" t="e">
        <f>IF(ISNUMBER(Regressions!G137),ROUND(Regressions!G137, 1), NA())</f>
        <v>#N/A</v>
      </c>
      <c r="H127" s="548" t="e">
        <f>IF(ISNUMBER(Regressions!H137),ROUND(Regressions!H137, 1), NA())</f>
        <v>#N/A</v>
      </c>
      <c r="I127" s="549" t="e">
        <f>IF(ISNUMBER(Regressions!I137),ROUND(Regressions!I137, 1), NA())</f>
        <v>#N/A</v>
      </c>
      <c r="J127" s="550" t="e">
        <f>IF(ISNUMBER(Regressions!K137),ROUND(Regressions!K137, 1), NA())</f>
        <v>#N/A</v>
      </c>
      <c r="K127" s="546" t="e">
        <f>IF(ISNUMBER(Regressions!L137),ROUND(Regressions!L137, 1), NA())</f>
        <v>#N/A</v>
      </c>
      <c r="L127" s="551" t="e">
        <f>IF(ISNUMBER(Regressions!M137),ROUND(Regressions!M137, 1), NA())</f>
        <v>#N/A</v>
      </c>
      <c r="M127" s="548" t="e">
        <f>IF(ISNUMBER(Regressions!N137),ROUND(Regressions!N137, 1), NA())</f>
        <v>#N/A</v>
      </c>
      <c r="N127" s="549" t="e">
        <f>IF(ISNUMBER(Regressions!O137),ROUND(Regressions!O137, 1), NA())</f>
        <v>#N/A</v>
      </c>
      <c r="O127" s="550" t="e">
        <f>IF(ISNUMBER(Regressions!Q137),ROUND(Regressions!Q137, 1), NA())</f>
        <v>#N/A</v>
      </c>
      <c r="P127" s="546" t="e">
        <f>IF(ISNUMBER(Regressions!R137),ROUND(Regressions!R137, 1), NA())</f>
        <v>#N/A</v>
      </c>
      <c r="Q127" s="552" t="e">
        <f>IF(ISNUMBER(Regressions!S137),ROUND(Regressions!S137, 1), NA())</f>
        <v>#N/A</v>
      </c>
      <c r="R127" s="548" t="e">
        <f>IF(ISNUMBER(Regressions!T137),ROUND(Regressions!T137, 1), NA())</f>
        <v>#N/A</v>
      </c>
      <c r="S127" s="549" t="e">
        <f>IF(ISNUMBER(Regressions!U137),ROUND(Regressions!U137, 1), NA())</f>
        <v>#N/A</v>
      </c>
    </row>
    <row r="128" spans="1:19" x14ac:dyDescent="0.25">
      <c r="A128" s="541" t="str">
        <f>+Introduction!$C$7</f>
        <v>Viet Nam</v>
      </c>
      <c r="B128" s="542">
        <f>IF(ISBLANK(Regressions!B138), " ", Regressions!B138)</f>
        <v>2000</v>
      </c>
      <c r="C128" s="541" t="str">
        <f>HLOOKUP(Introduction!$G$4,nametranslations,28,FALSE)</f>
        <v>Primary</v>
      </c>
      <c r="D128" s="544">
        <f>IF(ISBLANK(Regressions!D138), " ", Regressions!D138)</f>
        <v>8863793</v>
      </c>
      <c r="E128" s="545" t="e">
        <f>IF(ISNUMBER(Regressions!E138),ROUND(Regressions!E138, 1), NA())</f>
        <v>#N/A</v>
      </c>
      <c r="F128" s="546" t="e">
        <f>IF(ISNUMBER(Regressions!F138),ROUND(Regressions!F138, 1), NA())</f>
        <v>#N/A</v>
      </c>
      <c r="G128" s="547" t="e">
        <f>IF(ISNUMBER(Regressions!G138),ROUND(Regressions!G138, 1), NA())</f>
        <v>#N/A</v>
      </c>
      <c r="H128" s="548" t="e">
        <f>IF(ISNUMBER(Regressions!H138),ROUND(Regressions!H138, 1), NA())</f>
        <v>#N/A</v>
      </c>
      <c r="I128" s="549" t="e">
        <f>IF(ISNUMBER(Regressions!I138),ROUND(Regressions!I138, 1), NA())</f>
        <v>#N/A</v>
      </c>
      <c r="J128" s="550" t="e">
        <f>IF(ISNUMBER(Regressions!K138),ROUND(Regressions!K138, 1), NA())</f>
        <v>#N/A</v>
      </c>
      <c r="K128" s="546" t="e">
        <f>IF(ISNUMBER(Regressions!L138),ROUND(Regressions!L138, 1), NA())</f>
        <v>#N/A</v>
      </c>
      <c r="L128" s="551" t="e">
        <f>IF(ISNUMBER(Regressions!M138),ROUND(Regressions!M138, 1), NA())</f>
        <v>#N/A</v>
      </c>
      <c r="M128" s="548" t="e">
        <f>IF(ISNUMBER(Regressions!N138),ROUND(Regressions!N138, 1), NA())</f>
        <v>#N/A</v>
      </c>
      <c r="N128" s="549" t="e">
        <f>IF(ISNUMBER(Regressions!O138),ROUND(Regressions!O138, 1), NA())</f>
        <v>#N/A</v>
      </c>
      <c r="O128" s="550" t="e">
        <f>IF(ISNUMBER(Regressions!Q138),ROUND(Regressions!Q138, 1), NA())</f>
        <v>#N/A</v>
      </c>
      <c r="P128" s="546" t="e">
        <f>IF(ISNUMBER(Regressions!R138),ROUND(Regressions!R138, 1), NA())</f>
        <v>#N/A</v>
      </c>
      <c r="Q128" s="552" t="e">
        <f>IF(ISNUMBER(Regressions!S138),ROUND(Regressions!S138, 1), NA())</f>
        <v>#N/A</v>
      </c>
      <c r="R128" s="548" t="e">
        <f>IF(ISNUMBER(Regressions!T138),ROUND(Regressions!T138, 1), NA())</f>
        <v>#N/A</v>
      </c>
      <c r="S128" s="549" t="e">
        <f>IF(ISNUMBER(Regressions!U138),ROUND(Regressions!U138, 1), NA())</f>
        <v>#N/A</v>
      </c>
    </row>
    <row r="129" spans="1:19" x14ac:dyDescent="0.25">
      <c r="A129" s="541" t="str">
        <f>+Introduction!$C$7</f>
        <v>Viet Nam</v>
      </c>
      <c r="B129" s="542">
        <f>IF(ISBLANK(Regressions!B139), " ", Regressions!B139)</f>
        <v>2001</v>
      </c>
      <c r="C129" s="541" t="str">
        <f>HLOOKUP(Introduction!$G$4,nametranslations,28,FALSE)</f>
        <v>Primary</v>
      </c>
      <c r="D129" s="544">
        <f>IF(ISBLANK(Regressions!D139), " ", Regressions!D139)</f>
        <v>8761782</v>
      </c>
      <c r="E129" s="545" t="e">
        <f>IF(ISNUMBER(Regressions!E139),ROUND(Regressions!E139, 1), NA())</f>
        <v>#N/A</v>
      </c>
      <c r="F129" s="546" t="e">
        <f>IF(ISNUMBER(Regressions!F139),ROUND(Regressions!F139, 1), NA())</f>
        <v>#N/A</v>
      </c>
      <c r="G129" s="547" t="e">
        <f>IF(ISNUMBER(Regressions!G139),ROUND(Regressions!G139, 1), NA())</f>
        <v>#N/A</v>
      </c>
      <c r="H129" s="548" t="e">
        <f>IF(ISNUMBER(Regressions!H139),ROUND(Regressions!H139, 1), NA())</f>
        <v>#N/A</v>
      </c>
      <c r="I129" s="549" t="e">
        <f>IF(ISNUMBER(Regressions!I139),ROUND(Regressions!I139, 1), NA())</f>
        <v>#N/A</v>
      </c>
      <c r="J129" s="550" t="e">
        <f>IF(ISNUMBER(Regressions!K139),ROUND(Regressions!K139, 1), NA())</f>
        <v>#N/A</v>
      </c>
      <c r="K129" s="546" t="e">
        <f>IF(ISNUMBER(Regressions!L139),ROUND(Regressions!L139, 1), NA())</f>
        <v>#N/A</v>
      </c>
      <c r="L129" s="551" t="e">
        <f>IF(ISNUMBER(Regressions!M139),ROUND(Regressions!M139, 1), NA())</f>
        <v>#N/A</v>
      </c>
      <c r="M129" s="548" t="e">
        <f>IF(ISNUMBER(Regressions!N139),ROUND(Regressions!N139, 1), NA())</f>
        <v>#N/A</v>
      </c>
      <c r="N129" s="549" t="e">
        <f>IF(ISNUMBER(Regressions!O139),ROUND(Regressions!O139, 1), NA())</f>
        <v>#N/A</v>
      </c>
      <c r="O129" s="550" t="e">
        <f>IF(ISNUMBER(Regressions!Q139),ROUND(Regressions!Q139, 1), NA())</f>
        <v>#N/A</v>
      </c>
      <c r="P129" s="546" t="e">
        <f>IF(ISNUMBER(Regressions!R139),ROUND(Regressions!R139, 1), NA())</f>
        <v>#N/A</v>
      </c>
      <c r="Q129" s="552" t="e">
        <f>IF(ISNUMBER(Regressions!S139),ROUND(Regressions!S139, 1), NA())</f>
        <v>#N/A</v>
      </c>
      <c r="R129" s="548" t="e">
        <f>IF(ISNUMBER(Regressions!T139),ROUND(Regressions!T139, 1), NA())</f>
        <v>#N/A</v>
      </c>
      <c r="S129" s="549" t="e">
        <f>IF(ISNUMBER(Regressions!U139),ROUND(Regressions!U139, 1), NA())</f>
        <v>#N/A</v>
      </c>
    </row>
    <row r="130" spans="1:19" x14ac:dyDescent="0.25">
      <c r="A130" s="541" t="str">
        <f>+Introduction!$C$7</f>
        <v>Viet Nam</v>
      </c>
      <c r="B130" s="542">
        <f>IF(ISBLANK(Regressions!B140), " ", Regressions!B140)</f>
        <v>2002</v>
      </c>
      <c r="C130" s="541" t="str">
        <f>HLOOKUP(Introduction!$G$4,nametranslations,28,FALSE)</f>
        <v>Primary</v>
      </c>
      <c r="D130" s="544">
        <f>IF(ISBLANK(Regressions!D140), " ", Regressions!D140)</f>
        <v>8538010</v>
      </c>
      <c r="E130" s="545" t="e">
        <f>IF(ISNUMBER(Regressions!E140),ROUND(Regressions!E140, 1), NA())</f>
        <v>#N/A</v>
      </c>
      <c r="F130" s="546">
        <f>IF(ISNUMBER(Regressions!F140),ROUND(Regressions!F140, 1), NA())</f>
        <v>86.9</v>
      </c>
      <c r="G130" s="547" t="e">
        <f>IF(ISNUMBER(Regressions!G140),ROUND(Regressions!G140, 1), NA())</f>
        <v>#N/A</v>
      </c>
      <c r="H130" s="548" t="e">
        <f>IF(ISNUMBER(Regressions!H140),ROUND(Regressions!H140, 1), NA())</f>
        <v>#N/A</v>
      </c>
      <c r="I130" s="549">
        <f>IF(ISNUMBER(Regressions!I140),ROUND(Regressions!I140, 1), NA())</f>
        <v>13.1</v>
      </c>
      <c r="J130" s="550" t="e">
        <f>IF(ISNUMBER(Regressions!K140),ROUND(Regressions!K140, 1), NA())</f>
        <v>#N/A</v>
      </c>
      <c r="K130" s="546">
        <f>IF(ISNUMBER(Regressions!L140),ROUND(Regressions!L140, 1), NA())</f>
        <v>72.2</v>
      </c>
      <c r="L130" s="551" t="e">
        <f>IF(ISNUMBER(Regressions!M140),ROUND(Regressions!M140, 1), NA())</f>
        <v>#N/A</v>
      </c>
      <c r="M130" s="548" t="e">
        <f>IF(ISNUMBER(Regressions!N140),ROUND(Regressions!N140, 1), NA())</f>
        <v>#N/A</v>
      </c>
      <c r="N130" s="549">
        <f>IF(ISNUMBER(Regressions!O140),ROUND(Regressions!O140, 1), NA())</f>
        <v>27.8</v>
      </c>
      <c r="O130" s="550" t="e">
        <f>IF(ISNUMBER(Regressions!Q140),ROUND(Regressions!Q140, 1), NA())</f>
        <v>#N/A</v>
      </c>
      <c r="P130" s="546" t="e">
        <f>IF(ISNUMBER(Regressions!R140),ROUND(Regressions!R140, 1), NA())</f>
        <v>#N/A</v>
      </c>
      <c r="Q130" s="552" t="e">
        <f>IF(ISNUMBER(Regressions!S140),ROUND(Regressions!S140, 1), NA())</f>
        <v>#N/A</v>
      </c>
      <c r="R130" s="548" t="e">
        <f>IF(ISNUMBER(Regressions!T140),ROUND(Regressions!T140, 1), NA())</f>
        <v>#N/A</v>
      </c>
      <c r="S130" s="549" t="e">
        <f>IF(ISNUMBER(Regressions!U140),ROUND(Regressions!U140, 1), NA())</f>
        <v>#N/A</v>
      </c>
    </row>
    <row r="131" spans="1:19" x14ac:dyDescent="0.25">
      <c r="A131" s="541" t="str">
        <f>+Introduction!$C$7</f>
        <v>Viet Nam</v>
      </c>
      <c r="B131" s="542">
        <f>IF(ISBLANK(Regressions!B141), " ", Regressions!B141)</f>
        <v>2003</v>
      </c>
      <c r="C131" s="541" t="str">
        <f>HLOOKUP(Introduction!$G$4,nametranslations,28,FALSE)</f>
        <v>Primary</v>
      </c>
      <c r="D131" s="544">
        <f>IF(ISBLANK(Regressions!D141), " ", Regressions!D141)</f>
        <v>8203578</v>
      </c>
      <c r="E131" s="545" t="e">
        <f>IF(ISNUMBER(Regressions!E141),ROUND(Regressions!E141, 1), NA())</f>
        <v>#N/A</v>
      </c>
      <c r="F131" s="546">
        <f>IF(ISNUMBER(Regressions!F141),ROUND(Regressions!F141, 1), NA())</f>
        <v>86.9</v>
      </c>
      <c r="G131" s="547" t="e">
        <f>IF(ISNUMBER(Regressions!G141),ROUND(Regressions!G141, 1), NA())</f>
        <v>#N/A</v>
      </c>
      <c r="H131" s="548" t="e">
        <f>IF(ISNUMBER(Regressions!H141),ROUND(Regressions!H141, 1), NA())</f>
        <v>#N/A</v>
      </c>
      <c r="I131" s="549">
        <f>IF(ISNUMBER(Regressions!I141),ROUND(Regressions!I141, 1), NA())</f>
        <v>13.1</v>
      </c>
      <c r="J131" s="550" t="e">
        <f>IF(ISNUMBER(Regressions!K141),ROUND(Regressions!K141, 1), NA())</f>
        <v>#N/A</v>
      </c>
      <c r="K131" s="546">
        <f>IF(ISNUMBER(Regressions!L141),ROUND(Regressions!L141, 1), NA())</f>
        <v>72.2</v>
      </c>
      <c r="L131" s="551" t="e">
        <f>IF(ISNUMBER(Regressions!M141),ROUND(Regressions!M141, 1), NA())</f>
        <v>#N/A</v>
      </c>
      <c r="M131" s="548" t="e">
        <f>IF(ISNUMBER(Regressions!N141),ROUND(Regressions!N141, 1), NA())</f>
        <v>#N/A</v>
      </c>
      <c r="N131" s="549">
        <f>IF(ISNUMBER(Regressions!O141),ROUND(Regressions!O141, 1), NA())</f>
        <v>27.8</v>
      </c>
      <c r="O131" s="550" t="e">
        <f>IF(ISNUMBER(Regressions!Q141),ROUND(Regressions!Q141, 1), NA())</f>
        <v>#N/A</v>
      </c>
      <c r="P131" s="546" t="e">
        <f>IF(ISNUMBER(Regressions!R141),ROUND(Regressions!R141, 1), NA())</f>
        <v>#N/A</v>
      </c>
      <c r="Q131" s="552" t="e">
        <f>IF(ISNUMBER(Regressions!S141),ROUND(Regressions!S141, 1), NA())</f>
        <v>#N/A</v>
      </c>
      <c r="R131" s="548" t="e">
        <f>IF(ISNUMBER(Regressions!T141),ROUND(Regressions!T141, 1), NA())</f>
        <v>#N/A</v>
      </c>
      <c r="S131" s="549" t="e">
        <f>IF(ISNUMBER(Regressions!U141),ROUND(Regressions!U141, 1), NA())</f>
        <v>#N/A</v>
      </c>
    </row>
    <row r="132" spans="1:19" x14ac:dyDescent="0.25">
      <c r="A132" s="541" t="str">
        <f>+Introduction!$C$7</f>
        <v>Viet Nam</v>
      </c>
      <c r="B132" s="542">
        <f>IF(ISBLANK(Regressions!B142), " ", Regressions!B142)</f>
        <v>2004</v>
      </c>
      <c r="C132" s="541" t="str">
        <f>HLOOKUP(Introduction!$G$4,nametranslations,28,FALSE)</f>
        <v>Primary</v>
      </c>
      <c r="D132" s="544">
        <f>IF(ISBLANK(Regressions!D142), " ", Regressions!D142)</f>
        <v>7822562</v>
      </c>
      <c r="E132" s="545" t="e">
        <f>IF(ISNUMBER(Regressions!E142),ROUND(Regressions!E142, 1), NA())</f>
        <v>#N/A</v>
      </c>
      <c r="F132" s="546">
        <f>IF(ISNUMBER(Regressions!F142),ROUND(Regressions!F142, 1), NA())</f>
        <v>86.9</v>
      </c>
      <c r="G132" s="547" t="e">
        <f>IF(ISNUMBER(Regressions!G142),ROUND(Regressions!G142, 1), NA())</f>
        <v>#N/A</v>
      </c>
      <c r="H132" s="548" t="e">
        <f>IF(ISNUMBER(Regressions!H142),ROUND(Regressions!H142, 1), NA())</f>
        <v>#N/A</v>
      </c>
      <c r="I132" s="549">
        <f>IF(ISNUMBER(Regressions!I142),ROUND(Regressions!I142, 1), NA())</f>
        <v>13.1</v>
      </c>
      <c r="J132" s="550" t="e">
        <f>IF(ISNUMBER(Regressions!K142),ROUND(Regressions!K142, 1), NA())</f>
        <v>#N/A</v>
      </c>
      <c r="K132" s="546">
        <f>IF(ISNUMBER(Regressions!L142),ROUND(Regressions!L142, 1), NA())</f>
        <v>72.2</v>
      </c>
      <c r="L132" s="551" t="e">
        <f>IF(ISNUMBER(Regressions!M142),ROUND(Regressions!M142, 1), NA())</f>
        <v>#N/A</v>
      </c>
      <c r="M132" s="548" t="e">
        <f>IF(ISNUMBER(Regressions!N142),ROUND(Regressions!N142, 1), NA())</f>
        <v>#N/A</v>
      </c>
      <c r="N132" s="549">
        <f>IF(ISNUMBER(Regressions!O142),ROUND(Regressions!O142, 1), NA())</f>
        <v>27.8</v>
      </c>
      <c r="O132" s="550" t="e">
        <f>IF(ISNUMBER(Regressions!Q142),ROUND(Regressions!Q142, 1), NA())</f>
        <v>#N/A</v>
      </c>
      <c r="P132" s="546" t="e">
        <f>IF(ISNUMBER(Regressions!R142),ROUND(Regressions!R142, 1), NA())</f>
        <v>#N/A</v>
      </c>
      <c r="Q132" s="552" t="e">
        <f>IF(ISNUMBER(Regressions!S142),ROUND(Regressions!S142, 1), NA())</f>
        <v>#N/A</v>
      </c>
      <c r="R132" s="548" t="e">
        <f>IF(ISNUMBER(Regressions!T142),ROUND(Regressions!T142, 1), NA())</f>
        <v>#N/A</v>
      </c>
      <c r="S132" s="549" t="e">
        <f>IF(ISNUMBER(Regressions!U142),ROUND(Regressions!U142, 1), NA())</f>
        <v>#N/A</v>
      </c>
    </row>
    <row r="133" spans="1:19" x14ac:dyDescent="0.25">
      <c r="A133" s="541" t="str">
        <f>+Introduction!$C$7</f>
        <v>Viet Nam</v>
      </c>
      <c r="B133" s="542">
        <f>IF(ISBLANK(Regressions!B143), " ", Regressions!B143)</f>
        <v>2005</v>
      </c>
      <c r="C133" s="541" t="str">
        <f>HLOOKUP(Introduction!$G$4,nametranslations,28,FALSE)</f>
        <v>Primary</v>
      </c>
      <c r="D133" s="544">
        <f>IF(ISBLANK(Regressions!D143), " ", Regressions!D143)</f>
        <v>7410567</v>
      </c>
      <c r="E133" s="545" t="e">
        <f>IF(ISNUMBER(Regressions!E143),ROUND(Regressions!E143, 1), NA())</f>
        <v>#N/A</v>
      </c>
      <c r="F133" s="546">
        <f>IF(ISNUMBER(Regressions!F143),ROUND(Regressions!F143, 1), NA())</f>
        <v>86.9</v>
      </c>
      <c r="G133" s="547" t="e">
        <f>IF(ISNUMBER(Regressions!G143),ROUND(Regressions!G143, 1), NA())</f>
        <v>#N/A</v>
      </c>
      <c r="H133" s="548" t="e">
        <f>IF(ISNUMBER(Regressions!H143),ROUND(Regressions!H143, 1), NA())</f>
        <v>#N/A</v>
      </c>
      <c r="I133" s="549">
        <f>IF(ISNUMBER(Regressions!I143),ROUND(Regressions!I143, 1), NA())</f>
        <v>13.1</v>
      </c>
      <c r="J133" s="550" t="e">
        <f>IF(ISNUMBER(Regressions!K143),ROUND(Regressions!K143, 1), NA())</f>
        <v>#N/A</v>
      </c>
      <c r="K133" s="546">
        <f>IF(ISNUMBER(Regressions!L143),ROUND(Regressions!L143, 1), NA())</f>
        <v>72.2</v>
      </c>
      <c r="L133" s="551" t="e">
        <f>IF(ISNUMBER(Regressions!M143),ROUND(Regressions!M143, 1), NA())</f>
        <v>#N/A</v>
      </c>
      <c r="M133" s="548" t="e">
        <f>IF(ISNUMBER(Regressions!N143),ROUND(Regressions!N143, 1), NA())</f>
        <v>#N/A</v>
      </c>
      <c r="N133" s="549">
        <f>IF(ISNUMBER(Regressions!O143),ROUND(Regressions!O143, 1), NA())</f>
        <v>27.8</v>
      </c>
      <c r="O133" s="550" t="e">
        <f>IF(ISNUMBER(Regressions!Q143),ROUND(Regressions!Q143, 1), NA())</f>
        <v>#N/A</v>
      </c>
      <c r="P133" s="546" t="e">
        <f>IF(ISNUMBER(Regressions!R143),ROUND(Regressions!R143, 1), NA())</f>
        <v>#N/A</v>
      </c>
      <c r="Q133" s="552" t="e">
        <f>IF(ISNUMBER(Regressions!S143),ROUND(Regressions!S143, 1), NA())</f>
        <v>#N/A</v>
      </c>
      <c r="R133" s="548" t="e">
        <f>IF(ISNUMBER(Regressions!T143),ROUND(Regressions!T143, 1), NA())</f>
        <v>#N/A</v>
      </c>
      <c r="S133" s="549" t="e">
        <f>IF(ISNUMBER(Regressions!U143),ROUND(Regressions!U143, 1), NA())</f>
        <v>#N/A</v>
      </c>
    </row>
    <row r="134" spans="1:19" x14ac:dyDescent="0.25">
      <c r="A134" s="541" t="str">
        <f>+Introduction!$C$7</f>
        <v>Viet Nam</v>
      </c>
      <c r="B134" s="542">
        <f>IF(ISBLANK(Regressions!B144), " ", Regressions!B144)</f>
        <v>2006</v>
      </c>
      <c r="C134" s="541" t="str">
        <f>HLOOKUP(Introduction!$G$4,nametranslations,28,FALSE)</f>
        <v>Primary</v>
      </c>
      <c r="D134" s="544">
        <f>IF(ISBLANK(Regressions!D144), " ", Regressions!D144)</f>
        <v>7042283</v>
      </c>
      <c r="E134" s="545" t="e">
        <f>IF(ISNUMBER(Regressions!E144),ROUND(Regressions!E144, 1), NA())</f>
        <v>#N/A</v>
      </c>
      <c r="F134" s="546">
        <f>IF(ISNUMBER(Regressions!F144),ROUND(Regressions!F144, 1), NA())</f>
        <v>86.9</v>
      </c>
      <c r="G134" s="547" t="e">
        <f>IF(ISNUMBER(Regressions!G144),ROUND(Regressions!G144, 1), NA())</f>
        <v>#N/A</v>
      </c>
      <c r="H134" s="548" t="e">
        <f>IF(ISNUMBER(Regressions!H144),ROUND(Regressions!H144, 1), NA())</f>
        <v>#N/A</v>
      </c>
      <c r="I134" s="549">
        <f>IF(ISNUMBER(Regressions!I144),ROUND(Regressions!I144, 1), NA())</f>
        <v>13.1</v>
      </c>
      <c r="J134" s="550" t="e">
        <f>IF(ISNUMBER(Regressions!K144),ROUND(Regressions!K144, 1), NA())</f>
        <v>#N/A</v>
      </c>
      <c r="K134" s="546">
        <f>IF(ISNUMBER(Regressions!L144),ROUND(Regressions!L144, 1), NA())</f>
        <v>72.2</v>
      </c>
      <c r="L134" s="551" t="e">
        <f>IF(ISNUMBER(Regressions!M144),ROUND(Regressions!M144, 1), NA())</f>
        <v>#N/A</v>
      </c>
      <c r="M134" s="548" t="e">
        <f>IF(ISNUMBER(Regressions!N144),ROUND(Regressions!N144, 1), NA())</f>
        <v>#N/A</v>
      </c>
      <c r="N134" s="549">
        <f>IF(ISNUMBER(Regressions!O144),ROUND(Regressions!O144, 1), NA())</f>
        <v>27.8</v>
      </c>
      <c r="O134" s="550" t="e">
        <f>IF(ISNUMBER(Regressions!Q144),ROUND(Regressions!Q144, 1), NA())</f>
        <v>#N/A</v>
      </c>
      <c r="P134" s="546" t="e">
        <f>IF(ISNUMBER(Regressions!R144),ROUND(Regressions!R144, 1), NA())</f>
        <v>#N/A</v>
      </c>
      <c r="Q134" s="552" t="e">
        <f>IF(ISNUMBER(Regressions!S144),ROUND(Regressions!S144, 1), NA())</f>
        <v>#N/A</v>
      </c>
      <c r="R134" s="548" t="e">
        <f>IF(ISNUMBER(Regressions!T144),ROUND(Regressions!T144, 1), NA())</f>
        <v>#N/A</v>
      </c>
      <c r="S134" s="549" t="e">
        <f>IF(ISNUMBER(Regressions!U144),ROUND(Regressions!U144, 1), NA())</f>
        <v>#N/A</v>
      </c>
    </row>
    <row r="135" spans="1:19" x14ac:dyDescent="0.25">
      <c r="A135" s="541" t="str">
        <f>+Introduction!$C$7</f>
        <v>Viet Nam</v>
      </c>
      <c r="B135" s="542">
        <f>IF(ISBLANK(Regressions!B145), " ", Regressions!B145)</f>
        <v>2007</v>
      </c>
      <c r="C135" s="541" t="str">
        <f>HLOOKUP(Introduction!$G$4,nametranslations,28,FALSE)</f>
        <v>Primary</v>
      </c>
      <c r="D135" s="544">
        <f>IF(ISBLANK(Regressions!D145), " ", Regressions!D145)</f>
        <v>6884197</v>
      </c>
      <c r="E135" s="545" t="e">
        <f>IF(ISNUMBER(Regressions!E145),ROUND(Regressions!E145, 1), NA())</f>
        <v>#N/A</v>
      </c>
      <c r="F135" s="546">
        <f>IF(ISNUMBER(Regressions!F145),ROUND(Regressions!F145, 1), NA())</f>
        <v>86.9</v>
      </c>
      <c r="G135" s="547" t="e">
        <f>IF(ISNUMBER(Regressions!G145),ROUND(Regressions!G145, 1), NA())</f>
        <v>#N/A</v>
      </c>
      <c r="H135" s="548" t="e">
        <f>IF(ISNUMBER(Regressions!H145),ROUND(Regressions!H145, 1), NA())</f>
        <v>#N/A</v>
      </c>
      <c r="I135" s="549">
        <f>IF(ISNUMBER(Regressions!I145),ROUND(Regressions!I145, 1), NA())</f>
        <v>13.1</v>
      </c>
      <c r="J135" s="550" t="e">
        <f>IF(ISNUMBER(Regressions!K145),ROUND(Regressions!K145, 1), NA())</f>
        <v>#N/A</v>
      </c>
      <c r="K135" s="546">
        <f>IF(ISNUMBER(Regressions!L145),ROUND(Regressions!L145, 1), NA())</f>
        <v>72.2</v>
      </c>
      <c r="L135" s="551" t="e">
        <f>IF(ISNUMBER(Regressions!M145),ROUND(Regressions!M145, 1), NA())</f>
        <v>#N/A</v>
      </c>
      <c r="M135" s="548" t="e">
        <f>IF(ISNUMBER(Regressions!N145),ROUND(Regressions!N145, 1), NA())</f>
        <v>#N/A</v>
      </c>
      <c r="N135" s="549">
        <f>IF(ISNUMBER(Regressions!O145),ROUND(Regressions!O145, 1), NA())</f>
        <v>27.8</v>
      </c>
      <c r="O135" s="550" t="e">
        <f>IF(ISNUMBER(Regressions!Q145),ROUND(Regressions!Q145, 1), NA())</f>
        <v>#N/A</v>
      </c>
      <c r="P135" s="546" t="e">
        <f>IF(ISNUMBER(Regressions!R145),ROUND(Regressions!R145, 1), NA())</f>
        <v>#N/A</v>
      </c>
      <c r="Q135" s="552" t="e">
        <f>IF(ISNUMBER(Regressions!S145),ROUND(Regressions!S145, 1), NA())</f>
        <v>#N/A</v>
      </c>
      <c r="R135" s="548" t="e">
        <f>IF(ISNUMBER(Regressions!T145),ROUND(Regressions!T145, 1), NA())</f>
        <v>#N/A</v>
      </c>
      <c r="S135" s="549" t="e">
        <f>IF(ISNUMBER(Regressions!U145),ROUND(Regressions!U145, 1), NA())</f>
        <v>#N/A</v>
      </c>
    </row>
    <row r="136" spans="1:19" x14ac:dyDescent="0.25">
      <c r="A136" s="541" t="str">
        <f>+Introduction!$C$7</f>
        <v>Viet Nam</v>
      </c>
      <c r="B136" s="542">
        <f>IF(ISBLANK(Regressions!B146), " ", Regressions!B146)</f>
        <v>2008</v>
      </c>
      <c r="C136" s="541" t="str">
        <f>HLOOKUP(Introduction!$G$4,nametranslations,28,FALSE)</f>
        <v>Primary</v>
      </c>
      <c r="D136" s="544">
        <f>IF(ISBLANK(Regressions!D146), " ", Regressions!D146)</f>
        <v>6805035</v>
      </c>
      <c r="E136" s="545" t="e">
        <f>IF(ISNUMBER(Regressions!E146),ROUND(Regressions!E146, 1), NA())</f>
        <v>#N/A</v>
      </c>
      <c r="F136" s="546">
        <f>IF(ISNUMBER(Regressions!F146),ROUND(Regressions!F146, 1), NA())</f>
        <v>86.9</v>
      </c>
      <c r="G136" s="547" t="e">
        <f>IF(ISNUMBER(Regressions!G146),ROUND(Regressions!G146, 1), NA())</f>
        <v>#N/A</v>
      </c>
      <c r="H136" s="548" t="e">
        <f>IF(ISNUMBER(Regressions!H146),ROUND(Regressions!H146, 1), NA())</f>
        <v>#N/A</v>
      </c>
      <c r="I136" s="549">
        <f>IF(ISNUMBER(Regressions!I146),ROUND(Regressions!I146, 1), NA())</f>
        <v>13.1</v>
      </c>
      <c r="J136" s="550" t="e">
        <f>IF(ISNUMBER(Regressions!K146),ROUND(Regressions!K146, 1), NA())</f>
        <v>#N/A</v>
      </c>
      <c r="K136" s="546">
        <f>IF(ISNUMBER(Regressions!L146),ROUND(Regressions!L146, 1), NA())</f>
        <v>72.2</v>
      </c>
      <c r="L136" s="551" t="e">
        <f>IF(ISNUMBER(Regressions!M146),ROUND(Regressions!M146, 1), NA())</f>
        <v>#N/A</v>
      </c>
      <c r="M136" s="548" t="e">
        <f>IF(ISNUMBER(Regressions!N146),ROUND(Regressions!N146, 1), NA())</f>
        <v>#N/A</v>
      </c>
      <c r="N136" s="549">
        <f>IF(ISNUMBER(Regressions!O146),ROUND(Regressions!O146, 1), NA())</f>
        <v>27.8</v>
      </c>
      <c r="O136" s="550" t="e">
        <f>IF(ISNUMBER(Regressions!Q146),ROUND(Regressions!Q146, 1), NA())</f>
        <v>#N/A</v>
      </c>
      <c r="P136" s="546" t="e">
        <f>IF(ISNUMBER(Regressions!R146),ROUND(Regressions!R146, 1), NA())</f>
        <v>#N/A</v>
      </c>
      <c r="Q136" s="552" t="e">
        <f>IF(ISNUMBER(Regressions!S146),ROUND(Regressions!S146, 1), NA())</f>
        <v>#N/A</v>
      </c>
      <c r="R136" s="548" t="e">
        <f>IF(ISNUMBER(Regressions!T146),ROUND(Regressions!T146, 1), NA())</f>
        <v>#N/A</v>
      </c>
      <c r="S136" s="549" t="e">
        <f>IF(ISNUMBER(Regressions!U146),ROUND(Regressions!U146, 1), NA())</f>
        <v>#N/A</v>
      </c>
    </row>
    <row r="137" spans="1:19" x14ac:dyDescent="0.25">
      <c r="A137" s="541" t="str">
        <f>+Introduction!$C$7</f>
        <v>Viet Nam</v>
      </c>
      <c r="B137" s="542">
        <f>IF(ISBLANK(Regressions!B147), " ", Regressions!B147)</f>
        <v>2009</v>
      </c>
      <c r="C137" s="541" t="str">
        <f>HLOOKUP(Introduction!$G$4,nametranslations,28,FALSE)</f>
        <v>Primary</v>
      </c>
      <c r="D137" s="544">
        <f>IF(ISBLANK(Regressions!D147), " ", Regressions!D147)</f>
        <v>6741127</v>
      </c>
      <c r="E137" s="545" t="e">
        <f>IF(ISNUMBER(Regressions!E147),ROUND(Regressions!E147, 1), NA())</f>
        <v>#N/A</v>
      </c>
      <c r="F137" s="546">
        <f>IF(ISNUMBER(Regressions!F147),ROUND(Regressions!F147, 1), NA())</f>
        <v>86.9</v>
      </c>
      <c r="G137" s="547" t="e">
        <f>IF(ISNUMBER(Regressions!G147),ROUND(Regressions!G147, 1), NA())</f>
        <v>#N/A</v>
      </c>
      <c r="H137" s="548" t="e">
        <f>IF(ISNUMBER(Regressions!H147),ROUND(Regressions!H147, 1), NA())</f>
        <v>#N/A</v>
      </c>
      <c r="I137" s="549">
        <f>IF(ISNUMBER(Regressions!I147),ROUND(Regressions!I147, 1), NA())</f>
        <v>13.1</v>
      </c>
      <c r="J137" s="550" t="e">
        <f>IF(ISNUMBER(Regressions!K147),ROUND(Regressions!K147, 1), NA())</f>
        <v>#N/A</v>
      </c>
      <c r="K137" s="546">
        <f>IF(ISNUMBER(Regressions!L147),ROUND(Regressions!L147, 1), NA())</f>
        <v>72.2</v>
      </c>
      <c r="L137" s="551" t="e">
        <f>IF(ISNUMBER(Regressions!M147),ROUND(Regressions!M147, 1), NA())</f>
        <v>#N/A</v>
      </c>
      <c r="M137" s="548" t="e">
        <f>IF(ISNUMBER(Regressions!N147),ROUND(Regressions!N147, 1), NA())</f>
        <v>#N/A</v>
      </c>
      <c r="N137" s="549">
        <f>IF(ISNUMBER(Regressions!O147),ROUND(Regressions!O147, 1), NA())</f>
        <v>27.8</v>
      </c>
      <c r="O137" s="550" t="e">
        <f>IF(ISNUMBER(Regressions!Q147),ROUND(Regressions!Q147, 1), NA())</f>
        <v>#N/A</v>
      </c>
      <c r="P137" s="546" t="e">
        <f>IF(ISNUMBER(Regressions!R147),ROUND(Regressions!R147, 1), NA())</f>
        <v>#N/A</v>
      </c>
      <c r="Q137" s="552" t="e">
        <f>IF(ISNUMBER(Regressions!S147),ROUND(Regressions!S147, 1), NA())</f>
        <v>#N/A</v>
      </c>
      <c r="R137" s="548" t="e">
        <f>IF(ISNUMBER(Regressions!T147),ROUND(Regressions!T147, 1), NA())</f>
        <v>#N/A</v>
      </c>
      <c r="S137" s="549" t="e">
        <f>IF(ISNUMBER(Regressions!U147),ROUND(Regressions!U147, 1), NA())</f>
        <v>#N/A</v>
      </c>
    </row>
    <row r="138" spans="1:19" x14ac:dyDescent="0.25">
      <c r="A138" s="541" t="str">
        <f>+Introduction!$C$7</f>
        <v>Viet Nam</v>
      </c>
      <c r="B138" s="542">
        <f>IF(ISBLANK(Regressions!B148), " ", Regressions!B148)</f>
        <v>2010</v>
      </c>
      <c r="C138" s="541" t="str">
        <f>HLOOKUP(Introduction!$G$4,nametranslations,28,FALSE)</f>
        <v>Primary</v>
      </c>
      <c r="D138" s="544">
        <f>IF(ISBLANK(Regressions!D148), " ", Regressions!D148)</f>
        <v>6859538</v>
      </c>
      <c r="E138" s="545" t="e">
        <f>IF(ISNUMBER(Regressions!E148),ROUND(Regressions!E148, 1), NA())</f>
        <v>#N/A</v>
      </c>
      <c r="F138" s="546">
        <f>IF(ISNUMBER(Regressions!F148),ROUND(Regressions!F148, 1), NA())</f>
        <v>86.9</v>
      </c>
      <c r="G138" s="547" t="e">
        <f>IF(ISNUMBER(Regressions!G148),ROUND(Regressions!G148, 1), NA())</f>
        <v>#N/A</v>
      </c>
      <c r="H138" s="548" t="e">
        <f>IF(ISNUMBER(Regressions!H148),ROUND(Regressions!H148, 1), NA())</f>
        <v>#N/A</v>
      </c>
      <c r="I138" s="549">
        <f>IF(ISNUMBER(Regressions!I148),ROUND(Regressions!I148, 1), NA())</f>
        <v>13.1</v>
      </c>
      <c r="J138" s="550" t="e">
        <f>IF(ISNUMBER(Regressions!K148),ROUND(Regressions!K148, 1), NA())</f>
        <v>#N/A</v>
      </c>
      <c r="K138" s="546">
        <f>IF(ISNUMBER(Regressions!L148),ROUND(Regressions!L148, 1), NA())</f>
        <v>72.2</v>
      </c>
      <c r="L138" s="551" t="e">
        <f>IF(ISNUMBER(Regressions!M148),ROUND(Regressions!M148, 1), NA())</f>
        <v>#N/A</v>
      </c>
      <c r="M138" s="548" t="e">
        <f>IF(ISNUMBER(Regressions!N148),ROUND(Regressions!N148, 1), NA())</f>
        <v>#N/A</v>
      </c>
      <c r="N138" s="549">
        <f>IF(ISNUMBER(Regressions!O148),ROUND(Regressions!O148, 1), NA())</f>
        <v>27.8</v>
      </c>
      <c r="O138" s="550" t="e">
        <f>IF(ISNUMBER(Regressions!Q148),ROUND(Regressions!Q148, 1), NA())</f>
        <v>#N/A</v>
      </c>
      <c r="P138" s="546" t="e">
        <f>IF(ISNUMBER(Regressions!R148),ROUND(Regressions!R148, 1), NA())</f>
        <v>#N/A</v>
      </c>
      <c r="Q138" s="552" t="e">
        <f>IF(ISNUMBER(Regressions!S148),ROUND(Regressions!S148, 1), NA())</f>
        <v>#N/A</v>
      </c>
      <c r="R138" s="548" t="e">
        <f>IF(ISNUMBER(Regressions!T148),ROUND(Regressions!T148, 1), NA())</f>
        <v>#N/A</v>
      </c>
      <c r="S138" s="549" t="e">
        <f>IF(ISNUMBER(Regressions!U148),ROUND(Regressions!U148, 1), NA())</f>
        <v>#N/A</v>
      </c>
    </row>
    <row r="139" spans="1:19" x14ac:dyDescent="0.25">
      <c r="A139" s="541" t="str">
        <f>+Introduction!$C$7</f>
        <v>Viet Nam</v>
      </c>
      <c r="B139" s="542">
        <f>IF(ISBLANK(Regressions!B149), " ", Regressions!B149)</f>
        <v>2011</v>
      </c>
      <c r="C139" s="541" t="str">
        <f>HLOOKUP(Introduction!$G$4,nametranslations,28,FALSE)</f>
        <v>Primary</v>
      </c>
      <c r="D139" s="544">
        <f>IF(ISBLANK(Regressions!D149), " ", Regressions!D149)</f>
        <v>6946056</v>
      </c>
      <c r="E139" s="545" t="e">
        <f>IF(ISNUMBER(Regressions!E149),ROUND(Regressions!E149, 1), NA())</f>
        <v>#N/A</v>
      </c>
      <c r="F139" s="546" t="e">
        <f>IF(ISNUMBER(Regressions!F149),ROUND(Regressions!F149, 1), NA())</f>
        <v>#N/A</v>
      </c>
      <c r="G139" s="547" t="e">
        <f>IF(ISNUMBER(Regressions!G149),ROUND(Regressions!G149, 1), NA())</f>
        <v>#N/A</v>
      </c>
      <c r="H139" s="548" t="e">
        <f>IF(ISNUMBER(Regressions!H149),ROUND(Regressions!H149, 1), NA())</f>
        <v>#N/A</v>
      </c>
      <c r="I139" s="549" t="e">
        <f>IF(ISNUMBER(Regressions!I149),ROUND(Regressions!I149, 1), NA())</f>
        <v>#N/A</v>
      </c>
      <c r="J139" s="550" t="e">
        <f>IF(ISNUMBER(Regressions!K149),ROUND(Regressions!K149, 1), NA())</f>
        <v>#N/A</v>
      </c>
      <c r="K139" s="546" t="e">
        <f>IF(ISNUMBER(Regressions!L149),ROUND(Regressions!L149, 1), NA())</f>
        <v>#N/A</v>
      </c>
      <c r="L139" s="551" t="e">
        <f>IF(ISNUMBER(Regressions!M149),ROUND(Regressions!M149, 1), NA())</f>
        <v>#N/A</v>
      </c>
      <c r="M139" s="548" t="e">
        <f>IF(ISNUMBER(Regressions!N149),ROUND(Regressions!N149, 1), NA())</f>
        <v>#N/A</v>
      </c>
      <c r="N139" s="549" t="e">
        <f>IF(ISNUMBER(Regressions!O149),ROUND(Regressions!O149, 1), NA())</f>
        <v>#N/A</v>
      </c>
      <c r="O139" s="550" t="e">
        <f>IF(ISNUMBER(Regressions!Q149),ROUND(Regressions!Q149, 1), NA())</f>
        <v>#N/A</v>
      </c>
      <c r="P139" s="546" t="e">
        <f>IF(ISNUMBER(Regressions!R149),ROUND(Regressions!R149, 1), NA())</f>
        <v>#N/A</v>
      </c>
      <c r="Q139" s="552" t="e">
        <f>IF(ISNUMBER(Regressions!S149),ROUND(Regressions!S149, 1), NA())</f>
        <v>#N/A</v>
      </c>
      <c r="R139" s="548" t="e">
        <f>IF(ISNUMBER(Regressions!T149),ROUND(Regressions!T149, 1), NA())</f>
        <v>#N/A</v>
      </c>
      <c r="S139" s="549" t="e">
        <f>IF(ISNUMBER(Regressions!U149),ROUND(Regressions!U149, 1), NA())</f>
        <v>#N/A</v>
      </c>
    </row>
    <row r="140" spans="1:19" x14ac:dyDescent="0.25">
      <c r="A140" s="541" t="str">
        <f>+Introduction!$C$7</f>
        <v>Viet Nam</v>
      </c>
      <c r="B140" s="542">
        <f>IF(ISBLANK(Regressions!B150), " ", Regressions!B150)</f>
        <v>2012</v>
      </c>
      <c r="C140" s="541" t="str">
        <f>HLOOKUP(Introduction!$G$4,nametranslations,28,FALSE)</f>
        <v>Primary</v>
      </c>
      <c r="D140" s="544">
        <f>IF(ISBLANK(Regressions!D150), " ", Regressions!D150)</f>
        <v>6957967</v>
      </c>
      <c r="E140" s="545" t="e">
        <f>IF(ISNUMBER(Regressions!E150),ROUND(Regressions!E150, 1), NA())</f>
        <v>#N/A</v>
      </c>
      <c r="F140" s="546" t="e">
        <f>IF(ISNUMBER(Regressions!F150),ROUND(Regressions!F150, 1), NA())</f>
        <v>#N/A</v>
      </c>
      <c r="G140" s="547" t="e">
        <f>IF(ISNUMBER(Regressions!G150),ROUND(Regressions!G150, 1), NA())</f>
        <v>#N/A</v>
      </c>
      <c r="H140" s="548" t="e">
        <f>IF(ISNUMBER(Regressions!H150),ROUND(Regressions!H150, 1), NA())</f>
        <v>#N/A</v>
      </c>
      <c r="I140" s="549" t="e">
        <f>IF(ISNUMBER(Regressions!I150),ROUND(Regressions!I150, 1), NA())</f>
        <v>#N/A</v>
      </c>
      <c r="J140" s="550" t="e">
        <f>IF(ISNUMBER(Regressions!K150),ROUND(Regressions!K150, 1), NA())</f>
        <v>#N/A</v>
      </c>
      <c r="K140" s="546" t="e">
        <f>IF(ISNUMBER(Regressions!L150),ROUND(Regressions!L150, 1), NA())</f>
        <v>#N/A</v>
      </c>
      <c r="L140" s="551" t="e">
        <f>IF(ISNUMBER(Regressions!M150),ROUND(Regressions!M150, 1), NA())</f>
        <v>#N/A</v>
      </c>
      <c r="M140" s="548" t="e">
        <f>IF(ISNUMBER(Regressions!N150),ROUND(Regressions!N150, 1), NA())</f>
        <v>#N/A</v>
      </c>
      <c r="N140" s="549" t="e">
        <f>IF(ISNUMBER(Regressions!O150),ROUND(Regressions!O150, 1), NA())</f>
        <v>#N/A</v>
      </c>
      <c r="O140" s="550" t="e">
        <f>IF(ISNUMBER(Regressions!Q150),ROUND(Regressions!Q150, 1), NA())</f>
        <v>#N/A</v>
      </c>
      <c r="P140" s="546" t="e">
        <f>IF(ISNUMBER(Regressions!R150),ROUND(Regressions!R150, 1), NA())</f>
        <v>#N/A</v>
      </c>
      <c r="Q140" s="552" t="e">
        <f>IF(ISNUMBER(Regressions!S150),ROUND(Regressions!S150, 1), NA())</f>
        <v>#N/A</v>
      </c>
      <c r="R140" s="548" t="e">
        <f>IF(ISNUMBER(Regressions!T150),ROUND(Regressions!T150, 1), NA())</f>
        <v>#N/A</v>
      </c>
      <c r="S140" s="549" t="e">
        <f>IF(ISNUMBER(Regressions!U150),ROUND(Regressions!U150, 1), NA())</f>
        <v>#N/A</v>
      </c>
    </row>
    <row r="141" spans="1:19" x14ac:dyDescent="0.25">
      <c r="A141" s="541" t="str">
        <f>+Introduction!$C$7</f>
        <v>Viet Nam</v>
      </c>
      <c r="B141" s="542">
        <f>IF(ISBLANK(Regressions!B151), " ", Regressions!B151)</f>
        <v>2013</v>
      </c>
      <c r="C141" s="541" t="str">
        <f>HLOOKUP(Introduction!$G$4,nametranslations,28,FALSE)</f>
        <v>Primary</v>
      </c>
      <c r="D141" s="544">
        <f>IF(ISBLANK(Regressions!D151), " ", Regressions!D151)</f>
        <v>7043419</v>
      </c>
      <c r="E141" s="545" t="e">
        <f>IF(ISNUMBER(Regressions!E151),ROUND(Regressions!E151, 1), NA())</f>
        <v>#N/A</v>
      </c>
      <c r="F141" s="546" t="e">
        <f>IF(ISNUMBER(Regressions!F151),ROUND(Regressions!F151, 1), NA())</f>
        <v>#N/A</v>
      </c>
      <c r="G141" s="547">
        <f>IF(ISNUMBER(Regressions!G151),ROUND(Regressions!G151, 1), NA())</f>
        <v>70.2</v>
      </c>
      <c r="H141" s="548" t="e">
        <f>IF(ISNUMBER(Regressions!H151),ROUND(Regressions!H151, 1), NA())</f>
        <v>#N/A</v>
      </c>
      <c r="I141" s="549" t="e">
        <f>IF(ISNUMBER(Regressions!I151),ROUND(Regressions!I151, 1), NA())</f>
        <v>#N/A</v>
      </c>
      <c r="J141" s="550" t="e">
        <f>IF(ISNUMBER(Regressions!K151),ROUND(Regressions!K151, 1), NA())</f>
        <v>#N/A</v>
      </c>
      <c r="K141" s="546" t="e">
        <f>IF(ISNUMBER(Regressions!L151),ROUND(Regressions!L151, 1), NA())</f>
        <v>#N/A</v>
      </c>
      <c r="L141" s="551">
        <f>IF(ISNUMBER(Regressions!M151),ROUND(Regressions!M151, 1), NA())</f>
        <v>94.7</v>
      </c>
      <c r="M141" s="548" t="e">
        <f>IF(ISNUMBER(Regressions!N151),ROUND(Regressions!N151, 1), NA())</f>
        <v>#N/A</v>
      </c>
      <c r="N141" s="549" t="e">
        <f>IF(ISNUMBER(Regressions!O151),ROUND(Regressions!O151, 1), NA())</f>
        <v>#N/A</v>
      </c>
      <c r="O141" s="550" t="e">
        <f>IF(ISNUMBER(Regressions!Q151),ROUND(Regressions!Q151, 1), NA())</f>
        <v>#N/A</v>
      </c>
      <c r="P141" s="546" t="e">
        <f>IF(ISNUMBER(Regressions!R151),ROUND(Regressions!R151, 1), NA())</f>
        <v>#N/A</v>
      </c>
      <c r="Q141" s="552" t="e">
        <f>IF(ISNUMBER(Regressions!S151),ROUND(Regressions!S151, 1), NA())</f>
        <v>#N/A</v>
      </c>
      <c r="R141" s="548" t="e">
        <f>IF(ISNUMBER(Regressions!T151),ROUND(Regressions!T151, 1), NA())</f>
        <v>#N/A</v>
      </c>
      <c r="S141" s="549" t="e">
        <f>IF(ISNUMBER(Regressions!U151),ROUND(Regressions!U151, 1), NA())</f>
        <v>#N/A</v>
      </c>
    </row>
    <row r="142" spans="1:19" x14ac:dyDescent="0.25">
      <c r="A142" s="541" t="str">
        <f>+Introduction!$C$7</f>
        <v>Viet Nam</v>
      </c>
      <c r="B142" s="542">
        <f>IF(ISBLANK(Regressions!B152), " ", Regressions!B152)</f>
        <v>2014</v>
      </c>
      <c r="C142" s="541" t="str">
        <f>HLOOKUP(Introduction!$G$4,nametranslations,28,FALSE)</f>
        <v>Primary</v>
      </c>
      <c r="D142" s="544">
        <f>IF(ISBLANK(Regressions!D152), " ", Regressions!D152)</f>
        <v>7212448</v>
      </c>
      <c r="E142" s="545" t="e">
        <f>IF(ISNUMBER(Regressions!E152),ROUND(Regressions!E152, 1), NA())</f>
        <v>#N/A</v>
      </c>
      <c r="F142" s="546" t="e">
        <f>IF(ISNUMBER(Regressions!F152),ROUND(Regressions!F152, 1), NA())</f>
        <v>#N/A</v>
      </c>
      <c r="G142" s="547">
        <f>IF(ISNUMBER(Regressions!G152),ROUND(Regressions!G152, 1), NA())</f>
        <v>70.2</v>
      </c>
      <c r="H142" s="548" t="e">
        <f>IF(ISNUMBER(Regressions!H152),ROUND(Regressions!H152, 1), NA())</f>
        <v>#N/A</v>
      </c>
      <c r="I142" s="549" t="e">
        <f>IF(ISNUMBER(Regressions!I152),ROUND(Regressions!I152, 1), NA())</f>
        <v>#N/A</v>
      </c>
      <c r="J142" s="550" t="e">
        <f>IF(ISNUMBER(Regressions!K152),ROUND(Regressions!K152, 1), NA())</f>
        <v>#N/A</v>
      </c>
      <c r="K142" s="546" t="e">
        <f>IF(ISNUMBER(Regressions!L152),ROUND(Regressions!L152, 1), NA())</f>
        <v>#N/A</v>
      </c>
      <c r="L142" s="551">
        <f>IF(ISNUMBER(Regressions!M152),ROUND(Regressions!M152, 1), NA())</f>
        <v>94.7</v>
      </c>
      <c r="M142" s="548" t="e">
        <f>IF(ISNUMBER(Regressions!N152),ROUND(Regressions!N152, 1), NA())</f>
        <v>#N/A</v>
      </c>
      <c r="N142" s="549" t="e">
        <f>IF(ISNUMBER(Regressions!O152),ROUND(Regressions!O152, 1), NA())</f>
        <v>#N/A</v>
      </c>
      <c r="O142" s="550" t="e">
        <f>IF(ISNUMBER(Regressions!Q152),ROUND(Regressions!Q152, 1), NA())</f>
        <v>#N/A</v>
      </c>
      <c r="P142" s="546" t="e">
        <f>IF(ISNUMBER(Regressions!R152),ROUND(Regressions!R152, 1), NA())</f>
        <v>#N/A</v>
      </c>
      <c r="Q142" s="552" t="e">
        <f>IF(ISNUMBER(Regressions!S152),ROUND(Regressions!S152, 1), NA())</f>
        <v>#N/A</v>
      </c>
      <c r="R142" s="548" t="e">
        <f>IF(ISNUMBER(Regressions!T152),ROUND(Regressions!T152, 1), NA())</f>
        <v>#N/A</v>
      </c>
      <c r="S142" s="549" t="e">
        <f>IF(ISNUMBER(Regressions!U152),ROUND(Regressions!U152, 1), NA())</f>
        <v>#N/A</v>
      </c>
    </row>
    <row r="143" spans="1:19" x14ac:dyDescent="0.25">
      <c r="A143" s="541" t="str">
        <f>+Introduction!$C$7</f>
        <v>Viet Nam</v>
      </c>
      <c r="B143" s="542">
        <f>IF(ISBLANK(Regressions!B153), " ", Regressions!B153)</f>
        <v>2015</v>
      </c>
      <c r="C143" s="541" t="str">
        <f>HLOOKUP(Introduction!$G$4,nametranslations,28,FALSE)</f>
        <v>Primary</v>
      </c>
      <c r="D143" s="544">
        <f>IF(ISBLANK(Regressions!D153), " ", Regressions!D153)</f>
        <v>7304174</v>
      </c>
      <c r="E143" s="545" t="e">
        <f>IF(ISNUMBER(Regressions!E153),ROUND(Regressions!E153, 1), NA())</f>
        <v>#N/A</v>
      </c>
      <c r="F143" s="546" t="e">
        <f>IF(ISNUMBER(Regressions!F153),ROUND(Regressions!F153, 1), NA())</f>
        <v>#N/A</v>
      </c>
      <c r="G143" s="547">
        <f>IF(ISNUMBER(Regressions!G153),ROUND(Regressions!G153, 1), NA())</f>
        <v>70.2</v>
      </c>
      <c r="H143" s="548" t="e">
        <f>IF(ISNUMBER(Regressions!H153),ROUND(Regressions!H153, 1), NA())</f>
        <v>#N/A</v>
      </c>
      <c r="I143" s="549" t="e">
        <f>IF(ISNUMBER(Regressions!I153),ROUND(Regressions!I153, 1), NA())</f>
        <v>#N/A</v>
      </c>
      <c r="J143" s="550" t="e">
        <f>IF(ISNUMBER(Regressions!K153),ROUND(Regressions!K153, 1), NA())</f>
        <v>#N/A</v>
      </c>
      <c r="K143" s="546" t="e">
        <f>IF(ISNUMBER(Regressions!L153),ROUND(Regressions!L153, 1), NA())</f>
        <v>#N/A</v>
      </c>
      <c r="L143" s="551">
        <f>IF(ISNUMBER(Regressions!M153),ROUND(Regressions!M153, 1), NA())</f>
        <v>94.7</v>
      </c>
      <c r="M143" s="548" t="e">
        <f>IF(ISNUMBER(Regressions!N153),ROUND(Regressions!N153, 1), NA())</f>
        <v>#N/A</v>
      </c>
      <c r="N143" s="549" t="e">
        <f>IF(ISNUMBER(Regressions!O153),ROUND(Regressions!O153, 1), NA())</f>
        <v>#N/A</v>
      </c>
      <c r="O143" s="550" t="e">
        <f>IF(ISNUMBER(Regressions!Q153),ROUND(Regressions!Q153, 1), NA())</f>
        <v>#N/A</v>
      </c>
      <c r="P143" s="546" t="e">
        <f>IF(ISNUMBER(Regressions!R153),ROUND(Regressions!R153, 1), NA())</f>
        <v>#N/A</v>
      </c>
      <c r="Q143" s="552">
        <f>IF(ISNUMBER(Regressions!S153),ROUND(Regressions!S153, 1), NA())</f>
        <v>78.8</v>
      </c>
      <c r="R143" s="548" t="e">
        <f>IF(ISNUMBER(Regressions!T153),ROUND(Regressions!T153, 1), NA())</f>
        <v>#N/A</v>
      </c>
      <c r="S143" s="549" t="e">
        <f>IF(ISNUMBER(Regressions!U153),ROUND(Regressions!U153, 1), NA())</f>
        <v>#N/A</v>
      </c>
    </row>
    <row r="144" spans="1:19" x14ac:dyDescent="0.25">
      <c r="A144" s="541" t="str">
        <f>+Introduction!$C$7</f>
        <v>Viet Nam</v>
      </c>
      <c r="B144" s="542">
        <f>IF(ISBLANK(Regressions!B154), " ", Regressions!B154)</f>
        <v>2016</v>
      </c>
      <c r="C144" s="541" t="str">
        <f>HLOOKUP(Introduction!$G$4,nametranslations,28,FALSE)</f>
        <v>Primary</v>
      </c>
      <c r="D144" s="544">
        <f>IF(ISBLANK(Regressions!D154), " ", Regressions!D154)</f>
        <v>7352700</v>
      </c>
      <c r="E144" s="545" t="e">
        <f>IF(ISNUMBER(Regressions!E154),ROUND(Regressions!E154, 1), NA())</f>
        <v>#N/A</v>
      </c>
      <c r="F144" s="546" t="e">
        <f>IF(ISNUMBER(Regressions!F154),ROUND(Regressions!F154, 1), NA())</f>
        <v>#N/A</v>
      </c>
      <c r="G144" s="547">
        <f>IF(ISNUMBER(Regressions!G154),ROUND(Regressions!G154, 1), NA())</f>
        <v>70.2</v>
      </c>
      <c r="H144" s="548" t="e">
        <f>IF(ISNUMBER(Regressions!H154),ROUND(Regressions!H154, 1), NA())</f>
        <v>#N/A</v>
      </c>
      <c r="I144" s="549" t="e">
        <f>IF(ISNUMBER(Regressions!I154),ROUND(Regressions!I154, 1), NA())</f>
        <v>#N/A</v>
      </c>
      <c r="J144" s="550" t="e">
        <f>IF(ISNUMBER(Regressions!K154),ROUND(Regressions!K154, 1), NA())</f>
        <v>#N/A</v>
      </c>
      <c r="K144" s="546" t="e">
        <f>IF(ISNUMBER(Regressions!L154),ROUND(Regressions!L154, 1), NA())</f>
        <v>#N/A</v>
      </c>
      <c r="L144" s="551">
        <f>IF(ISNUMBER(Regressions!M154),ROUND(Regressions!M154, 1), NA())</f>
        <v>94.7</v>
      </c>
      <c r="M144" s="548" t="e">
        <f>IF(ISNUMBER(Regressions!N154),ROUND(Regressions!N154, 1), NA())</f>
        <v>#N/A</v>
      </c>
      <c r="N144" s="549" t="e">
        <f>IF(ISNUMBER(Regressions!O154),ROUND(Regressions!O154, 1), NA())</f>
        <v>#N/A</v>
      </c>
      <c r="O144" s="550" t="e">
        <f>IF(ISNUMBER(Regressions!Q154),ROUND(Regressions!Q154, 1), NA())</f>
        <v>#N/A</v>
      </c>
      <c r="P144" s="546" t="e">
        <f>IF(ISNUMBER(Regressions!R154),ROUND(Regressions!R154, 1), NA())</f>
        <v>#N/A</v>
      </c>
      <c r="Q144" s="552">
        <f>IF(ISNUMBER(Regressions!S154),ROUND(Regressions!S154, 1), NA())</f>
        <v>78.8</v>
      </c>
      <c r="R144" s="548" t="e">
        <f>IF(ISNUMBER(Regressions!T154),ROUND(Regressions!T154, 1), NA())</f>
        <v>#N/A</v>
      </c>
      <c r="S144" s="549" t="e">
        <f>IF(ISNUMBER(Regressions!U154),ROUND(Regressions!U154, 1), NA())</f>
        <v>#N/A</v>
      </c>
    </row>
    <row r="145" spans="1:19" x14ac:dyDescent="0.25">
      <c r="A145" s="541" t="str">
        <f>+Introduction!$C$7</f>
        <v>Viet Nam</v>
      </c>
      <c r="B145" s="542">
        <f>IF(ISBLANK(Regressions!B155), " ", Regressions!B155)</f>
        <v>2017</v>
      </c>
      <c r="C145" s="541" t="str">
        <f>HLOOKUP(Introduction!$G$4,nametranslations,28,FALSE)</f>
        <v>Primary</v>
      </c>
      <c r="D145" s="544">
        <f>IF(ISBLANK(Regressions!D155), " ", Regressions!D155)</f>
        <v>7470064</v>
      </c>
      <c r="E145" s="545" t="e">
        <f>IF(ISNUMBER(Regressions!E155),ROUND(Regressions!E155, 1), NA())</f>
        <v>#N/A</v>
      </c>
      <c r="F145" s="546" t="e">
        <f>IF(ISNUMBER(Regressions!F155),ROUND(Regressions!F155, 1), NA())</f>
        <v>#N/A</v>
      </c>
      <c r="G145" s="547">
        <f>IF(ISNUMBER(Regressions!G155),ROUND(Regressions!G155, 1), NA())</f>
        <v>70.2</v>
      </c>
      <c r="H145" s="548" t="e">
        <f>IF(ISNUMBER(Regressions!H155),ROUND(Regressions!H155, 1), NA())</f>
        <v>#N/A</v>
      </c>
      <c r="I145" s="549" t="e">
        <f>IF(ISNUMBER(Regressions!I155),ROUND(Regressions!I155, 1), NA())</f>
        <v>#N/A</v>
      </c>
      <c r="J145" s="550" t="e">
        <f>IF(ISNUMBER(Regressions!K155),ROUND(Regressions!K155, 1), NA())</f>
        <v>#N/A</v>
      </c>
      <c r="K145" s="546" t="e">
        <f>IF(ISNUMBER(Regressions!L155),ROUND(Regressions!L155, 1), NA())</f>
        <v>#N/A</v>
      </c>
      <c r="L145" s="551">
        <f>IF(ISNUMBER(Regressions!M155),ROUND(Regressions!M155, 1), NA())</f>
        <v>94.7</v>
      </c>
      <c r="M145" s="548" t="e">
        <f>IF(ISNUMBER(Regressions!N155),ROUND(Regressions!N155, 1), NA())</f>
        <v>#N/A</v>
      </c>
      <c r="N145" s="549" t="e">
        <f>IF(ISNUMBER(Regressions!O155),ROUND(Regressions!O155, 1), NA())</f>
        <v>#N/A</v>
      </c>
      <c r="O145" s="550" t="e">
        <f>IF(ISNUMBER(Regressions!Q155),ROUND(Regressions!Q155, 1), NA())</f>
        <v>#N/A</v>
      </c>
      <c r="P145" s="546" t="e">
        <f>IF(ISNUMBER(Regressions!R155),ROUND(Regressions!R155, 1), NA())</f>
        <v>#N/A</v>
      </c>
      <c r="Q145" s="552">
        <f>IF(ISNUMBER(Regressions!S155),ROUND(Regressions!S155, 1), NA())</f>
        <v>78.8</v>
      </c>
      <c r="R145" s="548" t="e">
        <f>IF(ISNUMBER(Regressions!T155),ROUND(Regressions!T155, 1), NA())</f>
        <v>#N/A</v>
      </c>
      <c r="S145" s="549" t="e">
        <f>IF(ISNUMBER(Regressions!U155),ROUND(Regressions!U155, 1), NA())</f>
        <v>#N/A</v>
      </c>
    </row>
    <row r="146" spans="1:19" x14ac:dyDescent="0.25">
      <c r="A146" s="541" t="str">
        <f>+Introduction!$C$7</f>
        <v>Viet Nam</v>
      </c>
      <c r="B146" s="542">
        <f>IF(ISBLANK(Regressions!B156), " ", Regressions!B156)</f>
        <v>2018</v>
      </c>
      <c r="C146" s="541" t="str">
        <f>HLOOKUP(Introduction!$G$4,nametranslations,28,FALSE)</f>
        <v>Primary</v>
      </c>
      <c r="D146" s="544">
        <f>IF(ISBLANK(Regressions!D156), " ", Regressions!D156)</f>
        <v>7718402</v>
      </c>
      <c r="E146" s="545" t="e">
        <f>IF(ISNUMBER(Regressions!E156),ROUND(Regressions!E156, 1), NA())</f>
        <v>#N/A</v>
      </c>
      <c r="F146" s="546" t="e">
        <f>IF(ISNUMBER(Regressions!F156),ROUND(Regressions!F156, 1), NA())</f>
        <v>#N/A</v>
      </c>
      <c r="G146" s="547">
        <f>IF(ISNUMBER(Regressions!G156),ROUND(Regressions!G156, 1), NA())</f>
        <v>70.2</v>
      </c>
      <c r="H146" s="548" t="e">
        <f>IF(ISNUMBER(Regressions!H156),ROUND(Regressions!H156, 1), NA())</f>
        <v>#N/A</v>
      </c>
      <c r="I146" s="549" t="e">
        <f>IF(ISNUMBER(Regressions!I156),ROUND(Regressions!I156, 1), NA())</f>
        <v>#N/A</v>
      </c>
      <c r="J146" s="550" t="e">
        <f>IF(ISNUMBER(Regressions!K156),ROUND(Regressions!K156, 1), NA())</f>
        <v>#N/A</v>
      </c>
      <c r="K146" s="546" t="e">
        <f>IF(ISNUMBER(Regressions!L156),ROUND(Regressions!L156, 1), NA())</f>
        <v>#N/A</v>
      </c>
      <c r="L146" s="551">
        <f>IF(ISNUMBER(Regressions!M156),ROUND(Regressions!M156, 1), NA())</f>
        <v>94.7</v>
      </c>
      <c r="M146" s="548" t="e">
        <f>IF(ISNUMBER(Regressions!N156),ROUND(Regressions!N156, 1), NA())</f>
        <v>#N/A</v>
      </c>
      <c r="N146" s="549" t="e">
        <f>IF(ISNUMBER(Regressions!O156),ROUND(Regressions!O156, 1), NA())</f>
        <v>#N/A</v>
      </c>
      <c r="O146" s="550" t="e">
        <f>IF(ISNUMBER(Regressions!Q156),ROUND(Regressions!Q156, 1), NA())</f>
        <v>#N/A</v>
      </c>
      <c r="P146" s="546" t="e">
        <f>IF(ISNUMBER(Regressions!R156),ROUND(Regressions!R156, 1), NA())</f>
        <v>#N/A</v>
      </c>
      <c r="Q146" s="552">
        <f>IF(ISNUMBER(Regressions!S156),ROUND(Regressions!S156, 1), NA())</f>
        <v>78.8</v>
      </c>
      <c r="R146" s="548" t="e">
        <f>IF(ISNUMBER(Regressions!T156),ROUND(Regressions!T156, 1), NA())</f>
        <v>#N/A</v>
      </c>
      <c r="S146" s="549" t="e">
        <f>IF(ISNUMBER(Regressions!U156),ROUND(Regressions!U156, 1), NA())</f>
        <v>#N/A</v>
      </c>
    </row>
    <row r="147" spans="1:19" x14ac:dyDescent="0.25">
      <c r="A147" s="541" t="str">
        <f>+Introduction!$C$7</f>
        <v>Viet Nam</v>
      </c>
      <c r="B147" s="542">
        <f>IF(ISBLANK(Regressions!B157), " ", Regressions!B157)</f>
        <v>2019</v>
      </c>
      <c r="C147" s="541" t="str">
        <f>HLOOKUP(Introduction!$G$4,nametranslations,28,FALSE)</f>
        <v>Primary</v>
      </c>
      <c r="D147" s="544">
        <f>IF(ISBLANK(Regressions!D157), " ", Regressions!D157)</f>
        <v>8231843</v>
      </c>
      <c r="E147" s="545" t="e">
        <f>IF(ISNUMBER(Regressions!E157),ROUND(Regressions!E157, 1), NA())</f>
        <v>#N/A</v>
      </c>
      <c r="F147" s="546" t="e">
        <f>IF(ISNUMBER(Regressions!F157),ROUND(Regressions!F157, 1), NA())</f>
        <v>#N/A</v>
      </c>
      <c r="G147" s="547">
        <f>IF(ISNUMBER(Regressions!G157),ROUND(Regressions!G157, 1), NA())</f>
        <v>70.2</v>
      </c>
      <c r="H147" s="548" t="e">
        <f>IF(ISNUMBER(Regressions!H157),ROUND(Regressions!H157, 1), NA())</f>
        <v>#N/A</v>
      </c>
      <c r="I147" s="549" t="e">
        <f>IF(ISNUMBER(Regressions!I157),ROUND(Regressions!I157, 1), NA())</f>
        <v>#N/A</v>
      </c>
      <c r="J147" s="550" t="e">
        <f>IF(ISNUMBER(Regressions!K157),ROUND(Regressions!K157, 1), NA())</f>
        <v>#N/A</v>
      </c>
      <c r="K147" s="546" t="e">
        <f>IF(ISNUMBER(Regressions!L157),ROUND(Regressions!L157, 1), NA())</f>
        <v>#N/A</v>
      </c>
      <c r="L147" s="551">
        <f>IF(ISNUMBER(Regressions!M157),ROUND(Regressions!M157, 1), NA())</f>
        <v>94.7</v>
      </c>
      <c r="M147" s="548" t="e">
        <f>IF(ISNUMBER(Regressions!N157),ROUND(Regressions!N157, 1), NA())</f>
        <v>#N/A</v>
      </c>
      <c r="N147" s="549" t="e">
        <f>IF(ISNUMBER(Regressions!O157),ROUND(Regressions!O157, 1), NA())</f>
        <v>#N/A</v>
      </c>
      <c r="O147" s="550" t="e">
        <f>IF(ISNUMBER(Regressions!Q157),ROUND(Regressions!Q157, 1), NA())</f>
        <v>#N/A</v>
      </c>
      <c r="P147" s="546" t="e">
        <f>IF(ISNUMBER(Regressions!R157),ROUND(Regressions!R157, 1), NA())</f>
        <v>#N/A</v>
      </c>
      <c r="Q147" s="552">
        <f>IF(ISNUMBER(Regressions!S157),ROUND(Regressions!S157, 1), NA())</f>
        <v>78.8</v>
      </c>
      <c r="R147" s="548" t="e">
        <f>IF(ISNUMBER(Regressions!T157),ROUND(Regressions!T157, 1), NA())</f>
        <v>#N/A</v>
      </c>
      <c r="S147" s="549" t="e">
        <f>IF(ISNUMBER(Regressions!U157),ROUND(Regressions!U157, 1), NA())</f>
        <v>#N/A</v>
      </c>
    </row>
    <row r="148" spans="1:19" x14ac:dyDescent="0.25">
      <c r="A148" s="541" t="str">
        <f>+Introduction!$C$7</f>
        <v>Viet Nam</v>
      </c>
      <c r="B148" s="542">
        <f>IF(ISBLANK(Regressions!B158), " ", Regressions!B158)</f>
        <v>2020</v>
      </c>
      <c r="C148" s="541" t="str">
        <f>HLOOKUP(Introduction!$G$4,nametranslations,28,FALSE)</f>
        <v>Primary</v>
      </c>
      <c r="D148" s="544">
        <f>IF(ISBLANK(Regressions!D158), " ", Regressions!D158)</f>
        <v>8476954</v>
      </c>
      <c r="E148" s="545" t="e">
        <f>IF(ISNUMBER(Regressions!E158),ROUND(Regressions!E158, 1), NA())</f>
        <v>#N/A</v>
      </c>
      <c r="F148" s="546" t="e">
        <f>IF(ISNUMBER(Regressions!F158),ROUND(Regressions!F158, 1), NA())</f>
        <v>#N/A</v>
      </c>
      <c r="G148" s="547">
        <f>IF(ISNUMBER(Regressions!G158),ROUND(Regressions!G158, 1), NA())</f>
        <v>70.2</v>
      </c>
      <c r="H148" s="548" t="e">
        <f>IF(ISNUMBER(Regressions!H158),ROUND(Regressions!H158, 1), NA())</f>
        <v>#N/A</v>
      </c>
      <c r="I148" s="549" t="e">
        <f>IF(ISNUMBER(Regressions!I158),ROUND(Regressions!I158, 1), NA())</f>
        <v>#N/A</v>
      </c>
      <c r="J148" s="550" t="e">
        <f>IF(ISNUMBER(Regressions!K158),ROUND(Regressions!K158, 1), NA())</f>
        <v>#N/A</v>
      </c>
      <c r="K148" s="546" t="e">
        <f>IF(ISNUMBER(Regressions!L158),ROUND(Regressions!L158, 1), NA())</f>
        <v>#N/A</v>
      </c>
      <c r="L148" s="551">
        <f>IF(ISNUMBER(Regressions!M158),ROUND(Regressions!M158, 1), NA())</f>
        <v>94.7</v>
      </c>
      <c r="M148" s="548" t="e">
        <f>IF(ISNUMBER(Regressions!N158),ROUND(Regressions!N158, 1), NA())</f>
        <v>#N/A</v>
      </c>
      <c r="N148" s="549" t="e">
        <f>IF(ISNUMBER(Regressions!O158),ROUND(Regressions!O158, 1), NA())</f>
        <v>#N/A</v>
      </c>
      <c r="O148" s="550" t="e">
        <f>IF(ISNUMBER(Regressions!Q158),ROUND(Regressions!Q158, 1), NA())</f>
        <v>#N/A</v>
      </c>
      <c r="P148" s="546" t="e">
        <f>IF(ISNUMBER(Regressions!R158),ROUND(Regressions!R158, 1), NA())</f>
        <v>#N/A</v>
      </c>
      <c r="Q148" s="552">
        <f>IF(ISNUMBER(Regressions!S158),ROUND(Regressions!S158, 1), NA())</f>
        <v>78.8</v>
      </c>
      <c r="R148" s="548" t="e">
        <f>IF(ISNUMBER(Regressions!T158),ROUND(Regressions!T158, 1), NA())</f>
        <v>#N/A</v>
      </c>
      <c r="S148" s="549" t="e">
        <f>IF(ISNUMBER(Regressions!U158),ROUND(Regressions!U158, 1), NA())</f>
        <v>#N/A</v>
      </c>
    </row>
    <row r="149" spans="1:19" x14ac:dyDescent="0.25">
      <c r="A149" s="541" t="str">
        <f>+Introduction!$C$7</f>
        <v>Viet Nam</v>
      </c>
      <c r="B149" s="542">
        <f>IF(ISBLANK(Regressions!B159), " ", Regressions!B159)</f>
        <v>2021</v>
      </c>
      <c r="C149" s="541" t="str">
        <f>HLOOKUP(Introduction!$G$4,nametranslations,28,FALSE)</f>
        <v>Primary</v>
      </c>
      <c r="D149" s="544">
        <f>IF(ISBLANK(Regressions!D159), " ", Regressions!D159)</f>
        <v>8593533</v>
      </c>
      <c r="E149" s="550" t="e">
        <f>IF(ISNUMBER(Regressions!E159),ROUND(Regressions!E159, 1), NA())</f>
        <v>#N/A</v>
      </c>
      <c r="F149" s="553" t="e">
        <f>IF(ISNUMBER(Regressions!F159),ROUND(Regressions!F159, 1), NA())</f>
        <v>#N/A</v>
      </c>
      <c r="G149" s="554">
        <f>IF(ISNUMBER(Regressions!G159),ROUND(Regressions!G159, 1), NA())</f>
        <v>70.2</v>
      </c>
      <c r="H149" s="548" t="e">
        <f>IF(ISNUMBER(Regressions!H159),ROUND(Regressions!H159, 1), NA())</f>
        <v>#N/A</v>
      </c>
      <c r="I149" s="549" t="e">
        <f>IF(ISNUMBER(Regressions!I159),ROUND(Regressions!I159, 1), NA())</f>
        <v>#N/A</v>
      </c>
      <c r="J149" s="550" t="e">
        <f>IF(ISNUMBER(Regressions!K159),ROUND(Regressions!K159, 1), NA())</f>
        <v>#N/A</v>
      </c>
      <c r="K149" s="553" t="e">
        <f>IF(ISNUMBER(Regressions!L159),ROUND(Regressions!L159, 1), NA())</f>
        <v>#N/A</v>
      </c>
      <c r="L149" s="555">
        <f>IF(ISNUMBER(Regressions!M159),ROUND(Regressions!M159, 1), NA())</f>
        <v>94.7</v>
      </c>
      <c r="M149" s="548" t="e">
        <f>IF(ISNUMBER(Regressions!N159),ROUND(Regressions!N159, 1), NA())</f>
        <v>#N/A</v>
      </c>
      <c r="N149" s="549" t="e">
        <f>IF(ISNUMBER(Regressions!O159),ROUND(Regressions!O159, 1), NA())</f>
        <v>#N/A</v>
      </c>
      <c r="O149" s="550" t="e">
        <f>IF(ISNUMBER(Regressions!Q159),ROUND(Regressions!Q159, 1), NA())</f>
        <v>#N/A</v>
      </c>
      <c r="P149" s="553" t="e">
        <f>IF(ISNUMBER(Regressions!R159),ROUND(Regressions!R159, 1), NA())</f>
        <v>#N/A</v>
      </c>
      <c r="Q149" s="556">
        <f>IF(ISNUMBER(Regressions!S159),ROUND(Regressions!S159, 1), NA())</f>
        <v>78.8</v>
      </c>
      <c r="R149" s="548" t="e">
        <f>IF(ISNUMBER(Regressions!T159),ROUND(Regressions!T159, 1), NA())</f>
        <v>#N/A</v>
      </c>
      <c r="S149" s="549" t="e">
        <f>IF(ISNUMBER(Regressions!U159),ROUND(Regressions!U159, 1), NA())</f>
        <v>#N/A</v>
      </c>
    </row>
    <row r="150" spans="1:19" x14ac:dyDescent="0.25">
      <c r="A150" s="541" t="str">
        <f>+Introduction!$C$7</f>
        <v>Viet Nam</v>
      </c>
      <c r="B150" s="542">
        <f>IF(ISBLANK(Regressions!B160), " ", Regressions!B160)</f>
        <v>2022</v>
      </c>
      <c r="C150" s="541" t="str">
        <f>HLOOKUP(Introduction!$G$4,nametranslations,28,FALSE)</f>
        <v>Primary</v>
      </c>
      <c r="D150" s="544">
        <f>IF(ISBLANK(Regressions!D160), " ", Regressions!D160)</f>
        <v>8836505</v>
      </c>
      <c r="E150" s="545" t="e">
        <f>IF(ISNUMBER(Regressions!E160),ROUND(Regressions!E160, 1), NA())</f>
        <v>#N/A</v>
      </c>
      <c r="F150" s="546" t="e">
        <f>IF(ISNUMBER(Regressions!F160),ROUND(Regressions!F160, 1), NA())</f>
        <v>#N/A</v>
      </c>
      <c r="G150" s="547">
        <f>IF(ISNUMBER(Regressions!G160),ROUND(Regressions!G160, 1), NA())</f>
        <v>70.2</v>
      </c>
      <c r="H150" s="548" t="e">
        <f>IF(ISNUMBER(Regressions!H160),ROUND(Regressions!H160, 1), NA())</f>
        <v>#N/A</v>
      </c>
      <c r="I150" s="549" t="e">
        <f>IF(ISNUMBER(Regressions!I160),ROUND(Regressions!I160, 1), NA())</f>
        <v>#N/A</v>
      </c>
      <c r="J150" s="550" t="e">
        <f>IF(ISNUMBER(Regressions!K160),ROUND(Regressions!K160, 1), NA())</f>
        <v>#N/A</v>
      </c>
      <c r="K150" s="546" t="e">
        <f>IF(ISNUMBER(Regressions!L160),ROUND(Regressions!L160, 1), NA())</f>
        <v>#N/A</v>
      </c>
      <c r="L150" s="551">
        <f>IF(ISNUMBER(Regressions!M160),ROUND(Regressions!M160, 1), NA())</f>
        <v>94.7</v>
      </c>
      <c r="M150" s="548" t="e">
        <f>IF(ISNUMBER(Regressions!N160),ROUND(Regressions!N160, 1), NA())</f>
        <v>#N/A</v>
      </c>
      <c r="N150" s="549" t="e">
        <f>IF(ISNUMBER(Regressions!O160),ROUND(Regressions!O160, 1), NA())</f>
        <v>#N/A</v>
      </c>
      <c r="O150" s="550" t="e">
        <f>IF(ISNUMBER(Regressions!Q160),ROUND(Regressions!Q160, 1), NA())</f>
        <v>#N/A</v>
      </c>
      <c r="P150" s="546" t="e">
        <f>IF(ISNUMBER(Regressions!R160),ROUND(Regressions!R160, 1), NA())</f>
        <v>#N/A</v>
      </c>
      <c r="Q150" s="552">
        <f>IF(ISNUMBER(Regressions!S160),ROUND(Regressions!S160, 1), NA())</f>
        <v>78.8</v>
      </c>
      <c r="R150" s="548" t="e">
        <f>IF(ISNUMBER(Regressions!T160),ROUND(Regressions!T160, 1), NA())</f>
        <v>#N/A</v>
      </c>
      <c r="S150" s="549" t="e">
        <f>IF(ISNUMBER(Regressions!U160),ROUND(Regressions!U160, 1), NA())</f>
        <v>#N/A</v>
      </c>
    </row>
    <row r="151" spans="1:19" x14ac:dyDescent="0.25">
      <c r="A151" s="541" t="str">
        <f>+Introduction!$C$7</f>
        <v>Viet Nam</v>
      </c>
      <c r="B151" s="542">
        <f>IF(ISBLANK(Regressions!B161), " ", Regressions!B161)</f>
        <v>2023</v>
      </c>
      <c r="C151" s="541" t="str">
        <f>HLOOKUP(Introduction!$G$4,nametranslations,28,FALSE)</f>
        <v>Primary</v>
      </c>
      <c r="D151" s="544">
        <f>IF(ISBLANK(Regressions!D161), " ", Regressions!D161)</f>
        <v>8740724</v>
      </c>
      <c r="E151" s="545" t="e">
        <f>IF(ISNUMBER(Regressions!E161),ROUND(Regressions!E161, 1), NA())</f>
        <v>#N/A</v>
      </c>
      <c r="F151" s="546" t="e">
        <f>IF(ISNUMBER(Regressions!F161),ROUND(Regressions!F161, 1), NA())</f>
        <v>#N/A</v>
      </c>
      <c r="G151" s="547">
        <f>IF(ISNUMBER(Regressions!G161),ROUND(Regressions!G161, 1), NA())</f>
        <v>70.2</v>
      </c>
      <c r="H151" s="548" t="e">
        <f>IF(ISNUMBER(Regressions!H161),ROUND(Regressions!H161, 1), NA())</f>
        <v>#N/A</v>
      </c>
      <c r="I151" s="549" t="e">
        <f>IF(ISNUMBER(Regressions!I161),ROUND(Regressions!I161, 1), NA())</f>
        <v>#N/A</v>
      </c>
      <c r="J151" s="550" t="e">
        <f>IF(ISNUMBER(Regressions!K161),ROUND(Regressions!K161, 1), NA())</f>
        <v>#N/A</v>
      </c>
      <c r="K151" s="546" t="e">
        <f>IF(ISNUMBER(Regressions!L161),ROUND(Regressions!L161, 1), NA())</f>
        <v>#N/A</v>
      </c>
      <c r="L151" s="551">
        <f>IF(ISNUMBER(Regressions!M161),ROUND(Regressions!M161, 1), NA())</f>
        <v>94.7</v>
      </c>
      <c r="M151" s="548" t="e">
        <f>IF(ISNUMBER(Regressions!N161),ROUND(Regressions!N161, 1), NA())</f>
        <v>#N/A</v>
      </c>
      <c r="N151" s="549" t="e">
        <f>IF(ISNUMBER(Regressions!O161),ROUND(Regressions!O161, 1), NA())</f>
        <v>#N/A</v>
      </c>
      <c r="O151" s="550" t="e">
        <f>IF(ISNUMBER(Regressions!Q161),ROUND(Regressions!Q161, 1), NA())</f>
        <v>#N/A</v>
      </c>
      <c r="P151" s="546" t="e">
        <f>IF(ISNUMBER(Regressions!R161),ROUND(Regressions!R161, 1), NA())</f>
        <v>#N/A</v>
      </c>
      <c r="Q151" s="552">
        <f>IF(ISNUMBER(Regressions!S161),ROUND(Regressions!S161, 1), NA())</f>
        <v>78.8</v>
      </c>
      <c r="R151" s="548" t="e">
        <f>IF(ISNUMBER(Regressions!T161),ROUND(Regressions!T161, 1), NA())</f>
        <v>#N/A</v>
      </c>
      <c r="S151" s="549" t="e">
        <f>IF(ISNUMBER(Regressions!U161),ROUND(Regressions!U161, 1), NA())</f>
        <v>#N/A</v>
      </c>
    </row>
    <row r="152" spans="1:19" x14ac:dyDescent="0.25">
      <c r="A152" s="541" t="str">
        <f>+Introduction!$C$7</f>
        <v>Viet Nam</v>
      </c>
      <c r="B152" s="542">
        <f>IF(ISBLANK(Regressions!B162), " ", Regressions!B162)</f>
        <v>2024</v>
      </c>
      <c r="C152" s="541" t="str">
        <f>HLOOKUP(Introduction!$G$4,nametranslations,28,FALSE)</f>
        <v>Primary</v>
      </c>
      <c r="D152" s="544">
        <f>IF(ISBLANK(Regressions!D162), " ", Regressions!D162)</f>
        <v>8347671</v>
      </c>
      <c r="E152" s="545" t="e">
        <f>IF(ISNUMBER(Regressions!E162),ROUND(Regressions!E162, 1), NA())</f>
        <v>#N/A</v>
      </c>
      <c r="F152" s="546" t="e">
        <f>IF(ISNUMBER(Regressions!F162),ROUND(Regressions!F162, 1), NA())</f>
        <v>#N/A</v>
      </c>
      <c r="G152" s="547">
        <f>IF(ISNUMBER(Regressions!G162),ROUND(Regressions!G162, 1), NA())</f>
        <v>70.2</v>
      </c>
      <c r="H152" s="548" t="e">
        <f>IF(ISNUMBER(Regressions!H162),ROUND(Regressions!H162, 1), NA())</f>
        <v>#N/A</v>
      </c>
      <c r="I152" s="549" t="e">
        <f>IF(ISNUMBER(Regressions!I162),ROUND(Regressions!I162, 1), NA())</f>
        <v>#N/A</v>
      </c>
      <c r="J152" s="550" t="e">
        <f>IF(ISNUMBER(Regressions!K162),ROUND(Regressions!K162, 1), NA())</f>
        <v>#N/A</v>
      </c>
      <c r="K152" s="546" t="e">
        <f>IF(ISNUMBER(Regressions!L162),ROUND(Regressions!L162, 1), NA())</f>
        <v>#N/A</v>
      </c>
      <c r="L152" s="551">
        <f>IF(ISNUMBER(Regressions!M162),ROUND(Regressions!M162, 1), NA())</f>
        <v>94.7</v>
      </c>
      <c r="M152" s="548" t="e">
        <f>IF(ISNUMBER(Regressions!N162),ROUND(Regressions!N162, 1), NA())</f>
        <v>#N/A</v>
      </c>
      <c r="N152" s="549" t="e">
        <f>IF(ISNUMBER(Regressions!O162),ROUND(Regressions!O162, 1), NA())</f>
        <v>#N/A</v>
      </c>
      <c r="O152" s="550" t="e">
        <f>IF(ISNUMBER(Regressions!Q162),ROUND(Regressions!Q162, 1), NA())</f>
        <v>#N/A</v>
      </c>
      <c r="P152" s="546" t="e">
        <f>IF(ISNUMBER(Regressions!R162),ROUND(Regressions!R162, 1), NA())</f>
        <v>#N/A</v>
      </c>
      <c r="Q152" s="552">
        <f>IF(ISNUMBER(Regressions!S162),ROUND(Regressions!S162, 1), NA())</f>
        <v>78.8</v>
      </c>
      <c r="R152" s="548" t="e">
        <f>IF(ISNUMBER(Regressions!T162),ROUND(Regressions!T162, 1), NA())</f>
        <v>#N/A</v>
      </c>
      <c r="S152" s="549" t="e">
        <f>IF(ISNUMBER(Regressions!U162),ROUND(Regressions!U162, 1), NA())</f>
        <v>#N/A</v>
      </c>
    </row>
    <row r="153" spans="1:19" x14ac:dyDescent="0.25">
      <c r="A153" s="557" t="str">
        <f>+Introduction!$C$7</f>
        <v>Viet Nam</v>
      </c>
      <c r="B153" s="558">
        <f>IF(ISBLANK(Regressions!B163), " ", Regressions!B163)</f>
        <v>2025</v>
      </c>
      <c r="C153" s="557" t="str">
        <f>HLOOKUP(Introduction!$G$4,nametranslations,28,FALSE)</f>
        <v>Primary</v>
      </c>
      <c r="D153" s="559">
        <f>IF(ISBLANK(Regressions!D163), " ", Regressions!D163)</f>
        <v>7953823</v>
      </c>
      <c r="E153" s="560" t="e">
        <f>IF(ISNUMBER(Regressions!E163),ROUND(Regressions!E163, 1), NA())</f>
        <v>#N/A</v>
      </c>
      <c r="F153" s="561" t="e">
        <f>IF(ISNUMBER(Regressions!F163),ROUND(Regressions!F163, 1), NA())</f>
        <v>#N/A</v>
      </c>
      <c r="G153" s="562">
        <f>IF(ISNUMBER(Regressions!G163),ROUND(Regressions!G163, 1), NA())</f>
        <v>70.2</v>
      </c>
      <c r="H153" s="563" t="e">
        <f>IF(ISNUMBER(Regressions!H163),ROUND(Regressions!H163, 1), NA())</f>
        <v>#N/A</v>
      </c>
      <c r="I153" s="564" t="e">
        <f>IF(ISNUMBER(Regressions!I163),ROUND(Regressions!I163, 1), NA())</f>
        <v>#N/A</v>
      </c>
      <c r="J153" s="565" t="e">
        <f>IF(ISNUMBER(Regressions!K163),ROUND(Regressions!K163, 1), NA())</f>
        <v>#N/A</v>
      </c>
      <c r="K153" s="561" t="e">
        <f>IF(ISNUMBER(Regressions!L163),ROUND(Regressions!L163, 1), NA())</f>
        <v>#N/A</v>
      </c>
      <c r="L153" s="566">
        <f>IF(ISNUMBER(Regressions!M163),ROUND(Regressions!M163, 1), NA())</f>
        <v>94.7</v>
      </c>
      <c r="M153" s="563" t="e">
        <f>IF(ISNUMBER(Regressions!N163),ROUND(Regressions!N163, 1), NA())</f>
        <v>#N/A</v>
      </c>
      <c r="N153" s="564" t="e">
        <f>IF(ISNUMBER(Regressions!O163),ROUND(Regressions!O163, 1), NA())</f>
        <v>#N/A</v>
      </c>
      <c r="O153" s="565" t="e">
        <f>IF(ISNUMBER(Regressions!Q163),ROUND(Regressions!Q163, 1), NA())</f>
        <v>#N/A</v>
      </c>
      <c r="P153" s="561" t="e">
        <f>IF(ISNUMBER(Regressions!R163),ROUND(Regressions!R163, 1), NA())</f>
        <v>#N/A</v>
      </c>
      <c r="Q153" s="567">
        <f>IF(ISNUMBER(Regressions!S163),ROUND(Regressions!S163, 1), NA())</f>
        <v>78.8</v>
      </c>
      <c r="R153" s="563" t="e">
        <f>IF(ISNUMBER(Regressions!T163),ROUND(Regressions!T163, 1), NA())</f>
        <v>#N/A</v>
      </c>
      <c r="S153" s="564" t="e">
        <f>IF(ISNUMBER(Regressions!U163),ROUND(Regressions!U163, 1), NA())</f>
        <v>#N/A</v>
      </c>
    </row>
    <row r="154" spans="1:19" hidden="1" x14ac:dyDescent="0.25">
      <c r="A154" s="541" t="str">
        <f>+Introduction!$C$7</f>
        <v>Viet Nam</v>
      </c>
      <c r="B154" s="542">
        <f>IF(ISBLANK(Regressions!B164), " ", Regressions!B164)</f>
        <v>2026</v>
      </c>
      <c r="C154" s="541" t="str">
        <f>HLOOKUP(Introduction!$G$4,nametranslations,28,FALSE)</f>
        <v>Primary</v>
      </c>
      <c r="D154" s="544" t="str">
        <f>IF(ISBLANK(Regressions!D164), " ", Regressions!D164)</f>
        <v xml:space="preserve"> </v>
      </c>
      <c r="E154" s="545" t="e">
        <f>IF(ISNUMBER(Regressions!E164),ROUND(Regressions!E164, 1), NA())</f>
        <v>#N/A</v>
      </c>
      <c r="F154" s="546" t="e">
        <f>IF(ISNUMBER(Regressions!F164),ROUND(Regressions!F164, 1), NA())</f>
        <v>#N/A</v>
      </c>
      <c r="G154" s="547">
        <f>IF(ISNUMBER(Regressions!G164),ROUND(Regressions!G164, 1), NA())</f>
        <v>70.2</v>
      </c>
      <c r="H154" s="548" t="e">
        <f>IF(ISNUMBER(Regressions!H164),ROUND(Regressions!H164, 1), NA())</f>
        <v>#N/A</v>
      </c>
      <c r="I154" s="549" t="e">
        <f>IF(ISNUMBER(Regressions!I164),ROUND(Regressions!I164, 1), NA())</f>
        <v>#N/A</v>
      </c>
      <c r="J154" s="550" t="e">
        <f>IF(ISNUMBER(Regressions!K164),ROUND(Regressions!K164, 1), NA())</f>
        <v>#N/A</v>
      </c>
      <c r="K154" s="546" t="e">
        <f>IF(ISNUMBER(Regressions!L164),ROUND(Regressions!L164, 1), NA())</f>
        <v>#N/A</v>
      </c>
      <c r="L154" s="551">
        <f>IF(ISNUMBER(Regressions!M164),ROUND(Regressions!M164, 1), NA())</f>
        <v>94.7</v>
      </c>
      <c r="M154" s="548" t="e">
        <f>IF(ISNUMBER(Regressions!N164),ROUND(Regressions!N164, 1), NA())</f>
        <v>#N/A</v>
      </c>
      <c r="N154" s="549" t="e">
        <f>IF(ISNUMBER(Regressions!O164),ROUND(Regressions!O164, 1), NA())</f>
        <v>#N/A</v>
      </c>
      <c r="O154" s="550" t="e">
        <f>IF(ISNUMBER(Regressions!Q164),ROUND(Regressions!Q164, 1), NA())</f>
        <v>#N/A</v>
      </c>
      <c r="P154" s="546" t="e">
        <f>IF(ISNUMBER(Regressions!R164),ROUND(Regressions!R164, 1), NA())</f>
        <v>#N/A</v>
      </c>
      <c r="Q154" s="552">
        <f>IF(ISNUMBER(Regressions!S164),ROUND(Regressions!S164, 1), NA())</f>
        <v>78.8</v>
      </c>
      <c r="R154" s="548" t="e">
        <f>IF(ISNUMBER(Regressions!T164),ROUND(Regressions!T164, 1), NA())</f>
        <v>#N/A</v>
      </c>
      <c r="S154" s="549" t="e">
        <f>IF(ISNUMBER(Regressions!U164),ROUND(Regressions!U164, 1), NA())</f>
        <v>#N/A</v>
      </c>
    </row>
    <row r="155" spans="1:19" hidden="1" x14ac:dyDescent="0.25">
      <c r="A155" s="541" t="str">
        <f>+Introduction!$C$7</f>
        <v>Viet Nam</v>
      </c>
      <c r="B155" s="542">
        <f>IF(ISBLANK(Regressions!B165), " ", Regressions!B165)</f>
        <v>2027</v>
      </c>
      <c r="C155" s="541" t="str">
        <f>HLOOKUP(Introduction!$G$4,nametranslations,28,FALSE)</f>
        <v>Primary</v>
      </c>
      <c r="D155" s="544" t="str">
        <f>IF(ISBLANK(Regressions!D165), " ", Regressions!D165)</f>
        <v xml:space="preserve"> </v>
      </c>
      <c r="E155" s="545" t="e">
        <f>IF(ISNUMBER(Regressions!E165),ROUND(Regressions!E165, 1), NA())</f>
        <v>#N/A</v>
      </c>
      <c r="F155" s="546" t="e">
        <f>IF(ISNUMBER(Regressions!F165),ROUND(Regressions!F165, 1), NA())</f>
        <v>#N/A</v>
      </c>
      <c r="G155" s="547">
        <f>IF(ISNUMBER(Regressions!G165),ROUND(Regressions!G165, 1), NA())</f>
        <v>70.2</v>
      </c>
      <c r="H155" s="548" t="e">
        <f>IF(ISNUMBER(Regressions!H165),ROUND(Regressions!H165, 1), NA())</f>
        <v>#N/A</v>
      </c>
      <c r="I155" s="549" t="e">
        <f>IF(ISNUMBER(Regressions!I165),ROUND(Regressions!I165, 1), NA())</f>
        <v>#N/A</v>
      </c>
      <c r="J155" s="550" t="e">
        <f>IF(ISNUMBER(Regressions!K165),ROUND(Regressions!K165, 1), NA())</f>
        <v>#N/A</v>
      </c>
      <c r="K155" s="546" t="e">
        <f>IF(ISNUMBER(Regressions!L165),ROUND(Regressions!L165, 1), NA())</f>
        <v>#N/A</v>
      </c>
      <c r="L155" s="551">
        <f>IF(ISNUMBER(Regressions!M165),ROUND(Regressions!M165, 1), NA())</f>
        <v>94.7</v>
      </c>
      <c r="M155" s="548" t="e">
        <f>IF(ISNUMBER(Regressions!N165),ROUND(Regressions!N165, 1), NA())</f>
        <v>#N/A</v>
      </c>
      <c r="N155" s="549" t="e">
        <f>IF(ISNUMBER(Regressions!O165),ROUND(Regressions!O165, 1), NA())</f>
        <v>#N/A</v>
      </c>
      <c r="O155" s="550" t="e">
        <f>IF(ISNUMBER(Regressions!Q165),ROUND(Regressions!Q165, 1), NA())</f>
        <v>#N/A</v>
      </c>
      <c r="P155" s="546" t="e">
        <f>IF(ISNUMBER(Regressions!R165),ROUND(Regressions!R165, 1), NA())</f>
        <v>#N/A</v>
      </c>
      <c r="Q155" s="552">
        <f>IF(ISNUMBER(Regressions!S165),ROUND(Regressions!S165, 1), NA())</f>
        <v>78.8</v>
      </c>
      <c r="R155" s="548" t="e">
        <f>IF(ISNUMBER(Regressions!T165),ROUND(Regressions!T165, 1), NA())</f>
        <v>#N/A</v>
      </c>
      <c r="S155" s="549" t="e">
        <f>IF(ISNUMBER(Regressions!U165),ROUND(Regressions!U165, 1), NA())</f>
        <v>#N/A</v>
      </c>
    </row>
    <row r="156" spans="1:19" hidden="1" x14ac:dyDescent="0.25">
      <c r="A156" s="541" t="str">
        <f>+Introduction!$C$7</f>
        <v>Viet Nam</v>
      </c>
      <c r="B156" s="542">
        <f>IF(ISBLANK(Regressions!B166), " ", Regressions!B166)</f>
        <v>2028</v>
      </c>
      <c r="C156" s="541" t="str">
        <f>HLOOKUP(Introduction!$G$4,nametranslations,28,FALSE)</f>
        <v>Primary</v>
      </c>
      <c r="D156" s="544" t="str">
        <f>IF(ISBLANK(Regressions!D166), " ", Regressions!D166)</f>
        <v xml:space="preserve"> </v>
      </c>
      <c r="E156" s="545" t="e">
        <f>IF(ISNUMBER(Regressions!E166),ROUND(Regressions!E166, 1), NA())</f>
        <v>#N/A</v>
      </c>
      <c r="F156" s="546" t="e">
        <f>IF(ISNUMBER(Regressions!F166),ROUND(Regressions!F166, 1), NA())</f>
        <v>#N/A</v>
      </c>
      <c r="G156" s="547">
        <f>IF(ISNUMBER(Regressions!G166),ROUND(Regressions!G166, 1), NA())</f>
        <v>70.2</v>
      </c>
      <c r="H156" s="548" t="e">
        <f>IF(ISNUMBER(Regressions!H166),ROUND(Regressions!H166, 1), NA())</f>
        <v>#N/A</v>
      </c>
      <c r="I156" s="549" t="e">
        <f>IF(ISNUMBER(Regressions!I166),ROUND(Regressions!I166, 1), NA())</f>
        <v>#N/A</v>
      </c>
      <c r="J156" s="550" t="e">
        <f>IF(ISNUMBER(Regressions!K166),ROUND(Regressions!K166, 1), NA())</f>
        <v>#N/A</v>
      </c>
      <c r="K156" s="546" t="e">
        <f>IF(ISNUMBER(Regressions!L166),ROUND(Regressions!L166, 1), NA())</f>
        <v>#N/A</v>
      </c>
      <c r="L156" s="551">
        <f>IF(ISNUMBER(Regressions!M166),ROUND(Regressions!M166, 1), NA())</f>
        <v>94.7</v>
      </c>
      <c r="M156" s="548" t="e">
        <f>IF(ISNUMBER(Regressions!N166),ROUND(Regressions!N166, 1), NA())</f>
        <v>#N/A</v>
      </c>
      <c r="N156" s="549" t="e">
        <f>IF(ISNUMBER(Regressions!O166),ROUND(Regressions!O166, 1), NA())</f>
        <v>#N/A</v>
      </c>
      <c r="O156" s="550" t="e">
        <f>IF(ISNUMBER(Regressions!Q166),ROUND(Regressions!Q166, 1), NA())</f>
        <v>#N/A</v>
      </c>
      <c r="P156" s="546" t="e">
        <f>IF(ISNUMBER(Regressions!R166),ROUND(Regressions!R166, 1), NA())</f>
        <v>#N/A</v>
      </c>
      <c r="Q156" s="552">
        <f>IF(ISNUMBER(Regressions!S166),ROUND(Regressions!S166, 1), NA())</f>
        <v>78.8</v>
      </c>
      <c r="R156" s="548" t="e">
        <f>IF(ISNUMBER(Regressions!T166),ROUND(Regressions!T166, 1), NA())</f>
        <v>#N/A</v>
      </c>
      <c r="S156" s="549" t="e">
        <f>IF(ISNUMBER(Regressions!U166),ROUND(Regressions!U166, 1), NA())</f>
        <v>#N/A</v>
      </c>
    </row>
    <row r="157" spans="1:19" hidden="1" x14ac:dyDescent="0.25">
      <c r="A157" s="541" t="str">
        <f>+Introduction!$C$7</f>
        <v>Viet Nam</v>
      </c>
      <c r="B157" s="542">
        <f>IF(ISBLANK(Regressions!B167), " ", Regressions!B167)</f>
        <v>2029</v>
      </c>
      <c r="C157" s="541" t="str">
        <f>HLOOKUP(Introduction!$G$4,nametranslations,28,FALSE)</f>
        <v>Primary</v>
      </c>
      <c r="D157" s="544" t="str">
        <f>IF(ISBLANK(Regressions!D167), " ", Regressions!D167)</f>
        <v xml:space="preserve"> </v>
      </c>
      <c r="E157" s="545" t="e">
        <f>IF(ISNUMBER(Regressions!E167),ROUND(Regressions!E167, 1), NA())</f>
        <v>#N/A</v>
      </c>
      <c r="F157" s="546" t="e">
        <f>IF(ISNUMBER(Regressions!F167),ROUND(Regressions!F167, 1), NA())</f>
        <v>#N/A</v>
      </c>
      <c r="G157" s="547" t="e">
        <f>IF(ISNUMBER(Regressions!G167),ROUND(Regressions!G167, 1), NA())</f>
        <v>#N/A</v>
      </c>
      <c r="H157" s="548" t="e">
        <f>IF(ISNUMBER(Regressions!H167),ROUND(Regressions!H167, 1), NA())</f>
        <v>#N/A</v>
      </c>
      <c r="I157" s="549" t="e">
        <f>IF(ISNUMBER(Regressions!I167),ROUND(Regressions!I167, 1), NA())</f>
        <v>#N/A</v>
      </c>
      <c r="J157" s="550" t="e">
        <f>IF(ISNUMBER(Regressions!K167),ROUND(Regressions!K167, 1), NA())</f>
        <v>#N/A</v>
      </c>
      <c r="K157" s="546" t="e">
        <f>IF(ISNUMBER(Regressions!L167),ROUND(Regressions!L167, 1), NA())</f>
        <v>#N/A</v>
      </c>
      <c r="L157" s="551" t="e">
        <f>IF(ISNUMBER(Regressions!M167),ROUND(Regressions!M167, 1), NA())</f>
        <v>#N/A</v>
      </c>
      <c r="M157" s="548" t="e">
        <f>IF(ISNUMBER(Regressions!N167),ROUND(Regressions!N167, 1), NA())</f>
        <v>#N/A</v>
      </c>
      <c r="N157" s="549" t="e">
        <f>IF(ISNUMBER(Regressions!O167),ROUND(Regressions!O167, 1), NA())</f>
        <v>#N/A</v>
      </c>
      <c r="O157" s="550" t="e">
        <f>IF(ISNUMBER(Regressions!Q167),ROUND(Regressions!Q167, 1), NA())</f>
        <v>#N/A</v>
      </c>
      <c r="P157" s="546" t="e">
        <f>IF(ISNUMBER(Regressions!R167),ROUND(Regressions!R167, 1), NA())</f>
        <v>#N/A</v>
      </c>
      <c r="Q157" s="552" t="e">
        <f>IF(ISNUMBER(Regressions!S167),ROUND(Regressions!S167, 1), NA())</f>
        <v>#N/A</v>
      </c>
      <c r="R157" s="548" t="e">
        <f>IF(ISNUMBER(Regressions!T167),ROUND(Regressions!T167, 1), NA())</f>
        <v>#N/A</v>
      </c>
      <c r="S157" s="549" t="e">
        <f>IF(ISNUMBER(Regressions!U167),ROUND(Regressions!U167, 1), NA())</f>
        <v>#N/A</v>
      </c>
    </row>
    <row r="158" spans="1:19" hidden="1" x14ac:dyDescent="0.25">
      <c r="A158" s="541" t="str">
        <f>+Introduction!$C$7</f>
        <v>Viet Nam</v>
      </c>
      <c r="B158" s="542">
        <f>IF(ISBLANK(Regressions!B168), " ", Regressions!B168)</f>
        <v>2030</v>
      </c>
      <c r="C158" s="541" t="str">
        <f>HLOOKUP(Introduction!$G$4,nametranslations,28,FALSE)</f>
        <v>Primary</v>
      </c>
      <c r="D158" s="544" t="str">
        <f>IF(ISBLANK(Regressions!D168), " ", Regressions!D168)</f>
        <v xml:space="preserve"> </v>
      </c>
      <c r="E158" s="545" t="e">
        <f>IF(ISNUMBER(Regressions!E168),ROUND(Regressions!E168, 1), NA())</f>
        <v>#N/A</v>
      </c>
      <c r="F158" s="546" t="e">
        <f>IF(ISNUMBER(Regressions!F168),ROUND(Regressions!F168, 1), NA())</f>
        <v>#N/A</v>
      </c>
      <c r="G158" s="547" t="e">
        <f>IF(ISNUMBER(Regressions!G168),ROUND(Regressions!G168, 1), NA())</f>
        <v>#N/A</v>
      </c>
      <c r="H158" s="548" t="e">
        <f>IF(ISNUMBER(Regressions!H168),ROUND(Regressions!H168, 1), NA())</f>
        <v>#N/A</v>
      </c>
      <c r="I158" s="549" t="e">
        <f>IF(ISNUMBER(Regressions!I168),ROUND(Regressions!I168, 1), NA())</f>
        <v>#N/A</v>
      </c>
      <c r="J158" s="550" t="e">
        <f>IF(ISNUMBER(Regressions!K168),ROUND(Regressions!K168, 1), NA())</f>
        <v>#N/A</v>
      </c>
      <c r="K158" s="546" t="e">
        <f>IF(ISNUMBER(Regressions!L168),ROUND(Regressions!L168, 1), NA())</f>
        <v>#N/A</v>
      </c>
      <c r="L158" s="551" t="e">
        <f>IF(ISNUMBER(Regressions!M168),ROUND(Regressions!M168, 1), NA())</f>
        <v>#N/A</v>
      </c>
      <c r="M158" s="548" t="e">
        <f>IF(ISNUMBER(Regressions!N168),ROUND(Regressions!N168, 1), NA())</f>
        <v>#N/A</v>
      </c>
      <c r="N158" s="549" t="e">
        <f>IF(ISNUMBER(Regressions!O168),ROUND(Regressions!O168, 1), NA())</f>
        <v>#N/A</v>
      </c>
      <c r="O158" s="550" t="e">
        <f>IF(ISNUMBER(Regressions!Q168),ROUND(Regressions!Q168, 1), NA())</f>
        <v>#N/A</v>
      </c>
      <c r="P158" s="546" t="e">
        <f>IF(ISNUMBER(Regressions!R168),ROUND(Regressions!R168, 1), NA())</f>
        <v>#N/A</v>
      </c>
      <c r="Q158" s="552" t="e">
        <f>IF(ISNUMBER(Regressions!S168),ROUND(Regressions!S168, 1), NA())</f>
        <v>#N/A</v>
      </c>
      <c r="R158" s="548" t="e">
        <f>IF(ISNUMBER(Regressions!T168),ROUND(Regressions!T168, 1), NA())</f>
        <v>#N/A</v>
      </c>
      <c r="S158" s="549" t="e">
        <f>IF(ISNUMBER(Regressions!U168),ROUND(Regressions!U168, 1), NA())</f>
        <v>#N/A</v>
      </c>
    </row>
    <row r="159" spans="1:19" x14ac:dyDescent="0.25">
      <c r="A159" s="541" t="str">
        <f>+Introduction!$C$7</f>
        <v>Viet Nam</v>
      </c>
      <c r="B159" s="542">
        <f>IF(ISBLANK(Regressions!B169), " ", Regressions!B169)</f>
        <v>2000</v>
      </c>
      <c r="C159" s="541" t="str">
        <f>HLOOKUP(Introduction!$G$4,nametranslations,29,FALSE)</f>
        <v>Secondary</v>
      </c>
      <c r="D159" s="544">
        <f>IF(ISBLANK(Regressions!D169), " ", Regressions!D169)</f>
        <v>12095469</v>
      </c>
      <c r="E159" s="545" t="e">
        <f>IF(ISNUMBER(Regressions!E169),ROUND(Regressions!E169, 1), NA())</f>
        <v>#N/A</v>
      </c>
      <c r="F159" s="546" t="e">
        <f>IF(ISNUMBER(Regressions!F169),ROUND(Regressions!F169, 1), NA())</f>
        <v>#N/A</v>
      </c>
      <c r="G159" s="547" t="e">
        <f>IF(ISNUMBER(Regressions!G169),ROUND(Regressions!G169, 1), NA())</f>
        <v>#N/A</v>
      </c>
      <c r="H159" s="548" t="e">
        <f>IF(ISNUMBER(Regressions!H169),ROUND(Regressions!H169, 1), NA())</f>
        <v>#N/A</v>
      </c>
      <c r="I159" s="549" t="e">
        <f>IF(ISNUMBER(Regressions!I169),ROUND(Regressions!I169, 1), NA())</f>
        <v>#N/A</v>
      </c>
      <c r="J159" s="550" t="e">
        <f>IF(ISNUMBER(Regressions!K169),ROUND(Regressions!K169, 1), NA())</f>
        <v>#N/A</v>
      </c>
      <c r="K159" s="546" t="e">
        <f>IF(ISNUMBER(Regressions!L169),ROUND(Regressions!L169, 1), NA())</f>
        <v>#N/A</v>
      </c>
      <c r="L159" s="551" t="e">
        <f>IF(ISNUMBER(Regressions!M169),ROUND(Regressions!M169, 1), NA())</f>
        <v>#N/A</v>
      </c>
      <c r="M159" s="548" t="e">
        <f>IF(ISNUMBER(Regressions!N169),ROUND(Regressions!N169, 1), NA())</f>
        <v>#N/A</v>
      </c>
      <c r="N159" s="549" t="e">
        <f>IF(ISNUMBER(Regressions!O169),ROUND(Regressions!O169, 1), NA())</f>
        <v>#N/A</v>
      </c>
      <c r="O159" s="550" t="e">
        <f>IF(ISNUMBER(Regressions!Q169),ROUND(Regressions!Q169, 1), NA())</f>
        <v>#N/A</v>
      </c>
      <c r="P159" s="546" t="e">
        <f>IF(ISNUMBER(Regressions!R169),ROUND(Regressions!R169, 1), NA())</f>
        <v>#N/A</v>
      </c>
      <c r="Q159" s="552" t="e">
        <f>IF(ISNUMBER(Regressions!S169),ROUND(Regressions!S169, 1), NA())</f>
        <v>#N/A</v>
      </c>
      <c r="R159" s="548" t="e">
        <f>IF(ISNUMBER(Regressions!T169),ROUND(Regressions!T169, 1), NA())</f>
        <v>#N/A</v>
      </c>
      <c r="S159" s="549" t="e">
        <f>IF(ISNUMBER(Regressions!U169),ROUND(Regressions!U169, 1), NA())</f>
        <v>#N/A</v>
      </c>
    </row>
    <row r="160" spans="1:19" x14ac:dyDescent="0.25">
      <c r="A160" s="541" t="str">
        <f>+Introduction!$C$7</f>
        <v>Viet Nam</v>
      </c>
      <c r="B160" s="542">
        <f>IF(ISBLANK(Regressions!B170), " ", Regressions!B170)</f>
        <v>2001</v>
      </c>
      <c r="C160" s="541" t="str">
        <f>HLOOKUP(Introduction!$G$4,nametranslations,29,FALSE)</f>
        <v>Secondary</v>
      </c>
      <c r="D160" s="544">
        <f>IF(ISBLANK(Regressions!D170), " ", Regressions!D170)</f>
        <v>12130041</v>
      </c>
      <c r="E160" s="545" t="e">
        <f>IF(ISNUMBER(Regressions!E170),ROUND(Regressions!E170, 1), NA())</f>
        <v>#N/A</v>
      </c>
      <c r="F160" s="546" t="e">
        <f>IF(ISNUMBER(Regressions!F170),ROUND(Regressions!F170, 1), NA())</f>
        <v>#N/A</v>
      </c>
      <c r="G160" s="547" t="e">
        <f>IF(ISNUMBER(Regressions!G170),ROUND(Regressions!G170, 1), NA())</f>
        <v>#N/A</v>
      </c>
      <c r="H160" s="548" t="e">
        <f>IF(ISNUMBER(Regressions!H170),ROUND(Regressions!H170, 1), NA())</f>
        <v>#N/A</v>
      </c>
      <c r="I160" s="549" t="e">
        <f>IF(ISNUMBER(Regressions!I170),ROUND(Regressions!I170, 1), NA())</f>
        <v>#N/A</v>
      </c>
      <c r="J160" s="550" t="e">
        <f>IF(ISNUMBER(Regressions!K170),ROUND(Regressions!K170, 1), NA())</f>
        <v>#N/A</v>
      </c>
      <c r="K160" s="546" t="e">
        <f>IF(ISNUMBER(Regressions!L170),ROUND(Regressions!L170, 1), NA())</f>
        <v>#N/A</v>
      </c>
      <c r="L160" s="551" t="e">
        <f>IF(ISNUMBER(Regressions!M170),ROUND(Regressions!M170, 1), NA())</f>
        <v>#N/A</v>
      </c>
      <c r="M160" s="548" t="e">
        <f>IF(ISNUMBER(Regressions!N170),ROUND(Regressions!N170, 1), NA())</f>
        <v>#N/A</v>
      </c>
      <c r="N160" s="549" t="e">
        <f>IF(ISNUMBER(Regressions!O170),ROUND(Regressions!O170, 1), NA())</f>
        <v>#N/A</v>
      </c>
      <c r="O160" s="550" t="e">
        <f>IF(ISNUMBER(Regressions!Q170),ROUND(Regressions!Q170, 1), NA())</f>
        <v>#N/A</v>
      </c>
      <c r="P160" s="546" t="e">
        <f>IF(ISNUMBER(Regressions!R170),ROUND(Regressions!R170, 1), NA())</f>
        <v>#N/A</v>
      </c>
      <c r="Q160" s="552" t="e">
        <f>IF(ISNUMBER(Regressions!S170),ROUND(Regressions!S170, 1), NA())</f>
        <v>#N/A</v>
      </c>
      <c r="R160" s="548" t="e">
        <f>IF(ISNUMBER(Regressions!T170),ROUND(Regressions!T170, 1), NA())</f>
        <v>#N/A</v>
      </c>
      <c r="S160" s="549" t="e">
        <f>IF(ISNUMBER(Regressions!U170),ROUND(Regressions!U170, 1), NA())</f>
        <v>#N/A</v>
      </c>
    </row>
    <row r="161" spans="1:19" x14ac:dyDescent="0.25">
      <c r="A161" s="541" t="str">
        <f>+Introduction!$C$7</f>
        <v>Viet Nam</v>
      </c>
      <c r="B161" s="542">
        <f>IF(ISBLANK(Regressions!B171), " ", Regressions!B171)</f>
        <v>2002</v>
      </c>
      <c r="C161" s="541" t="str">
        <f>HLOOKUP(Introduction!$G$4,nametranslations,29,FALSE)</f>
        <v>Secondary</v>
      </c>
      <c r="D161" s="544">
        <f>IF(ISBLANK(Regressions!D171), " ", Regressions!D171)</f>
        <v>12149311</v>
      </c>
      <c r="E161" s="545" t="e">
        <f>IF(ISNUMBER(Regressions!E171),ROUND(Regressions!E171, 1), NA())</f>
        <v>#N/A</v>
      </c>
      <c r="F161" s="546">
        <f>IF(ISNUMBER(Regressions!F171),ROUND(Regressions!F171, 1), NA())</f>
        <v>90.8</v>
      </c>
      <c r="G161" s="547" t="e">
        <f>IF(ISNUMBER(Regressions!G171),ROUND(Regressions!G171, 1), NA())</f>
        <v>#N/A</v>
      </c>
      <c r="H161" s="548" t="e">
        <f>IF(ISNUMBER(Regressions!H171),ROUND(Regressions!H171, 1), NA())</f>
        <v>#N/A</v>
      </c>
      <c r="I161" s="549">
        <f>IF(ISNUMBER(Regressions!I171),ROUND(Regressions!I171, 1), NA())</f>
        <v>9.1999999999999993</v>
      </c>
      <c r="J161" s="550" t="e">
        <f>IF(ISNUMBER(Regressions!K171),ROUND(Regressions!K171, 1), NA())</f>
        <v>#N/A</v>
      </c>
      <c r="K161" s="546">
        <f>IF(ISNUMBER(Regressions!L171),ROUND(Regressions!L171, 1), NA())</f>
        <v>80.3</v>
      </c>
      <c r="L161" s="551" t="e">
        <f>IF(ISNUMBER(Regressions!M171),ROUND(Regressions!M171, 1), NA())</f>
        <v>#N/A</v>
      </c>
      <c r="M161" s="548" t="e">
        <f>IF(ISNUMBER(Regressions!N171),ROUND(Regressions!N171, 1), NA())</f>
        <v>#N/A</v>
      </c>
      <c r="N161" s="549">
        <f>IF(ISNUMBER(Regressions!O171),ROUND(Regressions!O171, 1), NA())</f>
        <v>19.8</v>
      </c>
      <c r="O161" s="550" t="e">
        <f>IF(ISNUMBER(Regressions!Q171),ROUND(Regressions!Q171, 1), NA())</f>
        <v>#N/A</v>
      </c>
      <c r="P161" s="546" t="e">
        <f>IF(ISNUMBER(Regressions!R171),ROUND(Regressions!R171, 1), NA())</f>
        <v>#N/A</v>
      </c>
      <c r="Q161" s="552" t="e">
        <f>IF(ISNUMBER(Regressions!S171),ROUND(Regressions!S171, 1), NA())</f>
        <v>#N/A</v>
      </c>
      <c r="R161" s="548" t="e">
        <f>IF(ISNUMBER(Regressions!T171),ROUND(Regressions!T171, 1), NA())</f>
        <v>#N/A</v>
      </c>
      <c r="S161" s="549" t="e">
        <f>IF(ISNUMBER(Regressions!U171),ROUND(Regressions!U171, 1), NA())</f>
        <v>#N/A</v>
      </c>
    </row>
    <row r="162" spans="1:19" x14ac:dyDescent="0.25">
      <c r="A162" s="541" t="str">
        <f>+Introduction!$C$7</f>
        <v>Viet Nam</v>
      </c>
      <c r="B162" s="542">
        <f>IF(ISBLANK(Regressions!B172), " ", Regressions!B172)</f>
        <v>2003</v>
      </c>
      <c r="C162" s="541" t="str">
        <f>HLOOKUP(Introduction!$G$4,nametranslations,29,FALSE)</f>
        <v>Secondary</v>
      </c>
      <c r="D162" s="544">
        <f>IF(ISBLANK(Regressions!D172), " ", Regressions!D172)</f>
        <v>12160431</v>
      </c>
      <c r="E162" s="545" t="e">
        <f>IF(ISNUMBER(Regressions!E172),ROUND(Regressions!E172, 1), NA())</f>
        <v>#N/A</v>
      </c>
      <c r="F162" s="546">
        <f>IF(ISNUMBER(Regressions!F172),ROUND(Regressions!F172, 1), NA())</f>
        <v>90.8</v>
      </c>
      <c r="G162" s="547" t="e">
        <f>IF(ISNUMBER(Regressions!G172),ROUND(Regressions!G172, 1), NA())</f>
        <v>#N/A</v>
      </c>
      <c r="H162" s="548" t="e">
        <f>IF(ISNUMBER(Regressions!H172),ROUND(Regressions!H172, 1), NA())</f>
        <v>#N/A</v>
      </c>
      <c r="I162" s="549">
        <f>IF(ISNUMBER(Regressions!I172),ROUND(Regressions!I172, 1), NA())</f>
        <v>9.1999999999999993</v>
      </c>
      <c r="J162" s="550" t="e">
        <f>IF(ISNUMBER(Regressions!K172),ROUND(Regressions!K172, 1), NA())</f>
        <v>#N/A</v>
      </c>
      <c r="K162" s="546">
        <f>IF(ISNUMBER(Regressions!L172),ROUND(Regressions!L172, 1), NA())</f>
        <v>80.3</v>
      </c>
      <c r="L162" s="551" t="e">
        <f>IF(ISNUMBER(Regressions!M172),ROUND(Regressions!M172, 1), NA())</f>
        <v>#N/A</v>
      </c>
      <c r="M162" s="548" t="e">
        <f>IF(ISNUMBER(Regressions!N172),ROUND(Regressions!N172, 1), NA())</f>
        <v>#N/A</v>
      </c>
      <c r="N162" s="549">
        <f>IF(ISNUMBER(Regressions!O172),ROUND(Regressions!O172, 1), NA())</f>
        <v>19.8</v>
      </c>
      <c r="O162" s="550" t="e">
        <f>IF(ISNUMBER(Regressions!Q172),ROUND(Regressions!Q172, 1), NA())</f>
        <v>#N/A</v>
      </c>
      <c r="P162" s="546" t="e">
        <f>IF(ISNUMBER(Regressions!R172),ROUND(Regressions!R172, 1), NA())</f>
        <v>#N/A</v>
      </c>
      <c r="Q162" s="552" t="e">
        <f>IF(ISNUMBER(Regressions!S172),ROUND(Regressions!S172, 1), NA())</f>
        <v>#N/A</v>
      </c>
      <c r="R162" s="548" t="e">
        <f>IF(ISNUMBER(Regressions!T172),ROUND(Regressions!T172, 1), NA())</f>
        <v>#N/A</v>
      </c>
      <c r="S162" s="549" t="e">
        <f>IF(ISNUMBER(Regressions!U172),ROUND(Regressions!U172, 1), NA())</f>
        <v>#N/A</v>
      </c>
    </row>
    <row r="163" spans="1:19" x14ac:dyDescent="0.25">
      <c r="A163" s="541" t="str">
        <f>+Introduction!$C$7</f>
        <v>Viet Nam</v>
      </c>
      <c r="B163" s="542">
        <f>IF(ISBLANK(Regressions!B173), " ", Regressions!B173)</f>
        <v>2004</v>
      </c>
      <c r="C163" s="541" t="str">
        <f>HLOOKUP(Introduction!$G$4,nametranslations,29,FALSE)</f>
        <v>Secondary</v>
      </c>
      <c r="D163" s="544">
        <f>IF(ISBLANK(Regressions!D173), " ", Regressions!D173)</f>
        <v>12155907</v>
      </c>
      <c r="E163" s="545" t="e">
        <f>IF(ISNUMBER(Regressions!E173),ROUND(Regressions!E173, 1), NA())</f>
        <v>#N/A</v>
      </c>
      <c r="F163" s="546">
        <f>IF(ISNUMBER(Regressions!F173),ROUND(Regressions!F173, 1), NA())</f>
        <v>90.8</v>
      </c>
      <c r="G163" s="547" t="e">
        <f>IF(ISNUMBER(Regressions!G173),ROUND(Regressions!G173, 1), NA())</f>
        <v>#N/A</v>
      </c>
      <c r="H163" s="548" t="e">
        <f>IF(ISNUMBER(Regressions!H173),ROUND(Regressions!H173, 1), NA())</f>
        <v>#N/A</v>
      </c>
      <c r="I163" s="549">
        <f>IF(ISNUMBER(Regressions!I173),ROUND(Regressions!I173, 1), NA())</f>
        <v>9.1999999999999993</v>
      </c>
      <c r="J163" s="550" t="e">
        <f>IF(ISNUMBER(Regressions!K173),ROUND(Regressions!K173, 1), NA())</f>
        <v>#N/A</v>
      </c>
      <c r="K163" s="546">
        <f>IF(ISNUMBER(Regressions!L173),ROUND(Regressions!L173, 1), NA())</f>
        <v>80.3</v>
      </c>
      <c r="L163" s="551" t="e">
        <f>IF(ISNUMBER(Regressions!M173),ROUND(Regressions!M173, 1), NA())</f>
        <v>#N/A</v>
      </c>
      <c r="M163" s="548" t="e">
        <f>IF(ISNUMBER(Regressions!N173),ROUND(Regressions!N173, 1), NA())</f>
        <v>#N/A</v>
      </c>
      <c r="N163" s="549">
        <f>IF(ISNUMBER(Regressions!O173),ROUND(Regressions!O173, 1), NA())</f>
        <v>19.8</v>
      </c>
      <c r="O163" s="550" t="e">
        <f>IF(ISNUMBER(Regressions!Q173),ROUND(Regressions!Q173, 1), NA())</f>
        <v>#N/A</v>
      </c>
      <c r="P163" s="546" t="e">
        <f>IF(ISNUMBER(Regressions!R173),ROUND(Regressions!R173, 1), NA())</f>
        <v>#N/A</v>
      </c>
      <c r="Q163" s="552" t="e">
        <f>IF(ISNUMBER(Regressions!S173),ROUND(Regressions!S173, 1), NA())</f>
        <v>#N/A</v>
      </c>
      <c r="R163" s="548" t="e">
        <f>IF(ISNUMBER(Regressions!T173),ROUND(Regressions!T173, 1), NA())</f>
        <v>#N/A</v>
      </c>
      <c r="S163" s="549" t="e">
        <f>IF(ISNUMBER(Regressions!U173),ROUND(Regressions!U173, 1), NA())</f>
        <v>#N/A</v>
      </c>
    </row>
    <row r="164" spans="1:19" x14ac:dyDescent="0.25">
      <c r="A164" s="541" t="str">
        <f>+Introduction!$C$7</f>
        <v>Viet Nam</v>
      </c>
      <c r="B164" s="542">
        <f>IF(ISBLANK(Regressions!B174), " ", Regressions!B174)</f>
        <v>2005</v>
      </c>
      <c r="C164" s="541" t="str">
        <f>HLOOKUP(Introduction!$G$4,nametranslations,29,FALSE)</f>
        <v>Secondary</v>
      </c>
      <c r="D164" s="544">
        <f>IF(ISBLANK(Regressions!D174), " ", Regressions!D174)</f>
        <v>12149251</v>
      </c>
      <c r="E164" s="545" t="e">
        <f>IF(ISNUMBER(Regressions!E174),ROUND(Regressions!E174, 1), NA())</f>
        <v>#N/A</v>
      </c>
      <c r="F164" s="546">
        <f>IF(ISNUMBER(Regressions!F174),ROUND(Regressions!F174, 1), NA())</f>
        <v>90.8</v>
      </c>
      <c r="G164" s="547" t="e">
        <f>IF(ISNUMBER(Regressions!G174),ROUND(Regressions!G174, 1), NA())</f>
        <v>#N/A</v>
      </c>
      <c r="H164" s="548" t="e">
        <f>IF(ISNUMBER(Regressions!H174),ROUND(Regressions!H174, 1), NA())</f>
        <v>#N/A</v>
      </c>
      <c r="I164" s="549">
        <f>IF(ISNUMBER(Regressions!I174),ROUND(Regressions!I174, 1), NA())</f>
        <v>9.1999999999999993</v>
      </c>
      <c r="J164" s="550" t="e">
        <f>IF(ISNUMBER(Regressions!K174),ROUND(Regressions!K174, 1), NA())</f>
        <v>#N/A</v>
      </c>
      <c r="K164" s="546">
        <f>IF(ISNUMBER(Regressions!L174),ROUND(Regressions!L174, 1), NA())</f>
        <v>80.3</v>
      </c>
      <c r="L164" s="551" t="e">
        <f>IF(ISNUMBER(Regressions!M174),ROUND(Regressions!M174, 1), NA())</f>
        <v>#N/A</v>
      </c>
      <c r="M164" s="548" t="e">
        <f>IF(ISNUMBER(Regressions!N174),ROUND(Regressions!N174, 1), NA())</f>
        <v>#N/A</v>
      </c>
      <c r="N164" s="549">
        <f>IF(ISNUMBER(Regressions!O174),ROUND(Regressions!O174, 1), NA())</f>
        <v>19.8</v>
      </c>
      <c r="O164" s="550" t="e">
        <f>IF(ISNUMBER(Regressions!Q174),ROUND(Regressions!Q174, 1), NA())</f>
        <v>#N/A</v>
      </c>
      <c r="P164" s="546" t="e">
        <f>IF(ISNUMBER(Regressions!R174),ROUND(Regressions!R174, 1), NA())</f>
        <v>#N/A</v>
      </c>
      <c r="Q164" s="552" t="e">
        <f>IF(ISNUMBER(Regressions!S174),ROUND(Regressions!S174, 1), NA())</f>
        <v>#N/A</v>
      </c>
      <c r="R164" s="548" t="e">
        <f>IF(ISNUMBER(Regressions!T174),ROUND(Regressions!T174, 1), NA())</f>
        <v>#N/A</v>
      </c>
      <c r="S164" s="549" t="e">
        <f>IF(ISNUMBER(Regressions!U174),ROUND(Regressions!U174, 1), NA())</f>
        <v>#N/A</v>
      </c>
    </row>
    <row r="165" spans="1:19" x14ac:dyDescent="0.25">
      <c r="A165" s="541" t="str">
        <f>+Introduction!$C$7</f>
        <v>Viet Nam</v>
      </c>
      <c r="B165" s="542">
        <f>IF(ISBLANK(Regressions!B175), " ", Regressions!B175)</f>
        <v>2006</v>
      </c>
      <c r="C165" s="541" t="str">
        <f>HLOOKUP(Introduction!$G$4,nametranslations,29,FALSE)</f>
        <v>Secondary</v>
      </c>
      <c r="D165" s="544">
        <f>IF(ISBLANK(Regressions!D175), " ", Regressions!D175)</f>
        <v>12114208</v>
      </c>
      <c r="E165" s="545" t="e">
        <f>IF(ISNUMBER(Regressions!E175),ROUND(Regressions!E175, 1), NA())</f>
        <v>#N/A</v>
      </c>
      <c r="F165" s="546">
        <f>IF(ISNUMBER(Regressions!F175),ROUND(Regressions!F175, 1), NA())</f>
        <v>90.8</v>
      </c>
      <c r="G165" s="547" t="e">
        <f>IF(ISNUMBER(Regressions!G175),ROUND(Regressions!G175, 1), NA())</f>
        <v>#N/A</v>
      </c>
      <c r="H165" s="548" t="e">
        <f>IF(ISNUMBER(Regressions!H175),ROUND(Regressions!H175, 1), NA())</f>
        <v>#N/A</v>
      </c>
      <c r="I165" s="549">
        <f>IF(ISNUMBER(Regressions!I175),ROUND(Regressions!I175, 1), NA())</f>
        <v>9.1999999999999993</v>
      </c>
      <c r="J165" s="550" t="e">
        <f>IF(ISNUMBER(Regressions!K175),ROUND(Regressions!K175, 1), NA())</f>
        <v>#N/A</v>
      </c>
      <c r="K165" s="546">
        <f>IF(ISNUMBER(Regressions!L175),ROUND(Regressions!L175, 1), NA())</f>
        <v>80.3</v>
      </c>
      <c r="L165" s="551" t="e">
        <f>IF(ISNUMBER(Regressions!M175),ROUND(Regressions!M175, 1), NA())</f>
        <v>#N/A</v>
      </c>
      <c r="M165" s="548" t="e">
        <f>IF(ISNUMBER(Regressions!N175),ROUND(Regressions!N175, 1), NA())</f>
        <v>#N/A</v>
      </c>
      <c r="N165" s="549">
        <f>IF(ISNUMBER(Regressions!O175),ROUND(Regressions!O175, 1), NA())</f>
        <v>19.8</v>
      </c>
      <c r="O165" s="550" t="e">
        <f>IF(ISNUMBER(Regressions!Q175),ROUND(Regressions!Q175, 1), NA())</f>
        <v>#N/A</v>
      </c>
      <c r="P165" s="546" t="e">
        <f>IF(ISNUMBER(Regressions!R175),ROUND(Regressions!R175, 1), NA())</f>
        <v>#N/A</v>
      </c>
      <c r="Q165" s="552" t="e">
        <f>IF(ISNUMBER(Regressions!S175),ROUND(Regressions!S175, 1), NA())</f>
        <v>#N/A</v>
      </c>
      <c r="R165" s="548" t="e">
        <f>IF(ISNUMBER(Regressions!T175),ROUND(Regressions!T175, 1), NA())</f>
        <v>#N/A</v>
      </c>
      <c r="S165" s="549" t="e">
        <f>IF(ISNUMBER(Regressions!U175),ROUND(Regressions!U175, 1), NA())</f>
        <v>#N/A</v>
      </c>
    </row>
    <row r="166" spans="1:19" x14ac:dyDescent="0.25">
      <c r="A166" s="541" t="str">
        <f>+Introduction!$C$7</f>
        <v>Viet Nam</v>
      </c>
      <c r="B166" s="542">
        <f>IF(ISBLANK(Regressions!B176), " ", Regressions!B176)</f>
        <v>2007</v>
      </c>
      <c r="C166" s="541" t="str">
        <f>HLOOKUP(Introduction!$G$4,nametranslations,29,FALSE)</f>
        <v>Secondary</v>
      </c>
      <c r="D166" s="544">
        <f>IF(ISBLANK(Regressions!D176), " ", Regressions!D176)</f>
        <v>12042560</v>
      </c>
      <c r="E166" s="545" t="e">
        <f>IF(ISNUMBER(Regressions!E176),ROUND(Regressions!E176, 1), NA())</f>
        <v>#N/A</v>
      </c>
      <c r="F166" s="546">
        <f>IF(ISNUMBER(Regressions!F176),ROUND(Regressions!F176, 1), NA())</f>
        <v>90.8</v>
      </c>
      <c r="G166" s="547" t="e">
        <f>IF(ISNUMBER(Regressions!G176),ROUND(Regressions!G176, 1), NA())</f>
        <v>#N/A</v>
      </c>
      <c r="H166" s="548" t="e">
        <f>IF(ISNUMBER(Regressions!H176),ROUND(Regressions!H176, 1), NA())</f>
        <v>#N/A</v>
      </c>
      <c r="I166" s="549">
        <f>IF(ISNUMBER(Regressions!I176),ROUND(Regressions!I176, 1), NA())</f>
        <v>9.1999999999999993</v>
      </c>
      <c r="J166" s="550" t="e">
        <f>IF(ISNUMBER(Regressions!K176),ROUND(Regressions!K176, 1), NA())</f>
        <v>#N/A</v>
      </c>
      <c r="K166" s="546">
        <f>IF(ISNUMBER(Regressions!L176),ROUND(Regressions!L176, 1), NA())</f>
        <v>80.3</v>
      </c>
      <c r="L166" s="551" t="e">
        <f>IF(ISNUMBER(Regressions!M176),ROUND(Regressions!M176, 1), NA())</f>
        <v>#N/A</v>
      </c>
      <c r="M166" s="548" t="e">
        <f>IF(ISNUMBER(Regressions!N176),ROUND(Regressions!N176, 1), NA())</f>
        <v>#N/A</v>
      </c>
      <c r="N166" s="549">
        <f>IF(ISNUMBER(Regressions!O176),ROUND(Regressions!O176, 1), NA())</f>
        <v>19.8</v>
      </c>
      <c r="O166" s="550" t="e">
        <f>IF(ISNUMBER(Regressions!Q176),ROUND(Regressions!Q176, 1), NA())</f>
        <v>#N/A</v>
      </c>
      <c r="P166" s="546" t="e">
        <f>IF(ISNUMBER(Regressions!R176),ROUND(Regressions!R176, 1), NA())</f>
        <v>#N/A</v>
      </c>
      <c r="Q166" s="552" t="e">
        <f>IF(ISNUMBER(Regressions!S176),ROUND(Regressions!S176, 1), NA())</f>
        <v>#N/A</v>
      </c>
      <c r="R166" s="548" t="e">
        <f>IF(ISNUMBER(Regressions!T176),ROUND(Regressions!T176, 1), NA())</f>
        <v>#N/A</v>
      </c>
      <c r="S166" s="549" t="e">
        <f>IF(ISNUMBER(Regressions!U176),ROUND(Regressions!U176, 1), NA())</f>
        <v>#N/A</v>
      </c>
    </row>
    <row r="167" spans="1:19" x14ac:dyDescent="0.25">
      <c r="A167" s="541" t="str">
        <f>+Introduction!$C$7</f>
        <v>Viet Nam</v>
      </c>
      <c r="B167" s="542">
        <f>IF(ISBLANK(Regressions!B177), " ", Regressions!B177)</f>
        <v>2008</v>
      </c>
      <c r="C167" s="541" t="str">
        <f>HLOOKUP(Introduction!$G$4,nametranslations,29,FALSE)</f>
        <v>Secondary</v>
      </c>
      <c r="D167" s="544">
        <f>IF(ISBLANK(Regressions!D177), " ", Regressions!D177)</f>
        <v>11895403</v>
      </c>
      <c r="E167" s="545" t="e">
        <f>IF(ISNUMBER(Regressions!E177),ROUND(Regressions!E177, 1), NA())</f>
        <v>#N/A</v>
      </c>
      <c r="F167" s="546">
        <f>IF(ISNUMBER(Regressions!F177),ROUND(Regressions!F177, 1), NA())</f>
        <v>90.8</v>
      </c>
      <c r="G167" s="547" t="e">
        <f>IF(ISNUMBER(Regressions!G177),ROUND(Regressions!G177, 1), NA())</f>
        <v>#N/A</v>
      </c>
      <c r="H167" s="548" t="e">
        <f>IF(ISNUMBER(Regressions!H177),ROUND(Regressions!H177, 1), NA())</f>
        <v>#N/A</v>
      </c>
      <c r="I167" s="549">
        <f>IF(ISNUMBER(Regressions!I177),ROUND(Regressions!I177, 1), NA())</f>
        <v>9.1999999999999993</v>
      </c>
      <c r="J167" s="550" t="e">
        <f>IF(ISNUMBER(Regressions!K177),ROUND(Regressions!K177, 1), NA())</f>
        <v>#N/A</v>
      </c>
      <c r="K167" s="546">
        <f>IF(ISNUMBER(Regressions!L177),ROUND(Regressions!L177, 1), NA())</f>
        <v>80.3</v>
      </c>
      <c r="L167" s="551" t="e">
        <f>IF(ISNUMBER(Regressions!M177),ROUND(Regressions!M177, 1), NA())</f>
        <v>#N/A</v>
      </c>
      <c r="M167" s="548" t="e">
        <f>IF(ISNUMBER(Regressions!N177),ROUND(Regressions!N177, 1), NA())</f>
        <v>#N/A</v>
      </c>
      <c r="N167" s="549">
        <f>IF(ISNUMBER(Regressions!O177),ROUND(Regressions!O177, 1), NA())</f>
        <v>19.8</v>
      </c>
      <c r="O167" s="550" t="e">
        <f>IF(ISNUMBER(Regressions!Q177),ROUND(Regressions!Q177, 1), NA())</f>
        <v>#N/A</v>
      </c>
      <c r="P167" s="546" t="e">
        <f>IF(ISNUMBER(Regressions!R177),ROUND(Regressions!R177, 1), NA())</f>
        <v>#N/A</v>
      </c>
      <c r="Q167" s="552" t="e">
        <f>IF(ISNUMBER(Regressions!S177),ROUND(Regressions!S177, 1), NA())</f>
        <v>#N/A</v>
      </c>
      <c r="R167" s="548" t="e">
        <f>IF(ISNUMBER(Regressions!T177),ROUND(Regressions!T177, 1), NA())</f>
        <v>#N/A</v>
      </c>
      <c r="S167" s="549" t="e">
        <f>IF(ISNUMBER(Regressions!U177),ROUND(Regressions!U177, 1), NA())</f>
        <v>#N/A</v>
      </c>
    </row>
    <row r="168" spans="1:19" x14ac:dyDescent="0.25">
      <c r="A168" s="541" t="str">
        <f>+Introduction!$C$7</f>
        <v>Viet Nam</v>
      </c>
      <c r="B168" s="542">
        <f>IF(ISBLANK(Regressions!B178), " ", Regressions!B178)</f>
        <v>2009</v>
      </c>
      <c r="C168" s="541" t="str">
        <f>HLOOKUP(Introduction!$G$4,nametranslations,29,FALSE)</f>
        <v>Secondary</v>
      </c>
      <c r="D168" s="544">
        <f>IF(ISBLANK(Regressions!D178), " ", Regressions!D178)</f>
        <v>11620188</v>
      </c>
      <c r="E168" s="545" t="e">
        <f>IF(ISNUMBER(Regressions!E178),ROUND(Regressions!E178, 1), NA())</f>
        <v>#N/A</v>
      </c>
      <c r="F168" s="546">
        <f>IF(ISNUMBER(Regressions!F178),ROUND(Regressions!F178, 1), NA())</f>
        <v>90.8</v>
      </c>
      <c r="G168" s="547" t="e">
        <f>IF(ISNUMBER(Regressions!G178),ROUND(Regressions!G178, 1), NA())</f>
        <v>#N/A</v>
      </c>
      <c r="H168" s="548" t="e">
        <f>IF(ISNUMBER(Regressions!H178),ROUND(Regressions!H178, 1), NA())</f>
        <v>#N/A</v>
      </c>
      <c r="I168" s="549">
        <f>IF(ISNUMBER(Regressions!I178),ROUND(Regressions!I178, 1), NA())</f>
        <v>9.1999999999999993</v>
      </c>
      <c r="J168" s="550" t="e">
        <f>IF(ISNUMBER(Regressions!K178),ROUND(Regressions!K178, 1), NA())</f>
        <v>#N/A</v>
      </c>
      <c r="K168" s="546">
        <f>IF(ISNUMBER(Regressions!L178),ROUND(Regressions!L178, 1), NA())</f>
        <v>80.3</v>
      </c>
      <c r="L168" s="551" t="e">
        <f>IF(ISNUMBER(Regressions!M178),ROUND(Regressions!M178, 1), NA())</f>
        <v>#N/A</v>
      </c>
      <c r="M168" s="548" t="e">
        <f>IF(ISNUMBER(Regressions!N178),ROUND(Regressions!N178, 1), NA())</f>
        <v>#N/A</v>
      </c>
      <c r="N168" s="549">
        <f>IF(ISNUMBER(Regressions!O178),ROUND(Regressions!O178, 1), NA())</f>
        <v>19.8</v>
      </c>
      <c r="O168" s="550" t="e">
        <f>IF(ISNUMBER(Regressions!Q178),ROUND(Regressions!Q178, 1), NA())</f>
        <v>#N/A</v>
      </c>
      <c r="P168" s="546" t="e">
        <f>IF(ISNUMBER(Regressions!R178),ROUND(Regressions!R178, 1), NA())</f>
        <v>#N/A</v>
      </c>
      <c r="Q168" s="552" t="e">
        <f>IF(ISNUMBER(Regressions!S178),ROUND(Regressions!S178, 1), NA())</f>
        <v>#N/A</v>
      </c>
      <c r="R168" s="548" t="e">
        <f>IF(ISNUMBER(Regressions!T178),ROUND(Regressions!T178, 1), NA())</f>
        <v>#N/A</v>
      </c>
      <c r="S168" s="549" t="e">
        <f>IF(ISNUMBER(Regressions!U178),ROUND(Regressions!U178, 1), NA())</f>
        <v>#N/A</v>
      </c>
    </row>
    <row r="169" spans="1:19" x14ac:dyDescent="0.25">
      <c r="A169" s="541" t="str">
        <f>+Introduction!$C$7</f>
        <v>Viet Nam</v>
      </c>
      <c r="B169" s="542">
        <f>IF(ISBLANK(Regressions!B179), " ", Regressions!B179)</f>
        <v>2010</v>
      </c>
      <c r="C169" s="541" t="str">
        <f>HLOOKUP(Introduction!$G$4,nametranslations,29,FALSE)</f>
        <v>Secondary</v>
      </c>
      <c r="D169" s="544">
        <f>IF(ISBLANK(Regressions!D179), " ", Regressions!D179)</f>
        <v>11110493</v>
      </c>
      <c r="E169" s="545" t="e">
        <f>IF(ISNUMBER(Regressions!E179),ROUND(Regressions!E179, 1), NA())</f>
        <v>#N/A</v>
      </c>
      <c r="F169" s="546">
        <f>IF(ISNUMBER(Regressions!F179),ROUND(Regressions!F179, 1), NA())</f>
        <v>90.8</v>
      </c>
      <c r="G169" s="547" t="e">
        <f>IF(ISNUMBER(Regressions!G179),ROUND(Regressions!G179, 1), NA())</f>
        <v>#N/A</v>
      </c>
      <c r="H169" s="548" t="e">
        <f>IF(ISNUMBER(Regressions!H179),ROUND(Regressions!H179, 1), NA())</f>
        <v>#N/A</v>
      </c>
      <c r="I169" s="549">
        <f>IF(ISNUMBER(Regressions!I179),ROUND(Regressions!I179, 1), NA())</f>
        <v>9.1999999999999993</v>
      </c>
      <c r="J169" s="550" t="e">
        <f>IF(ISNUMBER(Regressions!K179),ROUND(Regressions!K179, 1), NA())</f>
        <v>#N/A</v>
      </c>
      <c r="K169" s="546">
        <f>IF(ISNUMBER(Regressions!L179),ROUND(Regressions!L179, 1), NA())</f>
        <v>80.3</v>
      </c>
      <c r="L169" s="551" t="e">
        <f>IF(ISNUMBER(Regressions!M179),ROUND(Regressions!M179, 1), NA())</f>
        <v>#N/A</v>
      </c>
      <c r="M169" s="548" t="e">
        <f>IF(ISNUMBER(Regressions!N179),ROUND(Regressions!N179, 1), NA())</f>
        <v>#N/A</v>
      </c>
      <c r="N169" s="549">
        <f>IF(ISNUMBER(Regressions!O179),ROUND(Regressions!O179, 1), NA())</f>
        <v>19.8</v>
      </c>
      <c r="O169" s="550" t="e">
        <f>IF(ISNUMBER(Regressions!Q179),ROUND(Regressions!Q179, 1), NA())</f>
        <v>#N/A</v>
      </c>
      <c r="P169" s="546" t="e">
        <f>IF(ISNUMBER(Regressions!R179),ROUND(Regressions!R179, 1), NA())</f>
        <v>#N/A</v>
      </c>
      <c r="Q169" s="552" t="e">
        <f>IF(ISNUMBER(Regressions!S179),ROUND(Regressions!S179, 1), NA())</f>
        <v>#N/A</v>
      </c>
      <c r="R169" s="548" t="e">
        <f>IF(ISNUMBER(Regressions!T179),ROUND(Regressions!T179, 1), NA())</f>
        <v>#N/A</v>
      </c>
      <c r="S169" s="549" t="e">
        <f>IF(ISNUMBER(Regressions!U179),ROUND(Regressions!U179, 1), NA())</f>
        <v>#N/A</v>
      </c>
    </row>
    <row r="170" spans="1:19" x14ac:dyDescent="0.25">
      <c r="A170" s="541" t="str">
        <f>+Introduction!$C$7</f>
        <v>Viet Nam</v>
      </c>
      <c r="B170" s="542">
        <f>IF(ISBLANK(Regressions!B180), " ", Regressions!B180)</f>
        <v>2011</v>
      </c>
      <c r="C170" s="541" t="str">
        <f>HLOOKUP(Introduction!$G$4,nametranslations,29,FALSE)</f>
        <v>Secondary</v>
      </c>
      <c r="D170" s="544">
        <f>IF(ISBLANK(Regressions!D180), " ", Regressions!D180)</f>
        <v>10643185</v>
      </c>
      <c r="E170" s="545" t="e">
        <f>IF(ISNUMBER(Regressions!E180),ROUND(Regressions!E180, 1), NA())</f>
        <v>#N/A</v>
      </c>
      <c r="F170" s="546" t="e">
        <f>IF(ISNUMBER(Regressions!F180),ROUND(Regressions!F180, 1), NA())</f>
        <v>#N/A</v>
      </c>
      <c r="G170" s="547" t="e">
        <f>IF(ISNUMBER(Regressions!G180),ROUND(Regressions!G180, 1), NA())</f>
        <v>#N/A</v>
      </c>
      <c r="H170" s="548" t="e">
        <f>IF(ISNUMBER(Regressions!H180),ROUND(Regressions!H180, 1), NA())</f>
        <v>#N/A</v>
      </c>
      <c r="I170" s="549" t="e">
        <f>IF(ISNUMBER(Regressions!I180),ROUND(Regressions!I180, 1), NA())</f>
        <v>#N/A</v>
      </c>
      <c r="J170" s="550" t="e">
        <f>IF(ISNUMBER(Regressions!K180),ROUND(Regressions!K180, 1), NA())</f>
        <v>#N/A</v>
      </c>
      <c r="K170" s="546" t="e">
        <f>IF(ISNUMBER(Regressions!L180),ROUND(Regressions!L180, 1), NA())</f>
        <v>#N/A</v>
      </c>
      <c r="L170" s="551" t="e">
        <f>IF(ISNUMBER(Regressions!M180),ROUND(Regressions!M180, 1), NA())</f>
        <v>#N/A</v>
      </c>
      <c r="M170" s="548" t="e">
        <f>IF(ISNUMBER(Regressions!N180),ROUND(Regressions!N180, 1), NA())</f>
        <v>#N/A</v>
      </c>
      <c r="N170" s="549" t="e">
        <f>IF(ISNUMBER(Regressions!O180),ROUND(Regressions!O180, 1), NA())</f>
        <v>#N/A</v>
      </c>
      <c r="O170" s="550" t="e">
        <f>IF(ISNUMBER(Regressions!Q180),ROUND(Regressions!Q180, 1), NA())</f>
        <v>#N/A</v>
      </c>
      <c r="P170" s="546" t="e">
        <f>IF(ISNUMBER(Regressions!R180),ROUND(Regressions!R180, 1), NA())</f>
        <v>#N/A</v>
      </c>
      <c r="Q170" s="552" t="e">
        <f>IF(ISNUMBER(Regressions!S180),ROUND(Regressions!S180, 1), NA())</f>
        <v>#N/A</v>
      </c>
      <c r="R170" s="548" t="e">
        <f>IF(ISNUMBER(Regressions!T180),ROUND(Regressions!T180, 1), NA())</f>
        <v>#N/A</v>
      </c>
      <c r="S170" s="549" t="e">
        <f>IF(ISNUMBER(Regressions!U180),ROUND(Regressions!U180, 1), NA())</f>
        <v>#N/A</v>
      </c>
    </row>
    <row r="171" spans="1:19" x14ac:dyDescent="0.25">
      <c r="A171" s="541" t="str">
        <f>+Introduction!$C$7</f>
        <v>Viet Nam</v>
      </c>
      <c r="B171" s="542">
        <f>IF(ISBLANK(Regressions!B181), " ", Regressions!B181)</f>
        <v>2012</v>
      </c>
      <c r="C171" s="541" t="str">
        <f>HLOOKUP(Introduction!$G$4,nametranslations,29,FALSE)</f>
        <v>Secondary</v>
      </c>
      <c r="D171" s="544">
        <f>IF(ISBLANK(Regressions!D181), " ", Regressions!D181)</f>
        <v>10257583</v>
      </c>
      <c r="E171" s="545" t="e">
        <f>IF(ISNUMBER(Regressions!E181),ROUND(Regressions!E181, 1), NA())</f>
        <v>#N/A</v>
      </c>
      <c r="F171" s="546" t="e">
        <f>IF(ISNUMBER(Regressions!F181),ROUND(Regressions!F181, 1), NA())</f>
        <v>#N/A</v>
      </c>
      <c r="G171" s="547" t="e">
        <f>IF(ISNUMBER(Regressions!G181),ROUND(Regressions!G181, 1), NA())</f>
        <v>#N/A</v>
      </c>
      <c r="H171" s="548" t="e">
        <f>IF(ISNUMBER(Regressions!H181),ROUND(Regressions!H181, 1), NA())</f>
        <v>#N/A</v>
      </c>
      <c r="I171" s="549" t="e">
        <f>IF(ISNUMBER(Regressions!I181),ROUND(Regressions!I181, 1), NA())</f>
        <v>#N/A</v>
      </c>
      <c r="J171" s="550" t="e">
        <f>IF(ISNUMBER(Regressions!K181),ROUND(Regressions!K181, 1), NA())</f>
        <v>#N/A</v>
      </c>
      <c r="K171" s="546" t="e">
        <f>IF(ISNUMBER(Regressions!L181),ROUND(Regressions!L181, 1), NA())</f>
        <v>#N/A</v>
      </c>
      <c r="L171" s="551" t="e">
        <f>IF(ISNUMBER(Regressions!M181),ROUND(Regressions!M181, 1), NA())</f>
        <v>#N/A</v>
      </c>
      <c r="M171" s="548" t="e">
        <f>IF(ISNUMBER(Regressions!N181),ROUND(Regressions!N181, 1), NA())</f>
        <v>#N/A</v>
      </c>
      <c r="N171" s="549" t="e">
        <f>IF(ISNUMBER(Regressions!O181),ROUND(Regressions!O181, 1), NA())</f>
        <v>#N/A</v>
      </c>
      <c r="O171" s="550" t="e">
        <f>IF(ISNUMBER(Regressions!Q181),ROUND(Regressions!Q181, 1), NA())</f>
        <v>#N/A</v>
      </c>
      <c r="P171" s="546" t="e">
        <f>IF(ISNUMBER(Regressions!R181),ROUND(Regressions!R181, 1), NA())</f>
        <v>#N/A</v>
      </c>
      <c r="Q171" s="552" t="e">
        <f>IF(ISNUMBER(Regressions!S181),ROUND(Regressions!S181, 1), NA())</f>
        <v>#N/A</v>
      </c>
      <c r="R171" s="548" t="e">
        <f>IF(ISNUMBER(Regressions!T181),ROUND(Regressions!T181, 1), NA())</f>
        <v>#N/A</v>
      </c>
      <c r="S171" s="549" t="e">
        <f>IF(ISNUMBER(Regressions!U181),ROUND(Regressions!U181, 1), NA())</f>
        <v>#N/A</v>
      </c>
    </row>
    <row r="172" spans="1:19" x14ac:dyDescent="0.25">
      <c r="A172" s="541" t="str">
        <f>+Introduction!$C$7</f>
        <v>Viet Nam</v>
      </c>
      <c r="B172" s="542">
        <f>IF(ISBLANK(Regressions!B182), " ", Regressions!B182)</f>
        <v>2013</v>
      </c>
      <c r="C172" s="541" t="str">
        <f>HLOOKUP(Introduction!$G$4,nametranslations,29,FALSE)</f>
        <v>Secondary</v>
      </c>
      <c r="D172" s="544">
        <f>IF(ISBLANK(Regressions!D182), " ", Regressions!D182)</f>
        <v>9935047</v>
      </c>
      <c r="E172" s="545" t="e">
        <f>IF(ISNUMBER(Regressions!E182),ROUND(Regressions!E182, 1), NA())</f>
        <v>#N/A</v>
      </c>
      <c r="F172" s="546" t="e">
        <f>IF(ISNUMBER(Regressions!F182),ROUND(Regressions!F182, 1), NA())</f>
        <v>#N/A</v>
      </c>
      <c r="G172" s="547" t="e">
        <f>IF(ISNUMBER(Regressions!G182),ROUND(Regressions!G182, 1), NA())</f>
        <v>#N/A</v>
      </c>
      <c r="H172" s="548" t="e">
        <f>IF(ISNUMBER(Regressions!H182),ROUND(Regressions!H182, 1), NA())</f>
        <v>#N/A</v>
      </c>
      <c r="I172" s="549" t="e">
        <f>IF(ISNUMBER(Regressions!I182),ROUND(Regressions!I182, 1), NA())</f>
        <v>#N/A</v>
      </c>
      <c r="J172" s="550" t="e">
        <f>IF(ISNUMBER(Regressions!K182),ROUND(Regressions!K182, 1), NA())</f>
        <v>#N/A</v>
      </c>
      <c r="K172" s="546" t="e">
        <f>IF(ISNUMBER(Regressions!L182),ROUND(Regressions!L182, 1), NA())</f>
        <v>#N/A</v>
      </c>
      <c r="L172" s="551" t="e">
        <f>IF(ISNUMBER(Regressions!M182),ROUND(Regressions!M182, 1), NA())</f>
        <v>#N/A</v>
      </c>
      <c r="M172" s="548" t="e">
        <f>IF(ISNUMBER(Regressions!N182),ROUND(Regressions!N182, 1), NA())</f>
        <v>#N/A</v>
      </c>
      <c r="N172" s="549" t="e">
        <f>IF(ISNUMBER(Regressions!O182),ROUND(Regressions!O182, 1), NA())</f>
        <v>#N/A</v>
      </c>
      <c r="O172" s="550" t="e">
        <f>IF(ISNUMBER(Regressions!Q182),ROUND(Regressions!Q182, 1), NA())</f>
        <v>#N/A</v>
      </c>
      <c r="P172" s="546" t="e">
        <f>IF(ISNUMBER(Regressions!R182),ROUND(Regressions!R182, 1), NA())</f>
        <v>#N/A</v>
      </c>
      <c r="Q172" s="552" t="e">
        <f>IF(ISNUMBER(Regressions!S182),ROUND(Regressions!S182, 1), NA())</f>
        <v>#N/A</v>
      </c>
      <c r="R172" s="548" t="e">
        <f>IF(ISNUMBER(Regressions!T182),ROUND(Regressions!T182, 1), NA())</f>
        <v>#N/A</v>
      </c>
      <c r="S172" s="549" t="e">
        <f>IF(ISNUMBER(Regressions!U182),ROUND(Regressions!U182, 1), NA())</f>
        <v>#N/A</v>
      </c>
    </row>
    <row r="173" spans="1:19" x14ac:dyDescent="0.25">
      <c r="A173" s="541" t="str">
        <f>+Introduction!$C$7</f>
        <v>Viet Nam</v>
      </c>
      <c r="B173" s="542">
        <f>IF(ISBLANK(Regressions!B183), " ", Regressions!B183)</f>
        <v>2014</v>
      </c>
      <c r="C173" s="541" t="str">
        <f>HLOOKUP(Introduction!$G$4,nametranslations,29,FALSE)</f>
        <v>Secondary</v>
      </c>
      <c r="D173" s="544">
        <f>IF(ISBLANK(Regressions!D183), " ", Regressions!D183)</f>
        <v>9645328</v>
      </c>
      <c r="E173" s="545" t="e">
        <f>IF(ISNUMBER(Regressions!E183),ROUND(Regressions!E183, 1), NA())</f>
        <v>#N/A</v>
      </c>
      <c r="F173" s="546" t="e">
        <f>IF(ISNUMBER(Regressions!F183),ROUND(Regressions!F183, 1), NA())</f>
        <v>#N/A</v>
      </c>
      <c r="G173" s="547" t="e">
        <f>IF(ISNUMBER(Regressions!G183),ROUND(Regressions!G183, 1), NA())</f>
        <v>#N/A</v>
      </c>
      <c r="H173" s="548" t="e">
        <f>IF(ISNUMBER(Regressions!H183),ROUND(Regressions!H183, 1), NA())</f>
        <v>#N/A</v>
      </c>
      <c r="I173" s="549" t="e">
        <f>IF(ISNUMBER(Regressions!I183),ROUND(Regressions!I183, 1), NA())</f>
        <v>#N/A</v>
      </c>
      <c r="J173" s="550" t="e">
        <f>IF(ISNUMBER(Regressions!K183),ROUND(Regressions!K183, 1), NA())</f>
        <v>#N/A</v>
      </c>
      <c r="K173" s="546" t="e">
        <f>IF(ISNUMBER(Regressions!L183),ROUND(Regressions!L183, 1), NA())</f>
        <v>#N/A</v>
      </c>
      <c r="L173" s="551" t="e">
        <f>IF(ISNUMBER(Regressions!M183),ROUND(Regressions!M183, 1), NA())</f>
        <v>#N/A</v>
      </c>
      <c r="M173" s="548" t="e">
        <f>IF(ISNUMBER(Regressions!N183),ROUND(Regressions!N183, 1), NA())</f>
        <v>#N/A</v>
      </c>
      <c r="N173" s="549" t="e">
        <f>IF(ISNUMBER(Regressions!O183),ROUND(Regressions!O183, 1), NA())</f>
        <v>#N/A</v>
      </c>
      <c r="O173" s="550" t="e">
        <f>IF(ISNUMBER(Regressions!Q183),ROUND(Regressions!Q183, 1), NA())</f>
        <v>#N/A</v>
      </c>
      <c r="P173" s="546" t="e">
        <f>IF(ISNUMBER(Regressions!R183),ROUND(Regressions!R183, 1), NA())</f>
        <v>#N/A</v>
      </c>
      <c r="Q173" s="552" t="e">
        <f>IF(ISNUMBER(Regressions!S183),ROUND(Regressions!S183, 1), NA())</f>
        <v>#N/A</v>
      </c>
      <c r="R173" s="548" t="e">
        <f>IF(ISNUMBER(Regressions!T183),ROUND(Regressions!T183, 1), NA())</f>
        <v>#N/A</v>
      </c>
      <c r="S173" s="549" t="e">
        <f>IF(ISNUMBER(Regressions!U183),ROUND(Regressions!U183, 1), NA())</f>
        <v>#N/A</v>
      </c>
    </row>
    <row r="174" spans="1:19" x14ac:dyDescent="0.25">
      <c r="A174" s="541" t="str">
        <f>+Introduction!$C$7</f>
        <v>Viet Nam</v>
      </c>
      <c r="B174" s="542">
        <f>IF(ISBLANK(Regressions!B184), " ", Regressions!B184)</f>
        <v>2015</v>
      </c>
      <c r="C174" s="541" t="str">
        <f>HLOOKUP(Introduction!$G$4,nametranslations,29,FALSE)</f>
        <v>Secondary</v>
      </c>
      <c r="D174" s="544">
        <f>IF(ISBLANK(Regressions!D184), " ", Regressions!D184)</f>
        <v>9561035</v>
      </c>
      <c r="E174" s="545" t="e">
        <f>IF(ISNUMBER(Regressions!E184),ROUND(Regressions!E184, 1), NA())</f>
        <v>#N/A</v>
      </c>
      <c r="F174" s="546" t="e">
        <f>IF(ISNUMBER(Regressions!F184),ROUND(Regressions!F184, 1), NA())</f>
        <v>#N/A</v>
      </c>
      <c r="G174" s="547">
        <f>IF(ISNUMBER(Regressions!G184),ROUND(Regressions!G184, 1), NA())</f>
        <v>51.1</v>
      </c>
      <c r="H174" s="548" t="e">
        <f>IF(ISNUMBER(Regressions!H184),ROUND(Regressions!H184, 1), NA())</f>
        <v>#N/A</v>
      </c>
      <c r="I174" s="549" t="e">
        <f>IF(ISNUMBER(Regressions!I184),ROUND(Regressions!I184, 1), NA())</f>
        <v>#N/A</v>
      </c>
      <c r="J174" s="550" t="e">
        <f>IF(ISNUMBER(Regressions!K184),ROUND(Regressions!K184, 1), NA())</f>
        <v>#N/A</v>
      </c>
      <c r="K174" s="546" t="e">
        <f>IF(ISNUMBER(Regressions!L184),ROUND(Regressions!L184, 1), NA())</f>
        <v>#N/A</v>
      </c>
      <c r="L174" s="551">
        <f>IF(ISNUMBER(Regressions!M184),ROUND(Regressions!M184, 1), NA())</f>
        <v>90.1</v>
      </c>
      <c r="M174" s="548" t="e">
        <f>IF(ISNUMBER(Regressions!N184),ROUND(Regressions!N184, 1), NA())</f>
        <v>#N/A</v>
      </c>
      <c r="N174" s="549" t="e">
        <f>IF(ISNUMBER(Regressions!O184),ROUND(Regressions!O184, 1), NA())</f>
        <v>#N/A</v>
      </c>
      <c r="O174" s="550" t="e">
        <f>IF(ISNUMBER(Regressions!Q184),ROUND(Regressions!Q184, 1), NA())</f>
        <v>#N/A</v>
      </c>
      <c r="P174" s="546" t="e">
        <f>IF(ISNUMBER(Regressions!R184),ROUND(Regressions!R184, 1), NA())</f>
        <v>#N/A</v>
      </c>
      <c r="Q174" s="552">
        <f>IF(ISNUMBER(Regressions!S184),ROUND(Regressions!S184, 1), NA())</f>
        <v>66.599999999999994</v>
      </c>
      <c r="R174" s="548" t="e">
        <f>IF(ISNUMBER(Regressions!T184),ROUND(Regressions!T184, 1), NA())</f>
        <v>#N/A</v>
      </c>
      <c r="S174" s="549" t="e">
        <f>IF(ISNUMBER(Regressions!U184),ROUND(Regressions!U184, 1), NA())</f>
        <v>#N/A</v>
      </c>
    </row>
    <row r="175" spans="1:19" x14ac:dyDescent="0.25">
      <c r="A175" s="541" t="str">
        <f>+Introduction!$C$7</f>
        <v>Viet Nam</v>
      </c>
      <c r="B175" s="542">
        <f>IF(ISBLANK(Regressions!B185), " ", Regressions!B185)</f>
        <v>2016</v>
      </c>
      <c r="C175" s="541" t="str">
        <f>HLOOKUP(Introduction!$G$4,nametranslations,29,FALSE)</f>
        <v>Secondary</v>
      </c>
      <c r="D175" s="544">
        <f>IF(ISBLANK(Regressions!D185), " ", Regressions!D185)</f>
        <v>9546738</v>
      </c>
      <c r="E175" s="545" t="e">
        <f>IF(ISNUMBER(Regressions!E185),ROUND(Regressions!E185, 1), NA())</f>
        <v>#N/A</v>
      </c>
      <c r="F175" s="546" t="e">
        <f>IF(ISNUMBER(Regressions!F185),ROUND(Regressions!F185, 1), NA())</f>
        <v>#N/A</v>
      </c>
      <c r="G175" s="547">
        <f>IF(ISNUMBER(Regressions!G185),ROUND(Regressions!G185, 1), NA())</f>
        <v>51.1</v>
      </c>
      <c r="H175" s="548" t="e">
        <f>IF(ISNUMBER(Regressions!H185),ROUND(Regressions!H185, 1), NA())</f>
        <v>#N/A</v>
      </c>
      <c r="I175" s="549" t="e">
        <f>IF(ISNUMBER(Regressions!I185),ROUND(Regressions!I185, 1), NA())</f>
        <v>#N/A</v>
      </c>
      <c r="J175" s="550" t="e">
        <f>IF(ISNUMBER(Regressions!K185),ROUND(Regressions!K185, 1), NA())</f>
        <v>#N/A</v>
      </c>
      <c r="K175" s="546" t="e">
        <f>IF(ISNUMBER(Regressions!L185),ROUND(Regressions!L185, 1), NA())</f>
        <v>#N/A</v>
      </c>
      <c r="L175" s="551">
        <f>IF(ISNUMBER(Regressions!M185),ROUND(Regressions!M185, 1), NA())</f>
        <v>90.1</v>
      </c>
      <c r="M175" s="548" t="e">
        <f>IF(ISNUMBER(Regressions!N185),ROUND(Regressions!N185, 1), NA())</f>
        <v>#N/A</v>
      </c>
      <c r="N175" s="549" t="e">
        <f>IF(ISNUMBER(Regressions!O185),ROUND(Regressions!O185, 1), NA())</f>
        <v>#N/A</v>
      </c>
      <c r="O175" s="550" t="e">
        <f>IF(ISNUMBER(Regressions!Q185),ROUND(Regressions!Q185, 1), NA())</f>
        <v>#N/A</v>
      </c>
      <c r="P175" s="546" t="e">
        <f>IF(ISNUMBER(Regressions!R185),ROUND(Regressions!R185, 1), NA())</f>
        <v>#N/A</v>
      </c>
      <c r="Q175" s="552">
        <f>IF(ISNUMBER(Regressions!S185),ROUND(Regressions!S185, 1), NA())</f>
        <v>66.599999999999994</v>
      </c>
      <c r="R175" s="548" t="e">
        <f>IF(ISNUMBER(Regressions!T185),ROUND(Regressions!T185, 1), NA())</f>
        <v>#N/A</v>
      </c>
      <c r="S175" s="549" t="e">
        <f>IF(ISNUMBER(Regressions!U185),ROUND(Regressions!U185, 1), NA())</f>
        <v>#N/A</v>
      </c>
    </row>
    <row r="176" spans="1:19" x14ac:dyDescent="0.25">
      <c r="A176" s="541" t="str">
        <f>+Introduction!$C$7</f>
        <v>Viet Nam</v>
      </c>
      <c r="B176" s="542">
        <f>IF(ISBLANK(Regressions!B186), " ", Regressions!B186)</f>
        <v>2017</v>
      </c>
      <c r="C176" s="541" t="str">
        <f>HLOOKUP(Introduction!$G$4,nametranslations,29,FALSE)</f>
        <v>Secondary</v>
      </c>
      <c r="D176" s="544">
        <f>IF(ISBLANK(Regressions!D186), " ", Regressions!D186)</f>
        <v>9518957</v>
      </c>
      <c r="E176" s="545" t="e">
        <f>IF(ISNUMBER(Regressions!E186),ROUND(Regressions!E186, 1), NA())</f>
        <v>#N/A</v>
      </c>
      <c r="F176" s="546" t="e">
        <f>IF(ISNUMBER(Regressions!F186),ROUND(Regressions!F186, 1), NA())</f>
        <v>#N/A</v>
      </c>
      <c r="G176" s="547">
        <f>IF(ISNUMBER(Regressions!G186),ROUND(Regressions!G186, 1), NA())</f>
        <v>51.1</v>
      </c>
      <c r="H176" s="548" t="e">
        <f>IF(ISNUMBER(Regressions!H186),ROUND(Regressions!H186, 1), NA())</f>
        <v>#N/A</v>
      </c>
      <c r="I176" s="549" t="e">
        <f>IF(ISNUMBER(Regressions!I186),ROUND(Regressions!I186, 1), NA())</f>
        <v>#N/A</v>
      </c>
      <c r="J176" s="550" t="e">
        <f>IF(ISNUMBER(Regressions!K186),ROUND(Regressions!K186, 1), NA())</f>
        <v>#N/A</v>
      </c>
      <c r="K176" s="546" t="e">
        <f>IF(ISNUMBER(Regressions!L186),ROUND(Regressions!L186, 1), NA())</f>
        <v>#N/A</v>
      </c>
      <c r="L176" s="551">
        <f>IF(ISNUMBER(Regressions!M186),ROUND(Regressions!M186, 1), NA())</f>
        <v>90.1</v>
      </c>
      <c r="M176" s="548" t="e">
        <f>IF(ISNUMBER(Regressions!N186),ROUND(Regressions!N186, 1), NA())</f>
        <v>#N/A</v>
      </c>
      <c r="N176" s="549" t="e">
        <f>IF(ISNUMBER(Regressions!O186),ROUND(Regressions!O186, 1), NA())</f>
        <v>#N/A</v>
      </c>
      <c r="O176" s="550" t="e">
        <f>IF(ISNUMBER(Regressions!Q186),ROUND(Regressions!Q186, 1), NA())</f>
        <v>#N/A</v>
      </c>
      <c r="P176" s="546" t="e">
        <f>IF(ISNUMBER(Regressions!R186),ROUND(Regressions!R186, 1), NA())</f>
        <v>#N/A</v>
      </c>
      <c r="Q176" s="552">
        <f>IF(ISNUMBER(Regressions!S186),ROUND(Regressions!S186, 1), NA())</f>
        <v>66.599999999999994</v>
      </c>
      <c r="R176" s="548" t="e">
        <f>IF(ISNUMBER(Regressions!T186),ROUND(Regressions!T186, 1), NA())</f>
        <v>#N/A</v>
      </c>
      <c r="S176" s="549" t="e">
        <f>IF(ISNUMBER(Regressions!U186),ROUND(Regressions!U186, 1), NA())</f>
        <v>#N/A</v>
      </c>
    </row>
    <row r="177" spans="1:19" x14ac:dyDescent="0.25">
      <c r="A177" s="541" t="str">
        <f>+Introduction!$C$7</f>
        <v>Viet Nam</v>
      </c>
      <c r="B177" s="542">
        <f>IF(ISBLANK(Regressions!B187), " ", Regressions!B187)</f>
        <v>2018</v>
      </c>
      <c r="C177" s="541" t="str">
        <f>HLOOKUP(Introduction!$G$4,nametranslations,29,FALSE)</f>
        <v>Secondary</v>
      </c>
      <c r="D177" s="544">
        <f>IF(ISBLANK(Regressions!D187), " ", Regressions!D187)</f>
        <v>9538176</v>
      </c>
      <c r="E177" s="545" t="e">
        <f>IF(ISNUMBER(Regressions!E187),ROUND(Regressions!E187, 1), NA())</f>
        <v>#N/A</v>
      </c>
      <c r="F177" s="546" t="e">
        <f>IF(ISNUMBER(Regressions!F187),ROUND(Regressions!F187, 1), NA())</f>
        <v>#N/A</v>
      </c>
      <c r="G177" s="547">
        <f>IF(ISNUMBER(Regressions!G187),ROUND(Regressions!G187, 1), NA())</f>
        <v>51.1</v>
      </c>
      <c r="H177" s="548" t="e">
        <f>IF(ISNUMBER(Regressions!H187),ROUND(Regressions!H187, 1), NA())</f>
        <v>#N/A</v>
      </c>
      <c r="I177" s="549" t="e">
        <f>IF(ISNUMBER(Regressions!I187),ROUND(Regressions!I187, 1), NA())</f>
        <v>#N/A</v>
      </c>
      <c r="J177" s="550" t="e">
        <f>IF(ISNUMBER(Regressions!K187),ROUND(Regressions!K187, 1), NA())</f>
        <v>#N/A</v>
      </c>
      <c r="K177" s="546" t="e">
        <f>IF(ISNUMBER(Regressions!L187),ROUND(Regressions!L187, 1), NA())</f>
        <v>#N/A</v>
      </c>
      <c r="L177" s="551">
        <f>IF(ISNUMBER(Regressions!M187),ROUND(Regressions!M187, 1), NA())</f>
        <v>90.1</v>
      </c>
      <c r="M177" s="548" t="e">
        <f>IF(ISNUMBER(Regressions!N187),ROUND(Regressions!N187, 1), NA())</f>
        <v>#N/A</v>
      </c>
      <c r="N177" s="549" t="e">
        <f>IF(ISNUMBER(Regressions!O187),ROUND(Regressions!O187, 1), NA())</f>
        <v>#N/A</v>
      </c>
      <c r="O177" s="550" t="e">
        <f>IF(ISNUMBER(Regressions!Q187),ROUND(Regressions!Q187, 1), NA())</f>
        <v>#N/A</v>
      </c>
      <c r="P177" s="546" t="e">
        <f>IF(ISNUMBER(Regressions!R187),ROUND(Regressions!R187, 1), NA())</f>
        <v>#N/A</v>
      </c>
      <c r="Q177" s="552">
        <f>IF(ISNUMBER(Regressions!S187),ROUND(Regressions!S187, 1), NA())</f>
        <v>66.599999999999994</v>
      </c>
      <c r="R177" s="548" t="e">
        <f>IF(ISNUMBER(Regressions!T187),ROUND(Regressions!T187, 1), NA())</f>
        <v>#N/A</v>
      </c>
      <c r="S177" s="549" t="e">
        <f>IF(ISNUMBER(Regressions!U187),ROUND(Regressions!U187, 1), NA())</f>
        <v>#N/A</v>
      </c>
    </row>
    <row r="178" spans="1:19" x14ac:dyDescent="0.25">
      <c r="A178" s="541" t="str">
        <f>+Introduction!$C$7</f>
        <v>Viet Nam</v>
      </c>
      <c r="B178" s="542">
        <f>IF(ISBLANK(Regressions!B188), " ", Regressions!B188)</f>
        <v>2019</v>
      </c>
      <c r="C178" s="541" t="str">
        <f>HLOOKUP(Introduction!$G$4,nametranslations,29,FALSE)</f>
        <v>Secondary</v>
      </c>
      <c r="D178" s="544">
        <f>IF(ISBLANK(Regressions!D188), " ", Regressions!D188)</f>
        <v>9645061</v>
      </c>
      <c r="E178" s="545" t="e">
        <f>IF(ISNUMBER(Regressions!E188),ROUND(Regressions!E188, 1), NA())</f>
        <v>#N/A</v>
      </c>
      <c r="F178" s="546" t="e">
        <f>IF(ISNUMBER(Regressions!F188),ROUND(Regressions!F188, 1), NA())</f>
        <v>#N/A</v>
      </c>
      <c r="G178" s="547">
        <f>IF(ISNUMBER(Regressions!G188),ROUND(Regressions!G188, 1), NA())</f>
        <v>51.1</v>
      </c>
      <c r="H178" s="548" t="e">
        <f>IF(ISNUMBER(Regressions!H188),ROUND(Regressions!H188, 1), NA())</f>
        <v>#N/A</v>
      </c>
      <c r="I178" s="549" t="e">
        <f>IF(ISNUMBER(Regressions!I188),ROUND(Regressions!I188, 1), NA())</f>
        <v>#N/A</v>
      </c>
      <c r="J178" s="550" t="e">
        <f>IF(ISNUMBER(Regressions!K188),ROUND(Regressions!K188, 1), NA())</f>
        <v>#N/A</v>
      </c>
      <c r="K178" s="546" t="e">
        <f>IF(ISNUMBER(Regressions!L188),ROUND(Regressions!L188, 1), NA())</f>
        <v>#N/A</v>
      </c>
      <c r="L178" s="551">
        <f>IF(ISNUMBER(Regressions!M188),ROUND(Regressions!M188, 1), NA())</f>
        <v>90.1</v>
      </c>
      <c r="M178" s="548" t="e">
        <f>IF(ISNUMBER(Regressions!N188),ROUND(Regressions!N188, 1), NA())</f>
        <v>#N/A</v>
      </c>
      <c r="N178" s="549" t="e">
        <f>IF(ISNUMBER(Regressions!O188),ROUND(Regressions!O188, 1), NA())</f>
        <v>#N/A</v>
      </c>
      <c r="O178" s="550" t="e">
        <f>IF(ISNUMBER(Regressions!Q188),ROUND(Regressions!Q188, 1), NA())</f>
        <v>#N/A</v>
      </c>
      <c r="P178" s="546" t="e">
        <f>IF(ISNUMBER(Regressions!R188),ROUND(Regressions!R188, 1), NA())</f>
        <v>#N/A</v>
      </c>
      <c r="Q178" s="552">
        <f>IF(ISNUMBER(Regressions!S188),ROUND(Regressions!S188, 1), NA())</f>
        <v>66.599999999999994</v>
      </c>
      <c r="R178" s="548" t="e">
        <f>IF(ISNUMBER(Regressions!T188),ROUND(Regressions!T188, 1), NA())</f>
        <v>#N/A</v>
      </c>
      <c r="S178" s="549" t="e">
        <f>IF(ISNUMBER(Regressions!U188),ROUND(Regressions!U188, 1), NA())</f>
        <v>#N/A</v>
      </c>
    </row>
    <row r="179" spans="1:19" x14ac:dyDescent="0.25">
      <c r="A179" s="541" t="str">
        <f>+Introduction!$C$7</f>
        <v>Viet Nam</v>
      </c>
      <c r="B179" s="542">
        <f>IF(ISBLANK(Regressions!B189), " ", Regressions!B189)</f>
        <v>2020</v>
      </c>
      <c r="C179" s="541" t="str">
        <f>HLOOKUP(Introduction!$G$4,nametranslations,29,FALSE)</f>
        <v>Secondary</v>
      </c>
      <c r="D179" s="544">
        <f>IF(ISBLANK(Regressions!D189), " ", Regressions!D189)</f>
        <v>9904124</v>
      </c>
      <c r="E179" s="545" t="e">
        <f>IF(ISNUMBER(Regressions!E189),ROUND(Regressions!E189, 1), NA())</f>
        <v>#N/A</v>
      </c>
      <c r="F179" s="546" t="e">
        <f>IF(ISNUMBER(Regressions!F189),ROUND(Regressions!F189, 1), NA())</f>
        <v>#N/A</v>
      </c>
      <c r="G179" s="547">
        <f>IF(ISNUMBER(Regressions!G189),ROUND(Regressions!G189, 1), NA())</f>
        <v>51.1</v>
      </c>
      <c r="H179" s="548" t="e">
        <f>IF(ISNUMBER(Regressions!H189),ROUND(Regressions!H189, 1), NA())</f>
        <v>#N/A</v>
      </c>
      <c r="I179" s="549" t="e">
        <f>IF(ISNUMBER(Regressions!I189),ROUND(Regressions!I189, 1), NA())</f>
        <v>#N/A</v>
      </c>
      <c r="J179" s="550" t="e">
        <f>IF(ISNUMBER(Regressions!K189),ROUND(Regressions!K189, 1), NA())</f>
        <v>#N/A</v>
      </c>
      <c r="K179" s="546" t="e">
        <f>IF(ISNUMBER(Regressions!L189),ROUND(Regressions!L189, 1), NA())</f>
        <v>#N/A</v>
      </c>
      <c r="L179" s="551">
        <f>IF(ISNUMBER(Regressions!M189),ROUND(Regressions!M189, 1), NA())</f>
        <v>90.1</v>
      </c>
      <c r="M179" s="548" t="e">
        <f>IF(ISNUMBER(Regressions!N189),ROUND(Regressions!N189, 1), NA())</f>
        <v>#N/A</v>
      </c>
      <c r="N179" s="549" t="e">
        <f>IF(ISNUMBER(Regressions!O189),ROUND(Regressions!O189, 1), NA())</f>
        <v>#N/A</v>
      </c>
      <c r="O179" s="550" t="e">
        <f>IF(ISNUMBER(Regressions!Q189),ROUND(Regressions!Q189, 1), NA())</f>
        <v>#N/A</v>
      </c>
      <c r="P179" s="546" t="e">
        <f>IF(ISNUMBER(Regressions!R189),ROUND(Regressions!R189, 1), NA())</f>
        <v>#N/A</v>
      </c>
      <c r="Q179" s="552">
        <f>IF(ISNUMBER(Regressions!S189),ROUND(Regressions!S189, 1), NA())</f>
        <v>66.599999999999994</v>
      </c>
      <c r="R179" s="548" t="e">
        <f>IF(ISNUMBER(Regressions!T189),ROUND(Regressions!T189, 1), NA())</f>
        <v>#N/A</v>
      </c>
      <c r="S179" s="549" t="e">
        <f>IF(ISNUMBER(Regressions!U189),ROUND(Regressions!U189, 1), NA())</f>
        <v>#N/A</v>
      </c>
    </row>
    <row r="180" spans="1:19" x14ac:dyDescent="0.25">
      <c r="A180" s="541" t="str">
        <f>+Introduction!$C$7</f>
        <v>Viet Nam</v>
      </c>
      <c r="B180" s="542">
        <f>IF(ISBLANK(Regressions!B190), " ", Regressions!B190)</f>
        <v>2021</v>
      </c>
      <c r="C180" s="541" t="str">
        <f>HLOOKUP(Introduction!$G$4,nametranslations,29,FALSE)</f>
        <v>Secondary</v>
      </c>
      <c r="D180" s="544">
        <f>IF(ISBLANK(Regressions!D190), " ", Regressions!D190)</f>
        <v>10208258</v>
      </c>
      <c r="E180" s="550" t="e">
        <f>IF(ISNUMBER(Regressions!E190),ROUND(Regressions!E190, 1), NA())</f>
        <v>#N/A</v>
      </c>
      <c r="F180" s="553" t="e">
        <f>IF(ISNUMBER(Regressions!F190),ROUND(Regressions!F190, 1), NA())</f>
        <v>#N/A</v>
      </c>
      <c r="G180" s="554">
        <f>IF(ISNUMBER(Regressions!G190),ROUND(Regressions!G190, 1), NA())</f>
        <v>51.1</v>
      </c>
      <c r="H180" s="548" t="e">
        <f>IF(ISNUMBER(Regressions!H190),ROUND(Regressions!H190, 1), NA())</f>
        <v>#N/A</v>
      </c>
      <c r="I180" s="549" t="e">
        <f>IF(ISNUMBER(Regressions!I190),ROUND(Regressions!I190, 1), NA())</f>
        <v>#N/A</v>
      </c>
      <c r="J180" s="550" t="e">
        <f>IF(ISNUMBER(Regressions!K190),ROUND(Regressions!K190, 1), NA())</f>
        <v>#N/A</v>
      </c>
      <c r="K180" s="553" t="e">
        <f>IF(ISNUMBER(Regressions!L190),ROUND(Regressions!L190, 1), NA())</f>
        <v>#N/A</v>
      </c>
      <c r="L180" s="555">
        <f>IF(ISNUMBER(Regressions!M190),ROUND(Regressions!M190, 1), NA())</f>
        <v>90.1</v>
      </c>
      <c r="M180" s="548" t="e">
        <f>IF(ISNUMBER(Regressions!N190),ROUND(Regressions!N190, 1), NA())</f>
        <v>#N/A</v>
      </c>
      <c r="N180" s="549" t="e">
        <f>IF(ISNUMBER(Regressions!O190),ROUND(Regressions!O190, 1), NA())</f>
        <v>#N/A</v>
      </c>
      <c r="O180" s="550" t="e">
        <f>IF(ISNUMBER(Regressions!Q190),ROUND(Regressions!Q190, 1), NA())</f>
        <v>#N/A</v>
      </c>
      <c r="P180" s="553" t="e">
        <f>IF(ISNUMBER(Regressions!R190),ROUND(Regressions!R190, 1), NA())</f>
        <v>#N/A</v>
      </c>
      <c r="Q180" s="556">
        <f>IF(ISNUMBER(Regressions!S190),ROUND(Regressions!S190, 1), NA())</f>
        <v>66.599999999999994</v>
      </c>
      <c r="R180" s="548" t="e">
        <f>IF(ISNUMBER(Regressions!T190),ROUND(Regressions!T190, 1), NA())</f>
        <v>#N/A</v>
      </c>
      <c r="S180" s="549" t="e">
        <f>IF(ISNUMBER(Regressions!U190),ROUND(Regressions!U190, 1), NA())</f>
        <v>#N/A</v>
      </c>
    </row>
    <row r="181" spans="1:19" x14ac:dyDescent="0.25">
      <c r="A181" s="541" t="str">
        <f>+Introduction!$C$7</f>
        <v>Viet Nam</v>
      </c>
      <c r="B181" s="542">
        <f>IF(ISBLANK(Regressions!B191), " ", Regressions!B191)</f>
        <v>2022</v>
      </c>
      <c r="C181" s="541" t="str">
        <f>HLOOKUP(Introduction!$G$4,nametranslations,29,FALSE)</f>
        <v>Secondary</v>
      </c>
      <c r="D181" s="544">
        <f>IF(ISBLANK(Regressions!D191), " ", Regressions!D191)</f>
        <v>10292780</v>
      </c>
      <c r="E181" s="545" t="e">
        <f>IF(ISNUMBER(Regressions!E191),ROUND(Regressions!E191, 1), NA())</f>
        <v>#N/A</v>
      </c>
      <c r="F181" s="546" t="e">
        <f>IF(ISNUMBER(Regressions!F191),ROUND(Regressions!F191, 1), NA())</f>
        <v>#N/A</v>
      </c>
      <c r="G181" s="547">
        <f>IF(ISNUMBER(Regressions!G191),ROUND(Regressions!G191, 1), NA())</f>
        <v>51.1</v>
      </c>
      <c r="H181" s="548" t="e">
        <f>IF(ISNUMBER(Regressions!H191),ROUND(Regressions!H191, 1), NA())</f>
        <v>#N/A</v>
      </c>
      <c r="I181" s="549" t="e">
        <f>IF(ISNUMBER(Regressions!I191),ROUND(Regressions!I191, 1), NA())</f>
        <v>#N/A</v>
      </c>
      <c r="J181" s="550" t="e">
        <f>IF(ISNUMBER(Regressions!K191),ROUND(Regressions!K191, 1), NA())</f>
        <v>#N/A</v>
      </c>
      <c r="K181" s="546" t="e">
        <f>IF(ISNUMBER(Regressions!L191),ROUND(Regressions!L191, 1), NA())</f>
        <v>#N/A</v>
      </c>
      <c r="L181" s="551">
        <f>IF(ISNUMBER(Regressions!M191),ROUND(Regressions!M191, 1), NA())</f>
        <v>90.1</v>
      </c>
      <c r="M181" s="548" t="e">
        <f>IF(ISNUMBER(Regressions!N191),ROUND(Regressions!N191, 1), NA())</f>
        <v>#N/A</v>
      </c>
      <c r="N181" s="549" t="e">
        <f>IF(ISNUMBER(Regressions!O191),ROUND(Regressions!O191, 1), NA())</f>
        <v>#N/A</v>
      </c>
      <c r="O181" s="550" t="e">
        <f>IF(ISNUMBER(Regressions!Q191),ROUND(Regressions!Q191, 1), NA())</f>
        <v>#N/A</v>
      </c>
      <c r="P181" s="546" t="e">
        <f>IF(ISNUMBER(Regressions!R191),ROUND(Regressions!R191, 1), NA())</f>
        <v>#N/A</v>
      </c>
      <c r="Q181" s="552">
        <f>IF(ISNUMBER(Regressions!S191),ROUND(Regressions!S191, 1), NA())</f>
        <v>66.599999999999994</v>
      </c>
      <c r="R181" s="548" t="e">
        <f>IF(ISNUMBER(Regressions!T191),ROUND(Regressions!T191, 1), NA())</f>
        <v>#N/A</v>
      </c>
      <c r="S181" s="549" t="e">
        <f>IF(ISNUMBER(Regressions!U191),ROUND(Regressions!U191, 1), NA())</f>
        <v>#N/A</v>
      </c>
    </row>
    <row r="182" spans="1:19" x14ac:dyDescent="0.25">
      <c r="A182" s="541" t="str">
        <f>+Introduction!$C$7</f>
        <v>Viet Nam</v>
      </c>
      <c r="B182" s="542">
        <f>IF(ISBLANK(Regressions!B192), " ", Regressions!B192)</f>
        <v>2023</v>
      </c>
      <c r="C182" s="541" t="str">
        <f>HLOOKUP(Introduction!$G$4,nametranslations,29,FALSE)</f>
        <v>Secondary</v>
      </c>
      <c r="D182" s="544">
        <f>IF(ISBLANK(Regressions!D192), " ", Regressions!D192)</f>
        <v>10588118</v>
      </c>
      <c r="E182" s="545" t="e">
        <f>IF(ISNUMBER(Regressions!E192),ROUND(Regressions!E192, 1), NA())</f>
        <v>#N/A</v>
      </c>
      <c r="F182" s="546" t="e">
        <f>IF(ISNUMBER(Regressions!F192),ROUND(Regressions!F192, 1), NA())</f>
        <v>#N/A</v>
      </c>
      <c r="G182" s="547">
        <f>IF(ISNUMBER(Regressions!G192),ROUND(Regressions!G192, 1), NA())</f>
        <v>51.1</v>
      </c>
      <c r="H182" s="548" t="e">
        <f>IF(ISNUMBER(Regressions!H192),ROUND(Regressions!H192, 1), NA())</f>
        <v>#N/A</v>
      </c>
      <c r="I182" s="549" t="e">
        <f>IF(ISNUMBER(Regressions!I192),ROUND(Regressions!I192, 1), NA())</f>
        <v>#N/A</v>
      </c>
      <c r="J182" s="550" t="e">
        <f>IF(ISNUMBER(Regressions!K192),ROUND(Regressions!K192, 1), NA())</f>
        <v>#N/A</v>
      </c>
      <c r="K182" s="546" t="e">
        <f>IF(ISNUMBER(Regressions!L192),ROUND(Regressions!L192, 1), NA())</f>
        <v>#N/A</v>
      </c>
      <c r="L182" s="551">
        <f>IF(ISNUMBER(Regressions!M192),ROUND(Regressions!M192, 1), NA())</f>
        <v>90.1</v>
      </c>
      <c r="M182" s="548" t="e">
        <f>IF(ISNUMBER(Regressions!N192),ROUND(Regressions!N192, 1), NA())</f>
        <v>#N/A</v>
      </c>
      <c r="N182" s="549" t="e">
        <f>IF(ISNUMBER(Regressions!O192),ROUND(Regressions!O192, 1), NA())</f>
        <v>#N/A</v>
      </c>
      <c r="O182" s="550" t="e">
        <f>IF(ISNUMBER(Regressions!Q192),ROUND(Regressions!Q192, 1), NA())</f>
        <v>#N/A</v>
      </c>
      <c r="P182" s="546" t="e">
        <f>IF(ISNUMBER(Regressions!R192),ROUND(Regressions!R192, 1), NA())</f>
        <v>#N/A</v>
      </c>
      <c r="Q182" s="552">
        <f>IF(ISNUMBER(Regressions!S192),ROUND(Regressions!S192, 1), NA())</f>
        <v>66.599999999999994</v>
      </c>
      <c r="R182" s="548" t="e">
        <f>IF(ISNUMBER(Regressions!T192),ROUND(Regressions!T192, 1), NA())</f>
        <v>#N/A</v>
      </c>
      <c r="S182" s="549" t="e">
        <f>IF(ISNUMBER(Regressions!U192),ROUND(Regressions!U192, 1), NA())</f>
        <v>#N/A</v>
      </c>
    </row>
    <row r="183" spans="1:19" x14ac:dyDescent="0.25">
      <c r="A183" s="541" t="str">
        <f>+Introduction!$C$7</f>
        <v>Viet Nam</v>
      </c>
      <c r="B183" s="542">
        <f>IF(ISBLANK(Regressions!B193), " ", Regressions!B193)</f>
        <v>2024</v>
      </c>
      <c r="C183" s="541" t="str">
        <f>HLOOKUP(Introduction!$G$4,nametranslations,29,FALSE)</f>
        <v>Secondary</v>
      </c>
      <c r="D183" s="544">
        <f>IF(ISBLANK(Regressions!D193), " ", Regressions!D193)</f>
        <v>11137058</v>
      </c>
      <c r="E183" s="545" t="e">
        <f>IF(ISNUMBER(Regressions!E193),ROUND(Regressions!E193, 1), NA())</f>
        <v>#N/A</v>
      </c>
      <c r="F183" s="546" t="e">
        <f>IF(ISNUMBER(Regressions!F193),ROUND(Regressions!F193, 1), NA())</f>
        <v>#N/A</v>
      </c>
      <c r="G183" s="547">
        <f>IF(ISNUMBER(Regressions!G193),ROUND(Regressions!G193, 1), NA())</f>
        <v>51.1</v>
      </c>
      <c r="H183" s="548" t="e">
        <f>IF(ISNUMBER(Regressions!H193),ROUND(Regressions!H193, 1), NA())</f>
        <v>#N/A</v>
      </c>
      <c r="I183" s="549" t="e">
        <f>IF(ISNUMBER(Regressions!I193),ROUND(Regressions!I193, 1), NA())</f>
        <v>#N/A</v>
      </c>
      <c r="J183" s="550" t="e">
        <f>IF(ISNUMBER(Regressions!K193),ROUND(Regressions!K193, 1), NA())</f>
        <v>#N/A</v>
      </c>
      <c r="K183" s="546" t="e">
        <f>IF(ISNUMBER(Regressions!L193),ROUND(Regressions!L193, 1), NA())</f>
        <v>#N/A</v>
      </c>
      <c r="L183" s="551">
        <f>IF(ISNUMBER(Regressions!M193),ROUND(Regressions!M193, 1), NA())</f>
        <v>90.1</v>
      </c>
      <c r="M183" s="548" t="e">
        <f>IF(ISNUMBER(Regressions!N193),ROUND(Regressions!N193, 1), NA())</f>
        <v>#N/A</v>
      </c>
      <c r="N183" s="549" t="e">
        <f>IF(ISNUMBER(Regressions!O193),ROUND(Regressions!O193, 1), NA())</f>
        <v>#N/A</v>
      </c>
      <c r="O183" s="550" t="e">
        <f>IF(ISNUMBER(Regressions!Q193),ROUND(Regressions!Q193, 1), NA())</f>
        <v>#N/A</v>
      </c>
      <c r="P183" s="546" t="e">
        <f>IF(ISNUMBER(Regressions!R193),ROUND(Regressions!R193, 1), NA())</f>
        <v>#N/A</v>
      </c>
      <c r="Q183" s="552">
        <f>IF(ISNUMBER(Regressions!S193),ROUND(Regressions!S193, 1), NA())</f>
        <v>66.599999999999994</v>
      </c>
      <c r="R183" s="548" t="e">
        <f>IF(ISNUMBER(Regressions!T193),ROUND(Regressions!T193, 1), NA())</f>
        <v>#N/A</v>
      </c>
      <c r="S183" s="549" t="e">
        <f>IF(ISNUMBER(Regressions!U193),ROUND(Regressions!U193, 1), NA())</f>
        <v>#N/A</v>
      </c>
    </row>
    <row r="184" spans="1:19" x14ac:dyDescent="0.25">
      <c r="A184" s="557" t="str">
        <f>+Introduction!$C$7</f>
        <v>Viet Nam</v>
      </c>
      <c r="B184" s="558">
        <f>IF(ISBLANK(Regressions!B194), " ", Regressions!B194)</f>
        <v>2025</v>
      </c>
      <c r="C184" s="557" t="str">
        <f>HLOOKUP(Introduction!$G$4,nametranslations,29,FALSE)</f>
        <v>Secondary</v>
      </c>
      <c r="D184" s="559">
        <f>IF(ISBLANK(Regressions!D194), " ", Regressions!D194)</f>
        <v>9407535</v>
      </c>
      <c r="E184" s="560" t="e">
        <f>IF(ISNUMBER(Regressions!E194),ROUND(Regressions!E194, 1), NA())</f>
        <v>#N/A</v>
      </c>
      <c r="F184" s="561" t="e">
        <f>IF(ISNUMBER(Regressions!F194),ROUND(Regressions!F194, 1), NA())</f>
        <v>#N/A</v>
      </c>
      <c r="G184" s="562">
        <f>IF(ISNUMBER(Regressions!G194),ROUND(Regressions!G194, 1), NA())</f>
        <v>51.1</v>
      </c>
      <c r="H184" s="563" t="e">
        <f>IF(ISNUMBER(Regressions!H194),ROUND(Regressions!H194, 1), NA())</f>
        <v>#N/A</v>
      </c>
      <c r="I184" s="564" t="e">
        <f>IF(ISNUMBER(Regressions!I194),ROUND(Regressions!I194, 1), NA())</f>
        <v>#N/A</v>
      </c>
      <c r="J184" s="565" t="e">
        <f>IF(ISNUMBER(Regressions!K194),ROUND(Regressions!K194, 1), NA())</f>
        <v>#N/A</v>
      </c>
      <c r="K184" s="561" t="e">
        <f>IF(ISNUMBER(Regressions!L194),ROUND(Regressions!L194, 1), NA())</f>
        <v>#N/A</v>
      </c>
      <c r="L184" s="566">
        <f>IF(ISNUMBER(Regressions!M194),ROUND(Regressions!M194, 1), NA())</f>
        <v>90.1</v>
      </c>
      <c r="M184" s="563" t="e">
        <f>IF(ISNUMBER(Regressions!N194),ROUND(Regressions!N194, 1), NA())</f>
        <v>#N/A</v>
      </c>
      <c r="N184" s="564" t="e">
        <f>IF(ISNUMBER(Regressions!O194),ROUND(Regressions!O194, 1), NA())</f>
        <v>#N/A</v>
      </c>
      <c r="O184" s="565" t="e">
        <f>IF(ISNUMBER(Regressions!Q194),ROUND(Regressions!Q194, 1), NA())</f>
        <v>#N/A</v>
      </c>
      <c r="P184" s="561" t="e">
        <f>IF(ISNUMBER(Regressions!R194),ROUND(Regressions!R194, 1), NA())</f>
        <v>#N/A</v>
      </c>
      <c r="Q184" s="567">
        <f>IF(ISNUMBER(Regressions!S194),ROUND(Regressions!S194, 1), NA())</f>
        <v>66.599999999999994</v>
      </c>
      <c r="R184" s="563" t="e">
        <f>IF(ISNUMBER(Regressions!T194),ROUND(Regressions!T194, 1), NA())</f>
        <v>#N/A</v>
      </c>
      <c r="S184" s="564" t="e">
        <f>IF(ISNUMBER(Regressions!U194),ROUND(Regressions!U194, 1), NA())</f>
        <v>#N/A</v>
      </c>
    </row>
    <row r="185" spans="1:19" hidden="1" x14ac:dyDescent="0.25">
      <c r="A185" s="541" t="str">
        <f>+Introduction!$C$7</f>
        <v>Viet Nam</v>
      </c>
      <c r="B185" s="542">
        <f>IF(ISBLANK(Regressions!B195), " ", Regressions!B195)</f>
        <v>2026</v>
      </c>
      <c r="C185" s="541" t="str">
        <f>HLOOKUP(Introduction!$G$4,nametranslations,29,FALSE)</f>
        <v>Secondary</v>
      </c>
      <c r="D185" s="544" t="str">
        <f>IF(ISBLANK(Regressions!D195), " ", Regressions!D195)</f>
        <v xml:space="preserve"> </v>
      </c>
      <c r="E185" s="545" t="e">
        <f>IF(ISNUMBER(Regressions!E195),ROUND(Regressions!E195, 1), NA())</f>
        <v>#N/A</v>
      </c>
      <c r="F185" s="546" t="e">
        <f>IF(ISNUMBER(Regressions!F195),ROUND(Regressions!F195, 1), NA())</f>
        <v>#N/A</v>
      </c>
      <c r="G185" s="547">
        <f>IF(ISNUMBER(Regressions!G195),ROUND(Regressions!G195, 1), NA())</f>
        <v>51.1</v>
      </c>
      <c r="H185" s="548" t="e">
        <f>IF(ISNUMBER(Regressions!H195),ROUND(Regressions!H195, 1), NA())</f>
        <v>#N/A</v>
      </c>
      <c r="I185" s="549" t="e">
        <f>IF(ISNUMBER(Regressions!I195),ROUND(Regressions!I195, 1), NA())</f>
        <v>#N/A</v>
      </c>
      <c r="J185" s="550" t="e">
        <f>IF(ISNUMBER(Regressions!K195),ROUND(Regressions!K195, 1), NA())</f>
        <v>#N/A</v>
      </c>
      <c r="K185" s="546" t="e">
        <f>IF(ISNUMBER(Regressions!L195),ROUND(Regressions!L195, 1), NA())</f>
        <v>#N/A</v>
      </c>
      <c r="L185" s="551">
        <f>IF(ISNUMBER(Regressions!M195),ROUND(Regressions!M195, 1), NA())</f>
        <v>90.1</v>
      </c>
      <c r="M185" s="548" t="e">
        <f>IF(ISNUMBER(Regressions!N195),ROUND(Regressions!N195, 1), NA())</f>
        <v>#N/A</v>
      </c>
      <c r="N185" s="549" t="e">
        <f>IF(ISNUMBER(Regressions!O195),ROUND(Regressions!O195, 1), NA())</f>
        <v>#N/A</v>
      </c>
      <c r="O185" s="550" t="e">
        <f>IF(ISNUMBER(Regressions!Q195),ROUND(Regressions!Q195, 1), NA())</f>
        <v>#N/A</v>
      </c>
      <c r="P185" s="546" t="e">
        <f>IF(ISNUMBER(Regressions!R195),ROUND(Regressions!R195, 1), NA())</f>
        <v>#N/A</v>
      </c>
      <c r="Q185" s="552">
        <f>IF(ISNUMBER(Regressions!S195),ROUND(Regressions!S195, 1), NA())</f>
        <v>66.599999999999994</v>
      </c>
      <c r="R185" s="548" t="e">
        <f>IF(ISNUMBER(Regressions!T195),ROUND(Regressions!T195, 1), NA())</f>
        <v>#N/A</v>
      </c>
      <c r="S185" s="549" t="e">
        <f>IF(ISNUMBER(Regressions!U195),ROUND(Regressions!U195, 1), NA())</f>
        <v>#N/A</v>
      </c>
    </row>
    <row r="186" spans="1:19" hidden="1" x14ac:dyDescent="0.25">
      <c r="A186" s="541" t="str">
        <f>+Introduction!$C$7</f>
        <v>Viet Nam</v>
      </c>
      <c r="B186" s="542">
        <f>IF(ISBLANK(Regressions!B196), " ", Regressions!B196)</f>
        <v>2027</v>
      </c>
      <c r="C186" s="541" t="str">
        <f>HLOOKUP(Introduction!$G$4,nametranslations,29,FALSE)</f>
        <v>Secondary</v>
      </c>
      <c r="D186" s="544" t="str">
        <f>IF(ISBLANK(Regressions!D196), " ", Regressions!D196)</f>
        <v xml:space="preserve"> </v>
      </c>
      <c r="E186" s="545" t="e">
        <f>IF(ISNUMBER(Regressions!E196),ROUND(Regressions!E196, 1), NA())</f>
        <v>#N/A</v>
      </c>
      <c r="F186" s="546" t="e">
        <f>IF(ISNUMBER(Regressions!F196),ROUND(Regressions!F196, 1), NA())</f>
        <v>#N/A</v>
      </c>
      <c r="G186" s="547">
        <f>IF(ISNUMBER(Regressions!G196),ROUND(Regressions!G196, 1), NA())</f>
        <v>51.1</v>
      </c>
      <c r="H186" s="548" t="e">
        <f>IF(ISNUMBER(Regressions!H196),ROUND(Regressions!H196, 1), NA())</f>
        <v>#N/A</v>
      </c>
      <c r="I186" s="549" t="e">
        <f>IF(ISNUMBER(Regressions!I196),ROUND(Regressions!I196, 1), NA())</f>
        <v>#N/A</v>
      </c>
      <c r="J186" s="550" t="e">
        <f>IF(ISNUMBER(Regressions!K196),ROUND(Regressions!K196, 1), NA())</f>
        <v>#N/A</v>
      </c>
      <c r="K186" s="546" t="e">
        <f>IF(ISNUMBER(Regressions!L196),ROUND(Regressions!L196, 1), NA())</f>
        <v>#N/A</v>
      </c>
      <c r="L186" s="551">
        <f>IF(ISNUMBER(Regressions!M196),ROUND(Regressions!M196, 1), NA())</f>
        <v>90.1</v>
      </c>
      <c r="M186" s="548" t="e">
        <f>IF(ISNUMBER(Regressions!N196),ROUND(Regressions!N196, 1), NA())</f>
        <v>#N/A</v>
      </c>
      <c r="N186" s="549" t="e">
        <f>IF(ISNUMBER(Regressions!O196),ROUND(Regressions!O196, 1), NA())</f>
        <v>#N/A</v>
      </c>
      <c r="O186" s="550" t="e">
        <f>IF(ISNUMBER(Regressions!Q196),ROUND(Regressions!Q196, 1), NA())</f>
        <v>#N/A</v>
      </c>
      <c r="P186" s="546" t="e">
        <f>IF(ISNUMBER(Regressions!R196),ROUND(Regressions!R196, 1), NA())</f>
        <v>#N/A</v>
      </c>
      <c r="Q186" s="552">
        <f>IF(ISNUMBER(Regressions!S196),ROUND(Regressions!S196, 1), NA())</f>
        <v>66.599999999999994</v>
      </c>
      <c r="R186" s="548" t="e">
        <f>IF(ISNUMBER(Regressions!T196),ROUND(Regressions!T196, 1), NA())</f>
        <v>#N/A</v>
      </c>
      <c r="S186" s="549" t="e">
        <f>IF(ISNUMBER(Regressions!U196),ROUND(Regressions!U196, 1), NA())</f>
        <v>#N/A</v>
      </c>
    </row>
    <row r="187" spans="1:19" hidden="1" x14ac:dyDescent="0.25">
      <c r="A187" s="541" t="str">
        <f>+Introduction!$C$7</f>
        <v>Viet Nam</v>
      </c>
      <c r="B187" s="542">
        <f>IF(ISBLANK(Regressions!B197), " ", Regressions!B197)</f>
        <v>2028</v>
      </c>
      <c r="C187" s="541" t="str">
        <f>HLOOKUP(Introduction!$G$4,nametranslations,29,FALSE)</f>
        <v>Secondary</v>
      </c>
      <c r="D187" s="544" t="str">
        <f>IF(ISBLANK(Regressions!D197), " ", Regressions!D197)</f>
        <v xml:space="preserve"> </v>
      </c>
      <c r="E187" s="545" t="e">
        <f>IF(ISNUMBER(Regressions!E197),ROUND(Regressions!E197, 1), NA())</f>
        <v>#N/A</v>
      </c>
      <c r="F187" s="546" t="e">
        <f>IF(ISNUMBER(Regressions!F197),ROUND(Regressions!F197, 1), NA())</f>
        <v>#N/A</v>
      </c>
      <c r="G187" s="547">
        <f>IF(ISNUMBER(Regressions!G197),ROUND(Regressions!G197, 1), NA())</f>
        <v>51.1</v>
      </c>
      <c r="H187" s="548" t="e">
        <f>IF(ISNUMBER(Regressions!H197),ROUND(Regressions!H197, 1), NA())</f>
        <v>#N/A</v>
      </c>
      <c r="I187" s="549" t="e">
        <f>IF(ISNUMBER(Regressions!I197),ROUND(Regressions!I197, 1), NA())</f>
        <v>#N/A</v>
      </c>
      <c r="J187" s="550" t="e">
        <f>IF(ISNUMBER(Regressions!K197),ROUND(Regressions!K197, 1), NA())</f>
        <v>#N/A</v>
      </c>
      <c r="K187" s="546" t="e">
        <f>IF(ISNUMBER(Regressions!L197),ROUND(Regressions!L197, 1), NA())</f>
        <v>#N/A</v>
      </c>
      <c r="L187" s="551">
        <f>IF(ISNUMBER(Regressions!M197),ROUND(Regressions!M197, 1), NA())</f>
        <v>90.1</v>
      </c>
      <c r="M187" s="548" t="e">
        <f>IF(ISNUMBER(Regressions!N197),ROUND(Regressions!N197, 1), NA())</f>
        <v>#N/A</v>
      </c>
      <c r="N187" s="549" t="e">
        <f>IF(ISNUMBER(Regressions!O197),ROUND(Regressions!O197, 1), NA())</f>
        <v>#N/A</v>
      </c>
      <c r="O187" s="550" t="e">
        <f>IF(ISNUMBER(Regressions!Q197),ROUND(Regressions!Q197, 1), NA())</f>
        <v>#N/A</v>
      </c>
      <c r="P187" s="546" t="e">
        <f>IF(ISNUMBER(Regressions!R197),ROUND(Regressions!R197, 1), NA())</f>
        <v>#N/A</v>
      </c>
      <c r="Q187" s="552">
        <f>IF(ISNUMBER(Regressions!S197),ROUND(Regressions!S197, 1), NA())</f>
        <v>66.599999999999994</v>
      </c>
      <c r="R187" s="548" t="e">
        <f>IF(ISNUMBER(Regressions!T197),ROUND(Regressions!T197, 1), NA())</f>
        <v>#N/A</v>
      </c>
      <c r="S187" s="549" t="e">
        <f>IF(ISNUMBER(Regressions!U197),ROUND(Regressions!U197, 1), NA())</f>
        <v>#N/A</v>
      </c>
    </row>
    <row r="188" spans="1:19" hidden="1" x14ac:dyDescent="0.25">
      <c r="A188" s="541" t="str">
        <f>+Introduction!$C$7</f>
        <v>Viet Nam</v>
      </c>
      <c r="B188" s="542">
        <f>IF(ISBLANK(Regressions!B198), " ", Regressions!B198)</f>
        <v>2029</v>
      </c>
      <c r="C188" s="541" t="str">
        <f>HLOOKUP(Introduction!$G$4,nametranslations,29,FALSE)</f>
        <v>Secondary</v>
      </c>
      <c r="D188" s="544" t="str">
        <f>IF(ISBLANK(Regressions!D198), " ", Regressions!D198)</f>
        <v xml:space="preserve"> </v>
      </c>
      <c r="E188" s="545" t="e">
        <f>IF(ISNUMBER(Regressions!E198),ROUND(Regressions!E198, 1), NA())</f>
        <v>#N/A</v>
      </c>
      <c r="F188" s="546" t="e">
        <f>IF(ISNUMBER(Regressions!F198),ROUND(Regressions!F198, 1), NA())</f>
        <v>#N/A</v>
      </c>
      <c r="G188" s="547" t="e">
        <f>IF(ISNUMBER(Regressions!G198),ROUND(Regressions!G198, 1), NA())</f>
        <v>#N/A</v>
      </c>
      <c r="H188" s="548" t="e">
        <f>IF(ISNUMBER(Regressions!H198),ROUND(Regressions!H198, 1), NA())</f>
        <v>#N/A</v>
      </c>
      <c r="I188" s="549" t="e">
        <f>IF(ISNUMBER(Regressions!I198),ROUND(Regressions!I198, 1), NA())</f>
        <v>#N/A</v>
      </c>
      <c r="J188" s="550" t="e">
        <f>IF(ISNUMBER(Regressions!K198),ROUND(Regressions!K198, 1), NA())</f>
        <v>#N/A</v>
      </c>
      <c r="K188" s="546" t="e">
        <f>IF(ISNUMBER(Regressions!L198),ROUND(Regressions!L198, 1), NA())</f>
        <v>#N/A</v>
      </c>
      <c r="L188" s="551" t="e">
        <f>IF(ISNUMBER(Regressions!M198),ROUND(Regressions!M198, 1), NA())</f>
        <v>#N/A</v>
      </c>
      <c r="M188" s="548" t="e">
        <f>IF(ISNUMBER(Regressions!N198),ROUND(Regressions!N198, 1), NA())</f>
        <v>#N/A</v>
      </c>
      <c r="N188" s="549" t="e">
        <f>IF(ISNUMBER(Regressions!O198),ROUND(Regressions!O198, 1), NA())</f>
        <v>#N/A</v>
      </c>
      <c r="O188" s="550" t="e">
        <f>IF(ISNUMBER(Regressions!Q198),ROUND(Regressions!Q198, 1), NA())</f>
        <v>#N/A</v>
      </c>
      <c r="P188" s="546" t="e">
        <f>IF(ISNUMBER(Regressions!R198),ROUND(Regressions!R198, 1), NA())</f>
        <v>#N/A</v>
      </c>
      <c r="Q188" s="552" t="e">
        <f>IF(ISNUMBER(Regressions!S198),ROUND(Regressions!S198, 1), NA())</f>
        <v>#N/A</v>
      </c>
      <c r="R188" s="548" t="e">
        <f>IF(ISNUMBER(Regressions!T198),ROUND(Regressions!T198, 1), NA())</f>
        <v>#N/A</v>
      </c>
      <c r="S188" s="549" t="e">
        <f>IF(ISNUMBER(Regressions!U198),ROUND(Regressions!U198, 1), NA())</f>
        <v>#N/A</v>
      </c>
    </row>
    <row r="189" spans="1:19" hidden="1" x14ac:dyDescent="0.25">
      <c r="A189" s="541" t="str">
        <f>+Introduction!$C$7</f>
        <v>Viet Nam</v>
      </c>
      <c r="B189" s="542">
        <f>IF(ISBLANK(Regressions!B199), " ", Regressions!B199)</f>
        <v>2030</v>
      </c>
      <c r="C189" s="541" t="str">
        <f>HLOOKUP(Introduction!$G$4,nametranslations,29,FALSE)</f>
        <v>Secondary</v>
      </c>
      <c r="D189" s="544" t="str">
        <f>IF(ISBLANK(Regressions!D199), " ", Regressions!D199)</f>
        <v xml:space="preserve"> </v>
      </c>
      <c r="E189" s="545" t="e">
        <f>IF(ISNUMBER(Regressions!E199),ROUND(Regressions!E199, 1), NA())</f>
        <v>#N/A</v>
      </c>
      <c r="F189" s="546" t="e">
        <f>IF(ISNUMBER(Regressions!F199),ROUND(Regressions!F199, 1), NA())</f>
        <v>#N/A</v>
      </c>
      <c r="G189" s="547" t="e">
        <f>IF(ISNUMBER(Regressions!G199),ROUND(Regressions!G199, 1), NA())</f>
        <v>#N/A</v>
      </c>
      <c r="H189" s="548" t="e">
        <f>IF(ISNUMBER(Regressions!H199),ROUND(Regressions!H199, 1), NA())</f>
        <v>#N/A</v>
      </c>
      <c r="I189" s="549" t="e">
        <f>IF(ISNUMBER(Regressions!I199),ROUND(Regressions!I199, 1), NA())</f>
        <v>#N/A</v>
      </c>
      <c r="J189" s="550" t="e">
        <f>IF(ISNUMBER(Regressions!K199),ROUND(Regressions!K199, 1), NA())</f>
        <v>#N/A</v>
      </c>
      <c r="K189" s="546" t="e">
        <f>IF(ISNUMBER(Regressions!L199),ROUND(Regressions!L199, 1), NA())</f>
        <v>#N/A</v>
      </c>
      <c r="L189" s="551" t="e">
        <f>IF(ISNUMBER(Regressions!M199),ROUND(Regressions!M199, 1), NA())</f>
        <v>#N/A</v>
      </c>
      <c r="M189" s="548" t="e">
        <f>IF(ISNUMBER(Regressions!N199),ROUND(Regressions!N199, 1), NA())</f>
        <v>#N/A</v>
      </c>
      <c r="N189" s="549" t="e">
        <f>IF(ISNUMBER(Regressions!O199),ROUND(Regressions!O199, 1), NA())</f>
        <v>#N/A</v>
      </c>
      <c r="O189" s="550" t="e">
        <f>IF(ISNUMBER(Regressions!Q199),ROUND(Regressions!Q199, 1), NA())</f>
        <v>#N/A</v>
      </c>
      <c r="P189" s="546" t="e">
        <f>IF(ISNUMBER(Regressions!R199),ROUND(Regressions!R199, 1), NA())</f>
        <v>#N/A</v>
      </c>
      <c r="Q189" s="552" t="e">
        <f>IF(ISNUMBER(Regressions!S199),ROUND(Regressions!S199, 1), NA())</f>
        <v>#N/A</v>
      </c>
      <c r="R189" s="548" t="e">
        <f>IF(ISNUMBER(Regressions!T199),ROUND(Regressions!T199, 1), NA())</f>
        <v>#N/A</v>
      </c>
      <c r="S189" s="549" t="e">
        <f>IF(ISNUMBER(Regressions!U199),ROUND(Regressions!U199, 1), NA())</f>
        <v>#N/A</v>
      </c>
    </row>
    <row r="211" spans="5:13" x14ac:dyDescent="0.25">
      <c r="E211" s="571"/>
      <c r="G211" s="518"/>
      <c r="K211" s="572"/>
      <c r="M211" s="57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5D46F-F13F-4606-9ECB-FA7E075186B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9" customWidth="1"/>
    <col min="2" max="2" width="13.59765625" style="369" customWidth="1"/>
    <col min="3" max="3" width="5" style="369" customWidth="1"/>
    <col min="4" max="21" width="3.8984375" style="369" customWidth="1"/>
    <col min="22" max="25" width="3.8984375" style="475" customWidth="1"/>
    <col min="26" max="26" width="6.5" style="475" customWidth="1"/>
    <col min="27" max="30" width="3.8984375" style="475" customWidth="1"/>
    <col min="31" max="31" width="6.5" style="475" customWidth="1"/>
    <col min="32" max="35" width="3.8984375" style="475" customWidth="1"/>
    <col min="36" max="36" width="6.5" style="475" customWidth="1"/>
    <col min="37" max="40" width="3.8984375" style="475" customWidth="1"/>
    <col min="41" max="41" width="6.5" style="475" customWidth="1"/>
    <col min="42" max="45" width="3.8984375" style="475" customWidth="1"/>
    <col min="46" max="46" width="6.5" style="475" customWidth="1"/>
    <col min="47" max="50" width="3.8984375" style="475" customWidth="1"/>
    <col min="51" max="51" width="6.5" style="475" customWidth="1"/>
    <col min="52" max="52" width="3.8984375" style="476" customWidth="1"/>
    <col min="53" max="53" width="6.5" style="585" customWidth="1"/>
    <col min="54" max="55" width="3.8984375" style="476" customWidth="1"/>
    <col min="56" max="56" width="6.5" style="476" customWidth="1"/>
    <col min="57" max="58" width="3.8984375" style="476" customWidth="1"/>
    <col min="59" max="59" width="6.5" style="476" customWidth="1"/>
    <col min="60" max="60" width="3.8984375" style="476" customWidth="1"/>
    <col min="61" max="61" width="6.09765625" style="476" customWidth="1"/>
    <col min="62" max="62" width="6.5" style="476" customWidth="1"/>
    <col min="63" max="63" width="8.8984375" style="476" customWidth="1"/>
    <col min="64" max="64" width="3.8984375" style="476" customWidth="1"/>
    <col min="65" max="65" width="6.5" style="476" customWidth="1"/>
    <col min="66" max="67" width="3.8984375" style="476" customWidth="1"/>
    <col min="68" max="68" width="6.5" style="476" customWidth="1"/>
    <col min="69" max="69" width="3.8984375" style="476" customWidth="1"/>
    <col min="70" max="70" width="9" style="369" customWidth="1"/>
    <col min="71" max="136" width="3.8984375" style="369" hidden="1" customWidth="1"/>
    <col min="137" max="137" width="9" style="369" customWidth="1"/>
    <col min="138" max="16384" width="9" style="369"/>
  </cols>
  <sheetData>
    <row r="1" spans="1:136" ht="17.399999999999999" x14ac:dyDescent="0.3">
      <c r="A1" s="477" t="str">
        <f>HLOOKUP(Introduction!$G$4,nametranslations,83,FALSE)</f>
        <v>Summary of data from national surveys and censuses</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90"/>
      <c r="BB1" s="478"/>
      <c r="BC1" s="478"/>
      <c r="BD1" s="478"/>
      <c r="BE1" s="478"/>
      <c r="BF1" s="478"/>
      <c r="BG1" s="478"/>
      <c r="BH1" s="478"/>
      <c r="BI1" s="478"/>
      <c r="BJ1" s="478"/>
      <c r="BK1" s="478"/>
      <c r="BL1" s="478"/>
      <c r="BM1" s="478"/>
      <c r="BN1" s="478"/>
      <c r="BO1" s="478"/>
      <c r="BP1" s="478"/>
      <c r="BQ1" s="478"/>
      <c r="BR1" s="478"/>
      <c r="BS1" s="478"/>
    </row>
    <row r="2" spans="1:136" ht="15.6" x14ac:dyDescent="0.3">
      <c r="A2" s="479" t="str">
        <f>HLOOKUP(Introduction!$G$4,nametranslations,84,FALSE)</f>
        <v>[values in square brackets not used]</v>
      </c>
      <c r="B2" s="479"/>
      <c r="C2" s="479"/>
      <c r="D2" s="480" t="str">
        <f>HLOOKUP(Introduction!$G$4,nametranslations,85,FALSE)</f>
        <v>Drinking Water</v>
      </c>
      <c r="E2" s="478"/>
      <c r="F2" s="478"/>
      <c r="G2" s="481"/>
      <c r="H2" s="478"/>
      <c r="I2" s="478"/>
      <c r="J2" s="481"/>
      <c r="K2" s="482"/>
      <c r="L2" s="482"/>
      <c r="M2" s="481"/>
      <c r="N2" s="482"/>
      <c r="O2" s="482"/>
      <c r="P2" s="481"/>
      <c r="Q2" s="482"/>
      <c r="R2" s="482"/>
      <c r="S2" s="481"/>
      <c r="T2" s="482"/>
      <c r="U2" s="482"/>
      <c r="V2" s="483" t="str">
        <f>HLOOKUP(Introduction!$G$4,nametranslations,86,FALSE)</f>
        <v>Sanitation</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Hygiene</v>
      </c>
      <c r="BA2" s="486"/>
      <c r="BB2" s="487"/>
      <c r="BC2" s="487"/>
      <c r="BD2" s="488"/>
      <c r="BE2" s="488"/>
      <c r="BF2" s="488"/>
      <c r="BG2" s="488"/>
      <c r="BH2" s="488"/>
      <c r="BI2" s="488"/>
      <c r="BJ2" s="488"/>
      <c r="BK2" s="488"/>
      <c r="BL2" s="488"/>
      <c r="BM2" s="488"/>
      <c r="BN2" s="488"/>
      <c r="BO2" s="488"/>
      <c r="BP2" s="488"/>
      <c r="BQ2" s="488"/>
      <c r="BS2" s="480" t="str">
        <f>HLOOKUP(Introduction!$G$4,nametranslations,85,FALSE)</f>
        <v>Drinking Water</v>
      </c>
      <c r="CK2" s="483" t="str">
        <f>HLOOKUP(Introduction!$G$4,nametranslations,86,FALSE)</f>
        <v>Sanitation</v>
      </c>
      <c r="DO2" s="485" t="str">
        <f>HLOOKUP(Introduction!$G$4,nametranslations,87,FALSE)</f>
        <v>Hygiene</v>
      </c>
    </row>
    <row r="3" spans="1:136" ht="13.8" x14ac:dyDescent="0.25">
      <c r="A3" s="489"/>
      <c r="B3" s="478"/>
      <c r="C3" s="478"/>
      <c r="D3" s="478" t="str">
        <f>+Key!$I$26</f>
        <v>Total</v>
      </c>
      <c r="E3" s="478"/>
      <c r="F3" s="478"/>
      <c r="G3" s="478" t="str">
        <f>+Key!$I$28</f>
        <v>Urban</v>
      </c>
      <c r="I3" s="478"/>
      <c r="J3" s="478" t="str">
        <f>+Key!$I$27</f>
        <v>Rural</v>
      </c>
      <c r="L3" s="478"/>
      <c r="M3" s="478" t="str">
        <f>+Key!$I$29</f>
        <v>Pre-primary</v>
      </c>
      <c r="O3" s="478"/>
      <c r="P3" s="478" t="str">
        <f>+Key!$I$30</f>
        <v>Primary</v>
      </c>
      <c r="Q3" s="478"/>
      <c r="R3" s="478"/>
      <c r="S3" s="478" t="str">
        <f>+Key!$I$31</f>
        <v>Secondary</v>
      </c>
      <c r="U3" s="478"/>
      <c r="V3" s="478" t="str">
        <f>+Key!$I$26</f>
        <v>Total</v>
      </c>
      <c r="W3" s="478"/>
      <c r="X3" s="478"/>
      <c r="Y3" s="478"/>
      <c r="Z3" s="369"/>
      <c r="AA3" s="478" t="str">
        <f>+Key!$I$28</f>
        <v>Urban</v>
      </c>
      <c r="AB3" s="478"/>
      <c r="AC3" s="369"/>
      <c r="AD3" s="478"/>
      <c r="AE3" s="478"/>
      <c r="AF3" s="478" t="str">
        <f>+Key!$I$27</f>
        <v>Rural</v>
      </c>
      <c r="AG3" s="478"/>
      <c r="AH3" s="478"/>
      <c r="AI3" s="478"/>
      <c r="AJ3" s="478"/>
      <c r="AK3" s="478" t="str">
        <f>+Key!$I$29</f>
        <v>Pre-primary</v>
      </c>
      <c r="AL3" s="478"/>
      <c r="AM3" s="478"/>
      <c r="AN3" s="478"/>
      <c r="AO3" s="478"/>
      <c r="AP3" s="478" t="str">
        <f>+Key!$I$30</f>
        <v>Primary</v>
      </c>
      <c r="AQ3" s="478"/>
      <c r="AR3" s="478"/>
      <c r="AS3" s="478"/>
      <c r="AT3" s="478"/>
      <c r="AU3" s="478" t="str">
        <f>+Key!$I$31</f>
        <v>Secondary</v>
      </c>
      <c r="AV3" s="478"/>
      <c r="AW3" s="478"/>
      <c r="AX3" s="478"/>
      <c r="AY3" s="478"/>
      <c r="AZ3" s="478" t="str">
        <f>+Key!$I$26</f>
        <v>Total</v>
      </c>
      <c r="BA3" s="490"/>
      <c r="BB3" s="478"/>
      <c r="BC3" s="478" t="str">
        <f>+Key!$I$28</f>
        <v>Urban</v>
      </c>
      <c r="BD3" s="369"/>
      <c r="BE3" s="478"/>
      <c r="BF3" s="478" t="str">
        <f>+Key!$I$27</f>
        <v>Rural</v>
      </c>
      <c r="BG3" s="369"/>
      <c r="BH3" s="478"/>
      <c r="BI3" s="478" t="str">
        <f>+Key!$I$29</f>
        <v>Pre-primary</v>
      </c>
      <c r="BJ3" s="369"/>
      <c r="BK3" s="478"/>
      <c r="BL3" s="478" t="str">
        <f>+Key!$I$30</f>
        <v>Primary</v>
      </c>
      <c r="BM3" s="478"/>
      <c r="BN3" s="478"/>
      <c r="BO3" s="478" t="str">
        <f>+Key!$I$31</f>
        <v>Secondary</v>
      </c>
      <c r="BP3" s="368"/>
      <c r="BQ3" s="478"/>
      <c r="BS3" s="478" t="str">
        <f>+Key!$I$26</f>
        <v>Total</v>
      </c>
      <c r="BT3" s="478"/>
      <c r="BU3" s="478"/>
      <c r="BV3" s="478" t="str">
        <f>+Key!$I$28</f>
        <v>Urban</v>
      </c>
      <c r="BX3" s="478"/>
      <c r="BY3" s="478" t="str">
        <f>+Key!$I$27</f>
        <v>Rural</v>
      </c>
      <c r="CA3" s="478"/>
      <c r="CB3" s="478" t="str">
        <f>+Key!$I$29</f>
        <v>Pre-primary</v>
      </c>
      <c r="CD3" s="478"/>
      <c r="CE3" s="478" t="str">
        <f>+Key!$I$30</f>
        <v>Primary</v>
      </c>
      <c r="CF3" s="478"/>
      <c r="CG3" s="478"/>
      <c r="CH3" s="478" t="str">
        <f>+Key!$I$31</f>
        <v>Secondary</v>
      </c>
      <c r="CJ3" s="478"/>
      <c r="CK3" s="478" t="str">
        <f>+Key!$I$26</f>
        <v>Total</v>
      </c>
      <c r="CL3" s="478"/>
      <c r="CM3" s="478"/>
      <c r="CN3" s="478"/>
      <c r="CP3" s="478" t="str">
        <f>+Key!$I$28</f>
        <v>Urban</v>
      </c>
      <c r="CQ3" s="478"/>
      <c r="CS3" s="478"/>
      <c r="CT3" s="478"/>
      <c r="CU3" s="478" t="str">
        <f>+Key!$I$27</f>
        <v>Rural</v>
      </c>
      <c r="CV3" s="478"/>
      <c r="CW3" s="478"/>
      <c r="CX3" s="478"/>
      <c r="CY3" s="478"/>
      <c r="CZ3" s="478" t="str">
        <f>+Key!$I$29</f>
        <v>Pre-primary</v>
      </c>
      <c r="DA3" s="478"/>
      <c r="DB3" s="478"/>
      <c r="DC3" s="478"/>
      <c r="DD3" s="478"/>
      <c r="DE3" s="478" t="str">
        <f>+Key!$I$30</f>
        <v>Primary</v>
      </c>
      <c r="DF3" s="478"/>
      <c r="DG3" s="478"/>
      <c r="DH3" s="478"/>
      <c r="DI3" s="478"/>
      <c r="DJ3" s="478" t="s">
        <v>18</v>
      </c>
      <c r="DK3" s="478"/>
      <c r="DL3" s="478"/>
      <c r="DM3" s="478"/>
      <c r="DN3" s="478"/>
      <c r="DO3" s="478" t="str">
        <f>+Key!$I$26</f>
        <v>Total</v>
      </c>
      <c r="DP3" s="490"/>
      <c r="DQ3" s="478"/>
      <c r="DR3" s="478" t="str">
        <f>+Key!$I$28</f>
        <v>Urban</v>
      </c>
      <c r="DT3" s="478"/>
      <c r="DU3" s="478" t="str">
        <f>+Key!$I$27</f>
        <v>Rural</v>
      </c>
      <c r="DW3" s="478"/>
      <c r="DX3" s="478" t="str">
        <f>+Key!$I$29</f>
        <v>Pre-primary</v>
      </c>
      <c r="DZ3" s="478"/>
      <c r="EA3" s="478" t="str">
        <f>+Key!$I$30</f>
        <v>Primary</v>
      </c>
      <c r="EB3" s="478"/>
      <c r="EC3" s="478"/>
      <c r="ED3" s="478" t="str">
        <f>+Key!$I$31</f>
        <v>Secondary</v>
      </c>
      <c r="EE3" s="368"/>
      <c r="EF3" s="478"/>
    </row>
    <row r="4" spans="1:136" s="582" customFormat="1" ht="160.5" customHeight="1" x14ac:dyDescent="0.25">
      <c r="A4" s="491" t="str">
        <f>HLOOKUP(Introduction!$G$4,nametranslations,89,FALSE)</f>
        <v>Source</v>
      </c>
      <c r="B4" s="491" t="str">
        <f>HLOOKUP(Introduction!$G$4,nametranslations,88,FALSE)</f>
        <v>Type</v>
      </c>
      <c r="C4" s="491" t="str">
        <f>HLOOKUP(Introduction!$G$4,nametranslations,72,FALSE)</f>
        <v>Year</v>
      </c>
      <c r="D4" s="492" t="str">
        <f>HLOOKUP(Introduction!$G$4,nametranslations,74,FALSE)</f>
        <v>Facility</v>
      </c>
      <c r="E4" s="577" t="str">
        <f>HLOOKUP(Introduction!$G$4,nametranslations,75,FALSE)</f>
        <v>Improved</v>
      </c>
      <c r="F4" s="578" t="str">
        <f>HLOOKUP(Introduction!$G$4,nametranslations,76,FALSE)</f>
        <v>Basic (improved &amp; available)</v>
      </c>
      <c r="G4" s="492" t="str">
        <f>HLOOKUP(Introduction!$G$4,nametranslations,74,FALSE)</f>
        <v>Facility</v>
      </c>
      <c r="H4" s="577" t="str">
        <f>HLOOKUP(Introduction!$G$4,nametranslations,75,FALSE)</f>
        <v>Improved</v>
      </c>
      <c r="I4" s="578" t="str">
        <f>HLOOKUP(Introduction!$G$4,nametranslations,76,FALSE)</f>
        <v>Basic (improved &amp; available)</v>
      </c>
      <c r="J4" s="492" t="str">
        <f>HLOOKUP(Introduction!$G$4,nametranslations,74,FALSE)</f>
        <v>Facility</v>
      </c>
      <c r="K4" s="577" t="str">
        <f>HLOOKUP(Introduction!$G$4,nametranslations,75,FALSE)</f>
        <v>Improved</v>
      </c>
      <c r="L4" s="578" t="str">
        <f>HLOOKUP(Introduction!$G$4,nametranslations,76,FALSE)</f>
        <v>Basic (improved &amp; available)</v>
      </c>
      <c r="M4" s="492" t="str">
        <f>HLOOKUP(Introduction!$G$4,nametranslations,74,FALSE)</f>
        <v>Facility</v>
      </c>
      <c r="N4" s="577" t="str">
        <f>HLOOKUP(Introduction!$G$4,nametranslations,75,FALSE)</f>
        <v>Improved</v>
      </c>
      <c r="O4" s="578" t="str">
        <f>HLOOKUP(Introduction!$G$4,nametranslations,76,FALSE)</f>
        <v>Basic (improved &amp; available)</v>
      </c>
      <c r="P4" s="492" t="str">
        <f>HLOOKUP(Introduction!$G$4,nametranslations,74,FALSE)</f>
        <v>Facility</v>
      </c>
      <c r="Q4" s="577" t="str">
        <f>HLOOKUP(Introduction!$G$4,nametranslations,75,FALSE)</f>
        <v>Improved</v>
      </c>
      <c r="R4" s="578" t="str">
        <f>HLOOKUP(Introduction!$G$4,nametranslations,76,FALSE)</f>
        <v>Basic (improved &amp; available)</v>
      </c>
      <c r="S4" s="492" t="str">
        <f>HLOOKUP(Introduction!$G$4,nametranslations,74,FALSE)</f>
        <v>Facility</v>
      </c>
      <c r="T4" s="577" t="str">
        <f>HLOOKUP(Introduction!$G$4,nametranslations,75,FALSE)</f>
        <v>Improved</v>
      </c>
      <c r="U4" s="578" t="str">
        <f>HLOOKUP(Introduction!$G$4,nametranslations,76,FALSE)</f>
        <v>Basic (improved &amp; available)</v>
      </c>
      <c r="V4" s="496" t="str">
        <f>HLOOKUP(Introduction!$G$4,nametranslations,74,FALSE)</f>
        <v>Facility</v>
      </c>
      <c r="W4" s="497" t="str">
        <f>HLOOKUP(Introduction!$G$4,nametranslations,75,FALSE)</f>
        <v>Improved</v>
      </c>
      <c r="X4" s="579" t="str">
        <f>HLOOKUP(Introduction!$G$4,nametranslations,90,FALSE)</f>
        <v>Improved &amp; usable</v>
      </c>
      <c r="Y4" s="579" t="str">
        <f>HLOOKUP(Introduction!$G$4,nametranslations,91,FALSE)</f>
        <v>Improved &amp; single-sex</v>
      </c>
      <c r="Z4" s="580" t="str">
        <f>HLOOKUP(Introduction!$G$4,nametranslations,79,FALSE)</f>
        <v>Basic
(improved, usable &amp; single-sex)</v>
      </c>
      <c r="AA4" s="496" t="str">
        <f>HLOOKUP(Introduction!$G$4,nametranslations,74,FALSE)</f>
        <v>Facility</v>
      </c>
      <c r="AB4" s="497" t="str">
        <f>HLOOKUP(Introduction!$G$4,nametranslations,75,FALSE)</f>
        <v>Improved</v>
      </c>
      <c r="AC4" s="579" t="str">
        <f>HLOOKUP(Introduction!$G$4,nametranslations,90,FALSE)</f>
        <v>Improved &amp; usable</v>
      </c>
      <c r="AD4" s="579" t="str">
        <f>HLOOKUP(Introduction!$G$4,nametranslations,91,FALSE)</f>
        <v>Improved &amp; single-sex</v>
      </c>
      <c r="AE4" s="580" t="str">
        <f>HLOOKUP(Introduction!$G$4,nametranslations,79,FALSE)</f>
        <v>Basic
(improved, usable &amp; single-sex)</v>
      </c>
      <c r="AF4" s="496" t="str">
        <f>HLOOKUP(Introduction!$G$4,nametranslations,74,FALSE)</f>
        <v>Facility</v>
      </c>
      <c r="AG4" s="497" t="str">
        <f>HLOOKUP(Introduction!$G$4,nametranslations,75,FALSE)</f>
        <v>Improved</v>
      </c>
      <c r="AH4" s="579" t="str">
        <f>HLOOKUP(Introduction!$G$4,nametranslations,90,FALSE)</f>
        <v>Improved &amp; usable</v>
      </c>
      <c r="AI4" s="579" t="str">
        <f>HLOOKUP(Introduction!$G$4,nametranslations,91,FALSE)</f>
        <v>Improved &amp; single-sex</v>
      </c>
      <c r="AJ4" s="580" t="str">
        <f>HLOOKUP(Introduction!$G$4,nametranslations,79,FALSE)</f>
        <v>Basic
(improved, usable &amp; single-sex)</v>
      </c>
      <c r="AK4" s="496" t="str">
        <f>HLOOKUP(Introduction!$G$4,nametranslations,74,FALSE)</f>
        <v>Facility</v>
      </c>
      <c r="AL4" s="497" t="str">
        <f>HLOOKUP(Introduction!$G$4,nametranslations,75,FALSE)</f>
        <v>Improved</v>
      </c>
      <c r="AM4" s="579" t="str">
        <f>HLOOKUP(Introduction!$G$4,nametranslations,90,FALSE)</f>
        <v>Improved &amp; usable</v>
      </c>
      <c r="AN4" s="579" t="str">
        <f>HLOOKUP(Introduction!$G$4,nametranslations,91,FALSE)</f>
        <v>Improved &amp; single-sex</v>
      </c>
      <c r="AO4" s="580" t="str">
        <f>HLOOKUP(Introduction!$G$4,nametranslations,79,FALSE)</f>
        <v>Basic
(improved, usable &amp; single-sex)</v>
      </c>
      <c r="AP4" s="496" t="str">
        <f>HLOOKUP(Introduction!$G$4,nametranslations,74,FALSE)</f>
        <v>Facility</v>
      </c>
      <c r="AQ4" s="497" t="str">
        <f>HLOOKUP(Introduction!$G$4,nametranslations,75,FALSE)</f>
        <v>Improved</v>
      </c>
      <c r="AR4" s="579" t="str">
        <f>HLOOKUP(Introduction!$G$4,nametranslations,90,FALSE)</f>
        <v>Improved &amp; usable</v>
      </c>
      <c r="AS4" s="579" t="str">
        <f>HLOOKUP(Introduction!$G$4,nametranslations,91,FALSE)</f>
        <v>Improved &amp; single-sex</v>
      </c>
      <c r="AT4" s="580" t="str">
        <f>HLOOKUP(Introduction!$G$4,nametranslations,79,FALSE)</f>
        <v>Basic
(improved, usable &amp; single-sex)</v>
      </c>
      <c r="AU4" s="496" t="str">
        <f>HLOOKUP(Introduction!$G$4,nametranslations,74,FALSE)</f>
        <v>Facility</v>
      </c>
      <c r="AV4" s="497" t="str">
        <f>HLOOKUP(Introduction!$G$4,nametranslations,75,FALSE)</f>
        <v>Improved</v>
      </c>
      <c r="AW4" s="579" t="str">
        <f>HLOOKUP(Introduction!$G$4,nametranslations,90,FALSE)</f>
        <v>Improved &amp; usable</v>
      </c>
      <c r="AX4" s="579" t="str">
        <f>HLOOKUP(Introduction!$G$4,nametranslations,91,FALSE)</f>
        <v>Improved &amp; single-sex</v>
      </c>
      <c r="AY4" s="580" t="str">
        <f>HLOOKUP(Introduction!$G$4,nametranslations,79,FALSE)</f>
        <v>Basic
(improved, usable &amp; single-sex)</v>
      </c>
      <c r="AZ4" s="500" t="str">
        <f>HLOOKUP(Introduction!$G$4,nametranslations,92,FALSE)</f>
        <v>Handwashing facility</v>
      </c>
      <c r="BA4" s="581" t="str">
        <f>HLOOKUP(Introduction!$G$4,nametranslations,93,FALSE)</f>
        <v>Handwashing facility with water</v>
      </c>
      <c r="BB4" s="581" t="str">
        <f>HLOOKUP(Introduction!$G$4,nametranslations,81,FALSE)</f>
        <v>Basic  
(facility with water &amp; soap)</v>
      </c>
      <c r="BC4" s="500" t="str">
        <f>HLOOKUP(Introduction!$G$4,nametranslations,92,FALSE)</f>
        <v>Handwashing facility</v>
      </c>
      <c r="BD4" s="581" t="str">
        <f>HLOOKUP(Introduction!$G$4,nametranslations,93,FALSE)</f>
        <v>Handwashing facility with water</v>
      </c>
      <c r="BE4" s="581" t="str">
        <f>HLOOKUP(Introduction!$G$4,nametranslations,81,FALSE)</f>
        <v>Basic  
(facility with water &amp; soap)</v>
      </c>
      <c r="BF4" s="500" t="str">
        <f>HLOOKUP(Introduction!$G$4,nametranslations,92,FALSE)</f>
        <v>Handwashing facility</v>
      </c>
      <c r="BG4" s="581" t="str">
        <f>HLOOKUP(Introduction!$G$4,nametranslations,93,FALSE)</f>
        <v>Handwashing facility with water</v>
      </c>
      <c r="BH4" s="581" t="str">
        <f>HLOOKUP(Introduction!$G$4,nametranslations,81,FALSE)</f>
        <v>Basic  
(facility with water &amp; soap)</v>
      </c>
      <c r="BI4" s="500" t="str">
        <f>HLOOKUP(Introduction!$G$4,nametranslations,92,FALSE)</f>
        <v>Handwashing facility</v>
      </c>
      <c r="BJ4" s="581" t="str">
        <f>HLOOKUP(Introduction!$G$4,nametranslations,93,FALSE)</f>
        <v>Handwashing facility with water</v>
      </c>
      <c r="BK4" s="581" t="str">
        <f>HLOOKUP(Introduction!$G$4,nametranslations,81,FALSE)</f>
        <v>Basic  
(facility with water &amp; soap)</v>
      </c>
      <c r="BL4" s="500" t="str">
        <f>HLOOKUP(Introduction!$G$4,nametranslations,92,FALSE)</f>
        <v>Handwashing facility</v>
      </c>
      <c r="BM4" s="581" t="str">
        <f>HLOOKUP(Introduction!$G$4,nametranslations,93,FALSE)</f>
        <v>Handwashing facility with water</v>
      </c>
      <c r="BN4" s="581" t="str">
        <f>HLOOKUP(Introduction!$G$4,nametranslations,81,FALSE)</f>
        <v>Basic  
(facility with water &amp; soap)</v>
      </c>
      <c r="BO4" s="500" t="str">
        <f>HLOOKUP(Introduction!$G$4,nametranslations,92,FALSE)</f>
        <v>Handwashing facility</v>
      </c>
      <c r="BP4" s="581" t="str">
        <f>HLOOKUP(Introduction!$G$4,nametranslations,93,FALSE)</f>
        <v>Handwashing facility with water</v>
      </c>
      <c r="BQ4" s="581" t="str">
        <f>HLOOKUP(Introduction!$G$4,nametranslations,81,FALSE)</f>
        <v>Basic  
(facility with water &amp; soap)</v>
      </c>
      <c r="BS4" s="492" t="str">
        <f>HLOOKUP(Introduction!$G$4,nametranslations,74,FALSE)</f>
        <v>Facility</v>
      </c>
      <c r="BT4" s="577" t="str">
        <f>HLOOKUP(Introduction!$G$4,nametranslations,75,FALSE)</f>
        <v>Improved</v>
      </c>
      <c r="BU4" s="583" t="str">
        <f>HLOOKUP(Introduction!$G$4,nametranslations,76,FALSE)</f>
        <v>Basic (improved &amp; available)</v>
      </c>
      <c r="BV4" s="492" t="str">
        <f>HLOOKUP(Introduction!$G$4,nametranslations,74,FALSE)</f>
        <v>Facility</v>
      </c>
      <c r="BW4" s="577" t="str">
        <f>HLOOKUP(Introduction!$G$4,nametranslations,75,FALSE)</f>
        <v>Improved</v>
      </c>
      <c r="BX4" s="583" t="str">
        <f>HLOOKUP(Introduction!$G$4,nametranslations,76,FALSE)</f>
        <v>Basic (improved &amp; available)</v>
      </c>
      <c r="BY4" s="492" t="str">
        <f>HLOOKUP(Introduction!$G$4,nametranslations,74,FALSE)</f>
        <v>Facility</v>
      </c>
      <c r="BZ4" s="577" t="str">
        <f>HLOOKUP(Introduction!$G$4,nametranslations,75,FALSE)</f>
        <v>Improved</v>
      </c>
      <c r="CA4" s="583" t="str">
        <f>HLOOKUP(Introduction!$G$4,nametranslations,76,FALSE)</f>
        <v>Basic (improved &amp; available)</v>
      </c>
      <c r="CB4" s="492" t="str">
        <f>HLOOKUP(Introduction!$G$4,nametranslations,74,FALSE)</f>
        <v>Facility</v>
      </c>
      <c r="CC4" s="577" t="str">
        <f>HLOOKUP(Introduction!$G$4,nametranslations,75,FALSE)</f>
        <v>Improved</v>
      </c>
      <c r="CD4" s="583" t="str">
        <f>HLOOKUP(Introduction!$G$4,nametranslations,76,FALSE)</f>
        <v>Basic (improved &amp; available)</v>
      </c>
      <c r="CE4" s="492" t="str">
        <f>HLOOKUP(Introduction!$G$4,nametranslations,74,FALSE)</f>
        <v>Facility</v>
      </c>
      <c r="CF4" s="577" t="str">
        <f>HLOOKUP(Introduction!$G$4,nametranslations,75,FALSE)</f>
        <v>Improved</v>
      </c>
      <c r="CG4" s="583" t="str">
        <f>HLOOKUP(Introduction!$G$4,nametranslations,76,FALSE)</f>
        <v>Basic (improved &amp; available)</v>
      </c>
      <c r="CH4" s="492" t="str">
        <f>HLOOKUP(Introduction!$G$4,nametranslations,74,FALSE)</f>
        <v>Facility</v>
      </c>
      <c r="CI4" s="577" t="str">
        <f>HLOOKUP(Introduction!$G$4,nametranslations,75,FALSE)</f>
        <v>Improved</v>
      </c>
      <c r="CJ4" s="583" t="str">
        <f>HLOOKUP(Introduction!$G$4,nametranslations,76,FALSE)</f>
        <v>Basic (improved &amp; available)</v>
      </c>
      <c r="CK4" s="496" t="str">
        <f>HLOOKUP(Introduction!$G$4,nametranslations,74,FALSE)</f>
        <v>Facility</v>
      </c>
      <c r="CL4" s="497" t="str">
        <f>HLOOKUP(Introduction!$G$4,nametranslations,75,FALSE)</f>
        <v>Improved</v>
      </c>
      <c r="CM4" s="497" t="str">
        <f>HLOOKUP(Introduction!$G$4,nametranslations,90,FALSE)</f>
        <v>Improved &amp; usable</v>
      </c>
      <c r="CN4" s="497" t="str">
        <f>HLOOKUP(Introduction!$G$4,nametranslations,91,FALSE)</f>
        <v>Improved &amp; single-sex</v>
      </c>
      <c r="CO4" s="580" t="str">
        <f>HLOOKUP(Introduction!$G$4,nametranslations,79,FALSE)</f>
        <v>Basic
(improved, usable &amp; single-sex)</v>
      </c>
      <c r="CP4" s="496" t="str">
        <f>HLOOKUP(Introduction!$G$4,nametranslations,74,FALSE)</f>
        <v>Facility</v>
      </c>
      <c r="CQ4" s="497" t="str">
        <f>HLOOKUP(Introduction!$G$4,nametranslations,75,FALSE)</f>
        <v>Improved</v>
      </c>
      <c r="CR4" s="497" t="str">
        <f>HLOOKUP(Introduction!$G$4,nametranslations,90,FALSE)</f>
        <v>Improved &amp; usable</v>
      </c>
      <c r="CS4" s="497" t="str">
        <f>HLOOKUP(Introduction!$G$4,nametranslations,91,FALSE)</f>
        <v>Improved &amp; single-sex</v>
      </c>
      <c r="CT4" s="580" t="str">
        <f>HLOOKUP(Introduction!$G$4,nametranslations,79,FALSE)</f>
        <v>Basic
(improved, usable &amp; single-sex)</v>
      </c>
      <c r="CU4" s="496" t="str">
        <f>HLOOKUP(Introduction!$G$4,nametranslations,74,FALSE)</f>
        <v>Facility</v>
      </c>
      <c r="CV4" s="497" t="str">
        <f>HLOOKUP(Introduction!$G$4,nametranslations,75,FALSE)</f>
        <v>Improved</v>
      </c>
      <c r="CW4" s="497" t="str">
        <f>HLOOKUP(Introduction!$G$4,nametranslations,90,FALSE)</f>
        <v>Improved &amp; usable</v>
      </c>
      <c r="CX4" s="497" t="str">
        <f>HLOOKUP(Introduction!$G$4,nametranslations,91,FALSE)</f>
        <v>Improved &amp; single-sex</v>
      </c>
      <c r="CY4" s="580" t="str">
        <f>HLOOKUP(Introduction!$G$4,nametranslations,79,FALSE)</f>
        <v>Basic
(improved, usable &amp; single-sex)</v>
      </c>
      <c r="CZ4" s="496" t="str">
        <f>HLOOKUP(Introduction!$G$4,nametranslations,74,FALSE)</f>
        <v>Facility</v>
      </c>
      <c r="DA4" s="497" t="str">
        <f>HLOOKUP(Introduction!$G$4,nametranslations,75,FALSE)</f>
        <v>Improved</v>
      </c>
      <c r="DB4" s="497" t="str">
        <f>HLOOKUP(Introduction!$G$4,nametranslations,90,FALSE)</f>
        <v>Improved &amp; usable</v>
      </c>
      <c r="DC4" s="497" t="str">
        <f>HLOOKUP(Introduction!$G$4,nametranslations,91,FALSE)</f>
        <v>Improved &amp; single-sex</v>
      </c>
      <c r="DD4" s="580" t="str">
        <f>HLOOKUP(Introduction!$G$4,nametranslations,79,FALSE)</f>
        <v>Basic
(improved, usable &amp; single-sex)</v>
      </c>
      <c r="DE4" s="496" t="str">
        <f>HLOOKUP(Introduction!$G$4,nametranslations,74,FALSE)</f>
        <v>Facility</v>
      </c>
      <c r="DF4" s="497" t="str">
        <f>HLOOKUP(Introduction!$G$4,nametranslations,75,FALSE)</f>
        <v>Improved</v>
      </c>
      <c r="DG4" s="497" t="str">
        <f>HLOOKUP(Introduction!$G$4,nametranslations,90,FALSE)</f>
        <v>Improved &amp; usable</v>
      </c>
      <c r="DH4" s="497" t="str">
        <f>HLOOKUP(Introduction!$G$4,nametranslations,91,FALSE)</f>
        <v>Improved &amp; single-sex</v>
      </c>
      <c r="DI4" s="580" t="str">
        <f>HLOOKUP(Introduction!$G$4,nametranslations,79,FALSE)</f>
        <v>Basic
(improved, usable &amp; single-sex)</v>
      </c>
      <c r="DJ4" s="496" t="str">
        <f>HLOOKUP(Introduction!$G$4,nametranslations,74,FALSE)</f>
        <v>Facility</v>
      </c>
      <c r="DK4" s="497" t="str">
        <f>HLOOKUP(Introduction!$G$4,nametranslations,75,FALSE)</f>
        <v>Improved</v>
      </c>
      <c r="DL4" s="497" t="str">
        <f>HLOOKUP(Introduction!$G$4,nametranslations,90,FALSE)</f>
        <v>Improved &amp; usable</v>
      </c>
      <c r="DM4" s="497" t="str">
        <f>HLOOKUP(Introduction!$G$4,nametranslations,91,FALSE)</f>
        <v>Improved &amp; single-sex</v>
      </c>
      <c r="DN4" s="580" t="str">
        <f>HLOOKUP(Introduction!$G$4,nametranslations,79,FALSE)</f>
        <v>Basic
(improved, usable &amp; single-sex)</v>
      </c>
      <c r="DO4" s="500" t="str">
        <f>HLOOKUP(Introduction!$G$4,nametranslations,92,FALSE)</f>
        <v>Handwashing facility</v>
      </c>
      <c r="DP4" s="581" t="str">
        <f>HLOOKUP(Introduction!$G$4,nametranslations,93,FALSE)</f>
        <v>Handwashing facility with water</v>
      </c>
      <c r="DQ4" s="581" t="str">
        <f>HLOOKUP(Introduction!$G$4,nametranslations,81,FALSE)</f>
        <v>Basic  
(facility with water &amp; soap)</v>
      </c>
      <c r="DR4" s="500" t="str">
        <f>HLOOKUP(Introduction!$G$4,nametranslations,92,FALSE)</f>
        <v>Handwashing facility</v>
      </c>
      <c r="DS4" s="581" t="str">
        <f>HLOOKUP(Introduction!$G$4,nametranslations,93,FALSE)</f>
        <v>Handwashing facility with water</v>
      </c>
      <c r="DT4" s="581" t="str">
        <f>HLOOKUP(Introduction!$G$4,nametranslations,81,FALSE)</f>
        <v>Basic  
(facility with water &amp; soap)</v>
      </c>
      <c r="DU4" s="500" t="str">
        <f>HLOOKUP(Introduction!$G$4,nametranslations,92,FALSE)</f>
        <v>Handwashing facility</v>
      </c>
      <c r="DV4" s="581" t="str">
        <f>HLOOKUP(Introduction!$G$4,nametranslations,93,FALSE)</f>
        <v>Handwashing facility with water</v>
      </c>
      <c r="DW4" s="581" t="str">
        <f>HLOOKUP(Introduction!$G$4,nametranslations,81,FALSE)</f>
        <v>Basic  
(facility with water &amp; soap)</v>
      </c>
      <c r="DX4" s="500" t="str">
        <f>HLOOKUP(Introduction!$G$4,nametranslations,92,FALSE)</f>
        <v>Handwashing facility</v>
      </c>
      <c r="DY4" s="581" t="str">
        <f>HLOOKUP(Introduction!$G$4,nametranslations,93,FALSE)</f>
        <v>Handwashing facility with water</v>
      </c>
      <c r="DZ4" s="581" t="str">
        <f>HLOOKUP(Introduction!$G$4,nametranslations,81,FALSE)</f>
        <v>Basic  
(facility with water &amp; soap)</v>
      </c>
      <c r="EA4" s="500" t="str">
        <f>HLOOKUP(Introduction!$G$4,nametranslations,92,FALSE)</f>
        <v>Handwashing facility</v>
      </c>
      <c r="EB4" s="581" t="str">
        <f>HLOOKUP(Introduction!$G$4,nametranslations,93,FALSE)</f>
        <v>Handwashing facility with water</v>
      </c>
      <c r="EC4" s="581" t="str">
        <f>HLOOKUP(Introduction!$G$4,nametranslations,81,FALSE)</f>
        <v>Basic  
(facility with water &amp; soap)</v>
      </c>
      <c r="ED4" s="500" t="str">
        <f>HLOOKUP(Introduction!$G$4,nametranslations,92,FALSE)</f>
        <v>Handwashing facility</v>
      </c>
      <c r="EE4" s="581" t="str">
        <f>HLOOKUP(Introduction!$G$4,nametranslations,93,FALSE)</f>
        <v>Handwashing facility with water</v>
      </c>
      <c r="EF4" s="581" t="str">
        <f>HLOOKUP(Introduction!$G$4,nametranslations,81,FALSE)</f>
        <v>Basic  
(facility with water &amp; soap)</v>
      </c>
    </row>
    <row r="5" spans="1:136" ht="43.2" hidden="1" x14ac:dyDescent="0.25">
      <c r="A5" s="491" t="s">
        <v>38</v>
      </c>
      <c r="B5" s="491" t="s">
        <v>39</v>
      </c>
      <c r="C5" s="491" t="s">
        <v>40</v>
      </c>
      <c r="D5" s="492" t="s">
        <v>121</v>
      </c>
      <c r="E5" s="493" t="s">
        <v>41</v>
      </c>
      <c r="F5" s="494" t="s">
        <v>149</v>
      </c>
      <c r="G5" s="492" t="s">
        <v>122</v>
      </c>
      <c r="H5" s="493" t="s">
        <v>42</v>
      </c>
      <c r="I5" s="494" t="s">
        <v>150</v>
      </c>
      <c r="J5" s="492" t="s">
        <v>123</v>
      </c>
      <c r="K5" s="493" t="s">
        <v>43</v>
      </c>
      <c r="L5" s="494" t="s">
        <v>151</v>
      </c>
      <c r="M5" s="492" t="s">
        <v>124</v>
      </c>
      <c r="N5" s="493" t="s">
        <v>79</v>
      </c>
      <c r="O5" s="494" t="s">
        <v>152</v>
      </c>
      <c r="P5" s="492" t="s">
        <v>125</v>
      </c>
      <c r="Q5" s="493" t="s">
        <v>80</v>
      </c>
      <c r="R5" s="494" t="s">
        <v>153</v>
      </c>
      <c r="S5" s="492" t="s">
        <v>126</v>
      </c>
      <c r="T5" s="493" t="s">
        <v>81</v>
      </c>
      <c r="U5" s="495" t="s">
        <v>154</v>
      </c>
      <c r="V5" s="496" t="s">
        <v>115</v>
      </c>
      <c r="W5" s="497" t="s">
        <v>44</v>
      </c>
      <c r="X5" s="503" t="s">
        <v>58</v>
      </c>
      <c r="Y5" s="503" t="s">
        <v>59</v>
      </c>
      <c r="Z5" s="498" t="s">
        <v>155</v>
      </c>
      <c r="AA5" s="496" t="s">
        <v>116</v>
      </c>
      <c r="AB5" s="497" t="s">
        <v>45</v>
      </c>
      <c r="AC5" s="503" t="s">
        <v>60</v>
      </c>
      <c r="AD5" s="503" t="s">
        <v>61</v>
      </c>
      <c r="AE5" s="498" t="s">
        <v>156</v>
      </c>
      <c r="AF5" s="496" t="s">
        <v>117</v>
      </c>
      <c r="AG5" s="497" t="s">
        <v>46</v>
      </c>
      <c r="AH5" s="503" t="s">
        <v>62</v>
      </c>
      <c r="AI5" s="503" t="s">
        <v>63</v>
      </c>
      <c r="AJ5" s="498" t="s">
        <v>157</v>
      </c>
      <c r="AK5" s="496" t="s">
        <v>118</v>
      </c>
      <c r="AL5" s="497" t="s">
        <v>64</v>
      </c>
      <c r="AM5" s="503" t="s">
        <v>65</v>
      </c>
      <c r="AN5" s="503" t="s">
        <v>66</v>
      </c>
      <c r="AO5" s="498" t="s">
        <v>158</v>
      </c>
      <c r="AP5" s="496" t="s">
        <v>119</v>
      </c>
      <c r="AQ5" s="497" t="s">
        <v>67</v>
      </c>
      <c r="AR5" s="503" t="s">
        <v>68</v>
      </c>
      <c r="AS5" s="503" t="s">
        <v>69</v>
      </c>
      <c r="AT5" s="498" t="s">
        <v>159</v>
      </c>
      <c r="AU5" s="496" t="s">
        <v>120</v>
      </c>
      <c r="AV5" s="497" t="s">
        <v>70</v>
      </c>
      <c r="AW5" s="503" t="s">
        <v>71</v>
      </c>
      <c r="AX5" s="503" t="s">
        <v>72</v>
      </c>
      <c r="AY5" s="499" t="s">
        <v>160</v>
      </c>
      <c r="AZ5" s="500" t="s">
        <v>73</v>
      </c>
      <c r="BA5" s="581" t="s">
        <v>100</v>
      </c>
      <c r="BB5" s="502" t="s">
        <v>161</v>
      </c>
      <c r="BC5" s="500" t="s">
        <v>78</v>
      </c>
      <c r="BD5" s="501" t="s">
        <v>101</v>
      </c>
      <c r="BE5" s="502" t="s">
        <v>162</v>
      </c>
      <c r="BF5" s="500" t="s">
        <v>77</v>
      </c>
      <c r="BG5" s="501" t="s">
        <v>102</v>
      </c>
      <c r="BH5" s="502" t="s">
        <v>163</v>
      </c>
      <c r="BI5" s="500" t="s">
        <v>76</v>
      </c>
      <c r="BJ5" s="501" t="s">
        <v>103</v>
      </c>
      <c r="BK5" s="502" t="s">
        <v>164</v>
      </c>
      <c r="BL5" s="500" t="s">
        <v>75</v>
      </c>
      <c r="BM5" s="501" t="s">
        <v>104</v>
      </c>
      <c r="BN5" s="502" t="s">
        <v>165</v>
      </c>
      <c r="BO5" s="500" t="s">
        <v>74</v>
      </c>
      <c r="BP5" s="501" t="s">
        <v>105</v>
      </c>
      <c r="BQ5" s="502" t="s">
        <v>166</v>
      </c>
    </row>
    <row r="6" spans="1:136" x14ac:dyDescent="0.25">
      <c r="A6" s="478" t="str">
        <f>IF('Water Data'!$B$2="","",'Water Data'!$B$2)</f>
        <v>VNM_2006_SUR</v>
      </c>
      <c r="B6" s="478" t="str">
        <f>IF('Water Data'!C2="Census",Key!I111,IF('Water Data'!C2="Survey with microdata",Key!I113,IF('Water Data'!C2="Survey",Key!I110,IF('Water Data'!C2="Admin",Key!I114,IF('Water Data'!C2="EMIS",Key!I109,IF('Water Data'!C2="Other",Key!I112))))))</f>
        <v>Survey</v>
      </c>
      <c r="C6" s="505">
        <f>+IF(ISNUMBER(VALUE(MID(A6,5,4))), VALUE(MID(A6, 5,4)),"")</f>
        <v>2006</v>
      </c>
      <c r="D6" s="506" t="e">
        <f>+IF(AND(ISTEXT('Water Data'!B2),BS6="Yes"),100-'Water Data'!D4,IF(AND(ISTEXT('Water Data'!B2),BS6="No",ISNUMBER('Water Data'!D4)),CONCATENATE("[",ROUND(100-'Water Data'!D4,0),"]"),NA()))</f>
        <v>#N/A</v>
      </c>
      <c r="E6" s="506" t="e">
        <f>+IF(AND(ISTEXT('Water Data'!B2),BT6="Yes"),'Water Data'!D6,IF(AND(ISTEXT('Water Data'!B2),BT6="No",ISNUMBER('Water Data'!D6)),CONCATENATE("[",ROUND('Water Data'!D6,0),"]"),NA()))</f>
        <v>#N/A</v>
      </c>
      <c r="F6" s="506" t="e">
        <f>+IF(AND(ISTEXT('Water Data'!B2),BU6="Yes"),'Water Data'!D9,IF(AND(ISTEXT('Water Data'!B2),BU6="No",ISNUMBER('Water Data'!D9)),CONCATENATE("[",ROUND('Water Data'!D9,0),"]"),NA()))</f>
        <v>#N/A</v>
      </c>
      <c r="G6" s="506" t="e">
        <f>+IF(AND(ISTEXT('Water Data'!B2),BV6="Yes"),100-'Water Data'!E4,IF(AND(ISTEXT('Water Data'!B2),BV6="No",ISNUMBER('Water Data'!E4)),CONCATENATE("[",ROUND(100-'Water Data'!E4,0),"]"),NA()))</f>
        <v>#N/A</v>
      </c>
      <c r="H6" s="506" t="e">
        <f>+IF(AND(ISTEXT('Water Data'!B2),BW6="Yes"),'Water Data'!E6,IF(AND(ISTEXT('Water Data'!B2),BW6="No",ISNUMBER('Water Data'!E6)),CONCATENATE("[",ROUND('Water Data'!E6,0),"]"),NA()))</f>
        <v>#N/A</v>
      </c>
      <c r="I6" s="506" t="e">
        <f>+IF(AND(ISTEXT('Water Data'!B2),BX6="Yes"),'Water Data'!E9,IF(AND(ISTEXT('Water Data'!B2),BX6="No",ISNUMBER('Water Data'!E9)),CONCATENATE("[",ROUND('Water Data'!E9,0),"]"),NA()))</f>
        <v>#N/A</v>
      </c>
      <c r="J6" s="506" t="e">
        <f>+IF(AND(ISTEXT('Water Data'!B2),BY6="Yes"),100-'Water Data'!F4,IF(AND(ISTEXT('Water Data'!B2),BY6="No",ISNUMBER('Water Data'!F4)),CONCATENATE("[",ROUND(100-'Water Data'!F4,0),"]"),NA()))</f>
        <v>#N/A</v>
      </c>
      <c r="K6" s="506" t="e">
        <f>+IF(AND(ISTEXT('Water Data'!B2),BZ6="Yes"),'Water Data'!F6,IF(AND(ISTEXT('Water Data'!B2),BZ6="No",ISNUMBER('Water Data'!F6)),CONCATENATE("[",ROUND('Water Data'!F6,0),"]"),NA()))</f>
        <v>#N/A</v>
      </c>
      <c r="L6" s="506" t="e">
        <f>+IF(AND(ISTEXT('Water Data'!B2),CA6="Yes"),'Water Data'!F9,IF(AND(ISTEXT('Water Data'!B2),CA6="No",ISNUMBER('Water Data'!F9)),CONCATENATE("[",ROUND('Water Data'!F9,0),"]"),NA()))</f>
        <v>#N/A</v>
      </c>
      <c r="M6" s="506" t="e">
        <f>+IF(AND(ISTEXT('Water Data'!B2),CB6="Yes"),100-'Water Data'!G4,IF(AND(ISTEXT('Water Data'!B2),CB6="No",ISNUMBER('Water Data'!G4)),CONCATENATE("[",ROUND(100-'Water Data'!G4,0),"]"),NA()))</f>
        <v>#N/A</v>
      </c>
      <c r="N6" s="506" t="e">
        <f>+IF(AND(ISTEXT('Water Data'!B2),CC6="Yes"),'Water Data'!G6,IF(AND(ISTEXT('Water Data'!B2),CC6="No",ISNUMBER('Water Data'!G6)),CONCATENATE("[",ROUND('Water Data'!G6,0),"]"),NA()))</f>
        <v>#N/A</v>
      </c>
      <c r="O6" s="506" t="e">
        <f>+IF(AND(ISTEXT('Water Data'!B2),CD6="Yes"),'Water Data'!G9,IF(AND(ISTEXT('Water Data'!B2),CD6="No",ISNUMBER('Water Data'!G9)),CONCATENATE("[",ROUND('Water Data'!G9,0),"]"),NA()))</f>
        <v>#N/A</v>
      </c>
      <c r="P6" s="506" t="e">
        <f>+IF(AND(ISTEXT('Water Data'!B2),CE6="Yes"),100-'Water Data'!H4,IF(AND(ISTEXT('Water Data'!B2),CE6="No",ISNUMBER('Water Data'!H4)),CONCATENATE("[",ROUND(100-'Water Data'!H4,0),"]"),NA()))</f>
        <v>#N/A</v>
      </c>
      <c r="Q6" s="506" t="e">
        <f>+IF(AND(ISTEXT('Water Data'!B2),CF6="Yes"),'Water Data'!H6,IF(AND(ISTEXT('Water Data'!B2),CF6="No",ISNUMBER('Water Data'!H6)),CONCATENATE("[",ROUND('Water Data'!H6,0),"]"),NA()))</f>
        <v>#N/A</v>
      </c>
      <c r="R6" s="506" t="e">
        <f>+IF(AND(ISTEXT('Water Data'!B2),CG6="Yes"),'Water Data'!H9,IF(AND(ISTEXT('Water Data'!B2),CG6="No",ISNUMBER('Water Data'!H9)),CONCATENATE("[",ROUND('Water Data'!H9,0),"]"),NA()))</f>
        <v>#N/A</v>
      </c>
      <c r="S6" s="506" t="e">
        <f>+IF(AND(ISTEXT('Water Data'!B2),CH6="Yes"),100-'Water Data'!I4,IF(AND(ISTEXT('Water Data'!B2),CH6="No",ISNUMBER('Water Data'!I4)),CONCATENATE("[",ROUND(100-'Water Data'!I4,0),"]"),NA()))</f>
        <v>#N/A</v>
      </c>
      <c r="T6" s="506" t="e">
        <f>+IF(AND(ISTEXT('Water Data'!B2),CI6="Yes"),'Water Data'!I6,IF(AND(ISTEXT('Water Data'!B2),CI6="No",ISNUMBER('Water Data'!I6)),CONCATENATE("[",ROUND('Water Data'!I6,0),"]"),NA()))</f>
        <v>#N/A</v>
      </c>
      <c r="U6" s="506" t="e">
        <f>+IF(AND(ISTEXT('Water Data'!B2),CJ6="Yes"),'Water Data'!I9,IF(AND(ISTEXT('Water Data'!B2),CJ6="No",ISNUMBER('Water Data'!I9)),CONCATENATE("[",ROUND('Water Data'!I9,0),"]"),NA()))</f>
        <v>#N/A</v>
      </c>
      <c r="V6" s="507" t="e">
        <f>+IF(AND(ISTEXT('Sanitation Data'!B2),CK6="Yes"),100-'Sanitation Data'!D4,IF(AND(ISTEXT('Sanitation Data'!B2),CK6="No",ISNUMBER('Sanitation Data'!D4)),CONCATENATE("[",ROUND(100-'Sanitation Data'!D4,0),"]"),NA()))</f>
        <v>#N/A</v>
      </c>
      <c r="W6" s="507" t="e">
        <f>+IF(AND(ISTEXT('Sanitation Data'!B2),CL6="Yes"),'Sanitation Data'!D6,IF(AND(ISTEXT('Sanitation Data'!B2),CL6="No",ISNUMBER('Sanitation Data'!D6)),CONCATENATE("[",ROUND('Sanitation Data'!D6,0),"]"),NA()))</f>
        <v>#N/A</v>
      </c>
      <c r="X6" s="507" t="e">
        <f>+IF(AND(ISTEXT('Sanitation Data'!B2),CM6="Yes"),'Sanitation Data'!D10,IF(AND(ISTEXT('Sanitation Data'!B2),CM6="No",ISNUMBER('Sanitation Data'!D10)),CONCATENATE("[",ROUND('Sanitation Data'!D10,0),"]"),NA()))</f>
        <v>#N/A</v>
      </c>
      <c r="Y6" s="507" t="e">
        <f>+IF(AND(ISTEXT('Sanitation Data'!B2),CN6="Yes"),'Sanitation Data'!D11,IF(AND(ISTEXT('Sanitation Data'!B2),CN6="No",ISNUMBER('Sanitation Data'!D11)),CONCATENATE("[",ROUND('Sanitation Data'!D11,0),"]"),NA()))</f>
        <v>#N/A</v>
      </c>
      <c r="Z6" s="507" t="e">
        <f>+IF(AND(ISTEXT('Sanitation Data'!B2),CO6="Yes"),'Sanitation Data'!D12,IF(AND(ISTEXT('Sanitation Data'!B2),CO6="No",ISNUMBER('Sanitation Data'!D12)),CONCATENATE("[",ROUND('Sanitation Data'!D12,0),"]"),NA()))</f>
        <v>#N/A</v>
      </c>
      <c r="AA6" s="507" t="e">
        <f>+IF(AND(ISTEXT('Sanitation Data'!B2),CP6="Yes"),100-'Sanitation Data'!E4,IF(AND(ISTEXT('Sanitation Data'!B2),CP6="No",ISNUMBER('Sanitation Data'!E4)),CONCATENATE("[",ROUND(100-'Sanitation Data'!E4,0),"]"),NA()))</f>
        <v>#N/A</v>
      </c>
      <c r="AB6" s="507" t="e">
        <f>+IF(AND(ISTEXT('Sanitation Data'!B2),CQ6="Yes"),'Sanitation Data'!E6,IF(AND(ISTEXT('Sanitation Data'!B2),CQ6="No",ISNUMBER('Sanitation Data'!E6)),CONCATENATE("[",ROUND('Sanitation Data'!E6,0),"]"),NA()))</f>
        <v>#N/A</v>
      </c>
      <c r="AC6" s="507" t="e">
        <f>+IF(AND(ISTEXT('Sanitation Data'!B2),CR6="Yes"),'Sanitation Data'!E10,IF(AND(ISTEXT('Sanitation Data'!B2),CR6="No",ISNUMBER('Sanitation Data'!E10)),CONCATENATE("[",ROUND('Sanitation Data'!E10,0),"]"),NA()))</f>
        <v>#N/A</v>
      </c>
      <c r="AD6" s="507" t="e">
        <f>+IF(AND(ISTEXT('Sanitation Data'!B2),CS6="Yes"),'Sanitation Data'!E11,IF(AND(ISTEXT('Sanitation Data'!B2),CS6="No",ISNUMBER('Sanitation Data'!E11)),CONCATENATE("[",ROUND('Sanitation Data'!E11,0),"]"),NA()))</f>
        <v>#N/A</v>
      </c>
      <c r="AE6" s="507" t="e">
        <f>+IF(AND(ISTEXT('Sanitation Data'!B2),CT6="Yes"),'Sanitation Data'!E12,IF(AND(ISTEXT('Sanitation Data'!B2),CT6="No",ISNUMBER('Sanitation Data'!E12)),CONCATENATE("[",ROUND('Sanitation Data'!E12,0),"]"),NA()))</f>
        <v>#N/A</v>
      </c>
      <c r="AF6" s="507">
        <f>+IF(AND(ISTEXT('Sanitation Data'!B2),CU6="Yes"),100-'Sanitation Data'!F4,IF(AND(ISTEXT('Sanitation Data'!B2),CU6="No",ISNUMBER('Sanitation Data'!F4)),CONCATENATE("[",ROUND(100-'Sanitation Data'!F4,0),"]"),NA()))</f>
        <v>72.7</v>
      </c>
      <c r="AG6" s="507">
        <f>+IF(AND(ISTEXT('Sanitation Data'!B2),CV6="Yes"),'Sanitation Data'!F6,IF(AND(ISTEXT('Sanitation Data'!B2),CV6="No",ISNUMBER('Sanitation Data'!F6)),CONCATENATE("[",ROUND('Sanitation Data'!F6,0),"]"),NA()))</f>
        <v>63.55</v>
      </c>
      <c r="AH6" s="507" t="e">
        <f>+IF(AND(ISTEXT('Sanitation Data'!B2),CW6="Yes"),'Sanitation Data'!F10,IF(AND(ISTEXT('Sanitation Data'!B2),CW6="No",ISNUMBER('Sanitation Data'!F10)),CONCATENATE("[",ROUND('Sanitation Data'!F10,0),"]"),NA()))</f>
        <v>#N/A</v>
      </c>
      <c r="AI6" s="507" t="e">
        <f>+IF(AND(ISTEXT('Sanitation Data'!B2),CX6="Yes"),'Sanitation Data'!F11,IF(AND(ISTEXT('Sanitation Data'!B2),CX6="No",ISNUMBER('Sanitation Data'!F11)),CONCATENATE("[",ROUND('Sanitation Data'!F11,0),"]"),NA()))</f>
        <v>#N/A</v>
      </c>
      <c r="AJ6" s="507" t="e">
        <f>+IF(AND(ISTEXT('Sanitation Data'!B2),CY6="Yes"),'Sanitation Data'!F12,IF(AND(ISTEXT('Sanitation Data'!B2),CY6="No",ISNUMBER('Sanitation Data'!F12)),CONCATENATE("[",ROUND('Sanitation Data'!F12,0),"]"),NA()))</f>
        <v>#N/A</v>
      </c>
      <c r="AK6" s="507" t="e">
        <f>+IF(AND(ISTEXT('Sanitation Data'!B2),CZ6="Yes"),100-'Sanitation Data'!G4,IF(AND(ISTEXT('Sanitation Data'!B2),CZ6="No",ISNUMBER('Sanitation Data'!G4)),CONCATENATE("[",ROUND(100-'Sanitation Data'!G4,0),"]"),NA()))</f>
        <v>#N/A</v>
      </c>
      <c r="AL6" s="507" t="e">
        <f>+IF(AND(ISTEXT('Sanitation Data'!B2),DA6="Yes"),'Sanitation Data'!G6,IF(AND(ISTEXT('Sanitation Data'!B2),DA6="No",ISNUMBER('Sanitation Data'!G6)),CONCATENATE("[",ROUND('Sanitation Data'!G6,0),"]"),NA()))</f>
        <v>#N/A</v>
      </c>
      <c r="AM6" s="507" t="e">
        <f>+IF(AND(ISTEXT('Sanitation Data'!B2),DB6="Yes"),'Sanitation Data'!G10,IF(AND(ISTEXT('Sanitation Data'!B2),DB6="No",ISNUMBER('Sanitation Data'!G10)),CONCATENATE("[",ROUND('Sanitation Data'!G10,0),"]"),NA()))</f>
        <v>#N/A</v>
      </c>
      <c r="AN6" s="507" t="e">
        <f>+IF(AND(ISTEXT('Sanitation Data'!B2),DC6="Yes"),'Sanitation Data'!G11,IF(AND(ISTEXT('Sanitation Data'!B2),DC6="No",ISNUMBER('Sanitation Data'!G11)),CONCATENATE("[",ROUND('Sanitation Data'!G11,0),"]"),NA()))</f>
        <v>#N/A</v>
      </c>
      <c r="AO6" s="507" t="e">
        <f>+IF(AND(ISTEXT('Sanitation Data'!B2),DD6="Yes"),'Sanitation Data'!G12,IF(AND(ISTEXT('Sanitation Data'!B2),DD6="No",ISNUMBER('Sanitation Data'!G12)),CONCATENATE("[",ROUND('Sanitation Data'!G12,0),"]"),NA()))</f>
        <v>#N/A</v>
      </c>
      <c r="AP6" s="507" t="e">
        <f>+IF(AND(ISTEXT('Sanitation Data'!B2),DE6="Yes"),100-'Sanitation Data'!H4,IF(AND(ISTEXT('Sanitation Data'!B2),DE6="No",ISNUMBER('Sanitation Data'!H4)),CONCATENATE("[",ROUND(100-'Sanitation Data'!H4,0),"]"),NA()))</f>
        <v>#N/A</v>
      </c>
      <c r="AQ6" s="507" t="e">
        <f>+IF(AND(ISTEXT('Sanitation Data'!B2),DF6="Yes"),'Sanitation Data'!H6,IF(AND(ISTEXT('Sanitation Data'!B2),DF6="No",ISTEXT('Sanitation Data'!H6)),CONCATENATE("[",ROUND('Sanitation Data'!H6,0),"]"),NA()))</f>
        <v>#N/A</v>
      </c>
      <c r="AR6" s="507" t="e">
        <f>+IF(AND(ISTEXT('Sanitation Data'!B2),DG6="Yes"),'Sanitation Data'!H10,IF(AND(ISTEXT('Sanitation Data'!B2),DG6="No",ISNUMBER('Sanitation Data'!H10)),CONCATENATE("[",ROUND('Sanitation Data'!H10,0),"]"),NA()))</f>
        <v>#N/A</v>
      </c>
      <c r="AS6" s="507" t="e">
        <f>+IF(AND(ISTEXT('Sanitation Data'!B2),DH6="Yes"),'Sanitation Data'!H11,IF(AND(ISTEXT('Sanitation Data'!B2),DH6="No",ISNUMBER('Sanitation Data'!H11)),CONCATENATE("[",ROUND('Sanitation Data'!H11,0),"]"),NA()))</f>
        <v>#N/A</v>
      </c>
      <c r="AT6" s="507" t="e">
        <f>+IF(AND(ISTEXT('Sanitation Data'!B2),DI6="Yes"),'Sanitation Data'!H12,IF(AND(ISTEXT('Sanitation Data'!B2),DI6="No",ISNUMBER('Sanitation Data'!H12)),CONCATENATE("[",ROUND('Sanitation Data'!H12,0),"]"),NA()))</f>
        <v>#N/A</v>
      </c>
      <c r="AU6" s="507" t="e">
        <f>+IF(AND(ISTEXT('Sanitation Data'!B2),DJ6="Yes"),100-'Sanitation Data'!I4,IF(AND(ISTEXT('Sanitation Data'!B2),DJ6="No",ISNUMBER('Sanitation Data'!I4)),CONCATENATE("[",ROUND(100-'Sanitation Data'!I4,0),"]"),NA()))</f>
        <v>#N/A</v>
      </c>
      <c r="AV6" s="507" t="e">
        <f>+IF(AND(ISTEXT('Sanitation Data'!B2),DK6="Yes"),'Sanitation Data'!I6,IF(AND(ISTEXT('Sanitation Data'!B2),DK6="No",ISNUMBER('Sanitation Data'!I6)),CONCATENATE("[",ROUND('Sanitation Data'!I6,0),"]"),NA()))</f>
        <v>#N/A</v>
      </c>
      <c r="AW6" s="507" t="e">
        <f>+IF(AND(ISTEXT('Sanitation Data'!B2),DL6="Yes"),'Sanitation Data'!I10,IF(AND(ISTEXT('Sanitation Data'!B2),DL6="No",ISNUMBER('Sanitation Data'!I10)),CONCATENATE("[",ROUND('Sanitation Data'!I10,0),"]"),NA()))</f>
        <v>#N/A</v>
      </c>
      <c r="AX6" s="507" t="e">
        <f>+IF(AND(ISTEXT('Sanitation Data'!B2),DM6="Yes"),'Sanitation Data'!I11,IF(AND(ISTEXT('Sanitation Data'!B2),DM6="No",ISNUMBER('Sanitation Data'!I11)),CONCATENATE("[",ROUND('Sanitation Data'!I11,0),"]"),NA()))</f>
        <v>#N/A</v>
      </c>
      <c r="AY6" s="507" t="e">
        <f>+IF(AND(ISTEXT('Sanitation Data'!B2),DN6="Yes"),'Sanitation Data'!I12,IF(AND(ISTEXT('Sanitation Data'!B2),DN6="No",ISNUMBER('Sanitation Data'!I12)),CONCATENATE("[",ROUND('Sanitation Data'!I12,0),"]"),NA()))</f>
        <v>#N/A</v>
      </c>
      <c r="AZ6" s="508" t="e">
        <f>+IF(AND(ISTEXT('Hygiene Data'!B2),DO6="Yes"),'Hygiene Data'!D5,IF(AND(ISTEXT('Hygiene Data'!B2),DO6="No",ISNUMBER('Hygiene Data'!D5)),CONCATENATE("[",ROUND('Hygiene Data'!D5,0),"]"),NA()))</f>
        <v>#N/A</v>
      </c>
      <c r="BA6" s="584" t="e">
        <f>+IF(AND(ISTEXT('Hygiene Data'!B2),DP6="Yes"),'Hygiene Data'!D7,IF(AND(ISTEXT('Hygiene Data'!B2),DP6="No",ISNUMBER('Hygiene Data'!D7)),CONCATENATE("[",ROUND('Hygiene Data'!D7,0),"]"),NA()))</f>
        <v>#N/A</v>
      </c>
      <c r="BB6" s="508" t="e">
        <f>+IF(AND(ISTEXT('Hygiene Data'!B2),DQ6="Yes"),'Hygiene Data'!D9,IF(AND(ISTEXT('Hygiene Data'!B2),DQ6="No",ISNUMBER('Hygiene Data'!D9)),CONCATENATE("[",ROUND('Hygiene Data'!D9,0),"]"),NA()))</f>
        <v>#N/A</v>
      </c>
      <c r="BC6" s="508" t="e">
        <f>+IF(AND(ISTEXT('Hygiene Data'!B2),DR6="Yes"),'Hygiene Data'!E5,IF(AND(ISTEXT('Hygiene Data'!B2),DR6="No",ISNUMBER('Hygiene Data'!E5)),CONCATENATE("[",ROUND('Hygiene Data'!E5,0),"]"),NA()))</f>
        <v>#N/A</v>
      </c>
      <c r="BD6" s="508" t="e">
        <f>+IF(AND(ISTEXT('Hygiene Data'!B2),DS6="Yes"),'Hygiene Data'!E7,IF(AND(ISTEXT('Hygiene Data'!B2),DS6="No",ISNUMBER('Hygiene Data'!E7)),CONCATENATE("[",ROUND('Hygiene Data'!E7,0),"]"),NA()))</f>
        <v>#N/A</v>
      </c>
      <c r="BE6" s="508" t="e">
        <f>+IF(AND(ISTEXT('Hygiene Data'!B2),DT6="Yes"),'Hygiene Data'!E9,IF(AND(ISTEXT('Hygiene Data'!B2),DT6="No",ISNUMBER('Hygiene Data'!E9)),CONCATENATE("[",ROUND('Hygiene Data'!E9,0),"]"),NA()))</f>
        <v>#N/A</v>
      </c>
      <c r="BF6" s="508">
        <f>+IF(AND(ISTEXT('Hygiene Data'!B2),DU6="Yes"),'Hygiene Data'!F5,IF(AND(ISTEXT('Hygiene Data'!B2),DU6="No",ISNUMBER('Hygiene Data'!F5)),CONCATENATE("[",ROUND('Hygiene Data'!F5,0),"]"),NA()))</f>
        <v>35.5</v>
      </c>
      <c r="BG6" s="508">
        <f>+IF(AND(ISTEXT('Hygiene Data'!B2),DV6="Yes"),'Hygiene Data'!F7,IF(AND(ISTEXT('Hygiene Data'!B2),DV6="No",ISNUMBER('Hygiene Data'!F7)),CONCATENATE("[",ROUND('Hygiene Data'!F7,0),"]"),NA()))</f>
        <v>28.544122935628259</v>
      </c>
      <c r="BH6" s="508">
        <f>+IF(AND(ISTEXT('Hygiene Data'!B2),DW6="Yes"),'Hygiene Data'!F9,IF(AND(ISTEXT('Hygiene Data'!B2),DW6="No",ISNUMBER('Hygiene Data'!F9)),CONCATENATE("[",ROUND('Hygiene Data'!F9,0),"]"),NA()))</f>
        <v>2.5955096466580216</v>
      </c>
      <c r="BI6" s="508" t="e">
        <f>+IF(AND(ISTEXT('Hygiene Data'!B2),DX6="Yes"),'Hygiene Data'!G5,IF(AND(ISTEXT('Hygiene Data'!B2),DX6="No",ISNUMBER('Hygiene Data'!G5)),CONCATENATE("[",ROUND('Hygiene Data'!G5,0),"]"),NA()))</f>
        <v>#N/A</v>
      </c>
      <c r="BJ6" s="508" t="str">
        <f>+IF(AND(ISTEXT('Hygiene Data'!B2),DY6="Yes"),'Hygiene Data'!G7,IF(AND(ISTEXT('Hygiene Data'!B2),DY6="No",ISNUMBER('Hygiene Data'!G7)),CONCATENATE("[",ROUND('Hygiene Data'!G7,0),"]"),NA()))</f>
        <v>[32]</v>
      </c>
      <c r="BK6" s="508" t="str">
        <f>+IF(AND(ISTEXT('Hygiene Data'!B2),DZ6="Yes"),'Hygiene Data'!G9,IF(AND(ISTEXT('Hygiene Data'!B2),DZ6="No",ISNUMBER('Hygiene Data'!G9)),CONCATENATE("[",ROUND('Hygiene Data'!G9,0),"]"),NA()))</f>
        <v>[10]</v>
      </c>
      <c r="BL6" s="508" t="e">
        <f>+IF(AND(ISTEXT('Hygiene Data'!B2),EA6="Yes"),'Hygiene Data'!H5,IF(AND(ISTEXT('Hygiene Data'!B2),EA6="No",ISNUMBER('Hygiene Data'!H5)),CONCATENATE("[",ROUND('Hygiene Data'!H5,0),"]"),NA()))</f>
        <v>#N/A</v>
      </c>
      <c r="BM6" s="508" t="str">
        <f>+IF(AND(ISTEXT('Hygiene Data'!B2),EB6="Yes"),'Hygiene Data'!H7,IF(AND(ISTEXT('Hygiene Data'!B2),EB6="No",ISNUMBER('Hygiene Data'!H7)),CONCATENATE("[",ROUND('Hygiene Data'!H7,0),"]"),NA()))</f>
        <v>[27]</v>
      </c>
      <c r="BN6" s="508" t="str">
        <f>+IF(AND(ISTEXT('Hygiene Data'!B2),EC6="Yes"),'Hygiene Data'!H9,IF(AND(ISTEXT('Hygiene Data'!B2),EC6="No",ISNUMBER('Hygiene Data'!H9)),CONCATENATE("[",ROUND('Hygiene Data'!H9,0),"]"),NA()))</f>
        <v>[2]</v>
      </c>
      <c r="BO6" s="508" t="e">
        <f>+IF(AND(ISTEXT('Hygiene Data'!B2),ED6="Yes"),'Hygiene Data'!I5,IF(AND(ISTEXT('Hygiene Data'!B2),ED6="No",ISNUMBER('Hygiene Data'!I5)),CONCATENATE("[",ROUND('Hygiene Data'!I5,0),"]"),NA()))</f>
        <v>#N/A</v>
      </c>
      <c r="BP6" s="508" t="str">
        <f>+IF(AND(ISTEXT('Hygiene Data'!B2),EE6="Yes"),'Hygiene Data'!I7,IF(AND(ISTEXT('Hygiene Data'!B2),EE6="No",ISNUMBER('Hygiene Data'!I7)),CONCATENATE("[",ROUND('Hygiene Data'!I7,0),"]"),NA()))</f>
        <v>[29]</v>
      </c>
      <c r="BQ6" s="508" t="str">
        <f>+IF(AND(ISTEXT('Hygiene Data'!B2),EF6="Yes"),'Hygiene Data'!I9,IF(AND(ISTEXT('Hygiene Data'!B2),EF6="No",ISNUMBER('Hygiene Data'!I9)),CONCATENATE("[",ROUND('Hygiene Data'!I9,0),"]"),NA()))</f>
        <v>[1]</v>
      </c>
      <c r="BS6" s="369">
        <f>+'Water Data'!D27</f>
        <v>0</v>
      </c>
      <c r="BT6" s="369">
        <f>+'Water Data'!D28</f>
        <v>0</v>
      </c>
      <c r="BU6" s="369">
        <f>+'Water Data'!D29</f>
        <v>0</v>
      </c>
      <c r="BV6" s="369">
        <f>+'Water Data'!E27</f>
        <v>0</v>
      </c>
      <c r="BW6" s="369">
        <f>+'Water Data'!E28</f>
        <v>0</v>
      </c>
      <c r="BX6" s="369">
        <f>+'Water Data'!E29</f>
        <v>0</v>
      </c>
      <c r="BY6" s="369">
        <f>+'Water Data'!F27</f>
        <v>0</v>
      </c>
      <c r="BZ6" s="369">
        <f>+'Water Data'!F28</f>
        <v>0</v>
      </c>
      <c r="CA6" s="369">
        <f>+'Water Data'!F29</f>
        <v>0</v>
      </c>
      <c r="CB6" s="369">
        <f>+'Water Data'!G27</f>
        <v>0</v>
      </c>
      <c r="CC6" s="369">
        <f>+'Water Data'!G28</f>
        <v>0</v>
      </c>
      <c r="CD6" s="369">
        <f>+'Water Data'!G29</f>
        <v>0</v>
      </c>
      <c r="CE6" s="369">
        <f>+'Water Data'!H27</f>
        <v>0</v>
      </c>
      <c r="CF6" s="369">
        <f>+'Water Data'!H28</f>
        <v>0</v>
      </c>
      <c r="CG6" s="369">
        <f>+'Water Data'!H29</f>
        <v>0</v>
      </c>
      <c r="CH6" s="369">
        <f>+'Water Data'!I27</f>
        <v>0</v>
      </c>
      <c r="CI6" s="369">
        <f>+'Water Data'!I28</f>
        <v>0</v>
      </c>
      <c r="CJ6" s="369">
        <f>+'Water Data'!I29</f>
        <v>0</v>
      </c>
      <c r="CK6" s="369">
        <f>+'Sanitation Data'!D28</f>
        <v>0</v>
      </c>
      <c r="CL6" s="369">
        <f>+'Sanitation Data'!D29</f>
        <v>0</v>
      </c>
      <c r="CM6" s="369">
        <f>+'Sanitation Data'!D30</f>
        <v>0</v>
      </c>
      <c r="CN6" s="369">
        <f>+'Sanitation Data'!D31</f>
        <v>0</v>
      </c>
      <c r="CO6" s="369">
        <f>+'Sanitation Data'!D32</f>
        <v>0</v>
      </c>
      <c r="CP6" s="369">
        <f>+'Sanitation Data'!E28</f>
        <v>0</v>
      </c>
      <c r="CQ6" s="369">
        <f>+'Sanitation Data'!E29</f>
        <v>0</v>
      </c>
      <c r="CR6" s="369">
        <f>+'Sanitation Data'!E30</f>
        <v>0</v>
      </c>
      <c r="CS6" s="369">
        <f>+'Sanitation Data'!E31</f>
        <v>0</v>
      </c>
      <c r="CT6" s="369">
        <f>+'Sanitation Data'!E32</f>
        <v>0</v>
      </c>
      <c r="CU6" s="369" t="str">
        <f>+'Sanitation Data'!F28</f>
        <v>Yes</v>
      </c>
      <c r="CV6" s="369" t="str">
        <f>+'Sanitation Data'!F29</f>
        <v>Yes</v>
      </c>
      <c r="CW6" s="369">
        <f>+'Sanitation Data'!F30</f>
        <v>0</v>
      </c>
      <c r="CX6" s="369">
        <f>+'Sanitation Data'!F31</f>
        <v>0</v>
      </c>
      <c r="CY6" s="369">
        <f>+'Sanitation Data'!F32</f>
        <v>0</v>
      </c>
      <c r="CZ6" s="369">
        <f>+'Sanitation Data'!G28</f>
        <v>0</v>
      </c>
      <c r="DA6" s="369">
        <f>+'Sanitation Data'!G29</f>
        <v>0</v>
      </c>
      <c r="DB6" s="369">
        <f>+'Sanitation Data'!G30</f>
        <v>0</v>
      </c>
      <c r="DC6" s="369">
        <f>+'Sanitation Data'!G31</f>
        <v>0</v>
      </c>
      <c r="DD6" s="369">
        <f>+'Sanitation Data'!G32</f>
        <v>0</v>
      </c>
      <c r="DE6" s="369">
        <f>+'Sanitation Data'!H28</f>
        <v>0</v>
      </c>
      <c r="DF6" s="369">
        <f>+'Sanitation Data'!H29</f>
        <v>0</v>
      </c>
      <c r="DG6" s="369">
        <f>+'Sanitation Data'!H30</f>
        <v>0</v>
      </c>
      <c r="DH6" s="369">
        <f>+'Sanitation Data'!H31</f>
        <v>0</v>
      </c>
      <c r="DI6" s="369">
        <f>+'Sanitation Data'!H32</f>
        <v>0</v>
      </c>
      <c r="DJ6" s="369">
        <f>+'Sanitation Data'!I28</f>
        <v>0</v>
      </c>
      <c r="DK6" s="369">
        <f>+'Sanitation Data'!I29</f>
        <v>0</v>
      </c>
      <c r="DL6" s="369">
        <f>+'Sanitation Data'!I30</f>
        <v>0</v>
      </c>
      <c r="DM6" s="369">
        <f>+'Sanitation Data'!I31</f>
        <v>0</v>
      </c>
      <c r="DN6" s="369">
        <f>+'Sanitation Data'!I32</f>
        <v>0</v>
      </c>
      <c r="DO6" s="369">
        <f>+'Hygiene Data'!D11</f>
        <v>0</v>
      </c>
      <c r="DP6" s="369">
        <f>+'Hygiene Data'!D12</f>
        <v>0</v>
      </c>
      <c r="DQ6" s="369">
        <f>+'Hygiene Data'!D13</f>
        <v>0</v>
      </c>
      <c r="DR6" s="369">
        <f>+'Hygiene Data'!E11</f>
        <v>0</v>
      </c>
      <c r="DS6" s="369">
        <f>+'Hygiene Data'!E12</f>
        <v>0</v>
      </c>
      <c r="DT6" s="369">
        <f>+'Hygiene Data'!E13</f>
        <v>0</v>
      </c>
      <c r="DU6" s="369" t="str">
        <f>+'Hygiene Data'!F11</f>
        <v>Yes</v>
      </c>
      <c r="DV6" s="369" t="str">
        <f>+'Hygiene Data'!F12</f>
        <v>Yes</v>
      </c>
      <c r="DW6" s="369" t="str">
        <f>+'Hygiene Data'!F13</f>
        <v>Yes</v>
      </c>
      <c r="DX6" s="369">
        <f>+'Hygiene Data'!G11</f>
        <v>0</v>
      </c>
      <c r="DY6" s="369" t="str">
        <f>+'Hygiene Data'!G12</f>
        <v>No</v>
      </c>
      <c r="DZ6" s="369" t="str">
        <f>+'Hygiene Data'!G13</f>
        <v>No</v>
      </c>
      <c r="EA6" s="369">
        <f>+'Hygiene Data'!H11</f>
        <v>0</v>
      </c>
      <c r="EB6" s="369" t="str">
        <f>+'Hygiene Data'!H12</f>
        <v>No</v>
      </c>
      <c r="EC6" s="369" t="str">
        <f>+'Hygiene Data'!H13</f>
        <v>No</v>
      </c>
      <c r="ED6" s="369">
        <f>+'Hygiene Data'!I11</f>
        <v>0</v>
      </c>
      <c r="EE6" s="369" t="str">
        <f>+'Hygiene Data'!I12</f>
        <v>No</v>
      </c>
      <c r="EF6" s="369" t="str">
        <f>+'Hygiene Data'!I13</f>
        <v>No</v>
      </c>
    </row>
    <row r="7" spans="1:136" x14ac:dyDescent="0.25">
      <c r="A7" s="478" t="str">
        <f ca="1">+IF(OFFSET('Water Data'!$B$2,0,10*ROW('Water Data'!E1))="","",OFFSET('Water Data'!$B$2,0,10*ROW('Water Data'!E1)))</f>
        <v>VNM_2006_HLSS</v>
      </c>
      <c r="B7" s="47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505">
        <f t="shared" ref="C7:C70" ca="1" si="0">+IF(ISNUMBER(VALUE(MID(A7,5,4))), VALUE(MID(A7, 5,4)),"")</f>
        <v>2006</v>
      </c>
      <c r="D7" s="50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6">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88.4</v>
      </c>
      <c r="F7" s="50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6">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86.9</v>
      </c>
      <c r="R7" s="50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6">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90.800000000000011</v>
      </c>
      <c r="U7" s="50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7"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7">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75.2</v>
      </c>
      <c r="X7" s="50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7">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72.2</v>
      </c>
      <c r="AR7" s="50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7">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80.25</v>
      </c>
      <c r="AW7" s="50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9" t="str">
        <f ca="1">+IF(OFFSET('Water Data'!$D$27,0,10*ROW('Water Data'!D1))="","",OFFSET('Water Data'!$D$27,0,10*ROW('Water Data'!D1)))</f>
        <v/>
      </c>
      <c r="BT7" s="369" t="str">
        <f ca="1">+IF(OFFSET('Water Data'!$D$28,0,10*ROW('Water Data'!D1))="","",OFFSET('Water Data'!$D$28,0,10*ROW('Water Data'!D1)))</f>
        <v>Yes</v>
      </c>
      <c r="BU7" s="369" t="str">
        <f ca="1">+IF(OFFSET('Water Data'!$D$29,0,10*ROW('Water Data'!D1))="","",OFFSET('Water Data'!$D$29,0,10*ROW('Water Data'!D1)))</f>
        <v/>
      </c>
      <c r="BV7" s="369" t="str">
        <f ca="1">+IF(OFFSET('Water Data'!$E$27,0,10*ROW('Water Data'!E1))="","",OFFSET('Water Data'!$E$27,0,10*ROW('Water Data'!E1)))</f>
        <v/>
      </c>
      <c r="BW7" s="369" t="str">
        <f ca="1">+IF(OFFSET('Water Data'!$E$28,0,10*ROW('Water Data'!E1))="","",OFFSET('Water Data'!$E$28,0,10*ROW('Water Data'!E1)))</f>
        <v/>
      </c>
      <c r="BX7" s="369" t="str">
        <f ca="1">+IF(OFFSET('Water Data'!$E$29,0,10*ROW('Water Data'!E1))="","",OFFSET('Water Data'!$E$29,0,10*ROW('Water Data'!E1)))</f>
        <v/>
      </c>
      <c r="BY7" s="369" t="str">
        <f ca="1">+IF(OFFSET('Water Data'!$F$27,0,10*ROW('Water Data'!F1))="","",OFFSET('Water Data'!$F$27,0,10*ROW('Water Data'!F1)))</f>
        <v/>
      </c>
      <c r="BZ7" s="369" t="str">
        <f ca="1">+IF(OFFSET('Water Data'!$F$28,0,10*ROW('Water Data'!F1))="","",OFFSET('Water Data'!$F$28,0,10*ROW('Water Data'!F1)))</f>
        <v/>
      </c>
      <c r="CA7" s="369" t="str">
        <f ca="1">+IF(OFFSET('Water Data'!$F$29,0,10*ROW('Water Data'!F1))="","",OFFSET('Water Data'!$F$29,0,10*ROW('Water Data'!F1)))</f>
        <v/>
      </c>
      <c r="CB7" s="369" t="str">
        <f ca="1">+IF(OFFSET('Water Data'!$G$27,0,10*ROW('Water Data'!G1))="","",OFFSET('Water Data'!$G$27,0,10*ROW('Water Data'!G1)))</f>
        <v/>
      </c>
      <c r="CC7" s="369" t="str">
        <f ca="1">+IF(OFFSET('Water Data'!$G$28,0,10*ROW('Water Data'!G1))="","",OFFSET('Water Data'!$G$28,0,10*ROW('Water Data'!G1)))</f>
        <v/>
      </c>
      <c r="CD7" s="369" t="str">
        <f ca="1">+IF(OFFSET('Water Data'!$G$29,0,10*ROW('Water Data'!G1))="","",OFFSET('Water Data'!$G$29,0,10*ROW('Water Data'!G1)))</f>
        <v/>
      </c>
      <c r="CE7" s="369" t="str">
        <f ca="1">+IF(OFFSET('Water Data'!$H$27,0,10*ROW('Water Data'!H1))="","",OFFSET('Water Data'!$H$27,0,10*ROW('Water Data'!H1)))</f>
        <v/>
      </c>
      <c r="CF7" s="369" t="str">
        <f ca="1">+IF(OFFSET('Water Data'!$H$28,0,10*ROW('Water Data'!H1))="","",OFFSET('Water Data'!$H$28,0,10*ROW('Water Data'!H1)))</f>
        <v>Yes</v>
      </c>
      <c r="CG7" s="369" t="str">
        <f ca="1">+IF(OFFSET('Water Data'!$H$29,0,10*ROW('Water Data'!H1))="","",OFFSET('Water Data'!$H$29,0,10*ROW('Water Data'!H1)))</f>
        <v/>
      </c>
      <c r="CH7" s="369" t="str">
        <f ca="1">+IF(OFFSET('Water Data'!$I$27,0,10*ROW('Water Data'!I1))="","",OFFSET('Water Data'!$I$27,0,10*ROW('Water Data'!I1)))</f>
        <v/>
      </c>
      <c r="CI7" s="369" t="str">
        <f ca="1">+IF(OFFSET('Water Data'!$I$28,0,10*ROW('Water Data'!I1))="","",OFFSET('Water Data'!$I$28,0,10*ROW('Water Data'!I1)))</f>
        <v>Yes</v>
      </c>
      <c r="CJ7" s="369" t="str">
        <f ca="1">+IF(OFFSET('Water Data'!$I$29,0,10*ROW('Water Data'!I1))="","",OFFSET('Water Data'!$I$29,0,10*ROW('Water Data'!I1)))</f>
        <v/>
      </c>
      <c r="CK7" s="369" t="str">
        <f ca="1">+IF(OFFSET('Sanitation Data'!$D$28,0,10*ROW('Sanitation Data'!D1))="","",OFFSET('Sanitation Data'!$D$28,0,10*ROW('Sanitation Data'!D1)))</f>
        <v/>
      </c>
      <c r="CL7" s="369" t="str">
        <f ca="1">+IF(OFFSET('Sanitation Data'!$D$29,0,10*ROW('Sanitation Data'!D1))="","",OFFSET('Sanitation Data'!$D$29,0,10*ROW('Sanitation Data'!D1)))</f>
        <v>Yes</v>
      </c>
      <c r="CM7" s="369" t="str">
        <f ca="1">+IF(OFFSET('Sanitation Data'!$D$30,0,10*ROW('Sanitation Data'!D1))="","",OFFSET('Sanitation Data'!$D$30,0,10*ROW('Sanitation Data'!D1)))</f>
        <v/>
      </c>
      <c r="CN7" s="369" t="str">
        <f ca="1">+IF(OFFSET('Sanitation Data'!$D$31,0,10*ROW('Sanitation Data'!D1))="","",OFFSET('Sanitation Data'!$D$31,0,10*ROW('Sanitation Data'!D1)))</f>
        <v/>
      </c>
      <c r="CO7" s="369" t="str">
        <f ca="1">+IF(OFFSET('Sanitation Data'!$D$32,0,10*ROW('Sanitation Data'!D1))="","",OFFSET('Sanitation Data'!$D$32,0,10*ROW('Sanitation Data'!D1)))</f>
        <v/>
      </c>
      <c r="CP7" s="369" t="str">
        <f ca="1">+IF(OFFSET('Sanitation Data'!$E$28,0,10*ROW('Sanitation Data'!E1))="","",OFFSET('Sanitation Data'!$E$28,0,10*ROW('Sanitation Data'!E1)))</f>
        <v/>
      </c>
      <c r="CQ7" s="369" t="str">
        <f ca="1">+IF(OFFSET('Sanitation Data'!$E$29,0,10*ROW('Sanitation Data'!E1))="","",OFFSET('Sanitation Data'!$E$29,0,10*ROW('Sanitation Data'!E1)))</f>
        <v/>
      </c>
      <c r="CR7" s="369" t="str">
        <f ca="1">+IF(OFFSET('Sanitation Data'!$E$30,0,10*ROW('Sanitation Data'!E1))="","",OFFSET('Sanitation Data'!$E$30,0,10*ROW('Sanitation Data'!E1)))</f>
        <v/>
      </c>
      <c r="CS7" s="369" t="str">
        <f ca="1">+IF(OFFSET('Sanitation Data'!$E$31,0,10*ROW('Sanitation Data'!E1))="","",OFFSET('Sanitation Data'!$E$31,0,10*ROW('Sanitation Data'!E1)))</f>
        <v/>
      </c>
      <c r="CT7" s="369" t="str">
        <f ca="1">+IF(OFFSET('Sanitation Data'!$E$32,0,10*ROW('Sanitation Data'!E1))="","",OFFSET('Sanitation Data'!$E$32,0,10*ROW('Sanitation Data'!E1)))</f>
        <v/>
      </c>
      <c r="CU7" s="369" t="str">
        <f ca="1">+IF(OFFSET('Sanitation Data'!$F$28,0,10*ROW('Sanitation Data'!F1))="","",OFFSET('Sanitation Data'!$F$28,0,10*ROW('Sanitation Data'!F1)))</f>
        <v/>
      </c>
      <c r="CV7" s="369" t="str">
        <f ca="1">+IF(OFFSET('Sanitation Data'!$F$29,0,10*ROW('Sanitation Data'!F1))="","",OFFSET('Sanitation Data'!$F$29,0,10*ROW('Sanitation Data'!F1)))</f>
        <v/>
      </c>
      <c r="CW7" s="369" t="str">
        <f ca="1">+IF(OFFSET('Sanitation Data'!$F$30,0,10*ROW('Sanitation Data'!F1))="","",OFFSET('Sanitation Data'!$F$30,0,10*ROW('Sanitation Data'!F1)))</f>
        <v/>
      </c>
      <c r="CX7" s="369" t="str">
        <f ca="1">+IF(OFFSET('Sanitation Data'!$F$31,0,10*ROW('Sanitation Data'!F1))="","",OFFSET('Sanitation Data'!$F$31,0,10*ROW('Sanitation Data'!F1)))</f>
        <v/>
      </c>
      <c r="CY7" s="369" t="str">
        <f ca="1">+IF(OFFSET('Sanitation Data'!$F$32,0,10*ROW('Sanitation Data'!F1))="","",OFFSET('Sanitation Data'!$F$32,0,10*ROW('Sanitation Data'!F1)))</f>
        <v/>
      </c>
      <c r="CZ7" s="369" t="str">
        <f ca="1">+IF(OFFSET('Sanitation Data'!$G$28,0,10*ROW('Sanitation Data'!G1))="","",OFFSET('Sanitation Data'!$G$28,0,10*ROW('Sanitation Data'!G1)))</f>
        <v/>
      </c>
      <c r="DA7" s="369" t="str">
        <f ca="1">+IF(OFFSET('Sanitation Data'!$G$29,0,10*ROW('Sanitation Data'!G1))="","",OFFSET('Sanitation Data'!$G$29,0,10*ROW('Sanitation Data'!G1)))</f>
        <v/>
      </c>
      <c r="DB7" s="369" t="str">
        <f ca="1">+IF(OFFSET('Sanitation Data'!$G$30,0,10*ROW('Sanitation Data'!G1))="","",OFFSET('Sanitation Data'!$G$30,0,10*ROW('Sanitation Data'!G1)))</f>
        <v/>
      </c>
      <c r="DC7" s="369" t="str">
        <f ca="1">+IF(OFFSET('Sanitation Data'!$G$31,0,10*ROW('Sanitation Data'!G1))="","",OFFSET('Sanitation Data'!$G$31,0,10*ROW('Sanitation Data'!G1)))</f>
        <v/>
      </c>
      <c r="DD7" s="369" t="str">
        <f ca="1">+IF(OFFSET('Sanitation Data'!$G$32,0,10*ROW('Sanitation Data'!G1))="","",OFFSET('Sanitation Data'!$G$32,0,10*ROW('Sanitation Data'!G1)))</f>
        <v/>
      </c>
      <c r="DE7" s="369" t="str">
        <f ca="1">+IF(OFFSET('Sanitation Data'!$H$28,0,10*ROW('Sanitation Data'!H1))="","",OFFSET('Sanitation Data'!$H$28,0,10*ROW('Sanitation Data'!H1)))</f>
        <v/>
      </c>
      <c r="DF7" s="369" t="str">
        <f ca="1">+IF(OFFSET('Sanitation Data'!$H$29,0,10*ROW('Sanitation Data'!H1))="","",OFFSET('Sanitation Data'!$H$29,0,10*ROW('Sanitation Data'!H1)))</f>
        <v>Yes</v>
      </c>
      <c r="DG7" s="369" t="str">
        <f ca="1">+IF(OFFSET('Sanitation Data'!$H$30,0,10*ROW('Sanitation Data'!H1))="","",OFFSET('Sanitation Data'!$H$30,0,10*ROW('Sanitation Data'!H1)))</f>
        <v/>
      </c>
      <c r="DH7" s="369" t="str">
        <f ca="1">+IF(OFFSET('Sanitation Data'!$H$31,0,10*ROW('Sanitation Data'!H1))="","",OFFSET('Sanitation Data'!$H$31,0,10*ROW('Sanitation Data'!H1)))</f>
        <v/>
      </c>
      <c r="DI7" s="369" t="str">
        <f ca="1">+IF(OFFSET('Sanitation Data'!$H$32,0,10*ROW('Sanitation Data'!H1))="","",OFFSET('Sanitation Data'!$H$32,0,10*ROW('Sanitation Data'!H1)))</f>
        <v/>
      </c>
      <c r="DJ7" s="369" t="str">
        <f ca="1">+IF(OFFSET('Sanitation Data'!$I$28,0,10*ROW('Sanitation Data'!I1))="","",OFFSET('Sanitation Data'!$I$28,0,10*ROW('Sanitation Data'!I1)))</f>
        <v/>
      </c>
      <c r="DK7" s="369" t="str">
        <f ca="1">+IF(OFFSET('Sanitation Data'!$I$29,0,10*ROW('Sanitation Data'!I1))="","",OFFSET('Sanitation Data'!$I$29,0,10*ROW('Sanitation Data'!I1)))</f>
        <v>Yes</v>
      </c>
      <c r="DL7" s="369" t="str">
        <f ca="1">+IF(OFFSET('Sanitation Data'!$I$30,0,10*ROW('Sanitation Data'!I1))="","",OFFSET('Sanitation Data'!$I$30,0,10*ROW('Sanitation Data'!I1)))</f>
        <v/>
      </c>
      <c r="DM7" s="369" t="str">
        <f ca="1">+IF(OFFSET('Sanitation Data'!$I$31,0,10*ROW('Sanitation Data'!I1))="","",OFFSET('Sanitation Data'!$I$31,0,10*ROW('Sanitation Data'!I1)))</f>
        <v/>
      </c>
      <c r="DN7" s="369" t="str">
        <f ca="1">+IF(OFFSET('Sanitation Data'!$I$32,0,10*ROW('Sanitation Data'!I1))="","",OFFSET('Sanitation Data'!$I$32,0,10*ROW('Sanitation Data'!I1)))</f>
        <v/>
      </c>
      <c r="DO7" s="369" t="str">
        <f ca="1">+IF(OFFSET('Hygiene Data'!$D$11,0,10*ROW('Hygiene Data'!D1))="","",OFFSET('Hygiene Data'!$D$11,0,10*ROW('Hygiene Data'!D1)))</f>
        <v/>
      </c>
      <c r="DP7" s="369" t="str">
        <f ca="1">+IF(OFFSET('Hygiene Data'!$D$12,0,10*ROW('Hygiene Data'!D1))="","",OFFSET('Hygiene Data'!$D$12,0,10*ROW('Hygiene Data'!D1)))</f>
        <v/>
      </c>
      <c r="DQ7" s="369" t="str">
        <f ca="1">+IF(OFFSET('Hygiene Data'!$D$13,0,10*ROW('Hygiene Data'!D1))="","",OFFSET('Hygiene Data'!$D$13,0,10*ROW('Hygiene Data'!D1)))</f>
        <v/>
      </c>
      <c r="DR7" s="369" t="str">
        <f ca="1">+IF(OFFSET('Hygiene Data'!$E$11,0,10*ROW('Hygiene Data'!E1))="","",OFFSET('Hygiene Data'!$E$11,0,10*ROW('Hygiene Data'!E1)))</f>
        <v/>
      </c>
      <c r="DS7" s="369" t="str">
        <f ca="1">+IF(OFFSET('Hygiene Data'!$E$12,0,10*ROW('Hygiene Data'!E1))="","",OFFSET('Hygiene Data'!$E$12,0,10*ROW('Hygiene Data'!E1)))</f>
        <v/>
      </c>
      <c r="DT7" s="369" t="str">
        <f ca="1">+IF(OFFSET('Hygiene Data'!$E$13,0,10*ROW('Hygiene Data'!E1))="","",OFFSET('Hygiene Data'!$E$13,0,10*ROW('Hygiene Data'!E1)))</f>
        <v/>
      </c>
      <c r="DU7" s="369" t="str">
        <f ca="1">+IF(OFFSET('Hygiene Data'!$F$11,0,10*ROW('Hygiene Data'!F1))="","",OFFSET('Hygiene Data'!$F$11,0,10*ROW('Hygiene Data'!F1)))</f>
        <v/>
      </c>
      <c r="DV7" s="369" t="str">
        <f ca="1">+IF(OFFSET('Hygiene Data'!$F$12,0,10*ROW('Hygiene Data'!F1))="","",OFFSET('Hygiene Data'!$F$12,0,10*ROW('Hygiene Data'!F1)))</f>
        <v/>
      </c>
      <c r="DW7" s="369" t="str">
        <f ca="1">+IF(OFFSET('Hygiene Data'!$F$13,0,10*ROW('Hygiene Data'!F1))="","",OFFSET('Hygiene Data'!$F$13,0,10*ROW('Hygiene Data'!F1)))</f>
        <v/>
      </c>
      <c r="DX7" s="369" t="str">
        <f ca="1">+IF(OFFSET('Hygiene Data'!$G$11,0,10*ROW('Hygiene Data'!G1))="","",OFFSET('Hygiene Data'!$G$11,0,10*ROW('Hygiene Data'!G1)))</f>
        <v/>
      </c>
      <c r="DY7" s="369" t="str">
        <f ca="1">+IF(OFFSET('Hygiene Data'!$G$12,0,10*ROW('Hygiene Data'!G1))="","",OFFSET('Hygiene Data'!$G$12,0,10*ROW('Hygiene Data'!G1)))</f>
        <v/>
      </c>
      <c r="DZ7" s="369" t="str">
        <f ca="1">+IF(OFFSET('Hygiene Data'!$G$13,0,10*ROW('Hygiene Data'!G1))="","",OFFSET('Hygiene Data'!$G$13,0,10*ROW('Hygiene Data'!G1)))</f>
        <v/>
      </c>
      <c r="EA7" s="369" t="str">
        <f ca="1">+IF(OFFSET('Hygiene Data'!$H$11,0,10*ROW('Hygiene Data'!H1))="","",OFFSET('Hygiene Data'!$H$11,0,10*ROW('Hygiene Data'!H1)))</f>
        <v/>
      </c>
      <c r="EB7" s="369" t="str">
        <f ca="1">+IF(OFFSET('Hygiene Data'!$H$12,0,10*ROW('Hygiene Data'!H1))="","",OFFSET('Hygiene Data'!$H$12,0,10*ROW('Hygiene Data'!H1)))</f>
        <v/>
      </c>
      <c r="EC7" s="369" t="str">
        <f ca="1">+IF(OFFSET('Hygiene Data'!$H$13,0,10*ROW('Hygiene Data'!H1))="","",OFFSET('Hygiene Data'!$H$13,0,10*ROW('Hygiene Data'!H1)))</f>
        <v/>
      </c>
      <c r="ED7" s="369" t="str">
        <f ca="1">+IF(OFFSET('Hygiene Data'!$I$11,0,10*ROW('Hygiene Data'!I1))="","",OFFSET('Hygiene Data'!$I$11,0,10*ROW('Hygiene Data'!I1)))</f>
        <v/>
      </c>
      <c r="EE7" s="369" t="str">
        <f ca="1">+IF(OFFSET('Hygiene Data'!$I$12,0,10*ROW('Hygiene Data'!I1))="","",OFFSET('Hygiene Data'!$I$12,0,10*ROW('Hygiene Data'!I1)))</f>
        <v/>
      </c>
      <c r="EF7" s="369" t="str">
        <f ca="1">+IF(OFFSET('Hygiene Data'!$I$13,0,10*ROW('Hygiene Data'!I1))="","",OFFSET('Hygiene Data'!$I$13,0,10*ROW('Hygiene Data'!I1)))</f>
        <v/>
      </c>
    </row>
    <row r="8" spans="1:136" x14ac:dyDescent="0.25">
      <c r="A8" s="478" t="str">
        <f ca="1">+IF(OFFSET('Water Data'!$B$2,0,10*ROW('Water Data'!E2))="","",OFFSET('Water Data'!$B$2,0,10*ROW('Water Data'!E2)))</f>
        <v>VNM_2012_YL</v>
      </c>
      <c r="B8" s="47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Survey</v>
      </c>
      <c r="C8" s="505">
        <f t="shared" ca="1" si="0"/>
        <v>2012</v>
      </c>
      <c r="D8" s="506" t="str">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[98]</v>
      </c>
      <c r="E8" s="506"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[50]</v>
      </c>
      <c r="F8" s="50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6" t="str">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[98]</v>
      </c>
      <c r="Q8" s="506" t="str">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[50]</v>
      </c>
      <c r="R8" s="50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6"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7"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7" t="str">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[84]</v>
      </c>
      <c r="Y8" s="50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7" t="str">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[75]</v>
      </c>
      <c r="AA8" s="50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7"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7" t="str">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[84]</v>
      </c>
      <c r="AS8" s="50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7" t="str">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[75]</v>
      </c>
      <c r="AU8" s="50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9" t="str">
        <f ca="1">+IF(OFFSET('Water Data'!$D$27,0,10*ROW('Water Data'!D2))="","",OFFSET('Water Data'!$D$27,0,10*ROW('Water Data'!D2)))</f>
        <v>No</v>
      </c>
      <c r="BT8" s="369" t="str">
        <f ca="1">+IF(OFFSET('Water Data'!$D$28,0,10*ROW('Water Data'!D2))="","",OFFSET('Water Data'!$D$28,0,10*ROW('Water Data'!D2)))</f>
        <v>No</v>
      </c>
      <c r="BU8" s="369" t="str">
        <f ca="1">+IF(OFFSET('Water Data'!$D$29,0,10*ROW('Water Data'!D2))="","",OFFSET('Water Data'!$D$29,0,10*ROW('Water Data'!D2)))</f>
        <v/>
      </c>
      <c r="BV8" s="369" t="str">
        <f ca="1">+IF(OFFSET('Water Data'!$E$27,0,10*ROW('Water Data'!E2))="","",OFFSET('Water Data'!$E$27,0,10*ROW('Water Data'!E2)))</f>
        <v/>
      </c>
      <c r="BW8" s="369" t="str">
        <f ca="1">+IF(OFFSET('Water Data'!$E$28,0,10*ROW('Water Data'!E2))="","",OFFSET('Water Data'!$E$28,0,10*ROW('Water Data'!E2)))</f>
        <v/>
      </c>
      <c r="BX8" s="369" t="str">
        <f ca="1">+IF(OFFSET('Water Data'!$E$29,0,10*ROW('Water Data'!E2))="","",OFFSET('Water Data'!$E$29,0,10*ROW('Water Data'!E2)))</f>
        <v/>
      </c>
      <c r="BY8" s="369" t="str">
        <f ca="1">+IF(OFFSET('Water Data'!$F$27,0,10*ROW('Water Data'!F2))="","",OFFSET('Water Data'!$F$27,0,10*ROW('Water Data'!F2)))</f>
        <v/>
      </c>
      <c r="BZ8" s="369" t="str">
        <f ca="1">+IF(OFFSET('Water Data'!$F$28,0,10*ROW('Water Data'!F2))="","",OFFSET('Water Data'!$F$28,0,10*ROW('Water Data'!F2)))</f>
        <v/>
      </c>
      <c r="CA8" s="369" t="str">
        <f ca="1">+IF(OFFSET('Water Data'!$F$29,0,10*ROW('Water Data'!F2))="","",OFFSET('Water Data'!$F$29,0,10*ROW('Water Data'!F2)))</f>
        <v/>
      </c>
      <c r="CB8" s="369" t="str">
        <f ca="1">+IF(OFFSET('Water Data'!$G$27,0,10*ROW('Water Data'!G2))="","",OFFSET('Water Data'!$G$27,0,10*ROW('Water Data'!G2)))</f>
        <v/>
      </c>
      <c r="CC8" s="369" t="str">
        <f ca="1">+IF(OFFSET('Water Data'!$G$28,0,10*ROW('Water Data'!G2))="","",OFFSET('Water Data'!$G$28,0,10*ROW('Water Data'!G2)))</f>
        <v/>
      </c>
      <c r="CD8" s="369" t="str">
        <f ca="1">+IF(OFFSET('Water Data'!$G$29,0,10*ROW('Water Data'!G2))="","",OFFSET('Water Data'!$G$29,0,10*ROW('Water Data'!G2)))</f>
        <v/>
      </c>
      <c r="CE8" s="369" t="str">
        <f ca="1">+IF(OFFSET('Water Data'!$H$27,0,10*ROW('Water Data'!H2))="","",OFFSET('Water Data'!$H$27,0,10*ROW('Water Data'!H2)))</f>
        <v>No</v>
      </c>
      <c r="CF8" s="369" t="str">
        <f ca="1">+IF(OFFSET('Water Data'!$H$28,0,10*ROW('Water Data'!H2))="","",OFFSET('Water Data'!$H$28,0,10*ROW('Water Data'!H2)))</f>
        <v>No</v>
      </c>
      <c r="CG8" s="369" t="str">
        <f ca="1">+IF(OFFSET('Water Data'!$H$29,0,10*ROW('Water Data'!H2))="","",OFFSET('Water Data'!$H$29,0,10*ROW('Water Data'!H2)))</f>
        <v/>
      </c>
      <c r="CH8" s="369" t="str">
        <f ca="1">+IF(OFFSET('Water Data'!$I$27,0,10*ROW('Water Data'!I2))="","",OFFSET('Water Data'!$I$27,0,10*ROW('Water Data'!I2)))</f>
        <v/>
      </c>
      <c r="CI8" s="369" t="str">
        <f ca="1">+IF(OFFSET('Water Data'!$I$28,0,10*ROW('Water Data'!I2))="","",OFFSET('Water Data'!$I$28,0,10*ROW('Water Data'!I2)))</f>
        <v/>
      </c>
      <c r="CJ8" s="369" t="str">
        <f ca="1">+IF(OFFSET('Water Data'!$I$29,0,10*ROW('Water Data'!I2))="","",OFFSET('Water Data'!$I$29,0,10*ROW('Water Data'!I2)))</f>
        <v/>
      </c>
      <c r="CK8" s="369" t="str">
        <f ca="1">+IF(OFFSET('Sanitation Data'!$D$28,0,10*ROW('Sanitation Data'!D2))="","",OFFSET('Sanitation Data'!$D$28,0,10*ROW('Sanitation Data'!D2)))</f>
        <v/>
      </c>
      <c r="CL8" s="369" t="str">
        <f ca="1">+IF(OFFSET('Sanitation Data'!$D$29,0,10*ROW('Sanitation Data'!D2))="","",OFFSET('Sanitation Data'!$D$29,0,10*ROW('Sanitation Data'!D2)))</f>
        <v/>
      </c>
      <c r="CM8" s="369" t="str">
        <f ca="1">+IF(OFFSET('Sanitation Data'!$D$30,0,10*ROW('Sanitation Data'!D2))="","",OFFSET('Sanitation Data'!$D$30,0,10*ROW('Sanitation Data'!D2)))</f>
        <v>No</v>
      </c>
      <c r="CN8" s="369" t="str">
        <f ca="1">+IF(OFFSET('Sanitation Data'!$D$31,0,10*ROW('Sanitation Data'!D2))="","",OFFSET('Sanitation Data'!$D$31,0,10*ROW('Sanitation Data'!D2)))</f>
        <v/>
      </c>
      <c r="CO8" s="369" t="str">
        <f ca="1">+IF(OFFSET('Sanitation Data'!$D$32,0,10*ROW('Sanitation Data'!D2))="","",OFFSET('Sanitation Data'!$D$32,0,10*ROW('Sanitation Data'!D2)))</f>
        <v>No</v>
      </c>
      <c r="CP8" s="369" t="str">
        <f ca="1">+IF(OFFSET('Sanitation Data'!$E$28,0,10*ROW('Sanitation Data'!E2))="","",OFFSET('Sanitation Data'!$E$28,0,10*ROW('Sanitation Data'!E2)))</f>
        <v/>
      </c>
      <c r="CQ8" s="369" t="str">
        <f ca="1">+IF(OFFSET('Sanitation Data'!$E$29,0,10*ROW('Sanitation Data'!E2))="","",OFFSET('Sanitation Data'!$E$29,0,10*ROW('Sanitation Data'!E2)))</f>
        <v/>
      </c>
      <c r="CR8" s="369" t="str">
        <f ca="1">+IF(OFFSET('Sanitation Data'!$E$30,0,10*ROW('Sanitation Data'!E2))="","",OFFSET('Sanitation Data'!$E$30,0,10*ROW('Sanitation Data'!E2)))</f>
        <v/>
      </c>
      <c r="CS8" s="369" t="str">
        <f ca="1">+IF(OFFSET('Sanitation Data'!$E$31,0,10*ROW('Sanitation Data'!E2))="","",OFFSET('Sanitation Data'!$E$31,0,10*ROW('Sanitation Data'!E2)))</f>
        <v/>
      </c>
      <c r="CT8" s="369" t="str">
        <f ca="1">+IF(OFFSET('Sanitation Data'!$E$32,0,10*ROW('Sanitation Data'!E2))="","",OFFSET('Sanitation Data'!$E$32,0,10*ROW('Sanitation Data'!E2)))</f>
        <v/>
      </c>
      <c r="CU8" s="369" t="str">
        <f ca="1">+IF(OFFSET('Sanitation Data'!$F$28,0,10*ROW('Sanitation Data'!F2))="","",OFFSET('Sanitation Data'!$F$28,0,10*ROW('Sanitation Data'!F2)))</f>
        <v/>
      </c>
      <c r="CV8" s="369" t="str">
        <f ca="1">+IF(OFFSET('Sanitation Data'!$F$29,0,10*ROW('Sanitation Data'!F2))="","",OFFSET('Sanitation Data'!$F$29,0,10*ROW('Sanitation Data'!F2)))</f>
        <v/>
      </c>
      <c r="CW8" s="369" t="str">
        <f ca="1">+IF(OFFSET('Sanitation Data'!$F$30,0,10*ROW('Sanitation Data'!F2))="","",OFFSET('Sanitation Data'!$F$30,0,10*ROW('Sanitation Data'!F2)))</f>
        <v/>
      </c>
      <c r="CX8" s="369" t="str">
        <f ca="1">+IF(OFFSET('Sanitation Data'!$F$31,0,10*ROW('Sanitation Data'!F2))="","",OFFSET('Sanitation Data'!$F$31,0,10*ROW('Sanitation Data'!F2)))</f>
        <v/>
      </c>
      <c r="CY8" s="369" t="str">
        <f ca="1">+IF(OFFSET('Sanitation Data'!$F$32,0,10*ROW('Sanitation Data'!F2))="","",OFFSET('Sanitation Data'!$F$32,0,10*ROW('Sanitation Data'!F2)))</f>
        <v/>
      </c>
      <c r="CZ8" s="369" t="str">
        <f ca="1">+IF(OFFSET('Sanitation Data'!$G$28,0,10*ROW('Sanitation Data'!G2))="","",OFFSET('Sanitation Data'!$G$28,0,10*ROW('Sanitation Data'!G2)))</f>
        <v/>
      </c>
      <c r="DA8" s="369" t="str">
        <f ca="1">+IF(OFFSET('Sanitation Data'!$G$29,0,10*ROW('Sanitation Data'!G2))="","",OFFSET('Sanitation Data'!$G$29,0,10*ROW('Sanitation Data'!G2)))</f>
        <v/>
      </c>
      <c r="DB8" s="369" t="str">
        <f ca="1">+IF(OFFSET('Sanitation Data'!$G$30,0,10*ROW('Sanitation Data'!G2))="","",OFFSET('Sanitation Data'!$G$30,0,10*ROW('Sanitation Data'!G2)))</f>
        <v/>
      </c>
      <c r="DC8" s="369" t="str">
        <f ca="1">+IF(OFFSET('Sanitation Data'!$G$31,0,10*ROW('Sanitation Data'!G2))="","",OFFSET('Sanitation Data'!$G$31,0,10*ROW('Sanitation Data'!G2)))</f>
        <v/>
      </c>
      <c r="DD8" s="369" t="str">
        <f ca="1">+IF(OFFSET('Sanitation Data'!$G$32,0,10*ROW('Sanitation Data'!G2))="","",OFFSET('Sanitation Data'!$G$32,0,10*ROW('Sanitation Data'!G2)))</f>
        <v/>
      </c>
      <c r="DE8" s="369" t="str">
        <f ca="1">+IF(OFFSET('Sanitation Data'!$H$28,0,10*ROW('Sanitation Data'!H2))="","",OFFSET('Sanitation Data'!$H$28,0,10*ROW('Sanitation Data'!H2)))</f>
        <v/>
      </c>
      <c r="DF8" s="369" t="str">
        <f ca="1">+IF(OFFSET('Sanitation Data'!$H$29,0,10*ROW('Sanitation Data'!H2))="","",OFFSET('Sanitation Data'!$H$29,0,10*ROW('Sanitation Data'!H2)))</f>
        <v/>
      </c>
      <c r="DG8" s="369" t="str">
        <f ca="1">+IF(OFFSET('Sanitation Data'!$H$30,0,10*ROW('Sanitation Data'!H2))="","",OFFSET('Sanitation Data'!$H$30,0,10*ROW('Sanitation Data'!H2)))</f>
        <v>No</v>
      </c>
      <c r="DH8" s="369" t="str">
        <f ca="1">+IF(OFFSET('Sanitation Data'!$H$31,0,10*ROW('Sanitation Data'!H2))="","",OFFSET('Sanitation Data'!$H$31,0,10*ROW('Sanitation Data'!H2)))</f>
        <v/>
      </c>
      <c r="DI8" s="369" t="str">
        <f ca="1">+IF(OFFSET('Sanitation Data'!$H$32,0,10*ROW('Sanitation Data'!H2))="","",OFFSET('Sanitation Data'!$H$32,0,10*ROW('Sanitation Data'!H2)))</f>
        <v>No</v>
      </c>
      <c r="DJ8" s="369" t="str">
        <f ca="1">+IF(OFFSET('Sanitation Data'!$I$28,0,10*ROW('Sanitation Data'!I2))="","",OFFSET('Sanitation Data'!$I$28,0,10*ROW('Sanitation Data'!I2)))</f>
        <v/>
      </c>
      <c r="DK8" s="369" t="str">
        <f ca="1">+IF(OFFSET('Sanitation Data'!$I$29,0,10*ROW('Sanitation Data'!I2))="","",OFFSET('Sanitation Data'!$I$29,0,10*ROW('Sanitation Data'!I2)))</f>
        <v/>
      </c>
      <c r="DL8" s="369" t="str">
        <f ca="1">+IF(OFFSET('Sanitation Data'!$I$30,0,10*ROW('Sanitation Data'!I2))="","",OFFSET('Sanitation Data'!$I$30,0,10*ROW('Sanitation Data'!I2)))</f>
        <v/>
      </c>
      <c r="DM8" s="369" t="str">
        <f ca="1">+IF(OFFSET('Sanitation Data'!$I$31,0,10*ROW('Sanitation Data'!I2))="","",OFFSET('Sanitation Data'!$I$31,0,10*ROW('Sanitation Data'!I2)))</f>
        <v/>
      </c>
      <c r="DN8" s="369" t="str">
        <f ca="1">+IF(OFFSET('Sanitation Data'!$I$32,0,10*ROW('Sanitation Data'!I2))="","",OFFSET('Sanitation Data'!$I$32,0,10*ROW('Sanitation Data'!I2)))</f>
        <v/>
      </c>
      <c r="DO8" s="369" t="str">
        <f ca="1">+IF(OFFSET('Hygiene Data'!$D$11,0,10*ROW('Hygiene Data'!D2))="","",OFFSET('Hygiene Data'!$D$11,0,10*ROW('Hygiene Data'!D2)))</f>
        <v/>
      </c>
      <c r="DP8" s="369" t="str">
        <f ca="1">+IF(OFFSET('Hygiene Data'!$D$12,0,10*ROW('Hygiene Data'!D2))="","",OFFSET('Hygiene Data'!$D$12,0,10*ROW('Hygiene Data'!D2)))</f>
        <v/>
      </c>
      <c r="DQ8" s="369" t="str">
        <f ca="1">+IF(OFFSET('Hygiene Data'!$D$13,0,10*ROW('Hygiene Data'!D2))="","",OFFSET('Hygiene Data'!$D$13,0,10*ROW('Hygiene Data'!D2)))</f>
        <v/>
      </c>
      <c r="DR8" s="369" t="str">
        <f ca="1">+IF(OFFSET('Hygiene Data'!$E$11,0,10*ROW('Hygiene Data'!E2))="","",OFFSET('Hygiene Data'!$E$11,0,10*ROW('Hygiene Data'!E2)))</f>
        <v/>
      </c>
      <c r="DS8" s="369" t="str">
        <f ca="1">+IF(OFFSET('Hygiene Data'!$E$12,0,10*ROW('Hygiene Data'!E2))="","",OFFSET('Hygiene Data'!$E$12,0,10*ROW('Hygiene Data'!E2)))</f>
        <v/>
      </c>
      <c r="DT8" s="369" t="str">
        <f ca="1">+IF(OFFSET('Hygiene Data'!$E$13,0,10*ROW('Hygiene Data'!E2))="","",OFFSET('Hygiene Data'!$E$13,0,10*ROW('Hygiene Data'!E2)))</f>
        <v/>
      </c>
      <c r="DU8" s="369" t="str">
        <f ca="1">+IF(OFFSET('Hygiene Data'!$F$11,0,10*ROW('Hygiene Data'!F2))="","",OFFSET('Hygiene Data'!$F$11,0,10*ROW('Hygiene Data'!F2)))</f>
        <v/>
      </c>
      <c r="DV8" s="369" t="str">
        <f ca="1">+IF(OFFSET('Hygiene Data'!$F$12,0,10*ROW('Hygiene Data'!F2))="","",OFFSET('Hygiene Data'!$F$12,0,10*ROW('Hygiene Data'!F2)))</f>
        <v/>
      </c>
      <c r="DW8" s="369" t="str">
        <f ca="1">+IF(OFFSET('Hygiene Data'!$F$13,0,10*ROW('Hygiene Data'!F2))="","",OFFSET('Hygiene Data'!$F$13,0,10*ROW('Hygiene Data'!F2)))</f>
        <v/>
      </c>
      <c r="DX8" s="369" t="str">
        <f ca="1">+IF(OFFSET('Hygiene Data'!$G$11,0,10*ROW('Hygiene Data'!G2))="","",OFFSET('Hygiene Data'!$G$11,0,10*ROW('Hygiene Data'!G2)))</f>
        <v/>
      </c>
      <c r="DY8" s="369" t="str">
        <f ca="1">+IF(OFFSET('Hygiene Data'!$G$12,0,10*ROW('Hygiene Data'!G2))="","",OFFSET('Hygiene Data'!$G$12,0,10*ROW('Hygiene Data'!G2)))</f>
        <v/>
      </c>
      <c r="DZ8" s="369" t="str">
        <f ca="1">+IF(OFFSET('Hygiene Data'!$G$13,0,10*ROW('Hygiene Data'!G2))="","",OFFSET('Hygiene Data'!$G$13,0,10*ROW('Hygiene Data'!G2)))</f>
        <v/>
      </c>
      <c r="EA8" s="369" t="str">
        <f ca="1">+IF(OFFSET('Hygiene Data'!$H$11,0,10*ROW('Hygiene Data'!H2))="","",OFFSET('Hygiene Data'!$H$11,0,10*ROW('Hygiene Data'!H2)))</f>
        <v/>
      </c>
      <c r="EB8" s="369" t="str">
        <f ca="1">+IF(OFFSET('Hygiene Data'!$H$12,0,10*ROW('Hygiene Data'!H2))="","",OFFSET('Hygiene Data'!$H$12,0,10*ROW('Hygiene Data'!H2)))</f>
        <v/>
      </c>
      <c r="EC8" s="369" t="str">
        <f ca="1">+IF(OFFSET('Hygiene Data'!$H$13,0,10*ROW('Hygiene Data'!H2))="","",OFFSET('Hygiene Data'!$H$13,0,10*ROW('Hygiene Data'!H2)))</f>
        <v/>
      </c>
      <c r="ED8" s="369" t="str">
        <f ca="1">+IF(OFFSET('Hygiene Data'!$I$11,0,10*ROW('Hygiene Data'!I2))="","",OFFSET('Hygiene Data'!$I$11,0,10*ROW('Hygiene Data'!I2)))</f>
        <v/>
      </c>
      <c r="EE8" s="369" t="str">
        <f ca="1">+IF(OFFSET('Hygiene Data'!$I$12,0,10*ROW('Hygiene Data'!I2))="","",OFFSET('Hygiene Data'!$I$12,0,10*ROW('Hygiene Data'!I2)))</f>
        <v/>
      </c>
      <c r="EF8" s="369" t="str">
        <f ca="1">+IF(OFFSET('Hygiene Data'!$I$13,0,10*ROW('Hygiene Data'!I2))="","",OFFSET('Hygiene Data'!$I$13,0,10*ROW('Hygiene Data'!I2)))</f>
        <v/>
      </c>
    </row>
    <row r="9" spans="1:136" x14ac:dyDescent="0.25">
      <c r="A9" s="478" t="str">
        <f ca="1">+IF(OFFSET('Water Data'!$B$2,0,10*ROW('Water Data'!E3))="","",OFFSET('Water Data'!$B$2,0,10*ROW('Water Data'!E3)))</f>
        <v>VNM_2017_YL</v>
      </c>
      <c r="B9" s="47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505">
        <f t="shared" ca="1" si="0"/>
        <v>2017</v>
      </c>
      <c r="D9" s="50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6"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6" t="str">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[95]</v>
      </c>
      <c r="H9" s="50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#VALUE!</v>
      </c>
      <c r="I9" s="506" t="str">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[80]</v>
      </c>
      <c r="J9" s="506" t="str">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[97]</v>
      </c>
      <c r="K9" s="506" t="str">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[92]</v>
      </c>
      <c r="L9" s="506" t="str">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[92]</v>
      </c>
      <c r="M9" s="50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6" t="str">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[96]</v>
      </c>
      <c r="T9" s="506" t="str">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[91]</v>
      </c>
      <c r="U9" s="506" t="str">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[85]</v>
      </c>
      <c r="V9" s="50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7" t="str">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[98]</v>
      </c>
      <c r="AD9" s="507" t="str">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[94]</v>
      </c>
      <c r="AE9" s="507" t="str">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[91]</v>
      </c>
      <c r="AF9" s="50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7" t="str">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[100]</v>
      </c>
      <c r="AI9" s="507" t="str">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[100]</v>
      </c>
      <c r="AJ9" s="507" t="str">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[100]</v>
      </c>
      <c r="AK9" s="50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7" t="str">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[90]</v>
      </c>
      <c r="AX9" s="507" t="str">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[96]</v>
      </c>
      <c r="AY9" s="507" t="str">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[95]</v>
      </c>
      <c r="AZ9" s="50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9" t="str">
        <f ca="1">+IF(OFFSET('Water Data'!$D$27,0,10*ROW('Water Data'!D3))="","",OFFSET('Water Data'!$D$27,0,10*ROW('Water Data'!D3)))</f>
        <v/>
      </c>
      <c r="BT9" s="369" t="str">
        <f ca="1">+IF(OFFSET('Water Data'!$D$28,0,10*ROW('Water Data'!D3))="","",OFFSET('Water Data'!$D$28,0,10*ROW('Water Data'!D3)))</f>
        <v/>
      </c>
      <c r="BU9" s="369" t="str">
        <f ca="1">+IF(OFFSET('Water Data'!$D$29,0,10*ROW('Water Data'!D3))="","",OFFSET('Water Data'!$D$29,0,10*ROW('Water Data'!D3)))</f>
        <v/>
      </c>
      <c r="BV9" s="369" t="str">
        <f ca="1">+IF(OFFSET('Water Data'!$E$27,0,10*ROW('Water Data'!E3))="","",OFFSET('Water Data'!$E$27,0,10*ROW('Water Data'!E3)))</f>
        <v>No</v>
      </c>
      <c r="BW9" s="369" t="str">
        <f ca="1">+IF(OFFSET('Water Data'!$E$28,0,10*ROW('Water Data'!E3))="","",OFFSET('Water Data'!$E$28,0,10*ROW('Water Data'!E3)))</f>
        <v>No</v>
      </c>
      <c r="BX9" s="369" t="str">
        <f ca="1">+IF(OFFSET('Water Data'!$E$29,0,10*ROW('Water Data'!E3))="","",OFFSET('Water Data'!$E$29,0,10*ROW('Water Data'!E3)))</f>
        <v>No</v>
      </c>
      <c r="BY9" s="369" t="str">
        <f ca="1">+IF(OFFSET('Water Data'!$F$27,0,10*ROW('Water Data'!F3))="","",OFFSET('Water Data'!$F$27,0,10*ROW('Water Data'!F3)))</f>
        <v>No</v>
      </c>
      <c r="BZ9" s="369" t="str">
        <f ca="1">+IF(OFFSET('Water Data'!$F$28,0,10*ROW('Water Data'!F3))="","",OFFSET('Water Data'!$F$28,0,10*ROW('Water Data'!F3)))</f>
        <v>No</v>
      </c>
      <c r="CA9" s="369" t="str">
        <f ca="1">+IF(OFFSET('Water Data'!$F$29,0,10*ROW('Water Data'!F3))="","",OFFSET('Water Data'!$F$29,0,10*ROW('Water Data'!F3)))</f>
        <v>No</v>
      </c>
      <c r="CB9" s="369" t="str">
        <f ca="1">+IF(OFFSET('Water Data'!$G$27,0,10*ROW('Water Data'!G3))="","",OFFSET('Water Data'!$G$27,0,10*ROW('Water Data'!G3)))</f>
        <v/>
      </c>
      <c r="CC9" s="369" t="str">
        <f ca="1">+IF(OFFSET('Water Data'!$G$28,0,10*ROW('Water Data'!G3))="","",OFFSET('Water Data'!$G$28,0,10*ROW('Water Data'!G3)))</f>
        <v/>
      </c>
      <c r="CD9" s="369" t="str">
        <f ca="1">+IF(OFFSET('Water Data'!$G$29,0,10*ROW('Water Data'!G3))="","",OFFSET('Water Data'!$G$29,0,10*ROW('Water Data'!G3)))</f>
        <v/>
      </c>
      <c r="CE9" s="369" t="str">
        <f ca="1">+IF(OFFSET('Water Data'!$H$27,0,10*ROW('Water Data'!H3))="","",OFFSET('Water Data'!$H$27,0,10*ROW('Water Data'!H3)))</f>
        <v/>
      </c>
      <c r="CF9" s="369" t="str">
        <f ca="1">+IF(OFFSET('Water Data'!$H$28,0,10*ROW('Water Data'!H3))="","",OFFSET('Water Data'!$H$28,0,10*ROW('Water Data'!H3)))</f>
        <v/>
      </c>
      <c r="CG9" s="369" t="str">
        <f ca="1">+IF(OFFSET('Water Data'!$H$29,0,10*ROW('Water Data'!H3))="","",OFFSET('Water Data'!$H$29,0,10*ROW('Water Data'!H3)))</f>
        <v/>
      </c>
      <c r="CH9" s="369" t="str">
        <f ca="1">+IF(OFFSET('Water Data'!$I$27,0,10*ROW('Water Data'!I3))="","",OFFSET('Water Data'!$I$27,0,10*ROW('Water Data'!I3)))</f>
        <v>No</v>
      </c>
      <c r="CI9" s="369" t="str">
        <f ca="1">+IF(OFFSET('Water Data'!$I$28,0,10*ROW('Water Data'!I3))="","",OFFSET('Water Data'!$I$28,0,10*ROW('Water Data'!I3)))</f>
        <v>No</v>
      </c>
      <c r="CJ9" s="369" t="str">
        <f ca="1">+IF(OFFSET('Water Data'!$I$29,0,10*ROW('Water Data'!I3))="","",OFFSET('Water Data'!$I$29,0,10*ROW('Water Data'!I3)))</f>
        <v>No</v>
      </c>
      <c r="CK9" s="369" t="str">
        <f ca="1">+IF(OFFSET('Sanitation Data'!$D$28,0,10*ROW('Sanitation Data'!D3))="","",OFFSET('Sanitation Data'!$D$28,0,10*ROW('Sanitation Data'!D3)))</f>
        <v/>
      </c>
      <c r="CL9" s="369" t="str">
        <f ca="1">+IF(OFFSET('Sanitation Data'!$D$29,0,10*ROW('Sanitation Data'!D3))="","",OFFSET('Sanitation Data'!$D$29,0,10*ROW('Sanitation Data'!D3)))</f>
        <v/>
      </c>
      <c r="CM9" s="369" t="str">
        <f ca="1">+IF(OFFSET('Sanitation Data'!$D$30,0,10*ROW('Sanitation Data'!D3))="","",OFFSET('Sanitation Data'!$D$30,0,10*ROW('Sanitation Data'!D3)))</f>
        <v/>
      </c>
      <c r="CN9" s="369" t="str">
        <f ca="1">+IF(OFFSET('Sanitation Data'!$D$31,0,10*ROW('Sanitation Data'!D3))="","",OFFSET('Sanitation Data'!$D$31,0,10*ROW('Sanitation Data'!D3)))</f>
        <v/>
      </c>
      <c r="CO9" s="369" t="str">
        <f ca="1">+IF(OFFSET('Sanitation Data'!$D$32,0,10*ROW('Sanitation Data'!D3))="","",OFFSET('Sanitation Data'!$D$32,0,10*ROW('Sanitation Data'!D3)))</f>
        <v/>
      </c>
      <c r="CP9" s="369" t="str">
        <f ca="1">+IF(OFFSET('Sanitation Data'!$E$28,0,10*ROW('Sanitation Data'!E3))="","",OFFSET('Sanitation Data'!$E$28,0,10*ROW('Sanitation Data'!E3)))</f>
        <v/>
      </c>
      <c r="CQ9" s="369" t="str">
        <f ca="1">+IF(OFFSET('Sanitation Data'!$E$29,0,10*ROW('Sanitation Data'!E3))="","",OFFSET('Sanitation Data'!$E$29,0,10*ROW('Sanitation Data'!E3)))</f>
        <v/>
      </c>
      <c r="CR9" s="369" t="str">
        <f ca="1">+IF(OFFSET('Sanitation Data'!$E$30,0,10*ROW('Sanitation Data'!E3))="","",OFFSET('Sanitation Data'!$E$30,0,10*ROW('Sanitation Data'!E3)))</f>
        <v>No</v>
      </c>
      <c r="CS9" s="369" t="str">
        <f ca="1">+IF(OFFSET('Sanitation Data'!$E$31,0,10*ROW('Sanitation Data'!E3))="","",OFFSET('Sanitation Data'!$E$31,0,10*ROW('Sanitation Data'!E3)))</f>
        <v>No</v>
      </c>
      <c r="CT9" s="369" t="str">
        <f ca="1">+IF(OFFSET('Sanitation Data'!$E$32,0,10*ROW('Sanitation Data'!E3))="","",OFFSET('Sanitation Data'!$E$32,0,10*ROW('Sanitation Data'!E3)))</f>
        <v>No</v>
      </c>
      <c r="CU9" s="369" t="str">
        <f ca="1">+IF(OFFSET('Sanitation Data'!$F$28,0,10*ROW('Sanitation Data'!F3))="","",OFFSET('Sanitation Data'!$F$28,0,10*ROW('Sanitation Data'!F3)))</f>
        <v/>
      </c>
      <c r="CV9" s="369" t="str">
        <f ca="1">+IF(OFFSET('Sanitation Data'!$F$29,0,10*ROW('Sanitation Data'!F3))="","",OFFSET('Sanitation Data'!$F$29,0,10*ROW('Sanitation Data'!F3)))</f>
        <v/>
      </c>
      <c r="CW9" s="369" t="str">
        <f ca="1">+IF(OFFSET('Sanitation Data'!$F$30,0,10*ROW('Sanitation Data'!F3))="","",OFFSET('Sanitation Data'!$F$30,0,10*ROW('Sanitation Data'!F3)))</f>
        <v>No</v>
      </c>
      <c r="CX9" s="369" t="str">
        <f ca="1">+IF(OFFSET('Sanitation Data'!$F$31,0,10*ROW('Sanitation Data'!F3))="","",OFFSET('Sanitation Data'!$F$31,0,10*ROW('Sanitation Data'!F3)))</f>
        <v>No</v>
      </c>
      <c r="CY9" s="369" t="str">
        <f ca="1">+IF(OFFSET('Sanitation Data'!$F$32,0,10*ROW('Sanitation Data'!F3))="","",OFFSET('Sanitation Data'!$F$32,0,10*ROW('Sanitation Data'!F3)))</f>
        <v>No</v>
      </c>
      <c r="CZ9" s="369" t="str">
        <f ca="1">+IF(OFFSET('Sanitation Data'!$G$28,0,10*ROW('Sanitation Data'!G3))="","",OFFSET('Sanitation Data'!$G$28,0,10*ROW('Sanitation Data'!G3)))</f>
        <v/>
      </c>
      <c r="DA9" s="369" t="str">
        <f ca="1">+IF(OFFSET('Sanitation Data'!$G$29,0,10*ROW('Sanitation Data'!G3))="","",OFFSET('Sanitation Data'!$G$29,0,10*ROW('Sanitation Data'!G3)))</f>
        <v/>
      </c>
      <c r="DB9" s="369" t="str">
        <f ca="1">+IF(OFFSET('Sanitation Data'!$G$30,0,10*ROW('Sanitation Data'!G3))="","",OFFSET('Sanitation Data'!$G$30,0,10*ROW('Sanitation Data'!G3)))</f>
        <v/>
      </c>
      <c r="DC9" s="369" t="str">
        <f ca="1">+IF(OFFSET('Sanitation Data'!$G$31,0,10*ROW('Sanitation Data'!G3))="","",OFFSET('Sanitation Data'!$G$31,0,10*ROW('Sanitation Data'!G3)))</f>
        <v/>
      </c>
      <c r="DD9" s="369" t="str">
        <f ca="1">+IF(OFFSET('Sanitation Data'!$G$32,0,10*ROW('Sanitation Data'!G3))="","",OFFSET('Sanitation Data'!$G$32,0,10*ROW('Sanitation Data'!G3)))</f>
        <v/>
      </c>
      <c r="DE9" s="369" t="str">
        <f ca="1">+IF(OFFSET('Sanitation Data'!$H$28,0,10*ROW('Sanitation Data'!H3))="","",OFFSET('Sanitation Data'!$H$28,0,10*ROW('Sanitation Data'!H3)))</f>
        <v/>
      </c>
      <c r="DF9" s="369" t="str">
        <f ca="1">+IF(OFFSET('Sanitation Data'!$H$29,0,10*ROW('Sanitation Data'!H3))="","",OFFSET('Sanitation Data'!$H$29,0,10*ROW('Sanitation Data'!H3)))</f>
        <v/>
      </c>
      <c r="DG9" s="369" t="str">
        <f ca="1">+IF(OFFSET('Sanitation Data'!$H$30,0,10*ROW('Sanitation Data'!H3))="","",OFFSET('Sanitation Data'!$H$30,0,10*ROW('Sanitation Data'!H3)))</f>
        <v/>
      </c>
      <c r="DH9" s="369" t="str">
        <f ca="1">+IF(OFFSET('Sanitation Data'!$H$31,0,10*ROW('Sanitation Data'!H3))="","",OFFSET('Sanitation Data'!$H$31,0,10*ROW('Sanitation Data'!H3)))</f>
        <v/>
      </c>
      <c r="DI9" s="369" t="str">
        <f ca="1">+IF(OFFSET('Sanitation Data'!$H$32,0,10*ROW('Sanitation Data'!H3))="","",OFFSET('Sanitation Data'!$H$32,0,10*ROW('Sanitation Data'!H3)))</f>
        <v/>
      </c>
      <c r="DJ9" s="369" t="str">
        <f ca="1">+IF(OFFSET('Sanitation Data'!$I$28,0,10*ROW('Sanitation Data'!I3))="","",OFFSET('Sanitation Data'!$I$28,0,10*ROW('Sanitation Data'!I3)))</f>
        <v/>
      </c>
      <c r="DK9" s="369" t="str">
        <f ca="1">+IF(OFFSET('Sanitation Data'!$I$29,0,10*ROW('Sanitation Data'!I3))="","",OFFSET('Sanitation Data'!$I$29,0,10*ROW('Sanitation Data'!I3)))</f>
        <v/>
      </c>
      <c r="DL9" s="369" t="str">
        <f ca="1">+IF(OFFSET('Sanitation Data'!$I$30,0,10*ROW('Sanitation Data'!I3))="","",OFFSET('Sanitation Data'!$I$30,0,10*ROW('Sanitation Data'!I3)))</f>
        <v>No</v>
      </c>
      <c r="DM9" s="369" t="str">
        <f ca="1">+IF(OFFSET('Sanitation Data'!$I$31,0,10*ROW('Sanitation Data'!I3))="","",OFFSET('Sanitation Data'!$I$31,0,10*ROW('Sanitation Data'!I3)))</f>
        <v>No</v>
      </c>
      <c r="DN9" s="369" t="str">
        <f ca="1">+IF(OFFSET('Sanitation Data'!$I$32,0,10*ROW('Sanitation Data'!I3))="","",OFFSET('Sanitation Data'!$I$32,0,10*ROW('Sanitation Data'!I3)))</f>
        <v>No</v>
      </c>
      <c r="DO9" s="369" t="str">
        <f ca="1">+IF(OFFSET('Hygiene Data'!$D$11,0,10*ROW('Hygiene Data'!D3))="","",OFFSET('Hygiene Data'!$D$11,0,10*ROW('Hygiene Data'!D3)))</f>
        <v/>
      </c>
      <c r="DP9" s="369" t="str">
        <f ca="1">+IF(OFFSET('Hygiene Data'!$D$12,0,10*ROW('Hygiene Data'!D3))="","",OFFSET('Hygiene Data'!$D$12,0,10*ROW('Hygiene Data'!D3)))</f>
        <v/>
      </c>
      <c r="DQ9" s="369" t="str">
        <f ca="1">+IF(OFFSET('Hygiene Data'!$D$13,0,10*ROW('Hygiene Data'!D3))="","",OFFSET('Hygiene Data'!$D$13,0,10*ROW('Hygiene Data'!D3)))</f>
        <v/>
      </c>
      <c r="DR9" s="369" t="str">
        <f ca="1">+IF(OFFSET('Hygiene Data'!$E$11,0,10*ROW('Hygiene Data'!E3))="","",OFFSET('Hygiene Data'!$E$11,0,10*ROW('Hygiene Data'!E3)))</f>
        <v/>
      </c>
      <c r="DS9" s="369" t="str">
        <f ca="1">+IF(OFFSET('Hygiene Data'!$E$12,0,10*ROW('Hygiene Data'!E3))="","",OFFSET('Hygiene Data'!$E$12,0,10*ROW('Hygiene Data'!E3)))</f>
        <v/>
      </c>
      <c r="DT9" s="369" t="str">
        <f ca="1">+IF(OFFSET('Hygiene Data'!$E$13,0,10*ROW('Hygiene Data'!E3))="","",OFFSET('Hygiene Data'!$E$13,0,10*ROW('Hygiene Data'!E3)))</f>
        <v/>
      </c>
      <c r="DU9" s="369" t="str">
        <f ca="1">+IF(OFFSET('Hygiene Data'!$F$11,0,10*ROW('Hygiene Data'!F3))="","",OFFSET('Hygiene Data'!$F$11,0,10*ROW('Hygiene Data'!F3)))</f>
        <v/>
      </c>
      <c r="DV9" s="369" t="str">
        <f ca="1">+IF(OFFSET('Hygiene Data'!$F$12,0,10*ROW('Hygiene Data'!F3))="","",OFFSET('Hygiene Data'!$F$12,0,10*ROW('Hygiene Data'!F3)))</f>
        <v/>
      </c>
      <c r="DW9" s="369" t="str">
        <f ca="1">+IF(OFFSET('Hygiene Data'!$F$13,0,10*ROW('Hygiene Data'!F3))="","",OFFSET('Hygiene Data'!$F$13,0,10*ROW('Hygiene Data'!F3)))</f>
        <v/>
      </c>
      <c r="DX9" s="369" t="str">
        <f ca="1">+IF(OFFSET('Hygiene Data'!$G$11,0,10*ROW('Hygiene Data'!G3))="","",OFFSET('Hygiene Data'!$G$11,0,10*ROW('Hygiene Data'!G3)))</f>
        <v/>
      </c>
      <c r="DY9" s="369" t="str">
        <f ca="1">+IF(OFFSET('Hygiene Data'!$G$12,0,10*ROW('Hygiene Data'!G3))="","",OFFSET('Hygiene Data'!$G$12,0,10*ROW('Hygiene Data'!G3)))</f>
        <v/>
      </c>
      <c r="DZ9" s="369" t="str">
        <f ca="1">+IF(OFFSET('Hygiene Data'!$G$13,0,10*ROW('Hygiene Data'!G3))="","",OFFSET('Hygiene Data'!$G$13,0,10*ROW('Hygiene Data'!G3)))</f>
        <v/>
      </c>
      <c r="EA9" s="369" t="str">
        <f ca="1">+IF(OFFSET('Hygiene Data'!$H$11,0,10*ROW('Hygiene Data'!H3))="","",OFFSET('Hygiene Data'!$H$11,0,10*ROW('Hygiene Data'!H3)))</f>
        <v/>
      </c>
      <c r="EB9" s="369" t="str">
        <f ca="1">+IF(OFFSET('Hygiene Data'!$H$12,0,10*ROW('Hygiene Data'!H3))="","",OFFSET('Hygiene Data'!$H$12,0,10*ROW('Hygiene Data'!H3)))</f>
        <v/>
      </c>
      <c r="EC9" s="369" t="str">
        <f ca="1">+IF(OFFSET('Hygiene Data'!$H$13,0,10*ROW('Hygiene Data'!H3))="","",OFFSET('Hygiene Data'!$H$13,0,10*ROW('Hygiene Data'!H3)))</f>
        <v/>
      </c>
      <c r="ED9" s="369" t="str">
        <f ca="1">+IF(OFFSET('Hygiene Data'!$I$11,0,10*ROW('Hygiene Data'!I3))="","",OFFSET('Hygiene Data'!$I$11,0,10*ROW('Hygiene Data'!I3)))</f>
        <v/>
      </c>
      <c r="EE9" s="369" t="str">
        <f ca="1">+IF(OFFSET('Hygiene Data'!$I$12,0,10*ROW('Hygiene Data'!I3))="","",OFFSET('Hygiene Data'!$I$12,0,10*ROW('Hygiene Data'!I3)))</f>
        <v/>
      </c>
      <c r="EF9" s="369" t="str">
        <f ca="1">+IF(OFFSET('Hygiene Data'!$I$13,0,10*ROW('Hygiene Data'!I3))="","",OFFSET('Hygiene Data'!$I$13,0,10*ROW('Hygiene Data'!I3)))</f>
        <v/>
      </c>
    </row>
    <row r="10" spans="1:136" x14ac:dyDescent="0.25">
      <c r="A10" s="478" t="str">
        <f ca="1">+IF(OFFSET('Water Data'!$B$2,0,10*ROW('Water Data'!E4))="","",OFFSET('Water Data'!$B$2,0,10*ROW('Water Data'!E4)))</f>
        <v>VNM_2019_UIS</v>
      </c>
      <c r="B10" s="47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05">
        <f t="shared" ca="1" si="0"/>
        <v>2019</v>
      </c>
      <c r="D10" s="50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6">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95.614829999999998</v>
      </c>
      <c r="G10" s="50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6">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95.614829999999998</v>
      </c>
      <c r="S10" s="50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7">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96.77704</v>
      </c>
      <c r="AA10" s="50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7">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96.77704</v>
      </c>
      <c r="AU10" s="50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9" t="str">
        <f ca="1">+IF(OFFSET('Water Data'!$D$27,0,10*ROW('Water Data'!D4))="","",OFFSET('Water Data'!$D$27,0,10*ROW('Water Data'!D4)))</f>
        <v/>
      </c>
      <c r="BT10" s="369" t="str">
        <f ca="1">+IF(OFFSET('Water Data'!$D$28,0,10*ROW('Water Data'!D4))="","",OFFSET('Water Data'!$D$28,0,10*ROW('Water Data'!D4)))</f>
        <v/>
      </c>
      <c r="BU10" s="369" t="str">
        <f ca="1">+IF(OFFSET('Water Data'!$D$29,0,10*ROW('Water Data'!D4))="","",OFFSET('Water Data'!$D$29,0,10*ROW('Water Data'!D4)))</f>
        <v>Yes</v>
      </c>
      <c r="BV10" s="369" t="str">
        <f ca="1">+IF(OFFSET('Water Data'!$E$27,0,10*ROW('Water Data'!E4))="","",OFFSET('Water Data'!$E$27,0,10*ROW('Water Data'!E4)))</f>
        <v/>
      </c>
      <c r="BW10" s="369" t="str">
        <f ca="1">+IF(OFFSET('Water Data'!$E$28,0,10*ROW('Water Data'!E4))="","",OFFSET('Water Data'!$E$28,0,10*ROW('Water Data'!E4)))</f>
        <v/>
      </c>
      <c r="BX10" s="369" t="str">
        <f ca="1">+IF(OFFSET('Water Data'!$E$29,0,10*ROW('Water Data'!E4))="","",OFFSET('Water Data'!$E$29,0,10*ROW('Water Data'!E4)))</f>
        <v/>
      </c>
      <c r="BY10" s="369" t="str">
        <f ca="1">+IF(OFFSET('Water Data'!$F$27,0,10*ROW('Water Data'!F4))="","",OFFSET('Water Data'!$F$27,0,10*ROW('Water Data'!F4)))</f>
        <v/>
      </c>
      <c r="BZ10" s="369" t="str">
        <f ca="1">+IF(OFFSET('Water Data'!$F$28,0,10*ROW('Water Data'!F4))="","",OFFSET('Water Data'!$F$28,0,10*ROW('Water Data'!F4)))</f>
        <v/>
      </c>
      <c r="CA10" s="369" t="str">
        <f ca="1">+IF(OFFSET('Water Data'!$F$29,0,10*ROW('Water Data'!F4))="","",OFFSET('Water Data'!$F$29,0,10*ROW('Water Data'!F4)))</f>
        <v/>
      </c>
      <c r="CB10" s="369" t="str">
        <f ca="1">+IF(OFFSET('Water Data'!$G$27,0,10*ROW('Water Data'!G4))="","",OFFSET('Water Data'!$G$27,0,10*ROW('Water Data'!G4)))</f>
        <v/>
      </c>
      <c r="CC10" s="369" t="str">
        <f ca="1">+IF(OFFSET('Water Data'!$G$28,0,10*ROW('Water Data'!G4))="","",OFFSET('Water Data'!$G$28,0,10*ROW('Water Data'!G4)))</f>
        <v/>
      </c>
      <c r="CD10" s="369" t="str">
        <f ca="1">+IF(OFFSET('Water Data'!$G$29,0,10*ROW('Water Data'!G4))="","",OFFSET('Water Data'!$G$29,0,10*ROW('Water Data'!G4)))</f>
        <v/>
      </c>
      <c r="CE10" s="369" t="str">
        <f ca="1">+IF(OFFSET('Water Data'!$H$27,0,10*ROW('Water Data'!H4))="","",OFFSET('Water Data'!$H$27,0,10*ROW('Water Data'!H4)))</f>
        <v/>
      </c>
      <c r="CF10" s="369" t="str">
        <f ca="1">+IF(OFFSET('Water Data'!$H$28,0,10*ROW('Water Data'!H4))="","",OFFSET('Water Data'!$H$28,0,10*ROW('Water Data'!H4)))</f>
        <v/>
      </c>
      <c r="CG10" s="369" t="str">
        <f ca="1">+IF(OFFSET('Water Data'!$H$29,0,10*ROW('Water Data'!H4))="","",OFFSET('Water Data'!$H$29,0,10*ROW('Water Data'!H4)))</f>
        <v>Yes</v>
      </c>
      <c r="CH10" s="369" t="str">
        <f ca="1">+IF(OFFSET('Water Data'!$I$27,0,10*ROW('Water Data'!I4))="","",OFFSET('Water Data'!$I$27,0,10*ROW('Water Data'!I4)))</f>
        <v/>
      </c>
      <c r="CI10" s="369" t="str">
        <f ca="1">+IF(OFFSET('Water Data'!$I$28,0,10*ROW('Water Data'!I4))="","",OFFSET('Water Data'!$I$28,0,10*ROW('Water Data'!I4)))</f>
        <v/>
      </c>
      <c r="CJ10" s="369" t="str">
        <f ca="1">+IF(OFFSET('Water Data'!$I$29,0,10*ROW('Water Data'!I4))="","",OFFSET('Water Data'!$I$29,0,10*ROW('Water Data'!I4)))</f>
        <v/>
      </c>
      <c r="CK10" s="369" t="str">
        <f ca="1">+IF(OFFSET('Sanitation Data'!$D$28,0,10*ROW('Sanitation Data'!D4))="","",OFFSET('Sanitation Data'!$D$28,0,10*ROW('Sanitation Data'!D4)))</f>
        <v/>
      </c>
      <c r="CL10" s="369" t="str">
        <f ca="1">+IF(OFFSET('Sanitation Data'!$D$29,0,10*ROW('Sanitation Data'!D4))="","",OFFSET('Sanitation Data'!$D$29,0,10*ROW('Sanitation Data'!D4)))</f>
        <v/>
      </c>
      <c r="CM10" s="369" t="str">
        <f ca="1">+IF(OFFSET('Sanitation Data'!$D$30,0,10*ROW('Sanitation Data'!D4))="","",OFFSET('Sanitation Data'!$D$30,0,10*ROW('Sanitation Data'!D4)))</f>
        <v/>
      </c>
      <c r="CN10" s="369" t="str">
        <f ca="1">+IF(OFFSET('Sanitation Data'!$D$31,0,10*ROW('Sanitation Data'!D4))="","",OFFSET('Sanitation Data'!$D$31,0,10*ROW('Sanitation Data'!D4)))</f>
        <v/>
      </c>
      <c r="CO10" s="369" t="str">
        <f ca="1">+IF(OFFSET('Sanitation Data'!$D$32,0,10*ROW('Sanitation Data'!D4))="","",OFFSET('Sanitation Data'!$D$32,0,10*ROW('Sanitation Data'!D4)))</f>
        <v>Yes</v>
      </c>
      <c r="CP10" s="369" t="str">
        <f ca="1">+IF(OFFSET('Sanitation Data'!$E$28,0,10*ROW('Sanitation Data'!E4))="","",OFFSET('Sanitation Data'!$E$28,0,10*ROW('Sanitation Data'!E4)))</f>
        <v/>
      </c>
      <c r="CQ10" s="369" t="str">
        <f ca="1">+IF(OFFSET('Sanitation Data'!$E$29,0,10*ROW('Sanitation Data'!E4))="","",OFFSET('Sanitation Data'!$E$29,0,10*ROW('Sanitation Data'!E4)))</f>
        <v/>
      </c>
      <c r="CR10" s="369" t="str">
        <f ca="1">+IF(OFFSET('Sanitation Data'!$E$30,0,10*ROW('Sanitation Data'!E4))="","",OFFSET('Sanitation Data'!$E$30,0,10*ROW('Sanitation Data'!E4)))</f>
        <v/>
      </c>
      <c r="CS10" s="369" t="str">
        <f ca="1">+IF(OFFSET('Sanitation Data'!$E$31,0,10*ROW('Sanitation Data'!E4))="","",OFFSET('Sanitation Data'!$E$31,0,10*ROW('Sanitation Data'!E4)))</f>
        <v/>
      </c>
      <c r="CT10" s="369" t="str">
        <f ca="1">+IF(OFFSET('Sanitation Data'!$E$32,0,10*ROW('Sanitation Data'!E4))="","",OFFSET('Sanitation Data'!$E$32,0,10*ROW('Sanitation Data'!E4)))</f>
        <v/>
      </c>
      <c r="CU10" s="369" t="str">
        <f ca="1">+IF(OFFSET('Sanitation Data'!$F$28,0,10*ROW('Sanitation Data'!F4))="","",OFFSET('Sanitation Data'!$F$28,0,10*ROW('Sanitation Data'!F4)))</f>
        <v/>
      </c>
      <c r="CV10" s="369" t="str">
        <f ca="1">+IF(OFFSET('Sanitation Data'!$F$29,0,10*ROW('Sanitation Data'!F4))="","",OFFSET('Sanitation Data'!$F$29,0,10*ROW('Sanitation Data'!F4)))</f>
        <v/>
      </c>
      <c r="CW10" s="369" t="str">
        <f ca="1">+IF(OFFSET('Sanitation Data'!$F$30,0,10*ROW('Sanitation Data'!F4))="","",OFFSET('Sanitation Data'!$F$30,0,10*ROW('Sanitation Data'!F4)))</f>
        <v/>
      </c>
      <c r="CX10" s="369" t="str">
        <f ca="1">+IF(OFFSET('Sanitation Data'!$F$31,0,10*ROW('Sanitation Data'!F4))="","",OFFSET('Sanitation Data'!$F$31,0,10*ROW('Sanitation Data'!F4)))</f>
        <v/>
      </c>
      <c r="CY10" s="369" t="str">
        <f ca="1">+IF(OFFSET('Sanitation Data'!$F$32,0,10*ROW('Sanitation Data'!F4))="","",OFFSET('Sanitation Data'!$F$32,0,10*ROW('Sanitation Data'!F4)))</f>
        <v/>
      </c>
      <c r="CZ10" s="369" t="str">
        <f ca="1">+IF(OFFSET('Sanitation Data'!$G$28,0,10*ROW('Sanitation Data'!G4))="","",OFFSET('Sanitation Data'!$G$28,0,10*ROW('Sanitation Data'!G4)))</f>
        <v/>
      </c>
      <c r="DA10" s="369" t="str">
        <f ca="1">+IF(OFFSET('Sanitation Data'!$G$29,0,10*ROW('Sanitation Data'!G4))="","",OFFSET('Sanitation Data'!$G$29,0,10*ROW('Sanitation Data'!G4)))</f>
        <v/>
      </c>
      <c r="DB10" s="369" t="str">
        <f ca="1">+IF(OFFSET('Sanitation Data'!$G$30,0,10*ROW('Sanitation Data'!G4))="","",OFFSET('Sanitation Data'!$G$30,0,10*ROW('Sanitation Data'!G4)))</f>
        <v/>
      </c>
      <c r="DC10" s="369" t="str">
        <f ca="1">+IF(OFFSET('Sanitation Data'!$G$31,0,10*ROW('Sanitation Data'!G4))="","",OFFSET('Sanitation Data'!$G$31,0,10*ROW('Sanitation Data'!G4)))</f>
        <v/>
      </c>
      <c r="DD10" s="369" t="str">
        <f ca="1">+IF(OFFSET('Sanitation Data'!$G$32,0,10*ROW('Sanitation Data'!G4))="","",OFFSET('Sanitation Data'!$G$32,0,10*ROW('Sanitation Data'!G4)))</f>
        <v/>
      </c>
      <c r="DE10" s="369" t="str">
        <f ca="1">+IF(OFFSET('Sanitation Data'!$H$28,0,10*ROW('Sanitation Data'!H4))="","",OFFSET('Sanitation Data'!$H$28,0,10*ROW('Sanitation Data'!H4)))</f>
        <v/>
      </c>
      <c r="DF10" s="369" t="str">
        <f ca="1">+IF(OFFSET('Sanitation Data'!$H$29,0,10*ROW('Sanitation Data'!H4))="","",OFFSET('Sanitation Data'!$H$29,0,10*ROW('Sanitation Data'!H4)))</f>
        <v/>
      </c>
      <c r="DG10" s="369" t="str">
        <f ca="1">+IF(OFFSET('Sanitation Data'!$H$30,0,10*ROW('Sanitation Data'!H4))="","",OFFSET('Sanitation Data'!$H$30,0,10*ROW('Sanitation Data'!H4)))</f>
        <v/>
      </c>
      <c r="DH10" s="369" t="str">
        <f ca="1">+IF(OFFSET('Sanitation Data'!$H$31,0,10*ROW('Sanitation Data'!H4))="","",OFFSET('Sanitation Data'!$H$31,0,10*ROW('Sanitation Data'!H4)))</f>
        <v/>
      </c>
      <c r="DI10" s="369" t="str">
        <f ca="1">+IF(OFFSET('Sanitation Data'!$H$32,0,10*ROW('Sanitation Data'!H4))="","",OFFSET('Sanitation Data'!$H$32,0,10*ROW('Sanitation Data'!H4)))</f>
        <v>Yes</v>
      </c>
      <c r="DJ10" s="369" t="str">
        <f ca="1">+IF(OFFSET('Sanitation Data'!$I$28,0,10*ROW('Sanitation Data'!I4))="","",OFFSET('Sanitation Data'!$I$28,0,10*ROW('Sanitation Data'!I4)))</f>
        <v/>
      </c>
      <c r="DK10" s="369" t="str">
        <f ca="1">+IF(OFFSET('Sanitation Data'!$I$29,0,10*ROW('Sanitation Data'!I4))="","",OFFSET('Sanitation Data'!$I$29,0,10*ROW('Sanitation Data'!I4)))</f>
        <v/>
      </c>
      <c r="DL10" s="369" t="str">
        <f ca="1">+IF(OFFSET('Sanitation Data'!$I$30,0,10*ROW('Sanitation Data'!I4))="","",OFFSET('Sanitation Data'!$I$30,0,10*ROW('Sanitation Data'!I4)))</f>
        <v/>
      </c>
      <c r="DM10" s="369" t="str">
        <f ca="1">+IF(OFFSET('Sanitation Data'!$I$31,0,10*ROW('Sanitation Data'!I4))="","",OFFSET('Sanitation Data'!$I$31,0,10*ROW('Sanitation Data'!I4)))</f>
        <v/>
      </c>
      <c r="DN10" s="369" t="str">
        <f ca="1">+IF(OFFSET('Sanitation Data'!$I$32,0,10*ROW('Sanitation Data'!I4))="","",OFFSET('Sanitation Data'!$I$32,0,10*ROW('Sanitation Data'!I4)))</f>
        <v/>
      </c>
      <c r="DO10" s="369" t="str">
        <f ca="1">+IF(OFFSET('Hygiene Data'!$D$11,0,10*ROW('Hygiene Data'!D4))="","",OFFSET('Hygiene Data'!$D$11,0,10*ROW('Hygiene Data'!D4)))</f>
        <v/>
      </c>
      <c r="DP10" s="369" t="str">
        <f ca="1">+IF(OFFSET('Hygiene Data'!$D$12,0,10*ROW('Hygiene Data'!D4))="","",OFFSET('Hygiene Data'!$D$12,0,10*ROW('Hygiene Data'!D4)))</f>
        <v/>
      </c>
      <c r="DQ10" s="369" t="str">
        <f ca="1">+IF(OFFSET('Hygiene Data'!$D$13,0,10*ROW('Hygiene Data'!D4))="","",OFFSET('Hygiene Data'!$D$13,0,10*ROW('Hygiene Data'!D4)))</f>
        <v/>
      </c>
      <c r="DR10" s="369" t="str">
        <f ca="1">+IF(OFFSET('Hygiene Data'!$E$11,0,10*ROW('Hygiene Data'!E4))="","",OFFSET('Hygiene Data'!$E$11,0,10*ROW('Hygiene Data'!E4)))</f>
        <v/>
      </c>
      <c r="DS10" s="369" t="str">
        <f ca="1">+IF(OFFSET('Hygiene Data'!$E$12,0,10*ROW('Hygiene Data'!E4))="","",OFFSET('Hygiene Data'!$E$12,0,10*ROW('Hygiene Data'!E4)))</f>
        <v/>
      </c>
      <c r="DT10" s="369" t="str">
        <f ca="1">+IF(OFFSET('Hygiene Data'!$E$13,0,10*ROW('Hygiene Data'!E4))="","",OFFSET('Hygiene Data'!$E$13,0,10*ROW('Hygiene Data'!E4)))</f>
        <v/>
      </c>
      <c r="DU10" s="369" t="str">
        <f ca="1">+IF(OFFSET('Hygiene Data'!$F$11,0,10*ROW('Hygiene Data'!F4))="","",OFFSET('Hygiene Data'!$F$11,0,10*ROW('Hygiene Data'!F4)))</f>
        <v/>
      </c>
      <c r="DV10" s="369" t="str">
        <f ca="1">+IF(OFFSET('Hygiene Data'!$F$12,0,10*ROW('Hygiene Data'!F4))="","",OFFSET('Hygiene Data'!$F$12,0,10*ROW('Hygiene Data'!F4)))</f>
        <v/>
      </c>
      <c r="DW10" s="369" t="str">
        <f ca="1">+IF(OFFSET('Hygiene Data'!$F$13,0,10*ROW('Hygiene Data'!F4))="","",OFFSET('Hygiene Data'!$F$13,0,10*ROW('Hygiene Data'!F4)))</f>
        <v/>
      </c>
      <c r="DX10" s="369" t="str">
        <f ca="1">+IF(OFFSET('Hygiene Data'!$G$11,0,10*ROW('Hygiene Data'!G4))="","",OFFSET('Hygiene Data'!$G$11,0,10*ROW('Hygiene Data'!G4)))</f>
        <v/>
      </c>
      <c r="DY10" s="369" t="str">
        <f ca="1">+IF(OFFSET('Hygiene Data'!$G$12,0,10*ROW('Hygiene Data'!G4))="","",OFFSET('Hygiene Data'!$G$12,0,10*ROW('Hygiene Data'!G4)))</f>
        <v/>
      </c>
      <c r="DZ10" s="369" t="str">
        <f ca="1">+IF(OFFSET('Hygiene Data'!$G$13,0,10*ROW('Hygiene Data'!G4))="","",OFFSET('Hygiene Data'!$G$13,0,10*ROW('Hygiene Data'!G4)))</f>
        <v/>
      </c>
      <c r="EA10" s="369" t="str">
        <f ca="1">+IF(OFFSET('Hygiene Data'!$H$11,0,10*ROW('Hygiene Data'!H4))="","",OFFSET('Hygiene Data'!$H$11,0,10*ROW('Hygiene Data'!H4)))</f>
        <v/>
      </c>
      <c r="EB10" s="369" t="str">
        <f ca="1">+IF(OFFSET('Hygiene Data'!$H$12,0,10*ROW('Hygiene Data'!H4))="","",OFFSET('Hygiene Data'!$H$12,0,10*ROW('Hygiene Data'!H4)))</f>
        <v/>
      </c>
      <c r="EC10" s="369" t="str">
        <f ca="1">+IF(OFFSET('Hygiene Data'!$H$13,0,10*ROW('Hygiene Data'!H4))="","",OFFSET('Hygiene Data'!$H$13,0,10*ROW('Hygiene Data'!H4)))</f>
        <v/>
      </c>
      <c r="ED10" s="369" t="str">
        <f ca="1">+IF(OFFSET('Hygiene Data'!$I$11,0,10*ROW('Hygiene Data'!I4))="","",OFFSET('Hygiene Data'!$I$11,0,10*ROW('Hygiene Data'!I4)))</f>
        <v/>
      </c>
      <c r="EE10" s="369" t="str">
        <f ca="1">+IF(OFFSET('Hygiene Data'!$I$12,0,10*ROW('Hygiene Data'!I4))="","",OFFSET('Hygiene Data'!$I$12,0,10*ROW('Hygiene Data'!I4)))</f>
        <v/>
      </c>
      <c r="EF10" s="369" t="str">
        <f ca="1">+IF(OFFSET('Hygiene Data'!$I$13,0,10*ROW('Hygiene Data'!I4))="","",OFFSET('Hygiene Data'!$I$13,0,10*ROW('Hygiene Data'!I4)))</f>
        <v/>
      </c>
    </row>
    <row r="11" spans="1:136" x14ac:dyDescent="0.25">
      <c r="A11" s="478" t="str">
        <f ca="1">+IF(OFFSET('Water Data'!$B$2,0,10*ROW('Water Data'!E5))="","",OFFSET('Water Data'!$B$2,0,10*ROW('Water Data'!E5)))</f>
        <v>VNM_2021_UIS</v>
      </c>
      <c r="B11" s="47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05">
        <f t="shared" ca="1" si="0"/>
        <v>2021</v>
      </c>
      <c r="D11" s="50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6">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45.014897262943087</v>
      </c>
      <c r="G11" s="50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6">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50.45</v>
      </c>
      <c r="S11" s="50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6">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40.750818514440894</v>
      </c>
      <c r="V11" s="50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7">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91.611436208022283</v>
      </c>
      <c r="AA11" s="50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7">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93.32</v>
      </c>
      <c r="AU11" s="50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7">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90.270992262747825</v>
      </c>
      <c r="AZ11" s="50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8">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68.090277138483572</v>
      </c>
      <c r="BC11" s="50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8">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77.150000000000006</v>
      </c>
      <c r="BO11" s="50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8">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60.982523414212586</v>
      </c>
      <c r="BS11" s="369" t="str">
        <f ca="1">+IF(OFFSET('Water Data'!$D$27,0,10*ROW('Water Data'!D5))="","",OFFSET('Water Data'!$D$27,0,10*ROW('Water Data'!D5)))</f>
        <v/>
      </c>
      <c r="BT11" s="369" t="str">
        <f ca="1">+IF(OFFSET('Water Data'!$D$28,0,10*ROW('Water Data'!D5))="","",OFFSET('Water Data'!$D$28,0,10*ROW('Water Data'!D5)))</f>
        <v/>
      </c>
      <c r="BU11" s="369" t="str">
        <f ca="1">+IF(OFFSET('Water Data'!$D$29,0,10*ROW('Water Data'!D5))="","",OFFSET('Water Data'!$D$29,0,10*ROW('Water Data'!D5)))</f>
        <v>Yes</v>
      </c>
      <c r="BV11" s="369" t="str">
        <f ca="1">+IF(OFFSET('Water Data'!$E$27,0,10*ROW('Water Data'!E5))="","",OFFSET('Water Data'!$E$27,0,10*ROW('Water Data'!E5)))</f>
        <v/>
      </c>
      <c r="BW11" s="369" t="str">
        <f ca="1">+IF(OFFSET('Water Data'!$E$28,0,10*ROW('Water Data'!E5))="","",OFFSET('Water Data'!$E$28,0,10*ROW('Water Data'!E5)))</f>
        <v/>
      </c>
      <c r="BX11" s="369" t="str">
        <f ca="1">+IF(OFFSET('Water Data'!$E$29,0,10*ROW('Water Data'!E5))="","",OFFSET('Water Data'!$E$29,0,10*ROW('Water Data'!E5)))</f>
        <v/>
      </c>
      <c r="BY11" s="369" t="str">
        <f ca="1">+IF(OFFSET('Water Data'!$F$27,0,10*ROW('Water Data'!F5))="","",OFFSET('Water Data'!$F$27,0,10*ROW('Water Data'!F5)))</f>
        <v/>
      </c>
      <c r="BZ11" s="369" t="str">
        <f ca="1">+IF(OFFSET('Water Data'!$F$28,0,10*ROW('Water Data'!F5))="","",OFFSET('Water Data'!$F$28,0,10*ROW('Water Data'!F5)))</f>
        <v/>
      </c>
      <c r="CA11" s="369" t="str">
        <f ca="1">+IF(OFFSET('Water Data'!$F$29,0,10*ROW('Water Data'!F5))="","",OFFSET('Water Data'!$F$29,0,10*ROW('Water Data'!F5)))</f>
        <v/>
      </c>
      <c r="CB11" s="369" t="str">
        <f ca="1">+IF(OFFSET('Water Data'!$G$27,0,10*ROW('Water Data'!G5))="","",OFFSET('Water Data'!$G$27,0,10*ROW('Water Data'!G5)))</f>
        <v/>
      </c>
      <c r="CC11" s="369" t="str">
        <f ca="1">+IF(OFFSET('Water Data'!$G$28,0,10*ROW('Water Data'!G5))="","",OFFSET('Water Data'!$G$28,0,10*ROW('Water Data'!G5)))</f>
        <v/>
      </c>
      <c r="CD11" s="369" t="str">
        <f ca="1">+IF(OFFSET('Water Data'!$G$29,0,10*ROW('Water Data'!G5))="","",OFFSET('Water Data'!$G$29,0,10*ROW('Water Data'!G5)))</f>
        <v/>
      </c>
      <c r="CE11" s="369" t="str">
        <f ca="1">+IF(OFFSET('Water Data'!$H$27,0,10*ROW('Water Data'!H5))="","",OFFSET('Water Data'!$H$27,0,10*ROW('Water Data'!H5)))</f>
        <v/>
      </c>
      <c r="CF11" s="369" t="str">
        <f ca="1">+IF(OFFSET('Water Data'!$H$28,0,10*ROW('Water Data'!H5))="","",OFFSET('Water Data'!$H$28,0,10*ROW('Water Data'!H5)))</f>
        <v/>
      </c>
      <c r="CG11" s="369" t="str">
        <f ca="1">+IF(OFFSET('Water Data'!$H$29,0,10*ROW('Water Data'!H5))="","",OFFSET('Water Data'!$H$29,0,10*ROW('Water Data'!H5)))</f>
        <v>Yes</v>
      </c>
      <c r="CH11" s="369" t="str">
        <f ca="1">+IF(OFFSET('Water Data'!$I$27,0,10*ROW('Water Data'!I5))="","",OFFSET('Water Data'!$I$27,0,10*ROW('Water Data'!I5)))</f>
        <v/>
      </c>
      <c r="CI11" s="369" t="str">
        <f ca="1">+IF(OFFSET('Water Data'!$I$28,0,10*ROW('Water Data'!I5))="","",OFFSET('Water Data'!$I$28,0,10*ROW('Water Data'!I5)))</f>
        <v/>
      </c>
      <c r="CJ11" s="369" t="str">
        <f ca="1">+IF(OFFSET('Water Data'!$I$29,0,10*ROW('Water Data'!I5))="","",OFFSET('Water Data'!$I$29,0,10*ROW('Water Data'!I5)))</f>
        <v>Yes</v>
      </c>
      <c r="CK11" s="369" t="str">
        <f ca="1">+IF(OFFSET('Sanitation Data'!$D$28,0,10*ROW('Sanitation Data'!D5))="","",OFFSET('Sanitation Data'!$D$28,0,10*ROW('Sanitation Data'!D5)))</f>
        <v/>
      </c>
      <c r="CL11" s="369" t="str">
        <f ca="1">+IF(OFFSET('Sanitation Data'!$D$29,0,10*ROW('Sanitation Data'!D5))="","",OFFSET('Sanitation Data'!$D$29,0,10*ROW('Sanitation Data'!D5)))</f>
        <v/>
      </c>
      <c r="CM11" s="369" t="str">
        <f ca="1">+IF(OFFSET('Sanitation Data'!$D$30,0,10*ROW('Sanitation Data'!D5))="","",OFFSET('Sanitation Data'!$D$30,0,10*ROW('Sanitation Data'!D5)))</f>
        <v/>
      </c>
      <c r="CN11" s="369" t="str">
        <f ca="1">+IF(OFFSET('Sanitation Data'!$D$31,0,10*ROW('Sanitation Data'!D5))="","",OFFSET('Sanitation Data'!$D$31,0,10*ROW('Sanitation Data'!D5)))</f>
        <v/>
      </c>
      <c r="CO11" s="369" t="str">
        <f ca="1">+IF(OFFSET('Sanitation Data'!$D$32,0,10*ROW('Sanitation Data'!D5))="","",OFFSET('Sanitation Data'!$D$32,0,10*ROW('Sanitation Data'!D5)))</f>
        <v>Yes</v>
      </c>
      <c r="CP11" s="369" t="str">
        <f ca="1">+IF(OFFSET('Sanitation Data'!$E$28,0,10*ROW('Sanitation Data'!E5))="","",OFFSET('Sanitation Data'!$E$28,0,10*ROW('Sanitation Data'!E5)))</f>
        <v/>
      </c>
      <c r="CQ11" s="369" t="str">
        <f ca="1">+IF(OFFSET('Sanitation Data'!$E$29,0,10*ROW('Sanitation Data'!E5))="","",OFFSET('Sanitation Data'!$E$29,0,10*ROW('Sanitation Data'!E5)))</f>
        <v/>
      </c>
      <c r="CR11" s="369" t="str">
        <f ca="1">+IF(OFFSET('Sanitation Data'!$E$30,0,10*ROW('Sanitation Data'!E5))="","",OFFSET('Sanitation Data'!$E$30,0,10*ROW('Sanitation Data'!E5)))</f>
        <v/>
      </c>
      <c r="CS11" s="369" t="str">
        <f ca="1">+IF(OFFSET('Sanitation Data'!$E$31,0,10*ROW('Sanitation Data'!E5))="","",OFFSET('Sanitation Data'!$E$31,0,10*ROW('Sanitation Data'!E5)))</f>
        <v/>
      </c>
      <c r="CT11" s="369" t="str">
        <f ca="1">+IF(OFFSET('Sanitation Data'!$E$32,0,10*ROW('Sanitation Data'!E5))="","",OFFSET('Sanitation Data'!$E$32,0,10*ROW('Sanitation Data'!E5)))</f>
        <v/>
      </c>
      <c r="CU11" s="369" t="str">
        <f ca="1">+IF(OFFSET('Sanitation Data'!$F$28,0,10*ROW('Sanitation Data'!F5))="","",OFFSET('Sanitation Data'!$F$28,0,10*ROW('Sanitation Data'!F5)))</f>
        <v/>
      </c>
      <c r="CV11" s="369" t="str">
        <f ca="1">+IF(OFFSET('Sanitation Data'!$F$29,0,10*ROW('Sanitation Data'!F5))="","",OFFSET('Sanitation Data'!$F$29,0,10*ROW('Sanitation Data'!F5)))</f>
        <v/>
      </c>
      <c r="CW11" s="369" t="str">
        <f ca="1">+IF(OFFSET('Sanitation Data'!$F$30,0,10*ROW('Sanitation Data'!F5))="","",OFFSET('Sanitation Data'!$F$30,0,10*ROW('Sanitation Data'!F5)))</f>
        <v/>
      </c>
      <c r="CX11" s="369" t="str">
        <f ca="1">+IF(OFFSET('Sanitation Data'!$F$31,0,10*ROW('Sanitation Data'!F5))="","",OFFSET('Sanitation Data'!$F$31,0,10*ROW('Sanitation Data'!F5)))</f>
        <v/>
      </c>
      <c r="CY11" s="369" t="str">
        <f ca="1">+IF(OFFSET('Sanitation Data'!$F$32,0,10*ROW('Sanitation Data'!F5))="","",OFFSET('Sanitation Data'!$F$32,0,10*ROW('Sanitation Data'!F5)))</f>
        <v/>
      </c>
      <c r="CZ11" s="369" t="str">
        <f ca="1">+IF(OFFSET('Sanitation Data'!$G$28,0,10*ROW('Sanitation Data'!G5))="","",OFFSET('Sanitation Data'!$G$28,0,10*ROW('Sanitation Data'!G5)))</f>
        <v/>
      </c>
      <c r="DA11" s="369" t="str">
        <f ca="1">+IF(OFFSET('Sanitation Data'!$G$29,0,10*ROW('Sanitation Data'!G5))="","",OFFSET('Sanitation Data'!$G$29,0,10*ROW('Sanitation Data'!G5)))</f>
        <v/>
      </c>
      <c r="DB11" s="369" t="str">
        <f ca="1">+IF(OFFSET('Sanitation Data'!$G$30,0,10*ROW('Sanitation Data'!G5))="","",OFFSET('Sanitation Data'!$G$30,0,10*ROW('Sanitation Data'!G5)))</f>
        <v/>
      </c>
      <c r="DC11" s="369" t="str">
        <f ca="1">+IF(OFFSET('Sanitation Data'!$G$31,0,10*ROW('Sanitation Data'!G5))="","",OFFSET('Sanitation Data'!$G$31,0,10*ROW('Sanitation Data'!G5)))</f>
        <v/>
      </c>
      <c r="DD11" s="369" t="str">
        <f ca="1">+IF(OFFSET('Sanitation Data'!$G$32,0,10*ROW('Sanitation Data'!G5))="","",OFFSET('Sanitation Data'!$G$32,0,10*ROW('Sanitation Data'!G5)))</f>
        <v/>
      </c>
      <c r="DE11" s="369" t="str">
        <f ca="1">+IF(OFFSET('Sanitation Data'!$H$28,0,10*ROW('Sanitation Data'!H5))="","",OFFSET('Sanitation Data'!$H$28,0,10*ROW('Sanitation Data'!H5)))</f>
        <v/>
      </c>
      <c r="DF11" s="369" t="str">
        <f ca="1">+IF(OFFSET('Sanitation Data'!$H$29,0,10*ROW('Sanitation Data'!H5))="","",OFFSET('Sanitation Data'!$H$29,0,10*ROW('Sanitation Data'!H5)))</f>
        <v/>
      </c>
      <c r="DG11" s="369" t="str">
        <f ca="1">+IF(OFFSET('Sanitation Data'!$H$30,0,10*ROW('Sanitation Data'!H5))="","",OFFSET('Sanitation Data'!$H$30,0,10*ROW('Sanitation Data'!H5)))</f>
        <v/>
      </c>
      <c r="DH11" s="369" t="str">
        <f ca="1">+IF(OFFSET('Sanitation Data'!$H$31,0,10*ROW('Sanitation Data'!H5))="","",OFFSET('Sanitation Data'!$H$31,0,10*ROW('Sanitation Data'!H5)))</f>
        <v/>
      </c>
      <c r="DI11" s="369" t="str">
        <f ca="1">+IF(OFFSET('Sanitation Data'!$H$32,0,10*ROW('Sanitation Data'!H5))="","",OFFSET('Sanitation Data'!$H$32,0,10*ROW('Sanitation Data'!H5)))</f>
        <v>Yes</v>
      </c>
      <c r="DJ11" s="369" t="str">
        <f ca="1">+IF(OFFSET('Sanitation Data'!$I$28,0,10*ROW('Sanitation Data'!I5))="","",OFFSET('Sanitation Data'!$I$28,0,10*ROW('Sanitation Data'!I5)))</f>
        <v/>
      </c>
      <c r="DK11" s="369" t="str">
        <f ca="1">+IF(OFFSET('Sanitation Data'!$I$29,0,10*ROW('Sanitation Data'!I5))="","",OFFSET('Sanitation Data'!$I$29,0,10*ROW('Sanitation Data'!I5)))</f>
        <v/>
      </c>
      <c r="DL11" s="369" t="str">
        <f ca="1">+IF(OFFSET('Sanitation Data'!$I$30,0,10*ROW('Sanitation Data'!I5))="","",OFFSET('Sanitation Data'!$I$30,0,10*ROW('Sanitation Data'!I5)))</f>
        <v/>
      </c>
      <c r="DM11" s="369" t="str">
        <f ca="1">+IF(OFFSET('Sanitation Data'!$I$31,0,10*ROW('Sanitation Data'!I5))="","",OFFSET('Sanitation Data'!$I$31,0,10*ROW('Sanitation Data'!I5)))</f>
        <v/>
      </c>
      <c r="DN11" s="369" t="str">
        <f ca="1">+IF(OFFSET('Sanitation Data'!$I$32,0,10*ROW('Sanitation Data'!I5))="","",OFFSET('Sanitation Data'!$I$32,0,10*ROW('Sanitation Data'!I5)))</f>
        <v>Yes</v>
      </c>
      <c r="DO11" s="369" t="str">
        <f ca="1">+IF(OFFSET('Hygiene Data'!$D$11,0,10*ROW('Hygiene Data'!D5))="","",OFFSET('Hygiene Data'!$D$11,0,10*ROW('Hygiene Data'!D5)))</f>
        <v/>
      </c>
      <c r="DP11" s="369" t="str">
        <f ca="1">+IF(OFFSET('Hygiene Data'!$D$12,0,10*ROW('Hygiene Data'!D5))="","",OFFSET('Hygiene Data'!$D$12,0,10*ROW('Hygiene Data'!D5)))</f>
        <v/>
      </c>
      <c r="DQ11" s="369" t="str">
        <f ca="1">+IF(OFFSET('Hygiene Data'!$D$13,0,10*ROW('Hygiene Data'!D5))="","",OFFSET('Hygiene Data'!$D$13,0,10*ROW('Hygiene Data'!D5)))</f>
        <v>Yes</v>
      </c>
      <c r="DR11" s="369" t="str">
        <f ca="1">+IF(OFFSET('Hygiene Data'!$E$11,0,10*ROW('Hygiene Data'!E5))="","",OFFSET('Hygiene Data'!$E$11,0,10*ROW('Hygiene Data'!E5)))</f>
        <v/>
      </c>
      <c r="DS11" s="369" t="str">
        <f ca="1">+IF(OFFSET('Hygiene Data'!$E$12,0,10*ROW('Hygiene Data'!E5))="","",OFFSET('Hygiene Data'!$E$12,0,10*ROW('Hygiene Data'!E5)))</f>
        <v/>
      </c>
      <c r="DT11" s="369" t="str">
        <f ca="1">+IF(OFFSET('Hygiene Data'!$E$13,0,10*ROW('Hygiene Data'!E5))="","",OFFSET('Hygiene Data'!$E$13,0,10*ROW('Hygiene Data'!E5)))</f>
        <v/>
      </c>
      <c r="DU11" s="369" t="str">
        <f ca="1">+IF(OFFSET('Hygiene Data'!$F$11,0,10*ROW('Hygiene Data'!F5))="","",OFFSET('Hygiene Data'!$F$11,0,10*ROW('Hygiene Data'!F5)))</f>
        <v/>
      </c>
      <c r="DV11" s="369" t="str">
        <f ca="1">+IF(OFFSET('Hygiene Data'!$F$12,0,10*ROW('Hygiene Data'!F5))="","",OFFSET('Hygiene Data'!$F$12,0,10*ROW('Hygiene Data'!F5)))</f>
        <v/>
      </c>
      <c r="DW11" s="369" t="str">
        <f ca="1">+IF(OFFSET('Hygiene Data'!$F$13,0,10*ROW('Hygiene Data'!F5))="","",OFFSET('Hygiene Data'!$F$13,0,10*ROW('Hygiene Data'!F5)))</f>
        <v/>
      </c>
      <c r="DX11" s="369" t="str">
        <f ca="1">+IF(OFFSET('Hygiene Data'!$G$11,0,10*ROW('Hygiene Data'!G5))="","",OFFSET('Hygiene Data'!$G$11,0,10*ROW('Hygiene Data'!G5)))</f>
        <v/>
      </c>
      <c r="DY11" s="369" t="str">
        <f ca="1">+IF(OFFSET('Hygiene Data'!$G$12,0,10*ROW('Hygiene Data'!G5))="","",OFFSET('Hygiene Data'!$G$12,0,10*ROW('Hygiene Data'!G5)))</f>
        <v/>
      </c>
      <c r="DZ11" s="369" t="str">
        <f ca="1">+IF(OFFSET('Hygiene Data'!$G$13,0,10*ROW('Hygiene Data'!G5))="","",OFFSET('Hygiene Data'!$G$13,0,10*ROW('Hygiene Data'!G5)))</f>
        <v/>
      </c>
      <c r="EA11" s="369" t="str">
        <f ca="1">+IF(OFFSET('Hygiene Data'!$H$11,0,10*ROW('Hygiene Data'!H5))="","",OFFSET('Hygiene Data'!$H$11,0,10*ROW('Hygiene Data'!H5)))</f>
        <v/>
      </c>
      <c r="EB11" s="369" t="str">
        <f ca="1">+IF(OFFSET('Hygiene Data'!$H$12,0,10*ROW('Hygiene Data'!H5))="","",OFFSET('Hygiene Data'!$H$12,0,10*ROW('Hygiene Data'!H5)))</f>
        <v/>
      </c>
      <c r="EC11" s="369" t="str">
        <f ca="1">+IF(OFFSET('Hygiene Data'!$H$13,0,10*ROW('Hygiene Data'!H5))="","",OFFSET('Hygiene Data'!$H$13,0,10*ROW('Hygiene Data'!H5)))</f>
        <v>Yes</v>
      </c>
      <c r="ED11" s="369" t="str">
        <f ca="1">+IF(OFFSET('Hygiene Data'!$I$11,0,10*ROW('Hygiene Data'!I5))="","",OFFSET('Hygiene Data'!$I$11,0,10*ROW('Hygiene Data'!I5)))</f>
        <v/>
      </c>
      <c r="EE11" s="369" t="str">
        <f ca="1">+IF(OFFSET('Hygiene Data'!$I$12,0,10*ROW('Hygiene Data'!I5))="","",OFFSET('Hygiene Data'!$I$12,0,10*ROW('Hygiene Data'!I5)))</f>
        <v/>
      </c>
      <c r="EF11" s="369" t="str">
        <f ca="1">+IF(OFFSET('Hygiene Data'!$I$13,0,10*ROW('Hygiene Data'!I5))="","",OFFSET('Hygiene Data'!$I$13,0,10*ROW('Hygiene Data'!I5)))</f>
        <v>Yes</v>
      </c>
    </row>
    <row r="12" spans="1:136" x14ac:dyDescent="0.25">
      <c r="A12" s="478" t="str">
        <f ca="1">+IF(OFFSET('Water Data'!$B$2,0,10*ROW('Water Data'!E6))="","",OFFSET('Water Data'!$B$2,0,10*ROW('Water Data'!E6)))</f>
        <v>VNM_2022_UIS</v>
      </c>
      <c r="B12" s="47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05">
        <f t="shared" ca="1" si="0"/>
        <v>2022</v>
      </c>
      <c r="D12" s="50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6">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62.735677539007554</v>
      </c>
      <c r="G12" s="50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6">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64.489999999999995</v>
      </c>
      <c r="S12" s="50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6">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61.368705512885569</v>
      </c>
      <c r="V12" s="50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7">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91.67207236708191</v>
      </c>
      <c r="AA12" s="50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7">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93.91</v>
      </c>
      <c r="AU12" s="50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7">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89.928274098117228</v>
      </c>
      <c r="AZ12" s="50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8">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75.765794894783198</v>
      </c>
      <c r="BC12" s="50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8">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80.38</v>
      </c>
      <c r="BO12" s="50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8">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72.170395849357732</v>
      </c>
      <c r="BS12" s="369" t="str">
        <f ca="1">+IF(OFFSET('Water Data'!$D$27,0,10*ROW('Water Data'!D6))="","",OFFSET('Water Data'!$D$27,0,10*ROW('Water Data'!D6)))</f>
        <v/>
      </c>
      <c r="BT12" s="369" t="str">
        <f ca="1">+IF(OFFSET('Water Data'!$D$28,0,10*ROW('Water Data'!D6))="","",OFFSET('Water Data'!$D$28,0,10*ROW('Water Data'!D6)))</f>
        <v/>
      </c>
      <c r="BU12" s="369" t="str">
        <f ca="1">+IF(OFFSET('Water Data'!$D$29,0,10*ROW('Water Data'!D6))="","",OFFSET('Water Data'!$D$29,0,10*ROW('Water Data'!D6)))</f>
        <v>Yes</v>
      </c>
      <c r="BV12" s="369" t="str">
        <f ca="1">+IF(OFFSET('Water Data'!$E$27,0,10*ROW('Water Data'!E6))="","",OFFSET('Water Data'!$E$27,0,10*ROW('Water Data'!E6)))</f>
        <v/>
      </c>
      <c r="BW12" s="369" t="str">
        <f ca="1">+IF(OFFSET('Water Data'!$E$28,0,10*ROW('Water Data'!E6))="","",OFFSET('Water Data'!$E$28,0,10*ROW('Water Data'!E6)))</f>
        <v/>
      </c>
      <c r="BX12" s="369" t="str">
        <f ca="1">+IF(OFFSET('Water Data'!$E$29,0,10*ROW('Water Data'!E6))="","",OFFSET('Water Data'!$E$29,0,10*ROW('Water Data'!E6)))</f>
        <v/>
      </c>
      <c r="BY12" s="369" t="str">
        <f ca="1">+IF(OFFSET('Water Data'!$F$27,0,10*ROW('Water Data'!F6))="","",OFFSET('Water Data'!$F$27,0,10*ROW('Water Data'!F6)))</f>
        <v/>
      </c>
      <c r="BZ12" s="369" t="str">
        <f ca="1">+IF(OFFSET('Water Data'!$F$28,0,10*ROW('Water Data'!F6))="","",OFFSET('Water Data'!$F$28,0,10*ROW('Water Data'!F6)))</f>
        <v/>
      </c>
      <c r="CA12" s="369" t="str">
        <f ca="1">+IF(OFFSET('Water Data'!$F$29,0,10*ROW('Water Data'!F6))="","",OFFSET('Water Data'!$F$29,0,10*ROW('Water Data'!F6)))</f>
        <v/>
      </c>
      <c r="CB12" s="369" t="str">
        <f ca="1">+IF(OFFSET('Water Data'!$G$27,0,10*ROW('Water Data'!G6))="","",OFFSET('Water Data'!$G$27,0,10*ROW('Water Data'!G6)))</f>
        <v/>
      </c>
      <c r="CC12" s="369" t="str">
        <f ca="1">+IF(OFFSET('Water Data'!$G$28,0,10*ROW('Water Data'!G6))="","",OFFSET('Water Data'!$G$28,0,10*ROW('Water Data'!G6)))</f>
        <v/>
      </c>
      <c r="CD12" s="369" t="str">
        <f ca="1">+IF(OFFSET('Water Data'!$G$29,0,10*ROW('Water Data'!G6))="","",OFFSET('Water Data'!$G$29,0,10*ROW('Water Data'!G6)))</f>
        <v/>
      </c>
      <c r="CE12" s="369" t="str">
        <f ca="1">+IF(OFFSET('Water Data'!$H$27,0,10*ROW('Water Data'!H6))="","",OFFSET('Water Data'!$H$27,0,10*ROW('Water Data'!H6)))</f>
        <v/>
      </c>
      <c r="CF12" s="369" t="str">
        <f ca="1">+IF(OFFSET('Water Data'!$H$28,0,10*ROW('Water Data'!H6))="","",OFFSET('Water Data'!$H$28,0,10*ROW('Water Data'!H6)))</f>
        <v/>
      </c>
      <c r="CG12" s="369" t="str">
        <f ca="1">+IF(OFFSET('Water Data'!$H$29,0,10*ROW('Water Data'!H6))="","",OFFSET('Water Data'!$H$29,0,10*ROW('Water Data'!H6)))</f>
        <v>Yes</v>
      </c>
      <c r="CH12" s="369" t="str">
        <f ca="1">+IF(OFFSET('Water Data'!$I$27,0,10*ROW('Water Data'!I6))="","",OFFSET('Water Data'!$I$27,0,10*ROW('Water Data'!I6)))</f>
        <v/>
      </c>
      <c r="CI12" s="369" t="str">
        <f ca="1">+IF(OFFSET('Water Data'!$I$28,0,10*ROW('Water Data'!I6))="","",OFFSET('Water Data'!$I$28,0,10*ROW('Water Data'!I6)))</f>
        <v/>
      </c>
      <c r="CJ12" s="369" t="str">
        <f ca="1">+IF(OFFSET('Water Data'!$I$29,0,10*ROW('Water Data'!I6))="","",OFFSET('Water Data'!$I$29,0,10*ROW('Water Data'!I6)))</f>
        <v>Yes</v>
      </c>
      <c r="CK12" s="369" t="str">
        <f ca="1">+IF(OFFSET('Sanitation Data'!$D$28,0,10*ROW('Sanitation Data'!D6))="","",OFFSET('Sanitation Data'!$D$28,0,10*ROW('Sanitation Data'!D6)))</f>
        <v/>
      </c>
      <c r="CL12" s="369" t="str">
        <f ca="1">+IF(OFFSET('Sanitation Data'!$D$29,0,10*ROW('Sanitation Data'!D6))="","",OFFSET('Sanitation Data'!$D$29,0,10*ROW('Sanitation Data'!D6)))</f>
        <v/>
      </c>
      <c r="CM12" s="369" t="str">
        <f ca="1">+IF(OFFSET('Sanitation Data'!$D$30,0,10*ROW('Sanitation Data'!D6))="","",OFFSET('Sanitation Data'!$D$30,0,10*ROW('Sanitation Data'!D6)))</f>
        <v/>
      </c>
      <c r="CN12" s="369" t="str">
        <f ca="1">+IF(OFFSET('Sanitation Data'!$D$31,0,10*ROW('Sanitation Data'!D6))="","",OFFSET('Sanitation Data'!$D$31,0,10*ROW('Sanitation Data'!D6)))</f>
        <v/>
      </c>
      <c r="CO12" s="369" t="str">
        <f ca="1">+IF(OFFSET('Sanitation Data'!$D$32,0,10*ROW('Sanitation Data'!D6))="","",OFFSET('Sanitation Data'!$D$32,0,10*ROW('Sanitation Data'!D6)))</f>
        <v>Yes</v>
      </c>
      <c r="CP12" s="369" t="str">
        <f ca="1">+IF(OFFSET('Sanitation Data'!$E$28,0,10*ROW('Sanitation Data'!E6))="","",OFFSET('Sanitation Data'!$E$28,0,10*ROW('Sanitation Data'!E6)))</f>
        <v/>
      </c>
      <c r="CQ12" s="369" t="str">
        <f ca="1">+IF(OFFSET('Sanitation Data'!$E$29,0,10*ROW('Sanitation Data'!E6))="","",OFFSET('Sanitation Data'!$E$29,0,10*ROW('Sanitation Data'!E6)))</f>
        <v/>
      </c>
      <c r="CR12" s="369" t="str">
        <f ca="1">+IF(OFFSET('Sanitation Data'!$E$30,0,10*ROW('Sanitation Data'!E6))="","",OFFSET('Sanitation Data'!$E$30,0,10*ROW('Sanitation Data'!E6)))</f>
        <v/>
      </c>
      <c r="CS12" s="369" t="str">
        <f ca="1">+IF(OFFSET('Sanitation Data'!$E$31,0,10*ROW('Sanitation Data'!E6))="","",OFFSET('Sanitation Data'!$E$31,0,10*ROW('Sanitation Data'!E6)))</f>
        <v/>
      </c>
      <c r="CT12" s="369" t="str">
        <f ca="1">+IF(OFFSET('Sanitation Data'!$E$32,0,10*ROW('Sanitation Data'!E6))="","",OFFSET('Sanitation Data'!$E$32,0,10*ROW('Sanitation Data'!E6)))</f>
        <v/>
      </c>
      <c r="CU12" s="369" t="str">
        <f ca="1">+IF(OFFSET('Sanitation Data'!$F$28,0,10*ROW('Sanitation Data'!F6))="","",OFFSET('Sanitation Data'!$F$28,0,10*ROW('Sanitation Data'!F6)))</f>
        <v/>
      </c>
      <c r="CV12" s="369" t="str">
        <f ca="1">+IF(OFFSET('Sanitation Data'!$F$29,0,10*ROW('Sanitation Data'!F6))="","",OFFSET('Sanitation Data'!$F$29,0,10*ROW('Sanitation Data'!F6)))</f>
        <v/>
      </c>
      <c r="CW12" s="369" t="str">
        <f ca="1">+IF(OFFSET('Sanitation Data'!$F$30,0,10*ROW('Sanitation Data'!F6))="","",OFFSET('Sanitation Data'!$F$30,0,10*ROW('Sanitation Data'!F6)))</f>
        <v/>
      </c>
      <c r="CX12" s="369" t="str">
        <f ca="1">+IF(OFFSET('Sanitation Data'!$F$31,0,10*ROW('Sanitation Data'!F6))="","",OFFSET('Sanitation Data'!$F$31,0,10*ROW('Sanitation Data'!F6)))</f>
        <v/>
      </c>
      <c r="CY12" s="369" t="str">
        <f ca="1">+IF(OFFSET('Sanitation Data'!$F$32,0,10*ROW('Sanitation Data'!F6))="","",OFFSET('Sanitation Data'!$F$32,0,10*ROW('Sanitation Data'!F6)))</f>
        <v/>
      </c>
      <c r="CZ12" s="369" t="str">
        <f ca="1">+IF(OFFSET('Sanitation Data'!$G$28,0,10*ROW('Sanitation Data'!G6))="","",OFFSET('Sanitation Data'!$G$28,0,10*ROW('Sanitation Data'!G6)))</f>
        <v/>
      </c>
      <c r="DA12" s="369" t="str">
        <f ca="1">+IF(OFFSET('Sanitation Data'!$G$29,0,10*ROW('Sanitation Data'!G6))="","",OFFSET('Sanitation Data'!$G$29,0,10*ROW('Sanitation Data'!G6)))</f>
        <v/>
      </c>
      <c r="DB12" s="369" t="str">
        <f ca="1">+IF(OFFSET('Sanitation Data'!$G$30,0,10*ROW('Sanitation Data'!G6))="","",OFFSET('Sanitation Data'!$G$30,0,10*ROW('Sanitation Data'!G6)))</f>
        <v/>
      </c>
      <c r="DC12" s="369" t="str">
        <f ca="1">+IF(OFFSET('Sanitation Data'!$G$31,0,10*ROW('Sanitation Data'!G6))="","",OFFSET('Sanitation Data'!$G$31,0,10*ROW('Sanitation Data'!G6)))</f>
        <v/>
      </c>
      <c r="DD12" s="369" t="str">
        <f ca="1">+IF(OFFSET('Sanitation Data'!$G$32,0,10*ROW('Sanitation Data'!G6))="","",OFFSET('Sanitation Data'!$G$32,0,10*ROW('Sanitation Data'!G6)))</f>
        <v/>
      </c>
      <c r="DE12" s="369" t="str">
        <f ca="1">+IF(OFFSET('Sanitation Data'!$H$28,0,10*ROW('Sanitation Data'!H6))="","",OFFSET('Sanitation Data'!$H$28,0,10*ROW('Sanitation Data'!H6)))</f>
        <v/>
      </c>
      <c r="DF12" s="369" t="str">
        <f ca="1">+IF(OFFSET('Sanitation Data'!$H$29,0,10*ROW('Sanitation Data'!H6))="","",OFFSET('Sanitation Data'!$H$29,0,10*ROW('Sanitation Data'!H6)))</f>
        <v/>
      </c>
      <c r="DG12" s="369" t="str">
        <f ca="1">+IF(OFFSET('Sanitation Data'!$H$30,0,10*ROW('Sanitation Data'!H6))="","",OFFSET('Sanitation Data'!$H$30,0,10*ROW('Sanitation Data'!H6)))</f>
        <v/>
      </c>
      <c r="DH12" s="369" t="str">
        <f ca="1">+IF(OFFSET('Sanitation Data'!$H$31,0,10*ROW('Sanitation Data'!H6))="","",OFFSET('Sanitation Data'!$H$31,0,10*ROW('Sanitation Data'!H6)))</f>
        <v/>
      </c>
      <c r="DI12" s="369" t="str">
        <f ca="1">+IF(OFFSET('Sanitation Data'!$H$32,0,10*ROW('Sanitation Data'!H6))="","",OFFSET('Sanitation Data'!$H$32,0,10*ROW('Sanitation Data'!H6)))</f>
        <v>Yes</v>
      </c>
      <c r="DJ12" s="369" t="str">
        <f ca="1">+IF(OFFSET('Sanitation Data'!$I$28,0,10*ROW('Sanitation Data'!I6))="","",OFFSET('Sanitation Data'!$I$28,0,10*ROW('Sanitation Data'!I6)))</f>
        <v/>
      </c>
      <c r="DK12" s="369" t="str">
        <f ca="1">+IF(OFFSET('Sanitation Data'!$I$29,0,10*ROW('Sanitation Data'!I6))="","",OFFSET('Sanitation Data'!$I$29,0,10*ROW('Sanitation Data'!I6)))</f>
        <v/>
      </c>
      <c r="DL12" s="369" t="str">
        <f ca="1">+IF(OFFSET('Sanitation Data'!$I$30,0,10*ROW('Sanitation Data'!I6))="","",OFFSET('Sanitation Data'!$I$30,0,10*ROW('Sanitation Data'!I6)))</f>
        <v/>
      </c>
      <c r="DM12" s="369" t="str">
        <f ca="1">+IF(OFFSET('Sanitation Data'!$I$31,0,10*ROW('Sanitation Data'!I6))="","",OFFSET('Sanitation Data'!$I$31,0,10*ROW('Sanitation Data'!I6)))</f>
        <v/>
      </c>
      <c r="DN12" s="369" t="str">
        <f ca="1">+IF(OFFSET('Sanitation Data'!$I$32,0,10*ROW('Sanitation Data'!I6))="","",OFFSET('Sanitation Data'!$I$32,0,10*ROW('Sanitation Data'!I6)))</f>
        <v>Yes</v>
      </c>
      <c r="DO12" s="369" t="str">
        <f ca="1">+IF(OFFSET('Hygiene Data'!$D$11,0,10*ROW('Hygiene Data'!D6))="","",OFFSET('Hygiene Data'!$D$11,0,10*ROW('Hygiene Data'!D6)))</f>
        <v/>
      </c>
      <c r="DP12" s="369" t="str">
        <f ca="1">+IF(OFFSET('Hygiene Data'!$D$12,0,10*ROW('Hygiene Data'!D6))="","",OFFSET('Hygiene Data'!$D$12,0,10*ROW('Hygiene Data'!D6)))</f>
        <v/>
      </c>
      <c r="DQ12" s="369" t="str">
        <f ca="1">+IF(OFFSET('Hygiene Data'!$D$13,0,10*ROW('Hygiene Data'!D6))="","",OFFSET('Hygiene Data'!$D$13,0,10*ROW('Hygiene Data'!D6)))</f>
        <v>Yes</v>
      </c>
      <c r="DR12" s="369" t="str">
        <f ca="1">+IF(OFFSET('Hygiene Data'!$E$11,0,10*ROW('Hygiene Data'!E6))="","",OFFSET('Hygiene Data'!$E$11,0,10*ROW('Hygiene Data'!E6)))</f>
        <v/>
      </c>
      <c r="DS12" s="369" t="str">
        <f ca="1">+IF(OFFSET('Hygiene Data'!$E$12,0,10*ROW('Hygiene Data'!E6))="","",OFFSET('Hygiene Data'!$E$12,0,10*ROW('Hygiene Data'!E6)))</f>
        <v/>
      </c>
      <c r="DT12" s="369" t="str">
        <f ca="1">+IF(OFFSET('Hygiene Data'!$E$13,0,10*ROW('Hygiene Data'!E6))="","",OFFSET('Hygiene Data'!$E$13,0,10*ROW('Hygiene Data'!E6)))</f>
        <v/>
      </c>
      <c r="DU12" s="369" t="str">
        <f ca="1">+IF(OFFSET('Hygiene Data'!$F$11,0,10*ROW('Hygiene Data'!F6))="","",OFFSET('Hygiene Data'!$F$11,0,10*ROW('Hygiene Data'!F6)))</f>
        <v/>
      </c>
      <c r="DV12" s="369" t="str">
        <f ca="1">+IF(OFFSET('Hygiene Data'!$F$12,0,10*ROW('Hygiene Data'!F6))="","",OFFSET('Hygiene Data'!$F$12,0,10*ROW('Hygiene Data'!F6)))</f>
        <v/>
      </c>
      <c r="DW12" s="369" t="str">
        <f ca="1">+IF(OFFSET('Hygiene Data'!$F$13,0,10*ROW('Hygiene Data'!F6))="","",OFFSET('Hygiene Data'!$F$13,0,10*ROW('Hygiene Data'!F6)))</f>
        <v/>
      </c>
      <c r="DX12" s="369" t="str">
        <f ca="1">+IF(OFFSET('Hygiene Data'!$G$11,0,10*ROW('Hygiene Data'!G6))="","",OFFSET('Hygiene Data'!$G$11,0,10*ROW('Hygiene Data'!G6)))</f>
        <v/>
      </c>
      <c r="DY12" s="369" t="str">
        <f ca="1">+IF(OFFSET('Hygiene Data'!$G$12,0,10*ROW('Hygiene Data'!G6))="","",OFFSET('Hygiene Data'!$G$12,0,10*ROW('Hygiene Data'!G6)))</f>
        <v/>
      </c>
      <c r="DZ12" s="369" t="str">
        <f ca="1">+IF(OFFSET('Hygiene Data'!$G$13,0,10*ROW('Hygiene Data'!G6))="","",OFFSET('Hygiene Data'!$G$13,0,10*ROW('Hygiene Data'!G6)))</f>
        <v/>
      </c>
      <c r="EA12" s="369" t="str">
        <f ca="1">+IF(OFFSET('Hygiene Data'!$H$11,0,10*ROW('Hygiene Data'!H6))="","",OFFSET('Hygiene Data'!$H$11,0,10*ROW('Hygiene Data'!H6)))</f>
        <v/>
      </c>
      <c r="EB12" s="369" t="str">
        <f ca="1">+IF(OFFSET('Hygiene Data'!$H$12,0,10*ROW('Hygiene Data'!H6))="","",OFFSET('Hygiene Data'!$H$12,0,10*ROW('Hygiene Data'!H6)))</f>
        <v/>
      </c>
      <c r="EC12" s="369" t="str">
        <f ca="1">+IF(OFFSET('Hygiene Data'!$H$13,0,10*ROW('Hygiene Data'!H6))="","",OFFSET('Hygiene Data'!$H$13,0,10*ROW('Hygiene Data'!H6)))</f>
        <v>Yes</v>
      </c>
      <c r="ED12" s="369" t="str">
        <f ca="1">+IF(OFFSET('Hygiene Data'!$I$11,0,10*ROW('Hygiene Data'!I6))="","",OFFSET('Hygiene Data'!$I$11,0,10*ROW('Hygiene Data'!I6)))</f>
        <v/>
      </c>
      <c r="EE12" s="369" t="str">
        <f ca="1">+IF(OFFSET('Hygiene Data'!$I$12,0,10*ROW('Hygiene Data'!I6))="","",OFFSET('Hygiene Data'!$I$12,0,10*ROW('Hygiene Data'!I6)))</f>
        <v/>
      </c>
      <c r="EF12" s="369" t="str">
        <f ca="1">+IF(OFFSET('Hygiene Data'!$I$13,0,10*ROW('Hygiene Data'!I6))="","",OFFSET('Hygiene Data'!$I$13,0,10*ROW('Hygiene Data'!I6)))</f>
        <v>Yes</v>
      </c>
    </row>
    <row r="13" spans="1:136" x14ac:dyDescent="0.25">
      <c r="A13" s="478" t="str">
        <f ca="1">+IF(OFFSET('Water Data'!$B$2,0,10*ROW('Water Data'!E7))="","",OFFSET('Water Data'!$B$2,0,10*ROW('Water Data'!E7)))</f>
        <v/>
      </c>
      <c r="B13" s="47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5" t="str">
        <f t="shared" ca="1" si="0"/>
        <v/>
      </c>
      <c r="D13" s="50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9" t="str">
        <f ca="1">+IF(OFFSET('Water Data'!$D$27,0,10*ROW('Water Data'!D7))="","",OFFSET('Water Data'!$D$27,0,10*ROW('Water Data'!D7)))</f>
        <v/>
      </c>
      <c r="BT13" s="369" t="str">
        <f ca="1">+IF(OFFSET('Water Data'!$D$28,0,10*ROW('Water Data'!D7))="","",OFFSET('Water Data'!$D$28,0,10*ROW('Water Data'!D7)))</f>
        <v/>
      </c>
      <c r="BU13" s="369" t="str">
        <f ca="1">+IF(OFFSET('Water Data'!$D$29,0,10*ROW('Water Data'!D7))="","",OFFSET('Water Data'!$D$29,0,10*ROW('Water Data'!D7)))</f>
        <v/>
      </c>
      <c r="BV13" s="369" t="str">
        <f ca="1">+IF(OFFSET('Water Data'!$E$27,0,10*ROW('Water Data'!E7))="","",OFFSET('Water Data'!$E$27,0,10*ROW('Water Data'!E7)))</f>
        <v/>
      </c>
      <c r="BW13" s="369" t="str">
        <f ca="1">+IF(OFFSET('Water Data'!$E$28,0,10*ROW('Water Data'!E7))="","",OFFSET('Water Data'!$E$28,0,10*ROW('Water Data'!E7)))</f>
        <v/>
      </c>
      <c r="BX13" s="369" t="str">
        <f ca="1">+IF(OFFSET('Water Data'!$E$29,0,10*ROW('Water Data'!E7))="","",OFFSET('Water Data'!$E$29,0,10*ROW('Water Data'!E7)))</f>
        <v/>
      </c>
      <c r="BY13" s="369" t="str">
        <f ca="1">+IF(OFFSET('Water Data'!$F$27,0,10*ROW('Water Data'!F7))="","",OFFSET('Water Data'!$F$27,0,10*ROW('Water Data'!F7)))</f>
        <v/>
      </c>
      <c r="BZ13" s="369" t="str">
        <f ca="1">+IF(OFFSET('Water Data'!$F$28,0,10*ROW('Water Data'!F7))="","",OFFSET('Water Data'!$F$28,0,10*ROW('Water Data'!F7)))</f>
        <v/>
      </c>
      <c r="CA13" s="369" t="str">
        <f ca="1">+IF(OFFSET('Water Data'!$F$29,0,10*ROW('Water Data'!F7))="","",OFFSET('Water Data'!$F$29,0,10*ROW('Water Data'!F7)))</f>
        <v/>
      </c>
      <c r="CB13" s="369" t="str">
        <f ca="1">+IF(OFFSET('Water Data'!$G$27,0,10*ROW('Water Data'!G7))="","",OFFSET('Water Data'!$G$27,0,10*ROW('Water Data'!G7)))</f>
        <v/>
      </c>
      <c r="CC13" s="369" t="str">
        <f ca="1">+IF(OFFSET('Water Data'!$G$28,0,10*ROW('Water Data'!G7))="","",OFFSET('Water Data'!$G$28,0,10*ROW('Water Data'!G7)))</f>
        <v/>
      </c>
      <c r="CD13" s="369" t="str">
        <f ca="1">+IF(OFFSET('Water Data'!$G$29,0,10*ROW('Water Data'!G7))="","",OFFSET('Water Data'!$G$29,0,10*ROW('Water Data'!G7)))</f>
        <v/>
      </c>
      <c r="CE13" s="369" t="str">
        <f ca="1">+IF(OFFSET('Water Data'!$H$27,0,10*ROW('Water Data'!H7))="","",OFFSET('Water Data'!$H$27,0,10*ROW('Water Data'!H7)))</f>
        <v/>
      </c>
      <c r="CF13" s="369" t="str">
        <f ca="1">+IF(OFFSET('Water Data'!$H$28,0,10*ROW('Water Data'!H7))="","",OFFSET('Water Data'!$H$28,0,10*ROW('Water Data'!H7)))</f>
        <v/>
      </c>
      <c r="CG13" s="369" t="str">
        <f ca="1">+IF(OFFSET('Water Data'!$H$29,0,10*ROW('Water Data'!H7))="","",OFFSET('Water Data'!$H$29,0,10*ROW('Water Data'!H7)))</f>
        <v/>
      </c>
      <c r="CH13" s="369" t="str">
        <f ca="1">+IF(OFFSET('Water Data'!$I$27,0,10*ROW('Water Data'!I7))="","",OFFSET('Water Data'!$I$27,0,10*ROW('Water Data'!I7)))</f>
        <v/>
      </c>
      <c r="CI13" s="369" t="str">
        <f ca="1">+IF(OFFSET('Water Data'!$I$28,0,10*ROW('Water Data'!I7))="","",OFFSET('Water Data'!$I$28,0,10*ROW('Water Data'!I7)))</f>
        <v/>
      </c>
      <c r="CJ13" s="369" t="str">
        <f ca="1">+IF(OFFSET('Water Data'!$I$29,0,10*ROW('Water Data'!I7))="","",OFFSET('Water Data'!$I$29,0,10*ROW('Water Data'!I7)))</f>
        <v/>
      </c>
      <c r="CK13" s="369" t="str">
        <f ca="1">+IF(OFFSET('Sanitation Data'!$D$28,0,10*ROW('Sanitation Data'!D7))="","",OFFSET('Sanitation Data'!$D$28,0,10*ROW('Sanitation Data'!D7)))</f>
        <v/>
      </c>
      <c r="CL13" s="369" t="str">
        <f ca="1">+IF(OFFSET('Sanitation Data'!$D$29,0,10*ROW('Sanitation Data'!D7))="","",OFFSET('Sanitation Data'!$D$29,0,10*ROW('Sanitation Data'!D7)))</f>
        <v/>
      </c>
      <c r="CM13" s="369" t="str">
        <f ca="1">+IF(OFFSET('Sanitation Data'!$D$30,0,10*ROW('Sanitation Data'!D7))="","",OFFSET('Sanitation Data'!$D$30,0,10*ROW('Sanitation Data'!D7)))</f>
        <v/>
      </c>
      <c r="CN13" s="369" t="str">
        <f ca="1">+IF(OFFSET('Sanitation Data'!$D$31,0,10*ROW('Sanitation Data'!D7))="","",OFFSET('Sanitation Data'!$D$31,0,10*ROW('Sanitation Data'!D7)))</f>
        <v/>
      </c>
      <c r="CO13" s="369" t="str">
        <f ca="1">+IF(OFFSET('Sanitation Data'!$D$32,0,10*ROW('Sanitation Data'!D7))="","",OFFSET('Sanitation Data'!$D$32,0,10*ROW('Sanitation Data'!D7)))</f>
        <v/>
      </c>
      <c r="CP13" s="369" t="str">
        <f ca="1">+IF(OFFSET('Sanitation Data'!$E$28,0,10*ROW('Sanitation Data'!E7))="","",OFFSET('Sanitation Data'!$E$28,0,10*ROW('Sanitation Data'!E7)))</f>
        <v/>
      </c>
      <c r="CQ13" s="369" t="str">
        <f ca="1">+IF(OFFSET('Sanitation Data'!$E$29,0,10*ROW('Sanitation Data'!E7))="","",OFFSET('Sanitation Data'!$E$29,0,10*ROW('Sanitation Data'!E7)))</f>
        <v/>
      </c>
      <c r="CR13" s="369" t="str">
        <f ca="1">+IF(OFFSET('Sanitation Data'!$E$30,0,10*ROW('Sanitation Data'!E7))="","",OFFSET('Sanitation Data'!$E$30,0,10*ROW('Sanitation Data'!E7)))</f>
        <v/>
      </c>
      <c r="CS13" s="369" t="str">
        <f ca="1">+IF(OFFSET('Sanitation Data'!$E$31,0,10*ROW('Sanitation Data'!E7))="","",OFFSET('Sanitation Data'!$E$31,0,10*ROW('Sanitation Data'!E7)))</f>
        <v/>
      </c>
      <c r="CT13" s="369" t="str">
        <f ca="1">+IF(OFFSET('Sanitation Data'!$E$32,0,10*ROW('Sanitation Data'!E7))="","",OFFSET('Sanitation Data'!$E$32,0,10*ROW('Sanitation Data'!E7)))</f>
        <v/>
      </c>
      <c r="CU13" s="369" t="str">
        <f ca="1">+IF(OFFSET('Sanitation Data'!$F$28,0,10*ROW('Sanitation Data'!F7))="","",OFFSET('Sanitation Data'!$F$28,0,10*ROW('Sanitation Data'!F7)))</f>
        <v/>
      </c>
      <c r="CV13" s="369" t="str">
        <f ca="1">+IF(OFFSET('Sanitation Data'!$F$29,0,10*ROW('Sanitation Data'!F7))="","",OFFSET('Sanitation Data'!$F$29,0,10*ROW('Sanitation Data'!F7)))</f>
        <v/>
      </c>
      <c r="CW13" s="369" t="str">
        <f ca="1">+IF(OFFSET('Sanitation Data'!$F$30,0,10*ROW('Sanitation Data'!F7))="","",OFFSET('Sanitation Data'!$F$30,0,10*ROW('Sanitation Data'!F7)))</f>
        <v/>
      </c>
      <c r="CX13" s="369" t="str">
        <f ca="1">+IF(OFFSET('Sanitation Data'!$F$31,0,10*ROW('Sanitation Data'!F7))="","",OFFSET('Sanitation Data'!$F$31,0,10*ROW('Sanitation Data'!F7)))</f>
        <v/>
      </c>
      <c r="CY13" s="369" t="str">
        <f ca="1">+IF(OFFSET('Sanitation Data'!$F$32,0,10*ROW('Sanitation Data'!F7))="","",OFFSET('Sanitation Data'!$F$32,0,10*ROW('Sanitation Data'!F7)))</f>
        <v/>
      </c>
      <c r="CZ13" s="369" t="str">
        <f ca="1">+IF(OFFSET('Sanitation Data'!$G$28,0,10*ROW('Sanitation Data'!G7))="","",OFFSET('Sanitation Data'!$G$28,0,10*ROW('Sanitation Data'!G7)))</f>
        <v/>
      </c>
      <c r="DA13" s="369" t="str">
        <f ca="1">+IF(OFFSET('Sanitation Data'!$G$29,0,10*ROW('Sanitation Data'!G7))="","",OFFSET('Sanitation Data'!$G$29,0,10*ROW('Sanitation Data'!G7)))</f>
        <v/>
      </c>
      <c r="DB13" s="369" t="str">
        <f ca="1">+IF(OFFSET('Sanitation Data'!$G$30,0,10*ROW('Sanitation Data'!G7))="","",OFFSET('Sanitation Data'!$G$30,0,10*ROW('Sanitation Data'!G7)))</f>
        <v/>
      </c>
      <c r="DC13" s="369" t="str">
        <f ca="1">+IF(OFFSET('Sanitation Data'!$G$31,0,10*ROW('Sanitation Data'!G7))="","",OFFSET('Sanitation Data'!$G$31,0,10*ROW('Sanitation Data'!G7)))</f>
        <v/>
      </c>
      <c r="DD13" s="369" t="str">
        <f ca="1">+IF(OFFSET('Sanitation Data'!$G$32,0,10*ROW('Sanitation Data'!G7))="","",OFFSET('Sanitation Data'!$G$32,0,10*ROW('Sanitation Data'!G7)))</f>
        <v/>
      </c>
      <c r="DE13" s="369" t="str">
        <f ca="1">+IF(OFFSET('Sanitation Data'!$H$28,0,10*ROW('Sanitation Data'!H7))="","",OFFSET('Sanitation Data'!$H$28,0,10*ROW('Sanitation Data'!H7)))</f>
        <v/>
      </c>
      <c r="DF13" s="369" t="str">
        <f ca="1">+IF(OFFSET('Sanitation Data'!$H$29,0,10*ROW('Sanitation Data'!H7))="","",OFFSET('Sanitation Data'!$H$29,0,10*ROW('Sanitation Data'!H7)))</f>
        <v/>
      </c>
      <c r="DG13" s="369" t="str">
        <f ca="1">+IF(OFFSET('Sanitation Data'!$H$30,0,10*ROW('Sanitation Data'!H7))="","",OFFSET('Sanitation Data'!$H$30,0,10*ROW('Sanitation Data'!H7)))</f>
        <v/>
      </c>
      <c r="DH13" s="369" t="str">
        <f ca="1">+IF(OFFSET('Sanitation Data'!$H$31,0,10*ROW('Sanitation Data'!H7))="","",OFFSET('Sanitation Data'!$H$31,0,10*ROW('Sanitation Data'!H7)))</f>
        <v/>
      </c>
      <c r="DI13" s="369" t="str">
        <f ca="1">+IF(OFFSET('Sanitation Data'!$H$32,0,10*ROW('Sanitation Data'!H7))="","",OFFSET('Sanitation Data'!$H$32,0,10*ROW('Sanitation Data'!H7)))</f>
        <v/>
      </c>
      <c r="DJ13" s="369" t="str">
        <f ca="1">+IF(OFFSET('Sanitation Data'!$I$28,0,10*ROW('Sanitation Data'!I7))="","",OFFSET('Sanitation Data'!$I$28,0,10*ROW('Sanitation Data'!I7)))</f>
        <v/>
      </c>
      <c r="DK13" s="369" t="str">
        <f ca="1">+IF(OFFSET('Sanitation Data'!$I$29,0,10*ROW('Sanitation Data'!I7))="","",OFFSET('Sanitation Data'!$I$29,0,10*ROW('Sanitation Data'!I7)))</f>
        <v/>
      </c>
      <c r="DL13" s="369" t="str">
        <f ca="1">+IF(OFFSET('Sanitation Data'!$I$30,0,10*ROW('Sanitation Data'!I7))="","",OFFSET('Sanitation Data'!$I$30,0,10*ROW('Sanitation Data'!I7)))</f>
        <v/>
      </c>
      <c r="DM13" s="369" t="str">
        <f ca="1">+IF(OFFSET('Sanitation Data'!$I$31,0,10*ROW('Sanitation Data'!I7))="","",OFFSET('Sanitation Data'!$I$31,0,10*ROW('Sanitation Data'!I7)))</f>
        <v/>
      </c>
      <c r="DN13" s="369" t="str">
        <f ca="1">+IF(OFFSET('Sanitation Data'!$I$32,0,10*ROW('Sanitation Data'!I7))="","",OFFSET('Sanitation Data'!$I$32,0,10*ROW('Sanitation Data'!I7)))</f>
        <v/>
      </c>
      <c r="DO13" s="369" t="str">
        <f ca="1">+IF(OFFSET('Hygiene Data'!$D$11,0,10*ROW('Hygiene Data'!D7))="","",OFFSET('Hygiene Data'!$D$11,0,10*ROW('Hygiene Data'!D7)))</f>
        <v/>
      </c>
      <c r="DP13" s="369" t="str">
        <f ca="1">+IF(OFFSET('Hygiene Data'!$D$12,0,10*ROW('Hygiene Data'!D7))="","",OFFSET('Hygiene Data'!$D$12,0,10*ROW('Hygiene Data'!D7)))</f>
        <v/>
      </c>
      <c r="DQ13" s="369" t="str">
        <f ca="1">+IF(OFFSET('Hygiene Data'!$D$13,0,10*ROW('Hygiene Data'!D7))="","",OFFSET('Hygiene Data'!$D$13,0,10*ROW('Hygiene Data'!D7)))</f>
        <v/>
      </c>
      <c r="DR13" s="369" t="str">
        <f ca="1">+IF(OFFSET('Hygiene Data'!$E$11,0,10*ROW('Hygiene Data'!E7))="","",OFFSET('Hygiene Data'!$E$11,0,10*ROW('Hygiene Data'!E7)))</f>
        <v/>
      </c>
      <c r="DS13" s="369" t="str">
        <f ca="1">+IF(OFFSET('Hygiene Data'!$E$12,0,10*ROW('Hygiene Data'!E7))="","",OFFSET('Hygiene Data'!$E$12,0,10*ROW('Hygiene Data'!E7)))</f>
        <v/>
      </c>
      <c r="DT13" s="369" t="str">
        <f ca="1">+IF(OFFSET('Hygiene Data'!$E$13,0,10*ROW('Hygiene Data'!E7))="","",OFFSET('Hygiene Data'!$E$13,0,10*ROW('Hygiene Data'!E7)))</f>
        <v/>
      </c>
      <c r="DU13" s="369" t="str">
        <f ca="1">+IF(OFFSET('Hygiene Data'!$F$11,0,10*ROW('Hygiene Data'!F7))="","",OFFSET('Hygiene Data'!$F$11,0,10*ROW('Hygiene Data'!F7)))</f>
        <v/>
      </c>
      <c r="DV13" s="369" t="str">
        <f ca="1">+IF(OFFSET('Hygiene Data'!$F$12,0,10*ROW('Hygiene Data'!F7))="","",OFFSET('Hygiene Data'!$F$12,0,10*ROW('Hygiene Data'!F7)))</f>
        <v/>
      </c>
      <c r="DW13" s="369" t="str">
        <f ca="1">+IF(OFFSET('Hygiene Data'!$F$13,0,10*ROW('Hygiene Data'!F7))="","",OFFSET('Hygiene Data'!$F$13,0,10*ROW('Hygiene Data'!F7)))</f>
        <v/>
      </c>
      <c r="DX13" s="369" t="str">
        <f ca="1">+IF(OFFSET('Hygiene Data'!$G$11,0,10*ROW('Hygiene Data'!G7))="","",OFFSET('Hygiene Data'!$G$11,0,10*ROW('Hygiene Data'!G7)))</f>
        <v/>
      </c>
      <c r="DY13" s="369" t="str">
        <f ca="1">+IF(OFFSET('Hygiene Data'!$G$12,0,10*ROW('Hygiene Data'!G7))="","",OFFSET('Hygiene Data'!$G$12,0,10*ROW('Hygiene Data'!G7)))</f>
        <v/>
      </c>
      <c r="DZ13" s="369" t="str">
        <f ca="1">+IF(OFFSET('Hygiene Data'!$G$13,0,10*ROW('Hygiene Data'!G7))="","",OFFSET('Hygiene Data'!$G$13,0,10*ROW('Hygiene Data'!G7)))</f>
        <v/>
      </c>
      <c r="EA13" s="369" t="str">
        <f ca="1">+IF(OFFSET('Hygiene Data'!$H$11,0,10*ROW('Hygiene Data'!H7))="","",OFFSET('Hygiene Data'!$H$11,0,10*ROW('Hygiene Data'!H7)))</f>
        <v/>
      </c>
      <c r="EB13" s="369" t="str">
        <f ca="1">+IF(OFFSET('Hygiene Data'!$H$12,0,10*ROW('Hygiene Data'!H7))="","",OFFSET('Hygiene Data'!$H$12,0,10*ROW('Hygiene Data'!H7)))</f>
        <v/>
      </c>
      <c r="EC13" s="369" t="str">
        <f ca="1">+IF(OFFSET('Hygiene Data'!$H$13,0,10*ROW('Hygiene Data'!H7))="","",OFFSET('Hygiene Data'!$H$13,0,10*ROW('Hygiene Data'!H7)))</f>
        <v/>
      </c>
      <c r="ED13" s="369" t="str">
        <f ca="1">+IF(OFFSET('Hygiene Data'!$I$11,0,10*ROW('Hygiene Data'!I7))="","",OFFSET('Hygiene Data'!$I$11,0,10*ROW('Hygiene Data'!I7)))</f>
        <v/>
      </c>
      <c r="EE13" s="369" t="str">
        <f ca="1">+IF(OFFSET('Hygiene Data'!$I$12,0,10*ROW('Hygiene Data'!I7))="","",OFFSET('Hygiene Data'!$I$12,0,10*ROW('Hygiene Data'!I7)))</f>
        <v/>
      </c>
      <c r="EF13" s="369" t="str">
        <f ca="1">+IF(OFFSET('Hygiene Data'!$I$13,0,10*ROW('Hygiene Data'!I7))="","",OFFSET('Hygiene Data'!$I$13,0,10*ROW('Hygiene Data'!I7)))</f>
        <v/>
      </c>
    </row>
    <row r="14" spans="1:136" x14ac:dyDescent="0.25">
      <c r="A14" s="478" t="str">
        <f ca="1">+IF(OFFSET('Water Data'!$B$2,0,10*ROW('Water Data'!E8))="","",OFFSET('Water Data'!$B$2,0,10*ROW('Water Data'!E8)))</f>
        <v/>
      </c>
      <c r="B14" s="47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5" t="str">
        <f t="shared" ca="1" si="0"/>
        <v/>
      </c>
      <c r="D14" s="50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9" t="str">
        <f ca="1">+IF(OFFSET('Water Data'!$D$27,0,10*ROW('Water Data'!D8))="","",OFFSET('Water Data'!$D$27,0,10*ROW('Water Data'!D8)))</f>
        <v/>
      </c>
      <c r="BT14" s="369" t="str">
        <f ca="1">+IF(OFFSET('Water Data'!$D$28,0,10*ROW('Water Data'!D8))="","",OFFSET('Water Data'!$D$28,0,10*ROW('Water Data'!D8)))</f>
        <v/>
      </c>
      <c r="BU14" s="369" t="str">
        <f ca="1">+IF(OFFSET('Water Data'!$D$29,0,10*ROW('Water Data'!D8))="","",OFFSET('Water Data'!$D$29,0,10*ROW('Water Data'!D8)))</f>
        <v/>
      </c>
      <c r="BV14" s="369" t="str">
        <f ca="1">+IF(OFFSET('Water Data'!$E$27,0,10*ROW('Water Data'!E8))="","",OFFSET('Water Data'!$E$27,0,10*ROW('Water Data'!E8)))</f>
        <v/>
      </c>
      <c r="BW14" s="369" t="str">
        <f ca="1">+IF(OFFSET('Water Data'!$E$28,0,10*ROW('Water Data'!E8))="","",OFFSET('Water Data'!$E$28,0,10*ROW('Water Data'!E8)))</f>
        <v/>
      </c>
      <c r="BX14" s="369" t="str">
        <f ca="1">+IF(OFFSET('Water Data'!$E$29,0,10*ROW('Water Data'!E8))="","",OFFSET('Water Data'!$E$29,0,10*ROW('Water Data'!E8)))</f>
        <v/>
      </c>
      <c r="BY14" s="369" t="str">
        <f ca="1">+IF(OFFSET('Water Data'!$F$27,0,10*ROW('Water Data'!F8))="","",OFFSET('Water Data'!$F$27,0,10*ROW('Water Data'!F8)))</f>
        <v/>
      </c>
      <c r="BZ14" s="369" t="str">
        <f ca="1">+IF(OFFSET('Water Data'!$F$28,0,10*ROW('Water Data'!F8))="","",OFFSET('Water Data'!$F$28,0,10*ROW('Water Data'!F8)))</f>
        <v/>
      </c>
      <c r="CA14" s="369" t="str">
        <f ca="1">+IF(OFFSET('Water Data'!$F$29,0,10*ROW('Water Data'!F8))="","",OFFSET('Water Data'!$F$29,0,10*ROW('Water Data'!F8)))</f>
        <v/>
      </c>
      <c r="CB14" s="369" t="str">
        <f ca="1">+IF(OFFSET('Water Data'!$G$27,0,10*ROW('Water Data'!G8))="","",OFFSET('Water Data'!$G$27,0,10*ROW('Water Data'!G8)))</f>
        <v/>
      </c>
      <c r="CC14" s="369" t="str">
        <f ca="1">+IF(OFFSET('Water Data'!$G$28,0,10*ROW('Water Data'!G8))="","",OFFSET('Water Data'!$G$28,0,10*ROW('Water Data'!G8)))</f>
        <v/>
      </c>
      <c r="CD14" s="369" t="str">
        <f ca="1">+IF(OFFSET('Water Data'!$G$29,0,10*ROW('Water Data'!G8))="","",OFFSET('Water Data'!$G$29,0,10*ROW('Water Data'!G8)))</f>
        <v/>
      </c>
      <c r="CE14" s="369" t="str">
        <f ca="1">+IF(OFFSET('Water Data'!$H$27,0,10*ROW('Water Data'!H8))="","",OFFSET('Water Data'!$H$27,0,10*ROW('Water Data'!H8)))</f>
        <v/>
      </c>
      <c r="CF14" s="369" t="str">
        <f ca="1">+IF(OFFSET('Water Data'!$H$28,0,10*ROW('Water Data'!H8))="","",OFFSET('Water Data'!$H$28,0,10*ROW('Water Data'!H8)))</f>
        <v/>
      </c>
      <c r="CG14" s="369" t="str">
        <f ca="1">+IF(OFFSET('Water Data'!$H$29,0,10*ROW('Water Data'!H8))="","",OFFSET('Water Data'!$H$29,0,10*ROW('Water Data'!H8)))</f>
        <v/>
      </c>
      <c r="CH14" s="369" t="str">
        <f ca="1">+IF(OFFSET('Water Data'!$I$27,0,10*ROW('Water Data'!I8))="","",OFFSET('Water Data'!$I$27,0,10*ROW('Water Data'!I8)))</f>
        <v/>
      </c>
      <c r="CI14" s="369" t="str">
        <f ca="1">+IF(OFFSET('Water Data'!$I$28,0,10*ROW('Water Data'!I8))="","",OFFSET('Water Data'!$I$28,0,10*ROW('Water Data'!I8)))</f>
        <v/>
      </c>
      <c r="CJ14" s="369" t="str">
        <f ca="1">+IF(OFFSET('Water Data'!$I$29,0,10*ROW('Water Data'!I8))="","",OFFSET('Water Data'!$I$29,0,10*ROW('Water Data'!I8)))</f>
        <v/>
      </c>
      <c r="CK14" s="369" t="str">
        <f ca="1">+IF(OFFSET('Sanitation Data'!$D$28,0,10*ROW('Sanitation Data'!D8))="","",OFFSET('Sanitation Data'!$D$28,0,10*ROW('Sanitation Data'!D8)))</f>
        <v/>
      </c>
      <c r="CL14" s="369" t="str">
        <f ca="1">+IF(OFFSET('Sanitation Data'!$D$29,0,10*ROW('Sanitation Data'!D8))="","",OFFSET('Sanitation Data'!$D$29,0,10*ROW('Sanitation Data'!D8)))</f>
        <v/>
      </c>
      <c r="CM14" s="369" t="str">
        <f ca="1">+IF(OFFSET('Sanitation Data'!$D$30,0,10*ROW('Sanitation Data'!D8))="","",OFFSET('Sanitation Data'!$D$30,0,10*ROW('Sanitation Data'!D8)))</f>
        <v/>
      </c>
      <c r="CN14" s="369" t="str">
        <f ca="1">+IF(OFFSET('Sanitation Data'!$D$31,0,10*ROW('Sanitation Data'!D8))="","",OFFSET('Sanitation Data'!$D$31,0,10*ROW('Sanitation Data'!D8)))</f>
        <v/>
      </c>
      <c r="CO14" s="369" t="str">
        <f ca="1">+IF(OFFSET('Sanitation Data'!$D$32,0,10*ROW('Sanitation Data'!D8))="","",OFFSET('Sanitation Data'!$D$32,0,10*ROW('Sanitation Data'!D8)))</f>
        <v/>
      </c>
      <c r="CP14" s="369" t="str">
        <f ca="1">+IF(OFFSET('Sanitation Data'!$E$28,0,10*ROW('Sanitation Data'!E8))="","",OFFSET('Sanitation Data'!$E$28,0,10*ROW('Sanitation Data'!E8)))</f>
        <v/>
      </c>
      <c r="CQ14" s="369" t="str">
        <f ca="1">+IF(OFFSET('Sanitation Data'!$E$29,0,10*ROW('Sanitation Data'!E8))="","",OFFSET('Sanitation Data'!$E$29,0,10*ROW('Sanitation Data'!E8)))</f>
        <v/>
      </c>
      <c r="CR14" s="369" t="str">
        <f ca="1">+IF(OFFSET('Sanitation Data'!$E$30,0,10*ROW('Sanitation Data'!E8))="","",OFFSET('Sanitation Data'!$E$30,0,10*ROW('Sanitation Data'!E8)))</f>
        <v/>
      </c>
      <c r="CS14" s="369" t="str">
        <f ca="1">+IF(OFFSET('Sanitation Data'!$E$31,0,10*ROW('Sanitation Data'!E8))="","",OFFSET('Sanitation Data'!$E$31,0,10*ROW('Sanitation Data'!E8)))</f>
        <v/>
      </c>
      <c r="CT14" s="369" t="str">
        <f ca="1">+IF(OFFSET('Sanitation Data'!$E$32,0,10*ROW('Sanitation Data'!E8))="","",OFFSET('Sanitation Data'!$E$32,0,10*ROW('Sanitation Data'!E8)))</f>
        <v/>
      </c>
      <c r="CU14" s="369" t="str">
        <f ca="1">+IF(OFFSET('Sanitation Data'!$F$28,0,10*ROW('Sanitation Data'!F8))="","",OFFSET('Sanitation Data'!$F$28,0,10*ROW('Sanitation Data'!F8)))</f>
        <v/>
      </c>
      <c r="CV14" s="369" t="str">
        <f ca="1">+IF(OFFSET('Sanitation Data'!$F$29,0,10*ROW('Sanitation Data'!F8))="","",OFFSET('Sanitation Data'!$F$29,0,10*ROW('Sanitation Data'!F8)))</f>
        <v/>
      </c>
      <c r="CW14" s="369" t="str">
        <f ca="1">+IF(OFFSET('Sanitation Data'!$F$30,0,10*ROW('Sanitation Data'!F8))="","",OFFSET('Sanitation Data'!$F$30,0,10*ROW('Sanitation Data'!F8)))</f>
        <v/>
      </c>
      <c r="CX14" s="369" t="str">
        <f ca="1">+IF(OFFSET('Sanitation Data'!$F$31,0,10*ROW('Sanitation Data'!F8))="","",OFFSET('Sanitation Data'!$F$31,0,10*ROW('Sanitation Data'!F8)))</f>
        <v/>
      </c>
      <c r="CY14" s="369" t="str">
        <f ca="1">+IF(OFFSET('Sanitation Data'!$F$32,0,10*ROW('Sanitation Data'!F8))="","",OFFSET('Sanitation Data'!$F$32,0,10*ROW('Sanitation Data'!F8)))</f>
        <v/>
      </c>
      <c r="CZ14" s="369" t="str">
        <f ca="1">+IF(OFFSET('Sanitation Data'!$G$28,0,10*ROW('Sanitation Data'!G8))="","",OFFSET('Sanitation Data'!$G$28,0,10*ROW('Sanitation Data'!G8)))</f>
        <v/>
      </c>
      <c r="DA14" s="369" t="str">
        <f ca="1">+IF(OFFSET('Sanitation Data'!$G$29,0,10*ROW('Sanitation Data'!G8))="","",OFFSET('Sanitation Data'!$G$29,0,10*ROW('Sanitation Data'!G8)))</f>
        <v/>
      </c>
      <c r="DB14" s="369" t="str">
        <f ca="1">+IF(OFFSET('Sanitation Data'!$G$30,0,10*ROW('Sanitation Data'!G8))="","",OFFSET('Sanitation Data'!$G$30,0,10*ROW('Sanitation Data'!G8)))</f>
        <v/>
      </c>
      <c r="DC14" s="369" t="str">
        <f ca="1">+IF(OFFSET('Sanitation Data'!$G$31,0,10*ROW('Sanitation Data'!G8))="","",OFFSET('Sanitation Data'!$G$31,0,10*ROW('Sanitation Data'!G8)))</f>
        <v/>
      </c>
      <c r="DD14" s="369" t="str">
        <f ca="1">+IF(OFFSET('Sanitation Data'!$G$32,0,10*ROW('Sanitation Data'!G8))="","",OFFSET('Sanitation Data'!$G$32,0,10*ROW('Sanitation Data'!G8)))</f>
        <v/>
      </c>
      <c r="DE14" s="369" t="str">
        <f ca="1">+IF(OFFSET('Sanitation Data'!$H$28,0,10*ROW('Sanitation Data'!H8))="","",OFFSET('Sanitation Data'!$H$28,0,10*ROW('Sanitation Data'!H8)))</f>
        <v/>
      </c>
      <c r="DF14" s="369" t="str">
        <f ca="1">+IF(OFFSET('Sanitation Data'!$H$29,0,10*ROW('Sanitation Data'!H8))="","",OFFSET('Sanitation Data'!$H$29,0,10*ROW('Sanitation Data'!H8)))</f>
        <v/>
      </c>
      <c r="DG14" s="369" t="str">
        <f ca="1">+IF(OFFSET('Sanitation Data'!$H$30,0,10*ROW('Sanitation Data'!H8))="","",OFFSET('Sanitation Data'!$H$30,0,10*ROW('Sanitation Data'!H8)))</f>
        <v/>
      </c>
      <c r="DH14" s="369" t="str">
        <f ca="1">+IF(OFFSET('Sanitation Data'!$H$31,0,10*ROW('Sanitation Data'!H8))="","",OFFSET('Sanitation Data'!$H$31,0,10*ROW('Sanitation Data'!H8)))</f>
        <v/>
      </c>
      <c r="DI14" s="369" t="str">
        <f ca="1">+IF(OFFSET('Sanitation Data'!$H$32,0,10*ROW('Sanitation Data'!H8))="","",OFFSET('Sanitation Data'!$H$32,0,10*ROW('Sanitation Data'!H8)))</f>
        <v/>
      </c>
      <c r="DJ14" s="369" t="str">
        <f ca="1">+IF(OFFSET('Sanitation Data'!$I$28,0,10*ROW('Sanitation Data'!I8))="","",OFFSET('Sanitation Data'!$I$28,0,10*ROW('Sanitation Data'!I8)))</f>
        <v/>
      </c>
      <c r="DK14" s="369" t="str">
        <f ca="1">+IF(OFFSET('Sanitation Data'!$I$29,0,10*ROW('Sanitation Data'!I8))="","",OFFSET('Sanitation Data'!$I$29,0,10*ROW('Sanitation Data'!I8)))</f>
        <v/>
      </c>
      <c r="DL14" s="369" t="str">
        <f ca="1">+IF(OFFSET('Sanitation Data'!$I$30,0,10*ROW('Sanitation Data'!I8))="","",OFFSET('Sanitation Data'!$I$30,0,10*ROW('Sanitation Data'!I8)))</f>
        <v/>
      </c>
      <c r="DM14" s="369" t="str">
        <f ca="1">+IF(OFFSET('Sanitation Data'!$I$31,0,10*ROW('Sanitation Data'!I8))="","",OFFSET('Sanitation Data'!$I$31,0,10*ROW('Sanitation Data'!I8)))</f>
        <v/>
      </c>
      <c r="DN14" s="369" t="str">
        <f ca="1">+IF(OFFSET('Sanitation Data'!$I$32,0,10*ROW('Sanitation Data'!I8))="","",OFFSET('Sanitation Data'!$I$32,0,10*ROW('Sanitation Data'!I8)))</f>
        <v/>
      </c>
      <c r="DO14" s="369" t="str">
        <f ca="1">+IF(OFFSET('Hygiene Data'!$D$11,0,10*ROW('Hygiene Data'!D8))="","",OFFSET('Hygiene Data'!$D$11,0,10*ROW('Hygiene Data'!D8)))</f>
        <v/>
      </c>
      <c r="DP14" s="369" t="str">
        <f ca="1">+IF(OFFSET('Hygiene Data'!$D$12,0,10*ROW('Hygiene Data'!D8))="","",OFFSET('Hygiene Data'!$D$12,0,10*ROW('Hygiene Data'!D8)))</f>
        <v/>
      </c>
      <c r="DQ14" s="369" t="str">
        <f ca="1">+IF(OFFSET('Hygiene Data'!$D$13,0,10*ROW('Hygiene Data'!D8))="","",OFFSET('Hygiene Data'!$D$13,0,10*ROW('Hygiene Data'!D8)))</f>
        <v/>
      </c>
      <c r="DR14" s="369" t="str">
        <f ca="1">+IF(OFFSET('Hygiene Data'!$E$11,0,10*ROW('Hygiene Data'!E8))="","",OFFSET('Hygiene Data'!$E$11,0,10*ROW('Hygiene Data'!E8)))</f>
        <v/>
      </c>
      <c r="DS14" s="369" t="str">
        <f ca="1">+IF(OFFSET('Hygiene Data'!$E$12,0,10*ROW('Hygiene Data'!E8))="","",OFFSET('Hygiene Data'!$E$12,0,10*ROW('Hygiene Data'!E8)))</f>
        <v/>
      </c>
      <c r="DT14" s="369" t="str">
        <f ca="1">+IF(OFFSET('Hygiene Data'!$E$13,0,10*ROW('Hygiene Data'!E8))="","",OFFSET('Hygiene Data'!$E$13,0,10*ROW('Hygiene Data'!E8)))</f>
        <v/>
      </c>
      <c r="DU14" s="369" t="str">
        <f ca="1">+IF(OFFSET('Hygiene Data'!$F$11,0,10*ROW('Hygiene Data'!F8))="","",OFFSET('Hygiene Data'!$F$11,0,10*ROW('Hygiene Data'!F8)))</f>
        <v/>
      </c>
      <c r="DV14" s="369" t="str">
        <f ca="1">+IF(OFFSET('Hygiene Data'!$F$12,0,10*ROW('Hygiene Data'!F8))="","",OFFSET('Hygiene Data'!$F$12,0,10*ROW('Hygiene Data'!F8)))</f>
        <v/>
      </c>
      <c r="DW14" s="369" t="str">
        <f ca="1">+IF(OFFSET('Hygiene Data'!$F$13,0,10*ROW('Hygiene Data'!F8))="","",OFFSET('Hygiene Data'!$F$13,0,10*ROW('Hygiene Data'!F8)))</f>
        <v/>
      </c>
      <c r="DX14" s="369" t="str">
        <f ca="1">+IF(OFFSET('Hygiene Data'!$G$11,0,10*ROW('Hygiene Data'!G8))="","",OFFSET('Hygiene Data'!$G$11,0,10*ROW('Hygiene Data'!G8)))</f>
        <v/>
      </c>
      <c r="DY14" s="369" t="str">
        <f ca="1">+IF(OFFSET('Hygiene Data'!$G$12,0,10*ROW('Hygiene Data'!G8))="","",OFFSET('Hygiene Data'!$G$12,0,10*ROW('Hygiene Data'!G8)))</f>
        <v/>
      </c>
      <c r="DZ14" s="369" t="str">
        <f ca="1">+IF(OFFSET('Hygiene Data'!$G$13,0,10*ROW('Hygiene Data'!G8))="","",OFFSET('Hygiene Data'!$G$13,0,10*ROW('Hygiene Data'!G8)))</f>
        <v/>
      </c>
      <c r="EA14" s="369" t="str">
        <f ca="1">+IF(OFFSET('Hygiene Data'!$H$11,0,10*ROW('Hygiene Data'!H8))="","",OFFSET('Hygiene Data'!$H$11,0,10*ROW('Hygiene Data'!H8)))</f>
        <v/>
      </c>
      <c r="EB14" s="369" t="str">
        <f ca="1">+IF(OFFSET('Hygiene Data'!$H$12,0,10*ROW('Hygiene Data'!H8))="","",OFFSET('Hygiene Data'!$H$12,0,10*ROW('Hygiene Data'!H8)))</f>
        <v/>
      </c>
      <c r="EC14" s="369" t="str">
        <f ca="1">+IF(OFFSET('Hygiene Data'!$H$13,0,10*ROW('Hygiene Data'!H8))="","",OFFSET('Hygiene Data'!$H$13,0,10*ROW('Hygiene Data'!H8)))</f>
        <v/>
      </c>
      <c r="ED14" s="369" t="str">
        <f ca="1">+IF(OFFSET('Hygiene Data'!$I$11,0,10*ROW('Hygiene Data'!I8))="","",OFFSET('Hygiene Data'!$I$11,0,10*ROW('Hygiene Data'!I8)))</f>
        <v/>
      </c>
      <c r="EE14" s="369" t="str">
        <f ca="1">+IF(OFFSET('Hygiene Data'!$I$12,0,10*ROW('Hygiene Data'!I8))="","",OFFSET('Hygiene Data'!$I$12,0,10*ROW('Hygiene Data'!I8)))</f>
        <v/>
      </c>
      <c r="EF14" s="369" t="str">
        <f ca="1">+IF(OFFSET('Hygiene Data'!$I$13,0,10*ROW('Hygiene Data'!I8))="","",OFFSET('Hygiene Data'!$I$13,0,10*ROW('Hygiene Data'!I8)))</f>
        <v/>
      </c>
    </row>
    <row r="15" spans="1:136" x14ac:dyDescent="0.25">
      <c r="A15" s="478" t="str">
        <f ca="1">+IF(OFFSET('Water Data'!$B$2,0,10*ROW('Water Data'!E9))="","",OFFSET('Water Data'!$B$2,0,10*ROW('Water Data'!E9)))</f>
        <v/>
      </c>
      <c r="B15" s="47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5" t="str">
        <f t="shared" ca="1" si="0"/>
        <v/>
      </c>
      <c r="D15" s="50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9" t="str">
        <f ca="1">+IF(OFFSET('Water Data'!$D$27,0,10*ROW('Water Data'!D9))="","",OFFSET('Water Data'!$D$27,0,10*ROW('Water Data'!D9)))</f>
        <v/>
      </c>
      <c r="BT15" s="369" t="str">
        <f ca="1">+IF(OFFSET('Water Data'!$D$28,0,10*ROW('Water Data'!D9))="","",OFFSET('Water Data'!$D$28,0,10*ROW('Water Data'!D9)))</f>
        <v/>
      </c>
      <c r="BU15" s="369" t="str">
        <f ca="1">+IF(OFFSET('Water Data'!$D$29,0,10*ROW('Water Data'!D9))="","",OFFSET('Water Data'!$D$29,0,10*ROW('Water Data'!D9)))</f>
        <v/>
      </c>
      <c r="BV15" s="369" t="str">
        <f ca="1">+IF(OFFSET('Water Data'!$E$27,0,10*ROW('Water Data'!E9))="","",OFFSET('Water Data'!$E$27,0,10*ROW('Water Data'!E9)))</f>
        <v/>
      </c>
      <c r="BW15" s="369" t="str">
        <f ca="1">+IF(OFFSET('Water Data'!$E$28,0,10*ROW('Water Data'!E9))="","",OFFSET('Water Data'!$E$28,0,10*ROW('Water Data'!E9)))</f>
        <v/>
      </c>
      <c r="BX15" s="369" t="str">
        <f ca="1">+IF(OFFSET('Water Data'!$E$29,0,10*ROW('Water Data'!E9))="","",OFFSET('Water Data'!$E$29,0,10*ROW('Water Data'!E9)))</f>
        <v/>
      </c>
      <c r="BY15" s="369" t="str">
        <f ca="1">+IF(OFFSET('Water Data'!$F$27,0,10*ROW('Water Data'!F9))="","",OFFSET('Water Data'!$F$27,0,10*ROW('Water Data'!F9)))</f>
        <v/>
      </c>
      <c r="BZ15" s="369" t="str">
        <f ca="1">+IF(OFFSET('Water Data'!$F$28,0,10*ROW('Water Data'!F9))="","",OFFSET('Water Data'!$F$28,0,10*ROW('Water Data'!F9)))</f>
        <v/>
      </c>
      <c r="CA15" s="369" t="str">
        <f ca="1">+IF(OFFSET('Water Data'!$F$29,0,10*ROW('Water Data'!F9))="","",OFFSET('Water Data'!$F$29,0,10*ROW('Water Data'!F9)))</f>
        <v/>
      </c>
      <c r="CB15" s="369" t="str">
        <f ca="1">+IF(OFFSET('Water Data'!$G$27,0,10*ROW('Water Data'!G9))="","",OFFSET('Water Data'!$G$27,0,10*ROW('Water Data'!G9)))</f>
        <v/>
      </c>
      <c r="CC15" s="369" t="str">
        <f ca="1">+IF(OFFSET('Water Data'!$G$28,0,10*ROW('Water Data'!G9))="","",OFFSET('Water Data'!$G$28,0,10*ROW('Water Data'!G9)))</f>
        <v/>
      </c>
      <c r="CD15" s="369" t="str">
        <f ca="1">+IF(OFFSET('Water Data'!$G$29,0,10*ROW('Water Data'!G9))="","",OFFSET('Water Data'!$G$29,0,10*ROW('Water Data'!G9)))</f>
        <v/>
      </c>
      <c r="CE15" s="369" t="str">
        <f ca="1">+IF(OFFSET('Water Data'!$H$27,0,10*ROW('Water Data'!H9))="","",OFFSET('Water Data'!$H$27,0,10*ROW('Water Data'!H9)))</f>
        <v/>
      </c>
      <c r="CF15" s="369" t="str">
        <f ca="1">+IF(OFFSET('Water Data'!$H$28,0,10*ROW('Water Data'!H9))="","",OFFSET('Water Data'!$H$28,0,10*ROW('Water Data'!H9)))</f>
        <v/>
      </c>
      <c r="CG15" s="369" t="str">
        <f ca="1">+IF(OFFSET('Water Data'!$H$29,0,10*ROW('Water Data'!H9))="","",OFFSET('Water Data'!$H$29,0,10*ROW('Water Data'!H9)))</f>
        <v/>
      </c>
      <c r="CH15" s="369" t="str">
        <f ca="1">+IF(OFFSET('Water Data'!$I$27,0,10*ROW('Water Data'!I9))="","",OFFSET('Water Data'!$I$27,0,10*ROW('Water Data'!I9)))</f>
        <v/>
      </c>
      <c r="CI15" s="369" t="str">
        <f ca="1">+IF(OFFSET('Water Data'!$I$28,0,10*ROW('Water Data'!I9))="","",OFFSET('Water Data'!$I$28,0,10*ROW('Water Data'!I9)))</f>
        <v/>
      </c>
      <c r="CJ15" s="369" t="str">
        <f ca="1">+IF(OFFSET('Water Data'!$I$29,0,10*ROW('Water Data'!I9))="","",OFFSET('Water Data'!$I$29,0,10*ROW('Water Data'!I9)))</f>
        <v/>
      </c>
      <c r="CK15" s="369" t="str">
        <f ca="1">+IF(OFFSET('Sanitation Data'!$D$28,0,10*ROW('Sanitation Data'!D9))="","",OFFSET('Sanitation Data'!$D$28,0,10*ROW('Sanitation Data'!D9)))</f>
        <v/>
      </c>
      <c r="CL15" s="369" t="str">
        <f ca="1">+IF(OFFSET('Sanitation Data'!$D$29,0,10*ROW('Sanitation Data'!D9))="","",OFFSET('Sanitation Data'!$D$29,0,10*ROW('Sanitation Data'!D9)))</f>
        <v/>
      </c>
      <c r="CM15" s="369" t="str">
        <f ca="1">+IF(OFFSET('Sanitation Data'!$D$30,0,10*ROW('Sanitation Data'!D9))="","",OFFSET('Sanitation Data'!$D$30,0,10*ROW('Sanitation Data'!D9)))</f>
        <v/>
      </c>
      <c r="CN15" s="369" t="str">
        <f ca="1">+IF(OFFSET('Sanitation Data'!$D$31,0,10*ROW('Sanitation Data'!D9))="","",OFFSET('Sanitation Data'!$D$31,0,10*ROW('Sanitation Data'!D9)))</f>
        <v/>
      </c>
      <c r="CO15" s="369" t="str">
        <f ca="1">+IF(OFFSET('Sanitation Data'!$D$32,0,10*ROW('Sanitation Data'!D9))="","",OFFSET('Sanitation Data'!$D$32,0,10*ROW('Sanitation Data'!D9)))</f>
        <v/>
      </c>
      <c r="CP15" s="369" t="str">
        <f ca="1">+IF(OFFSET('Sanitation Data'!$E$28,0,10*ROW('Sanitation Data'!E9))="","",OFFSET('Sanitation Data'!$E$28,0,10*ROW('Sanitation Data'!E9)))</f>
        <v/>
      </c>
      <c r="CQ15" s="369" t="str">
        <f ca="1">+IF(OFFSET('Sanitation Data'!$E$29,0,10*ROW('Sanitation Data'!E9))="","",OFFSET('Sanitation Data'!$E$29,0,10*ROW('Sanitation Data'!E9)))</f>
        <v/>
      </c>
      <c r="CR15" s="369" t="str">
        <f ca="1">+IF(OFFSET('Sanitation Data'!$E$30,0,10*ROW('Sanitation Data'!E9))="","",OFFSET('Sanitation Data'!$E$30,0,10*ROW('Sanitation Data'!E9)))</f>
        <v/>
      </c>
      <c r="CS15" s="369" t="str">
        <f ca="1">+IF(OFFSET('Sanitation Data'!$E$31,0,10*ROW('Sanitation Data'!E9))="","",OFFSET('Sanitation Data'!$E$31,0,10*ROW('Sanitation Data'!E9)))</f>
        <v/>
      </c>
      <c r="CT15" s="369" t="str">
        <f ca="1">+IF(OFFSET('Sanitation Data'!$E$32,0,10*ROW('Sanitation Data'!E9))="","",OFFSET('Sanitation Data'!$E$32,0,10*ROW('Sanitation Data'!E9)))</f>
        <v/>
      </c>
      <c r="CU15" s="369" t="str">
        <f ca="1">+IF(OFFSET('Sanitation Data'!$F$28,0,10*ROW('Sanitation Data'!F9))="","",OFFSET('Sanitation Data'!$F$28,0,10*ROW('Sanitation Data'!F9)))</f>
        <v/>
      </c>
      <c r="CV15" s="369" t="str">
        <f ca="1">+IF(OFFSET('Sanitation Data'!$F$29,0,10*ROW('Sanitation Data'!F9))="","",OFFSET('Sanitation Data'!$F$29,0,10*ROW('Sanitation Data'!F9)))</f>
        <v/>
      </c>
      <c r="CW15" s="369" t="str">
        <f ca="1">+IF(OFFSET('Sanitation Data'!$F$30,0,10*ROW('Sanitation Data'!F9))="","",OFFSET('Sanitation Data'!$F$30,0,10*ROW('Sanitation Data'!F9)))</f>
        <v/>
      </c>
      <c r="CX15" s="369" t="str">
        <f ca="1">+IF(OFFSET('Sanitation Data'!$F$31,0,10*ROW('Sanitation Data'!F9))="","",OFFSET('Sanitation Data'!$F$31,0,10*ROW('Sanitation Data'!F9)))</f>
        <v/>
      </c>
      <c r="CY15" s="369" t="str">
        <f ca="1">+IF(OFFSET('Sanitation Data'!$F$32,0,10*ROW('Sanitation Data'!F9))="","",OFFSET('Sanitation Data'!$F$32,0,10*ROW('Sanitation Data'!F9)))</f>
        <v/>
      </c>
      <c r="CZ15" s="369" t="str">
        <f ca="1">+IF(OFFSET('Sanitation Data'!$G$28,0,10*ROW('Sanitation Data'!G9))="","",OFFSET('Sanitation Data'!$G$28,0,10*ROW('Sanitation Data'!G9)))</f>
        <v/>
      </c>
      <c r="DA15" s="369" t="str">
        <f ca="1">+IF(OFFSET('Sanitation Data'!$G$29,0,10*ROW('Sanitation Data'!G9))="","",OFFSET('Sanitation Data'!$G$29,0,10*ROW('Sanitation Data'!G9)))</f>
        <v/>
      </c>
      <c r="DB15" s="369" t="str">
        <f ca="1">+IF(OFFSET('Sanitation Data'!$G$30,0,10*ROW('Sanitation Data'!G9))="","",OFFSET('Sanitation Data'!$G$30,0,10*ROW('Sanitation Data'!G9)))</f>
        <v/>
      </c>
      <c r="DC15" s="369" t="str">
        <f ca="1">+IF(OFFSET('Sanitation Data'!$G$31,0,10*ROW('Sanitation Data'!G9))="","",OFFSET('Sanitation Data'!$G$31,0,10*ROW('Sanitation Data'!G9)))</f>
        <v/>
      </c>
      <c r="DD15" s="369" t="str">
        <f ca="1">+IF(OFFSET('Sanitation Data'!$G$32,0,10*ROW('Sanitation Data'!G9))="","",OFFSET('Sanitation Data'!$G$32,0,10*ROW('Sanitation Data'!G9)))</f>
        <v/>
      </c>
      <c r="DE15" s="369" t="str">
        <f ca="1">+IF(OFFSET('Sanitation Data'!$H$28,0,10*ROW('Sanitation Data'!H9))="","",OFFSET('Sanitation Data'!$H$28,0,10*ROW('Sanitation Data'!H9)))</f>
        <v/>
      </c>
      <c r="DF15" s="369" t="str">
        <f ca="1">+IF(OFFSET('Sanitation Data'!$H$29,0,10*ROW('Sanitation Data'!H9))="","",OFFSET('Sanitation Data'!$H$29,0,10*ROW('Sanitation Data'!H9)))</f>
        <v/>
      </c>
      <c r="DG15" s="369" t="str">
        <f ca="1">+IF(OFFSET('Sanitation Data'!$H$30,0,10*ROW('Sanitation Data'!H9))="","",OFFSET('Sanitation Data'!$H$30,0,10*ROW('Sanitation Data'!H9)))</f>
        <v/>
      </c>
      <c r="DH15" s="369" t="str">
        <f ca="1">+IF(OFFSET('Sanitation Data'!$H$31,0,10*ROW('Sanitation Data'!H9))="","",OFFSET('Sanitation Data'!$H$31,0,10*ROW('Sanitation Data'!H9)))</f>
        <v/>
      </c>
      <c r="DI15" s="369" t="str">
        <f ca="1">+IF(OFFSET('Sanitation Data'!$H$32,0,10*ROW('Sanitation Data'!H9))="","",OFFSET('Sanitation Data'!$H$32,0,10*ROW('Sanitation Data'!H9)))</f>
        <v/>
      </c>
      <c r="DJ15" s="369" t="str">
        <f ca="1">+IF(OFFSET('Sanitation Data'!$I$28,0,10*ROW('Sanitation Data'!I9))="","",OFFSET('Sanitation Data'!$I$28,0,10*ROW('Sanitation Data'!I9)))</f>
        <v/>
      </c>
      <c r="DK15" s="369" t="str">
        <f ca="1">+IF(OFFSET('Sanitation Data'!$I$29,0,10*ROW('Sanitation Data'!I9))="","",OFFSET('Sanitation Data'!$I$29,0,10*ROW('Sanitation Data'!I9)))</f>
        <v/>
      </c>
      <c r="DL15" s="369" t="str">
        <f ca="1">+IF(OFFSET('Sanitation Data'!$I$30,0,10*ROW('Sanitation Data'!I9))="","",OFFSET('Sanitation Data'!$I$30,0,10*ROW('Sanitation Data'!I9)))</f>
        <v/>
      </c>
      <c r="DM15" s="369" t="str">
        <f ca="1">+IF(OFFSET('Sanitation Data'!$I$31,0,10*ROW('Sanitation Data'!I9))="","",OFFSET('Sanitation Data'!$I$31,0,10*ROW('Sanitation Data'!I9)))</f>
        <v/>
      </c>
      <c r="DN15" s="369" t="str">
        <f ca="1">+IF(OFFSET('Sanitation Data'!$I$32,0,10*ROW('Sanitation Data'!I9))="","",OFFSET('Sanitation Data'!$I$32,0,10*ROW('Sanitation Data'!I9)))</f>
        <v/>
      </c>
      <c r="DO15" s="369" t="str">
        <f ca="1">+IF(OFFSET('Hygiene Data'!$D$11,0,10*ROW('Hygiene Data'!D9))="","",OFFSET('Hygiene Data'!$D$11,0,10*ROW('Hygiene Data'!D9)))</f>
        <v/>
      </c>
      <c r="DP15" s="369" t="str">
        <f ca="1">+IF(OFFSET('Hygiene Data'!$D$12,0,10*ROW('Hygiene Data'!D9))="","",OFFSET('Hygiene Data'!$D$12,0,10*ROW('Hygiene Data'!D9)))</f>
        <v/>
      </c>
      <c r="DQ15" s="369" t="str">
        <f ca="1">+IF(OFFSET('Hygiene Data'!$D$13,0,10*ROW('Hygiene Data'!D9))="","",OFFSET('Hygiene Data'!$D$13,0,10*ROW('Hygiene Data'!D9)))</f>
        <v/>
      </c>
      <c r="DR15" s="369" t="str">
        <f ca="1">+IF(OFFSET('Hygiene Data'!$E$11,0,10*ROW('Hygiene Data'!E9))="","",OFFSET('Hygiene Data'!$E$11,0,10*ROW('Hygiene Data'!E9)))</f>
        <v/>
      </c>
      <c r="DS15" s="369" t="str">
        <f ca="1">+IF(OFFSET('Hygiene Data'!$E$12,0,10*ROW('Hygiene Data'!E9))="","",OFFSET('Hygiene Data'!$E$12,0,10*ROW('Hygiene Data'!E9)))</f>
        <v/>
      </c>
      <c r="DT15" s="369" t="str">
        <f ca="1">+IF(OFFSET('Hygiene Data'!$E$13,0,10*ROW('Hygiene Data'!E9))="","",OFFSET('Hygiene Data'!$E$13,0,10*ROW('Hygiene Data'!E9)))</f>
        <v/>
      </c>
      <c r="DU15" s="369" t="str">
        <f ca="1">+IF(OFFSET('Hygiene Data'!$F$11,0,10*ROW('Hygiene Data'!F9))="","",OFFSET('Hygiene Data'!$F$11,0,10*ROW('Hygiene Data'!F9)))</f>
        <v/>
      </c>
      <c r="DV15" s="369" t="str">
        <f ca="1">+IF(OFFSET('Hygiene Data'!$F$12,0,10*ROW('Hygiene Data'!F9))="","",OFFSET('Hygiene Data'!$F$12,0,10*ROW('Hygiene Data'!F9)))</f>
        <v/>
      </c>
      <c r="DW15" s="369" t="str">
        <f ca="1">+IF(OFFSET('Hygiene Data'!$F$13,0,10*ROW('Hygiene Data'!F9))="","",OFFSET('Hygiene Data'!$F$13,0,10*ROW('Hygiene Data'!F9)))</f>
        <v/>
      </c>
      <c r="DX15" s="369" t="str">
        <f ca="1">+IF(OFFSET('Hygiene Data'!$G$11,0,10*ROW('Hygiene Data'!G9))="","",OFFSET('Hygiene Data'!$G$11,0,10*ROW('Hygiene Data'!G9)))</f>
        <v/>
      </c>
      <c r="DY15" s="369" t="str">
        <f ca="1">+IF(OFFSET('Hygiene Data'!$G$12,0,10*ROW('Hygiene Data'!G9))="","",OFFSET('Hygiene Data'!$G$12,0,10*ROW('Hygiene Data'!G9)))</f>
        <v/>
      </c>
      <c r="DZ15" s="369" t="str">
        <f ca="1">+IF(OFFSET('Hygiene Data'!$G$13,0,10*ROW('Hygiene Data'!G9))="","",OFFSET('Hygiene Data'!$G$13,0,10*ROW('Hygiene Data'!G9)))</f>
        <v/>
      </c>
      <c r="EA15" s="369" t="str">
        <f ca="1">+IF(OFFSET('Hygiene Data'!$H$11,0,10*ROW('Hygiene Data'!H9))="","",OFFSET('Hygiene Data'!$H$11,0,10*ROW('Hygiene Data'!H9)))</f>
        <v/>
      </c>
      <c r="EB15" s="369" t="str">
        <f ca="1">+IF(OFFSET('Hygiene Data'!$H$12,0,10*ROW('Hygiene Data'!H9))="","",OFFSET('Hygiene Data'!$H$12,0,10*ROW('Hygiene Data'!H9)))</f>
        <v/>
      </c>
      <c r="EC15" s="369" t="str">
        <f ca="1">+IF(OFFSET('Hygiene Data'!$H$13,0,10*ROW('Hygiene Data'!H9))="","",OFFSET('Hygiene Data'!$H$13,0,10*ROW('Hygiene Data'!H9)))</f>
        <v/>
      </c>
      <c r="ED15" s="369" t="str">
        <f ca="1">+IF(OFFSET('Hygiene Data'!$I$11,0,10*ROW('Hygiene Data'!I9))="","",OFFSET('Hygiene Data'!$I$11,0,10*ROW('Hygiene Data'!I9)))</f>
        <v/>
      </c>
      <c r="EE15" s="369" t="str">
        <f ca="1">+IF(OFFSET('Hygiene Data'!$I$12,0,10*ROW('Hygiene Data'!I9))="","",OFFSET('Hygiene Data'!$I$12,0,10*ROW('Hygiene Data'!I9)))</f>
        <v/>
      </c>
      <c r="EF15" s="369" t="str">
        <f ca="1">+IF(OFFSET('Hygiene Data'!$I$13,0,10*ROW('Hygiene Data'!I9))="","",OFFSET('Hygiene Data'!$I$13,0,10*ROW('Hygiene Data'!I9)))</f>
        <v/>
      </c>
    </row>
    <row r="16" spans="1:136" x14ac:dyDescent="0.25">
      <c r="A16" s="478" t="str">
        <f ca="1">+IF(OFFSET('Water Data'!$B$2,0,10*ROW('Water Data'!E10))="","",OFFSET('Water Data'!$B$2,0,10*ROW('Water Data'!E10)))</f>
        <v/>
      </c>
      <c r="B16" s="47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5" t="str">
        <f t="shared" ca="1" si="0"/>
        <v/>
      </c>
      <c r="D16" s="50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9" t="str">
        <f ca="1">+IF(OFFSET('Water Data'!$D$27,0,10*ROW('Water Data'!D10))="","",OFFSET('Water Data'!$D$27,0,10*ROW('Water Data'!D10)))</f>
        <v/>
      </c>
      <c r="BT16" s="369" t="str">
        <f ca="1">+IF(OFFSET('Water Data'!$D$28,0,10*ROW('Water Data'!D10))="","",OFFSET('Water Data'!$D$28,0,10*ROW('Water Data'!D10)))</f>
        <v/>
      </c>
      <c r="BU16" s="369" t="str">
        <f ca="1">+IF(OFFSET('Water Data'!$D$29,0,10*ROW('Water Data'!D10))="","",OFFSET('Water Data'!$D$29,0,10*ROW('Water Data'!D10)))</f>
        <v/>
      </c>
      <c r="BV16" s="369" t="str">
        <f ca="1">+IF(OFFSET('Water Data'!$E$27,0,10*ROW('Water Data'!E10))="","",OFFSET('Water Data'!$E$27,0,10*ROW('Water Data'!E10)))</f>
        <v/>
      </c>
      <c r="BW16" s="369" t="str">
        <f ca="1">+IF(OFFSET('Water Data'!$E$28,0,10*ROW('Water Data'!E10))="","",OFFSET('Water Data'!$E$28,0,10*ROW('Water Data'!E10)))</f>
        <v/>
      </c>
      <c r="BX16" s="369" t="str">
        <f ca="1">+IF(OFFSET('Water Data'!$E$29,0,10*ROW('Water Data'!E10))="","",OFFSET('Water Data'!$E$29,0,10*ROW('Water Data'!E10)))</f>
        <v/>
      </c>
      <c r="BY16" s="369" t="str">
        <f ca="1">+IF(OFFSET('Water Data'!$F$27,0,10*ROW('Water Data'!F10))="","",OFFSET('Water Data'!$F$27,0,10*ROW('Water Data'!F10)))</f>
        <v/>
      </c>
      <c r="BZ16" s="369" t="str">
        <f ca="1">+IF(OFFSET('Water Data'!$F$28,0,10*ROW('Water Data'!F10))="","",OFFSET('Water Data'!$F$28,0,10*ROW('Water Data'!F10)))</f>
        <v/>
      </c>
      <c r="CA16" s="369" t="str">
        <f ca="1">+IF(OFFSET('Water Data'!$F$29,0,10*ROW('Water Data'!F10))="","",OFFSET('Water Data'!$F$29,0,10*ROW('Water Data'!F10)))</f>
        <v/>
      </c>
      <c r="CB16" s="369" t="str">
        <f ca="1">+IF(OFFSET('Water Data'!$G$27,0,10*ROW('Water Data'!G10))="","",OFFSET('Water Data'!$G$27,0,10*ROW('Water Data'!G10)))</f>
        <v/>
      </c>
      <c r="CC16" s="369" t="str">
        <f ca="1">+IF(OFFSET('Water Data'!$G$28,0,10*ROW('Water Data'!G10))="","",OFFSET('Water Data'!$G$28,0,10*ROW('Water Data'!G10)))</f>
        <v/>
      </c>
      <c r="CD16" s="369" t="str">
        <f ca="1">+IF(OFFSET('Water Data'!$G$29,0,10*ROW('Water Data'!G10))="","",OFFSET('Water Data'!$G$29,0,10*ROW('Water Data'!G10)))</f>
        <v/>
      </c>
      <c r="CE16" s="369" t="str">
        <f ca="1">+IF(OFFSET('Water Data'!$H$27,0,10*ROW('Water Data'!H10))="","",OFFSET('Water Data'!$H$27,0,10*ROW('Water Data'!H10)))</f>
        <v/>
      </c>
      <c r="CF16" s="369" t="str">
        <f ca="1">+IF(OFFSET('Water Data'!$H$28,0,10*ROW('Water Data'!H10))="","",OFFSET('Water Data'!$H$28,0,10*ROW('Water Data'!H10)))</f>
        <v/>
      </c>
      <c r="CG16" s="369" t="str">
        <f ca="1">+IF(OFFSET('Water Data'!$H$29,0,10*ROW('Water Data'!H10))="","",OFFSET('Water Data'!$H$29,0,10*ROW('Water Data'!H10)))</f>
        <v/>
      </c>
      <c r="CH16" s="369" t="str">
        <f ca="1">+IF(OFFSET('Water Data'!$I$27,0,10*ROW('Water Data'!I10))="","",OFFSET('Water Data'!$I$27,0,10*ROW('Water Data'!I10)))</f>
        <v/>
      </c>
      <c r="CI16" s="369" t="str">
        <f ca="1">+IF(OFFSET('Water Data'!$I$28,0,10*ROW('Water Data'!I10))="","",OFFSET('Water Data'!$I$28,0,10*ROW('Water Data'!I10)))</f>
        <v/>
      </c>
      <c r="CJ16" s="369" t="str">
        <f ca="1">+IF(OFFSET('Water Data'!$I$29,0,10*ROW('Water Data'!I10))="","",OFFSET('Water Data'!$I$29,0,10*ROW('Water Data'!I10)))</f>
        <v/>
      </c>
      <c r="CK16" s="369" t="str">
        <f ca="1">+IF(OFFSET('Sanitation Data'!$D$28,0,10*ROW('Sanitation Data'!D10))="","",OFFSET('Sanitation Data'!$D$28,0,10*ROW('Sanitation Data'!D10)))</f>
        <v/>
      </c>
      <c r="CL16" s="369" t="str">
        <f ca="1">+IF(OFFSET('Sanitation Data'!$D$29,0,10*ROW('Sanitation Data'!D10))="","",OFFSET('Sanitation Data'!$D$29,0,10*ROW('Sanitation Data'!D10)))</f>
        <v/>
      </c>
      <c r="CM16" s="369" t="str">
        <f ca="1">+IF(OFFSET('Sanitation Data'!$D$30,0,10*ROW('Sanitation Data'!D10))="","",OFFSET('Sanitation Data'!$D$30,0,10*ROW('Sanitation Data'!D10)))</f>
        <v/>
      </c>
      <c r="CN16" s="369" t="str">
        <f ca="1">+IF(OFFSET('Sanitation Data'!$D$31,0,10*ROW('Sanitation Data'!D10))="","",OFFSET('Sanitation Data'!$D$31,0,10*ROW('Sanitation Data'!D10)))</f>
        <v/>
      </c>
      <c r="CO16" s="369" t="str">
        <f ca="1">+IF(OFFSET('Sanitation Data'!$D$32,0,10*ROW('Sanitation Data'!D10))="","",OFFSET('Sanitation Data'!$D$32,0,10*ROW('Sanitation Data'!D10)))</f>
        <v/>
      </c>
      <c r="CP16" s="369" t="str">
        <f ca="1">+IF(OFFSET('Sanitation Data'!$E$28,0,10*ROW('Sanitation Data'!E10))="","",OFFSET('Sanitation Data'!$E$28,0,10*ROW('Sanitation Data'!E10)))</f>
        <v/>
      </c>
      <c r="CQ16" s="369" t="str">
        <f ca="1">+IF(OFFSET('Sanitation Data'!$E$29,0,10*ROW('Sanitation Data'!E10))="","",OFFSET('Sanitation Data'!$E$29,0,10*ROW('Sanitation Data'!E10)))</f>
        <v/>
      </c>
      <c r="CR16" s="369" t="str">
        <f ca="1">+IF(OFFSET('Sanitation Data'!$E$30,0,10*ROW('Sanitation Data'!E10))="","",OFFSET('Sanitation Data'!$E$30,0,10*ROW('Sanitation Data'!E10)))</f>
        <v/>
      </c>
      <c r="CS16" s="369" t="str">
        <f ca="1">+IF(OFFSET('Sanitation Data'!$E$31,0,10*ROW('Sanitation Data'!E10))="","",OFFSET('Sanitation Data'!$E$31,0,10*ROW('Sanitation Data'!E10)))</f>
        <v/>
      </c>
      <c r="CT16" s="369" t="str">
        <f ca="1">+IF(OFFSET('Sanitation Data'!$E$32,0,10*ROW('Sanitation Data'!E10))="","",OFFSET('Sanitation Data'!$E$32,0,10*ROW('Sanitation Data'!E10)))</f>
        <v/>
      </c>
      <c r="CU16" s="369" t="str">
        <f ca="1">+IF(OFFSET('Sanitation Data'!$F$28,0,10*ROW('Sanitation Data'!F10))="","",OFFSET('Sanitation Data'!$F$28,0,10*ROW('Sanitation Data'!F10)))</f>
        <v/>
      </c>
      <c r="CV16" s="369" t="str">
        <f ca="1">+IF(OFFSET('Sanitation Data'!$F$29,0,10*ROW('Sanitation Data'!F10))="","",OFFSET('Sanitation Data'!$F$29,0,10*ROW('Sanitation Data'!F10)))</f>
        <v/>
      </c>
      <c r="CW16" s="369" t="str">
        <f ca="1">+IF(OFFSET('Sanitation Data'!$F$30,0,10*ROW('Sanitation Data'!F10))="","",OFFSET('Sanitation Data'!$F$30,0,10*ROW('Sanitation Data'!F10)))</f>
        <v/>
      </c>
      <c r="CX16" s="369" t="str">
        <f ca="1">+IF(OFFSET('Sanitation Data'!$F$31,0,10*ROW('Sanitation Data'!F10))="","",OFFSET('Sanitation Data'!$F$31,0,10*ROW('Sanitation Data'!F10)))</f>
        <v/>
      </c>
      <c r="CY16" s="369" t="str">
        <f ca="1">+IF(OFFSET('Sanitation Data'!$F$32,0,10*ROW('Sanitation Data'!F10))="","",OFFSET('Sanitation Data'!$F$32,0,10*ROW('Sanitation Data'!F10)))</f>
        <v/>
      </c>
      <c r="CZ16" s="369" t="str">
        <f ca="1">+IF(OFFSET('Sanitation Data'!$G$28,0,10*ROW('Sanitation Data'!G10))="","",OFFSET('Sanitation Data'!$G$28,0,10*ROW('Sanitation Data'!G10)))</f>
        <v/>
      </c>
      <c r="DA16" s="369" t="str">
        <f ca="1">+IF(OFFSET('Sanitation Data'!$G$29,0,10*ROW('Sanitation Data'!G10))="","",OFFSET('Sanitation Data'!$G$29,0,10*ROW('Sanitation Data'!G10)))</f>
        <v/>
      </c>
      <c r="DB16" s="369" t="str">
        <f ca="1">+IF(OFFSET('Sanitation Data'!$G$30,0,10*ROW('Sanitation Data'!G10))="","",OFFSET('Sanitation Data'!$G$30,0,10*ROW('Sanitation Data'!G10)))</f>
        <v/>
      </c>
      <c r="DC16" s="369" t="str">
        <f ca="1">+IF(OFFSET('Sanitation Data'!$G$31,0,10*ROW('Sanitation Data'!G10))="","",OFFSET('Sanitation Data'!$G$31,0,10*ROW('Sanitation Data'!G10)))</f>
        <v/>
      </c>
      <c r="DD16" s="369" t="str">
        <f ca="1">+IF(OFFSET('Sanitation Data'!$G$32,0,10*ROW('Sanitation Data'!G10))="","",OFFSET('Sanitation Data'!$G$32,0,10*ROW('Sanitation Data'!G10)))</f>
        <v/>
      </c>
      <c r="DE16" s="369" t="str">
        <f ca="1">+IF(OFFSET('Sanitation Data'!$H$28,0,10*ROW('Sanitation Data'!H10))="","",OFFSET('Sanitation Data'!$H$28,0,10*ROW('Sanitation Data'!H10)))</f>
        <v/>
      </c>
      <c r="DF16" s="369" t="str">
        <f ca="1">+IF(OFFSET('Sanitation Data'!$H$29,0,10*ROW('Sanitation Data'!H10))="","",OFFSET('Sanitation Data'!$H$29,0,10*ROW('Sanitation Data'!H10)))</f>
        <v/>
      </c>
      <c r="DG16" s="369" t="str">
        <f ca="1">+IF(OFFSET('Sanitation Data'!$H$30,0,10*ROW('Sanitation Data'!H10))="","",OFFSET('Sanitation Data'!$H$30,0,10*ROW('Sanitation Data'!H10)))</f>
        <v/>
      </c>
      <c r="DH16" s="369" t="str">
        <f ca="1">+IF(OFFSET('Sanitation Data'!$H$31,0,10*ROW('Sanitation Data'!H10))="","",OFFSET('Sanitation Data'!$H$31,0,10*ROW('Sanitation Data'!H10)))</f>
        <v/>
      </c>
      <c r="DI16" s="369" t="str">
        <f ca="1">+IF(OFFSET('Sanitation Data'!$H$32,0,10*ROW('Sanitation Data'!H10))="","",OFFSET('Sanitation Data'!$H$32,0,10*ROW('Sanitation Data'!H10)))</f>
        <v/>
      </c>
      <c r="DJ16" s="369" t="str">
        <f ca="1">+IF(OFFSET('Sanitation Data'!$I$28,0,10*ROW('Sanitation Data'!I10))="","",OFFSET('Sanitation Data'!$I$28,0,10*ROW('Sanitation Data'!I10)))</f>
        <v/>
      </c>
      <c r="DK16" s="369" t="str">
        <f ca="1">+IF(OFFSET('Sanitation Data'!$I$29,0,10*ROW('Sanitation Data'!I10))="","",OFFSET('Sanitation Data'!$I$29,0,10*ROW('Sanitation Data'!I10)))</f>
        <v/>
      </c>
      <c r="DL16" s="369" t="str">
        <f ca="1">+IF(OFFSET('Sanitation Data'!$I$30,0,10*ROW('Sanitation Data'!I10))="","",OFFSET('Sanitation Data'!$I$30,0,10*ROW('Sanitation Data'!I10)))</f>
        <v/>
      </c>
      <c r="DM16" s="369" t="str">
        <f ca="1">+IF(OFFSET('Sanitation Data'!$I$31,0,10*ROW('Sanitation Data'!I10))="","",OFFSET('Sanitation Data'!$I$31,0,10*ROW('Sanitation Data'!I10)))</f>
        <v/>
      </c>
      <c r="DN16" s="369" t="str">
        <f ca="1">+IF(OFFSET('Sanitation Data'!$I$32,0,10*ROW('Sanitation Data'!I10))="","",OFFSET('Sanitation Data'!$I$32,0,10*ROW('Sanitation Data'!I10)))</f>
        <v/>
      </c>
      <c r="DO16" s="369" t="str">
        <f ca="1">+IF(OFFSET('Hygiene Data'!$D$11,0,10*ROW('Hygiene Data'!D10))="","",OFFSET('Hygiene Data'!$D$11,0,10*ROW('Hygiene Data'!D10)))</f>
        <v/>
      </c>
      <c r="DP16" s="369" t="str">
        <f ca="1">+IF(OFFSET('Hygiene Data'!$D$12,0,10*ROW('Hygiene Data'!D10))="","",OFFSET('Hygiene Data'!$D$12,0,10*ROW('Hygiene Data'!D10)))</f>
        <v/>
      </c>
      <c r="DQ16" s="369" t="str">
        <f ca="1">+IF(OFFSET('Hygiene Data'!$D$13,0,10*ROW('Hygiene Data'!D10))="","",OFFSET('Hygiene Data'!$D$13,0,10*ROW('Hygiene Data'!D10)))</f>
        <v/>
      </c>
      <c r="DR16" s="369" t="str">
        <f ca="1">+IF(OFFSET('Hygiene Data'!$E$11,0,10*ROW('Hygiene Data'!E10))="","",OFFSET('Hygiene Data'!$E$11,0,10*ROW('Hygiene Data'!E10)))</f>
        <v/>
      </c>
      <c r="DS16" s="369" t="str">
        <f ca="1">+IF(OFFSET('Hygiene Data'!$E$12,0,10*ROW('Hygiene Data'!E10))="","",OFFSET('Hygiene Data'!$E$12,0,10*ROW('Hygiene Data'!E10)))</f>
        <v/>
      </c>
      <c r="DT16" s="369" t="str">
        <f ca="1">+IF(OFFSET('Hygiene Data'!$E$13,0,10*ROW('Hygiene Data'!E10))="","",OFFSET('Hygiene Data'!$E$13,0,10*ROW('Hygiene Data'!E10)))</f>
        <v/>
      </c>
      <c r="DU16" s="369" t="str">
        <f ca="1">+IF(OFFSET('Hygiene Data'!$F$11,0,10*ROW('Hygiene Data'!F10))="","",OFFSET('Hygiene Data'!$F$11,0,10*ROW('Hygiene Data'!F10)))</f>
        <v/>
      </c>
      <c r="DV16" s="369" t="str">
        <f ca="1">+IF(OFFSET('Hygiene Data'!$F$12,0,10*ROW('Hygiene Data'!F10))="","",OFFSET('Hygiene Data'!$F$12,0,10*ROW('Hygiene Data'!F10)))</f>
        <v/>
      </c>
      <c r="DW16" s="369" t="str">
        <f ca="1">+IF(OFFSET('Hygiene Data'!$F$13,0,10*ROW('Hygiene Data'!F10))="","",OFFSET('Hygiene Data'!$F$13,0,10*ROW('Hygiene Data'!F10)))</f>
        <v/>
      </c>
      <c r="DX16" s="369" t="str">
        <f ca="1">+IF(OFFSET('Hygiene Data'!$G$11,0,10*ROW('Hygiene Data'!G10))="","",OFFSET('Hygiene Data'!$G$11,0,10*ROW('Hygiene Data'!G10)))</f>
        <v/>
      </c>
      <c r="DY16" s="369" t="str">
        <f ca="1">+IF(OFFSET('Hygiene Data'!$G$12,0,10*ROW('Hygiene Data'!G10))="","",OFFSET('Hygiene Data'!$G$12,0,10*ROW('Hygiene Data'!G10)))</f>
        <v/>
      </c>
      <c r="DZ16" s="369" t="str">
        <f ca="1">+IF(OFFSET('Hygiene Data'!$G$13,0,10*ROW('Hygiene Data'!G10))="","",OFFSET('Hygiene Data'!$G$13,0,10*ROW('Hygiene Data'!G10)))</f>
        <v/>
      </c>
      <c r="EA16" s="369" t="str">
        <f ca="1">+IF(OFFSET('Hygiene Data'!$H$11,0,10*ROW('Hygiene Data'!H10))="","",OFFSET('Hygiene Data'!$H$11,0,10*ROW('Hygiene Data'!H10)))</f>
        <v/>
      </c>
      <c r="EB16" s="369" t="str">
        <f ca="1">+IF(OFFSET('Hygiene Data'!$H$12,0,10*ROW('Hygiene Data'!H10))="","",OFFSET('Hygiene Data'!$H$12,0,10*ROW('Hygiene Data'!H10)))</f>
        <v/>
      </c>
      <c r="EC16" s="369" t="str">
        <f ca="1">+IF(OFFSET('Hygiene Data'!$H$13,0,10*ROW('Hygiene Data'!H10))="","",OFFSET('Hygiene Data'!$H$13,0,10*ROW('Hygiene Data'!H10)))</f>
        <v/>
      </c>
      <c r="ED16" s="369" t="str">
        <f ca="1">+IF(OFFSET('Hygiene Data'!$I$11,0,10*ROW('Hygiene Data'!I10))="","",OFFSET('Hygiene Data'!$I$11,0,10*ROW('Hygiene Data'!I10)))</f>
        <v/>
      </c>
      <c r="EE16" s="369" t="str">
        <f ca="1">+IF(OFFSET('Hygiene Data'!$I$12,0,10*ROW('Hygiene Data'!I10))="","",OFFSET('Hygiene Data'!$I$12,0,10*ROW('Hygiene Data'!I10)))</f>
        <v/>
      </c>
      <c r="EF16" s="369" t="str">
        <f ca="1">+IF(OFFSET('Hygiene Data'!$I$13,0,10*ROW('Hygiene Data'!I10))="","",OFFSET('Hygiene Data'!$I$13,0,10*ROW('Hygiene Data'!I10)))</f>
        <v/>
      </c>
    </row>
    <row r="17" spans="1:136" x14ac:dyDescent="0.25">
      <c r="A17" s="478" t="str">
        <f ca="1">+IF(OFFSET('Water Data'!$B$2,0,10*ROW('Water Data'!E11))="","",OFFSET('Water Data'!$B$2,0,10*ROW('Water Data'!E11)))</f>
        <v/>
      </c>
      <c r="B17" s="47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5" t="str">
        <f t="shared" ca="1" si="0"/>
        <v/>
      </c>
      <c r="D17" s="50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9" t="str">
        <f ca="1">+IF(OFFSET('Water Data'!$D$27,0,10*ROW('Water Data'!D11))="","",OFFSET('Water Data'!$D$27,0,10*ROW('Water Data'!D11)))</f>
        <v/>
      </c>
      <c r="BT17" s="369" t="str">
        <f ca="1">+IF(OFFSET('Water Data'!$D$28,0,10*ROW('Water Data'!D11))="","",OFFSET('Water Data'!$D$28,0,10*ROW('Water Data'!D11)))</f>
        <v/>
      </c>
      <c r="BU17" s="369" t="str">
        <f ca="1">+IF(OFFSET('Water Data'!$D$29,0,10*ROW('Water Data'!D11))="","",OFFSET('Water Data'!$D$29,0,10*ROW('Water Data'!D11)))</f>
        <v/>
      </c>
      <c r="BV17" s="369" t="str">
        <f ca="1">+IF(OFFSET('Water Data'!$E$27,0,10*ROW('Water Data'!E11))="","",OFFSET('Water Data'!$E$27,0,10*ROW('Water Data'!E11)))</f>
        <v/>
      </c>
      <c r="BW17" s="369" t="str">
        <f ca="1">+IF(OFFSET('Water Data'!$E$28,0,10*ROW('Water Data'!E11))="","",OFFSET('Water Data'!$E$28,0,10*ROW('Water Data'!E11)))</f>
        <v/>
      </c>
      <c r="BX17" s="369" t="str">
        <f ca="1">+IF(OFFSET('Water Data'!$E$29,0,10*ROW('Water Data'!E11))="","",OFFSET('Water Data'!$E$29,0,10*ROW('Water Data'!E11)))</f>
        <v/>
      </c>
      <c r="BY17" s="369" t="str">
        <f ca="1">+IF(OFFSET('Water Data'!$F$27,0,10*ROW('Water Data'!F11))="","",OFFSET('Water Data'!$F$27,0,10*ROW('Water Data'!F11)))</f>
        <v/>
      </c>
      <c r="BZ17" s="369" t="str">
        <f ca="1">+IF(OFFSET('Water Data'!$F$28,0,10*ROW('Water Data'!F11))="","",OFFSET('Water Data'!$F$28,0,10*ROW('Water Data'!F11)))</f>
        <v/>
      </c>
      <c r="CA17" s="369" t="str">
        <f ca="1">+IF(OFFSET('Water Data'!$F$29,0,10*ROW('Water Data'!F11))="","",OFFSET('Water Data'!$F$29,0,10*ROW('Water Data'!F11)))</f>
        <v/>
      </c>
      <c r="CB17" s="369" t="str">
        <f ca="1">+IF(OFFSET('Water Data'!$G$27,0,10*ROW('Water Data'!G11))="","",OFFSET('Water Data'!$G$27,0,10*ROW('Water Data'!G11)))</f>
        <v/>
      </c>
      <c r="CC17" s="369" t="str">
        <f ca="1">+IF(OFFSET('Water Data'!$G$28,0,10*ROW('Water Data'!G11))="","",OFFSET('Water Data'!$G$28,0,10*ROW('Water Data'!G11)))</f>
        <v/>
      </c>
      <c r="CD17" s="369" t="str">
        <f ca="1">+IF(OFFSET('Water Data'!$G$29,0,10*ROW('Water Data'!G11))="","",OFFSET('Water Data'!$G$29,0,10*ROW('Water Data'!G11)))</f>
        <v/>
      </c>
      <c r="CE17" s="369" t="str">
        <f ca="1">+IF(OFFSET('Water Data'!$H$27,0,10*ROW('Water Data'!H11))="","",OFFSET('Water Data'!$H$27,0,10*ROW('Water Data'!H11)))</f>
        <v/>
      </c>
      <c r="CF17" s="369" t="str">
        <f ca="1">+IF(OFFSET('Water Data'!$H$28,0,10*ROW('Water Data'!H11))="","",OFFSET('Water Data'!$H$28,0,10*ROW('Water Data'!H11)))</f>
        <v/>
      </c>
      <c r="CG17" s="369" t="str">
        <f ca="1">+IF(OFFSET('Water Data'!$H$29,0,10*ROW('Water Data'!H11))="","",OFFSET('Water Data'!$H$29,0,10*ROW('Water Data'!H11)))</f>
        <v/>
      </c>
      <c r="CH17" s="369" t="str">
        <f ca="1">+IF(OFFSET('Water Data'!$I$27,0,10*ROW('Water Data'!I11))="","",OFFSET('Water Data'!$I$27,0,10*ROW('Water Data'!I11)))</f>
        <v/>
      </c>
      <c r="CI17" s="369" t="str">
        <f ca="1">+IF(OFFSET('Water Data'!$I$28,0,10*ROW('Water Data'!I11))="","",OFFSET('Water Data'!$I$28,0,10*ROW('Water Data'!I11)))</f>
        <v/>
      </c>
      <c r="CJ17" s="369" t="str">
        <f ca="1">+IF(OFFSET('Water Data'!$I$29,0,10*ROW('Water Data'!I11))="","",OFFSET('Water Data'!$I$29,0,10*ROW('Water Data'!I11)))</f>
        <v/>
      </c>
      <c r="CK17" s="369" t="str">
        <f ca="1">+IF(OFFSET('Sanitation Data'!$D$28,0,10*ROW('Sanitation Data'!D11))="","",OFFSET('Sanitation Data'!$D$28,0,10*ROW('Sanitation Data'!D11)))</f>
        <v/>
      </c>
      <c r="CL17" s="369" t="str">
        <f ca="1">+IF(OFFSET('Sanitation Data'!$D$29,0,10*ROW('Sanitation Data'!D11))="","",OFFSET('Sanitation Data'!$D$29,0,10*ROW('Sanitation Data'!D11)))</f>
        <v/>
      </c>
      <c r="CM17" s="369" t="str">
        <f ca="1">+IF(OFFSET('Sanitation Data'!$D$30,0,10*ROW('Sanitation Data'!D11))="","",OFFSET('Sanitation Data'!$D$30,0,10*ROW('Sanitation Data'!D11)))</f>
        <v/>
      </c>
      <c r="CN17" s="369" t="str">
        <f ca="1">+IF(OFFSET('Sanitation Data'!$D$31,0,10*ROW('Sanitation Data'!D11))="","",OFFSET('Sanitation Data'!$D$31,0,10*ROW('Sanitation Data'!D11)))</f>
        <v/>
      </c>
      <c r="CO17" s="369" t="str">
        <f ca="1">+IF(OFFSET('Sanitation Data'!$D$32,0,10*ROW('Sanitation Data'!D11))="","",OFFSET('Sanitation Data'!$D$32,0,10*ROW('Sanitation Data'!D11)))</f>
        <v/>
      </c>
      <c r="CP17" s="369" t="str">
        <f ca="1">+IF(OFFSET('Sanitation Data'!$E$28,0,10*ROW('Sanitation Data'!E11))="","",OFFSET('Sanitation Data'!$E$28,0,10*ROW('Sanitation Data'!E11)))</f>
        <v/>
      </c>
      <c r="CQ17" s="369" t="str">
        <f ca="1">+IF(OFFSET('Sanitation Data'!$E$29,0,10*ROW('Sanitation Data'!E11))="","",OFFSET('Sanitation Data'!$E$29,0,10*ROW('Sanitation Data'!E11)))</f>
        <v/>
      </c>
      <c r="CR17" s="369" t="str">
        <f ca="1">+IF(OFFSET('Sanitation Data'!$E$30,0,10*ROW('Sanitation Data'!E11))="","",OFFSET('Sanitation Data'!$E$30,0,10*ROW('Sanitation Data'!E11)))</f>
        <v/>
      </c>
      <c r="CS17" s="369" t="str">
        <f ca="1">+IF(OFFSET('Sanitation Data'!$E$31,0,10*ROW('Sanitation Data'!E11))="","",OFFSET('Sanitation Data'!$E$31,0,10*ROW('Sanitation Data'!E11)))</f>
        <v/>
      </c>
      <c r="CT17" s="369" t="str">
        <f ca="1">+IF(OFFSET('Sanitation Data'!$E$32,0,10*ROW('Sanitation Data'!E11))="","",OFFSET('Sanitation Data'!$E$32,0,10*ROW('Sanitation Data'!E11)))</f>
        <v/>
      </c>
      <c r="CU17" s="369" t="str">
        <f ca="1">+IF(OFFSET('Sanitation Data'!$F$28,0,10*ROW('Sanitation Data'!F11))="","",OFFSET('Sanitation Data'!$F$28,0,10*ROW('Sanitation Data'!F11)))</f>
        <v/>
      </c>
      <c r="CV17" s="369" t="str">
        <f ca="1">+IF(OFFSET('Sanitation Data'!$F$29,0,10*ROW('Sanitation Data'!F11))="","",OFFSET('Sanitation Data'!$F$29,0,10*ROW('Sanitation Data'!F11)))</f>
        <v/>
      </c>
      <c r="CW17" s="369" t="str">
        <f ca="1">+IF(OFFSET('Sanitation Data'!$F$30,0,10*ROW('Sanitation Data'!F11))="","",OFFSET('Sanitation Data'!$F$30,0,10*ROW('Sanitation Data'!F11)))</f>
        <v/>
      </c>
      <c r="CX17" s="369" t="str">
        <f ca="1">+IF(OFFSET('Sanitation Data'!$F$31,0,10*ROW('Sanitation Data'!F11))="","",OFFSET('Sanitation Data'!$F$31,0,10*ROW('Sanitation Data'!F11)))</f>
        <v/>
      </c>
      <c r="CY17" s="369" t="str">
        <f ca="1">+IF(OFFSET('Sanitation Data'!$F$32,0,10*ROW('Sanitation Data'!F11))="","",OFFSET('Sanitation Data'!$F$32,0,10*ROW('Sanitation Data'!F11)))</f>
        <v/>
      </c>
      <c r="CZ17" s="369" t="str">
        <f ca="1">+IF(OFFSET('Sanitation Data'!$G$28,0,10*ROW('Sanitation Data'!G11))="","",OFFSET('Sanitation Data'!$G$28,0,10*ROW('Sanitation Data'!G11)))</f>
        <v/>
      </c>
      <c r="DA17" s="369" t="str">
        <f ca="1">+IF(OFFSET('Sanitation Data'!$G$29,0,10*ROW('Sanitation Data'!G11))="","",OFFSET('Sanitation Data'!$G$29,0,10*ROW('Sanitation Data'!G11)))</f>
        <v/>
      </c>
      <c r="DB17" s="369" t="str">
        <f ca="1">+IF(OFFSET('Sanitation Data'!$G$30,0,10*ROW('Sanitation Data'!G11))="","",OFFSET('Sanitation Data'!$G$30,0,10*ROW('Sanitation Data'!G11)))</f>
        <v/>
      </c>
      <c r="DC17" s="369" t="str">
        <f ca="1">+IF(OFFSET('Sanitation Data'!$G$31,0,10*ROW('Sanitation Data'!G11))="","",OFFSET('Sanitation Data'!$G$31,0,10*ROW('Sanitation Data'!G11)))</f>
        <v/>
      </c>
      <c r="DD17" s="369" t="str">
        <f ca="1">+IF(OFFSET('Sanitation Data'!$G$32,0,10*ROW('Sanitation Data'!G11))="","",OFFSET('Sanitation Data'!$G$32,0,10*ROW('Sanitation Data'!G11)))</f>
        <v/>
      </c>
      <c r="DE17" s="369" t="str">
        <f ca="1">+IF(OFFSET('Sanitation Data'!$H$28,0,10*ROW('Sanitation Data'!H11))="","",OFFSET('Sanitation Data'!$H$28,0,10*ROW('Sanitation Data'!H11)))</f>
        <v/>
      </c>
      <c r="DF17" s="369" t="str">
        <f ca="1">+IF(OFFSET('Sanitation Data'!$H$29,0,10*ROW('Sanitation Data'!H11))="","",OFFSET('Sanitation Data'!$H$29,0,10*ROW('Sanitation Data'!H11)))</f>
        <v/>
      </c>
      <c r="DG17" s="369" t="str">
        <f ca="1">+IF(OFFSET('Sanitation Data'!$H$30,0,10*ROW('Sanitation Data'!H11))="","",OFFSET('Sanitation Data'!$H$30,0,10*ROW('Sanitation Data'!H11)))</f>
        <v/>
      </c>
      <c r="DH17" s="369" t="str">
        <f ca="1">+IF(OFFSET('Sanitation Data'!$H$31,0,10*ROW('Sanitation Data'!H11))="","",OFFSET('Sanitation Data'!$H$31,0,10*ROW('Sanitation Data'!H11)))</f>
        <v/>
      </c>
      <c r="DI17" s="369" t="str">
        <f ca="1">+IF(OFFSET('Sanitation Data'!$H$32,0,10*ROW('Sanitation Data'!H11))="","",OFFSET('Sanitation Data'!$H$32,0,10*ROW('Sanitation Data'!H11)))</f>
        <v/>
      </c>
      <c r="DJ17" s="369" t="str">
        <f ca="1">+IF(OFFSET('Sanitation Data'!$I$28,0,10*ROW('Sanitation Data'!I11))="","",OFFSET('Sanitation Data'!$I$28,0,10*ROW('Sanitation Data'!I11)))</f>
        <v/>
      </c>
      <c r="DK17" s="369" t="str">
        <f ca="1">+IF(OFFSET('Sanitation Data'!$I$29,0,10*ROW('Sanitation Data'!I11))="","",OFFSET('Sanitation Data'!$I$29,0,10*ROW('Sanitation Data'!I11)))</f>
        <v/>
      </c>
      <c r="DL17" s="369" t="str">
        <f ca="1">+IF(OFFSET('Sanitation Data'!$I$30,0,10*ROW('Sanitation Data'!I11))="","",OFFSET('Sanitation Data'!$I$30,0,10*ROW('Sanitation Data'!I11)))</f>
        <v/>
      </c>
      <c r="DM17" s="369" t="str">
        <f ca="1">+IF(OFFSET('Sanitation Data'!$I$31,0,10*ROW('Sanitation Data'!I11))="","",OFFSET('Sanitation Data'!$I$31,0,10*ROW('Sanitation Data'!I11)))</f>
        <v/>
      </c>
      <c r="DN17" s="369" t="str">
        <f ca="1">+IF(OFFSET('Sanitation Data'!$I$32,0,10*ROW('Sanitation Data'!I11))="","",OFFSET('Sanitation Data'!$I$32,0,10*ROW('Sanitation Data'!I11)))</f>
        <v/>
      </c>
      <c r="DO17" s="369" t="str">
        <f ca="1">+IF(OFFSET('Hygiene Data'!$D$11,0,10*ROW('Hygiene Data'!D11))="","",OFFSET('Hygiene Data'!$D$11,0,10*ROW('Hygiene Data'!D11)))</f>
        <v/>
      </c>
      <c r="DP17" s="369" t="str">
        <f ca="1">+IF(OFFSET('Hygiene Data'!$D$12,0,10*ROW('Hygiene Data'!D11))="","",OFFSET('Hygiene Data'!$D$12,0,10*ROW('Hygiene Data'!D11)))</f>
        <v/>
      </c>
      <c r="DQ17" s="369" t="str">
        <f ca="1">+IF(OFFSET('Hygiene Data'!$D$13,0,10*ROW('Hygiene Data'!D11))="","",OFFSET('Hygiene Data'!$D$13,0,10*ROW('Hygiene Data'!D11)))</f>
        <v/>
      </c>
      <c r="DR17" s="369" t="str">
        <f ca="1">+IF(OFFSET('Hygiene Data'!$E$11,0,10*ROW('Hygiene Data'!E11))="","",OFFSET('Hygiene Data'!$E$11,0,10*ROW('Hygiene Data'!E11)))</f>
        <v/>
      </c>
      <c r="DS17" s="369" t="str">
        <f ca="1">+IF(OFFSET('Hygiene Data'!$E$12,0,10*ROW('Hygiene Data'!E11))="","",OFFSET('Hygiene Data'!$E$12,0,10*ROW('Hygiene Data'!E11)))</f>
        <v/>
      </c>
      <c r="DT17" s="369" t="str">
        <f ca="1">+IF(OFFSET('Hygiene Data'!$E$13,0,10*ROW('Hygiene Data'!E11))="","",OFFSET('Hygiene Data'!$E$13,0,10*ROW('Hygiene Data'!E11)))</f>
        <v/>
      </c>
      <c r="DU17" s="369" t="str">
        <f ca="1">+IF(OFFSET('Hygiene Data'!$F$11,0,10*ROW('Hygiene Data'!F11))="","",OFFSET('Hygiene Data'!$F$11,0,10*ROW('Hygiene Data'!F11)))</f>
        <v/>
      </c>
      <c r="DV17" s="369" t="str">
        <f ca="1">+IF(OFFSET('Hygiene Data'!$F$12,0,10*ROW('Hygiene Data'!F11))="","",OFFSET('Hygiene Data'!$F$12,0,10*ROW('Hygiene Data'!F11)))</f>
        <v/>
      </c>
      <c r="DW17" s="369" t="str">
        <f ca="1">+IF(OFFSET('Hygiene Data'!$F$13,0,10*ROW('Hygiene Data'!F11))="","",OFFSET('Hygiene Data'!$F$13,0,10*ROW('Hygiene Data'!F11)))</f>
        <v/>
      </c>
      <c r="DX17" s="369" t="str">
        <f ca="1">+IF(OFFSET('Hygiene Data'!$G$11,0,10*ROW('Hygiene Data'!G11))="","",OFFSET('Hygiene Data'!$G$11,0,10*ROW('Hygiene Data'!G11)))</f>
        <v/>
      </c>
      <c r="DY17" s="369" t="str">
        <f ca="1">+IF(OFFSET('Hygiene Data'!$G$12,0,10*ROW('Hygiene Data'!G11))="","",OFFSET('Hygiene Data'!$G$12,0,10*ROW('Hygiene Data'!G11)))</f>
        <v/>
      </c>
      <c r="DZ17" s="369" t="str">
        <f ca="1">+IF(OFFSET('Hygiene Data'!$G$13,0,10*ROW('Hygiene Data'!G11))="","",OFFSET('Hygiene Data'!$G$13,0,10*ROW('Hygiene Data'!G11)))</f>
        <v/>
      </c>
      <c r="EA17" s="369" t="str">
        <f ca="1">+IF(OFFSET('Hygiene Data'!$H$11,0,10*ROW('Hygiene Data'!H11))="","",OFFSET('Hygiene Data'!$H$11,0,10*ROW('Hygiene Data'!H11)))</f>
        <v/>
      </c>
      <c r="EB17" s="369" t="str">
        <f ca="1">+IF(OFFSET('Hygiene Data'!$H$12,0,10*ROW('Hygiene Data'!H11))="","",OFFSET('Hygiene Data'!$H$12,0,10*ROW('Hygiene Data'!H11)))</f>
        <v/>
      </c>
      <c r="EC17" s="369" t="str">
        <f ca="1">+IF(OFFSET('Hygiene Data'!$H$13,0,10*ROW('Hygiene Data'!H11))="","",OFFSET('Hygiene Data'!$H$13,0,10*ROW('Hygiene Data'!H11)))</f>
        <v/>
      </c>
      <c r="ED17" s="369" t="str">
        <f ca="1">+IF(OFFSET('Hygiene Data'!$I$11,0,10*ROW('Hygiene Data'!I11))="","",OFFSET('Hygiene Data'!$I$11,0,10*ROW('Hygiene Data'!I11)))</f>
        <v/>
      </c>
      <c r="EE17" s="369" t="str">
        <f ca="1">+IF(OFFSET('Hygiene Data'!$I$12,0,10*ROW('Hygiene Data'!I11))="","",OFFSET('Hygiene Data'!$I$12,0,10*ROW('Hygiene Data'!I11)))</f>
        <v/>
      </c>
      <c r="EF17" s="369" t="str">
        <f ca="1">+IF(OFFSET('Hygiene Data'!$I$13,0,10*ROW('Hygiene Data'!I11))="","",OFFSET('Hygiene Data'!$I$13,0,10*ROW('Hygiene Data'!I11)))</f>
        <v/>
      </c>
    </row>
    <row r="18" spans="1:136" x14ac:dyDescent="0.25">
      <c r="A18" s="478" t="str">
        <f ca="1">+IF(OFFSET('Water Data'!$B$2,0,10*ROW('Water Data'!E12))="","",OFFSET('Water Data'!$B$2,0,10*ROW('Water Data'!E12)))</f>
        <v/>
      </c>
      <c r="B18" s="47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5" t="str">
        <f t="shared" ca="1" si="0"/>
        <v/>
      </c>
      <c r="D18" s="50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9" t="str">
        <f ca="1">+IF(OFFSET('Water Data'!$D$27,0,10*ROW('Water Data'!D12))="","",OFFSET('Water Data'!$D$27,0,10*ROW('Water Data'!D12)))</f>
        <v/>
      </c>
      <c r="BT18" s="369" t="str">
        <f ca="1">+IF(OFFSET('Water Data'!$D$28,0,10*ROW('Water Data'!D12))="","",OFFSET('Water Data'!$D$28,0,10*ROW('Water Data'!D12)))</f>
        <v/>
      </c>
      <c r="BU18" s="369" t="str">
        <f ca="1">+IF(OFFSET('Water Data'!$D$29,0,10*ROW('Water Data'!D12))="","",OFFSET('Water Data'!$D$29,0,10*ROW('Water Data'!D12)))</f>
        <v/>
      </c>
      <c r="BV18" s="369" t="str">
        <f ca="1">+IF(OFFSET('Water Data'!$E$27,0,10*ROW('Water Data'!E12))="","",OFFSET('Water Data'!$E$27,0,10*ROW('Water Data'!E12)))</f>
        <v/>
      </c>
      <c r="BW18" s="369" t="str">
        <f ca="1">+IF(OFFSET('Water Data'!$E$28,0,10*ROW('Water Data'!E12))="","",OFFSET('Water Data'!$E$28,0,10*ROW('Water Data'!E12)))</f>
        <v/>
      </c>
      <c r="BX18" s="369" t="str">
        <f ca="1">+IF(OFFSET('Water Data'!$E$29,0,10*ROW('Water Data'!E12))="","",OFFSET('Water Data'!$E$29,0,10*ROW('Water Data'!E12)))</f>
        <v/>
      </c>
      <c r="BY18" s="369" t="str">
        <f ca="1">+IF(OFFSET('Water Data'!$F$27,0,10*ROW('Water Data'!F12))="","",OFFSET('Water Data'!$F$27,0,10*ROW('Water Data'!F12)))</f>
        <v/>
      </c>
      <c r="BZ18" s="369" t="str">
        <f ca="1">+IF(OFFSET('Water Data'!$F$28,0,10*ROW('Water Data'!F12))="","",OFFSET('Water Data'!$F$28,0,10*ROW('Water Data'!F12)))</f>
        <v/>
      </c>
      <c r="CA18" s="369" t="str">
        <f ca="1">+IF(OFFSET('Water Data'!$F$29,0,10*ROW('Water Data'!F12))="","",OFFSET('Water Data'!$F$29,0,10*ROW('Water Data'!F12)))</f>
        <v/>
      </c>
      <c r="CB18" s="369" t="str">
        <f ca="1">+IF(OFFSET('Water Data'!$G$27,0,10*ROW('Water Data'!G12))="","",OFFSET('Water Data'!$G$27,0,10*ROW('Water Data'!G12)))</f>
        <v/>
      </c>
      <c r="CC18" s="369" t="str">
        <f ca="1">+IF(OFFSET('Water Data'!$G$28,0,10*ROW('Water Data'!G12))="","",OFFSET('Water Data'!$G$28,0,10*ROW('Water Data'!G12)))</f>
        <v/>
      </c>
      <c r="CD18" s="369" t="str">
        <f ca="1">+IF(OFFSET('Water Data'!$G$29,0,10*ROW('Water Data'!G12))="","",OFFSET('Water Data'!$G$29,0,10*ROW('Water Data'!G12)))</f>
        <v/>
      </c>
      <c r="CE18" s="369" t="str">
        <f ca="1">+IF(OFFSET('Water Data'!$H$27,0,10*ROW('Water Data'!H12))="","",OFFSET('Water Data'!$H$27,0,10*ROW('Water Data'!H12)))</f>
        <v/>
      </c>
      <c r="CF18" s="369" t="str">
        <f ca="1">+IF(OFFSET('Water Data'!$H$28,0,10*ROW('Water Data'!H12))="","",OFFSET('Water Data'!$H$28,0,10*ROW('Water Data'!H12)))</f>
        <v/>
      </c>
      <c r="CG18" s="369" t="str">
        <f ca="1">+IF(OFFSET('Water Data'!$H$29,0,10*ROW('Water Data'!H12))="","",OFFSET('Water Data'!$H$29,0,10*ROW('Water Data'!H12)))</f>
        <v/>
      </c>
      <c r="CH18" s="369" t="str">
        <f ca="1">+IF(OFFSET('Water Data'!$I$27,0,10*ROW('Water Data'!I12))="","",OFFSET('Water Data'!$I$27,0,10*ROW('Water Data'!I12)))</f>
        <v/>
      </c>
      <c r="CI18" s="369" t="str">
        <f ca="1">+IF(OFFSET('Water Data'!$I$28,0,10*ROW('Water Data'!I12))="","",OFFSET('Water Data'!$I$28,0,10*ROW('Water Data'!I12)))</f>
        <v/>
      </c>
      <c r="CJ18" s="369" t="str">
        <f ca="1">+IF(OFFSET('Water Data'!$I$29,0,10*ROW('Water Data'!I12))="","",OFFSET('Water Data'!$I$29,0,10*ROW('Water Data'!I12)))</f>
        <v/>
      </c>
      <c r="CK18" s="369" t="str">
        <f ca="1">+IF(OFFSET('Sanitation Data'!$D$28,0,10*ROW('Sanitation Data'!D12))="","",OFFSET('Sanitation Data'!$D$28,0,10*ROW('Sanitation Data'!D12)))</f>
        <v/>
      </c>
      <c r="CL18" s="369" t="str">
        <f ca="1">+IF(OFFSET('Sanitation Data'!$D$29,0,10*ROW('Sanitation Data'!D12))="","",OFFSET('Sanitation Data'!$D$29,0,10*ROW('Sanitation Data'!D12)))</f>
        <v/>
      </c>
      <c r="CM18" s="369" t="str">
        <f ca="1">+IF(OFFSET('Sanitation Data'!$D$30,0,10*ROW('Sanitation Data'!D12))="","",OFFSET('Sanitation Data'!$D$30,0,10*ROW('Sanitation Data'!D12)))</f>
        <v/>
      </c>
      <c r="CN18" s="369" t="str">
        <f ca="1">+IF(OFFSET('Sanitation Data'!$D$31,0,10*ROW('Sanitation Data'!D12))="","",OFFSET('Sanitation Data'!$D$31,0,10*ROW('Sanitation Data'!D12)))</f>
        <v/>
      </c>
      <c r="CO18" s="369" t="str">
        <f ca="1">+IF(OFFSET('Sanitation Data'!$D$32,0,10*ROW('Sanitation Data'!D12))="","",OFFSET('Sanitation Data'!$D$32,0,10*ROW('Sanitation Data'!D12)))</f>
        <v/>
      </c>
      <c r="CP18" s="369" t="str">
        <f ca="1">+IF(OFFSET('Sanitation Data'!$E$28,0,10*ROW('Sanitation Data'!E12))="","",OFFSET('Sanitation Data'!$E$28,0,10*ROW('Sanitation Data'!E12)))</f>
        <v/>
      </c>
      <c r="CQ18" s="369" t="str">
        <f ca="1">+IF(OFFSET('Sanitation Data'!$E$29,0,10*ROW('Sanitation Data'!E12))="","",OFFSET('Sanitation Data'!$E$29,0,10*ROW('Sanitation Data'!E12)))</f>
        <v/>
      </c>
      <c r="CR18" s="369" t="str">
        <f ca="1">+IF(OFFSET('Sanitation Data'!$E$30,0,10*ROW('Sanitation Data'!E12))="","",OFFSET('Sanitation Data'!$E$30,0,10*ROW('Sanitation Data'!E12)))</f>
        <v/>
      </c>
      <c r="CS18" s="369" t="str">
        <f ca="1">+IF(OFFSET('Sanitation Data'!$E$31,0,10*ROW('Sanitation Data'!E12))="","",OFFSET('Sanitation Data'!$E$31,0,10*ROW('Sanitation Data'!E12)))</f>
        <v/>
      </c>
      <c r="CT18" s="369" t="str">
        <f ca="1">+IF(OFFSET('Sanitation Data'!$E$32,0,10*ROW('Sanitation Data'!E12))="","",OFFSET('Sanitation Data'!$E$32,0,10*ROW('Sanitation Data'!E12)))</f>
        <v/>
      </c>
      <c r="CU18" s="369" t="str">
        <f ca="1">+IF(OFFSET('Sanitation Data'!$F$28,0,10*ROW('Sanitation Data'!F12))="","",OFFSET('Sanitation Data'!$F$28,0,10*ROW('Sanitation Data'!F12)))</f>
        <v/>
      </c>
      <c r="CV18" s="369" t="str">
        <f ca="1">+IF(OFFSET('Sanitation Data'!$F$29,0,10*ROW('Sanitation Data'!F12))="","",OFFSET('Sanitation Data'!$F$29,0,10*ROW('Sanitation Data'!F12)))</f>
        <v/>
      </c>
      <c r="CW18" s="369" t="str">
        <f ca="1">+IF(OFFSET('Sanitation Data'!$F$30,0,10*ROW('Sanitation Data'!F12))="","",OFFSET('Sanitation Data'!$F$30,0,10*ROW('Sanitation Data'!F12)))</f>
        <v/>
      </c>
      <c r="CX18" s="369" t="str">
        <f ca="1">+IF(OFFSET('Sanitation Data'!$F$31,0,10*ROW('Sanitation Data'!F12))="","",OFFSET('Sanitation Data'!$F$31,0,10*ROW('Sanitation Data'!F12)))</f>
        <v/>
      </c>
      <c r="CY18" s="369" t="str">
        <f ca="1">+IF(OFFSET('Sanitation Data'!$F$32,0,10*ROW('Sanitation Data'!F12))="","",OFFSET('Sanitation Data'!$F$32,0,10*ROW('Sanitation Data'!F12)))</f>
        <v/>
      </c>
      <c r="CZ18" s="369" t="str">
        <f ca="1">+IF(OFFSET('Sanitation Data'!$G$28,0,10*ROW('Sanitation Data'!G12))="","",OFFSET('Sanitation Data'!$G$28,0,10*ROW('Sanitation Data'!G12)))</f>
        <v/>
      </c>
      <c r="DA18" s="369" t="str">
        <f ca="1">+IF(OFFSET('Sanitation Data'!$G$29,0,10*ROW('Sanitation Data'!G12))="","",OFFSET('Sanitation Data'!$G$29,0,10*ROW('Sanitation Data'!G12)))</f>
        <v/>
      </c>
      <c r="DB18" s="369" t="str">
        <f ca="1">+IF(OFFSET('Sanitation Data'!$G$30,0,10*ROW('Sanitation Data'!G12))="","",OFFSET('Sanitation Data'!$G$30,0,10*ROW('Sanitation Data'!G12)))</f>
        <v/>
      </c>
      <c r="DC18" s="369" t="str">
        <f ca="1">+IF(OFFSET('Sanitation Data'!$G$31,0,10*ROW('Sanitation Data'!G12))="","",OFFSET('Sanitation Data'!$G$31,0,10*ROW('Sanitation Data'!G12)))</f>
        <v/>
      </c>
      <c r="DD18" s="369" t="str">
        <f ca="1">+IF(OFFSET('Sanitation Data'!$G$32,0,10*ROW('Sanitation Data'!G12))="","",OFFSET('Sanitation Data'!$G$32,0,10*ROW('Sanitation Data'!G12)))</f>
        <v/>
      </c>
      <c r="DE18" s="369" t="str">
        <f ca="1">+IF(OFFSET('Sanitation Data'!$H$28,0,10*ROW('Sanitation Data'!H12))="","",OFFSET('Sanitation Data'!$H$28,0,10*ROW('Sanitation Data'!H12)))</f>
        <v/>
      </c>
      <c r="DF18" s="369" t="str">
        <f ca="1">+IF(OFFSET('Sanitation Data'!$H$29,0,10*ROW('Sanitation Data'!H12))="","",OFFSET('Sanitation Data'!$H$29,0,10*ROW('Sanitation Data'!H12)))</f>
        <v/>
      </c>
      <c r="DG18" s="369" t="str">
        <f ca="1">+IF(OFFSET('Sanitation Data'!$H$30,0,10*ROW('Sanitation Data'!H12))="","",OFFSET('Sanitation Data'!$H$30,0,10*ROW('Sanitation Data'!H12)))</f>
        <v/>
      </c>
      <c r="DH18" s="369" t="str">
        <f ca="1">+IF(OFFSET('Sanitation Data'!$H$31,0,10*ROW('Sanitation Data'!H12))="","",OFFSET('Sanitation Data'!$H$31,0,10*ROW('Sanitation Data'!H12)))</f>
        <v/>
      </c>
      <c r="DI18" s="369" t="str">
        <f ca="1">+IF(OFFSET('Sanitation Data'!$H$32,0,10*ROW('Sanitation Data'!H12))="","",OFFSET('Sanitation Data'!$H$32,0,10*ROW('Sanitation Data'!H12)))</f>
        <v/>
      </c>
      <c r="DJ18" s="369" t="str">
        <f ca="1">+IF(OFFSET('Sanitation Data'!$I$28,0,10*ROW('Sanitation Data'!I12))="","",OFFSET('Sanitation Data'!$I$28,0,10*ROW('Sanitation Data'!I12)))</f>
        <v/>
      </c>
      <c r="DK18" s="369" t="str">
        <f ca="1">+IF(OFFSET('Sanitation Data'!$I$29,0,10*ROW('Sanitation Data'!I12))="","",OFFSET('Sanitation Data'!$I$29,0,10*ROW('Sanitation Data'!I12)))</f>
        <v/>
      </c>
      <c r="DL18" s="369" t="str">
        <f ca="1">+IF(OFFSET('Sanitation Data'!$I$30,0,10*ROW('Sanitation Data'!I12))="","",OFFSET('Sanitation Data'!$I$30,0,10*ROW('Sanitation Data'!I12)))</f>
        <v/>
      </c>
      <c r="DM18" s="369" t="str">
        <f ca="1">+IF(OFFSET('Sanitation Data'!$I$31,0,10*ROW('Sanitation Data'!I12))="","",OFFSET('Sanitation Data'!$I$31,0,10*ROW('Sanitation Data'!I12)))</f>
        <v/>
      </c>
      <c r="DN18" s="369" t="str">
        <f ca="1">+IF(OFFSET('Sanitation Data'!$I$32,0,10*ROW('Sanitation Data'!I12))="","",OFFSET('Sanitation Data'!$I$32,0,10*ROW('Sanitation Data'!I12)))</f>
        <v/>
      </c>
      <c r="DO18" s="369" t="str">
        <f ca="1">+IF(OFFSET('Hygiene Data'!$D$11,0,10*ROW('Hygiene Data'!D12))="","",OFFSET('Hygiene Data'!$D$11,0,10*ROW('Hygiene Data'!D12)))</f>
        <v/>
      </c>
      <c r="DP18" s="369" t="str">
        <f ca="1">+IF(OFFSET('Hygiene Data'!$D$12,0,10*ROW('Hygiene Data'!D12))="","",OFFSET('Hygiene Data'!$D$12,0,10*ROW('Hygiene Data'!D12)))</f>
        <v/>
      </c>
      <c r="DQ18" s="369" t="str">
        <f ca="1">+IF(OFFSET('Hygiene Data'!$D$13,0,10*ROW('Hygiene Data'!D12))="","",OFFSET('Hygiene Data'!$D$13,0,10*ROW('Hygiene Data'!D12)))</f>
        <v/>
      </c>
      <c r="DR18" s="369" t="str">
        <f ca="1">+IF(OFFSET('Hygiene Data'!$E$11,0,10*ROW('Hygiene Data'!E12))="","",OFFSET('Hygiene Data'!$E$11,0,10*ROW('Hygiene Data'!E12)))</f>
        <v/>
      </c>
      <c r="DS18" s="369" t="str">
        <f ca="1">+IF(OFFSET('Hygiene Data'!$E$12,0,10*ROW('Hygiene Data'!E12))="","",OFFSET('Hygiene Data'!$E$12,0,10*ROW('Hygiene Data'!E12)))</f>
        <v/>
      </c>
      <c r="DT18" s="369" t="str">
        <f ca="1">+IF(OFFSET('Hygiene Data'!$E$13,0,10*ROW('Hygiene Data'!E12))="","",OFFSET('Hygiene Data'!$E$13,0,10*ROW('Hygiene Data'!E12)))</f>
        <v/>
      </c>
      <c r="DU18" s="369" t="str">
        <f ca="1">+IF(OFFSET('Hygiene Data'!$F$11,0,10*ROW('Hygiene Data'!F12))="","",OFFSET('Hygiene Data'!$F$11,0,10*ROW('Hygiene Data'!F12)))</f>
        <v/>
      </c>
      <c r="DV18" s="369" t="str">
        <f ca="1">+IF(OFFSET('Hygiene Data'!$F$12,0,10*ROW('Hygiene Data'!F12))="","",OFFSET('Hygiene Data'!$F$12,0,10*ROW('Hygiene Data'!F12)))</f>
        <v/>
      </c>
      <c r="DW18" s="369" t="str">
        <f ca="1">+IF(OFFSET('Hygiene Data'!$F$13,0,10*ROW('Hygiene Data'!F12))="","",OFFSET('Hygiene Data'!$F$13,0,10*ROW('Hygiene Data'!F12)))</f>
        <v/>
      </c>
      <c r="DX18" s="369" t="str">
        <f ca="1">+IF(OFFSET('Hygiene Data'!$G$11,0,10*ROW('Hygiene Data'!G12))="","",OFFSET('Hygiene Data'!$G$11,0,10*ROW('Hygiene Data'!G12)))</f>
        <v/>
      </c>
      <c r="DY18" s="369" t="str">
        <f ca="1">+IF(OFFSET('Hygiene Data'!$G$12,0,10*ROW('Hygiene Data'!G12))="","",OFFSET('Hygiene Data'!$G$12,0,10*ROW('Hygiene Data'!G12)))</f>
        <v/>
      </c>
      <c r="DZ18" s="369" t="str">
        <f ca="1">+IF(OFFSET('Hygiene Data'!$G$13,0,10*ROW('Hygiene Data'!G12))="","",OFFSET('Hygiene Data'!$G$13,0,10*ROW('Hygiene Data'!G12)))</f>
        <v/>
      </c>
      <c r="EA18" s="369" t="str">
        <f ca="1">+IF(OFFSET('Hygiene Data'!$H$11,0,10*ROW('Hygiene Data'!H12))="","",OFFSET('Hygiene Data'!$H$11,0,10*ROW('Hygiene Data'!H12)))</f>
        <v/>
      </c>
      <c r="EB18" s="369" t="str">
        <f ca="1">+IF(OFFSET('Hygiene Data'!$H$12,0,10*ROW('Hygiene Data'!H12))="","",OFFSET('Hygiene Data'!$H$12,0,10*ROW('Hygiene Data'!H12)))</f>
        <v/>
      </c>
      <c r="EC18" s="369" t="str">
        <f ca="1">+IF(OFFSET('Hygiene Data'!$H$13,0,10*ROW('Hygiene Data'!H12))="","",OFFSET('Hygiene Data'!$H$13,0,10*ROW('Hygiene Data'!H12)))</f>
        <v/>
      </c>
      <c r="ED18" s="369" t="str">
        <f ca="1">+IF(OFFSET('Hygiene Data'!$I$11,0,10*ROW('Hygiene Data'!I12))="","",OFFSET('Hygiene Data'!$I$11,0,10*ROW('Hygiene Data'!I12)))</f>
        <v/>
      </c>
      <c r="EE18" s="369" t="str">
        <f ca="1">+IF(OFFSET('Hygiene Data'!$I$12,0,10*ROW('Hygiene Data'!I12))="","",OFFSET('Hygiene Data'!$I$12,0,10*ROW('Hygiene Data'!I12)))</f>
        <v/>
      </c>
      <c r="EF18" s="369" t="str">
        <f ca="1">+IF(OFFSET('Hygiene Data'!$I$13,0,10*ROW('Hygiene Data'!I12))="","",OFFSET('Hygiene Data'!$I$13,0,10*ROW('Hygiene Data'!I12)))</f>
        <v/>
      </c>
    </row>
    <row r="19" spans="1:136" x14ac:dyDescent="0.25">
      <c r="A19" s="478" t="str">
        <f ca="1">+IF(OFFSET('Water Data'!$B$2,0,10*ROW('Water Data'!E13))="","",OFFSET('Water Data'!$B$2,0,10*ROW('Water Data'!E13)))</f>
        <v/>
      </c>
      <c r="B19" s="47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5" t="str">
        <f t="shared" ca="1" si="0"/>
        <v/>
      </c>
      <c r="D19" s="50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9" t="str">
        <f ca="1">+IF(OFFSET('Water Data'!$D$27,0,10*ROW('Water Data'!D13))="","",OFFSET('Water Data'!$D$27,0,10*ROW('Water Data'!D13)))</f>
        <v/>
      </c>
      <c r="BT19" s="369" t="str">
        <f ca="1">+IF(OFFSET('Water Data'!$D$28,0,10*ROW('Water Data'!D13))="","",OFFSET('Water Data'!$D$28,0,10*ROW('Water Data'!D13)))</f>
        <v/>
      </c>
      <c r="BU19" s="369" t="str">
        <f ca="1">+IF(OFFSET('Water Data'!$D$29,0,10*ROW('Water Data'!D13))="","",OFFSET('Water Data'!$D$29,0,10*ROW('Water Data'!D13)))</f>
        <v/>
      </c>
      <c r="BV19" s="369" t="str">
        <f ca="1">+IF(OFFSET('Water Data'!$E$27,0,10*ROW('Water Data'!E13))="","",OFFSET('Water Data'!$E$27,0,10*ROW('Water Data'!E13)))</f>
        <v/>
      </c>
      <c r="BW19" s="369" t="str">
        <f ca="1">+IF(OFFSET('Water Data'!$E$28,0,10*ROW('Water Data'!E13))="","",OFFSET('Water Data'!$E$28,0,10*ROW('Water Data'!E13)))</f>
        <v/>
      </c>
      <c r="BX19" s="369" t="str">
        <f ca="1">+IF(OFFSET('Water Data'!$E$29,0,10*ROW('Water Data'!E13))="","",OFFSET('Water Data'!$E$29,0,10*ROW('Water Data'!E13)))</f>
        <v/>
      </c>
      <c r="BY19" s="369" t="str">
        <f ca="1">+IF(OFFSET('Water Data'!$F$27,0,10*ROW('Water Data'!F13))="","",OFFSET('Water Data'!$F$27,0,10*ROW('Water Data'!F13)))</f>
        <v/>
      </c>
      <c r="BZ19" s="369" t="str">
        <f ca="1">+IF(OFFSET('Water Data'!$F$28,0,10*ROW('Water Data'!F13))="","",OFFSET('Water Data'!$F$28,0,10*ROW('Water Data'!F13)))</f>
        <v/>
      </c>
      <c r="CA19" s="369" t="str">
        <f ca="1">+IF(OFFSET('Water Data'!$F$29,0,10*ROW('Water Data'!F13))="","",OFFSET('Water Data'!$F$29,0,10*ROW('Water Data'!F13)))</f>
        <v/>
      </c>
      <c r="CB19" s="369" t="str">
        <f ca="1">+IF(OFFSET('Water Data'!$G$27,0,10*ROW('Water Data'!G13))="","",OFFSET('Water Data'!$G$27,0,10*ROW('Water Data'!G13)))</f>
        <v/>
      </c>
      <c r="CC19" s="369" t="str">
        <f ca="1">+IF(OFFSET('Water Data'!$G$28,0,10*ROW('Water Data'!G13))="","",OFFSET('Water Data'!$G$28,0,10*ROW('Water Data'!G13)))</f>
        <v/>
      </c>
      <c r="CD19" s="369" t="str">
        <f ca="1">+IF(OFFSET('Water Data'!$G$29,0,10*ROW('Water Data'!G13))="","",OFFSET('Water Data'!$G$29,0,10*ROW('Water Data'!G13)))</f>
        <v/>
      </c>
      <c r="CE19" s="369" t="str">
        <f ca="1">+IF(OFFSET('Water Data'!$H$27,0,10*ROW('Water Data'!H13))="","",OFFSET('Water Data'!$H$27,0,10*ROW('Water Data'!H13)))</f>
        <v/>
      </c>
      <c r="CF19" s="369" t="str">
        <f ca="1">+IF(OFFSET('Water Data'!$H$28,0,10*ROW('Water Data'!H13))="","",OFFSET('Water Data'!$H$28,0,10*ROW('Water Data'!H13)))</f>
        <v/>
      </c>
      <c r="CG19" s="369" t="str">
        <f ca="1">+IF(OFFSET('Water Data'!$H$29,0,10*ROW('Water Data'!H13))="","",OFFSET('Water Data'!$H$29,0,10*ROW('Water Data'!H13)))</f>
        <v/>
      </c>
      <c r="CH19" s="369" t="str">
        <f ca="1">+IF(OFFSET('Water Data'!$I$27,0,10*ROW('Water Data'!I13))="","",OFFSET('Water Data'!$I$27,0,10*ROW('Water Data'!I13)))</f>
        <v/>
      </c>
      <c r="CI19" s="369" t="str">
        <f ca="1">+IF(OFFSET('Water Data'!$I$28,0,10*ROW('Water Data'!I13))="","",OFFSET('Water Data'!$I$28,0,10*ROW('Water Data'!I13)))</f>
        <v/>
      </c>
      <c r="CJ19" s="369" t="str">
        <f ca="1">+IF(OFFSET('Water Data'!$I$29,0,10*ROW('Water Data'!I13))="","",OFFSET('Water Data'!$I$29,0,10*ROW('Water Data'!I13)))</f>
        <v/>
      </c>
      <c r="CK19" s="369" t="str">
        <f ca="1">+IF(OFFSET('Sanitation Data'!$D$28,0,10*ROW('Sanitation Data'!D13))="","",OFFSET('Sanitation Data'!$D$28,0,10*ROW('Sanitation Data'!D13)))</f>
        <v/>
      </c>
      <c r="CL19" s="369" t="str">
        <f ca="1">+IF(OFFSET('Sanitation Data'!$D$29,0,10*ROW('Sanitation Data'!D13))="","",OFFSET('Sanitation Data'!$D$29,0,10*ROW('Sanitation Data'!D13)))</f>
        <v/>
      </c>
      <c r="CM19" s="369" t="str">
        <f ca="1">+IF(OFFSET('Sanitation Data'!$D$30,0,10*ROW('Sanitation Data'!D13))="","",OFFSET('Sanitation Data'!$D$30,0,10*ROW('Sanitation Data'!D13)))</f>
        <v/>
      </c>
      <c r="CN19" s="369" t="str">
        <f ca="1">+IF(OFFSET('Sanitation Data'!$D$31,0,10*ROW('Sanitation Data'!D13))="","",OFFSET('Sanitation Data'!$D$31,0,10*ROW('Sanitation Data'!D13)))</f>
        <v/>
      </c>
      <c r="CO19" s="369" t="str">
        <f ca="1">+IF(OFFSET('Sanitation Data'!$D$32,0,10*ROW('Sanitation Data'!D13))="","",OFFSET('Sanitation Data'!$D$32,0,10*ROW('Sanitation Data'!D13)))</f>
        <v/>
      </c>
      <c r="CP19" s="369" t="str">
        <f ca="1">+IF(OFFSET('Sanitation Data'!$E$28,0,10*ROW('Sanitation Data'!E13))="","",OFFSET('Sanitation Data'!$E$28,0,10*ROW('Sanitation Data'!E13)))</f>
        <v/>
      </c>
      <c r="CQ19" s="369" t="str">
        <f ca="1">+IF(OFFSET('Sanitation Data'!$E$29,0,10*ROW('Sanitation Data'!E13))="","",OFFSET('Sanitation Data'!$E$29,0,10*ROW('Sanitation Data'!E13)))</f>
        <v/>
      </c>
      <c r="CR19" s="369" t="str">
        <f ca="1">+IF(OFFSET('Sanitation Data'!$E$30,0,10*ROW('Sanitation Data'!E13))="","",OFFSET('Sanitation Data'!$E$30,0,10*ROW('Sanitation Data'!E13)))</f>
        <v/>
      </c>
      <c r="CS19" s="369" t="str">
        <f ca="1">+IF(OFFSET('Sanitation Data'!$E$31,0,10*ROW('Sanitation Data'!E13))="","",OFFSET('Sanitation Data'!$E$31,0,10*ROW('Sanitation Data'!E13)))</f>
        <v/>
      </c>
      <c r="CT19" s="369" t="str">
        <f ca="1">+IF(OFFSET('Sanitation Data'!$E$32,0,10*ROW('Sanitation Data'!E13))="","",OFFSET('Sanitation Data'!$E$32,0,10*ROW('Sanitation Data'!E13)))</f>
        <v/>
      </c>
      <c r="CU19" s="369" t="str">
        <f ca="1">+IF(OFFSET('Sanitation Data'!$F$28,0,10*ROW('Sanitation Data'!F13))="","",OFFSET('Sanitation Data'!$F$28,0,10*ROW('Sanitation Data'!F13)))</f>
        <v/>
      </c>
      <c r="CV19" s="369" t="str">
        <f ca="1">+IF(OFFSET('Sanitation Data'!$F$29,0,10*ROW('Sanitation Data'!F13))="","",OFFSET('Sanitation Data'!$F$29,0,10*ROW('Sanitation Data'!F13)))</f>
        <v/>
      </c>
      <c r="CW19" s="369" t="str">
        <f ca="1">+IF(OFFSET('Sanitation Data'!$F$30,0,10*ROW('Sanitation Data'!F13))="","",OFFSET('Sanitation Data'!$F$30,0,10*ROW('Sanitation Data'!F13)))</f>
        <v/>
      </c>
      <c r="CX19" s="369" t="str">
        <f ca="1">+IF(OFFSET('Sanitation Data'!$F$31,0,10*ROW('Sanitation Data'!F13))="","",OFFSET('Sanitation Data'!$F$31,0,10*ROW('Sanitation Data'!F13)))</f>
        <v/>
      </c>
      <c r="CY19" s="369" t="str">
        <f ca="1">+IF(OFFSET('Sanitation Data'!$F$32,0,10*ROW('Sanitation Data'!F13))="","",OFFSET('Sanitation Data'!$F$32,0,10*ROW('Sanitation Data'!F13)))</f>
        <v/>
      </c>
      <c r="CZ19" s="369" t="str">
        <f ca="1">+IF(OFFSET('Sanitation Data'!$G$28,0,10*ROW('Sanitation Data'!G13))="","",OFFSET('Sanitation Data'!$G$28,0,10*ROW('Sanitation Data'!G13)))</f>
        <v/>
      </c>
      <c r="DA19" s="369" t="str">
        <f ca="1">+IF(OFFSET('Sanitation Data'!$G$29,0,10*ROW('Sanitation Data'!G13))="","",OFFSET('Sanitation Data'!$G$29,0,10*ROW('Sanitation Data'!G13)))</f>
        <v/>
      </c>
      <c r="DB19" s="369" t="str">
        <f ca="1">+IF(OFFSET('Sanitation Data'!$G$30,0,10*ROW('Sanitation Data'!G13))="","",OFFSET('Sanitation Data'!$G$30,0,10*ROW('Sanitation Data'!G13)))</f>
        <v/>
      </c>
      <c r="DC19" s="369" t="str">
        <f ca="1">+IF(OFFSET('Sanitation Data'!$G$31,0,10*ROW('Sanitation Data'!G13))="","",OFFSET('Sanitation Data'!$G$31,0,10*ROW('Sanitation Data'!G13)))</f>
        <v/>
      </c>
      <c r="DD19" s="369" t="str">
        <f ca="1">+IF(OFFSET('Sanitation Data'!$G$32,0,10*ROW('Sanitation Data'!G13))="","",OFFSET('Sanitation Data'!$G$32,0,10*ROW('Sanitation Data'!G13)))</f>
        <v/>
      </c>
      <c r="DE19" s="369" t="str">
        <f ca="1">+IF(OFFSET('Sanitation Data'!$H$28,0,10*ROW('Sanitation Data'!H13))="","",OFFSET('Sanitation Data'!$H$28,0,10*ROW('Sanitation Data'!H13)))</f>
        <v/>
      </c>
      <c r="DF19" s="369" t="str">
        <f ca="1">+IF(OFFSET('Sanitation Data'!$H$29,0,10*ROW('Sanitation Data'!H13))="","",OFFSET('Sanitation Data'!$H$29,0,10*ROW('Sanitation Data'!H13)))</f>
        <v/>
      </c>
      <c r="DG19" s="369" t="str">
        <f ca="1">+IF(OFFSET('Sanitation Data'!$H$30,0,10*ROW('Sanitation Data'!H13))="","",OFFSET('Sanitation Data'!$H$30,0,10*ROW('Sanitation Data'!H13)))</f>
        <v/>
      </c>
      <c r="DH19" s="369" t="str">
        <f ca="1">+IF(OFFSET('Sanitation Data'!$H$31,0,10*ROW('Sanitation Data'!H13))="","",OFFSET('Sanitation Data'!$H$31,0,10*ROW('Sanitation Data'!H13)))</f>
        <v/>
      </c>
      <c r="DI19" s="369" t="str">
        <f ca="1">+IF(OFFSET('Sanitation Data'!$H$32,0,10*ROW('Sanitation Data'!H13))="","",OFFSET('Sanitation Data'!$H$32,0,10*ROW('Sanitation Data'!H13)))</f>
        <v/>
      </c>
      <c r="DJ19" s="369" t="str">
        <f ca="1">+IF(OFFSET('Sanitation Data'!$I$28,0,10*ROW('Sanitation Data'!I13))="","",OFFSET('Sanitation Data'!$I$28,0,10*ROW('Sanitation Data'!I13)))</f>
        <v/>
      </c>
      <c r="DK19" s="369" t="str">
        <f ca="1">+IF(OFFSET('Sanitation Data'!$I$29,0,10*ROW('Sanitation Data'!I13))="","",OFFSET('Sanitation Data'!$I$29,0,10*ROW('Sanitation Data'!I13)))</f>
        <v/>
      </c>
      <c r="DL19" s="369" t="str">
        <f ca="1">+IF(OFFSET('Sanitation Data'!$I$30,0,10*ROW('Sanitation Data'!I13))="","",OFFSET('Sanitation Data'!$I$30,0,10*ROW('Sanitation Data'!I13)))</f>
        <v/>
      </c>
      <c r="DM19" s="369" t="str">
        <f ca="1">+IF(OFFSET('Sanitation Data'!$I$31,0,10*ROW('Sanitation Data'!I13))="","",OFFSET('Sanitation Data'!$I$31,0,10*ROW('Sanitation Data'!I13)))</f>
        <v/>
      </c>
      <c r="DN19" s="369" t="str">
        <f ca="1">+IF(OFFSET('Sanitation Data'!$I$32,0,10*ROW('Sanitation Data'!I13))="","",OFFSET('Sanitation Data'!$I$32,0,10*ROW('Sanitation Data'!I13)))</f>
        <v/>
      </c>
      <c r="DO19" s="369" t="str">
        <f ca="1">+IF(OFFSET('Hygiene Data'!$D$11,0,10*ROW('Hygiene Data'!D13))="","",OFFSET('Hygiene Data'!$D$11,0,10*ROW('Hygiene Data'!D13)))</f>
        <v/>
      </c>
      <c r="DP19" s="369" t="str">
        <f ca="1">+IF(OFFSET('Hygiene Data'!$D$12,0,10*ROW('Hygiene Data'!D13))="","",OFFSET('Hygiene Data'!$D$12,0,10*ROW('Hygiene Data'!D13)))</f>
        <v/>
      </c>
      <c r="DQ19" s="369" t="str">
        <f ca="1">+IF(OFFSET('Hygiene Data'!$D$13,0,10*ROW('Hygiene Data'!D13))="","",OFFSET('Hygiene Data'!$D$13,0,10*ROW('Hygiene Data'!D13)))</f>
        <v/>
      </c>
      <c r="DR19" s="369" t="str">
        <f ca="1">+IF(OFFSET('Hygiene Data'!$E$11,0,10*ROW('Hygiene Data'!E13))="","",OFFSET('Hygiene Data'!$E$11,0,10*ROW('Hygiene Data'!E13)))</f>
        <v/>
      </c>
      <c r="DS19" s="369" t="str">
        <f ca="1">+IF(OFFSET('Hygiene Data'!$E$12,0,10*ROW('Hygiene Data'!E13))="","",OFFSET('Hygiene Data'!$E$12,0,10*ROW('Hygiene Data'!E13)))</f>
        <v/>
      </c>
      <c r="DT19" s="369" t="str">
        <f ca="1">+IF(OFFSET('Hygiene Data'!$E$13,0,10*ROW('Hygiene Data'!E13))="","",OFFSET('Hygiene Data'!$E$13,0,10*ROW('Hygiene Data'!E13)))</f>
        <v/>
      </c>
      <c r="DU19" s="369" t="str">
        <f ca="1">+IF(OFFSET('Hygiene Data'!$F$11,0,10*ROW('Hygiene Data'!F13))="","",OFFSET('Hygiene Data'!$F$11,0,10*ROW('Hygiene Data'!F13)))</f>
        <v/>
      </c>
      <c r="DV19" s="369" t="str">
        <f ca="1">+IF(OFFSET('Hygiene Data'!$F$12,0,10*ROW('Hygiene Data'!F13))="","",OFFSET('Hygiene Data'!$F$12,0,10*ROW('Hygiene Data'!F13)))</f>
        <v/>
      </c>
      <c r="DW19" s="369" t="str">
        <f ca="1">+IF(OFFSET('Hygiene Data'!$F$13,0,10*ROW('Hygiene Data'!F13))="","",OFFSET('Hygiene Data'!$F$13,0,10*ROW('Hygiene Data'!F13)))</f>
        <v/>
      </c>
      <c r="DX19" s="369" t="str">
        <f ca="1">+IF(OFFSET('Hygiene Data'!$G$11,0,10*ROW('Hygiene Data'!G13))="","",OFFSET('Hygiene Data'!$G$11,0,10*ROW('Hygiene Data'!G13)))</f>
        <v/>
      </c>
      <c r="DY19" s="369" t="str">
        <f ca="1">+IF(OFFSET('Hygiene Data'!$G$12,0,10*ROW('Hygiene Data'!G13))="","",OFFSET('Hygiene Data'!$G$12,0,10*ROW('Hygiene Data'!G13)))</f>
        <v/>
      </c>
      <c r="DZ19" s="369" t="str">
        <f ca="1">+IF(OFFSET('Hygiene Data'!$G$13,0,10*ROW('Hygiene Data'!G13))="","",OFFSET('Hygiene Data'!$G$13,0,10*ROW('Hygiene Data'!G13)))</f>
        <v/>
      </c>
      <c r="EA19" s="369" t="str">
        <f ca="1">+IF(OFFSET('Hygiene Data'!$H$11,0,10*ROW('Hygiene Data'!H13))="","",OFFSET('Hygiene Data'!$H$11,0,10*ROW('Hygiene Data'!H13)))</f>
        <v/>
      </c>
      <c r="EB19" s="369" t="str">
        <f ca="1">+IF(OFFSET('Hygiene Data'!$H$12,0,10*ROW('Hygiene Data'!H13))="","",OFFSET('Hygiene Data'!$H$12,0,10*ROW('Hygiene Data'!H13)))</f>
        <v/>
      </c>
      <c r="EC19" s="369" t="str">
        <f ca="1">+IF(OFFSET('Hygiene Data'!$H$13,0,10*ROW('Hygiene Data'!H13))="","",OFFSET('Hygiene Data'!$H$13,0,10*ROW('Hygiene Data'!H13)))</f>
        <v/>
      </c>
      <c r="ED19" s="369" t="str">
        <f ca="1">+IF(OFFSET('Hygiene Data'!$I$11,0,10*ROW('Hygiene Data'!I13))="","",OFFSET('Hygiene Data'!$I$11,0,10*ROW('Hygiene Data'!I13)))</f>
        <v/>
      </c>
      <c r="EE19" s="369" t="str">
        <f ca="1">+IF(OFFSET('Hygiene Data'!$I$12,0,10*ROW('Hygiene Data'!I13))="","",OFFSET('Hygiene Data'!$I$12,0,10*ROW('Hygiene Data'!I13)))</f>
        <v/>
      </c>
      <c r="EF19" s="369" t="str">
        <f ca="1">+IF(OFFSET('Hygiene Data'!$I$13,0,10*ROW('Hygiene Data'!I13))="","",OFFSET('Hygiene Data'!$I$13,0,10*ROW('Hygiene Data'!I13)))</f>
        <v/>
      </c>
    </row>
    <row r="20" spans="1:136" x14ac:dyDescent="0.25">
      <c r="A20" s="478" t="str">
        <f ca="1">+IF(OFFSET('Water Data'!$B$2,0,10*ROW('Water Data'!E14))="","",OFFSET('Water Data'!$B$2,0,10*ROW('Water Data'!E14)))</f>
        <v/>
      </c>
      <c r="B20" s="47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5" t="str">
        <f t="shared" ca="1" si="0"/>
        <v/>
      </c>
      <c r="D20" s="50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9" t="str">
        <f ca="1">+IF(OFFSET('Water Data'!$D$27,0,10*ROW('Water Data'!D14))="","",OFFSET('Water Data'!$D$27,0,10*ROW('Water Data'!D14)))</f>
        <v/>
      </c>
      <c r="BT20" s="369" t="str">
        <f ca="1">+IF(OFFSET('Water Data'!$D$28,0,10*ROW('Water Data'!D14))="","",OFFSET('Water Data'!$D$28,0,10*ROW('Water Data'!D14)))</f>
        <v/>
      </c>
      <c r="BU20" s="369" t="str">
        <f ca="1">+IF(OFFSET('Water Data'!$D$29,0,10*ROW('Water Data'!D14))="","",OFFSET('Water Data'!$D$29,0,10*ROW('Water Data'!D14)))</f>
        <v/>
      </c>
      <c r="BV20" s="369" t="str">
        <f ca="1">+IF(OFFSET('Water Data'!$E$27,0,10*ROW('Water Data'!E14))="","",OFFSET('Water Data'!$E$27,0,10*ROW('Water Data'!E14)))</f>
        <v/>
      </c>
      <c r="BW20" s="369" t="str">
        <f ca="1">+IF(OFFSET('Water Data'!$E$28,0,10*ROW('Water Data'!E14))="","",OFFSET('Water Data'!$E$28,0,10*ROW('Water Data'!E14)))</f>
        <v/>
      </c>
      <c r="BX20" s="369" t="str">
        <f ca="1">+IF(OFFSET('Water Data'!$E$29,0,10*ROW('Water Data'!E14))="","",OFFSET('Water Data'!$E$29,0,10*ROW('Water Data'!E14)))</f>
        <v/>
      </c>
      <c r="BY20" s="369" t="str">
        <f ca="1">+IF(OFFSET('Water Data'!$F$27,0,10*ROW('Water Data'!F14))="","",OFFSET('Water Data'!$F$27,0,10*ROW('Water Data'!F14)))</f>
        <v/>
      </c>
      <c r="BZ20" s="369" t="str">
        <f ca="1">+IF(OFFSET('Water Data'!$F$28,0,10*ROW('Water Data'!F14))="","",OFFSET('Water Data'!$F$28,0,10*ROW('Water Data'!F14)))</f>
        <v/>
      </c>
      <c r="CA20" s="369" t="str">
        <f ca="1">+IF(OFFSET('Water Data'!$F$29,0,10*ROW('Water Data'!F14))="","",OFFSET('Water Data'!$F$29,0,10*ROW('Water Data'!F14)))</f>
        <v/>
      </c>
      <c r="CB20" s="369" t="str">
        <f ca="1">+IF(OFFSET('Water Data'!$G$27,0,10*ROW('Water Data'!G14))="","",OFFSET('Water Data'!$G$27,0,10*ROW('Water Data'!G14)))</f>
        <v/>
      </c>
      <c r="CC20" s="369" t="str">
        <f ca="1">+IF(OFFSET('Water Data'!$G$28,0,10*ROW('Water Data'!G14))="","",OFFSET('Water Data'!$G$28,0,10*ROW('Water Data'!G14)))</f>
        <v/>
      </c>
      <c r="CD20" s="369" t="str">
        <f ca="1">+IF(OFFSET('Water Data'!$G$29,0,10*ROW('Water Data'!G14))="","",OFFSET('Water Data'!$G$29,0,10*ROW('Water Data'!G14)))</f>
        <v/>
      </c>
      <c r="CE20" s="369" t="str">
        <f ca="1">+IF(OFFSET('Water Data'!$H$27,0,10*ROW('Water Data'!H14))="","",OFFSET('Water Data'!$H$27,0,10*ROW('Water Data'!H14)))</f>
        <v/>
      </c>
      <c r="CF20" s="369" t="str">
        <f ca="1">+IF(OFFSET('Water Data'!$H$28,0,10*ROW('Water Data'!H14))="","",OFFSET('Water Data'!$H$28,0,10*ROW('Water Data'!H14)))</f>
        <v/>
      </c>
      <c r="CG20" s="369" t="str">
        <f ca="1">+IF(OFFSET('Water Data'!$H$29,0,10*ROW('Water Data'!H14))="","",OFFSET('Water Data'!$H$29,0,10*ROW('Water Data'!H14)))</f>
        <v/>
      </c>
      <c r="CH20" s="369" t="str">
        <f ca="1">+IF(OFFSET('Water Data'!$I$27,0,10*ROW('Water Data'!I14))="","",OFFSET('Water Data'!$I$27,0,10*ROW('Water Data'!I14)))</f>
        <v/>
      </c>
      <c r="CI20" s="369" t="str">
        <f ca="1">+IF(OFFSET('Water Data'!$I$28,0,10*ROW('Water Data'!I14))="","",OFFSET('Water Data'!$I$28,0,10*ROW('Water Data'!I14)))</f>
        <v/>
      </c>
      <c r="CJ20" s="369" t="str">
        <f ca="1">+IF(OFFSET('Water Data'!$I$29,0,10*ROW('Water Data'!I14))="","",OFFSET('Water Data'!$I$29,0,10*ROW('Water Data'!I14)))</f>
        <v/>
      </c>
      <c r="CK20" s="369" t="str">
        <f ca="1">+IF(OFFSET('Sanitation Data'!$D$28,0,10*ROW('Sanitation Data'!D14))="","",OFFSET('Sanitation Data'!$D$28,0,10*ROW('Sanitation Data'!D14)))</f>
        <v/>
      </c>
      <c r="CL20" s="369" t="str">
        <f ca="1">+IF(OFFSET('Sanitation Data'!$D$29,0,10*ROW('Sanitation Data'!D14))="","",OFFSET('Sanitation Data'!$D$29,0,10*ROW('Sanitation Data'!D14)))</f>
        <v/>
      </c>
      <c r="CM20" s="369" t="str">
        <f ca="1">+IF(OFFSET('Sanitation Data'!$D$30,0,10*ROW('Sanitation Data'!D14))="","",OFFSET('Sanitation Data'!$D$30,0,10*ROW('Sanitation Data'!D14)))</f>
        <v/>
      </c>
      <c r="CN20" s="369" t="str">
        <f ca="1">+IF(OFFSET('Sanitation Data'!$D$31,0,10*ROW('Sanitation Data'!D14))="","",OFFSET('Sanitation Data'!$D$31,0,10*ROW('Sanitation Data'!D14)))</f>
        <v/>
      </c>
      <c r="CO20" s="369" t="str">
        <f ca="1">+IF(OFFSET('Sanitation Data'!$D$32,0,10*ROW('Sanitation Data'!D14))="","",OFFSET('Sanitation Data'!$D$32,0,10*ROW('Sanitation Data'!D14)))</f>
        <v/>
      </c>
      <c r="CP20" s="369" t="str">
        <f ca="1">+IF(OFFSET('Sanitation Data'!$E$28,0,10*ROW('Sanitation Data'!E14))="","",OFFSET('Sanitation Data'!$E$28,0,10*ROW('Sanitation Data'!E14)))</f>
        <v/>
      </c>
      <c r="CQ20" s="369" t="str">
        <f ca="1">+IF(OFFSET('Sanitation Data'!$E$29,0,10*ROW('Sanitation Data'!E14))="","",OFFSET('Sanitation Data'!$E$29,0,10*ROW('Sanitation Data'!E14)))</f>
        <v/>
      </c>
      <c r="CR20" s="369" t="str">
        <f ca="1">+IF(OFFSET('Sanitation Data'!$E$30,0,10*ROW('Sanitation Data'!E14))="","",OFFSET('Sanitation Data'!$E$30,0,10*ROW('Sanitation Data'!E14)))</f>
        <v/>
      </c>
      <c r="CS20" s="369" t="str">
        <f ca="1">+IF(OFFSET('Sanitation Data'!$E$31,0,10*ROW('Sanitation Data'!E14))="","",OFFSET('Sanitation Data'!$E$31,0,10*ROW('Sanitation Data'!E14)))</f>
        <v/>
      </c>
      <c r="CT20" s="369" t="str">
        <f ca="1">+IF(OFFSET('Sanitation Data'!$E$32,0,10*ROW('Sanitation Data'!E14))="","",OFFSET('Sanitation Data'!$E$32,0,10*ROW('Sanitation Data'!E14)))</f>
        <v/>
      </c>
      <c r="CU20" s="369" t="str">
        <f ca="1">+IF(OFFSET('Sanitation Data'!$F$28,0,10*ROW('Sanitation Data'!F14))="","",OFFSET('Sanitation Data'!$F$28,0,10*ROW('Sanitation Data'!F14)))</f>
        <v/>
      </c>
      <c r="CV20" s="369" t="str">
        <f ca="1">+IF(OFFSET('Sanitation Data'!$F$29,0,10*ROW('Sanitation Data'!F14))="","",OFFSET('Sanitation Data'!$F$29,0,10*ROW('Sanitation Data'!F14)))</f>
        <v/>
      </c>
      <c r="CW20" s="369" t="str">
        <f ca="1">+IF(OFFSET('Sanitation Data'!$F$30,0,10*ROW('Sanitation Data'!F14))="","",OFFSET('Sanitation Data'!$F$30,0,10*ROW('Sanitation Data'!F14)))</f>
        <v/>
      </c>
      <c r="CX20" s="369" t="str">
        <f ca="1">+IF(OFFSET('Sanitation Data'!$F$31,0,10*ROW('Sanitation Data'!F14))="","",OFFSET('Sanitation Data'!$F$31,0,10*ROW('Sanitation Data'!F14)))</f>
        <v/>
      </c>
      <c r="CY20" s="369" t="str">
        <f ca="1">+IF(OFFSET('Sanitation Data'!$F$32,0,10*ROW('Sanitation Data'!F14))="","",OFFSET('Sanitation Data'!$F$32,0,10*ROW('Sanitation Data'!F14)))</f>
        <v/>
      </c>
      <c r="CZ20" s="369" t="str">
        <f ca="1">+IF(OFFSET('Sanitation Data'!$G$28,0,10*ROW('Sanitation Data'!G14))="","",OFFSET('Sanitation Data'!$G$28,0,10*ROW('Sanitation Data'!G14)))</f>
        <v/>
      </c>
      <c r="DA20" s="369" t="str">
        <f ca="1">+IF(OFFSET('Sanitation Data'!$G$29,0,10*ROW('Sanitation Data'!G14))="","",OFFSET('Sanitation Data'!$G$29,0,10*ROW('Sanitation Data'!G14)))</f>
        <v/>
      </c>
      <c r="DB20" s="369" t="str">
        <f ca="1">+IF(OFFSET('Sanitation Data'!$G$30,0,10*ROW('Sanitation Data'!G14))="","",OFFSET('Sanitation Data'!$G$30,0,10*ROW('Sanitation Data'!G14)))</f>
        <v/>
      </c>
      <c r="DC20" s="369" t="str">
        <f ca="1">+IF(OFFSET('Sanitation Data'!$G$31,0,10*ROW('Sanitation Data'!G14))="","",OFFSET('Sanitation Data'!$G$31,0,10*ROW('Sanitation Data'!G14)))</f>
        <v/>
      </c>
      <c r="DD20" s="369" t="str">
        <f ca="1">+IF(OFFSET('Sanitation Data'!$G$32,0,10*ROW('Sanitation Data'!G14))="","",OFFSET('Sanitation Data'!$G$32,0,10*ROW('Sanitation Data'!G14)))</f>
        <v/>
      </c>
      <c r="DE20" s="369" t="str">
        <f ca="1">+IF(OFFSET('Sanitation Data'!$H$28,0,10*ROW('Sanitation Data'!H14))="","",OFFSET('Sanitation Data'!$H$28,0,10*ROW('Sanitation Data'!H14)))</f>
        <v/>
      </c>
      <c r="DF20" s="369" t="str">
        <f ca="1">+IF(OFFSET('Sanitation Data'!$H$29,0,10*ROW('Sanitation Data'!H14))="","",OFFSET('Sanitation Data'!$H$29,0,10*ROW('Sanitation Data'!H14)))</f>
        <v/>
      </c>
      <c r="DG20" s="369" t="str">
        <f ca="1">+IF(OFFSET('Sanitation Data'!$H$30,0,10*ROW('Sanitation Data'!H14))="","",OFFSET('Sanitation Data'!$H$30,0,10*ROW('Sanitation Data'!H14)))</f>
        <v/>
      </c>
      <c r="DH20" s="369" t="str">
        <f ca="1">+IF(OFFSET('Sanitation Data'!$H$31,0,10*ROW('Sanitation Data'!H14))="","",OFFSET('Sanitation Data'!$H$31,0,10*ROW('Sanitation Data'!H14)))</f>
        <v/>
      </c>
      <c r="DI20" s="369" t="str">
        <f ca="1">+IF(OFFSET('Sanitation Data'!$H$32,0,10*ROW('Sanitation Data'!H14))="","",OFFSET('Sanitation Data'!$H$32,0,10*ROW('Sanitation Data'!H14)))</f>
        <v/>
      </c>
      <c r="DJ20" s="369" t="str">
        <f ca="1">+IF(OFFSET('Sanitation Data'!$I$28,0,10*ROW('Sanitation Data'!I14))="","",OFFSET('Sanitation Data'!$I$28,0,10*ROW('Sanitation Data'!I14)))</f>
        <v/>
      </c>
      <c r="DK20" s="369" t="str">
        <f ca="1">+IF(OFFSET('Sanitation Data'!$I$29,0,10*ROW('Sanitation Data'!I14))="","",OFFSET('Sanitation Data'!$I$29,0,10*ROW('Sanitation Data'!I14)))</f>
        <v/>
      </c>
      <c r="DL20" s="369" t="str">
        <f ca="1">+IF(OFFSET('Sanitation Data'!$I$30,0,10*ROW('Sanitation Data'!I14))="","",OFFSET('Sanitation Data'!$I$30,0,10*ROW('Sanitation Data'!I14)))</f>
        <v/>
      </c>
      <c r="DM20" s="369" t="str">
        <f ca="1">+IF(OFFSET('Sanitation Data'!$I$31,0,10*ROW('Sanitation Data'!I14))="","",OFFSET('Sanitation Data'!$I$31,0,10*ROW('Sanitation Data'!I14)))</f>
        <v/>
      </c>
      <c r="DN20" s="369" t="str">
        <f ca="1">+IF(OFFSET('Sanitation Data'!$I$32,0,10*ROW('Sanitation Data'!I14))="","",OFFSET('Sanitation Data'!$I$32,0,10*ROW('Sanitation Data'!I14)))</f>
        <v/>
      </c>
      <c r="DO20" s="369" t="str">
        <f ca="1">+IF(OFFSET('Hygiene Data'!$D$11,0,10*ROW('Hygiene Data'!D14))="","",OFFSET('Hygiene Data'!$D$11,0,10*ROW('Hygiene Data'!D14)))</f>
        <v/>
      </c>
      <c r="DP20" s="369" t="str">
        <f ca="1">+IF(OFFSET('Hygiene Data'!$D$12,0,10*ROW('Hygiene Data'!D14))="","",OFFSET('Hygiene Data'!$D$12,0,10*ROW('Hygiene Data'!D14)))</f>
        <v/>
      </c>
      <c r="DQ20" s="369" t="str">
        <f ca="1">+IF(OFFSET('Hygiene Data'!$D$13,0,10*ROW('Hygiene Data'!D14))="","",OFFSET('Hygiene Data'!$D$13,0,10*ROW('Hygiene Data'!D14)))</f>
        <v/>
      </c>
      <c r="DR20" s="369" t="str">
        <f ca="1">+IF(OFFSET('Hygiene Data'!$E$11,0,10*ROW('Hygiene Data'!E14))="","",OFFSET('Hygiene Data'!$E$11,0,10*ROW('Hygiene Data'!E14)))</f>
        <v/>
      </c>
      <c r="DS20" s="369" t="str">
        <f ca="1">+IF(OFFSET('Hygiene Data'!$E$12,0,10*ROW('Hygiene Data'!E14))="","",OFFSET('Hygiene Data'!$E$12,0,10*ROW('Hygiene Data'!E14)))</f>
        <v/>
      </c>
      <c r="DT20" s="369" t="str">
        <f ca="1">+IF(OFFSET('Hygiene Data'!$E$13,0,10*ROW('Hygiene Data'!E14))="","",OFFSET('Hygiene Data'!$E$13,0,10*ROW('Hygiene Data'!E14)))</f>
        <v/>
      </c>
      <c r="DU20" s="369" t="str">
        <f ca="1">+IF(OFFSET('Hygiene Data'!$F$11,0,10*ROW('Hygiene Data'!F14))="","",OFFSET('Hygiene Data'!$F$11,0,10*ROW('Hygiene Data'!F14)))</f>
        <v/>
      </c>
      <c r="DV20" s="369" t="str">
        <f ca="1">+IF(OFFSET('Hygiene Data'!$F$12,0,10*ROW('Hygiene Data'!F14))="","",OFFSET('Hygiene Data'!$F$12,0,10*ROW('Hygiene Data'!F14)))</f>
        <v/>
      </c>
      <c r="DW20" s="369" t="str">
        <f ca="1">+IF(OFFSET('Hygiene Data'!$F$13,0,10*ROW('Hygiene Data'!F14))="","",OFFSET('Hygiene Data'!$F$13,0,10*ROW('Hygiene Data'!F14)))</f>
        <v/>
      </c>
      <c r="DX20" s="369" t="str">
        <f ca="1">+IF(OFFSET('Hygiene Data'!$G$11,0,10*ROW('Hygiene Data'!G14))="","",OFFSET('Hygiene Data'!$G$11,0,10*ROW('Hygiene Data'!G14)))</f>
        <v/>
      </c>
      <c r="DY20" s="369" t="str">
        <f ca="1">+IF(OFFSET('Hygiene Data'!$G$12,0,10*ROW('Hygiene Data'!G14))="","",OFFSET('Hygiene Data'!$G$12,0,10*ROW('Hygiene Data'!G14)))</f>
        <v/>
      </c>
      <c r="DZ20" s="369" t="str">
        <f ca="1">+IF(OFFSET('Hygiene Data'!$G$13,0,10*ROW('Hygiene Data'!G14))="","",OFFSET('Hygiene Data'!$G$13,0,10*ROW('Hygiene Data'!G14)))</f>
        <v/>
      </c>
      <c r="EA20" s="369" t="str">
        <f ca="1">+IF(OFFSET('Hygiene Data'!$H$11,0,10*ROW('Hygiene Data'!H14))="","",OFFSET('Hygiene Data'!$H$11,0,10*ROW('Hygiene Data'!H14)))</f>
        <v/>
      </c>
      <c r="EB20" s="369" t="str">
        <f ca="1">+IF(OFFSET('Hygiene Data'!$H$12,0,10*ROW('Hygiene Data'!H14))="","",OFFSET('Hygiene Data'!$H$12,0,10*ROW('Hygiene Data'!H14)))</f>
        <v/>
      </c>
      <c r="EC20" s="369" t="str">
        <f ca="1">+IF(OFFSET('Hygiene Data'!$H$13,0,10*ROW('Hygiene Data'!H14))="","",OFFSET('Hygiene Data'!$H$13,0,10*ROW('Hygiene Data'!H14)))</f>
        <v/>
      </c>
      <c r="ED20" s="369" t="str">
        <f ca="1">+IF(OFFSET('Hygiene Data'!$I$11,0,10*ROW('Hygiene Data'!I14))="","",OFFSET('Hygiene Data'!$I$11,0,10*ROW('Hygiene Data'!I14)))</f>
        <v/>
      </c>
      <c r="EE20" s="369" t="str">
        <f ca="1">+IF(OFFSET('Hygiene Data'!$I$12,0,10*ROW('Hygiene Data'!I14))="","",OFFSET('Hygiene Data'!$I$12,0,10*ROW('Hygiene Data'!I14)))</f>
        <v/>
      </c>
      <c r="EF20" s="369" t="str">
        <f ca="1">+IF(OFFSET('Hygiene Data'!$I$13,0,10*ROW('Hygiene Data'!I14))="","",OFFSET('Hygiene Data'!$I$13,0,10*ROW('Hygiene Data'!I14)))</f>
        <v/>
      </c>
    </row>
    <row r="21" spans="1:136" x14ac:dyDescent="0.25">
      <c r="A21" s="478" t="str">
        <f ca="1">+IF(OFFSET('Water Data'!$B$2,0,10*ROW('Water Data'!E15))="","",OFFSET('Water Data'!$B$2,0,10*ROW('Water Data'!E15)))</f>
        <v/>
      </c>
      <c r="B21" s="47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5" t="str">
        <f t="shared" ca="1" si="0"/>
        <v/>
      </c>
      <c r="D21" s="50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9" t="str">
        <f ca="1">+IF(OFFSET('Water Data'!$D$27,0,10*ROW('Water Data'!D15))="","",OFFSET('Water Data'!$D$27,0,10*ROW('Water Data'!D15)))</f>
        <v/>
      </c>
      <c r="BT21" s="369" t="str">
        <f ca="1">+IF(OFFSET('Water Data'!$D$28,0,10*ROW('Water Data'!D15))="","",OFFSET('Water Data'!$D$28,0,10*ROW('Water Data'!D15)))</f>
        <v/>
      </c>
      <c r="BU21" s="369" t="str">
        <f ca="1">+IF(OFFSET('Water Data'!$D$29,0,10*ROW('Water Data'!D15))="","",OFFSET('Water Data'!$D$29,0,10*ROW('Water Data'!D15)))</f>
        <v/>
      </c>
      <c r="BV21" s="369" t="str">
        <f ca="1">+IF(OFFSET('Water Data'!$E$27,0,10*ROW('Water Data'!E15))="","",OFFSET('Water Data'!$E$27,0,10*ROW('Water Data'!E15)))</f>
        <v/>
      </c>
      <c r="BW21" s="369" t="str">
        <f ca="1">+IF(OFFSET('Water Data'!$E$28,0,10*ROW('Water Data'!E15))="","",OFFSET('Water Data'!$E$28,0,10*ROW('Water Data'!E15)))</f>
        <v/>
      </c>
      <c r="BX21" s="369" t="str">
        <f ca="1">+IF(OFFSET('Water Data'!$E$29,0,10*ROW('Water Data'!E15))="","",OFFSET('Water Data'!$E$29,0,10*ROW('Water Data'!E15)))</f>
        <v/>
      </c>
      <c r="BY21" s="369" t="str">
        <f ca="1">+IF(OFFSET('Water Data'!$F$27,0,10*ROW('Water Data'!F15))="","",OFFSET('Water Data'!$F$27,0,10*ROW('Water Data'!F15)))</f>
        <v/>
      </c>
      <c r="BZ21" s="369" t="str">
        <f ca="1">+IF(OFFSET('Water Data'!$F$28,0,10*ROW('Water Data'!F15))="","",OFFSET('Water Data'!$F$28,0,10*ROW('Water Data'!F15)))</f>
        <v/>
      </c>
      <c r="CA21" s="369" t="str">
        <f ca="1">+IF(OFFSET('Water Data'!$F$29,0,10*ROW('Water Data'!F15))="","",OFFSET('Water Data'!$F$29,0,10*ROW('Water Data'!F15)))</f>
        <v/>
      </c>
      <c r="CB21" s="369" t="str">
        <f ca="1">+IF(OFFSET('Water Data'!$G$27,0,10*ROW('Water Data'!G15))="","",OFFSET('Water Data'!$G$27,0,10*ROW('Water Data'!G15)))</f>
        <v/>
      </c>
      <c r="CC21" s="369" t="str">
        <f ca="1">+IF(OFFSET('Water Data'!$G$28,0,10*ROW('Water Data'!G15))="","",OFFSET('Water Data'!$G$28,0,10*ROW('Water Data'!G15)))</f>
        <v/>
      </c>
      <c r="CD21" s="369" t="str">
        <f ca="1">+IF(OFFSET('Water Data'!$G$29,0,10*ROW('Water Data'!G15))="","",OFFSET('Water Data'!$G$29,0,10*ROW('Water Data'!G15)))</f>
        <v/>
      </c>
      <c r="CE21" s="369" t="str">
        <f ca="1">+IF(OFFSET('Water Data'!$H$27,0,10*ROW('Water Data'!H15))="","",OFFSET('Water Data'!$H$27,0,10*ROW('Water Data'!H15)))</f>
        <v/>
      </c>
      <c r="CF21" s="369" t="str">
        <f ca="1">+IF(OFFSET('Water Data'!$H$28,0,10*ROW('Water Data'!H15))="","",OFFSET('Water Data'!$H$28,0,10*ROW('Water Data'!H15)))</f>
        <v/>
      </c>
      <c r="CG21" s="369" t="str">
        <f ca="1">+IF(OFFSET('Water Data'!$H$29,0,10*ROW('Water Data'!H15))="","",OFFSET('Water Data'!$H$29,0,10*ROW('Water Data'!H15)))</f>
        <v/>
      </c>
      <c r="CH21" s="369" t="str">
        <f ca="1">+IF(OFFSET('Water Data'!$I$27,0,10*ROW('Water Data'!I15))="","",OFFSET('Water Data'!$I$27,0,10*ROW('Water Data'!I15)))</f>
        <v/>
      </c>
      <c r="CI21" s="369" t="str">
        <f ca="1">+IF(OFFSET('Water Data'!$I$28,0,10*ROW('Water Data'!I15))="","",OFFSET('Water Data'!$I$28,0,10*ROW('Water Data'!I15)))</f>
        <v/>
      </c>
      <c r="CJ21" s="369" t="str">
        <f ca="1">+IF(OFFSET('Water Data'!$I$29,0,10*ROW('Water Data'!I15))="","",OFFSET('Water Data'!$I$29,0,10*ROW('Water Data'!I15)))</f>
        <v/>
      </c>
      <c r="CK21" s="369" t="str">
        <f ca="1">+IF(OFFSET('Sanitation Data'!$D$28,0,10*ROW('Sanitation Data'!D15))="","",OFFSET('Sanitation Data'!$D$28,0,10*ROW('Sanitation Data'!D15)))</f>
        <v/>
      </c>
      <c r="CL21" s="369" t="str">
        <f ca="1">+IF(OFFSET('Sanitation Data'!$D$29,0,10*ROW('Sanitation Data'!D15))="","",OFFSET('Sanitation Data'!$D$29,0,10*ROW('Sanitation Data'!D15)))</f>
        <v/>
      </c>
      <c r="CM21" s="369" t="str">
        <f ca="1">+IF(OFFSET('Sanitation Data'!$D$30,0,10*ROW('Sanitation Data'!D15))="","",OFFSET('Sanitation Data'!$D$30,0,10*ROW('Sanitation Data'!D15)))</f>
        <v/>
      </c>
      <c r="CN21" s="369" t="str">
        <f ca="1">+IF(OFFSET('Sanitation Data'!$D$31,0,10*ROW('Sanitation Data'!D15))="","",OFFSET('Sanitation Data'!$D$31,0,10*ROW('Sanitation Data'!D15)))</f>
        <v/>
      </c>
      <c r="CO21" s="369" t="str">
        <f ca="1">+IF(OFFSET('Sanitation Data'!$D$32,0,10*ROW('Sanitation Data'!D15))="","",OFFSET('Sanitation Data'!$D$32,0,10*ROW('Sanitation Data'!D15)))</f>
        <v/>
      </c>
      <c r="CP21" s="369" t="str">
        <f ca="1">+IF(OFFSET('Sanitation Data'!$E$28,0,10*ROW('Sanitation Data'!E15))="","",OFFSET('Sanitation Data'!$E$28,0,10*ROW('Sanitation Data'!E15)))</f>
        <v/>
      </c>
      <c r="CQ21" s="369" t="str">
        <f ca="1">+IF(OFFSET('Sanitation Data'!$E$29,0,10*ROW('Sanitation Data'!E15))="","",OFFSET('Sanitation Data'!$E$29,0,10*ROW('Sanitation Data'!E15)))</f>
        <v/>
      </c>
      <c r="CR21" s="369" t="str">
        <f ca="1">+IF(OFFSET('Sanitation Data'!$E$30,0,10*ROW('Sanitation Data'!E15))="","",OFFSET('Sanitation Data'!$E$30,0,10*ROW('Sanitation Data'!E15)))</f>
        <v/>
      </c>
      <c r="CS21" s="369" t="str">
        <f ca="1">+IF(OFFSET('Sanitation Data'!$E$31,0,10*ROW('Sanitation Data'!E15))="","",OFFSET('Sanitation Data'!$E$31,0,10*ROW('Sanitation Data'!E15)))</f>
        <v/>
      </c>
      <c r="CT21" s="369" t="str">
        <f ca="1">+IF(OFFSET('Sanitation Data'!$E$32,0,10*ROW('Sanitation Data'!E15))="","",OFFSET('Sanitation Data'!$E$32,0,10*ROW('Sanitation Data'!E15)))</f>
        <v/>
      </c>
      <c r="CU21" s="369" t="str">
        <f ca="1">+IF(OFFSET('Sanitation Data'!$F$28,0,10*ROW('Sanitation Data'!F15))="","",OFFSET('Sanitation Data'!$F$28,0,10*ROW('Sanitation Data'!F15)))</f>
        <v/>
      </c>
      <c r="CV21" s="369" t="str">
        <f ca="1">+IF(OFFSET('Sanitation Data'!$F$29,0,10*ROW('Sanitation Data'!F15))="","",OFFSET('Sanitation Data'!$F$29,0,10*ROW('Sanitation Data'!F15)))</f>
        <v/>
      </c>
      <c r="CW21" s="369" t="str">
        <f ca="1">+IF(OFFSET('Sanitation Data'!$F$30,0,10*ROW('Sanitation Data'!F15))="","",OFFSET('Sanitation Data'!$F$30,0,10*ROW('Sanitation Data'!F15)))</f>
        <v/>
      </c>
      <c r="CX21" s="369" t="str">
        <f ca="1">+IF(OFFSET('Sanitation Data'!$F$31,0,10*ROW('Sanitation Data'!F15))="","",OFFSET('Sanitation Data'!$F$31,0,10*ROW('Sanitation Data'!F15)))</f>
        <v/>
      </c>
      <c r="CY21" s="369" t="str">
        <f ca="1">+IF(OFFSET('Sanitation Data'!$F$32,0,10*ROW('Sanitation Data'!F15))="","",OFFSET('Sanitation Data'!$F$32,0,10*ROW('Sanitation Data'!F15)))</f>
        <v/>
      </c>
      <c r="CZ21" s="369" t="str">
        <f ca="1">+IF(OFFSET('Sanitation Data'!$G$28,0,10*ROW('Sanitation Data'!G15))="","",OFFSET('Sanitation Data'!$G$28,0,10*ROW('Sanitation Data'!G15)))</f>
        <v/>
      </c>
      <c r="DA21" s="369" t="str">
        <f ca="1">+IF(OFFSET('Sanitation Data'!$G$29,0,10*ROW('Sanitation Data'!G15))="","",OFFSET('Sanitation Data'!$G$29,0,10*ROW('Sanitation Data'!G15)))</f>
        <v/>
      </c>
      <c r="DB21" s="369" t="str">
        <f ca="1">+IF(OFFSET('Sanitation Data'!$G$30,0,10*ROW('Sanitation Data'!G15))="","",OFFSET('Sanitation Data'!$G$30,0,10*ROW('Sanitation Data'!G15)))</f>
        <v/>
      </c>
      <c r="DC21" s="369" t="str">
        <f ca="1">+IF(OFFSET('Sanitation Data'!$G$31,0,10*ROW('Sanitation Data'!G15))="","",OFFSET('Sanitation Data'!$G$31,0,10*ROW('Sanitation Data'!G15)))</f>
        <v/>
      </c>
      <c r="DD21" s="369" t="str">
        <f ca="1">+IF(OFFSET('Sanitation Data'!$G$32,0,10*ROW('Sanitation Data'!G15))="","",OFFSET('Sanitation Data'!$G$32,0,10*ROW('Sanitation Data'!G15)))</f>
        <v/>
      </c>
      <c r="DE21" s="369" t="str">
        <f ca="1">+IF(OFFSET('Sanitation Data'!$H$28,0,10*ROW('Sanitation Data'!H15))="","",OFFSET('Sanitation Data'!$H$28,0,10*ROW('Sanitation Data'!H15)))</f>
        <v/>
      </c>
      <c r="DF21" s="369" t="str">
        <f ca="1">+IF(OFFSET('Sanitation Data'!$H$29,0,10*ROW('Sanitation Data'!H15))="","",OFFSET('Sanitation Data'!$H$29,0,10*ROW('Sanitation Data'!H15)))</f>
        <v/>
      </c>
      <c r="DG21" s="369" t="str">
        <f ca="1">+IF(OFFSET('Sanitation Data'!$H$30,0,10*ROW('Sanitation Data'!H15))="","",OFFSET('Sanitation Data'!$H$30,0,10*ROW('Sanitation Data'!H15)))</f>
        <v/>
      </c>
      <c r="DH21" s="369" t="str">
        <f ca="1">+IF(OFFSET('Sanitation Data'!$H$31,0,10*ROW('Sanitation Data'!H15))="","",OFFSET('Sanitation Data'!$H$31,0,10*ROW('Sanitation Data'!H15)))</f>
        <v/>
      </c>
      <c r="DI21" s="369" t="str">
        <f ca="1">+IF(OFFSET('Sanitation Data'!$H$32,0,10*ROW('Sanitation Data'!H15))="","",OFFSET('Sanitation Data'!$H$32,0,10*ROW('Sanitation Data'!H15)))</f>
        <v/>
      </c>
      <c r="DJ21" s="369" t="str">
        <f ca="1">+IF(OFFSET('Sanitation Data'!$I$28,0,10*ROW('Sanitation Data'!I15))="","",OFFSET('Sanitation Data'!$I$28,0,10*ROW('Sanitation Data'!I15)))</f>
        <v/>
      </c>
      <c r="DK21" s="369" t="str">
        <f ca="1">+IF(OFFSET('Sanitation Data'!$I$29,0,10*ROW('Sanitation Data'!I15))="","",OFFSET('Sanitation Data'!$I$29,0,10*ROW('Sanitation Data'!I15)))</f>
        <v/>
      </c>
      <c r="DL21" s="369" t="str">
        <f ca="1">+IF(OFFSET('Sanitation Data'!$I$30,0,10*ROW('Sanitation Data'!I15))="","",OFFSET('Sanitation Data'!$I$30,0,10*ROW('Sanitation Data'!I15)))</f>
        <v/>
      </c>
      <c r="DM21" s="369" t="str">
        <f ca="1">+IF(OFFSET('Sanitation Data'!$I$31,0,10*ROW('Sanitation Data'!I15))="","",OFFSET('Sanitation Data'!$I$31,0,10*ROW('Sanitation Data'!I15)))</f>
        <v/>
      </c>
      <c r="DN21" s="369" t="str">
        <f ca="1">+IF(OFFSET('Sanitation Data'!$I$32,0,10*ROW('Sanitation Data'!I15))="","",OFFSET('Sanitation Data'!$I$32,0,10*ROW('Sanitation Data'!I15)))</f>
        <v/>
      </c>
      <c r="DO21" s="369" t="str">
        <f ca="1">+IF(OFFSET('Hygiene Data'!$D$11,0,10*ROW('Hygiene Data'!D15))="","",OFFSET('Hygiene Data'!$D$11,0,10*ROW('Hygiene Data'!D15)))</f>
        <v/>
      </c>
      <c r="DP21" s="369" t="str">
        <f ca="1">+IF(OFFSET('Hygiene Data'!$D$12,0,10*ROW('Hygiene Data'!D15))="","",OFFSET('Hygiene Data'!$D$12,0,10*ROW('Hygiene Data'!D15)))</f>
        <v/>
      </c>
      <c r="DQ21" s="369" t="str">
        <f ca="1">+IF(OFFSET('Hygiene Data'!$D$13,0,10*ROW('Hygiene Data'!D15))="","",OFFSET('Hygiene Data'!$D$13,0,10*ROW('Hygiene Data'!D15)))</f>
        <v/>
      </c>
      <c r="DR21" s="369" t="str">
        <f ca="1">+IF(OFFSET('Hygiene Data'!$E$11,0,10*ROW('Hygiene Data'!E15))="","",OFFSET('Hygiene Data'!$E$11,0,10*ROW('Hygiene Data'!E15)))</f>
        <v/>
      </c>
      <c r="DS21" s="369" t="str">
        <f ca="1">+IF(OFFSET('Hygiene Data'!$E$12,0,10*ROW('Hygiene Data'!E15))="","",OFFSET('Hygiene Data'!$E$12,0,10*ROW('Hygiene Data'!E15)))</f>
        <v/>
      </c>
      <c r="DT21" s="369" t="str">
        <f ca="1">+IF(OFFSET('Hygiene Data'!$E$13,0,10*ROW('Hygiene Data'!E15))="","",OFFSET('Hygiene Data'!$E$13,0,10*ROW('Hygiene Data'!E15)))</f>
        <v/>
      </c>
      <c r="DU21" s="369" t="str">
        <f ca="1">+IF(OFFSET('Hygiene Data'!$F$11,0,10*ROW('Hygiene Data'!F15))="","",OFFSET('Hygiene Data'!$F$11,0,10*ROW('Hygiene Data'!F15)))</f>
        <v/>
      </c>
      <c r="DV21" s="369" t="str">
        <f ca="1">+IF(OFFSET('Hygiene Data'!$F$12,0,10*ROW('Hygiene Data'!F15))="","",OFFSET('Hygiene Data'!$F$12,0,10*ROW('Hygiene Data'!F15)))</f>
        <v/>
      </c>
      <c r="DW21" s="369" t="str">
        <f ca="1">+IF(OFFSET('Hygiene Data'!$F$13,0,10*ROW('Hygiene Data'!F15))="","",OFFSET('Hygiene Data'!$F$13,0,10*ROW('Hygiene Data'!F15)))</f>
        <v/>
      </c>
      <c r="DX21" s="369" t="str">
        <f ca="1">+IF(OFFSET('Hygiene Data'!$G$11,0,10*ROW('Hygiene Data'!G15))="","",OFFSET('Hygiene Data'!$G$11,0,10*ROW('Hygiene Data'!G15)))</f>
        <v/>
      </c>
      <c r="DY21" s="369" t="str">
        <f ca="1">+IF(OFFSET('Hygiene Data'!$G$12,0,10*ROW('Hygiene Data'!G15))="","",OFFSET('Hygiene Data'!$G$12,0,10*ROW('Hygiene Data'!G15)))</f>
        <v/>
      </c>
      <c r="DZ21" s="369" t="str">
        <f ca="1">+IF(OFFSET('Hygiene Data'!$G$13,0,10*ROW('Hygiene Data'!G15))="","",OFFSET('Hygiene Data'!$G$13,0,10*ROW('Hygiene Data'!G15)))</f>
        <v/>
      </c>
      <c r="EA21" s="369" t="str">
        <f ca="1">+IF(OFFSET('Hygiene Data'!$H$11,0,10*ROW('Hygiene Data'!H15))="","",OFFSET('Hygiene Data'!$H$11,0,10*ROW('Hygiene Data'!H15)))</f>
        <v/>
      </c>
      <c r="EB21" s="369" t="str">
        <f ca="1">+IF(OFFSET('Hygiene Data'!$H$12,0,10*ROW('Hygiene Data'!H15))="","",OFFSET('Hygiene Data'!$H$12,0,10*ROW('Hygiene Data'!H15)))</f>
        <v/>
      </c>
      <c r="EC21" s="369" t="str">
        <f ca="1">+IF(OFFSET('Hygiene Data'!$H$13,0,10*ROW('Hygiene Data'!H15))="","",OFFSET('Hygiene Data'!$H$13,0,10*ROW('Hygiene Data'!H15)))</f>
        <v/>
      </c>
      <c r="ED21" s="369" t="str">
        <f ca="1">+IF(OFFSET('Hygiene Data'!$I$11,0,10*ROW('Hygiene Data'!I15))="","",OFFSET('Hygiene Data'!$I$11,0,10*ROW('Hygiene Data'!I15)))</f>
        <v/>
      </c>
      <c r="EE21" s="369" t="str">
        <f ca="1">+IF(OFFSET('Hygiene Data'!$I$12,0,10*ROW('Hygiene Data'!I15))="","",OFFSET('Hygiene Data'!$I$12,0,10*ROW('Hygiene Data'!I15)))</f>
        <v/>
      </c>
      <c r="EF21" s="369" t="str">
        <f ca="1">+IF(OFFSET('Hygiene Data'!$I$13,0,10*ROW('Hygiene Data'!I15))="","",OFFSET('Hygiene Data'!$I$13,0,10*ROW('Hygiene Data'!I15)))</f>
        <v/>
      </c>
    </row>
    <row r="22" spans="1:136" x14ac:dyDescent="0.25">
      <c r="A22" s="478" t="str">
        <f ca="1">+IF(OFFSET('Water Data'!$B$2,0,10*ROW('Water Data'!E16))="","",OFFSET('Water Data'!$B$2,0,10*ROW('Water Data'!E16)))</f>
        <v/>
      </c>
      <c r="B22" s="47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5" t="str">
        <f t="shared" ca="1" si="0"/>
        <v/>
      </c>
      <c r="D22" s="50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9" t="str">
        <f ca="1">+IF(OFFSET('Water Data'!$D$27,0,10*ROW('Water Data'!D16))="","",OFFSET('Water Data'!$D$27,0,10*ROW('Water Data'!D16)))</f>
        <v/>
      </c>
      <c r="BT22" s="369" t="str">
        <f ca="1">+IF(OFFSET('Water Data'!$D$28,0,10*ROW('Water Data'!D16))="","",OFFSET('Water Data'!$D$28,0,10*ROW('Water Data'!D16)))</f>
        <v/>
      </c>
      <c r="BU22" s="369" t="str">
        <f ca="1">+IF(OFFSET('Water Data'!$D$29,0,10*ROW('Water Data'!D16))="","",OFFSET('Water Data'!$D$29,0,10*ROW('Water Data'!D16)))</f>
        <v/>
      </c>
      <c r="BV22" s="369" t="str">
        <f ca="1">+IF(OFFSET('Water Data'!$E$27,0,10*ROW('Water Data'!E16))="","",OFFSET('Water Data'!$E$27,0,10*ROW('Water Data'!E16)))</f>
        <v/>
      </c>
      <c r="BW22" s="369" t="str">
        <f ca="1">+IF(OFFSET('Water Data'!$E$28,0,10*ROW('Water Data'!E16))="","",OFFSET('Water Data'!$E$28,0,10*ROW('Water Data'!E16)))</f>
        <v/>
      </c>
      <c r="BX22" s="369" t="str">
        <f ca="1">+IF(OFFSET('Water Data'!$E$29,0,10*ROW('Water Data'!E16))="","",OFFSET('Water Data'!$E$29,0,10*ROW('Water Data'!E16)))</f>
        <v/>
      </c>
      <c r="BY22" s="369" t="str">
        <f ca="1">+IF(OFFSET('Water Data'!$F$27,0,10*ROW('Water Data'!F16))="","",OFFSET('Water Data'!$F$27,0,10*ROW('Water Data'!F16)))</f>
        <v/>
      </c>
      <c r="BZ22" s="369" t="str">
        <f ca="1">+IF(OFFSET('Water Data'!$F$28,0,10*ROW('Water Data'!F16))="","",OFFSET('Water Data'!$F$28,0,10*ROW('Water Data'!F16)))</f>
        <v/>
      </c>
      <c r="CA22" s="369" t="str">
        <f ca="1">+IF(OFFSET('Water Data'!$F$29,0,10*ROW('Water Data'!F16))="","",OFFSET('Water Data'!$F$29,0,10*ROW('Water Data'!F16)))</f>
        <v/>
      </c>
      <c r="CB22" s="369" t="str">
        <f ca="1">+IF(OFFSET('Water Data'!$G$27,0,10*ROW('Water Data'!G16))="","",OFFSET('Water Data'!$G$27,0,10*ROW('Water Data'!G16)))</f>
        <v/>
      </c>
      <c r="CC22" s="369" t="str">
        <f ca="1">+IF(OFFSET('Water Data'!$G$28,0,10*ROW('Water Data'!G16))="","",OFFSET('Water Data'!$G$28,0,10*ROW('Water Data'!G16)))</f>
        <v/>
      </c>
      <c r="CD22" s="369" t="str">
        <f ca="1">+IF(OFFSET('Water Data'!$G$29,0,10*ROW('Water Data'!G16))="","",OFFSET('Water Data'!$G$29,0,10*ROW('Water Data'!G16)))</f>
        <v/>
      </c>
      <c r="CE22" s="369" t="str">
        <f ca="1">+IF(OFFSET('Water Data'!$H$27,0,10*ROW('Water Data'!H16))="","",OFFSET('Water Data'!$H$27,0,10*ROW('Water Data'!H16)))</f>
        <v/>
      </c>
      <c r="CF22" s="369" t="str">
        <f ca="1">+IF(OFFSET('Water Data'!$H$28,0,10*ROW('Water Data'!H16))="","",OFFSET('Water Data'!$H$28,0,10*ROW('Water Data'!H16)))</f>
        <v/>
      </c>
      <c r="CG22" s="369" t="str">
        <f ca="1">+IF(OFFSET('Water Data'!$H$29,0,10*ROW('Water Data'!H16))="","",OFFSET('Water Data'!$H$29,0,10*ROW('Water Data'!H16)))</f>
        <v/>
      </c>
      <c r="CH22" s="369" t="str">
        <f ca="1">+IF(OFFSET('Water Data'!$I$27,0,10*ROW('Water Data'!I16))="","",OFFSET('Water Data'!$I$27,0,10*ROW('Water Data'!I16)))</f>
        <v/>
      </c>
      <c r="CI22" s="369" t="str">
        <f ca="1">+IF(OFFSET('Water Data'!$I$28,0,10*ROW('Water Data'!I16))="","",OFFSET('Water Data'!$I$28,0,10*ROW('Water Data'!I16)))</f>
        <v/>
      </c>
      <c r="CJ22" s="369" t="str">
        <f ca="1">+IF(OFFSET('Water Data'!$I$29,0,10*ROW('Water Data'!I16))="","",OFFSET('Water Data'!$I$29,0,10*ROW('Water Data'!I16)))</f>
        <v/>
      </c>
      <c r="CK22" s="369" t="str">
        <f ca="1">+IF(OFFSET('Sanitation Data'!$D$28,0,10*ROW('Sanitation Data'!D16))="","",OFFSET('Sanitation Data'!$D$28,0,10*ROW('Sanitation Data'!D16)))</f>
        <v/>
      </c>
      <c r="CL22" s="369" t="str">
        <f ca="1">+IF(OFFSET('Sanitation Data'!$D$29,0,10*ROW('Sanitation Data'!D16))="","",OFFSET('Sanitation Data'!$D$29,0,10*ROW('Sanitation Data'!D16)))</f>
        <v/>
      </c>
      <c r="CM22" s="369" t="str">
        <f ca="1">+IF(OFFSET('Sanitation Data'!$D$30,0,10*ROW('Sanitation Data'!D16))="","",OFFSET('Sanitation Data'!$D$30,0,10*ROW('Sanitation Data'!D16)))</f>
        <v/>
      </c>
      <c r="CN22" s="369" t="str">
        <f ca="1">+IF(OFFSET('Sanitation Data'!$D$31,0,10*ROW('Sanitation Data'!D16))="","",OFFSET('Sanitation Data'!$D$31,0,10*ROW('Sanitation Data'!D16)))</f>
        <v/>
      </c>
      <c r="CO22" s="369" t="str">
        <f ca="1">+IF(OFFSET('Sanitation Data'!$D$32,0,10*ROW('Sanitation Data'!D16))="","",OFFSET('Sanitation Data'!$D$32,0,10*ROW('Sanitation Data'!D16)))</f>
        <v/>
      </c>
      <c r="CP22" s="369" t="str">
        <f ca="1">+IF(OFFSET('Sanitation Data'!$E$28,0,10*ROW('Sanitation Data'!E16))="","",OFFSET('Sanitation Data'!$E$28,0,10*ROW('Sanitation Data'!E16)))</f>
        <v/>
      </c>
      <c r="CQ22" s="369" t="str">
        <f ca="1">+IF(OFFSET('Sanitation Data'!$E$29,0,10*ROW('Sanitation Data'!E16))="","",OFFSET('Sanitation Data'!$E$29,0,10*ROW('Sanitation Data'!E16)))</f>
        <v/>
      </c>
      <c r="CR22" s="369" t="str">
        <f ca="1">+IF(OFFSET('Sanitation Data'!$E$30,0,10*ROW('Sanitation Data'!E16))="","",OFFSET('Sanitation Data'!$E$30,0,10*ROW('Sanitation Data'!E16)))</f>
        <v/>
      </c>
      <c r="CS22" s="369" t="str">
        <f ca="1">+IF(OFFSET('Sanitation Data'!$E$31,0,10*ROW('Sanitation Data'!E16))="","",OFFSET('Sanitation Data'!$E$31,0,10*ROW('Sanitation Data'!E16)))</f>
        <v/>
      </c>
      <c r="CT22" s="369" t="str">
        <f ca="1">+IF(OFFSET('Sanitation Data'!$E$32,0,10*ROW('Sanitation Data'!E16))="","",OFFSET('Sanitation Data'!$E$32,0,10*ROW('Sanitation Data'!E16)))</f>
        <v/>
      </c>
      <c r="CU22" s="369" t="str">
        <f ca="1">+IF(OFFSET('Sanitation Data'!$F$28,0,10*ROW('Sanitation Data'!F16))="","",OFFSET('Sanitation Data'!$F$28,0,10*ROW('Sanitation Data'!F16)))</f>
        <v/>
      </c>
      <c r="CV22" s="369" t="str">
        <f ca="1">+IF(OFFSET('Sanitation Data'!$F$29,0,10*ROW('Sanitation Data'!F16))="","",OFFSET('Sanitation Data'!$F$29,0,10*ROW('Sanitation Data'!F16)))</f>
        <v/>
      </c>
      <c r="CW22" s="369" t="str">
        <f ca="1">+IF(OFFSET('Sanitation Data'!$F$30,0,10*ROW('Sanitation Data'!F16))="","",OFFSET('Sanitation Data'!$F$30,0,10*ROW('Sanitation Data'!F16)))</f>
        <v/>
      </c>
      <c r="CX22" s="369" t="str">
        <f ca="1">+IF(OFFSET('Sanitation Data'!$F$31,0,10*ROW('Sanitation Data'!F16))="","",OFFSET('Sanitation Data'!$F$31,0,10*ROW('Sanitation Data'!F16)))</f>
        <v/>
      </c>
      <c r="CY22" s="369" t="str">
        <f ca="1">+IF(OFFSET('Sanitation Data'!$F$32,0,10*ROW('Sanitation Data'!F16))="","",OFFSET('Sanitation Data'!$F$32,0,10*ROW('Sanitation Data'!F16)))</f>
        <v/>
      </c>
      <c r="CZ22" s="369" t="str">
        <f ca="1">+IF(OFFSET('Sanitation Data'!$G$28,0,10*ROW('Sanitation Data'!G16))="","",OFFSET('Sanitation Data'!$G$28,0,10*ROW('Sanitation Data'!G16)))</f>
        <v/>
      </c>
      <c r="DA22" s="369" t="str">
        <f ca="1">+IF(OFFSET('Sanitation Data'!$G$29,0,10*ROW('Sanitation Data'!G16))="","",OFFSET('Sanitation Data'!$G$29,0,10*ROW('Sanitation Data'!G16)))</f>
        <v/>
      </c>
      <c r="DB22" s="369" t="str">
        <f ca="1">+IF(OFFSET('Sanitation Data'!$G$30,0,10*ROW('Sanitation Data'!G16))="","",OFFSET('Sanitation Data'!$G$30,0,10*ROW('Sanitation Data'!G16)))</f>
        <v/>
      </c>
      <c r="DC22" s="369" t="str">
        <f ca="1">+IF(OFFSET('Sanitation Data'!$G$31,0,10*ROW('Sanitation Data'!G16))="","",OFFSET('Sanitation Data'!$G$31,0,10*ROW('Sanitation Data'!G16)))</f>
        <v/>
      </c>
      <c r="DD22" s="369" t="str">
        <f ca="1">+IF(OFFSET('Sanitation Data'!$G$32,0,10*ROW('Sanitation Data'!G16))="","",OFFSET('Sanitation Data'!$G$32,0,10*ROW('Sanitation Data'!G16)))</f>
        <v/>
      </c>
      <c r="DE22" s="369" t="str">
        <f ca="1">+IF(OFFSET('Sanitation Data'!$H$28,0,10*ROW('Sanitation Data'!H16))="","",OFFSET('Sanitation Data'!$H$28,0,10*ROW('Sanitation Data'!H16)))</f>
        <v/>
      </c>
      <c r="DF22" s="369" t="str">
        <f ca="1">+IF(OFFSET('Sanitation Data'!$H$29,0,10*ROW('Sanitation Data'!H16))="","",OFFSET('Sanitation Data'!$H$29,0,10*ROW('Sanitation Data'!H16)))</f>
        <v/>
      </c>
      <c r="DG22" s="369" t="str">
        <f ca="1">+IF(OFFSET('Sanitation Data'!$H$30,0,10*ROW('Sanitation Data'!H16))="","",OFFSET('Sanitation Data'!$H$30,0,10*ROW('Sanitation Data'!H16)))</f>
        <v/>
      </c>
      <c r="DH22" s="369" t="str">
        <f ca="1">+IF(OFFSET('Sanitation Data'!$H$31,0,10*ROW('Sanitation Data'!H16))="","",OFFSET('Sanitation Data'!$H$31,0,10*ROW('Sanitation Data'!H16)))</f>
        <v/>
      </c>
      <c r="DI22" s="369" t="str">
        <f ca="1">+IF(OFFSET('Sanitation Data'!$H$32,0,10*ROW('Sanitation Data'!H16))="","",OFFSET('Sanitation Data'!$H$32,0,10*ROW('Sanitation Data'!H16)))</f>
        <v/>
      </c>
      <c r="DJ22" s="369" t="str">
        <f ca="1">+IF(OFFSET('Sanitation Data'!$I$28,0,10*ROW('Sanitation Data'!I16))="","",OFFSET('Sanitation Data'!$I$28,0,10*ROW('Sanitation Data'!I16)))</f>
        <v/>
      </c>
      <c r="DK22" s="369" t="str">
        <f ca="1">+IF(OFFSET('Sanitation Data'!$I$29,0,10*ROW('Sanitation Data'!I16))="","",OFFSET('Sanitation Data'!$I$29,0,10*ROW('Sanitation Data'!I16)))</f>
        <v/>
      </c>
      <c r="DL22" s="369" t="str">
        <f ca="1">+IF(OFFSET('Sanitation Data'!$I$30,0,10*ROW('Sanitation Data'!I16))="","",OFFSET('Sanitation Data'!$I$30,0,10*ROW('Sanitation Data'!I16)))</f>
        <v/>
      </c>
      <c r="DM22" s="369" t="str">
        <f ca="1">+IF(OFFSET('Sanitation Data'!$I$31,0,10*ROW('Sanitation Data'!I16))="","",OFFSET('Sanitation Data'!$I$31,0,10*ROW('Sanitation Data'!I16)))</f>
        <v/>
      </c>
      <c r="DN22" s="369" t="str">
        <f ca="1">+IF(OFFSET('Sanitation Data'!$I$32,0,10*ROW('Sanitation Data'!I16))="","",OFFSET('Sanitation Data'!$I$32,0,10*ROW('Sanitation Data'!I16)))</f>
        <v/>
      </c>
      <c r="DO22" s="369" t="str">
        <f ca="1">+IF(OFFSET('Hygiene Data'!$D$11,0,10*ROW('Hygiene Data'!D16))="","",OFFSET('Hygiene Data'!$D$11,0,10*ROW('Hygiene Data'!D16)))</f>
        <v/>
      </c>
      <c r="DP22" s="369" t="str">
        <f ca="1">+IF(OFFSET('Hygiene Data'!$D$12,0,10*ROW('Hygiene Data'!D16))="","",OFFSET('Hygiene Data'!$D$12,0,10*ROW('Hygiene Data'!D16)))</f>
        <v/>
      </c>
      <c r="DQ22" s="369" t="str">
        <f ca="1">+IF(OFFSET('Hygiene Data'!$D$13,0,10*ROW('Hygiene Data'!D16))="","",OFFSET('Hygiene Data'!$D$13,0,10*ROW('Hygiene Data'!D16)))</f>
        <v/>
      </c>
      <c r="DR22" s="369" t="str">
        <f ca="1">+IF(OFFSET('Hygiene Data'!$E$11,0,10*ROW('Hygiene Data'!E16))="","",OFFSET('Hygiene Data'!$E$11,0,10*ROW('Hygiene Data'!E16)))</f>
        <v/>
      </c>
      <c r="DS22" s="369" t="str">
        <f ca="1">+IF(OFFSET('Hygiene Data'!$E$12,0,10*ROW('Hygiene Data'!E16))="","",OFFSET('Hygiene Data'!$E$12,0,10*ROW('Hygiene Data'!E16)))</f>
        <v/>
      </c>
      <c r="DT22" s="369" t="str">
        <f ca="1">+IF(OFFSET('Hygiene Data'!$E$13,0,10*ROW('Hygiene Data'!E16))="","",OFFSET('Hygiene Data'!$E$13,0,10*ROW('Hygiene Data'!E16)))</f>
        <v/>
      </c>
      <c r="DU22" s="369" t="str">
        <f ca="1">+IF(OFFSET('Hygiene Data'!$F$11,0,10*ROW('Hygiene Data'!F16))="","",OFFSET('Hygiene Data'!$F$11,0,10*ROW('Hygiene Data'!F16)))</f>
        <v/>
      </c>
      <c r="DV22" s="369" t="str">
        <f ca="1">+IF(OFFSET('Hygiene Data'!$F$12,0,10*ROW('Hygiene Data'!F16))="","",OFFSET('Hygiene Data'!$F$12,0,10*ROW('Hygiene Data'!F16)))</f>
        <v/>
      </c>
      <c r="DW22" s="369" t="str">
        <f ca="1">+IF(OFFSET('Hygiene Data'!$F$13,0,10*ROW('Hygiene Data'!F16))="","",OFFSET('Hygiene Data'!$F$13,0,10*ROW('Hygiene Data'!F16)))</f>
        <v/>
      </c>
      <c r="DX22" s="369" t="str">
        <f ca="1">+IF(OFFSET('Hygiene Data'!$G$11,0,10*ROW('Hygiene Data'!G16))="","",OFFSET('Hygiene Data'!$G$11,0,10*ROW('Hygiene Data'!G16)))</f>
        <v/>
      </c>
      <c r="DY22" s="369" t="str">
        <f ca="1">+IF(OFFSET('Hygiene Data'!$G$12,0,10*ROW('Hygiene Data'!G16))="","",OFFSET('Hygiene Data'!$G$12,0,10*ROW('Hygiene Data'!G16)))</f>
        <v/>
      </c>
      <c r="DZ22" s="369" t="str">
        <f ca="1">+IF(OFFSET('Hygiene Data'!$G$13,0,10*ROW('Hygiene Data'!G16))="","",OFFSET('Hygiene Data'!$G$13,0,10*ROW('Hygiene Data'!G16)))</f>
        <v/>
      </c>
      <c r="EA22" s="369" t="str">
        <f ca="1">+IF(OFFSET('Hygiene Data'!$H$11,0,10*ROW('Hygiene Data'!H16))="","",OFFSET('Hygiene Data'!$H$11,0,10*ROW('Hygiene Data'!H16)))</f>
        <v/>
      </c>
      <c r="EB22" s="369" t="str">
        <f ca="1">+IF(OFFSET('Hygiene Data'!$H$12,0,10*ROW('Hygiene Data'!H16))="","",OFFSET('Hygiene Data'!$H$12,0,10*ROW('Hygiene Data'!H16)))</f>
        <v/>
      </c>
      <c r="EC22" s="369" t="str">
        <f ca="1">+IF(OFFSET('Hygiene Data'!$H$13,0,10*ROW('Hygiene Data'!H16))="","",OFFSET('Hygiene Data'!$H$13,0,10*ROW('Hygiene Data'!H16)))</f>
        <v/>
      </c>
      <c r="ED22" s="369" t="str">
        <f ca="1">+IF(OFFSET('Hygiene Data'!$I$11,0,10*ROW('Hygiene Data'!I16))="","",OFFSET('Hygiene Data'!$I$11,0,10*ROW('Hygiene Data'!I16)))</f>
        <v/>
      </c>
      <c r="EE22" s="369" t="str">
        <f ca="1">+IF(OFFSET('Hygiene Data'!$I$12,0,10*ROW('Hygiene Data'!I16))="","",OFFSET('Hygiene Data'!$I$12,0,10*ROW('Hygiene Data'!I16)))</f>
        <v/>
      </c>
      <c r="EF22" s="369" t="str">
        <f ca="1">+IF(OFFSET('Hygiene Data'!$I$13,0,10*ROW('Hygiene Data'!I16))="","",OFFSET('Hygiene Data'!$I$13,0,10*ROW('Hygiene Data'!I16)))</f>
        <v/>
      </c>
    </row>
    <row r="23" spans="1:136" x14ac:dyDescent="0.25">
      <c r="A23" s="478" t="str">
        <f ca="1">+IF(OFFSET('Water Data'!$B$2,0,10*ROW('Water Data'!E17))="","",OFFSET('Water Data'!$B$2,0,10*ROW('Water Data'!E17)))</f>
        <v/>
      </c>
      <c r="B23" s="47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5" t="str">
        <f t="shared" ca="1" si="0"/>
        <v/>
      </c>
      <c r="D23" s="50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9" t="str">
        <f ca="1">+IF(OFFSET('Water Data'!$D$27,0,10*ROW('Water Data'!D17))="","",OFFSET('Water Data'!$D$27,0,10*ROW('Water Data'!D17)))</f>
        <v/>
      </c>
      <c r="BT23" s="369" t="str">
        <f ca="1">+IF(OFFSET('Water Data'!$D$28,0,10*ROW('Water Data'!D17))="","",OFFSET('Water Data'!$D$28,0,10*ROW('Water Data'!D17)))</f>
        <v/>
      </c>
      <c r="BU23" s="369" t="str">
        <f ca="1">+IF(OFFSET('Water Data'!$D$29,0,10*ROW('Water Data'!D17))="","",OFFSET('Water Data'!$D$29,0,10*ROW('Water Data'!D17)))</f>
        <v/>
      </c>
      <c r="BV23" s="369" t="str">
        <f ca="1">+IF(OFFSET('Water Data'!$E$27,0,10*ROW('Water Data'!E17))="","",OFFSET('Water Data'!$E$27,0,10*ROW('Water Data'!E17)))</f>
        <v/>
      </c>
      <c r="BW23" s="369" t="str">
        <f ca="1">+IF(OFFSET('Water Data'!$E$28,0,10*ROW('Water Data'!E17))="","",OFFSET('Water Data'!$E$28,0,10*ROW('Water Data'!E17)))</f>
        <v/>
      </c>
      <c r="BX23" s="369" t="str">
        <f ca="1">+IF(OFFSET('Water Data'!$E$29,0,10*ROW('Water Data'!E17))="","",OFFSET('Water Data'!$E$29,0,10*ROW('Water Data'!E17)))</f>
        <v/>
      </c>
      <c r="BY23" s="369" t="str">
        <f ca="1">+IF(OFFSET('Water Data'!$F$27,0,10*ROW('Water Data'!F17))="","",OFFSET('Water Data'!$F$27,0,10*ROW('Water Data'!F17)))</f>
        <v/>
      </c>
      <c r="BZ23" s="369" t="str">
        <f ca="1">+IF(OFFSET('Water Data'!$F$28,0,10*ROW('Water Data'!F17))="","",OFFSET('Water Data'!$F$28,0,10*ROW('Water Data'!F17)))</f>
        <v/>
      </c>
      <c r="CA23" s="369" t="str">
        <f ca="1">+IF(OFFSET('Water Data'!$F$29,0,10*ROW('Water Data'!F17))="","",OFFSET('Water Data'!$F$29,0,10*ROW('Water Data'!F17)))</f>
        <v/>
      </c>
      <c r="CB23" s="369" t="str">
        <f ca="1">+IF(OFFSET('Water Data'!$G$27,0,10*ROW('Water Data'!G17))="","",OFFSET('Water Data'!$G$27,0,10*ROW('Water Data'!G17)))</f>
        <v/>
      </c>
      <c r="CC23" s="369" t="str">
        <f ca="1">+IF(OFFSET('Water Data'!$G$28,0,10*ROW('Water Data'!G17))="","",OFFSET('Water Data'!$G$28,0,10*ROW('Water Data'!G17)))</f>
        <v/>
      </c>
      <c r="CD23" s="369" t="str">
        <f ca="1">+IF(OFFSET('Water Data'!$G$29,0,10*ROW('Water Data'!G17))="","",OFFSET('Water Data'!$G$29,0,10*ROW('Water Data'!G17)))</f>
        <v/>
      </c>
      <c r="CE23" s="369" t="str">
        <f ca="1">+IF(OFFSET('Water Data'!$H$27,0,10*ROW('Water Data'!H17))="","",OFFSET('Water Data'!$H$27,0,10*ROW('Water Data'!H17)))</f>
        <v/>
      </c>
      <c r="CF23" s="369" t="str">
        <f ca="1">+IF(OFFSET('Water Data'!$H$28,0,10*ROW('Water Data'!H17))="","",OFFSET('Water Data'!$H$28,0,10*ROW('Water Data'!H17)))</f>
        <v/>
      </c>
      <c r="CG23" s="369" t="str">
        <f ca="1">+IF(OFFSET('Water Data'!$H$29,0,10*ROW('Water Data'!H17))="","",OFFSET('Water Data'!$H$29,0,10*ROW('Water Data'!H17)))</f>
        <v/>
      </c>
      <c r="CH23" s="369" t="str">
        <f ca="1">+IF(OFFSET('Water Data'!$I$27,0,10*ROW('Water Data'!I17))="","",OFFSET('Water Data'!$I$27,0,10*ROW('Water Data'!I17)))</f>
        <v/>
      </c>
      <c r="CI23" s="369" t="str">
        <f ca="1">+IF(OFFSET('Water Data'!$I$28,0,10*ROW('Water Data'!I17))="","",OFFSET('Water Data'!$I$28,0,10*ROW('Water Data'!I17)))</f>
        <v/>
      </c>
      <c r="CJ23" s="369" t="str">
        <f ca="1">+IF(OFFSET('Water Data'!$I$29,0,10*ROW('Water Data'!I17))="","",OFFSET('Water Data'!$I$29,0,10*ROW('Water Data'!I17)))</f>
        <v/>
      </c>
      <c r="CK23" s="369" t="str">
        <f ca="1">+IF(OFFSET('Sanitation Data'!$D$28,0,10*ROW('Sanitation Data'!D17))="","",OFFSET('Sanitation Data'!$D$28,0,10*ROW('Sanitation Data'!D17)))</f>
        <v/>
      </c>
      <c r="CL23" s="369" t="str">
        <f ca="1">+IF(OFFSET('Sanitation Data'!$D$29,0,10*ROW('Sanitation Data'!D17))="","",OFFSET('Sanitation Data'!$D$29,0,10*ROW('Sanitation Data'!D17)))</f>
        <v/>
      </c>
      <c r="CM23" s="369" t="str">
        <f ca="1">+IF(OFFSET('Sanitation Data'!$D$30,0,10*ROW('Sanitation Data'!D17))="","",OFFSET('Sanitation Data'!$D$30,0,10*ROW('Sanitation Data'!D17)))</f>
        <v/>
      </c>
      <c r="CN23" s="369" t="str">
        <f ca="1">+IF(OFFSET('Sanitation Data'!$D$31,0,10*ROW('Sanitation Data'!D17))="","",OFFSET('Sanitation Data'!$D$31,0,10*ROW('Sanitation Data'!D17)))</f>
        <v/>
      </c>
      <c r="CO23" s="369" t="str">
        <f ca="1">+IF(OFFSET('Sanitation Data'!$D$32,0,10*ROW('Sanitation Data'!D17))="","",OFFSET('Sanitation Data'!$D$32,0,10*ROW('Sanitation Data'!D17)))</f>
        <v/>
      </c>
      <c r="CP23" s="369" t="str">
        <f ca="1">+IF(OFFSET('Sanitation Data'!$E$28,0,10*ROW('Sanitation Data'!E17))="","",OFFSET('Sanitation Data'!$E$28,0,10*ROW('Sanitation Data'!E17)))</f>
        <v/>
      </c>
      <c r="CQ23" s="369" t="str">
        <f ca="1">+IF(OFFSET('Sanitation Data'!$E$29,0,10*ROW('Sanitation Data'!E17))="","",OFFSET('Sanitation Data'!$E$29,0,10*ROW('Sanitation Data'!E17)))</f>
        <v/>
      </c>
      <c r="CR23" s="369" t="str">
        <f ca="1">+IF(OFFSET('Sanitation Data'!$E$30,0,10*ROW('Sanitation Data'!E17))="","",OFFSET('Sanitation Data'!$E$30,0,10*ROW('Sanitation Data'!E17)))</f>
        <v/>
      </c>
      <c r="CS23" s="369" t="str">
        <f ca="1">+IF(OFFSET('Sanitation Data'!$E$31,0,10*ROW('Sanitation Data'!E17))="","",OFFSET('Sanitation Data'!$E$31,0,10*ROW('Sanitation Data'!E17)))</f>
        <v/>
      </c>
      <c r="CT23" s="369" t="str">
        <f ca="1">+IF(OFFSET('Sanitation Data'!$E$32,0,10*ROW('Sanitation Data'!E17))="","",OFFSET('Sanitation Data'!$E$32,0,10*ROW('Sanitation Data'!E17)))</f>
        <v/>
      </c>
      <c r="CU23" s="369" t="str">
        <f ca="1">+IF(OFFSET('Sanitation Data'!$F$28,0,10*ROW('Sanitation Data'!F17))="","",OFFSET('Sanitation Data'!$F$28,0,10*ROW('Sanitation Data'!F17)))</f>
        <v/>
      </c>
      <c r="CV23" s="369" t="str">
        <f ca="1">+IF(OFFSET('Sanitation Data'!$F$29,0,10*ROW('Sanitation Data'!F17))="","",OFFSET('Sanitation Data'!$F$29,0,10*ROW('Sanitation Data'!F17)))</f>
        <v/>
      </c>
      <c r="CW23" s="369" t="str">
        <f ca="1">+IF(OFFSET('Sanitation Data'!$F$30,0,10*ROW('Sanitation Data'!F17))="","",OFFSET('Sanitation Data'!$F$30,0,10*ROW('Sanitation Data'!F17)))</f>
        <v/>
      </c>
      <c r="CX23" s="369" t="str">
        <f ca="1">+IF(OFFSET('Sanitation Data'!$F$31,0,10*ROW('Sanitation Data'!F17))="","",OFFSET('Sanitation Data'!$F$31,0,10*ROW('Sanitation Data'!F17)))</f>
        <v/>
      </c>
      <c r="CY23" s="369" t="str">
        <f ca="1">+IF(OFFSET('Sanitation Data'!$F$32,0,10*ROW('Sanitation Data'!F17))="","",OFFSET('Sanitation Data'!$F$32,0,10*ROW('Sanitation Data'!F17)))</f>
        <v/>
      </c>
      <c r="CZ23" s="369" t="str">
        <f ca="1">+IF(OFFSET('Sanitation Data'!$G$28,0,10*ROW('Sanitation Data'!G17))="","",OFFSET('Sanitation Data'!$G$28,0,10*ROW('Sanitation Data'!G17)))</f>
        <v/>
      </c>
      <c r="DA23" s="369" t="str">
        <f ca="1">+IF(OFFSET('Sanitation Data'!$G$29,0,10*ROW('Sanitation Data'!G17))="","",OFFSET('Sanitation Data'!$G$29,0,10*ROW('Sanitation Data'!G17)))</f>
        <v/>
      </c>
      <c r="DB23" s="369" t="str">
        <f ca="1">+IF(OFFSET('Sanitation Data'!$G$30,0,10*ROW('Sanitation Data'!G17))="","",OFFSET('Sanitation Data'!$G$30,0,10*ROW('Sanitation Data'!G17)))</f>
        <v/>
      </c>
      <c r="DC23" s="369" t="str">
        <f ca="1">+IF(OFFSET('Sanitation Data'!$G$31,0,10*ROW('Sanitation Data'!G17))="","",OFFSET('Sanitation Data'!$G$31,0,10*ROW('Sanitation Data'!G17)))</f>
        <v/>
      </c>
      <c r="DD23" s="369" t="str">
        <f ca="1">+IF(OFFSET('Sanitation Data'!$G$32,0,10*ROW('Sanitation Data'!G17))="","",OFFSET('Sanitation Data'!$G$32,0,10*ROW('Sanitation Data'!G17)))</f>
        <v/>
      </c>
      <c r="DE23" s="369" t="str">
        <f ca="1">+IF(OFFSET('Sanitation Data'!$H$28,0,10*ROW('Sanitation Data'!H17))="","",OFFSET('Sanitation Data'!$H$28,0,10*ROW('Sanitation Data'!H17)))</f>
        <v/>
      </c>
      <c r="DF23" s="369" t="str">
        <f ca="1">+IF(OFFSET('Sanitation Data'!$H$29,0,10*ROW('Sanitation Data'!H17))="","",OFFSET('Sanitation Data'!$H$29,0,10*ROW('Sanitation Data'!H17)))</f>
        <v/>
      </c>
      <c r="DG23" s="369" t="str">
        <f ca="1">+IF(OFFSET('Sanitation Data'!$H$30,0,10*ROW('Sanitation Data'!H17))="","",OFFSET('Sanitation Data'!$H$30,0,10*ROW('Sanitation Data'!H17)))</f>
        <v/>
      </c>
      <c r="DH23" s="369" t="str">
        <f ca="1">+IF(OFFSET('Sanitation Data'!$H$31,0,10*ROW('Sanitation Data'!H17))="","",OFFSET('Sanitation Data'!$H$31,0,10*ROW('Sanitation Data'!H17)))</f>
        <v/>
      </c>
      <c r="DI23" s="369" t="str">
        <f ca="1">+IF(OFFSET('Sanitation Data'!$H$32,0,10*ROW('Sanitation Data'!H17))="","",OFFSET('Sanitation Data'!$H$32,0,10*ROW('Sanitation Data'!H17)))</f>
        <v/>
      </c>
      <c r="DJ23" s="369" t="str">
        <f ca="1">+IF(OFFSET('Sanitation Data'!$I$28,0,10*ROW('Sanitation Data'!I17))="","",OFFSET('Sanitation Data'!$I$28,0,10*ROW('Sanitation Data'!I17)))</f>
        <v/>
      </c>
      <c r="DK23" s="369" t="str">
        <f ca="1">+IF(OFFSET('Sanitation Data'!$I$29,0,10*ROW('Sanitation Data'!I17))="","",OFFSET('Sanitation Data'!$I$29,0,10*ROW('Sanitation Data'!I17)))</f>
        <v/>
      </c>
      <c r="DL23" s="369" t="str">
        <f ca="1">+IF(OFFSET('Sanitation Data'!$I$30,0,10*ROW('Sanitation Data'!I17))="","",OFFSET('Sanitation Data'!$I$30,0,10*ROW('Sanitation Data'!I17)))</f>
        <v/>
      </c>
      <c r="DM23" s="369" t="str">
        <f ca="1">+IF(OFFSET('Sanitation Data'!$I$31,0,10*ROW('Sanitation Data'!I17))="","",OFFSET('Sanitation Data'!$I$31,0,10*ROW('Sanitation Data'!I17)))</f>
        <v/>
      </c>
      <c r="DN23" s="369" t="str">
        <f ca="1">+IF(OFFSET('Sanitation Data'!$I$32,0,10*ROW('Sanitation Data'!I17))="","",OFFSET('Sanitation Data'!$I$32,0,10*ROW('Sanitation Data'!I17)))</f>
        <v/>
      </c>
      <c r="DO23" s="369" t="str">
        <f ca="1">+IF(OFFSET('Hygiene Data'!$D$11,0,10*ROW('Hygiene Data'!D17))="","",OFFSET('Hygiene Data'!$D$11,0,10*ROW('Hygiene Data'!D17)))</f>
        <v/>
      </c>
      <c r="DP23" s="369" t="str">
        <f ca="1">+IF(OFFSET('Hygiene Data'!$D$12,0,10*ROW('Hygiene Data'!D17))="","",OFFSET('Hygiene Data'!$D$12,0,10*ROW('Hygiene Data'!D17)))</f>
        <v/>
      </c>
      <c r="DQ23" s="369" t="str">
        <f ca="1">+IF(OFFSET('Hygiene Data'!$D$13,0,10*ROW('Hygiene Data'!D17))="","",OFFSET('Hygiene Data'!$D$13,0,10*ROW('Hygiene Data'!D17)))</f>
        <v/>
      </c>
      <c r="DR23" s="369" t="str">
        <f ca="1">+IF(OFFSET('Hygiene Data'!$E$11,0,10*ROW('Hygiene Data'!E17))="","",OFFSET('Hygiene Data'!$E$11,0,10*ROW('Hygiene Data'!E17)))</f>
        <v/>
      </c>
      <c r="DS23" s="369" t="str">
        <f ca="1">+IF(OFFSET('Hygiene Data'!$E$12,0,10*ROW('Hygiene Data'!E17))="","",OFFSET('Hygiene Data'!$E$12,0,10*ROW('Hygiene Data'!E17)))</f>
        <v/>
      </c>
      <c r="DT23" s="369" t="str">
        <f ca="1">+IF(OFFSET('Hygiene Data'!$E$13,0,10*ROW('Hygiene Data'!E17))="","",OFFSET('Hygiene Data'!$E$13,0,10*ROW('Hygiene Data'!E17)))</f>
        <v/>
      </c>
      <c r="DU23" s="369" t="str">
        <f ca="1">+IF(OFFSET('Hygiene Data'!$F$11,0,10*ROW('Hygiene Data'!F17))="","",OFFSET('Hygiene Data'!$F$11,0,10*ROW('Hygiene Data'!F17)))</f>
        <v/>
      </c>
      <c r="DV23" s="369" t="str">
        <f ca="1">+IF(OFFSET('Hygiene Data'!$F$12,0,10*ROW('Hygiene Data'!F17))="","",OFFSET('Hygiene Data'!$F$12,0,10*ROW('Hygiene Data'!F17)))</f>
        <v/>
      </c>
      <c r="DW23" s="369" t="str">
        <f ca="1">+IF(OFFSET('Hygiene Data'!$F$13,0,10*ROW('Hygiene Data'!F17))="","",OFFSET('Hygiene Data'!$F$13,0,10*ROW('Hygiene Data'!F17)))</f>
        <v/>
      </c>
      <c r="DX23" s="369" t="str">
        <f ca="1">+IF(OFFSET('Hygiene Data'!$G$11,0,10*ROW('Hygiene Data'!G17))="","",OFFSET('Hygiene Data'!$G$11,0,10*ROW('Hygiene Data'!G17)))</f>
        <v/>
      </c>
      <c r="DY23" s="369" t="str">
        <f ca="1">+IF(OFFSET('Hygiene Data'!$G$12,0,10*ROW('Hygiene Data'!G17))="","",OFFSET('Hygiene Data'!$G$12,0,10*ROW('Hygiene Data'!G17)))</f>
        <v/>
      </c>
      <c r="DZ23" s="369" t="str">
        <f ca="1">+IF(OFFSET('Hygiene Data'!$G$13,0,10*ROW('Hygiene Data'!G17))="","",OFFSET('Hygiene Data'!$G$13,0,10*ROW('Hygiene Data'!G17)))</f>
        <v/>
      </c>
      <c r="EA23" s="369" t="str">
        <f ca="1">+IF(OFFSET('Hygiene Data'!$H$11,0,10*ROW('Hygiene Data'!H17))="","",OFFSET('Hygiene Data'!$H$11,0,10*ROW('Hygiene Data'!H17)))</f>
        <v/>
      </c>
      <c r="EB23" s="369" t="str">
        <f ca="1">+IF(OFFSET('Hygiene Data'!$H$12,0,10*ROW('Hygiene Data'!H17))="","",OFFSET('Hygiene Data'!$H$12,0,10*ROW('Hygiene Data'!H17)))</f>
        <v/>
      </c>
      <c r="EC23" s="369" t="str">
        <f ca="1">+IF(OFFSET('Hygiene Data'!$H$13,0,10*ROW('Hygiene Data'!H17))="","",OFFSET('Hygiene Data'!$H$13,0,10*ROW('Hygiene Data'!H17)))</f>
        <v/>
      </c>
      <c r="ED23" s="369" t="str">
        <f ca="1">+IF(OFFSET('Hygiene Data'!$I$11,0,10*ROW('Hygiene Data'!I17))="","",OFFSET('Hygiene Data'!$I$11,0,10*ROW('Hygiene Data'!I17)))</f>
        <v/>
      </c>
      <c r="EE23" s="369" t="str">
        <f ca="1">+IF(OFFSET('Hygiene Data'!$I$12,0,10*ROW('Hygiene Data'!I17))="","",OFFSET('Hygiene Data'!$I$12,0,10*ROW('Hygiene Data'!I17)))</f>
        <v/>
      </c>
      <c r="EF23" s="369" t="str">
        <f ca="1">+IF(OFFSET('Hygiene Data'!$I$13,0,10*ROW('Hygiene Data'!I17))="","",OFFSET('Hygiene Data'!$I$13,0,10*ROW('Hygiene Data'!I17)))</f>
        <v/>
      </c>
    </row>
    <row r="24" spans="1:136" x14ac:dyDescent="0.25">
      <c r="A24" s="478" t="str">
        <f ca="1">+IF(OFFSET('Water Data'!$B$2,0,10*ROW('Water Data'!E18))="","",OFFSET('Water Data'!$B$2,0,10*ROW('Water Data'!E18)))</f>
        <v/>
      </c>
      <c r="B24" s="47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5" t="str">
        <f t="shared" ca="1" si="0"/>
        <v/>
      </c>
      <c r="D24" s="50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9" t="str">
        <f ca="1">+IF(OFFSET('Water Data'!$D$27,0,10*ROW('Water Data'!D18))="","",OFFSET('Water Data'!$D$27,0,10*ROW('Water Data'!D18)))</f>
        <v/>
      </c>
      <c r="BT24" s="369" t="str">
        <f ca="1">+IF(OFFSET('Water Data'!$D$28,0,10*ROW('Water Data'!D18))="","",OFFSET('Water Data'!$D$28,0,10*ROW('Water Data'!D18)))</f>
        <v/>
      </c>
      <c r="BU24" s="369" t="str">
        <f ca="1">+IF(OFFSET('Water Data'!$D$29,0,10*ROW('Water Data'!D18))="","",OFFSET('Water Data'!$D$29,0,10*ROW('Water Data'!D18)))</f>
        <v/>
      </c>
      <c r="BV24" s="369" t="str">
        <f ca="1">+IF(OFFSET('Water Data'!$E$27,0,10*ROW('Water Data'!E18))="","",OFFSET('Water Data'!$E$27,0,10*ROW('Water Data'!E18)))</f>
        <v/>
      </c>
      <c r="BW24" s="369" t="str">
        <f ca="1">+IF(OFFSET('Water Data'!$E$28,0,10*ROW('Water Data'!E18))="","",OFFSET('Water Data'!$E$28,0,10*ROW('Water Data'!E18)))</f>
        <v/>
      </c>
      <c r="BX24" s="369" t="str">
        <f ca="1">+IF(OFFSET('Water Data'!$E$29,0,10*ROW('Water Data'!E18))="","",OFFSET('Water Data'!$E$29,0,10*ROW('Water Data'!E18)))</f>
        <v/>
      </c>
      <c r="BY24" s="369" t="str">
        <f ca="1">+IF(OFFSET('Water Data'!$F$27,0,10*ROW('Water Data'!F18))="","",OFFSET('Water Data'!$F$27,0,10*ROW('Water Data'!F18)))</f>
        <v/>
      </c>
      <c r="BZ24" s="369" t="str">
        <f ca="1">+IF(OFFSET('Water Data'!$F$28,0,10*ROW('Water Data'!F18))="","",OFFSET('Water Data'!$F$28,0,10*ROW('Water Data'!F18)))</f>
        <v/>
      </c>
      <c r="CA24" s="369" t="str">
        <f ca="1">+IF(OFFSET('Water Data'!$F$29,0,10*ROW('Water Data'!F18))="","",OFFSET('Water Data'!$F$29,0,10*ROW('Water Data'!F18)))</f>
        <v/>
      </c>
      <c r="CB24" s="369" t="str">
        <f ca="1">+IF(OFFSET('Water Data'!$G$27,0,10*ROW('Water Data'!G18))="","",OFFSET('Water Data'!$G$27,0,10*ROW('Water Data'!G18)))</f>
        <v/>
      </c>
      <c r="CC24" s="369" t="str">
        <f ca="1">+IF(OFFSET('Water Data'!$G$28,0,10*ROW('Water Data'!G18))="","",OFFSET('Water Data'!$G$28,0,10*ROW('Water Data'!G18)))</f>
        <v/>
      </c>
      <c r="CD24" s="369" t="str">
        <f ca="1">+IF(OFFSET('Water Data'!$G$29,0,10*ROW('Water Data'!G18))="","",OFFSET('Water Data'!$G$29,0,10*ROW('Water Data'!G18)))</f>
        <v/>
      </c>
      <c r="CE24" s="369" t="str">
        <f ca="1">+IF(OFFSET('Water Data'!$H$27,0,10*ROW('Water Data'!H18))="","",OFFSET('Water Data'!$H$27,0,10*ROW('Water Data'!H18)))</f>
        <v/>
      </c>
      <c r="CF24" s="369" t="str">
        <f ca="1">+IF(OFFSET('Water Data'!$H$28,0,10*ROW('Water Data'!H18))="","",OFFSET('Water Data'!$H$28,0,10*ROW('Water Data'!H18)))</f>
        <v/>
      </c>
      <c r="CG24" s="369" t="str">
        <f ca="1">+IF(OFFSET('Water Data'!$H$29,0,10*ROW('Water Data'!H18))="","",OFFSET('Water Data'!$H$29,0,10*ROW('Water Data'!H18)))</f>
        <v/>
      </c>
      <c r="CH24" s="369" t="str">
        <f ca="1">+IF(OFFSET('Water Data'!$I$27,0,10*ROW('Water Data'!I18))="","",OFFSET('Water Data'!$I$27,0,10*ROW('Water Data'!I18)))</f>
        <v/>
      </c>
      <c r="CI24" s="369" t="str">
        <f ca="1">+IF(OFFSET('Water Data'!$I$28,0,10*ROW('Water Data'!I18))="","",OFFSET('Water Data'!$I$28,0,10*ROW('Water Data'!I18)))</f>
        <v/>
      </c>
      <c r="CJ24" s="369" t="str">
        <f ca="1">+IF(OFFSET('Water Data'!$I$29,0,10*ROW('Water Data'!I18))="","",OFFSET('Water Data'!$I$29,0,10*ROW('Water Data'!I18)))</f>
        <v/>
      </c>
      <c r="CK24" s="369" t="str">
        <f ca="1">+IF(OFFSET('Sanitation Data'!$D$28,0,10*ROW('Sanitation Data'!D18))="","",OFFSET('Sanitation Data'!$D$28,0,10*ROW('Sanitation Data'!D18)))</f>
        <v/>
      </c>
      <c r="CL24" s="369" t="str">
        <f ca="1">+IF(OFFSET('Sanitation Data'!$D$29,0,10*ROW('Sanitation Data'!D18))="","",OFFSET('Sanitation Data'!$D$29,0,10*ROW('Sanitation Data'!D18)))</f>
        <v/>
      </c>
      <c r="CM24" s="369" t="str">
        <f ca="1">+IF(OFFSET('Sanitation Data'!$D$30,0,10*ROW('Sanitation Data'!D18))="","",OFFSET('Sanitation Data'!$D$30,0,10*ROW('Sanitation Data'!D18)))</f>
        <v/>
      </c>
      <c r="CN24" s="369" t="str">
        <f ca="1">+IF(OFFSET('Sanitation Data'!$D$31,0,10*ROW('Sanitation Data'!D18))="","",OFFSET('Sanitation Data'!$D$31,0,10*ROW('Sanitation Data'!D18)))</f>
        <v/>
      </c>
      <c r="CO24" s="369" t="str">
        <f ca="1">+IF(OFFSET('Sanitation Data'!$D$32,0,10*ROW('Sanitation Data'!D18))="","",OFFSET('Sanitation Data'!$D$32,0,10*ROW('Sanitation Data'!D18)))</f>
        <v/>
      </c>
      <c r="CP24" s="369" t="str">
        <f ca="1">+IF(OFFSET('Sanitation Data'!$E$28,0,10*ROW('Sanitation Data'!E18))="","",OFFSET('Sanitation Data'!$E$28,0,10*ROW('Sanitation Data'!E18)))</f>
        <v/>
      </c>
      <c r="CQ24" s="369" t="str">
        <f ca="1">+IF(OFFSET('Sanitation Data'!$E$29,0,10*ROW('Sanitation Data'!E18))="","",OFFSET('Sanitation Data'!$E$29,0,10*ROW('Sanitation Data'!E18)))</f>
        <v/>
      </c>
      <c r="CR24" s="369" t="str">
        <f ca="1">+IF(OFFSET('Sanitation Data'!$E$30,0,10*ROW('Sanitation Data'!E18))="","",OFFSET('Sanitation Data'!$E$30,0,10*ROW('Sanitation Data'!E18)))</f>
        <v/>
      </c>
      <c r="CS24" s="369" t="str">
        <f ca="1">+IF(OFFSET('Sanitation Data'!$E$31,0,10*ROW('Sanitation Data'!E18))="","",OFFSET('Sanitation Data'!$E$31,0,10*ROW('Sanitation Data'!E18)))</f>
        <v/>
      </c>
      <c r="CT24" s="369" t="str">
        <f ca="1">+IF(OFFSET('Sanitation Data'!$E$32,0,10*ROW('Sanitation Data'!E18))="","",OFFSET('Sanitation Data'!$E$32,0,10*ROW('Sanitation Data'!E18)))</f>
        <v/>
      </c>
      <c r="CU24" s="369" t="str">
        <f ca="1">+IF(OFFSET('Sanitation Data'!$F$28,0,10*ROW('Sanitation Data'!F18))="","",OFFSET('Sanitation Data'!$F$28,0,10*ROW('Sanitation Data'!F18)))</f>
        <v/>
      </c>
      <c r="CV24" s="369" t="str">
        <f ca="1">+IF(OFFSET('Sanitation Data'!$F$29,0,10*ROW('Sanitation Data'!F18))="","",OFFSET('Sanitation Data'!$F$29,0,10*ROW('Sanitation Data'!F18)))</f>
        <v/>
      </c>
      <c r="CW24" s="369" t="str">
        <f ca="1">+IF(OFFSET('Sanitation Data'!$F$30,0,10*ROW('Sanitation Data'!F18))="","",OFFSET('Sanitation Data'!$F$30,0,10*ROW('Sanitation Data'!F18)))</f>
        <v/>
      </c>
      <c r="CX24" s="369" t="str">
        <f ca="1">+IF(OFFSET('Sanitation Data'!$F$31,0,10*ROW('Sanitation Data'!F18))="","",OFFSET('Sanitation Data'!$F$31,0,10*ROW('Sanitation Data'!F18)))</f>
        <v/>
      </c>
      <c r="CY24" s="369" t="str">
        <f ca="1">+IF(OFFSET('Sanitation Data'!$F$32,0,10*ROW('Sanitation Data'!F18))="","",OFFSET('Sanitation Data'!$F$32,0,10*ROW('Sanitation Data'!F18)))</f>
        <v/>
      </c>
      <c r="CZ24" s="369" t="str">
        <f ca="1">+IF(OFFSET('Sanitation Data'!$G$28,0,10*ROW('Sanitation Data'!G18))="","",OFFSET('Sanitation Data'!$G$28,0,10*ROW('Sanitation Data'!G18)))</f>
        <v/>
      </c>
      <c r="DA24" s="369" t="str">
        <f ca="1">+IF(OFFSET('Sanitation Data'!$G$29,0,10*ROW('Sanitation Data'!G18))="","",OFFSET('Sanitation Data'!$G$29,0,10*ROW('Sanitation Data'!G18)))</f>
        <v/>
      </c>
      <c r="DB24" s="369" t="str">
        <f ca="1">+IF(OFFSET('Sanitation Data'!$G$30,0,10*ROW('Sanitation Data'!G18))="","",OFFSET('Sanitation Data'!$G$30,0,10*ROW('Sanitation Data'!G18)))</f>
        <v/>
      </c>
      <c r="DC24" s="369" t="str">
        <f ca="1">+IF(OFFSET('Sanitation Data'!$G$31,0,10*ROW('Sanitation Data'!G18))="","",OFFSET('Sanitation Data'!$G$31,0,10*ROW('Sanitation Data'!G18)))</f>
        <v/>
      </c>
      <c r="DD24" s="369" t="str">
        <f ca="1">+IF(OFFSET('Sanitation Data'!$G$32,0,10*ROW('Sanitation Data'!G18))="","",OFFSET('Sanitation Data'!$G$32,0,10*ROW('Sanitation Data'!G18)))</f>
        <v/>
      </c>
      <c r="DE24" s="369" t="str">
        <f ca="1">+IF(OFFSET('Sanitation Data'!$H$28,0,10*ROW('Sanitation Data'!H18))="","",OFFSET('Sanitation Data'!$H$28,0,10*ROW('Sanitation Data'!H18)))</f>
        <v/>
      </c>
      <c r="DF24" s="369" t="str">
        <f ca="1">+IF(OFFSET('Sanitation Data'!$H$29,0,10*ROW('Sanitation Data'!H18))="","",OFFSET('Sanitation Data'!$H$29,0,10*ROW('Sanitation Data'!H18)))</f>
        <v/>
      </c>
      <c r="DG24" s="369" t="str">
        <f ca="1">+IF(OFFSET('Sanitation Data'!$H$30,0,10*ROW('Sanitation Data'!H18))="","",OFFSET('Sanitation Data'!$H$30,0,10*ROW('Sanitation Data'!H18)))</f>
        <v/>
      </c>
      <c r="DH24" s="369" t="str">
        <f ca="1">+IF(OFFSET('Sanitation Data'!$H$31,0,10*ROW('Sanitation Data'!H18))="","",OFFSET('Sanitation Data'!$H$31,0,10*ROW('Sanitation Data'!H18)))</f>
        <v/>
      </c>
      <c r="DI24" s="369" t="str">
        <f ca="1">+IF(OFFSET('Sanitation Data'!$H$32,0,10*ROW('Sanitation Data'!H18))="","",OFFSET('Sanitation Data'!$H$32,0,10*ROW('Sanitation Data'!H18)))</f>
        <v/>
      </c>
      <c r="DJ24" s="369" t="str">
        <f ca="1">+IF(OFFSET('Sanitation Data'!$I$28,0,10*ROW('Sanitation Data'!I18))="","",OFFSET('Sanitation Data'!$I$28,0,10*ROW('Sanitation Data'!I18)))</f>
        <v/>
      </c>
      <c r="DK24" s="369" t="str">
        <f ca="1">+IF(OFFSET('Sanitation Data'!$I$29,0,10*ROW('Sanitation Data'!I18))="","",OFFSET('Sanitation Data'!$I$29,0,10*ROW('Sanitation Data'!I18)))</f>
        <v/>
      </c>
      <c r="DL24" s="369" t="str">
        <f ca="1">+IF(OFFSET('Sanitation Data'!$I$30,0,10*ROW('Sanitation Data'!I18))="","",OFFSET('Sanitation Data'!$I$30,0,10*ROW('Sanitation Data'!I18)))</f>
        <v/>
      </c>
      <c r="DM24" s="369" t="str">
        <f ca="1">+IF(OFFSET('Sanitation Data'!$I$31,0,10*ROW('Sanitation Data'!I18))="","",OFFSET('Sanitation Data'!$I$31,0,10*ROW('Sanitation Data'!I18)))</f>
        <v/>
      </c>
      <c r="DN24" s="369" t="str">
        <f ca="1">+IF(OFFSET('Sanitation Data'!$I$32,0,10*ROW('Sanitation Data'!I18))="","",OFFSET('Sanitation Data'!$I$32,0,10*ROW('Sanitation Data'!I18)))</f>
        <v/>
      </c>
      <c r="DO24" s="369" t="str">
        <f ca="1">+IF(OFFSET('Hygiene Data'!$D$11,0,10*ROW('Hygiene Data'!D18))="","",OFFSET('Hygiene Data'!$D$11,0,10*ROW('Hygiene Data'!D18)))</f>
        <v/>
      </c>
      <c r="DP24" s="369" t="str">
        <f ca="1">+IF(OFFSET('Hygiene Data'!$D$12,0,10*ROW('Hygiene Data'!D18))="","",OFFSET('Hygiene Data'!$D$12,0,10*ROW('Hygiene Data'!D18)))</f>
        <v/>
      </c>
      <c r="DQ24" s="369" t="str">
        <f ca="1">+IF(OFFSET('Hygiene Data'!$D$13,0,10*ROW('Hygiene Data'!D18))="","",OFFSET('Hygiene Data'!$D$13,0,10*ROW('Hygiene Data'!D18)))</f>
        <v/>
      </c>
      <c r="DR24" s="369" t="str">
        <f ca="1">+IF(OFFSET('Hygiene Data'!$E$11,0,10*ROW('Hygiene Data'!E18))="","",OFFSET('Hygiene Data'!$E$11,0,10*ROW('Hygiene Data'!E18)))</f>
        <v/>
      </c>
      <c r="DS24" s="369" t="str">
        <f ca="1">+IF(OFFSET('Hygiene Data'!$E$12,0,10*ROW('Hygiene Data'!E18))="","",OFFSET('Hygiene Data'!$E$12,0,10*ROW('Hygiene Data'!E18)))</f>
        <v/>
      </c>
      <c r="DT24" s="369" t="str">
        <f ca="1">+IF(OFFSET('Hygiene Data'!$E$13,0,10*ROW('Hygiene Data'!E18))="","",OFFSET('Hygiene Data'!$E$13,0,10*ROW('Hygiene Data'!E18)))</f>
        <v/>
      </c>
      <c r="DU24" s="369" t="str">
        <f ca="1">+IF(OFFSET('Hygiene Data'!$F$11,0,10*ROW('Hygiene Data'!F18))="","",OFFSET('Hygiene Data'!$F$11,0,10*ROW('Hygiene Data'!F18)))</f>
        <v/>
      </c>
      <c r="DV24" s="369" t="str">
        <f ca="1">+IF(OFFSET('Hygiene Data'!$F$12,0,10*ROW('Hygiene Data'!F18))="","",OFFSET('Hygiene Data'!$F$12,0,10*ROW('Hygiene Data'!F18)))</f>
        <v/>
      </c>
      <c r="DW24" s="369" t="str">
        <f ca="1">+IF(OFFSET('Hygiene Data'!$F$13,0,10*ROW('Hygiene Data'!F18))="","",OFFSET('Hygiene Data'!$F$13,0,10*ROW('Hygiene Data'!F18)))</f>
        <v/>
      </c>
      <c r="DX24" s="369" t="str">
        <f ca="1">+IF(OFFSET('Hygiene Data'!$G$11,0,10*ROW('Hygiene Data'!G18))="","",OFFSET('Hygiene Data'!$G$11,0,10*ROW('Hygiene Data'!G18)))</f>
        <v/>
      </c>
      <c r="DY24" s="369" t="str">
        <f ca="1">+IF(OFFSET('Hygiene Data'!$G$12,0,10*ROW('Hygiene Data'!G18))="","",OFFSET('Hygiene Data'!$G$12,0,10*ROW('Hygiene Data'!G18)))</f>
        <v/>
      </c>
      <c r="DZ24" s="369" t="str">
        <f ca="1">+IF(OFFSET('Hygiene Data'!$G$13,0,10*ROW('Hygiene Data'!G18))="","",OFFSET('Hygiene Data'!$G$13,0,10*ROW('Hygiene Data'!G18)))</f>
        <v/>
      </c>
      <c r="EA24" s="369" t="str">
        <f ca="1">+IF(OFFSET('Hygiene Data'!$H$11,0,10*ROW('Hygiene Data'!H18))="","",OFFSET('Hygiene Data'!$H$11,0,10*ROW('Hygiene Data'!H18)))</f>
        <v/>
      </c>
      <c r="EB24" s="369" t="str">
        <f ca="1">+IF(OFFSET('Hygiene Data'!$H$12,0,10*ROW('Hygiene Data'!H18))="","",OFFSET('Hygiene Data'!$H$12,0,10*ROW('Hygiene Data'!H18)))</f>
        <v/>
      </c>
      <c r="EC24" s="369" t="str">
        <f ca="1">+IF(OFFSET('Hygiene Data'!$H$13,0,10*ROW('Hygiene Data'!H18))="","",OFFSET('Hygiene Data'!$H$13,0,10*ROW('Hygiene Data'!H18)))</f>
        <v/>
      </c>
      <c r="ED24" s="369" t="str">
        <f ca="1">+IF(OFFSET('Hygiene Data'!$I$11,0,10*ROW('Hygiene Data'!I18))="","",OFFSET('Hygiene Data'!$I$11,0,10*ROW('Hygiene Data'!I18)))</f>
        <v/>
      </c>
      <c r="EE24" s="369" t="str">
        <f ca="1">+IF(OFFSET('Hygiene Data'!$I$12,0,10*ROW('Hygiene Data'!I18))="","",OFFSET('Hygiene Data'!$I$12,0,10*ROW('Hygiene Data'!I18)))</f>
        <v/>
      </c>
      <c r="EF24" s="369" t="str">
        <f ca="1">+IF(OFFSET('Hygiene Data'!$I$13,0,10*ROW('Hygiene Data'!I18))="","",OFFSET('Hygiene Data'!$I$13,0,10*ROW('Hygiene Data'!I18)))</f>
        <v/>
      </c>
    </row>
    <row r="25" spans="1:136" x14ac:dyDescent="0.25">
      <c r="A25" s="478" t="str">
        <f ca="1">+IF(OFFSET('Water Data'!$B$2,0,10*ROW('Water Data'!E19))="","",OFFSET('Water Data'!$B$2,0,10*ROW('Water Data'!E19)))</f>
        <v/>
      </c>
      <c r="B25" s="47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5" t="str">
        <f t="shared" ca="1" si="0"/>
        <v/>
      </c>
      <c r="D25" s="50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9" t="str">
        <f ca="1">+IF(OFFSET('Water Data'!$D$27,0,10*ROW('Water Data'!D19))="","",OFFSET('Water Data'!$D$27,0,10*ROW('Water Data'!D19)))</f>
        <v/>
      </c>
      <c r="BT25" s="369" t="str">
        <f ca="1">+IF(OFFSET('Water Data'!$D$28,0,10*ROW('Water Data'!D19))="","",OFFSET('Water Data'!$D$28,0,10*ROW('Water Data'!D19)))</f>
        <v/>
      </c>
      <c r="BU25" s="369" t="str">
        <f ca="1">+IF(OFFSET('Water Data'!$D$29,0,10*ROW('Water Data'!D19))="","",OFFSET('Water Data'!$D$29,0,10*ROW('Water Data'!D19)))</f>
        <v/>
      </c>
      <c r="BV25" s="369" t="str">
        <f ca="1">+IF(OFFSET('Water Data'!$E$27,0,10*ROW('Water Data'!E19))="","",OFFSET('Water Data'!$E$27,0,10*ROW('Water Data'!E19)))</f>
        <v/>
      </c>
      <c r="BW25" s="369" t="str">
        <f ca="1">+IF(OFFSET('Water Data'!$E$28,0,10*ROW('Water Data'!E19))="","",OFFSET('Water Data'!$E$28,0,10*ROW('Water Data'!E19)))</f>
        <v/>
      </c>
      <c r="BX25" s="369" t="str">
        <f ca="1">+IF(OFFSET('Water Data'!$E$29,0,10*ROW('Water Data'!E19))="","",OFFSET('Water Data'!$E$29,0,10*ROW('Water Data'!E19)))</f>
        <v/>
      </c>
      <c r="BY25" s="369" t="str">
        <f ca="1">+IF(OFFSET('Water Data'!$F$27,0,10*ROW('Water Data'!F19))="","",OFFSET('Water Data'!$F$27,0,10*ROW('Water Data'!F19)))</f>
        <v/>
      </c>
      <c r="BZ25" s="369" t="str">
        <f ca="1">+IF(OFFSET('Water Data'!$F$28,0,10*ROW('Water Data'!F19))="","",OFFSET('Water Data'!$F$28,0,10*ROW('Water Data'!F19)))</f>
        <v/>
      </c>
      <c r="CA25" s="369" t="str">
        <f ca="1">+IF(OFFSET('Water Data'!$F$29,0,10*ROW('Water Data'!F19))="","",OFFSET('Water Data'!$F$29,0,10*ROW('Water Data'!F19)))</f>
        <v/>
      </c>
      <c r="CB25" s="369" t="str">
        <f ca="1">+IF(OFFSET('Water Data'!$G$27,0,10*ROW('Water Data'!G19))="","",OFFSET('Water Data'!$G$27,0,10*ROW('Water Data'!G19)))</f>
        <v/>
      </c>
      <c r="CC25" s="369" t="str">
        <f ca="1">+IF(OFFSET('Water Data'!$G$28,0,10*ROW('Water Data'!G19))="","",OFFSET('Water Data'!$G$28,0,10*ROW('Water Data'!G19)))</f>
        <v/>
      </c>
      <c r="CD25" s="369" t="str">
        <f ca="1">+IF(OFFSET('Water Data'!$G$29,0,10*ROW('Water Data'!G19))="","",OFFSET('Water Data'!$G$29,0,10*ROW('Water Data'!G19)))</f>
        <v/>
      </c>
      <c r="CE25" s="369" t="str">
        <f ca="1">+IF(OFFSET('Water Data'!$H$27,0,10*ROW('Water Data'!H19))="","",OFFSET('Water Data'!$H$27,0,10*ROW('Water Data'!H19)))</f>
        <v/>
      </c>
      <c r="CF25" s="369" t="str">
        <f ca="1">+IF(OFFSET('Water Data'!$H$28,0,10*ROW('Water Data'!H19))="","",OFFSET('Water Data'!$H$28,0,10*ROW('Water Data'!H19)))</f>
        <v/>
      </c>
      <c r="CG25" s="369" t="str">
        <f ca="1">+IF(OFFSET('Water Data'!$H$29,0,10*ROW('Water Data'!H19))="","",OFFSET('Water Data'!$H$29,0,10*ROW('Water Data'!H19)))</f>
        <v/>
      </c>
      <c r="CH25" s="369" t="str">
        <f ca="1">+IF(OFFSET('Water Data'!$I$27,0,10*ROW('Water Data'!I19))="","",OFFSET('Water Data'!$I$27,0,10*ROW('Water Data'!I19)))</f>
        <v/>
      </c>
      <c r="CI25" s="369" t="str">
        <f ca="1">+IF(OFFSET('Water Data'!$I$28,0,10*ROW('Water Data'!I19))="","",OFFSET('Water Data'!$I$28,0,10*ROW('Water Data'!I19)))</f>
        <v/>
      </c>
      <c r="CJ25" s="369" t="str">
        <f ca="1">+IF(OFFSET('Water Data'!$I$29,0,10*ROW('Water Data'!I19))="","",OFFSET('Water Data'!$I$29,0,10*ROW('Water Data'!I19)))</f>
        <v/>
      </c>
      <c r="CK25" s="369" t="str">
        <f ca="1">+IF(OFFSET('Sanitation Data'!$D$28,0,10*ROW('Sanitation Data'!D19))="","",OFFSET('Sanitation Data'!$D$28,0,10*ROW('Sanitation Data'!D19)))</f>
        <v/>
      </c>
      <c r="CL25" s="369" t="str">
        <f ca="1">+IF(OFFSET('Sanitation Data'!$D$29,0,10*ROW('Sanitation Data'!D19))="","",OFFSET('Sanitation Data'!$D$29,0,10*ROW('Sanitation Data'!D19)))</f>
        <v/>
      </c>
      <c r="CM25" s="369" t="str">
        <f ca="1">+IF(OFFSET('Sanitation Data'!$D$30,0,10*ROW('Sanitation Data'!D19))="","",OFFSET('Sanitation Data'!$D$30,0,10*ROW('Sanitation Data'!D19)))</f>
        <v/>
      </c>
      <c r="CN25" s="369" t="str">
        <f ca="1">+IF(OFFSET('Sanitation Data'!$D$31,0,10*ROW('Sanitation Data'!D19))="","",OFFSET('Sanitation Data'!$D$31,0,10*ROW('Sanitation Data'!D19)))</f>
        <v/>
      </c>
      <c r="CO25" s="369" t="str">
        <f ca="1">+IF(OFFSET('Sanitation Data'!$D$32,0,10*ROW('Sanitation Data'!D19))="","",OFFSET('Sanitation Data'!$D$32,0,10*ROW('Sanitation Data'!D19)))</f>
        <v/>
      </c>
      <c r="CP25" s="369" t="str">
        <f ca="1">+IF(OFFSET('Sanitation Data'!$E$28,0,10*ROW('Sanitation Data'!E19))="","",OFFSET('Sanitation Data'!$E$28,0,10*ROW('Sanitation Data'!E19)))</f>
        <v/>
      </c>
      <c r="CQ25" s="369" t="str">
        <f ca="1">+IF(OFFSET('Sanitation Data'!$E$29,0,10*ROW('Sanitation Data'!E19))="","",OFFSET('Sanitation Data'!$E$29,0,10*ROW('Sanitation Data'!E19)))</f>
        <v/>
      </c>
      <c r="CR25" s="369" t="str">
        <f ca="1">+IF(OFFSET('Sanitation Data'!$E$30,0,10*ROW('Sanitation Data'!E19))="","",OFFSET('Sanitation Data'!$E$30,0,10*ROW('Sanitation Data'!E19)))</f>
        <v/>
      </c>
      <c r="CS25" s="369" t="str">
        <f ca="1">+IF(OFFSET('Sanitation Data'!$E$31,0,10*ROW('Sanitation Data'!E19))="","",OFFSET('Sanitation Data'!$E$31,0,10*ROW('Sanitation Data'!E19)))</f>
        <v/>
      </c>
      <c r="CT25" s="369" t="str">
        <f ca="1">+IF(OFFSET('Sanitation Data'!$E$32,0,10*ROW('Sanitation Data'!E19))="","",OFFSET('Sanitation Data'!$E$32,0,10*ROW('Sanitation Data'!E19)))</f>
        <v/>
      </c>
      <c r="CU25" s="369" t="str">
        <f ca="1">+IF(OFFSET('Sanitation Data'!$F$28,0,10*ROW('Sanitation Data'!F19))="","",OFFSET('Sanitation Data'!$F$28,0,10*ROW('Sanitation Data'!F19)))</f>
        <v/>
      </c>
      <c r="CV25" s="369" t="str">
        <f ca="1">+IF(OFFSET('Sanitation Data'!$F$29,0,10*ROW('Sanitation Data'!F19))="","",OFFSET('Sanitation Data'!$F$29,0,10*ROW('Sanitation Data'!F19)))</f>
        <v/>
      </c>
      <c r="CW25" s="369" t="str">
        <f ca="1">+IF(OFFSET('Sanitation Data'!$F$30,0,10*ROW('Sanitation Data'!F19))="","",OFFSET('Sanitation Data'!$F$30,0,10*ROW('Sanitation Data'!F19)))</f>
        <v/>
      </c>
      <c r="CX25" s="369" t="str">
        <f ca="1">+IF(OFFSET('Sanitation Data'!$F$31,0,10*ROW('Sanitation Data'!F19))="","",OFFSET('Sanitation Data'!$F$31,0,10*ROW('Sanitation Data'!F19)))</f>
        <v/>
      </c>
      <c r="CY25" s="369" t="str">
        <f ca="1">+IF(OFFSET('Sanitation Data'!$F$32,0,10*ROW('Sanitation Data'!F19))="","",OFFSET('Sanitation Data'!$F$32,0,10*ROW('Sanitation Data'!F19)))</f>
        <v/>
      </c>
      <c r="CZ25" s="369" t="str">
        <f ca="1">+IF(OFFSET('Sanitation Data'!$G$28,0,10*ROW('Sanitation Data'!G19))="","",OFFSET('Sanitation Data'!$G$28,0,10*ROW('Sanitation Data'!G19)))</f>
        <v/>
      </c>
      <c r="DA25" s="369" t="str">
        <f ca="1">+IF(OFFSET('Sanitation Data'!$G$29,0,10*ROW('Sanitation Data'!G19))="","",OFFSET('Sanitation Data'!$G$29,0,10*ROW('Sanitation Data'!G19)))</f>
        <v/>
      </c>
      <c r="DB25" s="369" t="str">
        <f ca="1">+IF(OFFSET('Sanitation Data'!$G$30,0,10*ROW('Sanitation Data'!G19))="","",OFFSET('Sanitation Data'!$G$30,0,10*ROW('Sanitation Data'!G19)))</f>
        <v/>
      </c>
      <c r="DC25" s="369" t="str">
        <f ca="1">+IF(OFFSET('Sanitation Data'!$G$31,0,10*ROW('Sanitation Data'!G19))="","",OFFSET('Sanitation Data'!$G$31,0,10*ROW('Sanitation Data'!G19)))</f>
        <v/>
      </c>
      <c r="DD25" s="369" t="str">
        <f ca="1">+IF(OFFSET('Sanitation Data'!$G$32,0,10*ROW('Sanitation Data'!G19))="","",OFFSET('Sanitation Data'!$G$32,0,10*ROW('Sanitation Data'!G19)))</f>
        <v/>
      </c>
      <c r="DE25" s="369" t="str">
        <f ca="1">+IF(OFFSET('Sanitation Data'!$H$28,0,10*ROW('Sanitation Data'!H19))="","",OFFSET('Sanitation Data'!$H$28,0,10*ROW('Sanitation Data'!H19)))</f>
        <v/>
      </c>
      <c r="DF25" s="369" t="str">
        <f ca="1">+IF(OFFSET('Sanitation Data'!$H$29,0,10*ROW('Sanitation Data'!H19))="","",OFFSET('Sanitation Data'!$H$29,0,10*ROW('Sanitation Data'!H19)))</f>
        <v/>
      </c>
      <c r="DG25" s="369" t="str">
        <f ca="1">+IF(OFFSET('Sanitation Data'!$H$30,0,10*ROW('Sanitation Data'!H19))="","",OFFSET('Sanitation Data'!$H$30,0,10*ROW('Sanitation Data'!H19)))</f>
        <v/>
      </c>
      <c r="DH25" s="369" t="str">
        <f ca="1">+IF(OFFSET('Sanitation Data'!$H$31,0,10*ROW('Sanitation Data'!H19))="","",OFFSET('Sanitation Data'!$H$31,0,10*ROW('Sanitation Data'!H19)))</f>
        <v/>
      </c>
      <c r="DI25" s="369" t="str">
        <f ca="1">+IF(OFFSET('Sanitation Data'!$H$32,0,10*ROW('Sanitation Data'!H19))="","",OFFSET('Sanitation Data'!$H$32,0,10*ROW('Sanitation Data'!H19)))</f>
        <v/>
      </c>
      <c r="DJ25" s="369" t="str">
        <f ca="1">+IF(OFFSET('Sanitation Data'!$I$28,0,10*ROW('Sanitation Data'!I19))="","",OFFSET('Sanitation Data'!$I$28,0,10*ROW('Sanitation Data'!I19)))</f>
        <v/>
      </c>
      <c r="DK25" s="369" t="str">
        <f ca="1">+IF(OFFSET('Sanitation Data'!$I$29,0,10*ROW('Sanitation Data'!I19))="","",OFFSET('Sanitation Data'!$I$29,0,10*ROW('Sanitation Data'!I19)))</f>
        <v/>
      </c>
      <c r="DL25" s="369" t="str">
        <f ca="1">+IF(OFFSET('Sanitation Data'!$I$30,0,10*ROW('Sanitation Data'!I19))="","",OFFSET('Sanitation Data'!$I$30,0,10*ROW('Sanitation Data'!I19)))</f>
        <v/>
      </c>
      <c r="DM25" s="369" t="str">
        <f ca="1">+IF(OFFSET('Sanitation Data'!$I$31,0,10*ROW('Sanitation Data'!I19))="","",OFFSET('Sanitation Data'!$I$31,0,10*ROW('Sanitation Data'!I19)))</f>
        <v/>
      </c>
      <c r="DN25" s="369" t="str">
        <f ca="1">+IF(OFFSET('Sanitation Data'!$I$32,0,10*ROW('Sanitation Data'!I19))="","",OFFSET('Sanitation Data'!$I$32,0,10*ROW('Sanitation Data'!I19)))</f>
        <v/>
      </c>
      <c r="DO25" s="369" t="str">
        <f ca="1">+IF(OFFSET('Hygiene Data'!$D$11,0,10*ROW('Hygiene Data'!D19))="","",OFFSET('Hygiene Data'!$D$11,0,10*ROW('Hygiene Data'!D19)))</f>
        <v/>
      </c>
      <c r="DP25" s="369" t="str">
        <f ca="1">+IF(OFFSET('Hygiene Data'!$D$12,0,10*ROW('Hygiene Data'!D19))="","",OFFSET('Hygiene Data'!$D$12,0,10*ROW('Hygiene Data'!D19)))</f>
        <v/>
      </c>
      <c r="DQ25" s="369" t="str">
        <f ca="1">+IF(OFFSET('Hygiene Data'!$D$13,0,10*ROW('Hygiene Data'!D19))="","",OFFSET('Hygiene Data'!$D$13,0,10*ROW('Hygiene Data'!D19)))</f>
        <v/>
      </c>
      <c r="DR25" s="369" t="str">
        <f ca="1">+IF(OFFSET('Hygiene Data'!$E$11,0,10*ROW('Hygiene Data'!E19))="","",OFFSET('Hygiene Data'!$E$11,0,10*ROW('Hygiene Data'!E19)))</f>
        <v/>
      </c>
      <c r="DS25" s="369" t="str">
        <f ca="1">+IF(OFFSET('Hygiene Data'!$E$12,0,10*ROW('Hygiene Data'!E19))="","",OFFSET('Hygiene Data'!$E$12,0,10*ROW('Hygiene Data'!E19)))</f>
        <v/>
      </c>
      <c r="DT25" s="369" t="str">
        <f ca="1">+IF(OFFSET('Hygiene Data'!$E$13,0,10*ROW('Hygiene Data'!E19))="","",OFFSET('Hygiene Data'!$E$13,0,10*ROW('Hygiene Data'!E19)))</f>
        <v/>
      </c>
      <c r="DU25" s="369" t="str">
        <f ca="1">+IF(OFFSET('Hygiene Data'!$F$11,0,10*ROW('Hygiene Data'!F19))="","",OFFSET('Hygiene Data'!$F$11,0,10*ROW('Hygiene Data'!F19)))</f>
        <v/>
      </c>
      <c r="DV25" s="369" t="str">
        <f ca="1">+IF(OFFSET('Hygiene Data'!$F$12,0,10*ROW('Hygiene Data'!F19))="","",OFFSET('Hygiene Data'!$F$12,0,10*ROW('Hygiene Data'!F19)))</f>
        <v/>
      </c>
      <c r="DW25" s="369" t="str">
        <f ca="1">+IF(OFFSET('Hygiene Data'!$F$13,0,10*ROW('Hygiene Data'!F19))="","",OFFSET('Hygiene Data'!$F$13,0,10*ROW('Hygiene Data'!F19)))</f>
        <v/>
      </c>
      <c r="DX25" s="369" t="str">
        <f ca="1">+IF(OFFSET('Hygiene Data'!$G$11,0,10*ROW('Hygiene Data'!G19))="","",OFFSET('Hygiene Data'!$G$11,0,10*ROW('Hygiene Data'!G19)))</f>
        <v/>
      </c>
      <c r="DY25" s="369" t="str">
        <f ca="1">+IF(OFFSET('Hygiene Data'!$G$12,0,10*ROW('Hygiene Data'!G19))="","",OFFSET('Hygiene Data'!$G$12,0,10*ROW('Hygiene Data'!G19)))</f>
        <v/>
      </c>
      <c r="DZ25" s="369" t="str">
        <f ca="1">+IF(OFFSET('Hygiene Data'!$G$13,0,10*ROW('Hygiene Data'!G19))="","",OFFSET('Hygiene Data'!$G$13,0,10*ROW('Hygiene Data'!G19)))</f>
        <v/>
      </c>
      <c r="EA25" s="369" t="str">
        <f ca="1">+IF(OFFSET('Hygiene Data'!$H$11,0,10*ROW('Hygiene Data'!H19))="","",OFFSET('Hygiene Data'!$H$11,0,10*ROW('Hygiene Data'!H19)))</f>
        <v/>
      </c>
      <c r="EB25" s="369" t="str">
        <f ca="1">+IF(OFFSET('Hygiene Data'!$H$12,0,10*ROW('Hygiene Data'!H19))="","",OFFSET('Hygiene Data'!$H$12,0,10*ROW('Hygiene Data'!H19)))</f>
        <v/>
      </c>
      <c r="EC25" s="369" t="str">
        <f ca="1">+IF(OFFSET('Hygiene Data'!$H$13,0,10*ROW('Hygiene Data'!H19))="","",OFFSET('Hygiene Data'!$H$13,0,10*ROW('Hygiene Data'!H19)))</f>
        <v/>
      </c>
      <c r="ED25" s="369" t="str">
        <f ca="1">+IF(OFFSET('Hygiene Data'!$I$11,0,10*ROW('Hygiene Data'!I19))="","",OFFSET('Hygiene Data'!$I$11,0,10*ROW('Hygiene Data'!I19)))</f>
        <v/>
      </c>
      <c r="EE25" s="369" t="str">
        <f ca="1">+IF(OFFSET('Hygiene Data'!$I$12,0,10*ROW('Hygiene Data'!I19))="","",OFFSET('Hygiene Data'!$I$12,0,10*ROW('Hygiene Data'!I19)))</f>
        <v/>
      </c>
      <c r="EF25" s="369" t="str">
        <f ca="1">+IF(OFFSET('Hygiene Data'!$I$13,0,10*ROW('Hygiene Data'!I19))="","",OFFSET('Hygiene Data'!$I$13,0,10*ROW('Hygiene Data'!I19)))</f>
        <v/>
      </c>
    </row>
    <row r="26" spans="1:136" x14ac:dyDescent="0.25">
      <c r="A26" s="478" t="str">
        <f ca="1">+IF(OFFSET('Water Data'!$B$2,0,10*ROW('Water Data'!E20))="","",OFFSET('Water Data'!$B$2,0,10*ROW('Water Data'!E20)))</f>
        <v/>
      </c>
      <c r="B26" s="47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5" t="str">
        <f t="shared" ca="1" si="0"/>
        <v/>
      </c>
      <c r="D26" s="50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9" t="str">
        <f ca="1">+IF(OFFSET('Water Data'!$D$27,0,10*ROW('Water Data'!D20))="","",OFFSET('Water Data'!$D$27,0,10*ROW('Water Data'!D20)))</f>
        <v/>
      </c>
      <c r="BT26" s="369" t="str">
        <f ca="1">+IF(OFFSET('Water Data'!$D$28,0,10*ROW('Water Data'!D20))="","",OFFSET('Water Data'!$D$28,0,10*ROW('Water Data'!D20)))</f>
        <v/>
      </c>
      <c r="BU26" s="369" t="str">
        <f ca="1">+IF(OFFSET('Water Data'!$D$29,0,10*ROW('Water Data'!D20))="","",OFFSET('Water Data'!$D$29,0,10*ROW('Water Data'!D20)))</f>
        <v/>
      </c>
      <c r="BV26" s="369" t="str">
        <f ca="1">+IF(OFFSET('Water Data'!$E$27,0,10*ROW('Water Data'!E20))="","",OFFSET('Water Data'!$E$27,0,10*ROW('Water Data'!E20)))</f>
        <v/>
      </c>
      <c r="BW26" s="369" t="str">
        <f ca="1">+IF(OFFSET('Water Data'!$E$28,0,10*ROW('Water Data'!E20))="","",OFFSET('Water Data'!$E$28,0,10*ROW('Water Data'!E20)))</f>
        <v/>
      </c>
      <c r="BX26" s="369" t="str">
        <f ca="1">+IF(OFFSET('Water Data'!$E$29,0,10*ROW('Water Data'!E20))="","",OFFSET('Water Data'!$E$29,0,10*ROW('Water Data'!E20)))</f>
        <v/>
      </c>
      <c r="BY26" s="369" t="str">
        <f ca="1">+IF(OFFSET('Water Data'!$F$27,0,10*ROW('Water Data'!F20))="","",OFFSET('Water Data'!$F$27,0,10*ROW('Water Data'!F20)))</f>
        <v/>
      </c>
      <c r="BZ26" s="369" t="str">
        <f ca="1">+IF(OFFSET('Water Data'!$F$28,0,10*ROW('Water Data'!F20))="","",OFFSET('Water Data'!$F$28,0,10*ROW('Water Data'!F20)))</f>
        <v/>
      </c>
      <c r="CA26" s="369" t="str">
        <f ca="1">+IF(OFFSET('Water Data'!$F$29,0,10*ROW('Water Data'!F20))="","",OFFSET('Water Data'!$F$29,0,10*ROW('Water Data'!F20)))</f>
        <v/>
      </c>
      <c r="CB26" s="369" t="str">
        <f ca="1">+IF(OFFSET('Water Data'!$G$27,0,10*ROW('Water Data'!G20))="","",OFFSET('Water Data'!$G$27,0,10*ROW('Water Data'!G20)))</f>
        <v/>
      </c>
      <c r="CC26" s="369" t="str">
        <f ca="1">+IF(OFFSET('Water Data'!$G$28,0,10*ROW('Water Data'!G20))="","",OFFSET('Water Data'!$G$28,0,10*ROW('Water Data'!G20)))</f>
        <v/>
      </c>
      <c r="CD26" s="369" t="str">
        <f ca="1">+IF(OFFSET('Water Data'!$G$29,0,10*ROW('Water Data'!G20))="","",OFFSET('Water Data'!$G$29,0,10*ROW('Water Data'!G20)))</f>
        <v/>
      </c>
      <c r="CE26" s="369" t="str">
        <f ca="1">+IF(OFFSET('Water Data'!$H$27,0,10*ROW('Water Data'!H20))="","",OFFSET('Water Data'!$H$27,0,10*ROW('Water Data'!H20)))</f>
        <v/>
      </c>
      <c r="CF26" s="369" t="str">
        <f ca="1">+IF(OFFSET('Water Data'!$H$28,0,10*ROW('Water Data'!H20))="","",OFFSET('Water Data'!$H$28,0,10*ROW('Water Data'!H20)))</f>
        <v/>
      </c>
      <c r="CG26" s="369" t="str">
        <f ca="1">+IF(OFFSET('Water Data'!$H$29,0,10*ROW('Water Data'!H20))="","",OFFSET('Water Data'!$H$29,0,10*ROW('Water Data'!H20)))</f>
        <v/>
      </c>
      <c r="CH26" s="369" t="str">
        <f ca="1">+IF(OFFSET('Water Data'!$I$27,0,10*ROW('Water Data'!I20))="","",OFFSET('Water Data'!$I$27,0,10*ROW('Water Data'!I20)))</f>
        <v/>
      </c>
      <c r="CI26" s="369" t="str">
        <f ca="1">+IF(OFFSET('Water Data'!$I$28,0,10*ROW('Water Data'!I20))="","",OFFSET('Water Data'!$I$28,0,10*ROW('Water Data'!I20)))</f>
        <v/>
      </c>
      <c r="CJ26" s="369" t="str">
        <f ca="1">+IF(OFFSET('Water Data'!$I$29,0,10*ROW('Water Data'!I20))="","",OFFSET('Water Data'!$I$29,0,10*ROW('Water Data'!I20)))</f>
        <v/>
      </c>
      <c r="CK26" s="369" t="str">
        <f ca="1">+IF(OFFSET('Sanitation Data'!$D$28,0,10*ROW('Sanitation Data'!D20))="","",OFFSET('Sanitation Data'!$D$28,0,10*ROW('Sanitation Data'!D20)))</f>
        <v/>
      </c>
      <c r="CL26" s="369" t="str">
        <f ca="1">+IF(OFFSET('Sanitation Data'!$D$29,0,10*ROW('Sanitation Data'!D20))="","",OFFSET('Sanitation Data'!$D$29,0,10*ROW('Sanitation Data'!D20)))</f>
        <v/>
      </c>
      <c r="CM26" s="369" t="str">
        <f ca="1">+IF(OFFSET('Sanitation Data'!$D$30,0,10*ROW('Sanitation Data'!D20))="","",OFFSET('Sanitation Data'!$D$30,0,10*ROW('Sanitation Data'!D20)))</f>
        <v/>
      </c>
      <c r="CN26" s="369" t="str">
        <f ca="1">+IF(OFFSET('Sanitation Data'!$D$31,0,10*ROW('Sanitation Data'!D20))="","",OFFSET('Sanitation Data'!$D$31,0,10*ROW('Sanitation Data'!D20)))</f>
        <v/>
      </c>
      <c r="CO26" s="369" t="str">
        <f ca="1">+IF(OFFSET('Sanitation Data'!$D$32,0,10*ROW('Sanitation Data'!D20))="","",OFFSET('Sanitation Data'!$D$32,0,10*ROW('Sanitation Data'!D20)))</f>
        <v/>
      </c>
      <c r="CP26" s="369" t="str">
        <f ca="1">+IF(OFFSET('Sanitation Data'!$E$28,0,10*ROW('Sanitation Data'!E20))="","",OFFSET('Sanitation Data'!$E$28,0,10*ROW('Sanitation Data'!E20)))</f>
        <v/>
      </c>
      <c r="CQ26" s="369" t="str">
        <f ca="1">+IF(OFFSET('Sanitation Data'!$E$29,0,10*ROW('Sanitation Data'!E20))="","",OFFSET('Sanitation Data'!$E$29,0,10*ROW('Sanitation Data'!E20)))</f>
        <v/>
      </c>
      <c r="CR26" s="369" t="str">
        <f ca="1">+IF(OFFSET('Sanitation Data'!$E$30,0,10*ROW('Sanitation Data'!E20))="","",OFFSET('Sanitation Data'!$E$30,0,10*ROW('Sanitation Data'!E20)))</f>
        <v/>
      </c>
      <c r="CS26" s="369" t="str">
        <f ca="1">+IF(OFFSET('Sanitation Data'!$E$31,0,10*ROW('Sanitation Data'!E20))="","",OFFSET('Sanitation Data'!$E$31,0,10*ROW('Sanitation Data'!E20)))</f>
        <v/>
      </c>
      <c r="CT26" s="369" t="str">
        <f ca="1">+IF(OFFSET('Sanitation Data'!$E$32,0,10*ROW('Sanitation Data'!E20))="","",OFFSET('Sanitation Data'!$E$32,0,10*ROW('Sanitation Data'!E20)))</f>
        <v/>
      </c>
      <c r="CU26" s="369" t="str">
        <f ca="1">+IF(OFFSET('Sanitation Data'!$F$28,0,10*ROW('Sanitation Data'!F20))="","",OFFSET('Sanitation Data'!$F$28,0,10*ROW('Sanitation Data'!F20)))</f>
        <v/>
      </c>
      <c r="CV26" s="369" t="str">
        <f ca="1">+IF(OFFSET('Sanitation Data'!$F$29,0,10*ROW('Sanitation Data'!F20))="","",OFFSET('Sanitation Data'!$F$29,0,10*ROW('Sanitation Data'!F20)))</f>
        <v/>
      </c>
      <c r="CW26" s="369" t="str">
        <f ca="1">+IF(OFFSET('Sanitation Data'!$F$30,0,10*ROW('Sanitation Data'!F20))="","",OFFSET('Sanitation Data'!$F$30,0,10*ROW('Sanitation Data'!F20)))</f>
        <v/>
      </c>
      <c r="CX26" s="369" t="str">
        <f ca="1">+IF(OFFSET('Sanitation Data'!$F$31,0,10*ROW('Sanitation Data'!F20))="","",OFFSET('Sanitation Data'!$F$31,0,10*ROW('Sanitation Data'!F20)))</f>
        <v/>
      </c>
      <c r="CY26" s="369" t="str">
        <f ca="1">+IF(OFFSET('Sanitation Data'!$F$32,0,10*ROW('Sanitation Data'!F20))="","",OFFSET('Sanitation Data'!$F$32,0,10*ROW('Sanitation Data'!F20)))</f>
        <v/>
      </c>
      <c r="CZ26" s="369" t="str">
        <f ca="1">+IF(OFFSET('Sanitation Data'!$G$28,0,10*ROW('Sanitation Data'!G20))="","",OFFSET('Sanitation Data'!$G$28,0,10*ROW('Sanitation Data'!G20)))</f>
        <v/>
      </c>
      <c r="DA26" s="369" t="str">
        <f ca="1">+IF(OFFSET('Sanitation Data'!$G$29,0,10*ROW('Sanitation Data'!G20))="","",OFFSET('Sanitation Data'!$G$29,0,10*ROW('Sanitation Data'!G20)))</f>
        <v/>
      </c>
      <c r="DB26" s="369" t="str">
        <f ca="1">+IF(OFFSET('Sanitation Data'!$G$30,0,10*ROW('Sanitation Data'!G20))="","",OFFSET('Sanitation Data'!$G$30,0,10*ROW('Sanitation Data'!G20)))</f>
        <v/>
      </c>
      <c r="DC26" s="369" t="str">
        <f ca="1">+IF(OFFSET('Sanitation Data'!$G$31,0,10*ROW('Sanitation Data'!G20))="","",OFFSET('Sanitation Data'!$G$31,0,10*ROW('Sanitation Data'!G20)))</f>
        <v/>
      </c>
      <c r="DD26" s="369" t="str">
        <f ca="1">+IF(OFFSET('Sanitation Data'!$G$32,0,10*ROW('Sanitation Data'!G20))="","",OFFSET('Sanitation Data'!$G$32,0,10*ROW('Sanitation Data'!G20)))</f>
        <v/>
      </c>
      <c r="DE26" s="369" t="str">
        <f ca="1">+IF(OFFSET('Sanitation Data'!$H$28,0,10*ROW('Sanitation Data'!H20))="","",OFFSET('Sanitation Data'!$H$28,0,10*ROW('Sanitation Data'!H20)))</f>
        <v/>
      </c>
      <c r="DF26" s="369" t="str">
        <f ca="1">+IF(OFFSET('Sanitation Data'!$H$29,0,10*ROW('Sanitation Data'!H20))="","",OFFSET('Sanitation Data'!$H$29,0,10*ROW('Sanitation Data'!H20)))</f>
        <v/>
      </c>
      <c r="DG26" s="369" t="str">
        <f ca="1">+IF(OFFSET('Sanitation Data'!$H$30,0,10*ROW('Sanitation Data'!H20))="","",OFFSET('Sanitation Data'!$H$30,0,10*ROW('Sanitation Data'!H20)))</f>
        <v/>
      </c>
      <c r="DH26" s="369" t="str">
        <f ca="1">+IF(OFFSET('Sanitation Data'!$H$31,0,10*ROW('Sanitation Data'!H20))="","",OFFSET('Sanitation Data'!$H$31,0,10*ROW('Sanitation Data'!H20)))</f>
        <v/>
      </c>
      <c r="DI26" s="369" t="str">
        <f ca="1">+IF(OFFSET('Sanitation Data'!$H$32,0,10*ROW('Sanitation Data'!H20))="","",OFFSET('Sanitation Data'!$H$32,0,10*ROW('Sanitation Data'!H20)))</f>
        <v/>
      </c>
      <c r="DJ26" s="369" t="str">
        <f ca="1">+IF(OFFSET('Sanitation Data'!$I$28,0,10*ROW('Sanitation Data'!I20))="","",OFFSET('Sanitation Data'!$I$28,0,10*ROW('Sanitation Data'!I20)))</f>
        <v/>
      </c>
      <c r="DK26" s="369" t="str">
        <f ca="1">+IF(OFFSET('Sanitation Data'!$I$29,0,10*ROW('Sanitation Data'!I20))="","",OFFSET('Sanitation Data'!$I$29,0,10*ROW('Sanitation Data'!I20)))</f>
        <v/>
      </c>
      <c r="DL26" s="369" t="str">
        <f ca="1">+IF(OFFSET('Sanitation Data'!$I$30,0,10*ROW('Sanitation Data'!I20))="","",OFFSET('Sanitation Data'!$I$30,0,10*ROW('Sanitation Data'!I20)))</f>
        <v/>
      </c>
      <c r="DM26" s="369" t="str">
        <f ca="1">+IF(OFFSET('Sanitation Data'!$I$31,0,10*ROW('Sanitation Data'!I20))="","",OFFSET('Sanitation Data'!$I$31,0,10*ROW('Sanitation Data'!I20)))</f>
        <v/>
      </c>
      <c r="DN26" s="369" t="str">
        <f ca="1">+IF(OFFSET('Sanitation Data'!$I$32,0,10*ROW('Sanitation Data'!I20))="","",OFFSET('Sanitation Data'!$I$32,0,10*ROW('Sanitation Data'!I20)))</f>
        <v/>
      </c>
      <c r="DO26" s="369" t="str">
        <f ca="1">+IF(OFFSET('Hygiene Data'!$D$11,0,10*ROW('Hygiene Data'!D20))="","",OFFSET('Hygiene Data'!$D$11,0,10*ROW('Hygiene Data'!D20)))</f>
        <v/>
      </c>
      <c r="DP26" s="369" t="str">
        <f ca="1">+IF(OFFSET('Hygiene Data'!$D$12,0,10*ROW('Hygiene Data'!D20))="","",OFFSET('Hygiene Data'!$D$12,0,10*ROW('Hygiene Data'!D20)))</f>
        <v/>
      </c>
      <c r="DQ26" s="369" t="str">
        <f ca="1">+IF(OFFSET('Hygiene Data'!$D$13,0,10*ROW('Hygiene Data'!D20))="","",OFFSET('Hygiene Data'!$D$13,0,10*ROW('Hygiene Data'!D20)))</f>
        <v/>
      </c>
      <c r="DR26" s="369" t="str">
        <f ca="1">+IF(OFFSET('Hygiene Data'!$E$11,0,10*ROW('Hygiene Data'!E20))="","",OFFSET('Hygiene Data'!$E$11,0,10*ROW('Hygiene Data'!E20)))</f>
        <v/>
      </c>
      <c r="DS26" s="369" t="str">
        <f ca="1">+IF(OFFSET('Hygiene Data'!$E$12,0,10*ROW('Hygiene Data'!E20))="","",OFFSET('Hygiene Data'!$E$12,0,10*ROW('Hygiene Data'!E20)))</f>
        <v/>
      </c>
      <c r="DT26" s="369" t="str">
        <f ca="1">+IF(OFFSET('Hygiene Data'!$E$13,0,10*ROW('Hygiene Data'!E20))="","",OFFSET('Hygiene Data'!$E$13,0,10*ROW('Hygiene Data'!E20)))</f>
        <v/>
      </c>
      <c r="DU26" s="369" t="str">
        <f ca="1">+IF(OFFSET('Hygiene Data'!$F$11,0,10*ROW('Hygiene Data'!F20))="","",OFFSET('Hygiene Data'!$F$11,0,10*ROW('Hygiene Data'!F20)))</f>
        <v/>
      </c>
      <c r="DV26" s="369" t="str">
        <f ca="1">+IF(OFFSET('Hygiene Data'!$F$12,0,10*ROW('Hygiene Data'!F20))="","",OFFSET('Hygiene Data'!$F$12,0,10*ROW('Hygiene Data'!F20)))</f>
        <v/>
      </c>
      <c r="DW26" s="369" t="str">
        <f ca="1">+IF(OFFSET('Hygiene Data'!$F$13,0,10*ROW('Hygiene Data'!F20))="","",OFFSET('Hygiene Data'!$F$13,0,10*ROW('Hygiene Data'!F20)))</f>
        <v/>
      </c>
      <c r="DX26" s="369" t="str">
        <f ca="1">+IF(OFFSET('Hygiene Data'!$G$11,0,10*ROW('Hygiene Data'!G20))="","",OFFSET('Hygiene Data'!$G$11,0,10*ROW('Hygiene Data'!G20)))</f>
        <v/>
      </c>
      <c r="DY26" s="369" t="str">
        <f ca="1">+IF(OFFSET('Hygiene Data'!$G$12,0,10*ROW('Hygiene Data'!G20))="","",OFFSET('Hygiene Data'!$G$12,0,10*ROW('Hygiene Data'!G20)))</f>
        <v/>
      </c>
      <c r="DZ26" s="369" t="str">
        <f ca="1">+IF(OFFSET('Hygiene Data'!$G$13,0,10*ROW('Hygiene Data'!G20))="","",OFFSET('Hygiene Data'!$G$13,0,10*ROW('Hygiene Data'!G20)))</f>
        <v/>
      </c>
      <c r="EA26" s="369" t="str">
        <f ca="1">+IF(OFFSET('Hygiene Data'!$H$11,0,10*ROW('Hygiene Data'!H20))="","",OFFSET('Hygiene Data'!$H$11,0,10*ROW('Hygiene Data'!H20)))</f>
        <v/>
      </c>
      <c r="EB26" s="369" t="str">
        <f ca="1">+IF(OFFSET('Hygiene Data'!$H$12,0,10*ROW('Hygiene Data'!H20))="","",OFFSET('Hygiene Data'!$H$12,0,10*ROW('Hygiene Data'!H20)))</f>
        <v/>
      </c>
      <c r="EC26" s="369" t="str">
        <f ca="1">+IF(OFFSET('Hygiene Data'!$H$13,0,10*ROW('Hygiene Data'!H20))="","",OFFSET('Hygiene Data'!$H$13,0,10*ROW('Hygiene Data'!H20)))</f>
        <v/>
      </c>
      <c r="ED26" s="369" t="str">
        <f ca="1">+IF(OFFSET('Hygiene Data'!$I$11,0,10*ROW('Hygiene Data'!I20))="","",OFFSET('Hygiene Data'!$I$11,0,10*ROW('Hygiene Data'!I20)))</f>
        <v/>
      </c>
      <c r="EE26" s="369" t="str">
        <f ca="1">+IF(OFFSET('Hygiene Data'!$I$12,0,10*ROW('Hygiene Data'!I20))="","",OFFSET('Hygiene Data'!$I$12,0,10*ROW('Hygiene Data'!I20)))</f>
        <v/>
      </c>
      <c r="EF26" s="369" t="str">
        <f ca="1">+IF(OFFSET('Hygiene Data'!$I$13,0,10*ROW('Hygiene Data'!I20))="","",OFFSET('Hygiene Data'!$I$13,0,10*ROW('Hygiene Data'!I20)))</f>
        <v/>
      </c>
    </row>
    <row r="27" spans="1:136" x14ac:dyDescent="0.25">
      <c r="A27" s="478" t="str">
        <f ca="1">+IF(OFFSET('Water Data'!$B$2,0,10*ROW('Water Data'!E21))="","",OFFSET('Water Data'!$B$2,0,10*ROW('Water Data'!E21)))</f>
        <v/>
      </c>
      <c r="B27" s="47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5" t="str">
        <f t="shared" ca="1" si="0"/>
        <v/>
      </c>
      <c r="D27" s="50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9" t="str">
        <f ca="1">+IF(OFFSET('Water Data'!$D$27,0,10*ROW('Water Data'!D21))="","",OFFSET('Water Data'!$D$27,0,10*ROW('Water Data'!D21)))</f>
        <v/>
      </c>
      <c r="BT27" s="369" t="str">
        <f ca="1">+IF(OFFSET('Water Data'!$D$28,0,10*ROW('Water Data'!D21))="","",OFFSET('Water Data'!$D$28,0,10*ROW('Water Data'!D21)))</f>
        <v/>
      </c>
      <c r="BU27" s="369" t="str">
        <f ca="1">+IF(OFFSET('Water Data'!$D$29,0,10*ROW('Water Data'!D21))="","",OFFSET('Water Data'!$D$29,0,10*ROW('Water Data'!D21)))</f>
        <v/>
      </c>
      <c r="BV27" s="369" t="str">
        <f ca="1">+IF(OFFSET('Water Data'!$E$27,0,10*ROW('Water Data'!E21))="","",OFFSET('Water Data'!$E$27,0,10*ROW('Water Data'!E21)))</f>
        <v/>
      </c>
      <c r="BW27" s="369" t="str">
        <f ca="1">+IF(OFFSET('Water Data'!$E$28,0,10*ROW('Water Data'!E21))="","",OFFSET('Water Data'!$E$28,0,10*ROW('Water Data'!E21)))</f>
        <v/>
      </c>
      <c r="BX27" s="369" t="str">
        <f ca="1">+IF(OFFSET('Water Data'!$E$29,0,10*ROW('Water Data'!E21))="","",OFFSET('Water Data'!$E$29,0,10*ROW('Water Data'!E21)))</f>
        <v/>
      </c>
      <c r="BY27" s="369" t="str">
        <f ca="1">+IF(OFFSET('Water Data'!$F$27,0,10*ROW('Water Data'!F21))="","",OFFSET('Water Data'!$F$27,0,10*ROW('Water Data'!F21)))</f>
        <v/>
      </c>
      <c r="BZ27" s="369" t="str">
        <f ca="1">+IF(OFFSET('Water Data'!$F$28,0,10*ROW('Water Data'!F21))="","",OFFSET('Water Data'!$F$28,0,10*ROW('Water Data'!F21)))</f>
        <v/>
      </c>
      <c r="CA27" s="369" t="str">
        <f ca="1">+IF(OFFSET('Water Data'!$F$29,0,10*ROW('Water Data'!F21))="","",OFFSET('Water Data'!$F$29,0,10*ROW('Water Data'!F21)))</f>
        <v/>
      </c>
      <c r="CB27" s="369" t="str">
        <f ca="1">+IF(OFFSET('Water Data'!$G$27,0,10*ROW('Water Data'!G21))="","",OFFSET('Water Data'!$G$27,0,10*ROW('Water Data'!G21)))</f>
        <v/>
      </c>
      <c r="CC27" s="369" t="str">
        <f ca="1">+IF(OFFSET('Water Data'!$G$28,0,10*ROW('Water Data'!G21))="","",OFFSET('Water Data'!$G$28,0,10*ROW('Water Data'!G21)))</f>
        <v/>
      </c>
      <c r="CD27" s="369" t="str">
        <f ca="1">+IF(OFFSET('Water Data'!$G$29,0,10*ROW('Water Data'!G21))="","",OFFSET('Water Data'!$G$29,0,10*ROW('Water Data'!G21)))</f>
        <v/>
      </c>
      <c r="CE27" s="369" t="str">
        <f ca="1">+IF(OFFSET('Water Data'!$H$27,0,10*ROW('Water Data'!H21))="","",OFFSET('Water Data'!$H$27,0,10*ROW('Water Data'!H21)))</f>
        <v/>
      </c>
      <c r="CF27" s="369" t="str">
        <f ca="1">+IF(OFFSET('Water Data'!$H$28,0,10*ROW('Water Data'!H21))="","",OFFSET('Water Data'!$H$28,0,10*ROW('Water Data'!H21)))</f>
        <v/>
      </c>
      <c r="CG27" s="369" t="str">
        <f ca="1">+IF(OFFSET('Water Data'!$H$29,0,10*ROW('Water Data'!H21))="","",OFFSET('Water Data'!$H$29,0,10*ROW('Water Data'!H21)))</f>
        <v/>
      </c>
      <c r="CH27" s="369" t="str">
        <f ca="1">+IF(OFFSET('Water Data'!$I$27,0,10*ROW('Water Data'!I21))="","",OFFSET('Water Data'!$I$27,0,10*ROW('Water Data'!I21)))</f>
        <v/>
      </c>
      <c r="CI27" s="369" t="str">
        <f ca="1">+IF(OFFSET('Water Data'!$I$28,0,10*ROW('Water Data'!I21))="","",OFFSET('Water Data'!$I$28,0,10*ROW('Water Data'!I21)))</f>
        <v/>
      </c>
      <c r="CJ27" s="369" t="str">
        <f ca="1">+IF(OFFSET('Water Data'!$I$29,0,10*ROW('Water Data'!I21))="","",OFFSET('Water Data'!$I$29,0,10*ROW('Water Data'!I21)))</f>
        <v/>
      </c>
      <c r="CK27" s="369" t="str">
        <f ca="1">+IF(OFFSET('Sanitation Data'!$D$28,0,10*ROW('Sanitation Data'!D21))="","",OFFSET('Sanitation Data'!$D$28,0,10*ROW('Sanitation Data'!D21)))</f>
        <v/>
      </c>
      <c r="CL27" s="369" t="str">
        <f ca="1">+IF(OFFSET('Sanitation Data'!$D$29,0,10*ROW('Sanitation Data'!D21))="","",OFFSET('Sanitation Data'!$D$29,0,10*ROW('Sanitation Data'!D21)))</f>
        <v/>
      </c>
      <c r="CM27" s="369" t="str">
        <f ca="1">+IF(OFFSET('Sanitation Data'!$D$30,0,10*ROW('Sanitation Data'!D21))="","",OFFSET('Sanitation Data'!$D$30,0,10*ROW('Sanitation Data'!D21)))</f>
        <v/>
      </c>
      <c r="CN27" s="369" t="str">
        <f ca="1">+IF(OFFSET('Sanitation Data'!$D$31,0,10*ROW('Sanitation Data'!D21))="","",OFFSET('Sanitation Data'!$D$31,0,10*ROW('Sanitation Data'!D21)))</f>
        <v/>
      </c>
      <c r="CO27" s="369" t="str">
        <f ca="1">+IF(OFFSET('Sanitation Data'!$D$32,0,10*ROW('Sanitation Data'!D21))="","",OFFSET('Sanitation Data'!$D$32,0,10*ROW('Sanitation Data'!D21)))</f>
        <v/>
      </c>
      <c r="CP27" s="369" t="str">
        <f ca="1">+IF(OFFSET('Sanitation Data'!$E$28,0,10*ROW('Sanitation Data'!E21))="","",OFFSET('Sanitation Data'!$E$28,0,10*ROW('Sanitation Data'!E21)))</f>
        <v/>
      </c>
      <c r="CQ27" s="369" t="str">
        <f ca="1">+IF(OFFSET('Sanitation Data'!$E$29,0,10*ROW('Sanitation Data'!E21))="","",OFFSET('Sanitation Data'!$E$29,0,10*ROW('Sanitation Data'!E21)))</f>
        <v/>
      </c>
      <c r="CR27" s="369" t="str">
        <f ca="1">+IF(OFFSET('Sanitation Data'!$E$30,0,10*ROW('Sanitation Data'!E21))="","",OFFSET('Sanitation Data'!$E$30,0,10*ROW('Sanitation Data'!E21)))</f>
        <v/>
      </c>
      <c r="CS27" s="369" t="str">
        <f ca="1">+IF(OFFSET('Sanitation Data'!$E$31,0,10*ROW('Sanitation Data'!E21))="","",OFFSET('Sanitation Data'!$E$31,0,10*ROW('Sanitation Data'!E21)))</f>
        <v/>
      </c>
      <c r="CT27" s="369" t="str">
        <f ca="1">+IF(OFFSET('Sanitation Data'!$E$32,0,10*ROW('Sanitation Data'!E21))="","",OFFSET('Sanitation Data'!$E$32,0,10*ROW('Sanitation Data'!E21)))</f>
        <v/>
      </c>
      <c r="CU27" s="369" t="str">
        <f ca="1">+IF(OFFSET('Sanitation Data'!$F$28,0,10*ROW('Sanitation Data'!F21))="","",OFFSET('Sanitation Data'!$F$28,0,10*ROW('Sanitation Data'!F21)))</f>
        <v/>
      </c>
      <c r="CV27" s="369" t="str">
        <f ca="1">+IF(OFFSET('Sanitation Data'!$F$29,0,10*ROW('Sanitation Data'!F21))="","",OFFSET('Sanitation Data'!$F$29,0,10*ROW('Sanitation Data'!F21)))</f>
        <v/>
      </c>
      <c r="CW27" s="369" t="str">
        <f ca="1">+IF(OFFSET('Sanitation Data'!$F$30,0,10*ROW('Sanitation Data'!F21))="","",OFFSET('Sanitation Data'!$F$30,0,10*ROW('Sanitation Data'!F21)))</f>
        <v/>
      </c>
      <c r="CX27" s="369" t="str">
        <f ca="1">+IF(OFFSET('Sanitation Data'!$F$31,0,10*ROW('Sanitation Data'!F21))="","",OFFSET('Sanitation Data'!$F$31,0,10*ROW('Sanitation Data'!F21)))</f>
        <v/>
      </c>
      <c r="CY27" s="369" t="str">
        <f ca="1">+IF(OFFSET('Sanitation Data'!$F$32,0,10*ROW('Sanitation Data'!F21))="","",OFFSET('Sanitation Data'!$F$32,0,10*ROW('Sanitation Data'!F21)))</f>
        <v/>
      </c>
      <c r="CZ27" s="369" t="str">
        <f ca="1">+IF(OFFSET('Sanitation Data'!$G$28,0,10*ROW('Sanitation Data'!G21))="","",OFFSET('Sanitation Data'!$G$28,0,10*ROW('Sanitation Data'!G21)))</f>
        <v/>
      </c>
      <c r="DA27" s="369" t="str">
        <f ca="1">+IF(OFFSET('Sanitation Data'!$G$29,0,10*ROW('Sanitation Data'!G21))="","",OFFSET('Sanitation Data'!$G$29,0,10*ROW('Sanitation Data'!G21)))</f>
        <v/>
      </c>
      <c r="DB27" s="369" t="str">
        <f ca="1">+IF(OFFSET('Sanitation Data'!$G$30,0,10*ROW('Sanitation Data'!G21))="","",OFFSET('Sanitation Data'!$G$30,0,10*ROW('Sanitation Data'!G21)))</f>
        <v/>
      </c>
      <c r="DC27" s="369" t="str">
        <f ca="1">+IF(OFFSET('Sanitation Data'!$G$31,0,10*ROW('Sanitation Data'!G21))="","",OFFSET('Sanitation Data'!$G$31,0,10*ROW('Sanitation Data'!G21)))</f>
        <v/>
      </c>
      <c r="DD27" s="369" t="str">
        <f ca="1">+IF(OFFSET('Sanitation Data'!$G$32,0,10*ROW('Sanitation Data'!G21))="","",OFFSET('Sanitation Data'!$G$32,0,10*ROW('Sanitation Data'!G21)))</f>
        <v/>
      </c>
      <c r="DE27" s="369" t="str">
        <f ca="1">+IF(OFFSET('Sanitation Data'!$H$28,0,10*ROW('Sanitation Data'!H21))="","",OFFSET('Sanitation Data'!$H$28,0,10*ROW('Sanitation Data'!H21)))</f>
        <v/>
      </c>
      <c r="DF27" s="369" t="str">
        <f ca="1">+IF(OFFSET('Sanitation Data'!$H$29,0,10*ROW('Sanitation Data'!H21))="","",OFFSET('Sanitation Data'!$H$29,0,10*ROW('Sanitation Data'!H21)))</f>
        <v/>
      </c>
      <c r="DG27" s="369" t="str">
        <f ca="1">+IF(OFFSET('Sanitation Data'!$H$30,0,10*ROW('Sanitation Data'!H21))="","",OFFSET('Sanitation Data'!$H$30,0,10*ROW('Sanitation Data'!H21)))</f>
        <v/>
      </c>
      <c r="DH27" s="369" t="str">
        <f ca="1">+IF(OFFSET('Sanitation Data'!$H$31,0,10*ROW('Sanitation Data'!H21))="","",OFFSET('Sanitation Data'!$H$31,0,10*ROW('Sanitation Data'!H21)))</f>
        <v/>
      </c>
      <c r="DI27" s="369" t="str">
        <f ca="1">+IF(OFFSET('Sanitation Data'!$H$32,0,10*ROW('Sanitation Data'!H21))="","",OFFSET('Sanitation Data'!$H$32,0,10*ROW('Sanitation Data'!H21)))</f>
        <v/>
      </c>
      <c r="DJ27" s="369" t="str">
        <f ca="1">+IF(OFFSET('Sanitation Data'!$I$28,0,10*ROW('Sanitation Data'!I21))="","",OFFSET('Sanitation Data'!$I$28,0,10*ROW('Sanitation Data'!I21)))</f>
        <v/>
      </c>
      <c r="DK27" s="369" t="str">
        <f ca="1">+IF(OFFSET('Sanitation Data'!$I$29,0,10*ROW('Sanitation Data'!I21))="","",OFFSET('Sanitation Data'!$I$29,0,10*ROW('Sanitation Data'!I21)))</f>
        <v/>
      </c>
      <c r="DL27" s="369" t="str">
        <f ca="1">+IF(OFFSET('Sanitation Data'!$I$30,0,10*ROW('Sanitation Data'!I21))="","",OFFSET('Sanitation Data'!$I$30,0,10*ROW('Sanitation Data'!I21)))</f>
        <v/>
      </c>
      <c r="DM27" s="369" t="str">
        <f ca="1">+IF(OFFSET('Sanitation Data'!$I$31,0,10*ROW('Sanitation Data'!I21))="","",OFFSET('Sanitation Data'!$I$31,0,10*ROW('Sanitation Data'!I21)))</f>
        <v/>
      </c>
      <c r="DN27" s="369" t="str">
        <f ca="1">+IF(OFFSET('Sanitation Data'!$I$32,0,10*ROW('Sanitation Data'!I21))="","",OFFSET('Sanitation Data'!$I$32,0,10*ROW('Sanitation Data'!I21)))</f>
        <v/>
      </c>
      <c r="DO27" s="369" t="str">
        <f ca="1">+IF(OFFSET('Hygiene Data'!$D$11,0,10*ROW('Hygiene Data'!D21))="","",OFFSET('Hygiene Data'!$D$11,0,10*ROW('Hygiene Data'!D21)))</f>
        <v/>
      </c>
      <c r="DP27" s="369" t="str">
        <f ca="1">+IF(OFFSET('Hygiene Data'!$D$12,0,10*ROW('Hygiene Data'!D21))="","",OFFSET('Hygiene Data'!$D$12,0,10*ROW('Hygiene Data'!D21)))</f>
        <v/>
      </c>
      <c r="DQ27" s="369" t="str">
        <f ca="1">+IF(OFFSET('Hygiene Data'!$D$13,0,10*ROW('Hygiene Data'!D21))="","",OFFSET('Hygiene Data'!$D$13,0,10*ROW('Hygiene Data'!D21)))</f>
        <v/>
      </c>
      <c r="DR27" s="369" t="str">
        <f ca="1">+IF(OFFSET('Hygiene Data'!$E$11,0,10*ROW('Hygiene Data'!E21))="","",OFFSET('Hygiene Data'!$E$11,0,10*ROW('Hygiene Data'!E21)))</f>
        <v/>
      </c>
      <c r="DS27" s="369" t="str">
        <f ca="1">+IF(OFFSET('Hygiene Data'!$E$12,0,10*ROW('Hygiene Data'!E21))="","",OFFSET('Hygiene Data'!$E$12,0,10*ROW('Hygiene Data'!E21)))</f>
        <v/>
      </c>
      <c r="DT27" s="369" t="str">
        <f ca="1">+IF(OFFSET('Hygiene Data'!$E$13,0,10*ROW('Hygiene Data'!E21))="","",OFFSET('Hygiene Data'!$E$13,0,10*ROW('Hygiene Data'!E21)))</f>
        <v/>
      </c>
      <c r="DU27" s="369" t="str">
        <f ca="1">+IF(OFFSET('Hygiene Data'!$F$11,0,10*ROW('Hygiene Data'!F21))="","",OFFSET('Hygiene Data'!$F$11,0,10*ROW('Hygiene Data'!F21)))</f>
        <v/>
      </c>
      <c r="DV27" s="369" t="str">
        <f ca="1">+IF(OFFSET('Hygiene Data'!$F$12,0,10*ROW('Hygiene Data'!F21))="","",OFFSET('Hygiene Data'!$F$12,0,10*ROW('Hygiene Data'!F21)))</f>
        <v/>
      </c>
      <c r="DW27" s="369" t="str">
        <f ca="1">+IF(OFFSET('Hygiene Data'!$F$13,0,10*ROW('Hygiene Data'!F21))="","",OFFSET('Hygiene Data'!$F$13,0,10*ROW('Hygiene Data'!F21)))</f>
        <v/>
      </c>
      <c r="DX27" s="369" t="str">
        <f ca="1">+IF(OFFSET('Hygiene Data'!$G$11,0,10*ROW('Hygiene Data'!G21))="","",OFFSET('Hygiene Data'!$G$11,0,10*ROW('Hygiene Data'!G21)))</f>
        <v/>
      </c>
      <c r="DY27" s="369" t="str">
        <f ca="1">+IF(OFFSET('Hygiene Data'!$G$12,0,10*ROW('Hygiene Data'!G21))="","",OFFSET('Hygiene Data'!$G$12,0,10*ROW('Hygiene Data'!G21)))</f>
        <v/>
      </c>
      <c r="DZ27" s="369" t="str">
        <f ca="1">+IF(OFFSET('Hygiene Data'!$G$13,0,10*ROW('Hygiene Data'!G21))="","",OFFSET('Hygiene Data'!$G$13,0,10*ROW('Hygiene Data'!G21)))</f>
        <v/>
      </c>
      <c r="EA27" s="369" t="str">
        <f ca="1">+IF(OFFSET('Hygiene Data'!$H$11,0,10*ROW('Hygiene Data'!H21))="","",OFFSET('Hygiene Data'!$H$11,0,10*ROW('Hygiene Data'!H21)))</f>
        <v/>
      </c>
      <c r="EB27" s="369" t="str">
        <f ca="1">+IF(OFFSET('Hygiene Data'!$H$12,0,10*ROW('Hygiene Data'!H21))="","",OFFSET('Hygiene Data'!$H$12,0,10*ROW('Hygiene Data'!H21)))</f>
        <v/>
      </c>
      <c r="EC27" s="369" t="str">
        <f ca="1">+IF(OFFSET('Hygiene Data'!$H$13,0,10*ROW('Hygiene Data'!H21))="","",OFFSET('Hygiene Data'!$H$13,0,10*ROW('Hygiene Data'!H21)))</f>
        <v/>
      </c>
      <c r="ED27" s="369" t="str">
        <f ca="1">+IF(OFFSET('Hygiene Data'!$I$11,0,10*ROW('Hygiene Data'!I21))="","",OFFSET('Hygiene Data'!$I$11,0,10*ROW('Hygiene Data'!I21)))</f>
        <v/>
      </c>
      <c r="EE27" s="369" t="str">
        <f ca="1">+IF(OFFSET('Hygiene Data'!$I$12,0,10*ROW('Hygiene Data'!I21))="","",OFFSET('Hygiene Data'!$I$12,0,10*ROW('Hygiene Data'!I21)))</f>
        <v/>
      </c>
      <c r="EF27" s="369" t="str">
        <f ca="1">+IF(OFFSET('Hygiene Data'!$I$13,0,10*ROW('Hygiene Data'!I21))="","",OFFSET('Hygiene Data'!$I$13,0,10*ROW('Hygiene Data'!I21)))</f>
        <v/>
      </c>
    </row>
    <row r="28" spans="1:136" x14ac:dyDescent="0.25">
      <c r="A28" s="478" t="str">
        <f ca="1">+IF(OFFSET('Water Data'!$B$2,0,10*ROW('Water Data'!E22))="","",OFFSET('Water Data'!$B$2,0,10*ROW('Water Data'!E22)))</f>
        <v/>
      </c>
      <c r="B28" s="47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5" t="str">
        <f t="shared" ca="1" si="0"/>
        <v/>
      </c>
      <c r="D28" s="50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9" t="str">
        <f ca="1">+IF(OFFSET('Water Data'!$D$27,0,10*ROW('Water Data'!D22))="","",OFFSET('Water Data'!$D$27,0,10*ROW('Water Data'!D22)))</f>
        <v/>
      </c>
      <c r="BT28" s="369" t="str">
        <f ca="1">+IF(OFFSET('Water Data'!$D$28,0,10*ROW('Water Data'!D22))="","",OFFSET('Water Data'!$D$28,0,10*ROW('Water Data'!D22)))</f>
        <v/>
      </c>
      <c r="BU28" s="369" t="str">
        <f ca="1">+IF(OFFSET('Water Data'!$D$29,0,10*ROW('Water Data'!D22))="","",OFFSET('Water Data'!$D$29,0,10*ROW('Water Data'!D22)))</f>
        <v/>
      </c>
      <c r="BV28" s="369" t="str">
        <f ca="1">+IF(OFFSET('Water Data'!$E$27,0,10*ROW('Water Data'!E22))="","",OFFSET('Water Data'!$E$27,0,10*ROW('Water Data'!E22)))</f>
        <v/>
      </c>
      <c r="BW28" s="369" t="str">
        <f ca="1">+IF(OFFSET('Water Data'!$E$28,0,10*ROW('Water Data'!E22))="","",OFFSET('Water Data'!$E$28,0,10*ROW('Water Data'!E22)))</f>
        <v/>
      </c>
      <c r="BX28" s="369" t="str">
        <f ca="1">+IF(OFFSET('Water Data'!$E$29,0,10*ROW('Water Data'!E22))="","",OFFSET('Water Data'!$E$29,0,10*ROW('Water Data'!E22)))</f>
        <v/>
      </c>
      <c r="BY28" s="369" t="str">
        <f ca="1">+IF(OFFSET('Water Data'!$F$27,0,10*ROW('Water Data'!F22))="","",OFFSET('Water Data'!$F$27,0,10*ROW('Water Data'!F22)))</f>
        <v/>
      </c>
      <c r="BZ28" s="369" t="str">
        <f ca="1">+IF(OFFSET('Water Data'!$F$28,0,10*ROW('Water Data'!F22))="","",OFFSET('Water Data'!$F$28,0,10*ROW('Water Data'!F22)))</f>
        <v/>
      </c>
      <c r="CA28" s="369" t="str">
        <f ca="1">+IF(OFFSET('Water Data'!$F$29,0,10*ROW('Water Data'!F22))="","",OFFSET('Water Data'!$F$29,0,10*ROW('Water Data'!F22)))</f>
        <v/>
      </c>
      <c r="CB28" s="369" t="str">
        <f ca="1">+IF(OFFSET('Water Data'!$G$27,0,10*ROW('Water Data'!G22))="","",OFFSET('Water Data'!$G$27,0,10*ROW('Water Data'!G22)))</f>
        <v/>
      </c>
      <c r="CC28" s="369" t="str">
        <f ca="1">+IF(OFFSET('Water Data'!$G$28,0,10*ROW('Water Data'!G22))="","",OFFSET('Water Data'!$G$28,0,10*ROW('Water Data'!G22)))</f>
        <v/>
      </c>
      <c r="CD28" s="369" t="str">
        <f ca="1">+IF(OFFSET('Water Data'!$G$29,0,10*ROW('Water Data'!G22))="","",OFFSET('Water Data'!$G$29,0,10*ROW('Water Data'!G22)))</f>
        <v/>
      </c>
      <c r="CE28" s="369" t="str">
        <f ca="1">+IF(OFFSET('Water Data'!$H$27,0,10*ROW('Water Data'!H22))="","",OFFSET('Water Data'!$H$27,0,10*ROW('Water Data'!H22)))</f>
        <v/>
      </c>
      <c r="CF28" s="369" t="str">
        <f ca="1">+IF(OFFSET('Water Data'!$H$28,0,10*ROW('Water Data'!H22))="","",OFFSET('Water Data'!$H$28,0,10*ROW('Water Data'!H22)))</f>
        <v/>
      </c>
      <c r="CG28" s="369" t="str">
        <f ca="1">+IF(OFFSET('Water Data'!$H$29,0,10*ROW('Water Data'!H22))="","",OFFSET('Water Data'!$H$29,0,10*ROW('Water Data'!H22)))</f>
        <v/>
      </c>
      <c r="CH28" s="369" t="str">
        <f ca="1">+IF(OFFSET('Water Data'!$I$27,0,10*ROW('Water Data'!I22))="","",OFFSET('Water Data'!$I$27,0,10*ROW('Water Data'!I22)))</f>
        <v/>
      </c>
      <c r="CI28" s="369" t="str">
        <f ca="1">+IF(OFFSET('Water Data'!$I$28,0,10*ROW('Water Data'!I22))="","",OFFSET('Water Data'!$I$28,0,10*ROW('Water Data'!I22)))</f>
        <v/>
      </c>
      <c r="CJ28" s="369" t="str">
        <f ca="1">+IF(OFFSET('Water Data'!$I$29,0,10*ROW('Water Data'!I22))="","",OFFSET('Water Data'!$I$29,0,10*ROW('Water Data'!I22)))</f>
        <v/>
      </c>
      <c r="CK28" s="369" t="str">
        <f ca="1">+IF(OFFSET('Sanitation Data'!$D$28,0,10*ROW('Sanitation Data'!D22))="","",OFFSET('Sanitation Data'!$D$28,0,10*ROW('Sanitation Data'!D22)))</f>
        <v/>
      </c>
      <c r="CL28" s="369" t="str">
        <f ca="1">+IF(OFFSET('Sanitation Data'!$D$29,0,10*ROW('Sanitation Data'!D22))="","",OFFSET('Sanitation Data'!$D$29,0,10*ROW('Sanitation Data'!D22)))</f>
        <v/>
      </c>
      <c r="CM28" s="369" t="str">
        <f ca="1">+IF(OFFSET('Sanitation Data'!$D$30,0,10*ROW('Sanitation Data'!D22))="","",OFFSET('Sanitation Data'!$D$30,0,10*ROW('Sanitation Data'!D22)))</f>
        <v/>
      </c>
      <c r="CN28" s="369" t="str">
        <f ca="1">+IF(OFFSET('Sanitation Data'!$D$31,0,10*ROW('Sanitation Data'!D22))="","",OFFSET('Sanitation Data'!$D$31,0,10*ROW('Sanitation Data'!D22)))</f>
        <v/>
      </c>
      <c r="CO28" s="369" t="str">
        <f ca="1">+IF(OFFSET('Sanitation Data'!$D$32,0,10*ROW('Sanitation Data'!D22))="","",OFFSET('Sanitation Data'!$D$32,0,10*ROW('Sanitation Data'!D22)))</f>
        <v/>
      </c>
      <c r="CP28" s="369" t="str">
        <f ca="1">+IF(OFFSET('Sanitation Data'!$E$28,0,10*ROW('Sanitation Data'!E22))="","",OFFSET('Sanitation Data'!$E$28,0,10*ROW('Sanitation Data'!E22)))</f>
        <v/>
      </c>
      <c r="CQ28" s="369" t="str">
        <f ca="1">+IF(OFFSET('Sanitation Data'!$E$29,0,10*ROW('Sanitation Data'!E22))="","",OFFSET('Sanitation Data'!$E$29,0,10*ROW('Sanitation Data'!E22)))</f>
        <v/>
      </c>
      <c r="CR28" s="369" t="str">
        <f ca="1">+IF(OFFSET('Sanitation Data'!$E$30,0,10*ROW('Sanitation Data'!E22))="","",OFFSET('Sanitation Data'!$E$30,0,10*ROW('Sanitation Data'!E22)))</f>
        <v/>
      </c>
      <c r="CS28" s="369" t="str">
        <f ca="1">+IF(OFFSET('Sanitation Data'!$E$31,0,10*ROW('Sanitation Data'!E22))="","",OFFSET('Sanitation Data'!$E$31,0,10*ROW('Sanitation Data'!E22)))</f>
        <v/>
      </c>
      <c r="CT28" s="369" t="str">
        <f ca="1">+IF(OFFSET('Sanitation Data'!$E$32,0,10*ROW('Sanitation Data'!E22))="","",OFFSET('Sanitation Data'!$E$32,0,10*ROW('Sanitation Data'!E22)))</f>
        <v/>
      </c>
      <c r="CU28" s="369" t="str">
        <f ca="1">+IF(OFFSET('Sanitation Data'!$F$28,0,10*ROW('Sanitation Data'!F22))="","",OFFSET('Sanitation Data'!$F$28,0,10*ROW('Sanitation Data'!F22)))</f>
        <v/>
      </c>
      <c r="CV28" s="369" t="str">
        <f ca="1">+IF(OFFSET('Sanitation Data'!$F$29,0,10*ROW('Sanitation Data'!F22))="","",OFFSET('Sanitation Data'!$F$29,0,10*ROW('Sanitation Data'!F22)))</f>
        <v/>
      </c>
      <c r="CW28" s="369" t="str">
        <f ca="1">+IF(OFFSET('Sanitation Data'!$F$30,0,10*ROW('Sanitation Data'!F22))="","",OFFSET('Sanitation Data'!$F$30,0,10*ROW('Sanitation Data'!F22)))</f>
        <v/>
      </c>
      <c r="CX28" s="369" t="str">
        <f ca="1">+IF(OFFSET('Sanitation Data'!$F$31,0,10*ROW('Sanitation Data'!F22))="","",OFFSET('Sanitation Data'!$F$31,0,10*ROW('Sanitation Data'!F22)))</f>
        <v/>
      </c>
      <c r="CY28" s="369" t="str">
        <f ca="1">+IF(OFFSET('Sanitation Data'!$F$32,0,10*ROW('Sanitation Data'!F22))="","",OFFSET('Sanitation Data'!$F$32,0,10*ROW('Sanitation Data'!F22)))</f>
        <v/>
      </c>
      <c r="CZ28" s="369" t="str">
        <f ca="1">+IF(OFFSET('Sanitation Data'!$G$28,0,10*ROW('Sanitation Data'!G22))="","",OFFSET('Sanitation Data'!$G$28,0,10*ROW('Sanitation Data'!G22)))</f>
        <v/>
      </c>
      <c r="DA28" s="369" t="str">
        <f ca="1">+IF(OFFSET('Sanitation Data'!$G$29,0,10*ROW('Sanitation Data'!G22))="","",OFFSET('Sanitation Data'!$G$29,0,10*ROW('Sanitation Data'!G22)))</f>
        <v/>
      </c>
      <c r="DB28" s="369" t="str">
        <f ca="1">+IF(OFFSET('Sanitation Data'!$G$30,0,10*ROW('Sanitation Data'!G22))="","",OFFSET('Sanitation Data'!$G$30,0,10*ROW('Sanitation Data'!G22)))</f>
        <v/>
      </c>
      <c r="DC28" s="369" t="str">
        <f ca="1">+IF(OFFSET('Sanitation Data'!$G$31,0,10*ROW('Sanitation Data'!G22))="","",OFFSET('Sanitation Data'!$G$31,0,10*ROW('Sanitation Data'!G22)))</f>
        <v/>
      </c>
      <c r="DD28" s="369" t="str">
        <f ca="1">+IF(OFFSET('Sanitation Data'!$G$32,0,10*ROW('Sanitation Data'!G22))="","",OFFSET('Sanitation Data'!$G$32,0,10*ROW('Sanitation Data'!G22)))</f>
        <v/>
      </c>
      <c r="DE28" s="369" t="str">
        <f ca="1">+IF(OFFSET('Sanitation Data'!$H$28,0,10*ROW('Sanitation Data'!H22))="","",OFFSET('Sanitation Data'!$H$28,0,10*ROW('Sanitation Data'!H22)))</f>
        <v/>
      </c>
      <c r="DF28" s="369" t="str">
        <f ca="1">+IF(OFFSET('Sanitation Data'!$H$29,0,10*ROW('Sanitation Data'!H22))="","",OFFSET('Sanitation Data'!$H$29,0,10*ROW('Sanitation Data'!H22)))</f>
        <v/>
      </c>
      <c r="DG28" s="369" t="str">
        <f ca="1">+IF(OFFSET('Sanitation Data'!$H$30,0,10*ROW('Sanitation Data'!H22))="","",OFFSET('Sanitation Data'!$H$30,0,10*ROW('Sanitation Data'!H22)))</f>
        <v/>
      </c>
      <c r="DH28" s="369" t="str">
        <f ca="1">+IF(OFFSET('Sanitation Data'!$H$31,0,10*ROW('Sanitation Data'!H22))="","",OFFSET('Sanitation Data'!$H$31,0,10*ROW('Sanitation Data'!H22)))</f>
        <v/>
      </c>
      <c r="DI28" s="369" t="str">
        <f ca="1">+IF(OFFSET('Sanitation Data'!$H$32,0,10*ROW('Sanitation Data'!H22))="","",OFFSET('Sanitation Data'!$H$32,0,10*ROW('Sanitation Data'!H22)))</f>
        <v/>
      </c>
      <c r="DJ28" s="369" t="str">
        <f ca="1">+IF(OFFSET('Sanitation Data'!$I$28,0,10*ROW('Sanitation Data'!I22))="","",OFFSET('Sanitation Data'!$I$28,0,10*ROW('Sanitation Data'!I22)))</f>
        <v/>
      </c>
      <c r="DK28" s="369" t="str">
        <f ca="1">+IF(OFFSET('Sanitation Data'!$I$29,0,10*ROW('Sanitation Data'!I22))="","",OFFSET('Sanitation Data'!$I$29,0,10*ROW('Sanitation Data'!I22)))</f>
        <v/>
      </c>
      <c r="DL28" s="369" t="str">
        <f ca="1">+IF(OFFSET('Sanitation Data'!$I$30,0,10*ROW('Sanitation Data'!I22))="","",OFFSET('Sanitation Data'!$I$30,0,10*ROW('Sanitation Data'!I22)))</f>
        <v/>
      </c>
      <c r="DM28" s="369" t="str">
        <f ca="1">+IF(OFFSET('Sanitation Data'!$I$31,0,10*ROW('Sanitation Data'!I22))="","",OFFSET('Sanitation Data'!$I$31,0,10*ROW('Sanitation Data'!I22)))</f>
        <v/>
      </c>
      <c r="DN28" s="369" t="str">
        <f ca="1">+IF(OFFSET('Sanitation Data'!$I$32,0,10*ROW('Sanitation Data'!I22))="","",OFFSET('Sanitation Data'!$I$32,0,10*ROW('Sanitation Data'!I22)))</f>
        <v/>
      </c>
      <c r="DO28" s="369" t="str">
        <f ca="1">+IF(OFFSET('Hygiene Data'!$D$11,0,10*ROW('Hygiene Data'!D22))="","",OFFSET('Hygiene Data'!$D$11,0,10*ROW('Hygiene Data'!D22)))</f>
        <v/>
      </c>
      <c r="DP28" s="369" t="str">
        <f ca="1">+IF(OFFSET('Hygiene Data'!$D$12,0,10*ROW('Hygiene Data'!D22))="","",OFFSET('Hygiene Data'!$D$12,0,10*ROW('Hygiene Data'!D22)))</f>
        <v/>
      </c>
      <c r="DQ28" s="369" t="str">
        <f ca="1">+IF(OFFSET('Hygiene Data'!$D$13,0,10*ROW('Hygiene Data'!D22))="","",OFFSET('Hygiene Data'!$D$13,0,10*ROW('Hygiene Data'!D22)))</f>
        <v/>
      </c>
      <c r="DR28" s="369" t="str">
        <f ca="1">+IF(OFFSET('Hygiene Data'!$E$11,0,10*ROW('Hygiene Data'!E22))="","",OFFSET('Hygiene Data'!$E$11,0,10*ROW('Hygiene Data'!E22)))</f>
        <v/>
      </c>
      <c r="DS28" s="369" t="str">
        <f ca="1">+IF(OFFSET('Hygiene Data'!$E$12,0,10*ROW('Hygiene Data'!E22))="","",OFFSET('Hygiene Data'!$E$12,0,10*ROW('Hygiene Data'!E22)))</f>
        <v/>
      </c>
      <c r="DT28" s="369" t="str">
        <f ca="1">+IF(OFFSET('Hygiene Data'!$E$13,0,10*ROW('Hygiene Data'!E22))="","",OFFSET('Hygiene Data'!$E$13,0,10*ROW('Hygiene Data'!E22)))</f>
        <v/>
      </c>
      <c r="DU28" s="369" t="str">
        <f ca="1">+IF(OFFSET('Hygiene Data'!$F$11,0,10*ROW('Hygiene Data'!F22))="","",OFFSET('Hygiene Data'!$F$11,0,10*ROW('Hygiene Data'!F22)))</f>
        <v/>
      </c>
      <c r="DV28" s="369" t="str">
        <f ca="1">+IF(OFFSET('Hygiene Data'!$F$12,0,10*ROW('Hygiene Data'!F22))="","",OFFSET('Hygiene Data'!$F$12,0,10*ROW('Hygiene Data'!F22)))</f>
        <v/>
      </c>
      <c r="DW28" s="369" t="str">
        <f ca="1">+IF(OFFSET('Hygiene Data'!$F$13,0,10*ROW('Hygiene Data'!F22))="","",OFFSET('Hygiene Data'!$F$13,0,10*ROW('Hygiene Data'!F22)))</f>
        <v/>
      </c>
      <c r="DX28" s="369" t="str">
        <f ca="1">+IF(OFFSET('Hygiene Data'!$G$11,0,10*ROW('Hygiene Data'!G22))="","",OFFSET('Hygiene Data'!$G$11,0,10*ROW('Hygiene Data'!G22)))</f>
        <v/>
      </c>
      <c r="DY28" s="369" t="str">
        <f ca="1">+IF(OFFSET('Hygiene Data'!$G$12,0,10*ROW('Hygiene Data'!G22))="","",OFFSET('Hygiene Data'!$G$12,0,10*ROW('Hygiene Data'!G22)))</f>
        <v/>
      </c>
      <c r="DZ28" s="369" t="str">
        <f ca="1">+IF(OFFSET('Hygiene Data'!$G$13,0,10*ROW('Hygiene Data'!G22))="","",OFFSET('Hygiene Data'!$G$13,0,10*ROW('Hygiene Data'!G22)))</f>
        <v/>
      </c>
      <c r="EA28" s="369" t="str">
        <f ca="1">+IF(OFFSET('Hygiene Data'!$H$11,0,10*ROW('Hygiene Data'!H22))="","",OFFSET('Hygiene Data'!$H$11,0,10*ROW('Hygiene Data'!H22)))</f>
        <v/>
      </c>
      <c r="EB28" s="369" t="str">
        <f ca="1">+IF(OFFSET('Hygiene Data'!$H$12,0,10*ROW('Hygiene Data'!H22))="","",OFFSET('Hygiene Data'!$H$12,0,10*ROW('Hygiene Data'!H22)))</f>
        <v/>
      </c>
      <c r="EC28" s="369" t="str">
        <f ca="1">+IF(OFFSET('Hygiene Data'!$H$13,0,10*ROW('Hygiene Data'!H22))="","",OFFSET('Hygiene Data'!$H$13,0,10*ROW('Hygiene Data'!H22)))</f>
        <v/>
      </c>
      <c r="ED28" s="369" t="str">
        <f ca="1">+IF(OFFSET('Hygiene Data'!$I$11,0,10*ROW('Hygiene Data'!I22))="","",OFFSET('Hygiene Data'!$I$11,0,10*ROW('Hygiene Data'!I22)))</f>
        <v/>
      </c>
      <c r="EE28" s="369" t="str">
        <f ca="1">+IF(OFFSET('Hygiene Data'!$I$12,0,10*ROW('Hygiene Data'!I22))="","",OFFSET('Hygiene Data'!$I$12,0,10*ROW('Hygiene Data'!I22)))</f>
        <v/>
      </c>
      <c r="EF28" s="369" t="str">
        <f ca="1">+IF(OFFSET('Hygiene Data'!$I$13,0,10*ROW('Hygiene Data'!I22))="","",OFFSET('Hygiene Data'!$I$13,0,10*ROW('Hygiene Data'!I22)))</f>
        <v/>
      </c>
    </row>
    <row r="29" spans="1:136" x14ac:dyDescent="0.25">
      <c r="A29" s="478" t="str">
        <f ca="1">+IF(OFFSET('Water Data'!$B$2,0,10*ROW('Water Data'!E23))="","",OFFSET('Water Data'!$B$2,0,10*ROW('Water Data'!E23)))</f>
        <v/>
      </c>
      <c r="B29" s="47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5" t="str">
        <f t="shared" ca="1" si="0"/>
        <v/>
      </c>
      <c r="D29" s="50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9" t="str">
        <f ca="1">+IF(OFFSET('Water Data'!$D$27,0,10*ROW('Water Data'!D23))="","",OFFSET('Water Data'!$D$27,0,10*ROW('Water Data'!D23)))</f>
        <v/>
      </c>
      <c r="BT29" s="369" t="str">
        <f ca="1">+IF(OFFSET('Water Data'!$D$28,0,10*ROW('Water Data'!D23))="","",OFFSET('Water Data'!$D$28,0,10*ROW('Water Data'!D23)))</f>
        <v/>
      </c>
      <c r="BU29" s="369" t="str">
        <f ca="1">+IF(OFFSET('Water Data'!$D$29,0,10*ROW('Water Data'!D23))="","",OFFSET('Water Data'!$D$29,0,10*ROW('Water Data'!D23)))</f>
        <v/>
      </c>
      <c r="BV29" s="369" t="str">
        <f ca="1">+IF(OFFSET('Water Data'!$E$27,0,10*ROW('Water Data'!E23))="","",OFFSET('Water Data'!$E$27,0,10*ROW('Water Data'!E23)))</f>
        <v/>
      </c>
      <c r="BW29" s="369" t="str">
        <f ca="1">+IF(OFFSET('Water Data'!$E$28,0,10*ROW('Water Data'!E23))="","",OFFSET('Water Data'!$E$28,0,10*ROW('Water Data'!E23)))</f>
        <v/>
      </c>
      <c r="BX29" s="369" t="str">
        <f ca="1">+IF(OFFSET('Water Data'!$E$29,0,10*ROW('Water Data'!E23))="","",OFFSET('Water Data'!$E$29,0,10*ROW('Water Data'!E23)))</f>
        <v/>
      </c>
      <c r="BY29" s="369" t="str">
        <f ca="1">+IF(OFFSET('Water Data'!$F$27,0,10*ROW('Water Data'!F23))="","",OFFSET('Water Data'!$F$27,0,10*ROW('Water Data'!F23)))</f>
        <v/>
      </c>
      <c r="BZ29" s="369" t="str">
        <f ca="1">+IF(OFFSET('Water Data'!$F$28,0,10*ROW('Water Data'!F23))="","",OFFSET('Water Data'!$F$28,0,10*ROW('Water Data'!F23)))</f>
        <v/>
      </c>
      <c r="CA29" s="369" t="str">
        <f ca="1">+IF(OFFSET('Water Data'!$F$29,0,10*ROW('Water Data'!F23))="","",OFFSET('Water Data'!$F$29,0,10*ROW('Water Data'!F23)))</f>
        <v/>
      </c>
      <c r="CB29" s="369" t="str">
        <f ca="1">+IF(OFFSET('Water Data'!$G$27,0,10*ROW('Water Data'!G23))="","",OFFSET('Water Data'!$G$27,0,10*ROW('Water Data'!G23)))</f>
        <v/>
      </c>
      <c r="CC29" s="369" t="str">
        <f ca="1">+IF(OFFSET('Water Data'!$G$28,0,10*ROW('Water Data'!G23))="","",OFFSET('Water Data'!$G$28,0,10*ROW('Water Data'!G23)))</f>
        <v/>
      </c>
      <c r="CD29" s="369" t="str">
        <f ca="1">+IF(OFFSET('Water Data'!$G$29,0,10*ROW('Water Data'!G23))="","",OFFSET('Water Data'!$G$29,0,10*ROW('Water Data'!G23)))</f>
        <v/>
      </c>
      <c r="CE29" s="369" t="str">
        <f ca="1">+IF(OFFSET('Water Data'!$H$27,0,10*ROW('Water Data'!H23))="","",OFFSET('Water Data'!$H$27,0,10*ROW('Water Data'!H23)))</f>
        <v/>
      </c>
      <c r="CF29" s="369" t="str">
        <f ca="1">+IF(OFFSET('Water Data'!$H$28,0,10*ROW('Water Data'!H23))="","",OFFSET('Water Data'!$H$28,0,10*ROW('Water Data'!H23)))</f>
        <v/>
      </c>
      <c r="CG29" s="369" t="str">
        <f ca="1">+IF(OFFSET('Water Data'!$H$29,0,10*ROW('Water Data'!H23))="","",OFFSET('Water Data'!$H$29,0,10*ROW('Water Data'!H23)))</f>
        <v/>
      </c>
      <c r="CH29" s="369" t="str">
        <f ca="1">+IF(OFFSET('Water Data'!$I$27,0,10*ROW('Water Data'!I23))="","",OFFSET('Water Data'!$I$27,0,10*ROW('Water Data'!I23)))</f>
        <v/>
      </c>
      <c r="CI29" s="369" t="str">
        <f ca="1">+IF(OFFSET('Water Data'!$I$28,0,10*ROW('Water Data'!I23))="","",OFFSET('Water Data'!$I$28,0,10*ROW('Water Data'!I23)))</f>
        <v/>
      </c>
      <c r="CJ29" s="369" t="str">
        <f ca="1">+IF(OFFSET('Water Data'!$I$29,0,10*ROW('Water Data'!I23))="","",OFFSET('Water Data'!$I$29,0,10*ROW('Water Data'!I23)))</f>
        <v/>
      </c>
      <c r="CK29" s="369" t="str">
        <f ca="1">+IF(OFFSET('Sanitation Data'!$D$28,0,10*ROW('Sanitation Data'!D23))="","",OFFSET('Sanitation Data'!$D$28,0,10*ROW('Sanitation Data'!D23)))</f>
        <v/>
      </c>
      <c r="CL29" s="369" t="str">
        <f ca="1">+IF(OFFSET('Sanitation Data'!$D$29,0,10*ROW('Sanitation Data'!D23))="","",OFFSET('Sanitation Data'!$D$29,0,10*ROW('Sanitation Data'!D23)))</f>
        <v/>
      </c>
      <c r="CM29" s="369" t="str">
        <f ca="1">+IF(OFFSET('Sanitation Data'!$D$30,0,10*ROW('Sanitation Data'!D23))="","",OFFSET('Sanitation Data'!$D$30,0,10*ROW('Sanitation Data'!D23)))</f>
        <v/>
      </c>
      <c r="CN29" s="369" t="str">
        <f ca="1">+IF(OFFSET('Sanitation Data'!$D$31,0,10*ROW('Sanitation Data'!D23))="","",OFFSET('Sanitation Data'!$D$31,0,10*ROW('Sanitation Data'!D23)))</f>
        <v/>
      </c>
      <c r="CO29" s="369" t="str">
        <f ca="1">+IF(OFFSET('Sanitation Data'!$D$32,0,10*ROW('Sanitation Data'!D23))="","",OFFSET('Sanitation Data'!$D$32,0,10*ROW('Sanitation Data'!D23)))</f>
        <v/>
      </c>
      <c r="CP29" s="369" t="str">
        <f ca="1">+IF(OFFSET('Sanitation Data'!$E$28,0,10*ROW('Sanitation Data'!E23))="","",OFFSET('Sanitation Data'!$E$28,0,10*ROW('Sanitation Data'!E23)))</f>
        <v/>
      </c>
      <c r="CQ29" s="369" t="str">
        <f ca="1">+IF(OFFSET('Sanitation Data'!$E$29,0,10*ROW('Sanitation Data'!E23))="","",OFFSET('Sanitation Data'!$E$29,0,10*ROW('Sanitation Data'!E23)))</f>
        <v/>
      </c>
      <c r="CR29" s="369" t="str">
        <f ca="1">+IF(OFFSET('Sanitation Data'!$E$30,0,10*ROW('Sanitation Data'!E23))="","",OFFSET('Sanitation Data'!$E$30,0,10*ROW('Sanitation Data'!E23)))</f>
        <v/>
      </c>
      <c r="CS29" s="369" t="str">
        <f ca="1">+IF(OFFSET('Sanitation Data'!$E$31,0,10*ROW('Sanitation Data'!E23))="","",OFFSET('Sanitation Data'!$E$31,0,10*ROW('Sanitation Data'!E23)))</f>
        <v/>
      </c>
      <c r="CT29" s="369" t="str">
        <f ca="1">+IF(OFFSET('Sanitation Data'!$E$32,0,10*ROW('Sanitation Data'!E23))="","",OFFSET('Sanitation Data'!$E$32,0,10*ROW('Sanitation Data'!E23)))</f>
        <v/>
      </c>
      <c r="CU29" s="369" t="str">
        <f ca="1">+IF(OFFSET('Sanitation Data'!$F$28,0,10*ROW('Sanitation Data'!F23))="","",OFFSET('Sanitation Data'!$F$28,0,10*ROW('Sanitation Data'!F23)))</f>
        <v/>
      </c>
      <c r="CV29" s="369" t="str">
        <f ca="1">+IF(OFFSET('Sanitation Data'!$F$29,0,10*ROW('Sanitation Data'!F23))="","",OFFSET('Sanitation Data'!$F$29,0,10*ROW('Sanitation Data'!F23)))</f>
        <v/>
      </c>
      <c r="CW29" s="369" t="str">
        <f ca="1">+IF(OFFSET('Sanitation Data'!$F$30,0,10*ROW('Sanitation Data'!F23))="","",OFFSET('Sanitation Data'!$F$30,0,10*ROW('Sanitation Data'!F23)))</f>
        <v/>
      </c>
      <c r="CX29" s="369" t="str">
        <f ca="1">+IF(OFFSET('Sanitation Data'!$F$31,0,10*ROW('Sanitation Data'!F23))="","",OFFSET('Sanitation Data'!$F$31,0,10*ROW('Sanitation Data'!F23)))</f>
        <v/>
      </c>
      <c r="CY29" s="369" t="str">
        <f ca="1">+IF(OFFSET('Sanitation Data'!$F$32,0,10*ROW('Sanitation Data'!F23))="","",OFFSET('Sanitation Data'!$F$32,0,10*ROW('Sanitation Data'!F23)))</f>
        <v/>
      </c>
      <c r="CZ29" s="369" t="str">
        <f ca="1">+IF(OFFSET('Sanitation Data'!$G$28,0,10*ROW('Sanitation Data'!G23))="","",OFFSET('Sanitation Data'!$G$28,0,10*ROW('Sanitation Data'!G23)))</f>
        <v/>
      </c>
      <c r="DA29" s="369" t="str">
        <f ca="1">+IF(OFFSET('Sanitation Data'!$G$29,0,10*ROW('Sanitation Data'!G23))="","",OFFSET('Sanitation Data'!$G$29,0,10*ROW('Sanitation Data'!G23)))</f>
        <v/>
      </c>
      <c r="DB29" s="369" t="str">
        <f ca="1">+IF(OFFSET('Sanitation Data'!$G$30,0,10*ROW('Sanitation Data'!G23))="","",OFFSET('Sanitation Data'!$G$30,0,10*ROW('Sanitation Data'!G23)))</f>
        <v/>
      </c>
      <c r="DC29" s="369" t="str">
        <f ca="1">+IF(OFFSET('Sanitation Data'!$G$31,0,10*ROW('Sanitation Data'!G23))="","",OFFSET('Sanitation Data'!$G$31,0,10*ROW('Sanitation Data'!G23)))</f>
        <v/>
      </c>
      <c r="DD29" s="369" t="str">
        <f ca="1">+IF(OFFSET('Sanitation Data'!$G$32,0,10*ROW('Sanitation Data'!G23))="","",OFFSET('Sanitation Data'!$G$32,0,10*ROW('Sanitation Data'!G23)))</f>
        <v/>
      </c>
      <c r="DE29" s="369" t="str">
        <f ca="1">+IF(OFFSET('Sanitation Data'!$H$28,0,10*ROW('Sanitation Data'!H23))="","",OFFSET('Sanitation Data'!$H$28,0,10*ROW('Sanitation Data'!H23)))</f>
        <v/>
      </c>
      <c r="DF29" s="369" t="str">
        <f ca="1">+IF(OFFSET('Sanitation Data'!$H$29,0,10*ROW('Sanitation Data'!H23))="","",OFFSET('Sanitation Data'!$H$29,0,10*ROW('Sanitation Data'!H23)))</f>
        <v/>
      </c>
      <c r="DG29" s="369" t="str">
        <f ca="1">+IF(OFFSET('Sanitation Data'!$H$30,0,10*ROW('Sanitation Data'!H23))="","",OFFSET('Sanitation Data'!$H$30,0,10*ROW('Sanitation Data'!H23)))</f>
        <v/>
      </c>
      <c r="DH29" s="369" t="str">
        <f ca="1">+IF(OFFSET('Sanitation Data'!$H$31,0,10*ROW('Sanitation Data'!H23))="","",OFFSET('Sanitation Data'!$H$31,0,10*ROW('Sanitation Data'!H23)))</f>
        <v/>
      </c>
      <c r="DI29" s="369" t="str">
        <f ca="1">+IF(OFFSET('Sanitation Data'!$H$32,0,10*ROW('Sanitation Data'!H23))="","",OFFSET('Sanitation Data'!$H$32,0,10*ROW('Sanitation Data'!H23)))</f>
        <v/>
      </c>
      <c r="DJ29" s="369" t="str">
        <f ca="1">+IF(OFFSET('Sanitation Data'!$I$28,0,10*ROW('Sanitation Data'!I23))="","",OFFSET('Sanitation Data'!$I$28,0,10*ROW('Sanitation Data'!I23)))</f>
        <v/>
      </c>
      <c r="DK29" s="369" t="str">
        <f ca="1">+IF(OFFSET('Sanitation Data'!$I$29,0,10*ROW('Sanitation Data'!I23))="","",OFFSET('Sanitation Data'!$I$29,0,10*ROW('Sanitation Data'!I23)))</f>
        <v/>
      </c>
      <c r="DL29" s="369" t="str">
        <f ca="1">+IF(OFFSET('Sanitation Data'!$I$30,0,10*ROW('Sanitation Data'!I23))="","",OFFSET('Sanitation Data'!$I$30,0,10*ROW('Sanitation Data'!I23)))</f>
        <v/>
      </c>
      <c r="DM29" s="369" t="str">
        <f ca="1">+IF(OFFSET('Sanitation Data'!$I$31,0,10*ROW('Sanitation Data'!I23))="","",OFFSET('Sanitation Data'!$I$31,0,10*ROW('Sanitation Data'!I23)))</f>
        <v/>
      </c>
      <c r="DN29" s="369" t="str">
        <f ca="1">+IF(OFFSET('Sanitation Data'!$I$32,0,10*ROW('Sanitation Data'!I23))="","",OFFSET('Sanitation Data'!$I$32,0,10*ROW('Sanitation Data'!I23)))</f>
        <v/>
      </c>
      <c r="DO29" s="369" t="str">
        <f ca="1">+IF(OFFSET('Hygiene Data'!$D$11,0,10*ROW('Hygiene Data'!D23))="","",OFFSET('Hygiene Data'!$D$11,0,10*ROW('Hygiene Data'!D23)))</f>
        <v/>
      </c>
      <c r="DP29" s="369" t="str">
        <f ca="1">+IF(OFFSET('Hygiene Data'!$D$12,0,10*ROW('Hygiene Data'!D23))="","",OFFSET('Hygiene Data'!$D$12,0,10*ROW('Hygiene Data'!D23)))</f>
        <v/>
      </c>
      <c r="DQ29" s="369" t="str">
        <f ca="1">+IF(OFFSET('Hygiene Data'!$D$13,0,10*ROW('Hygiene Data'!D23))="","",OFFSET('Hygiene Data'!$D$13,0,10*ROW('Hygiene Data'!D23)))</f>
        <v/>
      </c>
      <c r="DR29" s="369" t="str">
        <f ca="1">+IF(OFFSET('Hygiene Data'!$E$11,0,10*ROW('Hygiene Data'!E23))="","",OFFSET('Hygiene Data'!$E$11,0,10*ROW('Hygiene Data'!E23)))</f>
        <v/>
      </c>
      <c r="DS29" s="369" t="str">
        <f ca="1">+IF(OFFSET('Hygiene Data'!$E$12,0,10*ROW('Hygiene Data'!E23))="","",OFFSET('Hygiene Data'!$E$12,0,10*ROW('Hygiene Data'!E23)))</f>
        <v/>
      </c>
      <c r="DT29" s="369" t="str">
        <f ca="1">+IF(OFFSET('Hygiene Data'!$E$13,0,10*ROW('Hygiene Data'!E23))="","",OFFSET('Hygiene Data'!$E$13,0,10*ROW('Hygiene Data'!E23)))</f>
        <v/>
      </c>
      <c r="DU29" s="369" t="str">
        <f ca="1">+IF(OFFSET('Hygiene Data'!$F$11,0,10*ROW('Hygiene Data'!F23))="","",OFFSET('Hygiene Data'!$F$11,0,10*ROW('Hygiene Data'!F23)))</f>
        <v/>
      </c>
      <c r="DV29" s="369" t="str">
        <f ca="1">+IF(OFFSET('Hygiene Data'!$F$12,0,10*ROW('Hygiene Data'!F23))="","",OFFSET('Hygiene Data'!$F$12,0,10*ROW('Hygiene Data'!F23)))</f>
        <v/>
      </c>
      <c r="DW29" s="369" t="str">
        <f ca="1">+IF(OFFSET('Hygiene Data'!$F$13,0,10*ROW('Hygiene Data'!F23))="","",OFFSET('Hygiene Data'!$F$13,0,10*ROW('Hygiene Data'!F23)))</f>
        <v/>
      </c>
      <c r="DX29" s="369" t="str">
        <f ca="1">+IF(OFFSET('Hygiene Data'!$G$11,0,10*ROW('Hygiene Data'!G23))="","",OFFSET('Hygiene Data'!$G$11,0,10*ROW('Hygiene Data'!G23)))</f>
        <v/>
      </c>
      <c r="DY29" s="369" t="str">
        <f ca="1">+IF(OFFSET('Hygiene Data'!$G$12,0,10*ROW('Hygiene Data'!G23))="","",OFFSET('Hygiene Data'!$G$12,0,10*ROW('Hygiene Data'!G23)))</f>
        <v/>
      </c>
      <c r="DZ29" s="369" t="str">
        <f ca="1">+IF(OFFSET('Hygiene Data'!$G$13,0,10*ROW('Hygiene Data'!G23))="","",OFFSET('Hygiene Data'!$G$13,0,10*ROW('Hygiene Data'!G23)))</f>
        <v/>
      </c>
      <c r="EA29" s="369" t="str">
        <f ca="1">+IF(OFFSET('Hygiene Data'!$H$11,0,10*ROW('Hygiene Data'!H23))="","",OFFSET('Hygiene Data'!$H$11,0,10*ROW('Hygiene Data'!H23)))</f>
        <v/>
      </c>
      <c r="EB29" s="369" t="str">
        <f ca="1">+IF(OFFSET('Hygiene Data'!$H$12,0,10*ROW('Hygiene Data'!H23))="","",OFFSET('Hygiene Data'!$H$12,0,10*ROW('Hygiene Data'!H23)))</f>
        <v/>
      </c>
      <c r="EC29" s="369" t="str">
        <f ca="1">+IF(OFFSET('Hygiene Data'!$H$13,0,10*ROW('Hygiene Data'!H23))="","",OFFSET('Hygiene Data'!$H$13,0,10*ROW('Hygiene Data'!H23)))</f>
        <v/>
      </c>
      <c r="ED29" s="369" t="str">
        <f ca="1">+IF(OFFSET('Hygiene Data'!$I$11,0,10*ROW('Hygiene Data'!I23))="","",OFFSET('Hygiene Data'!$I$11,0,10*ROW('Hygiene Data'!I23)))</f>
        <v/>
      </c>
      <c r="EE29" s="369" t="str">
        <f ca="1">+IF(OFFSET('Hygiene Data'!$I$12,0,10*ROW('Hygiene Data'!I23))="","",OFFSET('Hygiene Data'!$I$12,0,10*ROW('Hygiene Data'!I23)))</f>
        <v/>
      </c>
      <c r="EF29" s="369" t="str">
        <f ca="1">+IF(OFFSET('Hygiene Data'!$I$13,0,10*ROW('Hygiene Data'!I23))="","",OFFSET('Hygiene Data'!$I$13,0,10*ROW('Hygiene Data'!I23)))</f>
        <v/>
      </c>
    </row>
    <row r="30" spans="1:136" x14ac:dyDescent="0.25">
      <c r="A30" s="478" t="str">
        <f ca="1">+IF(OFFSET('Water Data'!$B$2,0,10*ROW('Water Data'!E24))="","",OFFSET('Water Data'!$B$2,0,10*ROW('Water Data'!E24)))</f>
        <v/>
      </c>
      <c r="B30" s="47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5" t="str">
        <f t="shared" ca="1" si="0"/>
        <v/>
      </c>
      <c r="D30" s="50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9" t="str">
        <f ca="1">+IF(OFFSET('Water Data'!$D$27,0,10*ROW('Water Data'!D24))="","",OFFSET('Water Data'!$D$27,0,10*ROW('Water Data'!D24)))</f>
        <v/>
      </c>
      <c r="BT30" s="369" t="str">
        <f ca="1">+IF(OFFSET('Water Data'!$D$28,0,10*ROW('Water Data'!D24))="","",OFFSET('Water Data'!$D$28,0,10*ROW('Water Data'!D24)))</f>
        <v/>
      </c>
      <c r="BU30" s="369" t="str">
        <f ca="1">+IF(OFFSET('Water Data'!$D$29,0,10*ROW('Water Data'!D24))="","",OFFSET('Water Data'!$D$29,0,10*ROW('Water Data'!D24)))</f>
        <v/>
      </c>
      <c r="BV30" s="369" t="str">
        <f ca="1">+IF(OFFSET('Water Data'!$E$27,0,10*ROW('Water Data'!E24))="","",OFFSET('Water Data'!$E$27,0,10*ROW('Water Data'!E24)))</f>
        <v/>
      </c>
      <c r="BW30" s="369" t="str">
        <f ca="1">+IF(OFFSET('Water Data'!$E$28,0,10*ROW('Water Data'!E24))="","",OFFSET('Water Data'!$E$28,0,10*ROW('Water Data'!E24)))</f>
        <v/>
      </c>
      <c r="BX30" s="369" t="str">
        <f ca="1">+IF(OFFSET('Water Data'!$E$29,0,10*ROW('Water Data'!E24))="","",OFFSET('Water Data'!$E$29,0,10*ROW('Water Data'!E24)))</f>
        <v/>
      </c>
      <c r="BY30" s="369" t="str">
        <f ca="1">+IF(OFFSET('Water Data'!$F$27,0,10*ROW('Water Data'!F24))="","",OFFSET('Water Data'!$F$27,0,10*ROW('Water Data'!F24)))</f>
        <v/>
      </c>
      <c r="BZ30" s="369" t="str">
        <f ca="1">+IF(OFFSET('Water Data'!$F$28,0,10*ROW('Water Data'!F24))="","",OFFSET('Water Data'!$F$28,0,10*ROW('Water Data'!F24)))</f>
        <v/>
      </c>
      <c r="CA30" s="369" t="str">
        <f ca="1">+IF(OFFSET('Water Data'!$F$29,0,10*ROW('Water Data'!F24))="","",OFFSET('Water Data'!$F$29,0,10*ROW('Water Data'!F24)))</f>
        <v/>
      </c>
      <c r="CB30" s="369" t="str">
        <f ca="1">+IF(OFFSET('Water Data'!$G$27,0,10*ROW('Water Data'!G24))="","",OFFSET('Water Data'!$G$27,0,10*ROW('Water Data'!G24)))</f>
        <v/>
      </c>
      <c r="CC30" s="369" t="str">
        <f ca="1">+IF(OFFSET('Water Data'!$G$28,0,10*ROW('Water Data'!G24))="","",OFFSET('Water Data'!$G$28,0,10*ROW('Water Data'!G24)))</f>
        <v/>
      </c>
      <c r="CD30" s="369" t="str">
        <f ca="1">+IF(OFFSET('Water Data'!$G$29,0,10*ROW('Water Data'!G24))="","",OFFSET('Water Data'!$G$29,0,10*ROW('Water Data'!G24)))</f>
        <v/>
      </c>
      <c r="CE30" s="369" t="str">
        <f ca="1">+IF(OFFSET('Water Data'!$H$27,0,10*ROW('Water Data'!H24))="","",OFFSET('Water Data'!$H$27,0,10*ROW('Water Data'!H24)))</f>
        <v/>
      </c>
      <c r="CF30" s="369" t="str">
        <f ca="1">+IF(OFFSET('Water Data'!$H$28,0,10*ROW('Water Data'!H24))="","",OFFSET('Water Data'!$H$28,0,10*ROW('Water Data'!H24)))</f>
        <v/>
      </c>
      <c r="CG30" s="369" t="str">
        <f ca="1">+IF(OFFSET('Water Data'!$H$29,0,10*ROW('Water Data'!H24))="","",OFFSET('Water Data'!$H$29,0,10*ROW('Water Data'!H24)))</f>
        <v/>
      </c>
      <c r="CH30" s="369" t="str">
        <f ca="1">+IF(OFFSET('Water Data'!$I$27,0,10*ROW('Water Data'!I24))="","",OFFSET('Water Data'!$I$27,0,10*ROW('Water Data'!I24)))</f>
        <v/>
      </c>
      <c r="CI30" s="369" t="str">
        <f ca="1">+IF(OFFSET('Water Data'!$I$28,0,10*ROW('Water Data'!I24))="","",OFFSET('Water Data'!$I$28,0,10*ROW('Water Data'!I24)))</f>
        <v/>
      </c>
      <c r="CJ30" s="369" t="str">
        <f ca="1">+IF(OFFSET('Water Data'!$I$29,0,10*ROW('Water Data'!I24))="","",OFFSET('Water Data'!$I$29,0,10*ROW('Water Data'!I24)))</f>
        <v/>
      </c>
      <c r="CK30" s="369" t="str">
        <f ca="1">+IF(OFFSET('Sanitation Data'!$D$28,0,10*ROW('Sanitation Data'!D24))="","",OFFSET('Sanitation Data'!$D$28,0,10*ROW('Sanitation Data'!D24)))</f>
        <v/>
      </c>
      <c r="CL30" s="369" t="str">
        <f ca="1">+IF(OFFSET('Sanitation Data'!$D$29,0,10*ROW('Sanitation Data'!D24))="","",OFFSET('Sanitation Data'!$D$29,0,10*ROW('Sanitation Data'!D24)))</f>
        <v/>
      </c>
      <c r="CM30" s="369" t="str">
        <f ca="1">+IF(OFFSET('Sanitation Data'!$D$30,0,10*ROW('Sanitation Data'!D24))="","",OFFSET('Sanitation Data'!$D$30,0,10*ROW('Sanitation Data'!D24)))</f>
        <v/>
      </c>
      <c r="CN30" s="369" t="str">
        <f ca="1">+IF(OFFSET('Sanitation Data'!$D$31,0,10*ROW('Sanitation Data'!D24))="","",OFFSET('Sanitation Data'!$D$31,0,10*ROW('Sanitation Data'!D24)))</f>
        <v/>
      </c>
      <c r="CO30" s="369" t="str">
        <f ca="1">+IF(OFFSET('Sanitation Data'!$D$32,0,10*ROW('Sanitation Data'!D24))="","",OFFSET('Sanitation Data'!$D$32,0,10*ROW('Sanitation Data'!D24)))</f>
        <v/>
      </c>
      <c r="CP30" s="369" t="str">
        <f ca="1">+IF(OFFSET('Sanitation Data'!$E$28,0,10*ROW('Sanitation Data'!E24))="","",OFFSET('Sanitation Data'!$E$28,0,10*ROW('Sanitation Data'!E24)))</f>
        <v/>
      </c>
      <c r="CQ30" s="369" t="str">
        <f ca="1">+IF(OFFSET('Sanitation Data'!$E$29,0,10*ROW('Sanitation Data'!E24))="","",OFFSET('Sanitation Data'!$E$29,0,10*ROW('Sanitation Data'!E24)))</f>
        <v/>
      </c>
      <c r="CR30" s="369" t="str">
        <f ca="1">+IF(OFFSET('Sanitation Data'!$E$30,0,10*ROW('Sanitation Data'!E24))="","",OFFSET('Sanitation Data'!$E$30,0,10*ROW('Sanitation Data'!E24)))</f>
        <v/>
      </c>
      <c r="CS30" s="369" t="str">
        <f ca="1">+IF(OFFSET('Sanitation Data'!$E$31,0,10*ROW('Sanitation Data'!E24))="","",OFFSET('Sanitation Data'!$E$31,0,10*ROW('Sanitation Data'!E24)))</f>
        <v/>
      </c>
      <c r="CT30" s="369" t="str">
        <f ca="1">+IF(OFFSET('Sanitation Data'!$E$32,0,10*ROW('Sanitation Data'!E24))="","",OFFSET('Sanitation Data'!$E$32,0,10*ROW('Sanitation Data'!E24)))</f>
        <v/>
      </c>
      <c r="CU30" s="369" t="str">
        <f ca="1">+IF(OFFSET('Sanitation Data'!$F$28,0,10*ROW('Sanitation Data'!F24))="","",OFFSET('Sanitation Data'!$F$28,0,10*ROW('Sanitation Data'!F24)))</f>
        <v/>
      </c>
      <c r="CV30" s="369" t="str">
        <f ca="1">+IF(OFFSET('Sanitation Data'!$F$29,0,10*ROW('Sanitation Data'!F24))="","",OFFSET('Sanitation Data'!$F$29,0,10*ROW('Sanitation Data'!F24)))</f>
        <v/>
      </c>
      <c r="CW30" s="369" t="str">
        <f ca="1">+IF(OFFSET('Sanitation Data'!$F$30,0,10*ROW('Sanitation Data'!F24))="","",OFFSET('Sanitation Data'!$F$30,0,10*ROW('Sanitation Data'!F24)))</f>
        <v/>
      </c>
      <c r="CX30" s="369" t="str">
        <f ca="1">+IF(OFFSET('Sanitation Data'!$F$31,0,10*ROW('Sanitation Data'!F24))="","",OFFSET('Sanitation Data'!$F$31,0,10*ROW('Sanitation Data'!F24)))</f>
        <v/>
      </c>
      <c r="CY30" s="369" t="str">
        <f ca="1">+IF(OFFSET('Sanitation Data'!$F$32,0,10*ROW('Sanitation Data'!F24))="","",OFFSET('Sanitation Data'!$F$32,0,10*ROW('Sanitation Data'!F24)))</f>
        <v/>
      </c>
      <c r="CZ30" s="369" t="str">
        <f ca="1">+IF(OFFSET('Sanitation Data'!$G$28,0,10*ROW('Sanitation Data'!G24))="","",OFFSET('Sanitation Data'!$G$28,0,10*ROW('Sanitation Data'!G24)))</f>
        <v/>
      </c>
      <c r="DA30" s="369" t="str">
        <f ca="1">+IF(OFFSET('Sanitation Data'!$G$29,0,10*ROW('Sanitation Data'!G24))="","",OFFSET('Sanitation Data'!$G$29,0,10*ROW('Sanitation Data'!G24)))</f>
        <v/>
      </c>
      <c r="DB30" s="369" t="str">
        <f ca="1">+IF(OFFSET('Sanitation Data'!$G$30,0,10*ROW('Sanitation Data'!G24))="","",OFFSET('Sanitation Data'!$G$30,0,10*ROW('Sanitation Data'!G24)))</f>
        <v/>
      </c>
      <c r="DC30" s="369" t="str">
        <f ca="1">+IF(OFFSET('Sanitation Data'!$G$31,0,10*ROW('Sanitation Data'!G24))="","",OFFSET('Sanitation Data'!$G$31,0,10*ROW('Sanitation Data'!G24)))</f>
        <v/>
      </c>
      <c r="DD30" s="369" t="str">
        <f ca="1">+IF(OFFSET('Sanitation Data'!$G$32,0,10*ROW('Sanitation Data'!G24))="","",OFFSET('Sanitation Data'!$G$32,0,10*ROW('Sanitation Data'!G24)))</f>
        <v/>
      </c>
      <c r="DE30" s="369" t="str">
        <f ca="1">+IF(OFFSET('Sanitation Data'!$H$28,0,10*ROW('Sanitation Data'!H24))="","",OFFSET('Sanitation Data'!$H$28,0,10*ROW('Sanitation Data'!H24)))</f>
        <v/>
      </c>
      <c r="DF30" s="369" t="str">
        <f ca="1">+IF(OFFSET('Sanitation Data'!$H$29,0,10*ROW('Sanitation Data'!H24))="","",OFFSET('Sanitation Data'!$H$29,0,10*ROW('Sanitation Data'!H24)))</f>
        <v/>
      </c>
      <c r="DG30" s="369" t="str">
        <f ca="1">+IF(OFFSET('Sanitation Data'!$H$30,0,10*ROW('Sanitation Data'!H24))="","",OFFSET('Sanitation Data'!$H$30,0,10*ROW('Sanitation Data'!H24)))</f>
        <v/>
      </c>
      <c r="DH30" s="369" t="str">
        <f ca="1">+IF(OFFSET('Sanitation Data'!$H$31,0,10*ROW('Sanitation Data'!H24))="","",OFFSET('Sanitation Data'!$H$31,0,10*ROW('Sanitation Data'!H24)))</f>
        <v/>
      </c>
      <c r="DI30" s="369" t="str">
        <f ca="1">+IF(OFFSET('Sanitation Data'!$H$32,0,10*ROW('Sanitation Data'!H24))="","",OFFSET('Sanitation Data'!$H$32,0,10*ROW('Sanitation Data'!H24)))</f>
        <v/>
      </c>
      <c r="DJ30" s="369" t="str">
        <f ca="1">+IF(OFFSET('Sanitation Data'!$I$28,0,10*ROW('Sanitation Data'!I24))="","",OFFSET('Sanitation Data'!$I$28,0,10*ROW('Sanitation Data'!I24)))</f>
        <v/>
      </c>
      <c r="DK30" s="369" t="str">
        <f ca="1">+IF(OFFSET('Sanitation Data'!$I$29,0,10*ROW('Sanitation Data'!I24))="","",OFFSET('Sanitation Data'!$I$29,0,10*ROW('Sanitation Data'!I24)))</f>
        <v/>
      </c>
      <c r="DL30" s="369" t="str">
        <f ca="1">+IF(OFFSET('Sanitation Data'!$I$30,0,10*ROW('Sanitation Data'!I24))="","",OFFSET('Sanitation Data'!$I$30,0,10*ROW('Sanitation Data'!I24)))</f>
        <v/>
      </c>
      <c r="DM30" s="369" t="str">
        <f ca="1">+IF(OFFSET('Sanitation Data'!$I$31,0,10*ROW('Sanitation Data'!I24))="","",OFFSET('Sanitation Data'!$I$31,0,10*ROW('Sanitation Data'!I24)))</f>
        <v/>
      </c>
      <c r="DN30" s="369" t="str">
        <f ca="1">+IF(OFFSET('Sanitation Data'!$I$32,0,10*ROW('Sanitation Data'!I24))="","",OFFSET('Sanitation Data'!$I$32,0,10*ROW('Sanitation Data'!I24)))</f>
        <v/>
      </c>
      <c r="DO30" s="369" t="str">
        <f ca="1">+IF(OFFSET('Hygiene Data'!$D$11,0,10*ROW('Hygiene Data'!D24))="","",OFFSET('Hygiene Data'!$D$11,0,10*ROW('Hygiene Data'!D24)))</f>
        <v/>
      </c>
      <c r="DP30" s="369" t="str">
        <f ca="1">+IF(OFFSET('Hygiene Data'!$D$12,0,10*ROW('Hygiene Data'!D24))="","",OFFSET('Hygiene Data'!$D$12,0,10*ROW('Hygiene Data'!D24)))</f>
        <v/>
      </c>
      <c r="DQ30" s="369" t="str">
        <f ca="1">+IF(OFFSET('Hygiene Data'!$D$13,0,10*ROW('Hygiene Data'!D24))="","",OFFSET('Hygiene Data'!$D$13,0,10*ROW('Hygiene Data'!D24)))</f>
        <v/>
      </c>
      <c r="DR30" s="369" t="str">
        <f ca="1">+IF(OFFSET('Hygiene Data'!$E$11,0,10*ROW('Hygiene Data'!E24))="","",OFFSET('Hygiene Data'!$E$11,0,10*ROW('Hygiene Data'!E24)))</f>
        <v/>
      </c>
      <c r="DS30" s="369" t="str">
        <f ca="1">+IF(OFFSET('Hygiene Data'!$E$12,0,10*ROW('Hygiene Data'!E24))="","",OFFSET('Hygiene Data'!$E$12,0,10*ROW('Hygiene Data'!E24)))</f>
        <v/>
      </c>
      <c r="DT30" s="369" t="str">
        <f ca="1">+IF(OFFSET('Hygiene Data'!$E$13,0,10*ROW('Hygiene Data'!E24))="","",OFFSET('Hygiene Data'!$E$13,0,10*ROW('Hygiene Data'!E24)))</f>
        <v/>
      </c>
      <c r="DU30" s="369" t="str">
        <f ca="1">+IF(OFFSET('Hygiene Data'!$F$11,0,10*ROW('Hygiene Data'!F24))="","",OFFSET('Hygiene Data'!$F$11,0,10*ROW('Hygiene Data'!F24)))</f>
        <v/>
      </c>
      <c r="DV30" s="369" t="str">
        <f ca="1">+IF(OFFSET('Hygiene Data'!$F$12,0,10*ROW('Hygiene Data'!F24))="","",OFFSET('Hygiene Data'!$F$12,0,10*ROW('Hygiene Data'!F24)))</f>
        <v/>
      </c>
      <c r="DW30" s="369" t="str">
        <f ca="1">+IF(OFFSET('Hygiene Data'!$F$13,0,10*ROW('Hygiene Data'!F24))="","",OFFSET('Hygiene Data'!$F$13,0,10*ROW('Hygiene Data'!F24)))</f>
        <v/>
      </c>
      <c r="DX30" s="369" t="str">
        <f ca="1">+IF(OFFSET('Hygiene Data'!$G$11,0,10*ROW('Hygiene Data'!G24))="","",OFFSET('Hygiene Data'!$G$11,0,10*ROW('Hygiene Data'!G24)))</f>
        <v/>
      </c>
      <c r="DY30" s="369" t="str">
        <f ca="1">+IF(OFFSET('Hygiene Data'!$G$12,0,10*ROW('Hygiene Data'!G24))="","",OFFSET('Hygiene Data'!$G$12,0,10*ROW('Hygiene Data'!G24)))</f>
        <v/>
      </c>
      <c r="DZ30" s="369" t="str">
        <f ca="1">+IF(OFFSET('Hygiene Data'!$G$13,0,10*ROW('Hygiene Data'!G24))="","",OFFSET('Hygiene Data'!$G$13,0,10*ROW('Hygiene Data'!G24)))</f>
        <v/>
      </c>
      <c r="EA30" s="369" t="str">
        <f ca="1">+IF(OFFSET('Hygiene Data'!$H$11,0,10*ROW('Hygiene Data'!H24))="","",OFFSET('Hygiene Data'!$H$11,0,10*ROW('Hygiene Data'!H24)))</f>
        <v/>
      </c>
      <c r="EB30" s="369" t="str">
        <f ca="1">+IF(OFFSET('Hygiene Data'!$H$12,0,10*ROW('Hygiene Data'!H24))="","",OFFSET('Hygiene Data'!$H$12,0,10*ROW('Hygiene Data'!H24)))</f>
        <v/>
      </c>
      <c r="EC30" s="369" t="str">
        <f ca="1">+IF(OFFSET('Hygiene Data'!$H$13,0,10*ROW('Hygiene Data'!H24))="","",OFFSET('Hygiene Data'!$H$13,0,10*ROW('Hygiene Data'!H24)))</f>
        <v/>
      </c>
      <c r="ED30" s="369" t="str">
        <f ca="1">+IF(OFFSET('Hygiene Data'!$I$11,0,10*ROW('Hygiene Data'!I24))="","",OFFSET('Hygiene Data'!$I$11,0,10*ROW('Hygiene Data'!I24)))</f>
        <v/>
      </c>
      <c r="EE30" s="369" t="str">
        <f ca="1">+IF(OFFSET('Hygiene Data'!$I$12,0,10*ROW('Hygiene Data'!I24))="","",OFFSET('Hygiene Data'!$I$12,0,10*ROW('Hygiene Data'!I24)))</f>
        <v/>
      </c>
      <c r="EF30" s="369" t="str">
        <f ca="1">+IF(OFFSET('Hygiene Data'!$I$13,0,10*ROW('Hygiene Data'!I24))="","",OFFSET('Hygiene Data'!$I$13,0,10*ROW('Hygiene Data'!I24)))</f>
        <v/>
      </c>
    </row>
    <row r="31" spans="1:136" x14ac:dyDescent="0.25">
      <c r="A31" s="478" t="str">
        <f ca="1">+IF(OFFSET('Water Data'!$B$2,0,10*ROW('Water Data'!E25))="","",OFFSET('Water Data'!$B$2,0,10*ROW('Water Data'!E25)))</f>
        <v/>
      </c>
      <c r="B31" s="47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5" t="str">
        <f t="shared" ca="1" si="0"/>
        <v/>
      </c>
      <c r="D31" s="50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9" t="str">
        <f ca="1">+IF(OFFSET('Water Data'!$D$27,0,10*ROW('Water Data'!D25))="","",OFFSET('Water Data'!$D$27,0,10*ROW('Water Data'!D25)))</f>
        <v/>
      </c>
      <c r="BT31" s="369" t="str">
        <f ca="1">+IF(OFFSET('Water Data'!$D$28,0,10*ROW('Water Data'!D25))="","",OFFSET('Water Data'!$D$28,0,10*ROW('Water Data'!D25)))</f>
        <v/>
      </c>
      <c r="BU31" s="369" t="str">
        <f ca="1">+IF(OFFSET('Water Data'!$D$29,0,10*ROW('Water Data'!D25))="","",OFFSET('Water Data'!$D$29,0,10*ROW('Water Data'!D25)))</f>
        <v/>
      </c>
      <c r="BV31" s="369" t="str">
        <f ca="1">+IF(OFFSET('Water Data'!$E$27,0,10*ROW('Water Data'!E25))="","",OFFSET('Water Data'!$E$27,0,10*ROW('Water Data'!E25)))</f>
        <v/>
      </c>
      <c r="BW31" s="369" t="str">
        <f ca="1">+IF(OFFSET('Water Data'!$E$28,0,10*ROW('Water Data'!E25))="","",OFFSET('Water Data'!$E$28,0,10*ROW('Water Data'!E25)))</f>
        <v/>
      </c>
      <c r="BX31" s="369" t="str">
        <f ca="1">+IF(OFFSET('Water Data'!$E$29,0,10*ROW('Water Data'!E25))="","",OFFSET('Water Data'!$E$29,0,10*ROW('Water Data'!E25)))</f>
        <v/>
      </c>
      <c r="BY31" s="369" t="str">
        <f ca="1">+IF(OFFSET('Water Data'!$F$27,0,10*ROW('Water Data'!F25))="","",OFFSET('Water Data'!$F$27,0,10*ROW('Water Data'!F25)))</f>
        <v/>
      </c>
      <c r="BZ31" s="369" t="str">
        <f ca="1">+IF(OFFSET('Water Data'!$F$28,0,10*ROW('Water Data'!F25))="","",OFFSET('Water Data'!$F$28,0,10*ROW('Water Data'!F25)))</f>
        <v/>
      </c>
      <c r="CA31" s="369" t="str">
        <f ca="1">+IF(OFFSET('Water Data'!$F$29,0,10*ROW('Water Data'!F25))="","",OFFSET('Water Data'!$F$29,0,10*ROW('Water Data'!F25)))</f>
        <v/>
      </c>
      <c r="CB31" s="369" t="str">
        <f ca="1">+IF(OFFSET('Water Data'!$G$27,0,10*ROW('Water Data'!G25))="","",OFFSET('Water Data'!$G$27,0,10*ROW('Water Data'!G25)))</f>
        <v/>
      </c>
      <c r="CC31" s="369" t="str">
        <f ca="1">+IF(OFFSET('Water Data'!$G$28,0,10*ROW('Water Data'!G25))="","",OFFSET('Water Data'!$G$28,0,10*ROW('Water Data'!G25)))</f>
        <v/>
      </c>
      <c r="CD31" s="369" t="str">
        <f ca="1">+IF(OFFSET('Water Data'!$G$29,0,10*ROW('Water Data'!G25))="","",OFFSET('Water Data'!$G$29,0,10*ROW('Water Data'!G25)))</f>
        <v/>
      </c>
      <c r="CE31" s="369" t="str">
        <f ca="1">+IF(OFFSET('Water Data'!$H$27,0,10*ROW('Water Data'!H25))="","",OFFSET('Water Data'!$H$27,0,10*ROW('Water Data'!H25)))</f>
        <v/>
      </c>
      <c r="CF31" s="369" t="str">
        <f ca="1">+IF(OFFSET('Water Data'!$H$28,0,10*ROW('Water Data'!H25))="","",OFFSET('Water Data'!$H$28,0,10*ROW('Water Data'!H25)))</f>
        <v/>
      </c>
      <c r="CG31" s="369" t="str">
        <f ca="1">+IF(OFFSET('Water Data'!$H$29,0,10*ROW('Water Data'!H25))="","",OFFSET('Water Data'!$H$29,0,10*ROW('Water Data'!H25)))</f>
        <v/>
      </c>
      <c r="CH31" s="369" t="str">
        <f ca="1">+IF(OFFSET('Water Data'!$I$27,0,10*ROW('Water Data'!I25))="","",OFFSET('Water Data'!$I$27,0,10*ROW('Water Data'!I25)))</f>
        <v/>
      </c>
      <c r="CI31" s="369" t="str">
        <f ca="1">+IF(OFFSET('Water Data'!$I$28,0,10*ROW('Water Data'!I25))="","",OFFSET('Water Data'!$I$28,0,10*ROW('Water Data'!I25)))</f>
        <v/>
      </c>
      <c r="CJ31" s="369" t="str">
        <f ca="1">+IF(OFFSET('Water Data'!$I$29,0,10*ROW('Water Data'!I25))="","",OFFSET('Water Data'!$I$29,0,10*ROW('Water Data'!I25)))</f>
        <v/>
      </c>
      <c r="CK31" s="369" t="str">
        <f ca="1">+IF(OFFSET('Sanitation Data'!$D$28,0,10*ROW('Sanitation Data'!D25))="","",OFFSET('Sanitation Data'!$D$28,0,10*ROW('Sanitation Data'!D25)))</f>
        <v/>
      </c>
      <c r="CL31" s="369" t="str">
        <f ca="1">+IF(OFFSET('Sanitation Data'!$D$29,0,10*ROW('Sanitation Data'!D25))="","",OFFSET('Sanitation Data'!$D$29,0,10*ROW('Sanitation Data'!D25)))</f>
        <v/>
      </c>
      <c r="CM31" s="369" t="str">
        <f ca="1">+IF(OFFSET('Sanitation Data'!$D$30,0,10*ROW('Sanitation Data'!D25))="","",OFFSET('Sanitation Data'!$D$30,0,10*ROW('Sanitation Data'!D25)))</f>
        <v/>
      </c>
      <c r="CN31" s="369" t="str">
        <f ca="1">+IF(OFFSET('Sanitation Data'!$D$31,0,10*ROW('Sanitation Data'!D25))="","",OFFSET('Sanitation Data'!$D$31,0,10*ROW('Sanitation Data'!D25)))</f>
        <v/>
      </c>
      <c r="CO31" s="369" t="str">
        <f ca="1">+IF(OFFSET('Sanitation Data'!$D$32,0,10*ROW('Sanitation Data'!D25))="","",OFFSET('Sanitation Data'!$D$32,0,10*ROW('Sanitation Data'!D25)))</f>
        <v/>
      </c>
      <c r="CP31" s="369" t="str">
        <f ca="1">+IF(OFFSET('Sanitation Data'!$E$28,0,10*ROW('Sanitation Data'!E25))="","",OFFSET('Sanitation Data'!$E$28,0,10*ROW('Sanitation Data'!E25)))</f>
        <v/>
      </c>
      <c r="CQ31" s="369" t="str">
        <f ca="1">+IF(OFFSET('Sanitation Data'!$E$29,0,10*ROW('Sanitation Data'!E25))="","",OFFSET('Sanitation Data'!$E$29,0,10*ROW('Sanitation Data'!E25)))</f>
        <v/>
      </c>
      <c r="CR31" s="369" t="str">
        <f ca="1">+IF(OFFSET('Sanitation Data'!$E$30,0,10*ROW('Sanitation Data'!E25))="","",OFFSET('Sanitation Data'!$E$30,0,10*ROW('Sanitation Data'!E25)))</f>
        <v/>
      </c>
      <c r="CS31" s="369" t="str">
        <f ca="1">+IF(OFFSET('Sanitation Data'!$E$31,0,10*ROW('Sanitation Data'!E25))="","",OFFSET('Sanitation Data'!$E$31,0,10*ROW('Sanitation Data'!E25)))</f>
        <v/>
      </c>
      <c r="CT31" s="369" t="str">
        <f ca="1">+IF(OFFSET('Sanitation Data'!$E$32,0,10*ROW('Sanitation Data'!E25))="","",OFFSET('Sanitation Data'!$E$32,0,10*ROW('Sanitation Data'!E25)))</f>
        <v/>
      </c>
      <c r="CU31" s="369" t="str">
        <f ca="1">+IF(OFFSET('Sanitation Data'!$F$28,0,10*ROW('Sanitation Data'!F25))="","",OFFSET('Sanitation Data'!$F$28,0,10*ROW('Sanitation Data'!F25)))</f>
        <v/>
      </c>
      <c r="CV31" s="369" t="str">
        <f ca="1">+IF(OFFSET('Sanitation Data'!$F$29,0,10*ROW('Sanitation Data'!F25))="","",OFFSET('Sanitation Data'!$F$29,0,10*ROW('Sanitation Data'!F25)))</f>
        <v/>
      </c>
      <c r="CW31" s="369" t="str">
        <f ca="1">+IF(OFFSET('Sanitation Data'!$F$30,0,10*ROW('Sanitation Data'!F25))="","",OFFSET('Sanitation Data'!$F$30,0,10*ROW('Sanitation Data'!F25)))</f>
        <v/>
      </c>
      <c r="CX31" s="369" t="str">
        <f ca="1">+IF(OFFSET('Sanitation Data'!$F$31,0,10*ROW('Sanitation Data'!F25))="","",OFFSET('Sanitation Data'!$F$31,0,10*ROW('Sanitation Data'!F25)))</f>
        <v/>
      </c>
      <c r="CY31" s="369" t="str">
        <f ca="1">+IF(OFFSET('Sanitation Data'!$F$32,0,10*ROW('Sanitation Data'!F25))="","",OFFSET('Sanitation Data'!$F$32,0,10*ROW('Sanitation Data'!F25)))</f>
        <v/>
      </c>
      <c r="CZ31" s="369" t="str">
        <f ca="1">+IF(OFFSET('Sanitation Data'!$G$28,0,10*ROW('Sanitation Data'!G25))="","",OFFSET('Sanitation Data'!$G$28,0,10*ROW('Sanitation Data'!G25)))</f>
        <v/>
      </c>
      <c r="DA31" s="369" t="str">
        <f ca="1">+IF(OFFSET('Sanitation Data'!$G$29,0,10*ROW('Sanitation Data'!G25))="","",OFFSET('Sanitation Data'!$G$29,0,10*ROW('Sanitation Data'!G25)))</f>
        <v/>
      </c>
      <c r="DB31" s="369" t="str">
        <f ca="1">+IF(OFFSET('Sanitation Data'!$G$30,0,10*ROW('Sanitation Data'!G25))="","",OFFSET('Sanitation Data'!$G$30,0,10*ROW('Sanitation Data'!G25)))</f>
        <v/>
      </c>
      <c r="DC31" s="369" t="str">
        <f ca="1">+IF(OFFSET('Sanitation Data'!$G$31,0,10*ROW('Sanitation Data'!G25))="","",OFFSET('Sanitation Data'!$G$31,0,10*ROW('Sanitation Data'!G25)))</f>
        <v/>
      </c>
      <c r="DD31" s="369" t="str">
        <f ca="1">+IF(OFFSET('Sanitation Data'!$G$32,0,10*ROW('Sanitation Data'!G25))="","",OFFSET('Sanitation Data'!$G$32,0,10*ROW('Sanitation Data'!G25)))</f>
        <v/>
      </c>
      <c r="DE31" s="369" t="str">
        <f ca="1">+IF(OFFSET('Sanitation Data'!$H$28,0,10*ROW('Sanitation Data'!H25))="","",OFFSET('Sanitation Data'!$H$28,0,10*ROW('Sanitation Data'!H25)))</f>
        <v/>
      </c>
      <c r="DF31" s="369" t="str">
        <f ca="1">+IF(OFFSET('Sanitation Data'!$H$29,0,10*ROW('Sanitation Data'!H25))="","",OFFSET('Sanitation Data'!$H$29,0,10*ROW('Sanitation Data'!H25)))</f>
        <v/>
      </c>
      <c r="DG31" s="369" t="str">
        <f ca="1">+IF(OFFSET('Sanitation Data'!$H$30,0,10*ROW('Sanitation Data'!H25))="","",OFFSET('Sanitation Data'!$H$30,0,10*ROW('Sanitation Data'!H25)))</f>
        <v/>
      </c>
      <c r="DH31" s="369" t="str">
        <f ca="1">+IF(OFFSET('Sanitation Data'!$H$31,0,10*ROW('Sanitation Data'!H25))="","",OFFSET('Sanitation Data'!$H$31,0,10*ROW('Sanitation Data'!H25)))</f>
        <v/>
      </c>
      <c r="DI31" s="369" t="str">
        <f ca="1">+IF(OFFSET('Sanitation Data'!$H$32,0,10*ROW('Sanitation Data'!H25))="","",OFFSET('Sanitation Data'!$H$32,0,10*ROW('Sanitation Data'!H25)))</f>
        <v/>
      </c>
      <c r="DJ31" s="369" t="str">
        <f ca="1">+IF(OFFSET('Sanitation Data'!$I$28,0,10*ROW('Sanitation Data'!I25))="","",OFFSET('Sanitation Data'!$I$28,0,10*ROW('Sanitation Data'!I25)))</f>
        <v/>
      </c>
      <c r="DK31" s="369" t="str">
        <f ca="1">+IF(OFFSET('Sanitation Data'!$I$29,0,10*ROW('Sanitation Data'!I25))="","",OFFSET('Sanitation Data'!$I$29,0,10*ROW('Sanitation Data'!I25)))</f>
        <v/>
      </c>
      <c r="DL31" s="369" t="str">
        <f ca="1">+IF(OFFSET('Sanitation Data'!$I$30,0,10*ROW('Sanitation Data'!I25))="","",OFFSET('Sanitation Data'!$I$30,0,10*ROW('Sanitation Data'!I25)))</f>
        <v/>
      </c>
      <c r="DM31" s="369" t="str">
        <f ca="1">+IF(OFFSET('Sanitation Data'!$I$31,0,10*ROW('Sanitation Data'!I25))="","",OFFSET('Sanitation Data'!$I$31,0,10*ROW('Sanitation Data'!I25)))</f>
        <v/>
      </c>
      <c r="DN31" s="369" t="str">
        <f ca="1">+IF(OFFSET('Sanitation Data'!$I$32,0,10*ROW('Sanitation Data'!I25))="","",OFFSET('Sanitation Data'!$I$32,0,10*ROW('Sanitation Data'!I25)))</f>
        <v/>
      </c>
      <c r="DO31" s="369" t="str">
        <f ca="1">+IF(OFFSET('Hygiene Data'!$D$11,0,10*ROW('Hygiene Data'!D25))="","",OFFSET('Hygiene Data'!$D$11,0,10*ROW('Hygiene Data'!D25)))</f>
        <v/>
      </c>
      <c r="DP31" s="369" t="str">
        <f ca="1">+IF(OFFSET('Hygiene Data'!$D$12,0,10*ROW('Hygiene Data'!D25))="","",OFFSET('Hygiene Data'!$D$12,0,10*ROW('Hygiene Data'!D25)))</f>
        <v/>
      </c>
      <c r="DQ31" s="369" t="str">
        <f ca="1">+IF(OFFSET('Hygiene Data'!$D$13,0,10*ROW('Hygiene Data'!D25))="","",OFFSET('Hygiene Data'!$D$13,0,10*ROW('Hygiene Data'!D25)))</f>
        <v/>
      </c>
      <c r="DR31" s="369" t="str">
        <f ca="1">+IF(OFFSET('Hygiene Data'!$E$11,0,10*ROW('Hygiene Data'!E25))="","",OFFSET('Hygiene Data'!$E$11,0,10*ROW('Hygiene Data'!E25)))</f>
        <v/>
      </c>
      <c r="DS31" s="369" t="str">
        <f ca="1">+IF(OFFSET('Hygiene Data'!$E$12,0,10*ROW('Hygiene Data'!E25))="","",OFFSET('Hygiene Data'!$E$12,0,10*ROW('Hygiene Data'!E25)))</f>
        <v/>
      </c>
      <c r="DT31" s="369" t="str">
        <f ca="1">+IF(OFFSET('Hygiene Data'!$E$13,0,10*ROW('Hygiene Data'!E25))="","",OFFSET('Hygiene Data'!$E$13,0,10*ROW('Hygiene Data'!E25)))</f>
        <v/>
      </c>
      <c r="DU31" s="369" t="str">
        <f ca="1">+IF(OFFSET('Hygiene Data'!$F$11,0,10*ROW('Hygiene Data'!F25))="","",OFFSET('Hygiene Data'!$F$11,0,10*ROW('Hygiene Data'!F25)))</f>
        <v/>
      </c>
      <c r="DV31" s="369" t="str">
        <f ca="1">+IF(OFFSET('Hygiene Data'!$F$12,0,10*ROW('Hygiene Data'!F25))="","",OFFSET('Hygiene Data'!$F$12,0,10*ROW('Hygiene Data'!F25)))</f>
        <v/>
      </c>
      <c r="DW31" s="369" t="str">
        <f ca="1">+IF(OFFSET('Hygiene Data'!$F$13,0,10*ROW('Hygiene Data'!F25))="","",OFFSET('Hygiene Data'!$F$13,0,10*ROW('Hygiene Data'!F25)))</f>
        <v/>
      </c>
      <c r="DX31" s="369" t="str">
        <f ca="1">+IF(OFFSET('Hygiene Data'!$G$11,0,10*ROW('Hygiene Data'!G25))="","",OFFSET('Hygiene Data'!$G$11,0,10*ROW('Hygiene Data'!G25)))</f>
        <v/>
      </c>
      <c r="DY31" s="369" t="str">
        <f ca="1">+IF(OFFSET('Hygiene Data'!$G$12,0,10*ROW('Hygiene Data'!G25))="","",OFFSET('Hygiene Data'!$G$12,0,10*ROW('Hygiene Data'!G25)))</f>
        <v/>
      </c>
      <c r="DZ31" s="369" t="str">
        <f ca="1">+IF(OFFSET('Hygiene Data'!$G$13,0,10*ROW('Hygiene Data'!G25))="","",OFFSET('Hygiene Data'!$G$13,0,10*ROW('Hygiene Data'!G25)))</f>
        <v/>
      </c>
      <c r="EA31" s="369" t="str">
        <f ca="1">+IF(OFFSET('Hygiene Data'!$H$11,0,10*ROW('Hygiene Data'!H25))="","",OFFSET('Hygiene Data'!$H$11,0,10*ROW('Hygiene Data'!H25)))</f>
        <v/>
      </c>
      <c r="EB31" s="369" t="str">
        <f ca="1">+IF(OFFSET('Hygiene Data'!$H$12,0,10*ROW('Hygiene Data'!H25))="","",OFFSET('Hygiene Data'!$H$12,0,10*ROW('Hygiene Data'!H25)))</f>
        <v/>
      </c>
      <c r="EC31" s="369" t="str">
        <f ca="1">+IF(OFFSET('Hygiene Data'!$H$13,0,10*ROW('Hygiene Data'!H25))="","",OFFSET('Hygiene Data'!$H$13,0,10*ROW('Hygiene Data'!H25)))</f>
        <v/>
      </c>
      <c r="ED31" s="369" t="str">
        <f ca="1">+IF(OFFSET('Hygiene Data'!$I$11,0,10*ROW('Hygiene Data'!I25))="","",OFFSET('Hygiene Data'!$I$11,0,10*ROW('Hygiene Data'!I25)))</f>
        <v/>
      </c>
      <c r="EE31" s="369" t="str">
        <f ca="1">+IF(OFFSET('Hygiene Data'!$I$12,0,10*ROW('Hygiene Data'!I25))="","",OFFSET('Hygiene Data'!$I$12,0,10*ROW('Hygiene Data'!I25)))</f>
        <v/>
      </c>
      <c r="EF31" s="369" t="str">
        <f ca="1">+IF(OFFSET('Hygiene Data'!$I$13,0,10*ROW('Hygiene Data'!I25))="","",OFFSET('Hygiene Data'!$I$13,0,10*ROW('Hygiene Data'!I25)))</f>
        <v/>
      </c>
    </row>
    <row r="32" spans="1:136" x14ac:dyDescent="0.25">
      <c r="A32" s="478" t="str">
        <f ca="1">+IF(OFFSET('Water Data'!$B$2,0,10*ROW('Water Data'!E26))="","",OFFSET('Water Data'!$B$2,0,10*ROW('Water Data'!E26)))</f>
        <v/>
      </c>
      <c r="B32" s="47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5" t="str">
        <f t="shared" ca="1" si="0"/>
        <v/>
      </c>
      <c r="D32" s="50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9" t="str">
        <f ca="1">+IF(OFFSET('Water Data'!$D$27,0,10*ROW('Water Data'!D26))="","",OFFSET('Water Data'!$D$27,0,10*ROW('Water Data'!D26)))</f>
        <v/>
      </c>
      <c r="BT32" s="369" t="str">
        <f ca="1">+IF(OFFSET('Water Data'!$D$28,0,10*ROW('Water Data'!D26))="","",OFFSET('Water Data'!$D$28,0,10*ROW('Water Data'!D26)))</f>
        <v/>
      </c>
      <c r="BU32" s="369" t="str">
        <f ca="1">+IF(OFFSET('Water Data'!$D$29,0,10*ROW('Water Data'!D26))="","",OFFSET('Water Data'!$D$29,0,10*ROW('Water Data'!D26)))</f>
        <v/>
      </c>
      <c r="BV32" s="369" t="str">
        <f ca="1">+IF(OFFSET('Water Data'!$E$27,0,10*ROW('Water Data'!E26))="","",OFFSET('Water Data'!$E$27,0,10*ROW('Water Data'!E26)))</f>
        <v/>
      </c>
      <c r="BW32" s="369" t="str">
        <f ca="1">+IF(OFFSET('Water Data'!$E$28,0,10*ROW('Water Data'!E26))="","",OFFSET('Water Data'!$E$28,0,10*ROW('Water Data'!E26)))</f>
        <v/>
      </c>
      <c r="BX32" s="369" t="str">
        <f ca="1">+IF(OFFSET('Water Data'!$E$29,0,10*ROW('Water Data'!E26))="","",OFFSET('Water Data'!$E$29,0,10*ROW('Water Data'!E26)))</f>
        <v/>
      </c>
      <c r="BY32" s="369" t="str">
        <f ca="1">+IF(OFFSET('Water Data'!$F$27,0,10*ROW('Water Data'!F26))="","",OFFSET('Water Data'!$F$27,0,10*ROW('Water Data'!F26)))</f>
        <v/>
      </c>
      <c r="BZ32" s="369" t="str">
        <f ca="1">+IF(OFFSET('Water Data'!$F$28,0,10*ROW('Water Data'!F26))="","",OFFSET('Water Data'!$F$28,0,10*ROW('Water Data'!F26)))</f>
        <v/>
      </c>
      <c r="CA32" s="369" t="str">
        <f ca="1">+IF(OFFSET('Water Data'!$F$29,0,10*ROW('Water Data'!F26))="","",OFFSET('Water Data'!$F$29,0,10*ROW('Water Data'!F26)))</f>
        <v/>
      </c>
      <c r="CB32" s="369" t="str">
        <f ca="1">+IF(OFFSET('Water Data'!$G$27,0,10*ROW('Water Data'!G26))="","",OFFSET('Water Data'!$G$27,0,10*ROW('Water Data'!G26)))</f>
        <v/>
      </c>
      <c r="CC32" s="369" t="str">
        <f ca="1">+IF(OFFSET('Water Data'!$G$28,0,10*ROW('Water Data'!G26))="","",OFFSET('Water Data'!$G$28,0,10*ROW('Water Data'!G26)))</f>
        <v/>
      </c>
      <c r="CD32" s="369" t="str">
        <f ca="1">+IF(OFFSET('Water Data'!$G$29,0,10*ROW('Water Data'!G26))="","",OFFSET('Water Data'!$G$29,0,10*ROW('Water Data'!G26)))</f>
        <v/>
      </c>
      <c r="CE32" s="369" t="str">
        <f ca="1">+IF(OFFSET('Water Data'!$H$27,0,10*ROW('Water Data'!H26))="","",OFFSET('Water Data'!$H$27,0,10*ROW('Water Data'!H26)))</f>
        <v/>
      </c>
      <c r="CF32" s="369" t="str">
        <f ca="1">+IF(OFFSET('Water Data'!$H$28,0,10*ROW('Water Data'!H26))="","",OFFSET('Water Data'!$H$28,0,10*ROW('Water Data'!H26)))</f>
        <v/>
      </c>
      <c r="CG32" s="369" t="str">
        <f ca="1">+IF(OFFSET('Water Data'!$H$29,0,10*ROW('Water Data'!H26))="","",OFFSET('Water Data'!$H$29,0,10*ROW('Water Data'!H26)))</f>
        <v/>
      </c>
      <c r="CH32" s="369" t="str">
        <f ca="1">+IF(OFFSET('Water Data'!$I$27,0,10*ROW('Water Data'!I26))="","",OFFSET('Water Data'!$I$27,0,10*ROW('Water Data'!I26)))</f>
        <v/>
      </c>
      <c r="CI32" s="369" t="str">
        <f ca="1">+IF(OFFSET('Water Data'!$I$28,0,10*ROW('Water Data'!I26))="","",OFFSET('Water Data'!$I$28,0,10*ROW('Water Data'!I26)))</f>
        <v/>
      </c>
      <c r="CJ32" s="369" t="str">
        <f ca="1">+IF(OFFSET('Water Data'!$I$29,0,10*ROW('Water Data'!I26))="","",OFFSET('Water Data'!$I$29,0,10*ROW('Water Data'!I26)))</f>
        <v/>
      </c>
      <c r="CK32" s="369" t="str">
        <f ca="1">+IF(OFFSET('Sanitation Data'!$D$28,0,10*ROW('Sanitation Data'!D26))="","",OFFSET('Sanitation Data'!$D$28,0,10*ROW('Sanitation Data'!D26)))</f>
        <v/>
      </c>
      <c r="CL32" s="369" t="str">
        <f ca="1">+IF(OFFSET('Sanitation Data'!$D$29,0,10*ROW('Sanitation Data'!D26))="","",OFFSET('Sanitation Data'!$D$29,0,10*ROW('Sanitation Data'!D26)))</f>
        <v/>
      </c>
      <c r="CM32" s="369" t="str">
        <f ca="1">+IF(OFFSET('Sanitation Data'!$D$30,0,10*ROW('Sanitation Data'!D26))="","",OFFSET('Sanitation Data'!$D$30,0,10*ROW('Sanitation Data'!D26)))</f>
        <v/>
      </c>
      <c r="CN32" s="369" t="str">
        <f ca="1">+IF(OFFSET('Sanitation Data'!$D$31,0,10*ROW('Sanitation Data'!D26))="","",OFFSET('Sanitation Data'!$D$31,0,10*ROW('Sanitation Data'!D26)))</f>
        <v/>
      </c>
      <c r="CO32" s="369" t="str">
        <f ca="1">+IF(OFFSET('Sanitation Data'!$D$32,0,10*ROW('Sanitation Data'!D26))="","",OFFSET('Sanitation Data'!$D$32,0,10*ROW('Sanitation Data'!D26)))</f>
        <v/>
      </c>
      <c r="CP32" s="369" t="str">
        <f ca="1">+IF(OFFSET('Sanitation Data'!$E$28,0,10*ROW('Sanitation Data'!E26))="","",OFFSET('Sanitation Data'!$E$28,0,10*ROW('Sanitation Data'!E26)))</f>
        <v/>
      </c>
      <c r="CQ32" s="369" t="str">
        <f ca="1">+IF(OFFSET('Sanitation Data'!$E$29,0,10*ROW('Sanitation Data'!E26))="","",OFFSET('Sanitation Data'!$E$29,0,10*ROW('Sanitation Data'!E26)))</f>
        <v/>
      </c>
      <c r="CR32" s="369" t="str">
        <f ca="1">+IF(OFFSET('Sanitation Data'!$E$30,0,10*ROW('Sanitation Data'!E26))="","",OFFSET('Sanitation Data'!$E$30,0,10*ROW('Sanitation Data'!E26)))</f>
        <v/>
      </c>
      <c r="CS32" s="369" t="str">
        <f ca="1">+IF(OFFSET('Sanitation Data'!$E$31,0,10*ROW('Sanitation Data'!E26))="","",OFFSET('Sanitation Data'!$E$31,0,10*ROW('Sanitation Data'!E26)))</f>
        <v/>
      </c>
      <c r="CT32" s="369" t="str">
        <f ca="1">+IF(OFFSET('Sanitation Data'!$E$32,0,10*ROW('Sanitation Data'!E26))="","",OFFSET('Sanitation Data'!$E$32,0,10*ROW('Sanitation Data'!E26)))</f>
        <v/>
      </c>
      <c r="CU32" s="369" t="str">
        <f ca="1">+IF(OFFSET('Sanitation Data'!$F$28,0,10*ROW('Sanitation Data'!F26))="","",OFFSET('Sanitation Data'!$F$28,0,10*ROW('Sanitation Data'!F26)))</f>
        <v/>
      </c>
      <c r="CV32" s="369" t="str">
        <f ca="1">+IF(OFFSET('Sanitation Data'!$F$29,0,10*ROW('Sanitation Data'!F26))="","",OFFSET('Sanitation Data'!$F$29,0,10*ROW('Sanitation Data'!F26)))</f>
        <v/>
      </c>
      <c r="CW32" s="369" t="str">
        <f ca="1">+IF(OFFSET('Sanitation Data'!$F$30,0,10*ROW('Sanitation Data'!F26))="","",OFFSET('Sanitation Data'!$F$30,0,10*ROW('Sanitation Data'!F26)))</f>
        <v/>
      </c>
      <c r="CX32" s="369" t="str">
        <f ca="1">+IF(OFFSET('Sanitation Data'!$F$31,0,10*ROW('Sanitation Data'!F26))="","",OFFSET('Sanitation Data'!$F$31,0,10*ROW('Sanitation Data'!F26)))</f>
        <v/>
      </c>
      <c r="CY32" s="369" t="str">
        <f ca="1">+IF(OFFSET('Sanitation Data'!$F$32,0,10*ROW('Sanitation Data'!F26))="","",OFFSET('Sanitation Data'!$F$32,0,10*ROW('Sanitation Data'!F26)))</f>
        <v/>
      </c>
      <c r="CZ32" s="369" t="str">
        <f ca="1">+IF(OFFSET('Sanitation Data'!$G$28,0,10*ROW('Sanitation Data'!G26))="","",OFFSET('Sanitation Data'!$G$28,0,10*ROW('Sanitation Data'!G26)))</f>
        <v/>
      </c>
      <c r="DA32" s="369" t="str">
        <f ca="1">+IF(OFFSET('Sanitation Data'!$G$29,0,10*ROW('Sanitation Data'!G26))="","",OFFSET('Sanitation Data'!$G$29,0,10*ROW('Sanitation Data'!G26)))</f>
        <v/>
      </c>
      <c r="DB32" s="369" t="str">
        <f ca="1">+IF(OFFSET('Sanitation Data'!$G$30,0,10*ROW('Sanitation Data'!G26))="","",OFFSET('Sanitation Data'!$G$30,0,10*ROW('Sanitation Data'!G26)))</f>
        <v/>
      </c>
      <c r="DC32" s="369" t="str">
        <f ca="1">+IF(OFFSET('Sanitation Data'!$G$31,0,10*ROW('Sanitation Data'!G26))="","",OFFSET('Sanitation Data'!$G$31,0,10*ROW('Sanitation Data'!G26)))</f>
        <v/>
      </c>
      <c r="DD32" s="369" t="str">
        <f ca="1">+IF(OFFSET('Sanitation Data'!$G$32,0,10*ROW('Sanitation Data'!G26))="","",OFFSET('Sanitation Data'!$G$32,0,10*ROW('Sanitation Data'!G26)))</f>
        <v/>
      </c>
      <c r="DE32" s="369" t="str">
        <f ca="1">+IF(OFFSET('Sanitation Data'!$H$28,0,10*ROW('Sanitation Data'!H26))="","",OFFSET('Sanitation Data'!$H$28,0,10*ROW('Sanitation Data'!H26)))</f>
        <v/>
      </c>
      <c r="DF32" s="369" t="str">
        <f ca="1">+IF(OFFSET('Sanitation Data'!$H$29,0,10*ROW('Sanitation Data'!H26))="","",OFFSET('Sanitation Data'!$H$29,0,10*ROW('Sanitation Data'!H26)))</f>
        <v/>
      </c>
      <c r="DG32" s="369" t="str">
        <f ca="1">+IF(OFFSET('Sanitation Data'!$H$30,0,10*ROW('Sanitation Data'!H26))="","",OFFSET('Sanitation Data'!$H$30,0,10*ROW('Sanitation Data'!H26)))</f>
        <v/>
      </c>
      <c r="DH32" s="369" t="str">
        <f ca="1">+IF(OFFSET('Sanitation Data'!$H$31,0,10*ROW('Sanitation Data'!H26))="","",OFFSET('Sanitation Data'!$H$31,0,10*ROW('Sanitation Data'!H26)))</f>
        <v/>
      </c>
      <c r="DI32" s="369" t="str">
        <f ca="1">+IF(OFFSET('Sanitation Data'!$H$32,0,10*ROW('Sanitation Data'!H26))="","",OFFSET('Sanitation Data'!$H$32,0,10*ROW('Sanitation Data'!H26)))</f>
        <v/>
      </c>
      <c r="DJ32" s="369" t="str">
        <f ca="1">+IF(OFFSET('Sanitation Data'!$I$28,0,10*ROW('Sanitation Data'!I26))="","",OFFSET('Sanitation Data'!$I$28,0,10*ROW('Sanitation Data'!I26)))</f>
        <v/>
      </c>
      <c r="DK32" s="369" t="str">
        <f ca="1">+IF(OFFSET('Sanitation Data'!$I$29,0,10*ROW('Sanitation Data'!I26))="","",OFFSET('Sanitation Data'!$I$29,0,10*ROW('Sanitation Data'!I26)))</f>
        <v/>
      </c>
      <c r="DL32" s="369" t="str">
        <f ca="1">+IF(OFFSET('Sanitation Data'!$I$30,0,10*ROW('Sanitation Data'!I26))="","",OFFSET('Sanitation Data'!$I$30,0,10*ROW('Sanitation Data'!I26)))</f>
        <v/>
      </c>
      <c r="DM32" s="369" t="str">
        <f ca="1">+IF(OFFSET('Sanitation Data'!$I$31,0,10*ROW('Sanitation Data'!I26))="","",OFFSET('Sanitation Data'!$I$31,0,10*ROW('Sanitation Data'!I26)))</f>
        <v/>
      </c>
      <c r="DN32" s="369" t="str">
        <f ca="1">+IF(OFFSET('Sanitation Data'!$I$32,0,10*ROW('Sanitation Data'!I26))="","",OFFSET('Sanitation Data'!$I$32,0,10*ROW('Sanitation Data'!I26)))</f>
        <v/>
      </c>
      <c r="DO32" s="369" t="str">
        <f ca="1">+IF(OFFSET('Hygiene Data'!$D$11,0,10*ROW('Hygiene Data'!D26))="","",OFFSET('Hygiene Data'!$D$11,0,10*ROW('Hygiene Data'!D26)))</f>
        <v/>
      </c>
      <c r="DP32" s="369" t="str">
        <f ca="1">+IF(OFFSET('Hygiene Data'!$D$12,0,10*ROW('Hygiene Data'!D26))="","",OFFSET('Hygiene Data'!$D$12,0,10*ROW('Hygiene Data'!D26)))</f>
        <v/>
      </c>
      <c r="DQ32" s="369" t="str">
        <f ca="1">+IF(OFFSET('Hygiene Data'!$D$13,0,10*ROW('Hygiene Data'!D26))="","",OFFSET('Hygiene Data'!$D$13,0,10*ROW('Hygiene Data'!D26)))</f>
        <v/>
      </c>
      <c r="DR32" s="369" t="str">
        <f ca="1">+IF(OFFSET('Hygiene Data'!$E$11,0,10*ROW('Hygiene Data'!E26))="","",OFFSET('Hygiene Data'!$E$11,0,10*ROW('Hygiene Data'!E26)))</f>
        <v/>
      </c>
      <c r="DS32" s="369" t="str">
        <f ca="1">+IF(OFFSET('Hygiene Data'!$E$12,0,10*ROW('Hygiene Data'!E26))="","",OFFSET('Hygiene Data'!$E$12,0,10*ROW('Hygiene Data'!E26)))</f>
        <v/>
      </c>
      <c r="DT32" s="369" t="str">
        <f ca="1">+IF(OFFSET('Hygiene Data'!$E$13,0,10*ROW('Hygiene Data'!E26))="","",OFFSET('Hygiene Data'!$E$13,0,10*ROW('Hygiene Data'!E26)))</f>
        <v/>
      </c>
      <c r="DU32" s="369" t="str">
        <f ca="1">+IF(OFFSET('Hygiene Data'!$F$11,0,10*ROW('Hygiene Data'!F26))="","",OFFSET('Hygiene Data'!$F$11,0,10*ROW('Hygiene Data'!F26)))</f>
        <v/>
      </c>
      <c r="DV32" s="369" t="str">
        <f ca="1">+IF(OFFSET('Hygiene Data'!$F$12,0,10*ROW('Hygiene Data'!F26))="","",OFFSET('Hygiene Data'!$F$12,0,10*ROW('Hygiene Data'!F26)))</f>
        <v/>
      </c>
      <c r="DW32" s="369" t="str">
        <f ca="1">+IF(OFFSET('Hygiene Data'!$F$13,0,10*ROW('Hygiene Data'!F26))="","",OFFSET('Hygiene Data'!$F$13,0,10*ROW('Hygiene Data'!F26)))</f>
        <v/>
      </c>
      <c r="DX32" s="369" t="str">
        <f ca="1">+IF(OFFSET('Hygiene Data'!$G$11,0,10*ROW('Hygiene Data'!G26))="","",OFFSET('Hygiene Data'!$G$11,0,10*ROW('Hygiene Data'!G26)))</f>
        <v/>
      </c>
      <c r="DY32" s="369" t="str">
        <f ca="1">+IF(OFFSET('Hygiene Data'!$G$12,0,10*ROW('Hygiene Data'!G26))="","",OFFSET('Hygiene Data'!$G$12,0,10*ROW('Hygiene Data'!G26)))</f>
        <v/>
      </c>
      <c r="DZ32" s="369" t="str">
        <f ca="1">+IF(OFFSET('Hygiene Data'!$G$13,0,10*ROW('Hygiene Data'!G26))="","",OFFSET('Hygiene Data'!$G$13,0,10*ROW('Hygiene Data'!G26)))</f>
        <v/>
      </c>
      <c r="EA32" s="369" t="str">
        <f ca="1">+IF(OFFSET('Hygiene Data'!$H$11,0,10*ROW('Hygiene Data'!H26))="","",OFFSET('Hygiene Data'!$H$11,0,10*ROW('Hygiene Data'!H26)))</f>
        <v/>
      </c>
      <c r="EB32" s="369" t="str">
        <f ca="1">+IF(OFFSET('Hygiene Data'!$H$12,0,10*ROW('Hygiene Data'!H26))="","",OFFSET('Hygiene Data'!$H$12,0,10*ROW('Hygiene Data'!H26)))</f>
        <v/>
      </c>
      <c r="EC32" s="369" t="str">
        <f ca="1">+IF(OFFSET('Hygiene Data'!$H$13,0,10*ROW('Hygiene Data'!H26))="","",OFFSET('Hygiene Data'!$H$13,0,10*ROW('Hygiene Data'!H26)))</f>
        <v/>
      </c>
      <c r="ED32" s="369" t="str">
        <f ca="1">+IF(OFFSET('Hygiene Data'!$I$11,0,10*ROW('Hygiene Data'!I26))="","",OFFSET('Hygiene Data'!$I$11,0,10*ROW('Hygiene Data'!I26)))</f>
        <v/>
      </c>
      <c r="EE32" s="369" t="str">
        <f ca="1">+IF(OFFSET('Hygiene Data'!$I$12,0,10*ROW('Hygiene Data'!I26))="","",OFFSET('Hygiene Data'!$I$12,0,10*ROW('Hygiene Data'!I26)))</f>
        <v/>
      </c>
      <c r="EF32" s="369" t="str">
        <f ca="1">+IF(OFFSET('Hygiene Data'!$I$13,0,10*ROW('Hygiene Data'!I26))="","",OFFSET('Hygiene Data'!$I$13,0,10*ROW('Hygiene Data'!I26)))</f>
        <v/>
      </c>
    </row>
    <row r="33" spans="1:136" x14ac:dyDescent="0.25">
      <c r="A33" s="478" t="str">
        <f ca="1">+IF(OFFSET('Water Data'!$B$2,0,10*ROW('Water Data'!E27))="","",OFFSET('Water Data'!$B$2,0,10*ROW('Water Data'!E27)))</f>
        <v/>
      </c>
      <c r="B33" s="47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5" t="str">
        <f t="shared" ca="1" si="0"/>
        <v/>
      </c>
      <c r="D33" s="50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9" t="str">
        <f ca="1">+IF(OFFSET('Water Data'!$D$27,0,10*ROW('Water Data'!D27))="","",OFFSET('Water Data'!$D$27,0,10*ROW('Water Data'!D27)))</f>
        <v/>
      </c>
      <c r="BT33" s="369" t="str">
        <f ca="1">+IF(OFFSET('Water Data'!$D$28,0,10*ROW('Water Data'!D27))="","",OFFSET('Water Data'!$D$28,0,10*ROW('Water Data'!D27)))</f>
        <v/>
      </c>
      <c r="BU33" s="369" t="str">
        <f ca="1">+IF(OFFSET('Water Data'!$D$29,0,10*ROW('Water Data'!D27))="","",OFFSET('Water Data'!$D$29,0,10*ROW('Water Data'!D27)))</f>
        <v/>
      </c>
      <c r="BV33" s="369" t="str">
        <f ca="1">+IF(OFFSET('Water Data'!$E$27,0,10*ROW('Water Data'!E27))="","",OFFSET('Water Data'!$E$27,0,10*ROW('Water Data'!E27)))</f>
        <v/>
      </c>
      <c r="BW33" s="369" t="str">
        <f ca="1">+IF(OFFSET('Water Data'!$E$28,0,10*ROW('Water Data'!E27))="","",OFFSET('Water Data'!$E$28,0,10*ROW('Water Data'!E27)))</f>
        <v/>
      </c>
      <c r="BX33" s="369" t="str">
        <f ca="1">+IF(OFFSET('Water Data'!$E$29,0,10*ROW('Water Data'!E27))="","",OFFSET('Water Data'!$E$29,0,10*ROW('Water Data'!E27)))</f>
        <v/>
      </c>
      <c r="BY33" s="369" t="str">
        <f ca="1">+IF(OFFSET('Water Data'!$F$27,0,10*ROW('Water Data'!F27))="","",OFFSET('Water Data'!$F$27,0,10*ROW('Water Data'!F27)))</f>
        <v/>
      </c>
      <c r="BZ33" s="369" t="str">
        <f ca="1">+IF(OFFSET('Water Data'!$F$28,0,10*ROW('Water Data'!F27))="","",OFFSET('Water Data'!$F$28,0,10*ROW('Water Data'!F27)))</f>
        <v/>
      </c>
      <c r="CA33" s="369" t="str">
        <f ca="1">+IF(OFFSET('Water Data'!$F$29,0,10*ROW('Water Data'!F27))="","",OFFSET('Water Data'!$F$29,0,10*ROW('Water Data'!F27)))</f>
        <v/>
      </c>
      <c r="CB33" s="369" t="str">
        <f ca="1">+IF(OFFSET('Water Data'!$G$27,0,10*ROW('Water Data'!G27))="","",OFFSET('Water Data'!$G$27,0,10*ROW('Water Data'!G27)))</f>
        <v/>
      </c>
      <c r="CC33" s="369" t="str">
        <f ca="1">+IF(OFFSET('Water Data'!$G$28,0,10*ROW('Water Data'!G27))="","",OFFSET('Water Data'!$G$28,0,10*ROW('Water Data'!G27)))</f>
        <v/>
      </c>
      <c r="CD33" s="369" t="str">
        <f ca="1">+IF(OFFSET('Water Data'!$G$29,0,10*ROW('Water Data'!G27))="","",OFFSET('Water Data'!$G$29,0,10*ROW('Water Data'!G27)))</f>
        <v/>
      </c>
      <c r="CE33" s="369" t="str">
        <f ca="1">+IF(OFFSET('Water Data'!$H$27,0,10*ROW('Water Data'!H27))="","",OFFSET('Water Data'!$H$27,0,10*ROW('Water Data'!H27)))</f>
        <v/>
      </c>
      <c r="CF33" s="369" t="str">
        <f ca="1">+IF(OFFSET('Water Data'!$H$28,0,10*ROW('Water Data'!H27))="","",OFFSET('Water Data'!$H$28,0,10*ROW('Water Data'!H27)))</f>
        <v/>
      </c>
      <c r="CG33" s="369" t="str">
        <f ca="1">+IF(OFFSET('Water Data'!$H$29,0,10*ROW('Water Data'!H27))="","",OFFSET('Water Data'!$H$29,0,10*ROW('Water Data'!H27)))</f>
        <v/>
      </c>
      <c r="CH33" s="369" t="str">
        <f ca="1">+IF(OFFSET('Water Data'!$I$27,0,10*ROW('Water Data'!I27))="","",OFFSET('Water Data'!$I$27,0,10*ROW('Water Data'!I27)))</f>
        <v/>
      </c>
      <c r="CI33" s="369" t="str">
        <f ca="1">+IF(OFFSET('Water Data'!$I$28,0,10*ROW('Water Data'!I27))="","",OFFSET('Water Data'!$I$28,0,10*ROW('Water Data'!I27)))</f>
        <v/>
      </c>
      <c r="CJ33" s="369" t="str">
        <f ca="1">+IF(OFFSET('Water Data'!$I$29,0,10*ROW('Water Data'!I27))="","",OFFSET('Water Data'!$I$29,0,10*ROW('Water Data'!I27)))</f>
        <v/>
      </c>
      <c r="CK33" s="369" t="str">
        <f ca="1">+IF(OFFSET('Sanitation Data'!$D$28,0,10*ROW('Sanitation Data'!D27))="","",OFFSET('Sanitation Data'!$D$28,0,10*ROW('Sanitation Data'!D27)))</f>
        <v/>
      </c>
      <c r="CL33" s="369" t="str">
        <f ca="1">+IF(OFFSET('Sanitation Data'!$D$29,0,10*ROW('Sanitation Data'!D27))="","",OFFSET('Sanitation Data'!$D$29,0,10*ROW('Sanitation Data'!D27)))</f>
        <v/>
      </c>
      <c r="CM33" s="369" t="str">
        <f ca="1">+IF(OFFSET('Sanitation Data'!$D$30,0,10*ROW('Sanitation Data'!D27))="","",OFFSET('Sanitation Data'!$D$30,0,10*ROW('Sanitation Data'!D27)))</f>
        <v/>
      </c>
      <c r="CN33" s="369" t="str">
        <f ca="1">+IF(OFFSET('Sanitation Data'!$D$31,0,10*ROW('Sanitation Data'!D27))="","",OFFSET('Sanitation Data'!$D$31,0,10*ROW('Sanitation Data'!D27)))</f>
        <v/>
      </c>
      <c r="CO33" s="369" t="str">
        <f ca="1">+IF(OFFSET('Sanitation Data'!$D$32,0,10*ROW('Sanitation Data'!D27))="","",OFFSET('Sanitation Data'!$D$32,0,10*ROW('Sanitation Data'!D27)))</f>
        <v/>
      </c>
      <c r="CP33" s="369" t="str">
        <f ca="1">+IF(OFFSET('Sanitation Data'!$E$28,0,10*ROW('Sanitation Data'!E27))="","",OFFSET('Sanitation Data'!$E$28,0,10*ROW('Sanitation Data'!E27)))</f>
        <v/>
      </c>
      <c r="CQ33" s="369" t="str">
        <f ca="1">+IF(OFFSET('Sanitation Data'!$E$29,0,10*ROW('Sanitation Data'!E27))="","",OFFSET('Sanitation Data'!$E$29,0,10*ROW('Sanitation Data'!E27)))</f>
        <v/>
      </c>
      <c r="CR33" s="369" t="str">
        <f ca="1">+IF(OFFSET('Sanitation Data'!$E$30,0,10*ROW('Sanitation Data'!E27))="","",OFFSET('Sanitation Data'!$E$30,0,10*ROW('Sanitation Data'!E27)))</f>
        <v/>
      </c>
      <c r="CS33" s="369" t="str">
        <f ca="1">+IF(OFFSET('Sanitation Data'!$E$31,0,10*ROW('Sanitation Data'!E27))="","",OFFSET('Sanitation Data'!$E$31,0,10*ROW('Sanitation Data'!E27)))</f>
        <v/>
      </c>
      <c r="CT33" s="369" t="str">
        <f ca="1">+IF(OFFSET('Sanitation Data'!$E$32,0,10*ROW('Sanitation Data'!E27))="","",OFFSET('Sanitation Data'!$E$32,0,10*ROW('Sanitation Data'!E27)))</f>
        <v/>
      </c>
      <c r="CU33" s="369" t="str">
        <f ca="1">+IF(OFFSET('Sanitation Data'!$F$28,0,10*ROW('Sanitation Data'!F27))="","",OFFSET('Sanitation Data'!$F$28,0,10*ROW('Sanitation Data'!F27)))</f>
        <v/>
      </c>
      <c r="CV33" s="369" t="str">
        <f ca="1">+IF(OFFSET('Sanitation Data'!$F$29,0,10*ROW('Sanitation Data'!F27))="","",OFFSET('Sanitation Data'!$F$29,0,10*ROW('Sanitation Data'!F27)))</f>
        <v/>
      </c>
      <c r="CW33" s="369" t="str">
        <f ca="1">+IF(OFFSET('Sanitation Data'!$F$30,0,10*ROW('Sanitation Data'!F27))="","",OFFSET('Sanitation Data'!$F$30,0,10*ROW('Sanitation Data'!F27)))</f>
        <v/>
      </c>
      <c r="CX33" s="369" t="str">
        <f ca="1">+IF(OFFSET('Sanitation Data'!$F$31,0,10*ROW('Sanitation Data'!F27))="","",OFFSET('Sanitation Data'!$F$31,0,10*ROW('Sanitation Data'!F27)))</f>
        <v/>
      </c>
      <c r="CY33" s="369" t="str">
        <f ca="1">+IF(OFFSET('Sanitation Data'!$F$32,0,10*ROW('Sanitation Data'!F27))="","",OFFSET('Sanitation Data'!$F$32,0,10*ROW('Sanitation Data'!F27)))</f>
        <v/>
      </c>
      <c r="CZ33" s="369" t="str">
        <f ca="1">+IF(OFFSET('Sanitation Data'!$G$28,0,10*ROW('Sanitation Data'!G27))="","",OFFSET('Sanitation Data'!$G$28,0,10*ROW('Sanitation Data'!G27)))</f>
        <v/>
      </c>
      <c r="DA33" s="369" t="str">
        <f ca="1">+IF(OFFSET('Sanitation Data'!$G$29,0,10*ROW('Sanitation Data'!G27))="","",OFFSET('Sanitation Data'!$G$29,0,10*ROW('Sanitation Data'!G27)))</f>
        <v/>
      </c>
      <c r="DB33" s="369" t="str">
        <f ca="1">+IF(OFFSET('Sanitation Data'!$G$30,0,10*ROW('Sanitation Data'!G27))="","",OFFSET('Sanitation Data'!$G$30,0,10*ROW('Sanitation Data'!G27)))</f>
        <v/>
      </c>
      <c r="DC33" s="369" t="str">
        <f ca="1">+IF(OFFSET('Sanitation Data'!$G$31,0,10*ROW('Sanitation Data'!G27))="","",OFFSET('Sanitation Data'!$G$31,0,10*ROW('Sanitation Data'!G27)))</f>
        <v/>
      </c>
      <c r="DD33" s="369" t="str">
        <f ca="1">+IF(OFFSET('Sanitation Data'!$G$32,0,10*ROW('Sanitation Data'!G27))="","",OFFSET('Sanitation Data'!$G$32,0,10*ROW('Sanitation Data'!G27)))</f>
        <v/>
      </c>
      <c r="DE33" s="369" t="str">
        <f ca="1">+IF(OFFSET('Sanitation Data'!$H$28,0,10*ROW('Sanitation Data'!H27))="","",OFFSET('Sanitation Data'!$H$28,0,10*ROW('Sanitation Data'!H27)))</f>
        <v/>
      </c>
      <c r="DF33" s="369" t="str">
        <f ca="1">+IF(OFFSET('Sanitation Data'!$H$29,0,10*ROW('Sanitation Data'!H27))="","",OFFSET('Sanitation Data'!$H$29,0,10*ROW('Sanitation Data'!H27)))</f>
        <v/>
      </c>
      <c r="DG33" s="369" t="str">
        <f ca="1">+IF(OFFSET('Sanitation Data'!$H$30,0,10*ROW('Sanitation Data'!H27))="","",OFFSET('Sanitation Data'!$H$30,0,10*ROW('Sanitation Data'!H27)))</f>
        <v/>
      </c>
      <c r="DH33" s="369" t="str">
        <f ca="1">+IF(OFFSET('Sanitation Data'!$H$31,0,10*ROW('Sanitation Data'!H27))="","",OFFSET('Sanitation Data'!$H$31,0,10*ROW('Sanitation Data'!H27)))</f>
        <v/>
      </c>
      <c r="DI33" s="369" t="str">
        <f ca="1">+IF(OFFSET('Sanitation Data'!$H$32,0,10*ROW('Sanitation Data'!H27))="","",OFFSET('Sanitation Data'!$H$32,0,10*ROW('Sanitation Data'!H27)))</f>
        <v/>
      </c>
      <c r="DJ33" s="369" t="str">
        <f ca="1">+IF(OFFSET('Sanitation Data'!$I$28,0,10*ROW('Sanitation Data'!I27))="","",OFFSET('Sanitation Data'!$I$28,0,10*ROW('Sanitation Data'!I27)))</f>
        <v/>
      </c>
      <c r="DK33" s="369" t="str">
        <f ca="1">+IF(OFFSET('Sanitation Data'!$I$29,0,10*ROW('Sanitation Data'!I27))="","",OFFSET('Sanitation Data'!$I$29,0,10*ROW('Sanitation Data'!I27)))</f>
        <v/>
      </c>
      <c r="DL33" s="369" t="str">
        <f ca="1">+IF(OFFSET('Sanitation Data'!$I$30,0,10*ROW('Sanitation Data'!I27))="","",OFFSET('Sanitation Data'!$I$30,0,10*ROW('Sanitation Data'!I27)))</f>
        <v/>
      </c>
      <c r="DM33" s="369" t="str">
        <f ca="1">+IF(OFFSET('Sanitation Data'!$I$31,0,10*ROW('Sanitation Data'!I27))="","",OFFSET('Sanitation Data'!$I$31,0,10*ROW('Sanitation Data'!I27)))</f>
        <v/>
      </c>
      <c r="DN33" s="369" t="str">
        <f ca="1">+IF(OFFSET('Sanitation Data'!$I$32,0,10*ROW('Sanitation Data'!I27))="","",OFFSET('Sanitation Data'!$I$32,0,10*ROW('Sanitation Data'!I27)))</f>
        <v/>
      </c>
      <c r="DO33" s="369" t="str">
        <f ca="1">+IF(OFFSET('Hygiene Data'!$D$11,0,10*ROW('Hygiene Data'!D27))="","",OFFSET('Hygiene Data'!$D$11,0,10*ROW('Hygiene Data'!D27)))</f>
        <v/>
      </c>
      <c r="DP33" s="369" t="str">
        <f ca="1">+IF(OFFSET('Hygiene Data'!$D$12,0,10*ROW('Hygiene Data'!D27))="","",OFFSET('Hygiene Data'!$D$12,0,10*ROW('Hygiene Data'!D27)))</f>
        <v/>
      </c>
      <c r="DQ33" s="369" t="str">
        <f ca="1">+IF(OFFSET('Hygiene Data'!$D$13,0,10*ROW('Hygiene Data'!D27))="","",OFFSET('Hygiene Data'!$D$13,0,10*ROW('Hygiene Data'!D27)))</f>
        <v/>
      </c>
      <c r="DR33" s="369" t="str">
        <f ca="1">+IF(OFFSET('Hygiene Data'!$E$11,0,10*ROW('Hygiene Data'!E27))="","",OFFSET('Hygiene Data'!$E$11,0,10*ROW('Hygiene Data'!E27)))</f>
        <v/>
      </c>
      <c r="DS33" s="369" t="str">
        <f ca="1">+IF(OFFSET('Hygiene Data'!$E$12,0,10*ROW('Hygiene Data'!E27))="","",OFFSET('Hygiene Data'!$E$12,0,10*ROW('Hygiene Data'!E27)))</f>
        <v/>
      </c>
      <c r="DT33" s="369" t="str">
        <f ca="1">+IF(OFFSET('Hygiene Data'!$E$13,0,10*ROW('Hygiene Data'!E27))="","",OFFSET('Hygiene Data'!$E$13,0,10*ROW('Hygiene Data'!E27)))</f>
        <v/>
      </c>
      <c r="DU33" s="369" t="str">
        <f ca="1">+IF(OFFSET('Hygiene Data'!$F$11,0,10*ROW('Hygiene Data'!F27))="","",OFFSET('Hygiene Data'!$F$11,0,10*ROW('Hygiene Data'!F27)))</f>
        <v/>
      </c>
      <c r="DV33" s="369" t="str">
        <f ca="1">+IF(OFFSET('Hygiene Data'!$F$12,0,10*ROW('Hygiene Data'!F27))="","",OFFSET('Hygiene Data'!$F$12,0,10*ROW('Hygiene Data'!F27)))</f>
        <v/>
      </c>
      <c r="DW33" s="369" t="str">
        <f ca="1">+IF(OFFSET('Hygiene Data'!$F$13,0,10*ROW('Hygiene Data'!F27))="","",OFFSET('Hygiene Data'!$F$13,0,10*ROW('Hygiene Data'!F27)))</f>
        <v/>
      </c>
      <c r="DX33" s="369" t="str">
        <f ca="1">+IF(OFFSET('Hygiene Data'!$G$11,0,10*ROW('Hygiene Data'!G27))="","",OFFSET('Hygiene Data'!$G$11,0,10*ROW('Hygiene Data'!G27)))</f>
        <v/>
      </c>
      <c r="DY33" s="369" t="str">
        <f ca="1">+IF(OFFSET('Hygiene Data'!$G$12,0,10*ROW('Hygiene Data'!G27))="","",OFFSET('Hygiene Data'!$G$12,0,10*ROW('Hygiene Data'!G27)))</f>
        <v/>
      </c>
      <c r="DZ33" s="369" t="str">
        <f ca="1">+IF(OFFSET('Hygiene Data'!$G$13,0,10*ROW('Hygiene Data'!G27))="","",OFFSET('Hygiene Data'!$G$13,0,10*ROW('Hygiene Data'!G27)))</f>
        <v/>
      </c>
      <c r="EA33" s="369" t="str">
        <f ca="1">+IF(OFFSET('Hygiene Data'!$H$11,0,10*ROW('Hygiene Data'!H27))="","",OFFSET('Hygiene Data'!$H$11,0,10*ROW('Hygiene Data'!H27)))</f>
        <v/>
      </c>
      <c r="EB33" s="369" t="str">
        <f ca="1">+IF(OFFSET('Hygiene Data'!$H$12,0,10*ROW('Hygiene Data'!H27))="","",OFFSET('Hygiene Data'!$H$12,0,10*ROW('Hygiene Data'!H27)))</f>
        <v/>
      </c>
      <c r="EC33" s="369" t="str">
        <f ca="1">+IF(OFFSET('Hygiene Data'!$H$13,0,10*ROW('Hygiene Data'!H27))="","",OFFSET('Hygiene Data'!$H$13,0,10*ROW('Hygiene Data'!H27)))</f>
        <v/>
      </c>
      <c r="ED33" s="369" t="str">
        <f ca="1">+IF(OFFSET('Hygiene Data'!$I$11,0,10*ROW('Hygiene Data'!I27))="","",OFFSET('Hygiene Data'!$I$11,0,10*ROW('Hygiene Data'!I27)))</f>
        <v/>
      </c>
      <c r="EE33" s="369" t="str">
        <f ca="1">+IF(OFFSET('Hygiene Data'!$I$12,0,10*ROW('Hygiene Data'!I27))="","",OFFSET('Hygiene Data'!$I$12,0,10*ROW('Hygiene Data'!I27)))</f>
        <v/>
      </c>
      <c r="EF33" s="369" t="str">
        <f ca="1">+IF(OFFSET('Hygiene Data'!$I$13,0,10*ROW('Hygiene Data'!I27))="","",OFFSET('Hygiene Data'!$I$13,0,10*ROW('Hygiene Data'!I27)))</f>
        <v/>
      </c>
    </row>
    <row r="34" spans="1:136" x14ac:dyDescent="0.25">
      <c r="A34" s="478" t="str">
        <f ca="1">+IF(OFFSET('Water Data'!$B$2,0,10*ROW('Water Data'!E28))="","",OFFSET('Water Data'!$B$2,0,10*ROW('Water Data'!E28)))</f>
        <v/>
      </c>
      <c r="B34" s="47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5" t="str">
        <f t="shared" ca="1" si="0"/>
        <v/>
      </c>
      <c r="D34" s="50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9" t="str">
        <f ca="1">+IF(OFFSET('Water Data'!$D$27,0,10*ROW('Water Data'!D28))="","",OFFSET('Water Data'!$D$27,0,10*ROW('Water Data'!D28)))</f>
        <v/>
      </c>
      <c r="BT34" s="369" t="str">
        <f ca="1">+IF(OFFSET('Water Data'!$D$28,0,10*ROW('Water Data'!D28))="","",OFFSET('Water Data'!$D$28,0,10*ROW('Water Data'!D28)))</f>
        <v/>
      </c>
      <c r="BU34" s="369" t="str">
        <f ca="1">+IF(OFFSET('Water Data'!$D$29,0,10*ROW('Water Data'!D28))="","",OFFSET('Water Data'!$D$29,0,10*ROW('Water Data'!D28)))</f>
        <v/>
      </c>
      <c r="BV34" s="369" t="str">
        <f ca="1">+IF(OFFSET('Water Data'!$E$27,0,10*ROW('Water Data'!E28))="","",OFFSET('Water Data'!$E$27,0,10*ROW('Water Data'!E28)))</f>
        <v/>
      </c>
      <c r="BW34" s="369" t="str">
        <f ca="1">+IF(OFFSET('Water Data'!$E$28,0,10*ROW('Water Data'!E28))="","",OFFSET('Water Data'!$E$28,0,10*ROW('Water Data'!E28)))</f>
        <v/>
      </c>
      <c r="BX34" s="369" t="str">
        <f ca="1">+IF(OFFSET('Water Data'!$E$29,0,10*ROW('Water Data'!E28))="","",OFFSET('Water Data'!$E$29,0,10*ROW('Water Data'!E28)))</f>
        <v/>
      </c>
      <c r="BY34" s="369" t="str">
        <f ca="1">+IF(OFFSET('Water Data'!$F$27,0,10*ROW('Water Data'!F28))="","",OFFSET('Water Data'!$F$27,0,10*ROW('Water Data'!F28)))</f>
        <v/>
      </c>
      <c r="BZ34" s="369" t="str">
        <f ca="1">+IF(OFFSET('Water Data'!$F$28,0,10*ROW('Water Data'!F28))="","",OFFSET('Water Data'!$F$28,0,10*ROW('Water Data'!F28)))</f>
        <v/>
      </c>
      <c r="CA34" s="369" t="str">
        <f ca="1">+IF(OFFSET('Water Data'!$F$29,0,10*ROW('Water Data'!F28))="","",OFFSET('Water Data'!$F$29,0,10*ROW('Water Data'!F28)))</f>
        <v/>
      </c>
      <c r="CB34" s="369" t="str">
        <f ca="1">+IF(OFFSET('Water Data'!$G$27,0,10*ROW('Water Data'!G28))="","",OFFSET('Water Data'!$G$27,0,10*ROW('Water Data'!G28)))</f>
        <v/>
      </c>
      <c r="CC34" s="369" t="str">
        <f ca="1">+IF(OFFSET('Water Data'!$G$28,0,10*ROW('Water Data'!G28))="","",OFFSET('Water Data'!$G$28,0,10*ROW('Water Data'!G28)))</f>
        <v/>
      </c>
      <c r="CD34" s="369" t="str">
        <f ca="1">+IF(OFFSET('Water Data'!$G$29,0,10*ROW('Water Data'!G28))="","",OFFSET('Water Data'!$G$29,0,10*ROW('Water Data'!G28)))</f>
        <v/>
      </c>
      <c r="CE34" s="369" t="str">
        <f ca="1">+IF(OFFSET('Water Data'!$H$27,0,10*ROW('Water Data'!H28))="","",OFFSET('Water Data'!$H$27,0,10*ROW('Water Data'!H28)))</f>
        <v/>
      </c>
      <c r="CF34" s="369" t="str">
        <f ca="1">+IF(OFFSET('Water Data'!$H$28,0,10*ROW('Water Data'!H28))="","",OFFSET('Water Data'!$H$28,0,10*ROW('Water Data'!H28)))</f>
        <v/>
      </c>
      <c r="CG34" s="369" t="str">
        <f ca="1">+IF(OFFSET('Water Data'!$H$29,0,10*ROW('Water Data'!H28))="","",OFFSET('Water Data'!$H$29,0,10*ROW('Water Data'!H28)))</f>
        <v/>
      </c>
      <c r="CH34" s="369" t="str">
        <f ca="1">+IF(OFFSET('Water Data'!$I$27,0,10*ROW('Water Data'!I28))="","",OFFSET('Water Data'!$I$27,0,10*ROW('Water Data'!I28)))</f>
        <v/>
      </c>
      <c r="CI34" s="369" t="str">
        <f ca="1">+IF(OFFSET('Water Data'!$I$28,0,10*ROW('Water Data'!I28))="","",OFFSET('Water Data'!$I$28,0,10*ROW('Water Data'!I28)))</f>
        <v/>
      </c>
      <c r="CJ34" s="369" t="str">
        <f ca="1">+IF(OFFSET('Water Data'!$I$29,0,10*ROW('Water Data'!I28))="","",OFFSET('Water Data'!$I$29,0,10*ROW('Water Data'!I28)))</f>
        <v/>
      </c>
      <c r="CK34" s="369" t="str">
        <f ca="1">+IF(OFFSET('Sanitation Data'!$D$28,0,10*ROW('Sanitation Data'!D28))="","",OFFSET('Sanitation Data'!$D$28,0,10*ROW('Sanitation Data'!D28)))</f>
        <v/>
      </c>
      <c r="CL34" s="369" t="str">
        <f ca="1">+IF(OFFSET('Sanitation Data'!$D$29,0,10*ROW('Sanitation Data'!D28))="","",OFFSET('Sanitation Data'!$D$29,0,10*ROW('Sanitation Data'!D28)))</f>
        <v/>
      </c>
      <c r="CM34" s="369" t="str">
        <f ca="1">+IF(OFFSET('Sanitation Data'!$D$30,0,10*ROW('Sanitation Data'!D28))="","",OFFSET('Sanitation Data'!$D$30,0,10*ROW('Sanitation Data'!D28)))</f>
        <v/>
      </c>
      <c r="CN34" s="369" t="str">
        <f ca="1">+IF(OFFSET('Sanitation Data'!$D$31,0,10*ROW('Sanitation Data'!D28))="","",OFFSET('Sanitation Data'!$D$31,0,10*ROW('Sanitation Data'!D28)))</f>
        <v/>
      </c>
      <c r="CO34" s="369" t="str">
        <f ca="1">+IF(OFFSET('Sanitation Data'!$D$32,0,10*ROW('Sanitation Data'!D28))="","",OFFSET('Sanitation Data'!$D$32,0,10*ROW('Sanitation Data'!D28)))</f>
        <v/>
      </c>
      <c r="CP34" s="369" t="str">
        <f ca="1">+IF(OFFSET('Sanitation Data'!$E$28,0,10*ROW('Sanitation Data'!E28))="","",OFFSET('Sanitation Data'!$E$28,0,10*ROW('Sanitation Data'!E28)))</f>
        <v/>
      </c>
      <c r="CQ34" s="369" t="str">
        <f ca="1">+IF(OFFSET('Sanitation Data'!$E$29,0,10*ROW('Sanitation Data'!E28))="","",OFFSET('Sanitation Data'!$E$29,0,10*ROW('Sanitation Data'!E28)))</f>
        <v/>
      </c>
      <c r="CR34" s="369" t="str">
        <f ca="1">+IF(OFFSET('Sanitation Data'!$E$30,0,10*ROW('Sanitation Data'!E28))="","",OFFSET('Sanitation Data'!$E$30,0,10*ROW('Sanitation Data'!E28)))</f>
        <v/>
      </c>
      <c r="CS34" s="369" t="str">
        <f ca="1">+IF(OFFSET('Sanitation Data'!$E$31,0,10*ROW('Sanitation Data'!E28))="","",OFFSET('Sanitation Data'!$E$31,0,10*ROW('Sanitation Data'!E28)))</f>
        <v/>
      </c>
      <c r="CT34" s="369" t="str">
        <f ca="1">+IF(OFFSET('Sanitation Data'!$E$32,0,10*ROW('Sanitation Data'!E28))="","",OFFSET('Sanitation Data'!$E$32,0,10*ROW('Sanitation Data'!E28)))</f>
        <v/>
      </c>
      <c r="CU34" s="369" t="str">
        <f ca="1">+IF(OFFSET('Sanitation Data'!$F$28,0,10*ROW('Sanitation Data'!F28))="","",OFFSET('Sanitation Data'!$F$28,0,10*ROW('Sanitation Data'!F28)))</f>
        <v/>
      </c>
      <c r="CV34" s="369" t="str">
        <f ca="1">+IF(OFFSET('Sanitation Data'!$F$29,0,10*ROW('Sanitation Data'!F28))="","",OFFSET('Sanitation Data'!$F$29,0,10*ROW('Sanitation Data'!F28)))</f>
        <v/>
      </c>
      <c r="CW34" s="369" t="str">
        <f ca="1">+IF(OFFSET('Sanitation Data'!$F$30,0,10*ROW('Sanitation Data'!F28))="","",OFFSET('Sanitation Data'!$F$30,0,10*ROW('Sanitation Data'!F28)))</f>
        <v/>
      </c>
      <c r="CX34" s="369" t="str">
        <f ca="1">+IF(OFFSET('Sanitation Data'!$F$31,0,10*ROW('Sanitation Data'!F28))="","",OFFSET('Sanitation Data'!$F$31,0,10*ROW('Sanitation Data'!F28)))</f>
        <v/>
      </c>
      <c r="CY34" s="369" t="str">
        <f ca="1">+IF(OFFSET('Sanitation Data'!$F$32,0,10*ROW('Sanitation Data'!F28))="","",OFFSET('Sanitation Data'!$F$32,0,10*ROW('Sanitation Data'!F28)))</f>
        <v/>
      </c>
      <c r="CZ34" s="369" t="str">
        <f ca="1">+IF(OFFSET('Sanitation Data'!$G$28,0,10*ROW('Sanitation Data'!G28))="","",OFFSET('Sanitation Data'!$G$28,0,10*ROW('Sanitation Data'!G28)))</f>
        <v/>
      </c>
      <c r="DA34" s="369" t="str">
        <f ca="1">+IF(OFFSET('Sanitation Data'!$G$29,0,10*ROW('Sanitation Data'!G28))="","",OFFSET('Sanitation Data'!$G$29,0,10*ROW('Sanitation Data'!G28)))</f>
        <v/>
      </c>
      <c r="DB34" s="369" t="str">
        <f ca="1">+IF(OFFSET('Sanitation Data'!$G$30,0,10*ROW('Sanitation Data'!G28))="","",OFFSET('Sanitation Data'!$G$30,0,10*ROW('Sanitation Data'!G28)))</f>
        <v/>
      </c>
      <c r="DC34" s="369" t="str">
        <f ca="1">+IF(OFFSET('Sanitation Data'!$G$31,0,10*ROW('Sanitation Data'!G28))="","",OFFSET('Sanitation Data'!$G$31,0,10*ROW('Sanitation Data'!G28)))</f>
        <v/>
      </c>
      <c r="DD34" s="369" t="str">
        <f ca="1">+IF(OFFSET('Sanitation Data'!$G$32,0,10*ROW('Sanitation Data'!G28))="","",OFFSET('Sanitation Data'!$G$32,0,10*ROW('Sanitation Data'!G28)))</f>
        <v/>
      </c>
      <c r="DE34" s="369" t="str">
        <f ca="1">+IF(OFFSET('Sanitation Data'!$H$28,0,10*ROW('Sanitation Data'!H28))="","",OFFSET('Sanitation Data'!$H$28,0,10*ROW('Sanitation Data'!H28)))</f>
        <v/>
      </c>
      <c r="DF34" s="369" t="str">
        <f ca="1">+IF(OFFSET('Sanitation Data'!$H$29,0,10*ROW('Sanitation Data'!H28))="","",OFFSET('Sanitation Data'!$H$29,0,10*ROW('Sanitation Data'!H28)))</f>
        <v/>
      </c>
      <c r="DG34" s="369" t="str">
        <f ca="1">+IF(OFFSET('Sanitation Data'!$H$30,0,10*ROW('Sanitation Data'!H28))="","",OFFSET('Sanitation Data'!$H$30,0,10*ROW('Sanitation Data'!H28)))</f>
        <v/>
      </c>
      <c r="DH34" s="369" t="str">
        <f ca="1">+IF(OFFSET('Sanitation Data'!$H$31,0,10*ROW('Sanitation Data'!H28))="","",OFFSET('Sanitation Data'!$H$31,0,10*ROW('Sanitation Data'!H28)))</f>
        <v/>
      </c>
      <c r="DI34" s="369" t="str">
        <f ca="1">+IF(OFFSET('Sanitation Data'!$H$32,0,10*ROW('Sanitation Data'!H28))="","",OFFSET('Sanitation Data'!$H$32,0,10*ROW('Sanitation Data'!H28)))</f>
        <v/>
      </c>
      <c r="DJ34" s="369" t="str">
        <f ca="1">+IF(OFFSET('Sanitation Data'!$I$28,0,10*ROW('Sanitation Data'!I28))="","",OFFSET('Sanitation Data'!$I$28,0,10*ROW('Sanitation Data'!I28)))</f>
        <v/>
      </c>
      <c r="DK34" s="369" t="str">
        <f ca="1">+IF(OFFSET('Sanitation Data'!$I$29,0,10*ROW('Sanitation Data'!I28))="","",OFFSET('Sanitation Data'!$I$29,0,10*ROW('Sanitation Data'!I28)))</f>
        <v/>
      </c>
      <c r="DL34" s="369" t="str">
        <f ca="1">+IF(OFFSET('Sanitation Data'!$I$30,0,10*ROW('Sanitation Data'!I28))="","",OFFSET('Sanitation Data'!$I$30,0,10*ROW('Sanitation Data'!I28)))</f>
        <v/>
      </c>
      <c r="DM34" s="369" t="str">
        <f ca="1">+IF(OFFSET('Sanitation Data'!$I$31,0,10*ROW('Sanitation Data'!I28))="","",OFFSET('Sanitation Data'!$I$31,0,10*ROW('Sanitation Data'!I28)))</f>
        <v/>
      </c>
      <c r="DN34" s="369" t="str">
        <f ca="1">+IF(OFFSET('Sanitation Data'!$I$32,0,10*ROW('Sanitation Data'!I28))="","",OFFSET('Sanitation Data'!$I$32,0,10*ROW('Sanitation Data'!I28)))</f>
        <v/>
      </c>
      <c r="DO34" s="369" t="str">
        <f ca="1">+IF(OFFSET('Hygiene Data'!$D$11,0,10*ROW('Hygiene Data'!D28))="","",OFFSET('Hygiene Data'!$D$11,0,10*ROW('Hygiene Data'!D28)))</f>
        <v/>
      </c>
      <c r="DP34" s="369" t="str">
        <f ca="1">+IF(OFFSET('Hygiene Data'!$D$12,0,10*ROW('Hygiene Data'!D28))="","",OFFSET('Hygiene Data'!$D$12,0,10*ROW('Hygiene Data'!D28)))</f>
        <v/>
      </c>
      <c r="DQ34" s="369" t="str">
        <f ca="1">+IF(OFFSET('Hygiene Data'!$D$13,0,10*ROW('Hygiene Data'!D28))="","",OFFSET('Hygiene Data'!$D$13,0,10*ROW('Hygiene Data'!D28)))</f>
        <v/>
      </c>
      <c r="DR34" s="369" t="str">
        <f ca="1">+IF(OFFSET('Hygiene Data'!$E$11,0,10*ROW('Hygiene Data'!E28))="","",OFFSET('Hygiene Data'!$E$11,0,10*ROW('Hygiene Data'!E28)))</f>
        <v/>
      </c>
      <c r="DS34" s="369" t="str">
        <f ca="1">+IF(OFFSET('Hygiene Data'!$E$12,0,10*ROW('Hygiene Data'!E28))="","",OFFSET('Hygiene Data'!$E$12,0,10*ROW('Hygiene Data'!E28)))</f>
        <v/>
      </c>
      <c r="DT34" s="369" t="str">
        <f ca="1">+IF(OFFSET('Hygiene Data'!$E$13,0,10*ROW('Hygiene Data'!E28))="","",OFFSET('Hygiene Data'!$E$13,0,10*ROW('Hygiene Data'!E28)))</f>
        <v/>
      </c>
      <c r="DU34" s="369" t="str">
        <f ca="1">+IF(OFFSET('Hygiene Data'!$F$11,0,10*ROW('Hygiene Data'!F28))="","",OFFSET('Hygiene Data'!$F$11,0,10*ROW('Hygiene Data'!F28)))</f>
        <v/>
      </c>
      <c r="DV34" s="369" t="str">
        <f ca="1">+IF(OFFSET('Hygiene Data'!$F$12,0,10*ROW('Hygiene Data'!F28))="","",OFFSET('Hygiene Data'!$F$12,0,10*ROW('Hygiene Data'!F28)))</f>
        <v/>
      </c>
      <c r="DW34" s="369" t="str">
        <f ca="1">+IF(OFFSET('Hygiene Data'!$F$13,0,10*ROW('Hygiene Data'!F28))="","",OFFSET('Hygiene Data'!$F$13,0,10*ROW('Hygiene Data'!F28)))</f>
        <v/>
      </c>
      <c r="DX34" s="369" t="str">
        <f ca="1">+IF(OFFSET('Hygiene Data'!$G$11,0,10*ROW('Hygiene Data'!G28))="","",OFFSET('Hygiene Data'!$G$11,0,10*ROW('Hygiene Data'!G28)))</f>
        <v/>
      </c>
      <c r="DY34" s="369" t="str">
        <f ca="1">+IF(OFFSET('Hygiene Data'!$G$12,0,10*ROW('Hygiene Data'!G28))="","",OFFSET('Hygiene Data'!$G$12,0,10*ROW('Hygiene Data'!G28)))</f>
        <v/>
      </c>
      <c r="DZ34" s="369" t="str">
        <f ca="1">+IF(OFFSET('Hygiene Data'!$G$13,0,10*ROW('Hygiene Data'!G28))="","",OFFSET('Hygiene Data'!$G$13,0,10*ROW('Hygiene Data'!G28)))</f>
        <v/>
      </c>
      <c r="EA34" s="369" t="str">
        <f ca="1">+IF(OFFSET('Hygiene Data'!$H$11,0,10*ROW('Hygiene Data'!H28))="","",OFFSET('Hygiene Data'!$H$11,0,10*ROW('Hygiene Data'!H28)))</f>
        <v/>
      </c>
      <c r="EB34" s="369" t="str">
        <f ca="1">+IF(OFFSET('Hygiene Data'!$H$12,0,10*ROW('Hygiene Data'!H28))="","",OFFSET('Hygiene Data'!$H$12,0,10*ROW('Hygiene Data'!H28)))</f>
        <v/>
      </c>
      <c r="EC34" s="369" t="str">
        <f ca="1">+IF(OFFSET('Hygiene Data'!$H$13,0,10*ROW('Hygiene Data'!H28))="","",OFFSET('Hygiene Data'!$H$13,0,10*ROW('Hygiene Data'!H28)))</f>
        <v/>
      </c>
      <c r="ED34" s="369" t="str">
        <f ca="1">+IF(OFFSET('Hygiene Data'!$I$11,0,10*ROW('Hygiene Data'!I28))="","",OFFSET('Hygiene Data'!$I$11,0,10*ROW('Hygiene Data'!I28)))</f>
        <v/>
      </c>
      <c r="EE34" s="369" t="str">
        <f ca="1">+IF(OFFSET('Hygiene Data'!$I$12,0,10*ROW('Hygiene Data'!I28))="","",OFFSET('Hygiene Data'!$I$12,0,10*ROW('Hygiene Data'!I28)))</f>
        <v/>
      </c>
      <c r="EF34" s="369" t="str">
        <f ca="1">+IF(OFFSET('Hygiene Data'!$I$13,0,10*ROW('Hygiene Data'!I28))="","",OFFSET('Hygiene Data'!$I$13,0,10*ROW('Hygiene Data'!I28)))</f>
        <v/>
      </c>
    </row>
    <row r="35" spans="1:136" x14ac:dyDescent="0.25">
      <c r="A35" s="478" t="str">
        <f ca="1">+IF(OFFSET('Water Data'!$B$2,0,10*ROW('Water Data'!E29))="","",OFFSET('Water Data'!$B$2,0,10*ROW('Water Data'!E29)))</f>
        <v/>
      </c>
      <c r="B35" s="47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5" t="str">
        <f t="shared" ca="1" si="0"/>
        <v/>
      </c>
      <c r="D35" s="50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9" t="str">
        <f ca="1">+IF(OFFSET('Water Data'!$D$27,0,10*ROW('Water Data'!D29))="","",OFFSET('Water Data'!$D$27,0,10*ROW('Water Data'!D29)))</f>
        <v/>
      </c>
      <c r="BT35" s="369" t="str">
        <f ca="1">+IF(OFFSET('Water Data'!$D$28,0,10*ROW('Water Data'!D29))="","",OFFSET('Water Data'!$D$28,0,10*ROW('Water Data'!D29)))</f>
        <v/>
      </c>
      <c r="BU35" s="369" t="str">
        <f ca="1">+IF(OFFSET('Water Data'!$D$29,0,10*ROW('Water Data'!D29))="","",OFFSET('Water Data'!$D$29,0,10*ROW('Water Data'!D29)))</f>
        <v/>
      </c>
      <c r="BV35" s="369" t="str">
        <f ca="1">+IF(OFFSET('Water Data'!$E$27,0,10*ROW('Water Data'!E29))="","",OFFSET('Water Data'!$E$27,0,10*ROW('Water Data'!E29)))</f>
        <v/>
      </c>
      <c r="BW35" s="369" t="str">
        <f ca="1">+IF(OFFSET('Water Data'!$E$28,0,10*ROW('Water Data'!E29))="","",OFFSET('Water Data'!$E$28,0,10*ROW('Water Data'!E29)))</f>
        <v/>
      </c>
      <c r="BX35" s="369" t="str">
        <f ca="1">+IF(OFFSET('Water Data'!$E$29,0,10*ROW('Water Data'!E29))="","",OFFSET('Water Data'!$E$29,0,10*ROW('Water Data'!E29)))</f>
        <v/>
      </c>
      <c r="BY35" s="369" t="str">
        <f ca="1">+IF(OFFSET('Water Data'!$F$27,0,10*ROW('Water Data'!F29))="","",OFFSET('Water Data'!$F$27,0,10*ROW('Water Data'!F29)))</f>
        <v/>
      </c>
      <c r="BZ35" s="369" t="str">
        <f ca="1">+IF(OFFSET('Water Data'!$F$28,0,10*ROW('Water Data'!F29))="","",OFFSET('Water Data'!$F$28,0,10*ROW('Water Data'!F29)))</f>
        <v/>
      </c>
      <c r="CA35" s="369" t="str">
        <f ca="1">+IF(OFFSET('Water Data'!$F$29,0,10*ROW('Water Data'!F29))="","",OFFSET('Water Data'!$F$29,0,10*ROW('Water Data'!F29)))</f>
        <v/>
      </c>
      <c r="CB35" s="369" t="str">
        <f ca="1">+IF(OFFSET('Water Data'!$G$27,0,10*ROW('Water Data'!G29))="","",OFFSET('Water Data'!$G$27,0,10*ROW('Water Data'!G29)))</f>
        <v/>
      </c>
      <c r="CC35" s="369" t="str">
        <f ca="1">+IF(OFFSET('Water Data'!$G$28,0,10*ROW('Water Data'!G29))="","",OFFSET('Water Data'!$G$28,0,10*ROW('Water Data'!G29)))</f>
        <v/>
      </c>
      <c r="CD35" s="369" t="str">
        <f ca="1">+IF(OFFSET('Water Data'!$G$29,0,10*ROW('Water Data'!G29))="","",OFFSET('Water Data'!$G$29,0,10*ROW('Water Data'!G29)))</f>
        <v/>
      </c>
      <c r="CE35" s="369" t="str">
        <f ca="1">+IF(OFFSET('Water Data'!$H$27,0,10*ROW('Water Data'!H29))="","",OFFSET('Water Data'!$H$27,0,10*ROW('Water Data'!H29)))</f>
        <v/>
      </c>
      <c r="CF35" s="369" t="str">
        <f ca="1">+IF(OFFSET('Water Data'!$H$28,0,10*ROW('Water Data'!H29))="","",OFFSET('Water Data'!$H$28,0,10*ROW('Water Data'!H29)))</f>
        <v/>
      </c>
      <c r="CG35" s="369" t="str">
        <f ca="1">+IF(OFFSET('Water Data'!$H$29,0,10*ROW('Water Data'!H29))="","",OFFSET('Water Data'!$H$29,0,10*ROW('Water Data'!H29)))</f>
        <v/>
      </c>
      <c r="CH35" s="369" t="str">
        <f ca="1">+IF(OFFSET('Water Data'!$I$27,0,10*ROW('Water Data'!I29))="","",OFFSET('Water Data'!$I$27,0,10*ROW('Water Data'!I29)))</f>
        <v/>
      </c>
      <c r="CI35" s="369" t="str">
        <f ca="1">+IF(OFFSET('Water Data'!$I$28,0,10*ROW('Water Data'!I29))="","",OFFSET('Water Data'!$I$28,0,10*ROW('Water Data'!I29)))</f>
        <v/>
      </c>
      <c r="CJ35" s="369" t="str">
        <f ca="1">+IF(OFFSET('Water Data'!$I$29,0,10*ROW('Water Data'!I29))="","",OFFSET('Water Data'!$I$29,0,10*ROW('Water Data'!I29)))</f>
        <v/>
      </c>
      <c r="CK35" s="369" t="str">
        <f ca="1">+IF(OFFSET('Sanitation Data'!$D$28,0,10*ROW('Sanitation Data'!D29))="","",OFFSET('Sanitation Data'!$D$28,0,10*ROW('Sanitation Data'!D29)))</f>
        <v/>
      </c>
      <c r="CL35" s="369" t="str">
        <f ca="1">+IF(OFFSET('Sanitation Data'!$D$29,0,10*ROW('Sanitation Data'!D29))="","",OFFSET('Sanitation Data'!$D$29,0,10*ROW('Sanitation Data'!D29)))</f>
        <v/>
      </c>
      <c r="CM35" s="369" t="str">
        <f ca="1">+IF(OFFSET('Sanitation Data'!$D$30,0,10*ROW('Sanitation Data'!D29))="","",OFFSET('Sanitation Data'!$D$30,0,10*ROW('Sanitation Data'!D29)))</f>
        <v/>
      </c>
      <c r="CN35" s="369" t="str">
        <f ca="1">+IF(OFFSET('Sanitation Data'!$D$31,0,10*ROW('Sanitation Data'!D29))="","",OFFSET('Sanitation Data'!$D$31,0,10*ROW('Sanitation Data'!D29)))</f>
        <v/>
      </c>
      <c r="CO35" s="369" t="str">
        <f ca="1">+IF(OFFSET('Sanitation Data'!$D$32,0,10*ROW('Sanitation Data'!D29))="","",OFFSET('Sanitation Data'!$D$32,0,10*ROW('Sanitation Data'!D29)))</f>
        <v/>
      </c>
      <c r="CP35" s="369" t="str">
        <f ca="1">+IF(OFFSET('Sanitation Data'!$E$28,0,10*ROW('Sanitation Data'!E29))="","",OFFSET('Sanitation Data'!$E$28,0,10*ROW('Sanitation Data'!E29)))</f>
        <v/>
      </c>
      <c r="CQ35" s="369" t="str">
        <f ca="1">+IF(OFFSET('Sanitation Data'!$E$29,0,10*ROW('Sanitation Data'!E29))="","",OFFSET('Sanitation Data'!$E$29,0,10*ROW('Sanitation Data'!E29)))</f>
        <v/>
      </c>
      <c r="CR35" s="369" t="str">
        <f ca="1">+IF(OFFSET('Sanitation Data'!$E$30,0,10*ROW('Sanitation Data'!E29))="","",OFFSET('Sanitation Data'!$E$30,0,10*ROW('Sanitation Data'!E29)))</f>
        <v/>
      </c>
      <c r="CS35" s="369" t="str">
        <f ca="1">+IF(OFFSET('Sanitation Data'!$E$31,0,10*ROW('Sanitation Data'!E29))="","",OFFSET('Sanitation Data'!$E$31,0,10*ROW('Sanitation Data'!E29)))</f>
        <v/>
      </c>
      <c r="CT35" s="369" t="str">
        <f ca="1">+IF(OFFSET('Sanitation Data'!$E$32,0,10*ROW('Sanitation Data'!E29))="","",OFFSET('Sanitation Data'!$E$32,0,10*ROW('Sanitation Data'!E29)))</f>
        <v/>
      </c>
      <c r="CU35" s="369" t="str">
        <f ca="1">+IF(OFFSET('Sanitation Data'!$F$28,0,10*ROW('Sanitation Data'!F29))="","",OFFSET('Sanitation Data'!$F$28,0,10*ROW('Sanitation Data'!F29)))</f>
        <v/>
      </c>
      <c r="CV35" s="369" t="str">
        <f ca="1">+IF(OFFSET('Sanitation Data'!$F$29,0,10*ROW('Sanitation Data'!F29))="","",OFFSET('Sanitation Data'!$F$29,0,10*ROW('Sanitation Data'!F29)))</f>
        <v/>
      </c>
      <c r="CW35" s="369" t="str">
        <f ca="1">+IF(OFFSET('Sanitation Data'!$F$30,0,10*ROW('Sanitation Data'!F29))="","",OFFSET('Sanitation Data'!$F$30,0,10*ROW('Sanitation Data'!F29)))</f>
        <v/>
      </c>
      <c r="CX35" s="369" t="str">
        <f ca="1">+IF(OFFSET('Sanitation Data'!$F$31,0,10*ROW('Sanitation Data'!F29))="","",OFFSET('Sanitation Data'!$F$31,0,10*ROW('Sanitation Data'!F29)))</f>
        <v/>
      </c>
      <c r="CY35" s="369" t="str">
        <f ca="1">+IF(OFFSET('Sanitation Data'!$F$32,0,10*ROW('Sanitation Data'!F29))="","",OFFSET('Sanitation Data'!$F$32,0,10*ROW('Sanitation Data'!F29)))</f>
        <v/>
      </c>
      <c r="CZ35" s="369" t="str">
        <f ca="1">+IF(OFFSET('Sanitation Data'!$G$28,0,10*ROW('Sanitation Data'!G29))="","",OFFSET('Sanitation Data'!$G$28,0,10*ROW('Sanitation Data'!G29)))</f>
        <v/>
      </c>
      <c r="DA35" s="369" t="str">
        <f ca="1">+IF(OFFSET('Sanitation Data'!$G$29,0,10*ROW('Sanitation Data'!G29))="","",OFFSET('Sanitation Data'!$G$29,0,10*ROW('Sanitation Data'!G29)))</f>
        <v/>
      </c>
      <c r="DB35" s="369" t="str">
        <f ca="1">+IF(OFFSET('Sanitation Data'!$G$30,0,10*ROW('Sanitation Data'!G29))="","",OFFSET('Sanitation Data'!$G$30,0,10*ROW('Sanitation Data'!G29)))</f>
        <v/>
      </c>
      <c r="DC35" s="369" t="str">
        <f ca="1">+IF(OFFSET('Sanitation Data'!$G$31,0,10*ROW('Sanitation Data'!G29))="","",OFFSET('Sanitation Data'!$G$31,0,10*ROW('Sanitation Data'!G29)))</f>
        <v/>
      </c>
      <c r="DD35" s="369" t="str">
        <f ca="1">+IF(OFFSET('Sanitation Data'!$G$32,0,10*ROW('Sanitation Data'!G29))="","",OFFSET('Sanitation Data'!$G$32,0,10*ROW('Sanitation Data'!G29)))</f>
        <v/>
      </c>
      <c r="DE35" s="369" t="str">
        <f ca="1">+IF(OFFSET('Sanitation Data'!$H$28,0,10*ROW('Sanitation Data'!H29))="","",OFFSET('Sanitation Data'!$H$28,0,10*ROW('Sanitation Data'!H29)))</f>
        <v/>
      </c>
      <c r="DF35" s="369" t="str">
        <f ca="1">+IF(OFFSET('Sanitation Data'!$H$29,0,10*ROW('Sanitation Data'!H29))="","",OFFSET('Sanitation Data'!$H$29,0,10*ROW('Sanitation Data'!H29)))</f>
        <v/>
      </c>
      <c r="DG35" s="369" t="str">
        <f ca="1">+IF(OFFSET('Sanitation Data'!$H$30,0,10*ROW('Sanitation Data'!H29))="","",OFFSET('Sanitation Data'!$H$30,0,10*ROW('Sanitation Data'!H29)))</f>
        <v/>
      </c>
      <c r="DH35" s="369" t="str">
        <f ca="1">+IF(OFFSET('Sanitation Data'!$H$31,0,10*ROW('Sanitation Data'!H29))="","",OFFSET('Sanitation Data'!$H$31,0,10*ROW('Sanitation Data'!H29)))</f>
        <v/>
      </c>
      <c r="DI35" s="369" t="str">
        <f ca="1">+IF(OFFSET('Sanitation Data'!$H$32,0,10*ROW('Sanitation Data'!H29))="","",OFFSET('Sanitation Data'!$H$32,0,10*ROW('Sanitation Data'!H29)))</f>
        <v/>
      </c>
      <c r="DJ35" s="369" t="str">
        <f ca="1">+IF(OFFSET('Sanitation Data'!$I$28,0,10*ROW('Sanitation Data'!I29))="","",OFFSET('Sanitation Data'!$I$28,0,10*ROW('Sanitation Data'!I29)))</f>
        <v/>
      </c>
      <c r="DK35" s="369" t="str">
        <f ca="1">+IF(OFFSET('Sanitation Data'!$I$29,0,10*ROW('Sanitation Data'!I29))="","",OFFSET('Sanitation Data'!$I$29,0,10*ROW('Sanitation Data'!I29)))</f>
        <v/>
      </c>
      <c r="DL35" s="369" t="str">
        <f ca="1">+IF(OFFSET('Sanitation Data'!$I$30,0,10*ROW('Sanitation Data'!I29))="","",OFFSET('Sanitation Data'!$I$30,0,10*ROW('Sanitation Data'!I29)))</f>
        <v/>
      </c>
      <c r="DM35" s="369" t="str">
        <f ca="1">+IF(OFFSET('Sanitation Data'!$I$31,0,10*ROW('Sanitation Data'!I29))="","",OFFSET('Sanitation Data'!$I$31,0,10*ROW('Sanitation Data'!I29)))</f>
        <v/>
      </c>
      <c r="DN35" s="369" t="str">
        <f ca="1">+IF(OFFSET('Sanitation Data'!$I$32,0,10*ROW('Sanitation Data'!I29))="","",OFFSET('Sanitation Data'!$I$32,0,10*ROW('Sanitation Data'!I29)))</f>
        <v/>
      </c>
      <c r="DO35" s="369" t="str">
        <f ca="1">+IF(OFFSET('Hygiene Data'!$D$11,0,10*ROW('Hygiene Data'!D29))="","",OFFSET('Hygiene Data'!$D$11,0,10*ROW('Hygiene Data'!D29)))</f>
        <v/>
      </c>
      <c r="DP35" s="369" t="str">
        <f ca="1">+IF(OFFSET('Hygiene Data'!$D$12,0,10*ROW('Hygiene Data'!D29))="","",OFFSET('Hygiene Data'!$D$12,0,10*ROW('Hygiene Data'!D29)))</f>
        <v/>
      </c>
      <c r="DQ35" s="369" t="str">
        <f ca="1">+IF(OFFSET('Hygiene Data'!$D$13,0,10*ROW('Hygiene Data'!D29))="","",OFFSET('Hygiene Data'!$D$13,0,10*ROW('Hygiene Data'!D29)))</f>
        <v/>
      </c>
      <c r="DR35" s="369" t="str">
        <f ca="1">+IF(OFFSET('Hygiene Data'!$E$11,0,10*ROW('Hygiene Data'!E29))="","",OFFSET('Hygiene Data'!$E$11,0,10*ROW('Hygiene Data'!E29)))</f>
        <v/>
      </c>
      <c r="DS35" s="369" t="str">
        <f ca="1">+IF(OFFSET('Hygiene Data'!$E$12,0,10*ROW('Hygiene Data'!E29))="","",OFFSET('Hygiene Data'!$E$12,0,10*ROW('Hygiene Data'!E29)))</f>
        <v/>
      </c>
      <c r="DT35" s="369" t="str">
        <f ca="1">+IF(OFFSET('Hygiene Data'!$E$13,0,10*ROW('Hygiene Data'!E29))="","",OFFSET('Hygiene Data'!$E$13,0,10*ROW('Hygiene Data'!E29)))</f>
        <v/>
      </c>
      <c r="DU35" s="369" t="str">
        <f ca="1">+IF(OFFSET('Hygiene Data'!$F$11,0,10*ROW('Hygiene Data'!F29))="","",OFFSET('Hygiene Data'!$F$11,0,10*ROW('Hygiene Data'!F29)))</f>
        <v/>
      </c>
      <c r="DV35" s="369" t="str">
        <f ca="1">+IF(OFFSET('Hygiene Data'!$F$12,0,10*ROW('Hygiene Data'!F29))="","",OFFSET('Hygiene Data'!$F$12,0,10*ROW('Hygiene Data'!F29)))</f>
        <v/>
      </c>
      <c r="DW35" s="369" t="str">
        <f ca="1">+IF(OFFSET('Hygiene Data'!$F$13,0,10*ROW('Hygiene Data'!F29))="","",OFFSET('Hygiene Data'!$F$13,0,10*ROW('Hygiene Data'!F29)))</f>
        <v/>
      </c>
      <c r="DX35" s="369" t="str">
        <f ca="1">+IF(OFFSET('Hygiene Data'!$G$11,0,10*ROW('Hygiene Data'!G29))="","",OFFSET('Hygiene Data'!$G$11,0,10*ROW('Hygiene Data'!G29)))</f>
        <v/>
      </c>
      <c r="DY35" s="369" t="str">
        <f ca="1">+IF(OFFSET('Hygiene Data'!$G$12,0,10*ROW('Hygiene Data'!G29))="","",OFFSET('Hygiene Data'!$G$12,0,10*ROW('Hygiene Data'!G29)))</f>
        <v/>
      </c>
      <c r="DZ35" s="369" t="str">
        <f ca="1">+IF(OFFSET('Hygiene Data'!$G$13,0,10*ROW('Hygiene Data'!G29))="","",OFFSET('Hygiene Data'!$G$13,0,10*ROW('Hygiene Data'!G29)))</f>
        <v/>
      </c>
      <c r="EA35" s="369" t="str">
        <f ca="1">+IF(OFFSET('Hygiene Data'!$H$11,0,10*ROW('Hygiene Data'!H29))="","",OFFSET('Hygiene Data'!$H$11,0,10*ROW('Hygiene Data'!H29)))</f>
        <v/>
      </c>
      <c r="EB35" s="369" t="str">
        <f ca="1">+IF(OFFSET('Hygiene Data'!$H$12,0,10*ROW('Hygiene Data'!H29))="","",OFFSET('Hygiene Data'!$H$12,0,10*ROW('Hygiene Data'!H29)))</f>
        <v/>
      </c>
      <c r="EC35" s="369" t="str">
        <f ca="1">+IF(OFFSET('Hygiene Data'!$H$13,0,10*ROW('Hygiene Data'!H29))="","",OFFSET('Hygiene Data'!$H$13,0,10*ROW('Hygiene Data'!H29)))</f>
        <v/>
      </c>
      <c r="ED35" s="369" t="str">
        <f ca="1">+IF(OFFSET('Hygiene Data'!$I$11,0,10*ROW('Hygiene Data'!I29))="","",OFFSET('Hygiene Data'!$I$11,0,10*ROW('Hygiene Data'!I29)))</f>
        <v/>
      </c>
      <c r="EE35" s="369" t="str">
        <f ca="1">+IF(OFFSET('Hygiene Data'!$I$12,0,10*ROW('Hygiene Data'!I29))="","",OFFSET('Hygiene Data'!$I$12,0,10*ROW('Hygiene Data'!I29)))</f>
        <v/>
      </c>
      <c r="EF35" s="369" t="str">
        <f ca="1">+IF(OFFSET('Hygiene Data'!$I$13,0,10*ROW('Hygiene Data'!I29))="","",OFFSET('Hygiene Data'!$I$13,0,10*ROW('Hygiene Data'!I29)))</f>
        <v/>
      </c>
    </row>
    <row r="36" spans="1:136" x14ac:dyDescent="0.25">
      <c r="A36" s="478" t="str">
        <f ca="1">+IF(OFFSET('Water Data'!$B$2,0,10*ROW('Water Data'!E30))="","",OFFSET('Water Data'!$B$2,0,10*ROW('Water Data'!E30)))</f>
        <v/>
      </c>
      <c r="B36" s="47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5" t="str">
        <f t="shared" ca="1" si="0"/>
        <v/>
      </c>
      <c r="D36" s="50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9" t="str">
        <f ca="1">+IF(OFFSET('Water Data'!$D$27,0,10*ROW('Water Data'!D30))="","",OFFSET('Water Data'!$D$27,0,10*ROW('Water Data'!D30)))</f>
        <v/>
      </c>
      <c r="BT36" s="369" t="str">
        <f ca="1">+IF(OFFSET('Water Data'!$D$28,0,10*ROW('Water Data'!D30))="","",OFFSET('Water Data'!$D$28,0,10*ROW('Water Data'!D30)))</f>
        <v/>
      </c>
      <c r="BU36" s="369" t="str">
        <f ca="1">+IF(OFFSET('Water Data'!$D$29,0,10*ROW('Water Data'!D30))="","",OFFSET('Water Data'!$D$29,0,10*ROW('Water Data'!D30)))</f>
        <v/>
      </c>
      <c r="BV36" s="369" t="str">
        <f ca="1">+IF(OFFSET('Water Data'!$E$27,0,10*ROW('Water Data'!E30))="","",OFFSET('Water Data'!$E$27,0,10*ROW('Water Data'!E30)))</f>
        <v/>
      </c>
      <c r="BW36" s="369" t="str">
        <f ca="1">+IF(OFFSET('Water Data'!$E$28,0,10*ROW('Water Data'!E30))="","",OFFSET('Water Data'!$E$28,0,10*ROW('Water Data'!E30)))</f>
        <v/>
      </c>
      <c r="BX36" s="369" t="str">
        <f ca="1">+IF(OFFSET('Water Data'!$E$29,0,10*ROW('Water Data'!E30))="","",OFFSET('Water Data'!$E$29,0,10*ROW('Water Data'!E30)))</f>
        <v/>
      </c>
      <c r="BY36" s="369" t="str">
        <f ca="1">+IF(OFFSET('Water Data'!$F$27,0,10*ROW('Water Data'!F30))="","",OFFSET('Water Data'!$F$27,0,10*ROW('Water Data'!F30)))</f>
        <v/>
      </c>
      <c r="BZ36" s="369" t="str">
        <f ca="1">+IF(OFFSET('Water Data'!$F$28,0,10*ROW('Water Data'!F30))="","",OFFSET('Water Data'!$F$28,0,10*ROW('Water Data'!F30)))</f>
        <v/>
      </c>
      <c r="CA36" s="369" t="str">
        <f ca="1">+IF(OFFSET('Water Data'!$F$29,0,10*ROW('Water Data'!F30))="","",OFFSET('Water Data'!$F$29,0,10*ROW('Water Data'!F30)))</f>
        <v/>
      </c>
      <c r="CB36" s="369" t="str">
        <f ca="1">+IF(OFFSET('Water Data'!$G$27,0,10*ROW('Water Data'!G30))="","",OFFSET('Water Data'!$G$27,0,10*ROW('Water Data'!G30)))</f>
        <v/>
      </c>
      <c r="CC36" s="369" t="str">
        <f ca="1">+IF(OFFSET('Water Data'!$G$28,0,10*ROW('Water Data'!G30))="","",OFFSET('Water Data'!$G$28,0,10*ROW('Water Data'!G30)))</f>
        <v/>
      </c>
      <c r="CD36" s="369" t="str">
        <f ca="1">+IF(OFFSET('Water Data'!$G$29,0,10*ROW('Water Data'!G30))="","",OFFSET('Water Data'!$G$29,0,10*ROW('Water Data'!G30)))</f>
        <v/>
      </c>
      <c r="CE36" s="369" t="str">
        <f ca="1">+IF(OFFSET('Water Data'!$H$27,0,10*ROW('Water Data'!H30))="","",OFFSET('Water Data'!$H$27,0,10*ROW('Water Data'!H30)))</f>
        <v/>
      </c>
      <c r="CF36" s="369" t="str">
        <f ca="1">+IF(OFFSET('Water Data'!$H$28,0,10*ROW('Water Data'!H30))="","",OFFSET('Water Data'!$H$28,0,10*ROW('Water Data'!H30)))</f>
        <v/>
      </c>
      <c r="CG36" s="369" t="str">
        <f ca="1">+IF(OFFSET('Water Data'!$H$29,0,10*ROW('Water Data'!H30))="","",OFFSET('Water Data'!$H$29,0,10*ROW('Water Data'!H30)))</f>
        <v/>
      </c>
      <c r="CH36" s="369" t="str">
        <f ca="1">+IF(OFFSET('Water Data'!$I$27,0,10*ROW('Water Data'!I30))="","",OFFSET('Water Data'!$I$27,0,10*ROW('Water Data'!I30)))</f>
        <v/>
      </c>
      <c r="CI36" s="369" t="str">
        <f ca="1">+IF(OFFSET('Water Data'!$I$28,0,10*ROW('Water Data'!I30))="","",OFFSET('Water Data'!$I$28,0,10*ROW('Water Data'!I30)))</f>
        <v/>
      </c>
      <c r="CJ36" s="369" t="str">
        <f ca="1">+IF(OFFSET('Water Data'!$I$29,0,10*ROW('Water Data'!I30))="","",OFFSET('Water Data'!$I$29,0,10*ROW('Water Data'!I30)))</f>
        <v/>
      </c>
      <c r="CK36" s="369" t="str">
        <f ca="1">+IF(OFFSET('Sanitation Data'!$D$28,0,10*ROW('Sanitation Data'!D30))="","",OFFSET('Sanitation Data'!$D$28,0,10*ROW('Sanitation Data'!D30)))</f>
        <v/>
      </c>
      <c r="CL36" s="369" t="str">
        <f ca="1">+IF(OFFSET('Sanitation Data'!$D$29,0,10*ROW('Sanitation Data'!D30))="","",OFFSET('Sanitation Data'!$D$29,0,10*ROW('Sanitation Data'!D30)))</f>
        <v/>
      </c>
      <c r="CM36" s="369" t="str">
        <f ca="1">+IF(OFFSET('Sanitation Data'!$D$30,0,10*ROW('Sanitation Data'!D30))="","",OFFSET('Sanitation Data'!$D$30,0,10*ROW('Sanitation Data'!D30)))</f>
        <v/>
      </c>
      <c r="CN36" s="369" t="str">
        <f ca="1">+IF(OFFSET('Sanitation Data'!$D$31,0,10*ROW('Sanitation Data'!D30))="","",OFFSET('Sanitation Data'!$D$31,0,10*ROW('Sanitation Data'!D30)))</f>
        <v/>
      </c>
      <c r="CO36" s="369" t="str">
        <f ca="1">+IF(OFFSET('Sanitation Data'!$D$32,0,10*ROW('Sanitation Data'!D30))="","",OFFSET('Sanitation Data'!$D$32,0,10*ROW('Sanitation Data'!D30)))</f>
        <v/>
      </c>
      <c r="CP36" s="369" t="str">
        <f ca="1">+IF(OFFSET('Sanitation Data'!$E$28,0,10*ROW('Sanitation Data'!E30))="","",OFFSET('Sanitation Data'!$E$28,0,10*ROW('Sanitation Data'!E30)))</f>
        <v/>
      </c>
      <c r="CQ36" s="369" t="str">
        <f ca="1">+IF(OFFSET('Sanitation Data'!$E$29,0,10*ROW('Sanitation Data'!E30))="","",OFFSET('Sanitation Data'!$E$29,0,10*ROW('Sanitation Data'!E30)))</f>
        <v/>
      </c>
      <c r="CR36" s="369" t="str">
        <f ca="1">+IF(OFFSET('Sanitation Data'!$E$30,0,10*ROW('Sanitation Data'!E30))="","",OFFSET('Sanitation Data'!$E$30,0,10*ROW('Sanitation Data'!E30)))</f>
        <v/>
      </c>
      <c r="CS36" s="369" t="str">
        <f ca="1">+IF(OFFSET('Sanitation Data'!$E$31,0,10*ROW('Sanitation Data'!E30))="","",OFFSET('Sanitation Data'!$E$31,0,10*ROW('Sanitation Data'!E30)))</f>
        <v/>
      </c>
      <c r="CT36" s="369" t="str">
        <f ca="1">+IF(OFFSET('Sanitation Data'!$E$32,0,10*ROW('Sanitation Data'!E30))="","",OFFSET('Sanitation Data'!$E$32,0,10*ROW('Sanitation Data'!E30)))</f>
        <v/>
      </c>
      <c r="CU36" s="369" t="str">
        <f ca="1">+IF(OFFSET('Sanitation Data'!$F$28,0,10*ROW('Sanitation Data'!F30))="","",OFFSET('Sanitation Data'!$F$28,0,10*ROW('Sanitation Data'!F30)))</f>
        <v/>
      </c>
      <c r="CV36" s="369" t="str">
        <f ca="1">+IF(OFFSET('Sanitation Data'!$F$29,0,10*ROW('Sanitation Data'!F30))="","",OFFSET('Sanitation Data'!$F$29,0,10*ROW('Sanitation Data'!F30)))</f>
        <v/>
      </c>
      <c r="CW36" s="369" t="str">
        <f ca="1">+IF(OFFSET('Sanitation Data'!$F$30,0,10*ROW('Sanitation Data'!F30))="","",OFFSET('Sanitation Data'!$F$30,0,10*ROW('Sanitation Data'!F30)))</f>
        <v/>
      </c>
      <c r="CX36" s="369" t="str">
        <f ca="1">+IF(OFFSET('Sanitation Data'!$F$31,0,10*ROW('Sanitation Data'!F30))="","",OFFSET('Sanitation Data'!$F$31,0,10*ROW('Sanitation Data'!F30)))</f>
        <v/>
      </c>
      <c r="CY36" s="369" t="str">
        <f ca="1">+IF(OFFSET('Sanitation Data'!$F$32,0,10*ROW('Sanitation Data'!F30))="","",OFFSET('Sanitation Data'!$F$32,0,10*ROW('Sanitation Data'!F30)))</f>
        <v/>
      </c>
      <c r="CZ36" s="369" t="str">
        <f ca="1">+IF(OFFSET('Sanitation Data'!$G$28,0,10*ROW('Sanitation Data'!G30))="","",OFFSET('Sanitation Data'!$G$28,0,10*ROW('Sanitation Data'!G30)))</f>
        <v/>
      </c>
      <c r="DA36" s="369" t="str">
        <f ca="1">+IF(OFFSET('Sanitation Data'!$G$29,0,10*ROW('Sanitation Data'!G30))="","",OFFSET('Sanitation Data'!$G$29,0,10*ROW('Sanitation Data'!G30)))</f>
        <v/>
      </c>
      <c r="DB36" s="369" t="str">
        <f ca="1">+IF(OFFSET('Sanitation Data'!$G$30,0,10*ROW('Sanitation Data'!G30))="","",OFFSET('Sanitation Data'!$G$30,0,10*ROW('Sanitation Data'!G30)))</f>
        <v/>
      </c>
      <c r="DC36" s="369" t="str">
        <f ca="1">+IF(OFFSET('Sanitation Data'!$G$31,0,10*ROW('Sanitation Data'!G30))="","",OFFSET('Sanitation Data'!$G$31,0,10*ROW('Sanitation Data'!G30)))</f>
        <v/>
      </c>
      <c r="DD36" s="369" t="str">
        <f ca="1">+IF(OFFSET('Sanitation Data'!$G$32,0,10*ROW('Sanitation Data'!G30))="","",OFFSET('Sanitation Data'!$G$32,0,10*ROW('Sanitation Data'!G30)))</f>
        <v/>
      </c>
      <c r="DE36" s="369" t="str">
        <f ca="1">+IF(OFFSET('Sanitation Data'!$H$28,0,10*ROW('Sanitation Data'!H30))="","",OFFSET('Sanitation Data'!$H$28,0,10*ROW('Sanitation Data'!H30)))</f>
        <v/>
      </c>
      <c r="DF36" s="369" t="str">
        <f ca="1">+IF(OFFSET('Sanitation Data'!$H$29,0,10*ROW('Sanitation Data'!H30))="","",OFFSET('Sanitation Data'!$H$29,0,10*ROW('Sanitation Data'!H30)))</f>
        <v/>
      </c>
      <c r="DG36" s="369" t="str">
        <f ca="1">+IF(OFFSET('Sanitation Data'!$H$30,0,10*ROW('Sanitation Data'!H30))="","",OFFSET('Sanitation Data'!$H$30,0,10*ROW('Sanitation Data'!H30)))</f>
        <v/>
      </c>
      <c r="DH36" s="369" t="str">
        <f ca="1">+IF(OFFSET('Sanitation Data'!$H$31,0,10*ROW('Sanitation Data'!H30))="","",OFFSET('Sanitation Data'!$H$31,0,10*ROW('Sanitation Data'!H30)))</f>
        <v/>
      </c>
      <c r="DI36" s="369" t="str">
        <f ca="1">+IF(OFFSET('Sanitation Data'!$H$32,0,10*ROW('Sanitation Data'!H30))="","",OFFSET('Sanitation Data'!$H$32,0,10*ROW('Sanitation Data'!H30)))</f>
        <v/>
      </c>
      <c r="DJ36" s="369" t="str">
        <f ca="1">+IF(OFFSET('Sanitation Data'!$I$28,0,10*ROW('Sanitation Data'!I30))="","",OFFSET('Sanitation Data'!$I$28,0,10*ROW('Sanitation Data'!I30)))</f>
        <v/>
      </c>
      <c r="DK36" s="369" t="str">
        <f ca="1">+IF(OFFSET('Sanitation Data'!$I$29,0,10*ROW('Sanitation Data'!I30))="","",OFFSET('Sanitation Data'!$I$29,0,10*ROW('Sanitation Data'!I30)))</f>
        <v/>
      </c>
      <c r="DL36" s="369" t="str">
        <f ca="1">+IF(OFFSET('Sanitation Data'!$I$30,0,10*ROW('Sanitation Data'!I30))="","",OFFSET('Sanitation Data'!$I$30,0,10*ROW('Sanitation Data'!I30)))</f>
        <v/>
      </c>
      <c r="DM36" s="369" t="str">
        <f ca="1">+IF(OFFSET('Sanitation Data'!$I$31,0,10*ROW('Sanitation Data'!I30))="","",OFFSET('Sanitation Data'!$I$31,0,10*ROW('Sanitation Data'!I30)))</f>
        <v/>
      </c>
      <c r="DN36" s="369" t="str">
        <f ca="1">+IF(OFFSET('Sanitation Data'!$I$32,0,10*ROW('Sanitation Data'!I30))="","",OFFSET('Sanitation Data'!$I$32,0,10*ROW('Sanitation Data'!I30)))</f>
        <v/>
      </c>
      <c r="DO36" s="369" t="str">
        <f ca="1">+IF(OFFSET('Hygiene Data'!$D$11,0,10*ROW('Hygiene Data'!D30))="","",OFFSET('Hygiene Data'!$D$11,0,10*ROW('Hygiene Data'!D30)))</f>
        <v/>
      </c>
      <c r="DP36" s="369" t="str">
        <f ca="1">+IF(OFFSET('Hygiene Data'!$D$12,0,10*ROW('Hygiene Data'!D30))="","",OFFSET('Hygiene Data'!$D$12,0,10*ROW('Hygiene Data'!D30)))</f>
        <v/>
      </c>
      <c r="DQ36" s="369" t="str">
        <f ca="1">+IF(OFFSET('Hygiene Data'!$D$13,0,10*ROW('Hygiene Data'!D30))="","",OFFSET('Hygiene Data'!$D$13,0,10*ROW('Hygiene Data'!D30)))</f>
        <v/>
      </c>
      <c r="DR36" s="369" t="str">
        <f ca="1">+IF(OFFSET('Hygiene Data'!$E$11,0,10*ROW('Hygiene Data'!E30))="","",OFFSET('Hygiene Data'!$E$11,0,10*ROW('Hygiene Data'!E30)))</f>
        <v/>
      </c>
      <c r="DS36" s="369" t="str">
        <f ca="1">+IF(OFFSET('Hygiene Data'!$E$12,0,10*ROW('Hygiene Data'!E30))="","",OFFSET('Hygiene Data'!$E$12,0,10*ROW('Hygiene Data'!E30)))</f>
        <v/>
      </c>
      <c r="DT36" s="369" t="str">
        <f ca="1">+IF(OFFSET('Hygiene Data'!$E$13,0,10*ROW('Hygiene Data'!E30))="","",OFFSET('Hygiene Data'!$E$13,0,10*ROW('Hygiene Data'!E30)))</f>
        <v/>
      </c>
      <c r="DU36" s="369" t="str">
        <f ca="1">+IF(OFFSET('Hygiene Data'!$F$11,0,10*ROW('Hygiene Data'!F30))="","",OFFSET('Hygiene Data'!$F$11,0,10*ROW('Hygiene Data'!F30)))</f>
        <v/>
      </c>
      <c r="DV36" s="369" t="str">
        <f ca="1">+IF(OFFSET('Hygiene Data'!$F$12,0,10*ROW('Hygiene Data'!F30))="","",OFFSET('Hygiene Data'!$F$12,0,10*ROW('Hygiene Data'!F30)))</f>
        <v/>
      </c>
      <c r="DW36" s="369" t="str">
        <f ca="1">+IF(OFFSET('Hygiene Data'!$F$13,0,10*ROW('Hygiene Data'!F30))="","",OFFSET('Hygiene Data'!$F$13,0,10*ROW('Hygiene Data'!F30)))</f>
        <v/>
      </c>
      <c r="DX36" s="369" t="str">
        <f ca="1">+IF(OFFSET('Hygiene Data'!$G$11,0,10*ROW('Hygiene Data'!G30))="","",OFFSET('Hygiene Data'!$G$11,0,10*ROW('Hygiene Data'!G30)))</f>
        <v/>
      </c>
      <c r="DY36" s="369" t="str">
        <f ca="1">+IF(OFFSET('Hygiene Data'!$G$12,0,10*ROW('Hygiene Data'!G30))="","",OFFSET('Hygiene Data'!$G$12,0,10*ROW('Hygiene Data'!G30)))</f>
        <v/>
      </c>
      <c r="DZ36" s="369" t="str">
        <f ca="1">+IF(OFFSET('Hygiene Data'!$G$13,0,10*ROW('Hygiene Data'!G30))="","",OFFSET('Hygiene Data'!$G$13,0,10*ROW('Hygiene Data'!G30)))</f>
        <v/>
      </c>
      <c r="EA36" s="369" t="str">
        <f ca="1">+IF(OFFSET('Hygiene Data'!$H$11,0,10*ROW('Hygiene Data'!H30))="","",OFFSET('Hygiene Data'!$H$11,0,10*ROW('Hygiene Data'!H30)))</f>
        <v/>
      </c>
      <c r="EB36" s="369" t="str">
        <f ca="1">+IF(OFFSET('Hygiene Data'!$H$12,0,10*ROW('Hygiene Data'!H30))="","",OFFSET('Hygiene Data'!$H$12,0,10*ROW('Hygiene Data'!H30)))</f>
        <v/>
      </c>
      <c r="EC36" s="369" t="str">
        <f ca="1">+IF(OFFSET('Hygiene Data'!$H$13,0,10*ROW('Hygiene Data'!H30))="","",OFFSET('Hygiene Data'!$H$13,0,10*ROW('Hygiene Data'!H30)))</f>
        <v/>
      </c>
      <c r="ED36" s="369" t="str">
        <f ca="1">+IF(OFFSET('Hygiene Data'!$I$11,0,10*ROW('Hygiene Data'!I30))="","",OFFSET('Hygiene Data'!$I$11,0,10*ROW('Hygiene Data'!I30)))</f>
        <v/>
      </c>
      <c r="EE36" s="369" t="str">
        <f ca="1">+IF(OFFSET('Hygiene Data'!$I$12,0,10*ROW('Hygiene Data'!I30))="","",OFFSET('Hygiene Data'!$I$12,0,10*ROW('Hygiene Data'!I30)))</f>
        <v/>
      </c>
      <c r="EF36" s="369" t="str">
        <f ca="1">+IF(OFFSET('Hygiene Data'!$I$13,0,10*ROW('Hygiene Data'!I30))="","",OFFSET('Hygiene Data'!$I$13,0,10*ROW('Hygiene Data'!I30)))</f>
        <v/>
      </c>
    </row>
    <row r="37" spans="1:136" x14ac:dyDescent="0.25">
      <c r="A37" s="478" t="str">
        <f ca="1">+IF(OFFSET('Water Data'!$B$2,0,10*ROW('Water Data'!E31))="","",OFFSET('Water Data'!$B$2,0,10*ROW('Water Data'!E31)))</f>
        <v/>
      </c>
      <c r="B37" s="47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5" t="str">
        <f t="shared" ca="1" si="0"/>
        <v/>
      </c>
      <c r="D37" s="50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9" t="str">
        <f ca="1">+IF(OFFSET('Water Data'!$D$27,0,10*ROW('Water Data'!D31))="","",OFFSET('Water Data'!$D$27,0,10*ROW('Water Data'!D31)))</f>
        <v/>
      </c>
      <c r="BT37" s="369" t="str">
        <f ca="1">+IF(OFFSET('Water Data'!$D$28,0,10*ROW('Water Data'!D31))="","",OFFSET('Water Data'!$D$28,0,10*ROW('Water Data'!D31)))</f>
        <v/>
      </c>
      <c r="BU37" s="369" t="str">
        <f ca="1">+IF(OFFSET('Water Data'!$D$29,0,10*ROW('Water Data'!D31))="","",OFFSET('Water Data'!$D$29,0,10*ROW('Water Data'!D31)))</f>
        <v/>
      </c>
      <c r="BV37" s="369" t="str">
        <f ca="1">+IF(OFFSET('Water Data'!$E$27,0,10*ROW('Water Data'!E31))="","",OFFSET('Water Data'!$E$27,0,10*ROW('Water Data'!E31)))</f>
        <v/>
      </c>
      <c r="BW37" s="369" t="str">
        <f ca="1">+IF(OFFSET('Water Data'!$E$28,0,10*ROW('Water Data'!E31))="","",OFFSET('Water Data'!$E$28,0,10*ROW('Water Data'!E31)))</f>
        <v/>
      </c>
      <c r="BX37" s="369" t="str">
        <f ca="1">+IF(OFFSET('Water Data'!$E$29,0,10*ROW('Water Data'!E31))="","",OFFSET('Water Data'!$E$29,0,10*ROW('Water Data'!E31)))</f>
        <v/>
      </c>
      <c r="BY37" s="369" t="str">
        <f ca="1">+IF(OFFSET('Water Data'!$F$27,0,10*ROW('Water Data'!F31))="","",OFFSET('Water Data'!$F$27,0,10*ROW('Water Data'!F31)))</f>
        <v/>
      </c>
      <c r="BZ37" s="369" t="str">
        <f ca="1">+IF(OFFSET('Water Data'!$F$28,0,10*ROW('Water Data'!F31))="","",OFFSET('Water Data'!$F$28,0,10*ROW('Water Data'!F31)))</f>
        <v/>
      </c>
      <c r="CA37" s="369" t="str">
        <f ca="1">+IF(OFFSET('Water Data'!$F$29,0,10*ROW('Water Data'!F31))="","",OFFSET('Water Data'!$F$29,0,10*ROW('Water Data'!F31)))</f>
        <v/>
      </c>
      <c r="CB37" s="369" t="str">
        <f ca="1">+IF(OFFSET('Water Data'!$G$27,0,10*ROW('Water Data'!G31))="","",OFFSET('Water Data'!$G$27,0,10*ROW('Water Data'!G31)))</f>
        <v/>
      </c>
      <c r="CC37" s="369" t="str">
        <f ca="1">+IF(OFFSET('Water Data'!$G$28,0,10*ROW('Water Data'!G31))="","",OFFSET('Water Data'!$G$28,0,10*ROW('Water Data'!G31)))</f>
        <v/>
      </c>
      <c r="CD37" s="369" t="str">
        <f ca="1">+IF(OFFSET('Water Data'!$G$29,0,10*ROW('Water Data'!G31))="","",OFFSET('Water Data'!$G$29,0,10*ROW('Water Data'!G31)))</f>
        <v/>
      </c>
      <c r="CE37" s="369" t="str">
        <f ca="1">+IF(OFFSET('Water Data'!$H$27,0,10*ROW('Water Data'!H31))="","",OFFSET('Water Data'!$H$27,0,10*ROW('Water Data'!H31)))</f>
        <v/>
      </c>
      <c r="CF37" s="369" t="str">
        <f ca="1">+IF(OFFSET('Water Data'!$H$28,0,10*ROW('Water Data'!H31))="","",OFFSET('Water Data'!$H$28,0,10*ROW('Water Data'!H31)))</f>
        <v/>
      </c>
      <c r="CG37" s="369" t="str">
        <f ca="1">+IF(OFFSET('Water Data'!$H$29,0,10*ROW('Water Data'!H31))="","",OFFSET('Water Data'!$H$29,0,10*ROW('Water Data'!H31)))</f>
        <v/>
      </c>
      <c r="CH37" s="369" t="str">
        <f ca="1">+IF(OFFSET('Water Data'!$I$27,0,10*ROW('Water Data'!I31))="","",OFFSET('Water Data'!$I$27,0,10*ROW('Water Data'!I31)))</f>
        <v/>
      </c>
      <c r="CI37" s="369" t="str">
        <f ca="1">+IF(OFFSET('Water Data'!$I$28,0,10*ROW('Water Data'!I31))="","",OFFSET('Water Data'!$I$28,0,10*ROW('Water Data'!I31)))</f>
        <v/>
      </c>
      <c r="CJ37" s="369" t="str">
        <f ca="1">+IF(OFFSET('Water Data'!$I$29,0,10*ROW('Water Data'!I31))="","",OFFSET('Water Data'!$I$29,0,10*ROW('Water Data'!I31)))</f>
        <v/>
      </c>
      <c r="CK37" s="369" t="str">
        <f ca="1">+IF(OFFSET('Sanitation Data'!$D$28,0,10*ROW('Sanitation Data'!D31))="","",OFFSET('Sanitation Data'!$D$28,0,10*ROW('Sanitation Data'!D31)))</f>
        <v/>
      </c>
      <c r="CL37" s="369" t="str">
        <f ca="1">+IF(OFFSET('Sanitation Data'!$D$29,0,10*ROW('Sanitation Data'!D31))="","",OFFSET('Sanitation Data'!$D$29,0,10*ROW('Sanitation Data'!D31)))</f>
        <v/>
      </c>
      <c r="CM37" s="369" t="str">
        <f ca="1">+IF(OFFSET('Sanitation Data'!$D$30,0,10*ROW('Sanitation Data'!D31))="","",OFFSET('Sanitation Data'!$D$30,0,10*ROW('Sanitation Data'!D31)))</f>
        <v/>
      </c>
      <c r="CN37" s="369" t="str">
        <f ca="1">+IF(OFFSET('Sanitation Data'!$D$31,0,10*ROW('Sanitation Data'!D31))="","",OFFSET('Sanitation Data'!$D$31,0,10*ROW('Sanitation Data'!D31)))</f>
        <v/>
      </c>
      <c r="CO37" s="369" t="str">
        <f ca="1">+IF(OFFSET('Sanitation Data'!$D$32,0,10*ROW('Sanitation Data'!D31))="","",OFFSET('Sanitation Data'!$D$32,0,10*ROW('Sanitation Data'!D31)))</f>
        <v/>
      </c>
      <c r="CP37" s="369" t="str">
        <f ca="1">+IF(OFFSET('Sanitation Data'!$E$28,0,10*ROW('Sanitation Data'!E31))="","",OFFSET('Sanitation Data'!$E$28,0,10*ROW('Sanitation Data'!E31)))</f>
        <v/>
      </c>
      <c r="CQ37" s="369" t="str">
        <f ca="1">+IF(OFFSET('Sanitation Data'!$E$29,0,10*ROW('Sanitation Data'!E31))="","",OFFSET('Sanitation Data'!$E$29,0,10*ROW('Sanitation Data'!E31)))</f>
        <v/>
      </c>
      <c r="CR37" s="369" t="str">
        <f ca="1">+IF(OFFSET('Sanitation Data'!$E$30,0,10*ROW('Sanitation Data'!E31))="","",OFFSET('Sanitation Data'!$E$30,0,10*ROW('Sanitation Data'!E31)))</f>
        <v/>
      </c>
      <c r="CS37" s="369" t="str">
        <f ca="1">+IF(OFFSET('Sanitation Data'!$E$31,0,10*ROW('Sanitation Data'!E31))="","",OFFSET('Sanitation Data'!$E$31,0,10*ROW('Sanitation Data'!E31)))</f>
        <v/>
      </c>
      <c r="CT37" s="369" t="str">
        <f ca="1">+IF(OFFSET('Sanitation Data'!$E$32,0,10*ROW('Sanitation Data'!E31))="","",OFFSET('Sanitation Data'!$E$32,0,10*ROW('Sanitation Data'!E31)))</f>
        <v/>
      </c>
      <c r="CU37" s="369" t="str">
        <f ca="1">+IF(OFFSET('Sanitation Data'!$F$28,0,10*ROW('Sanitation Data'!F31))="","",OFFSET('Sanitation Data'!$F$28,0,10*ROW('Sanitation Data'!F31)))</f>
        <v/>
      </c>
      <c r="CV37" s="369" t="str">
        <f ca="1">+IF(OFFSET('Sanitation Data'!$F$29,0,10*ROW('Sanitation Data'!F31))="","",OFFSET('Sanitation Data'!$F$29,0,10*ROW('Sanitation Data'!F31)))</f>
        <v/>
      </c>
      <c r="CW37" s="369" t="str">
        <f ca="1">+IF(OFFSET('Sanitation Data'!$F$30,0,10*ROW('Sanitation Data'!F31))="","",OFFSET('Sanitation Data'!$F$30,0,10*ROW('Sanitation Data'!F31)))</f>
        <v/>
      </c>
      <c r="CX37" s="369" t="str">
        <f ca="1">+IF(OFFSET('Sanitation Data'!$F$31,0,10*ROW('Sanitation Data'!F31))="","",OFFSET('Sanitation Data'!$F$31,0,10*ROW('Sanitation Data'!F31)))</f>
        <v/>
      </c>
      <c r="CY37" s="369" t="str">
        <f ca="1">+IF(OFFSET('Sanitation Data'!$F$32,0,10*ROW('Sanitation Data'!F31))="","",OFFSET('Sanitation Data'!$F$32,0,10*ROW('Sanitation Data'!F31)))</f>
        <v/>
      </c>
      <c r="CZ37" s="369" t="str">
        <f ca="1">+IF(OFFSET('Sanitation Data'!$G$28,0,10*ROW('Sanitation Data'!G31))="","",OFFSET('Sanitation Data'!$G$28,0,10*ROW('Sanitation Data'!G31)))</f>
        <v/>
      </c>
      <c r="DA37" s="369" t="str">
        <f ca="1">+IF(OFFSET('Sanitation Data'!$G$29,0,10*ROW('Sanitation Data'!G31))="","",OFFSET('Sanitation Data'!$G$29,0,10*ROW('Sanitation Data'!G31)))</f>
        <v/>
      </c>
      <c r="DB37" s="369" t="str">
        <f ca="1">+IF(OFFSET('Sanitation Data'!$G$30,0,10*ROW('Sanitation Data'!G31))="","",OFFSET('Sanitation Data'!$G$30,0,10*ROW('Sanitation Data'!G31)))</f>
        <v/>
      </c>
      <c r="DC37" s="369" t="str">
        <f ca="1">+IF(OFFSET('Sanitation Data'!$G$31,0,10*ROW('Sanitation Data'!G31))="","",OFFSET('Sanitation Data'!$G$31,0,10*ROW('Sanitation Data'!G31)))</f>
        <v/>
      </c>
      <c r="DD37" s="369" t="str">
        <f ca="1">+IF(OFFSET('Sanitation Data'!$G$32,0,10*ROW('Sanitation Data'!G31))="","",OFFSET('Sanitation Data'!$G$32,0,10*ROW('Sanitation Data'!G31)))</f>
        <v/>
      </c>
      <c r="DE37" s="369" t="str">
        <f ca="1">+IF(OFFSET('Sanitation Data'!$H$28,0,10*ROW('Sanitation Data'!H31))="","",OFFSET('Sanitation Data'!$H$28,0,10*ROW('Sanitation Data'!H31)))</f>
        <v/>
      </c>
      <c r="DF37" s="369" t="str">
        <f ca="1">+IF(OFFSET('Sanitation Data'!$H$29,0,10*ROW('Sanitation Data'!H31))="","",OFFSET('Sanitation Data'!$H$29,0,10*ROW('Sanitation Data'!H31)))</f>
        <v/>
      </c>
      <c r="DG37" s="369" t="str">
        <f ca="1">+IF(OFFSET('Sanitation Data'!$H$30,0,10*ROW('Sanitation Data'!H31))="","",OFFSET('Sanitation Data'!$H$30,0,10*ROW('Sanitation Data'!H31)))</f>
        <v/>
      </c>
      <c r="DH37" s="369" t="str">
        <f ca="1">+IF(OFFSET('Sanitation Data'!$H$31,0,10*ROW('Sanitation Data'!H31))="","",OFFSET('Sanitation Data'!$H$31,0,10*ROW('Sanitation Data'!H31)))</f>
        <v/>
      </c>
      <c r="DI37" s="369" t="str">
        <f ca="1">+IF(OFFSET('Sanitation Data'!$H$32,0,10*ROW('Sanitation Data'!H31))="","",OFFSET('Sanitation Data'!$H$32,0,10*ROW('Sanitation Data'!H31)))</f>
        <v/>
      </c>
      <c r="DJ37" s="369" t="str">
        <f ca="1">+IF(OFFSET('Sanitation Data'!$I$28,0,10*ROW('Sanitation Data'!I31))="","",OFFSET('Sanitation Data'!$I$28,0,10*ROW('Sanitation Data'!I31)))</f>
        <v/>
      </c>
      <c r="DK37" s="369" t="str">
        <f ca="1">+IF(OFFSET('Sanitation Data'!$I$29,0,10*ROW('Sanitation Data'!I31))="","",OFFSET('Sanitation Data'!$I$29,0,10*ROW('Sanitation Data'!I31)))</f>
        <v/>
      </c>
      <c r="DL37" s="369" t="str">
        <f ca="1">+IF(OFFSET('Sanitation Data'!$I$30,0,10*ROW('Sanitation Data'!I31))="","",OFFSET('Sanitation Data'!$I$30,0,10*ROW('Sanitation Data'!I31)))</f>
        <v/>
      </c>
      <c r="DM37" s="369" t="str">
        <f ca="1">+IF(OFFSET('Sanitation Data'!$I$31,0,10*ROW('Sanitation Data'!I31))="","",OFFSET('Sanitation Data'!$I$31,0,10*ROW('Sanitation Data'!I31)))</f>
        <v/>
      </c>
      <c r="DN37" s="369" t="str">
        <f ca="1">+IF(OFFSET('Sanitation Data'!$I$32,0,10*ROW('Sanitation Data'!I31))="","",OFFSET('Sanitation Data'!$I$32,0,10*ROW('Sanitation Data'!I31)))</f>
        <v/>
      </c>
      <c r="DO37" s="369" t="str">
        <f ca="1">+IF(OFFSET('Hygiene Data'!$D$11,0,10*ROW('Hygiene Data'!D31))="","",OFFSET('Hygiene Data'!$D$11,0,10*ROW('Hygiene Data'!D31)))</f>
        <v/>
      </c>
      <c r="DP37" s="369" t="str">
        <f ca="1">+IF(OFFSET('Hygiene Data'!$D$12,0,10*ROW('Hygiene Data'!D31))="","",OFFSET('Hygiene Data'!$D$12,0,10*ROW('Hygiene Data'!D31)))</f>
        <v/>
      </c>
      <c r="DQ37" s="369" t="str">
        <f ca="1">+IF(OFFSET('Hygiene Data'!$D$13,0,10*ROW('Hygiene Data'!D31))="","",OFFSET('Hygiene Data'!$D$13,0,10*ROW('Hygiene Data'!D31)))</f>
        <v/>
      </c>
      <c r="DR37" s="369" t="str">
        <f ca="1">+IF(OFFSET('Hygiene Data'!$E$11,0,10*ROW('Hygiene Data'!E31))="","",OFFSET('Hygiene Data'!$E$11,0,10*ROW('Hygiene Data'!E31)))</f>
        <v/>
      </c>
      <c r="DS37" s="369" t="str">
        <f ca="1">+IF(OFFSET('Hygiene Data'!$E$12,0,10*ROW('Hygiene Data'!E31))="","",OFFSET('Hygiene Data'!$E$12,0,10*ROW('Hygiene Data'!E31)))</f>
        <v/>
      </c>
      <c r="DT37" s="369" t="str">
        <f ca="1">+IF(OFFSET('Hygiene Data'!$E$13,0,10*ROW('Hygiene Data'!E31))="","",OFFSET('Hygiene Data'!$E$13,0,10*ROW('Hygiene Data'!E31)))</f>
        <v/>
      </c>
      <c r="DU37" s="369" t="str">
        <f ca="1">+IF(OFFSET('Hygiene Data'!$F$11,0,10*ROW('Hygiene Data'!F31))="","",OFFSET('Hygiene Data'!$F$11,0,10*ROW('Hygiene Data'!F31)))</f>
        <v/>
      </c>
      <c r="DV37" s="369" t="str">
        <f ca="1">+IF(OFFSET('Hygiene Data'!$F$12,0,10*ROW('Hygiene Data'!F31))="","",OFFSET('Hygiene Data'!$F$12,0,10*ROW('Hygiene Data'!F31)))</f>
        <v/>
      </c>
      <c r="DW37" s="369" t="str">
        <f ca="1">+IF(OFFSET('Hygiene Data'!$F$13,0,10*ROW('Hygiene Data'!F31))="","",OFFSET('Hygiene Data'!$F$13,0,10*ROW('Hygiene Data'!F31)))</f>
        <v/>
      </c>
      <c r="DX37" s="369" t="str">
        <f ca="1">+IF(OFFSET('Hygiene Data'!$G$11,0,10*ROW('Hygiene Data'!G31))="","",OFFSET('Hygiene Data'!$G$11,0,10*ROW('Hygiene Data'!G31)))</f>
        <v/>
      </c>
      <c r="DY37" s="369" t="str">
        <f ca="1">+IF(OFFSET('Hygiene Data'!$G$12,0,10*ROW('Hygiene Data'!G31))="","",OFFSET('Hygiene Data'!$G$12,0,10*ROW('Hygiene Data'!G31)))</f>
        <v/>
      </c>
      <c r="DZ37" s="369" t="str">
        <f ca="1">+IF(OFFSET('Hygiene Data'!$G$13,0,10*ROW('Hygiene Data'!G31))="","",OFFSET('Hygiene Data'!$G$13,0,10*ROW('Hygiene Data'!G31)))</f>
        <v/>
      </c>
      <c r="EA37" s="369" t="str">
        <f ca="1">+IF(OFFSET('Hygiene Data'!$H$11,0,10*ROW('Hygiene Data'!H31))="","",OFFSET('Hygiene Data'!$H$11,0,10*ROW('Hygiene Data'!H31)))</f>
        <v/>
      </c>
      <c r="EB37" s="369" t="str">
        <f ca="1">+IF(OFFSET('Hygiene Data'!$H$12,0,10*ROW('Hygiene Data'!H31))="","",OFFSET('Hygiene Data'!$H$12,0,10*ROW('Hygiene Data'!H31)))</f>
        <v/>
      </c>
      <c r="EC37" s="369" t="str">
        <f ca="1">+IF(OFFSET('Hygiene Data'!$H$13,0,10*ROW('Hygiene Data'!H31))="","",OFFSET('Hygiene Data'!$H$13,0,10*ROW('Hygiene Data'!H31)))</f>
        <v/>
      </c>
      <c r="ED37" s="369" t="str">
        <f ca="1">+IF(OFFSET('Hygiene Data'!$I$11,0,10*ROW('Hygiene Data'!I31))="","",OFFSET('Hygiene Data'!$I$11,0,10*ROW('Hygiene Data'!I31)))</f>
        <v/>
      </c>
      <c r="EE37" s="369" t="str">
        <f ca="1">+IF(OFFSET('Hygiene Data'!$I$12,0,10*ROW('Hygiene Data'!I31))="","",OFFSET('Hygiene Data'!$I$12,0,10*ROW('Hygiene Data'!I31)))</f>
        <v/>
      </c>
      <c r="EF37" s="369" t="str">
        <f ca="1">+IF(OFFSET('Hygiene Data'!$I$13,0,10*ROW('Hygiene Data'!I31))="","",OFFSET('Hygiene Data'!$I$13,0,10*ROW('Hygiene Data'!I31)))</f>
        <v/>
      </c>
    </row>
    <row r="38" spans="1:136" x14ac:dyDescent="0.25">
      <c r="A38" s="478" t="str">
        <f ca="1">+IF(OFFSET('Water Data'!$B$2,0,10*ROW('Water Data'!E32))="","",OFFSET('Water Data'!$B$2,0,10*ROW('Water Data'!E32)))</f>
        <v/>
      </c>
      <c r="B38" s="47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5" t="str">
        <f t="shared" ca="1" si="0"/>
        <v/>
      </c>
      <c r="D38" s="50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9" t="str">
        <f ca="1">+IF(OFFSET('Water Data'!$D$27,0,10*ROW('Water Data'!D32))="","",OFFSET('Water Data'!$D$27,0,10*ROW('Water Data'!D32)))</f>
        <v/>
      </c>
      <c r="BT38" s="369" t="str">
        <f ca="1">+IF(OFFSET('Water Data'!$D$28,0,10*ROW('Water Data'!D32))="","",OFFSET('Water Data'!$D$28,0,10*ROW('Water Data'!D32)))</f>
        <v/>
      </c>
      <c r="BU38" s="369" t="str">
        <f ca="1">+IF(OFFSET('Water Data'!$D$29,0,10*ROW('Water Data'!D32))="","",OFFSET('Water Data'!$D$29,0,10*ROW('Water Data'!D32)))</f>
        <v/>
      </c>
      <c r="BV38" s="369" t="str">
        <f ca="1">+IF(OFFSET('Water Data'!$E$27,0,10*ROW('Water Data'!E32))="","",OFFSET('Water Data'!$E$27,0,10*ROW('Water Data'!E32)))</f>
        <v/>
      </c>
      <c r="BW38" s="369" t="str">
        <f ca="1">+IF(OFFSET('Water Data'!$E$28,0,10*ROW('Water Data'!E32))="","",OFFSET('Water Data'!$E$28,0,10*ROW('Water Data'!E32)))</f>
        <v/>
      </c>
      <c r="BX38" s="369" t="str">
        <f ca="1">+IF(OFFSET('Water Data'!$E$29,0,10*ROW('Water Data'!E32))="","",OFFSET('Water Data'!$E$29,0,10*ROW('Water Data'!E32)))</f>
        <v/>
      </c>
      <c r="BY38" s="369" t="str">
        <f ca="1">+IF(OFFSET('Water Data'!$F$27,0,10*ROW('Water Data'!F32))="","",OFFSET('Water Data'!$F$27,0,10*ROW('Water Data'!F32)))</f>
        <v/>
      </c>
      <c r="BZ38" s="369" t="str">
        <f ca="1">+IF(OFFSET('Water Data'!$F$28,0,10*ROW('Water Data'!F32))="","",OFFSET('Water Data'!$F$28,0,10*ROW('Water Data'!F32)))</f>
        <v/>
      </c>
      <c r="CA38" s="369" t="str">
        <f ca="1">+IF(OFFSET('Water Data'!$F$29,0,10*ROW('Water Data'!F32))="","",OFFSET('Water Data'!$F$29,0,10*ROW('Water Data'!F32)))</f>
        <v/>
      </c>
      <c r="CB38" s="369" t="str">
        <f ca="1">+IF(OFFSET('Water Data'!$G$27,0,10*ROW('Water Data'!G32))="","",OFFSET('Water Data'!$G$27,0,10*ROW('Water Data'!G32)))</f>
        <v/>
      </c>
      <c r="CC38" s="369" t="str">
        <f ca="1">+IF(OFFSET('Water Data'!$G$28,0,10*ROW('Water Data'!G32))="","",OFFSET('Water Data'!$G$28,0,10*ROW('Water Data'!G32)))</f>
        <v/>
      </c>
      <c r="CD38" s="369" t="str">
        <f ca="1">+IF(OFFSET('Water Data'!$G$29,0,10*ROW('Water Data'!G32))="","",OFFSET('Water Data'!$G$29,0,10*ROW('Water Data'!G32)))</f>
        <v/>
      </c>
      <c r="CE38" s="369" t="str">
        <f ca="1">+IF(OFFSET('Water Data'!$H$27,0,10*ROW('Water Data'!H32))="","",OFFSET('Water Data'!$H$27,0,10*ROW('Water Data'!H32)))</f>
        <v/>
      </c>
      <c r="CF38" s="369" t="str">
        <f ca="1">+IF(OFFSET('Water Data'!$H$28,0,10*ROW('Water Data'!H32))="","",OFFSET('Water Data'!$H$28,0,10*ROW('Water Data'!H32)))</f>
        <v/>
      </c>
      <c r="CG38" s="369" t="str">
        <f ca="1">+IF(OFFSET('Water Data'!$H$29,0,10*ROW('Water Data'!H32))="","",OFFSET('Water Data'!$H$29,0,10*ROW('Water Data'!H32)))</f>
        <v/>
      </c>
      <c r="CH38" s="369" t="str">
        <f ca="1">+IF(OFFSET('Water Data'!$I$27,0,10*ROW('Water Data'!I32))="","",OFFSET('Water Data'!$I$27,0,10*ROW('Water Data'!I32)))</f>
        <v/>
      </c>
      <c r="CI38" s="369" t="str">
        <f ca="1">+IF(OFFSET('Water Data'!$I$28,0,10*ROW('Water Data'!I32))="","",OFFSET('Water Data'!$I$28,0,10*ROW('Water Data'!I32)))</f>
        <v/>
      </c>
      <c r="CJ38" s="369" t="str">
        <f ca="1">+IF(OFFSET('Water Data'!$I$29,0,10*ROW('Water Data'!I32))="","",OFFSET('Water Data'!$I$29,0,10*ROW('Water Data'!I32)))</f>
        <v/>
      </c>
      <c r="CK38" s="369" t="str">
        <f ca="1">+IF(OFFSET('Sanitation Data'!$D$28,0,10*ROW('Sanitation Data'!D32))="","",OFFSET('Sanitation Data'!$D$28,0,10*ROW('Sanitation Data'!D32)))</f>
        <v/>
      </c>
      <c r="CL38" s="369" t="str">
        <f ca="1">+IF(OFFSET('Sanitation Data'!$D$29,0,10*ROW('Sanitation Data'!D32))="","",OFFSET('Sanitation Data'!$D$29,0,10*ROW('Sanitation Data'!D32)))</f>
        <v/>
      </c>
      <c r="CM38" s="369" t="str">
        <f ca="1">+IF(OFFSET('Sanitation Data'!$D$30,0,10*ROW('Sanitation Data'!D32))="","",OFFSET('Sanitation Data'!$D$30,0,10*ROW('Sanitation Data'!D32)))</f>
        <v/>
      </c>
      <c r="CN38" s="369" t="str">
        <f ca="1">+IF(OFFSET('Sanitation Data'!$D$31,0,10*ROW('Sanitation Data'!D32))="","",OFFSET('Sanitation Data'!$D$31,0,10*ROW('Sanitation Data'!D32)))</f>
        <v/>
      </c>
      <c r="CO38" s="369" t="str">
        <f ca="1">+IF(OFFSET('Sanitation Data'!$D$32,0,10*ROW('Sanitation Data'!D32))="","",OFFSET('Sanitation Data'!$D$32,0,10*ROW('Sanitation Data'!D32)))</f>
        <v/>
      </c>
      <c r="CP38" s="369" t="str">
        <f ca="1">+IF(OFFSET('Sanitation Data'!$E$28,0,10*ROW('Sanitation Data'!E32))="","",OFFSET('Sanitation Data'!$E$28,0,10*ROW('Sanitation Data'!E32)))</f>
        <v/>
      </c>
      <c r="CQ38" s="369" t="str">
        <f ca="1">+IF(OFFSET('Sanitation Data'!$E$29,0,10*ROW('Sanitation Data'!E32))="","",OFFSET('Sanitation Data'!$E$29,0,10*ROW('Sanitation Data'!E32)))</f>
        <v/>
      </c>
      <c r="CR38" s="369" t="str">
        <f ca="1">+IF(OFFSET('Sanitation Data'!$E$30,0,10*ROW('Sanitation Data'!E32))="","",OFFSET('Sanitation Data'!$E$30,0,10*ROW('Sanitation Data'!E32)))</f>
        <v/>
      </c>
      <c r="CS38" s="369" t="str">
        <f ca="1">+IF(OFFSET('Sanitation Data'!$E$31,0,10*ROW('Sanitation Data'!E32))="","",OFFSET('Sanitation Data'!$E$31,0,10*ROW('Sanitation Data'!E32)))</f>
        <v/>
      </c>
      <c r="CT38" s="369" t="str">
        <f ca="1">+IF(OFFSET('Sanitation Data'!$E$32,0,10*ROW('Sanitation Data'!E32))="","",OFFSET('Sanitation Data'!$E$32,0,10*ROW('Sanitation Data'!E32)))</f>
        <v/>
      </c>
      <c r="CU38" s="369" t="str">
        <f ca="1">+IF(OFFSET('Sanitation Data'!$F$28,0,10*ROW('Sanitation Data'!F32))="","",OFFSET('Sanitation Data'!$F$28,0,10*ROW('Sanitation Data'!F32)))</f>
        <v/>
      </c>
      <c r="CV38" s="369" t="str">
        <f ca="1">+IF(OFFSET('Sanitation Data'!$F$29,0,10*ROW('Sanitation Data'!F32))="","",OFFSET('Sanitation Data'!$F$29,0,10*ROW('Sanitation Data'!F32)))</f>
        <v/>
      </c>
      <c r="CW38" s="369" t="str">
        <f ca="1">+IF(OFFSET('Sanitation Data'!$F$30,0,10*ROW('Sanitation Data'!F32))="","",OFFSET('Sanitation Data'!$F$30,0,10*ROW('Sanitation Data'!F32)))</f>
        <v/>
      </c>
      <c r="CX38" s="369" t="str">
        <f ca="1">+IF(OFFSET('Sanitation Data'!$F$31,0,10*ROW('Sanitation Data'!F32))="","",OFFSET('Sanitation Data'!$F$31,0,10*ROW('Sanitation Data'!F32)))</f>
        <v/>
      </c>
      <c r="CY38" s="369" t="str">
        <f ca="1">+IF(OFFSET('Sanitation Data'!$F$32,0,10*ROW('Sanitation Data'!F32))="","",OFFSET('Sanitation Data'!$F$32,0,10*ROW('Sanitation Data'!F32)))</f>
        <v/>
      </c>
      <c r="CZ38" s="369" t="str">
        <f ca="1">+IF(OFFSET('Sanitation Data'!$G$28,0,10*ROW('Sanitation Data'!G32))="","",OFFSET('Sanitation Data'!$G$28,0,10*ROW('Sanitation Data'!G32)))</f>
        <v/>
      </c>
      <c r="DA38" s="369" t="str">
        <f ca="1">+IF(OFFSET('Sanitation Data'!$G$29,0,10*ROW('Sanitation Data'!G32))="","",OFFSET('Sanitation Data'!$G$29,0,10*ROW('Sanitation Data'!G32)))</f>
        <v/>
      </c>
      <c r="DB38" s="369" t="str">
        <f ca="1">+IF(OFFSET('Sanitation Data'!$G$30,0,10*ROW('Sanitation Data'!G32))="","",OFFSET('Sanitation Data'!$G$30,0,10*ROW('Sanitation Data'!G32)))</f>
        <v/>
      </c>
      <c r="DC38" s="369" t="str">
        <f ca="1">+IF(OFFSET('Sanitation Data'!$G$31,0,10*ROW('Sanitation Data'!G32))="","",OFFSET('Sanitation Data'!$G$31,0,10*ROW('Sanitation Data'!G32)))</f>
        <v/>
      </c>
      <c r="DD38" s="369" t="str">
        <f ca="1">+IF(OFFSET('Sanitation Data'!$G$32,0,10*ROW('Sanitation Data'!G32))="","",OFFSET('Sanitation Data'!$G$32,0,10*ROW('Sanitation Data'!G32)))</f>
        <v/>
      </c>
      <c r="DE38" s="369" t="str">
        <f ca="1">+IF(OFFSET('Sanitation Data'!$H$28,0,10*ROW('Sanitation Data'!H32))="","",OFFSET('Sanitation Data'!$H$28,0,10*ROW('Sanitation Data'!H32)))</f>
        <v/>
      </c>
      <c r="DF38" s="369" t="str">
        <f ca="1">+IF(OFFSET('Sanitation Data'!$H$29,0,10*ROW('Sanitation Data'!H32))="","",OFFSET('Sanitation Data'!$H$29,0,10*ROW('Sanitation Data'!H32)))</f>
        <v/>
      </c>
      <c r="DG38" s="369" t="str">
        <f ca="1">+IF(OFFSET('Sanitation Data'!$H$30,0,10*ROW('Sanitation Data'!H32))="","",OFFSET('Sanitation Data'!$H$30,0,10*ROW('Sanitation Data'!H32)))</f>
        <v/>
      </c>
      <c r="DH38" s="369" t="str">
        <f ca="1">+IF(OFFSET('Sanitation Data'!$H$31,0,10*ROW('Sanitation Data'!H32))="","",OFFSET('Sanitation Data'!$H$31,0,10*ROW('Sanitation Data'!H32)))</f>
        <v/>
      </c>
      <c r="DI38" s="369" t="str">
        <f ca="1">+IF(OFFSET('Sanitation Data'!$H$32,0,10*ROW('Sanitation Data'!H32))="","",OFFSET('Sanitation Data'!$H$32,0,10*ROW('Sanitation Data'!H32)))</f>
        <v/>
      </c>
      <c r="DJ38" s="369" t="str">
        <f ca="1">+IF(OFFSET('Sanitation Data'!$I$28,0,10*ROW('Sanitation Data'!I32))="","",OFFSET('Sanitation Data'!$I$28,0,10*ROW('Sanitation Data'!I32)))</f>
        <v/>
      </c>
      <c r="DK38" s="369" t="str">
        <f ca="1">+IF(OFFSET('Sanitation Data'!$I$29,0,10*ROW('Sanitation Data'!I32))="","",OFFSET('Sanitation Data'!$I$29,0,10*ROW('Sanitation Data'!I32)))</f>
        <v/>
      </c>
      <c r="DL38" s="369" t="str">
        <f ca="1">+IF(OFFSET('Sanitation Data'!$I$30,0,10*ROW('Sanitation Data'!I32))="","",OFFSET('Sanitation Data'!$I$30,0,10*ROW('Sanitation Data'!I32)))</f>
        <v/>
      </c>
      <c r="DM38" s="369" t="str">
        <f ca="1">+IF(OFFSET('Sanitation Data'!$I$31,0,10*ROW('Sanitation Data'!I32))="","",OFFSET('Sanitation Data'!$I$31,0,10*ROW('Sanitation Data'!I32)))</f>
        <v/>
      </c>
      <c r="DN38" s="369" t="str">
        <f ca="1">+IF(OFFSET('Sanitation Data'!$I$32,0,10*ROW('Sanitation Data'!I32))="","",OFFSET('Sanitation Data'!$I$32,0,10*ROW('Sanitation Data'!I32)))</f>
        <v/>
      </c>
      <c r="DO38" s="369" t="str">
        <f ca="1">+IF(OFFSET('Hygiene Data'!$D$11,0,10*ROW('Hygiene Data'!D32))="","",OFFSET('Hygiene Data'!$D$11,0,10*ROW('Hygiene Data'!D32)))</f>
        <v/>
      </c>
      <c r="DP38" s="369" t="str">
        <f ca="1">+IF(OFFSET('Hygiene Data'!$D$12,0,10*ROW('Hygiene Data'!D32))="","",OFFSET('Hygiene Data'!$D$12,0,10*ROW('Hygiene Data'!D32)))</f>
        <v/>
      </c>
      <c r="DQ38" s="369" t="str">
        <f ca="1">+IF(OFFSET('Hygiene Data'!$D$13,0,10*ROW('Hygiene Data'!D32))="","",OFFSET('Hygiene Data'!$D$13,0,10*ROW('Hygiene Data'!D32)))</f>
        <v/>
      </c>
      <c r="DR38" s="369" t="str">
        <f ca="1">+IF(OFFSET('Hygiene Data'!$E$11,0,10*ROW('Hygiene Data'!E32))="","",OFFSET('Hygiene Data'!$E$11,0,10*ROW('Hygiene Data'!E32)))</f>
        <v/>
      </c>
      <c r="DS38" s="369" t="str">
        <f ca="1">+IF(OFFSET('Hygiene Data'!$E$12,0,10*ROW('Hygiene Data'!E32))="","",OFFSET('Hygiene Data'!$E$12,0,10*ROW('Hygiene Data'!E32)))</f>
        <v/>
      </c>
      <c r="DT38" s="369" t="str">
        <f ca="1">+IF(OFFSET('Hygiene Data'!$E$13,0,10*ROW('Hygiene Data'!E32))="","",OFFSET('Hygiene Data'!$E$13,0,10*ROW('Hygiene Data'!E32)))</f>
        <v/>
      </c>
      <c r="DU38" s="369" t="str">
        <f ca="1">+IF(OFFSET('Hygiene Data'!$F$11,0,10*ROW('Hygiene Data'!F32))="","",OFFSET('Hygiene Data'!$F$11,0,10*ROW('Hygiene Data'!F32)))</f>
        <v/>
      </c>
      <c r="DV38" s="369" t="str">
        <f ca="1">+IF(OFFSET('Hygiene Data'!$F$12,0,10*ROW('Hygiene Data'!F32))="","",OFFSET('Hygiene Data'!$F$12,0,10*ROW('Hygiene Data'!F32)))</f>
        <v/>
      </c>
      <c r="DW38" s="369" t="str">
        <f ca="1">+IF(OFFSET('Hygiene Data'!$F$13,0,10*ROW('Hygiene Data'!F32))="","",OFFSET('Hygiene Data'!$F$13,0,10*ROW('Hygiene Data'!F32)))</f>
        <v/>
      </c>
      <c r="DX38" s="369" t="str">
        <f ca="1">+IF(OFFSET('Hygiene Data'!$G$11,0,10*ROW('Hygiene Data'!G32))="","",OFFSET('Hygiene Data'!$G$11,0,10*ROW('Hygiene Data'!G32)))</f>
        <v/>
      </c>
      <c r="DY38" s="369" t="str">
        <f ca="1">+IF(OFFSET('Hygiene Data'!$G$12,0,10*ROW('Hygiene Data'!G32))="","",OFFSET('Hygiene Data'!$G$12,0,10*ROW('Hygiene Data'!G32)))</f>
        <v/>
      </c>
      <c r="DZ38" s="369" t="str">
        <f ca="1">+IF(OFFSET('Hygiene Data'!$G$13,0,10*ROW('Hygiene Data'!G32))="","",OFFSET('Hygiene Data'!$G$13,0,10*ROW('Hygiene Data'!G32)))</f>
        <v/>
      </c>
      <c r="EA38" s="369" t="str">
        <f ca="1">+IF(OFFSET('Hygiene Data'!$H$11,0,10*ROW('Hygiene Data'!H32))="","",OFFSET('Hygiene Data'!$H$11,0,10*ROW('Hygiene Data'!H32)))</f>
        <v/>
      </c>
      <c r="EB38" s="369" t="str">
        <f ca="1">+IF(OFFSET('Hygiene Data'!$H$12,0,10*ROW('Hygiene Data'!H32))="","",OFFSET('Hygiene Data'!$H$12,0,10*ROW('Hygiene Data'!H32)))</f>
        <v/>
      </c>
      <c r="EC38" s="369" t="str">
        <f ca="1">+IF(OFFSET('Hygiene Data'!$H$13,0,10*ROW('Hygiene Data'!H32))="","",OFFSET('Hygiene Data'!$H$13,0,10*ROW('Hygiene Data'!H32)))</f>
        <v/>
      </c>
      <c r="ED38" s="369" t="str">
        <f ca="1">+IF(OFFSET('Hygiene Data'!$I$11,0,10*ROW('Hygiene Data'!I32))="","",OFFSET('Hygiene Data'!$I$11,0,10*ROW('Hygiene Data'!I32)))</f>
        <v/>
      </c>
      <c r="EE38" s="369" t="str">
        <f ca="1">+IF(OFFSET('Hygiene Data'!$I$12,0,10*ROW('Hygiene Data'!I32))="","",OFFSET('Hygiene Data'!$I$12,0,10*ROW('Hygiene Data'!I32)))</f>
        <v/>
      </c>
      <c r="EF38" s="369" t="str">
        <f ca="1">+IF(OFFSET('Hygiene Data'!$I$13,0,10*ROW('Hygiene Data'!I32))="","",OFFSET('Hygiene Data'!$I$13,0,10*ROW('Hygiene Data'!I32)))</f>
        <v/>
      </c>
    </row>
    <row r="39" spans="1:136" x14ac:dyDescent="0.25">
      <c r="A39" s="478" t="str">
        <f ca="1">+IF(OFFSET('Water Data'!$B$2,0,10*ROW('Water Data'!E33))="","",OFFSET('Water Data'!$B$2,0,10*ROW('Water Data'!E33)))</f>
        <v/>
      </c>
      <c r="B39" s="47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5" t="str">
        <f t="shared" ca="1" si="0"/>
        <v/>
      </c>
      <c r="D39" s="50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9" t="str">
        <f ca="1">+IF(OFFSET('Water Data'!$D$27,0,10*ROW('Water Data'!D33))="","",OFFSET('Water Data'!$D$27,0,10*ROW('Water Data'!D33)))</f>
        <v/>
      </c>
      <c r="BT39" s="369" t="str">
        <f ca="1">+IF(OFFSET('Water Data'!$D$28,0,10*ROW('Water Data'!D33))="","",OFFSET('Water Data'!$D$28,0,10*ROW('Water Data'!D33)))</f>
        <v/>
      </c>
      <c r="BU39" s="369" t="str">
        <f ca="1">+IF(OFFSET('Water Data'!$D$29,0,10*ROW('Water Data'!D33))="","",OFFSET('Water Data'!$D$29,0,10*ROW('Water Data'!D33)))</f>
        <v/>
      </c>
      <c r="BV39" s="369" t="str">
        <f ca="1">+IF(OFFSET('Water Data'!$E$27,0,10*ROW('Water Data'!E33))="","",OFFSET('Water Data'!$E$27,0,10*ROW('Water Data'!E33)))</f>
        <v/>
      </c>
      <c r="BW39" s="369" t="str">
        <f ca="1">+IF(OFFSET('Water Data'!$E$28,0,10*ROW('Water Data'!E33))="","",OFFSET('Water Data'!$E$28,0,10*ROW('Water Data'!E33)))</f>
        <v/>
      </c>
      <c r="BX39" s="369" t="str">
        <f ca="1">+IF(OFFSET('Water Data'!$E$29,0,10*ROW('Water Data'!E33))="","",OFFSET('Water Data'!$E$29,0,10*ROW('Water Data'!E33)))</f>
        <v/>
      </c>
      <c r="BY39" s="369" t="str">
        <f ca="1">+IF(OFFSET('Water Data'!$F$27,0,10*ROW('Water Data'!F33))="","",OFFSET('Water Data'!$F$27,0,10*ROW('Water Data'!F33)))</f>
        <v/>
      </c>
      <c r="BZ39" s="369" t="str">
        <f ca="1">+IF(OFFSET('Water Data'!$F$28,0,10*ROW('Water Data'!F33))="","",OFFSET('Water Data'!$F$28,0,10*ROW('Water Data'!F33)))</f>
        <v/>
      </c>
      <c r="CA39" s="369" t="str">
        <f ca="1">+IF(OFFSET('Water Data'!$F$29,0,10*ROW('Water Data'!F33))="","",OFFSET('Water Data'!$F$29,0,10*ROW('Water Data'!F33)))</f>
        <v/>
      </c>
      <c r="CB39" s="369" t="str">
        <f ca="1">+IF(OFFSET('Water Data'!$G$27,0,10*ROW('Water Data'!G33))="","",OFFSET('Water Data'!$G$27,0,10*ROW('Water Data'!G33)))</f>
        <v/>
      </c>
      <c r="CC39" s="369" t="str">
        <f ca="1">+IF(OFFSET('Water Data'!$G$28,0,10*ROW('Water Data'!G33))="","",OFFSET('Water Data'!$G$28,0,10*ROW('Water Data'!G33)))</f>
        <v/>
      </c>
      <c r="CD39" s="369" t="str">
        <f ca="1">+IF(OFFSET('Water Data'!$G$29,0,10*ROW('Water Data'!G33))="","",OFFSET('Water Data'!$G$29,0,10*ROW('Water Data'!G33)))</f>
        <v/>
      </c>
      <c r="CE39" s="369" t="str">
        <f ca="1">+IF(OFFSET('Water Data'!$H$27,0,10*ROW('Water Data'!H33))="","",OFFSET('Water Data'!$H$27,0,10*ROW('Water Data'!H33)))</f>
        <v/>
      </c>
      <c r="CF39" s="369" t="str">
        <f ca="1">+IF(OFFSET('Water Data'!$H$28,0,10*ROW('Water Data'!H33))="","",OFFSET('Water Data'!$H$28,0,10*ROW('Water Data'!H33)))</f>
        <v/>
      </c>
      <c r="CG39" s="369" t="str">
        <f ca="1">+IF(OFFSET('Water Data'!$H$29,0,10*ROW('Water Data'!H33))="","",OFFSET('Water Data'!$H$29,0,10*ROW('Water Data'!H33)))</f>
        <v/>
      </c>
      <c r="CH39" s="369" t="str">
        <f ca="1">+IF(OFFSET('Water Data'!$I$27,0,10*ROW('Water Data'!I33))="","",OFFSET('Water Data'!$I$27,0,10*ROW('Water Data'!I33)))</f>
        <v/>
      </c>
      <c r="CI39" s="369" t="str">
        <f ca="1">+IF(OFFSET('Water Data'!$I$28,0,10*ROW('Water Data'!I33))="","",OFFSET('Water Data'!$I$28,0,10*ROW('Water Data'!I33)))</f>
        <v/>
      </c>
      <c r="CJ39" s="369" t="str">
        <f ca="1">+IF(OFFSET('Water Data'!$I$29,0,10*ROW('Water Data'!I33))="","",OFFSET('Water Data'!$I$29,0,10*ROW('Water Data'!I33)))</f>
        <v/>
      </c>
      <c r="CK39" s="369" t="str">
        <f ca="1">+IF(OFFSET('Sanitation Data'!$D$28,0,10*ROW('Sanitation Data'!D33))="","",OFFSET('Sanitation Data'!$D$28,0,10*ROW('Sanitation Data'!D33)))</f>
        <v/>
      </c>
      <c r="CL39" s="369" t="str">
        <f ca="1">+IF(OFFSET('Sanitation Data'!$D$29,0,10*ROW('Sanitation Data'!D33))="","",OFFSET('Sanitation Data'!$D$29,0,10*ROW('Sanitation Data'!D33)))</f>
        <v/>
      </c>
      <c r="CM39" s="369" t="str">
        <f ca="1">+IF(OFFSET('Sanitation Data'!$D$30,0,10*ROW('Sanitation Data'!D33))="","",OFFSET('Sanitation Data'!$D$30,0,10*ROW('Sanitation Data'!D33)))</f>
        <v/>
      </c>
      <c r="CN39" s="369" t="str">
        <f ca="1">+IF(OFFSET('Sanitation Data'!$D$31,0,10*ROW('Sanitation Data'!D33))="","",OFFSET('Sanitation Data'!$D$31,0,10*ROW('Sanitation Data'!D33)))</f>
        <v/>
      </c>
      <c r="CO39" s="369" t="str">
        <f ca="1">+IF(OFFSET('Sanitation Data'!$D$32,0,10*ROW('Sanitation Data'!D33))="","",OFFSET('Sanitation Data'!$D$32,0,10*ROW('Sanitation Data'!D33)))</f>
        <v/>
      </c>
      <c r="CP39" s="369" t="str">
        <f ca="1">+IF(OFFSET('Sanitation Data'!$E$28,0,10*ROW('Sanitation Data'!E33))="","",OFFSET('Sanitation Data'!$E$28,0,10*ROW('Sanitation Data'!E33)))</f>
        <v/>
      </c>
      <c r="CQ39" s="369" t="str">
        <f ca="1">+IF(OFFSET('Sanitation Data'!$E$29,0,10*ROW('Sanitation Data'!E33))="","",OFFSET('Sanitation Data'!$E$29,0,10*ROW('Sanitation Data'!E33)))</f>
        <v/>
      </c>
      <c r="CR39" s="369" t="str">
        <f ca="1">+IF(OFFSET('Sanitation Data'!$E$30,0,10*ROW('Sanitation Data'!E33))="","",OFFSET('Sanitation Data'!$E$30,0,10*ROW('Sanitation Data'!E33)))</f>
        <v/>
      </c>
      <c r="CS39" s="369" t="str">
        <f ca="1">+IF(OFFSET('Sanitation Data'!$E$31,0,10*ROW('Sanitation Data'!E33))="","",OFFSET('Sanitation Data'!$E$31,0,10*ROW('Sanitation Data'!E33)))</f>
        <v/>
      </c>
      <c r="CT39" s="369" t="str">
        <f ca="1">+IF(OFFSET('Sanitation Data'!$E$32,0,10*ROW('Sanitation Data'!E33))="","",OFFSET('Sanitation Data'!$E$32,0,10*ROW('Sanitation Data'!E33)))</f>
        <v/>
      </c>
      <c r="CU39" s="369" t="str">
        <f ca="1">+IF(OFFSET('Sanitation Data'!$F$28,0,10*ROW('Sanitation Data'!F33))="","",OFFSET('Sanitation Data'!$F$28,0,10*ROW('Sanitation Data'!F33)))</f>
        <v/>
      </c>
      <c r="CV39" s="369" t="str">
        <f ca="1">+IF(OFFSET('Sanitation Data'!$F$29,0,10*ROW('Sanitation Data'!F33))="","",OFFSET('Sanitation Data'!$F$29,0,10*ROW('Sanitation Data'!F33)))</f>
        <v/>
      </c>
      <c r="CW39" s="369" t="str">
        <f ca="1">+IF(OFFSET('Sanitation Data'!$F$30,0,10*ROW('Sanitation Data'!F33))="","",OFFSET('Sanitation Data'!$F$30,0,10*ROW('Sanitation Data'!F33)))</f>
        <v/>
      </c>
      <c r="CX39" s="369" t="str">
        <f ca="1">+IF(OFFSET('Sanitation Data'!$F$31,0,10*ROW('Sanitation Data'!F33))="","",OFFSET('Sanitation Data'!$F$31,0,10*ROW('Sanitation Data'!F33)))</f>
        <v/>
      </c>
      <c r="CY39" s="369" t="str">
        <f ca="1">+IF(OFFSET('Sanitation Data'!$F$32,0,10*ROW('Sanitation Data'!F33))="","",OFFSET('Sanitation Data'!$F$32,0,10*ROW('Sanitation Data'!F33)))</f>
        <v/>
      </c>
      <c r="CZ39" s="369" t="str">
        <f ca="1">+IF(OFFSET('Sanitation Data'!$G$28,0,10*ROW('Sanitation Data'!G33))="","",OFFSET('Sanitation Data'!$G$28,0,10*ROW('Sanitation Data'!G33)))</f>
        <v/>
      </c>
      <c r="DA39" s="369" t="str">
        <f ca="1">+IF(OFFSET('Sanitation Data'!$G$29,0,10*ROW('Sanitation Data'!G33))="","",OFFSET('Sanitation Data'!$G$29,0,10*ROW('Sanitation Data'!G33)))</f>
        <v/>
      </c>
      <c r="DB39" s="369" t="str">
        <f ca="1">+IF(OFFSET('Sanitation Data'!$G$30,0,10*ROW('Sanitation Data'!G33))="","",OFFSET('Sanitation Data'!$G$30,0,10*ROW('Sanitation Data'!G33)))</f>
        <v/>
      </c>
      <c r="DC39" s="369" t="str">
        <f ca="1">+IF(OFFSET('Sanitation Data'!$G$31,0,10*ROW('Sanitation Data'!G33))="","",OFFSET('Sanitation Data'!$G$31,0,10*ROW('Sanitation Data'!G33)))</f>
        <v/>
      </c>
      <c r="DD39" s="369" t="str">
        <f ca="1">+IF(OFFSET('Sanitation Data'!$G$32,0,10*ROW('Sanitation Data'!G33))="","",OFFSET('Sanitation Data'!$G$32,0,10*ROW('Sanitation Data'!G33)))</f>
        <v/>
      </c>
      <c r="DE39" s="369" t="str">
        <f ca="1">+IF(OFFSET('Sanitation Data'!$H$28,0,10*ROW('Sanitation Data'!H33))="","",OFFSET('Sanitation Data'!$H$28,0,10*ROW('Sanitation Data'!H33)))</f>
        <v/>
      </c>
      <c r="DF39" s="369" t="str">
        <f ca="1">+IF(OFFSET('Sanitation Data'!$H$29,0,10*ROW('Sanitation Data'!H33))="","",OFFSET('Sanitation Data'!$H$29,0,10*ROW('Sanitation Data'!H33)))</f>
        <v/>
      </c>
      <c r="DG39" s="369" t="str">
        <f ca="1">+IF(OFFSET('Sanitation Data'!$H$30,0,10*ROW('Sanitation Data'!H33))="","",OFFSET('Sanitation Data'!$H$30,0,10*ROW('Sanitation Data'!H33)))</f>
        <v/>
      </c>
      <c r="DH39" s="369" t="str">
        <f ca="1">+IF(OFFSET('Sanitation Data'!$H$31,0,10*ROW('Sanitation Data'!H33))="","",OFFSET('Sanitation Data'!$H$31,0,10*ROW('Sanitation Data'!H33)))</f>
        <v/>
      </c>
      <c r="DI39" s="369" t="str">
        <f ca="1">+IF(OFFSET('Sanitation Data'!$H$32,0,10*ROW('Sanitation Data'!H33))="","",OFFSET('Sanitation Data'!$H$32,0,10*ROW('Sanitation Data'!H33)))</f>
        <v/>
      </c>
      <c r="DJ39" s="369" t="str">
        <f ca="1">+IF(OFFSET('Sanitation Data'!$I$28,0,10*ROW('Sanitation Data'!I33))="","",OFFSET('Sanitation Data'!$I$28,0,10*ROW('Sanitation Data'!I33)))</f>
        <v/>
      </c>
      <c r="DK39" s="369" t="str">
        <f ca="1">+IF(OFFSET('Sanitation Data'!$I$29,0,10*ROW('Sanitation Data'!I33))="","",OFFSET('Sanitation Data'!$I$29,0,10*ROW('Sanitation Data'!I33)))</f>
        <v/>
      </c>
      <c r="DL39" s="369" t="str">
        <f ca="1">+IF(OFFSET('Sanitation Data'!$I$30,0,10*ROW('Sanitation Data'!I33))="","",OFFSET('Sanitation Data'!$I$30,0,10*ROW('Sanitation Data'!I33)))</f>
        <v/>
      </c>
      <c r="DM39" s="369" t="str">
        <f ca="1">+IF(OFFSET('Sanitation Data'!$I$31,0,10*ROW('Sanitation Data'!I33))="","",OFFSET('Sanitation Data'!$I$31,0,10*ROW('Sanitation Data'!I33)))</f>
        <v/>
      </c>
      <c r="DN39" s="369" t="str">
        <f ca="1">+IF(OFFSET('Sanitation Data'!$I$32,0,10*ROW('Sanitation Data'!I33))="","",OFFSET('Sanitation Data'!$I$32,0,10*ROW('Sanitation Data'!I33)))</f>
        <v/>
      </c>
      <c r="DO39" s="369" t="str">
        <f ca="1">+IF(OFFSET('Hygiene Data'!$D$11,0,10*ROW('Hygiene Data'!D33))="","",OFFSET('Hygiene Data'!$D$11,0,10*ROW('Hygiene Data'!D33)))</f>
        <v/>
      </c>
      <c r="DP39" s="369" t="str">
        <f ca="1">+IF(OFFSET('Hygiene Data'!$D$12,0,10*ROW('Hygiene Data'!D33))="","",OFFSET('Hygiene Data'!$D$12,0,10*ROW('Hygiene Data'!D33)))</f>
        <v/>
      </c>
      <c r="DQ39" s="369" t="str">
        <f ca="1">+IF(OFFSET('Hygiene Data'!$D$13,0,10*ROW('Hygiene Data'!D33))="","",OFFSET('Hygiene Data'!$D$13,0,10*ROW('Hygiene Data'!D33)))</f>
        <v/>
      </c>
      <c r="DR39" s="369" t="str">
        <f ca="1">+IF(OFFSET('Hygiene Data'!$E$11,0,10*ROW('Hygiene Data'!E33))="","",OFFSET('Hygiene Data'!$E$11,0,10*ROW('Hygiene Data'!E33)))</f>
        <v/>
      </c>
      <c r="DS39" s="369" t="str">
        <f ca="1">+IF(OFFSET('Hygiene Data'!$E$12,0,10*ROW('Hygiene Data'!E33))="","",OFFSET('Hygiene Data'!$E$12,0,10*ROW('Hygiene Data'!E33)))</f>
        <v/>
      </c>
      <c r="DT39" s="369" t="str">
        <f ca="1">+IF(OFFSET('Hygiene Data'!$E$13,0,10*ROW('Hygiene Data'!E33))="","",OFFSET('Hygiene Data'!$E$13,0,10*ROW('Hygiene Data'!E33)))</f>
        <v/>
      </c>
      <c r="DU39" s="369" t="str">
        <f ca="1">+IF(OFFSET('Hygiene Data'!$F$11,0,10*ROW('Hygiene Data'!F33))="","",OFFSET('Hygiene Data'!$F$11,0,10*ROW('Hygiene Data'!F33)))</f>
        <v/>
      </c>
      <c r="DV39" s="369" t="str">
        <f ca="1">+IF(OFFSET('Hygiene Data'!$F$12,0,10*ROW('Hygiene Data'!F33))="","",OFFSET('Hygiene Data'!$F$12,0,10*ROW('Hygiene Data'!F33)))</f>
        <v/>
      </c>
      <c r="DW39" s="369" t="str">
        <f ca="1">+IF(OFFSET('Hygiene Data'!$F$13,0,10*ROW('Hygiene Data'!F33))="","",OFFSET('Hygiene Data'!$F$13,0,10*ROW('Hygiene Data'!F33)))</f>
        <v/>
      </c>
      <c r="DX39" s="369" t="str">
        <f ca="1">+IF(OFFSET('Hygiene Data'!$G$11,0,10*ROW('Hygiene Data'!G33))="","",OFFSET('Hygiene Data'!$G$11,0,10*ROW('Hygiene Data'!G33)))</f>
        <v/>
      </c>
      <c r="DY39" s="369" t="str">
        <f ca="1">+IF(OFFSET('Hygiene Data'!$G$12,0,10*ROW('Hygiene Data'!G33))="","",OFFSET('Hygiene Data'!$G$12,0,10*ROW('Hygiene Data'!G33)))</f>
        <v/>
      </c>
      <c r="DZ39" s="369" t="str">
        <f ca="1">+IF(OFFSET('Hygiene Data'!$G$13,0,10*ROW('Hygiene Data'!G33))="","",OFFSET('Hygiene Data'!$G$13,0,10*ROW('Hygiene Data'!G33)))</f>
        <v/>
      </c>
      <c r="EA39" s="369" t="str">
        <f ca="1">+IF(OFFSET('Hygiene Data'!$H$11,0,10*ROW('Hygiene Data'!H33))="","",OFFSET('Hygiene Data'!$H$11,0,10*ROW('Hygiene Data'!H33)))</f>
        <v/>
      </c>
      <c r="EB39" s="369" t="str">
        <f ca="1">+IF(OFFSET('Hygiene Data'!$H$12,0,10*ROW('Hygiene Data'!H33))="","",OFFSET('Hygiene Data'!$H$12,0,10*ROW('Hygiene Data'!H33)))</f>
        <v/>
      </c>
      <c r="EC39" s="369" t="str">
        <f ca="1">+IF(OFFSET('Hygiene Data'!$H$13,0,10*ROW('Hygiene Data'!H33))="","",OFFSET('Hygiene Data'!$H$13,0,10*ROW('Hygiene Data'!H33)))</f>
        <v/>
      </c>
      <c r="ED39" s="369" t="str">
        <f ca="1">+IF(OFFSET('Hygiene Data'!$I$11,0,10*ROW('Hygiene Data'!I33))="","",OFFSET('Hygiene Data'!$I$11,0,10*ROW('Hygiene Data'!I33)))</f>
        <v/>
      </c>
      <c r="EE39" s="369" t="str">
        <f ca="1">+IF(OFFSET('Hygiene Data'!$I$12,0,10*ROW('Hygiene Data'!I33))="","",OFFSET('Hygiene Data'!$I$12,0,10*ROW('Hygiene Data'!I33)))</f>
        <v/>
      </c>
      <c r="EF39" s="369" t="str">
        <f ca="1">+IF(OFFSET('Hygiene Data'!$I$13,0,10*ROW('Hygiene Data'!I33))="","",OFFSET('Hygiene Data'!$I$13,0,10*ROW('Hygiene Data'!I33)))</f>
        <v/>
      </c>
    </row>
    <row r="40" spans="1:136" x14ac:dyDescent="0.25">
      <c r="A40" s="478" t="str">
        <f ca="1">+IF(OFFSET('Water Data'!$B$2,0,10*ROW('Water Data'!E34))="","",OFFSET('Water Data'!$B$2,0,10*ROW('Water Data'!E34)))</f>
        <v/>
      </c>
      <c r="B40" s="47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5" t="str">
        <f t="shared" ca="1" si="0"/>
        <v/>
      </c>
      <c r="D40" s="50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9" t="str">
        <f ca="1">+IF(OFFSET('Water Data'!$D$27,0,10*ROW('Water Data'!D34))="","",OFFSET('Water Data'!$D$27,0,10*ROW('Water Data'!D34)))</f>
        <v/>
      </c>
      <c r="BT40" s="369" t="str">
        <f ca="1">+IF(OFFSET('Water Data'!$D$28,0,10*ROW('Water Data'!D34))="","",OFFSET('Water Data'!$D$28,0,10*ROW('Water Data'!D34)))</f>
        <v/>
      </c>
      <c r="BU40" s="369" t="str">
        <f ca="1">+IF(OFFSET('Water Data'!$D$29,0,10*ROW('Water Data'!D34))="","",OFFSET('Water Data'!$D$29,0,10*ROW('Water Data'!D34)))</f>
        <v/>
      </c>
      <c r="BV40" s="369" t="str">
        <f ca="1">+IF(OFFSET('Water Data'!$E$27,0,10*ROW('Water Data'!E34))="","",OFFSET('Water Data'!$E$27,0,10*ROW('Water Data'!E34)))</f>
        <v/>
      </c>
      <c r="BW40" s="369" t="str">
        <f ca="1">+IF(OFFSET('Water Data'!$E$28,0,10*ROW('Water Data'!E34))="","",OFFSET('Water Data'!$E$28,0,10*ROW('Water Data'!E34)))</f>
        <v/>
      </c>
      <c r="BX40" s="369" t="str">
        <f ca="1">+IF(OFFSET('Water Data'!$E$29,0,10*ROW('Water Data'!E34))="","",OFFSET('Water Data'!$E$29,0,10*ROW('Water Data'!E34)))</f>
        <v/>
      </c>
      <c r="BY40" s="369" t="str">
        <f ca="1">+IF(OFFSET('Water Data'!$F$27,0,10*ROW('Water Data'!F34))="","",OFFSET('Water Data'!$F$27,0,10*ROW('Water Data'!F34)))</f>
        <v/>
      </c>
      <c r="BZ40" s="369" t="str">
        <f ca="1">+IF(OFFSET('Water Data'!$F$28,0,10*ROW('Water Data'!F34))="","",OFFSET('Water Data'!$F$28,0,10*ROW('Water Data'!F34)))</f>
        <v/>
      </c>
      <c r="CA40" s="369" t="str">
        <f ca="1">+IF(OFFSET('Water Data'!$F$29,0,10*ROW('Water Data'!F34))="","",OFFSET('Water Data'!$F$29,0,10*ROW('Water Data'!F34)))</f>
        <v/>
      </c>
      <c r="CB40" s="369" t="str">
        <f ca="1">+IF(OFFSET('Water Data'!$G$27,0,10*ROW('Water Data'!G34))="","",OFFSET('Water Data'!$G$27,0,10*ROW('Water Data'!G34)))</f>
        <v/>
      </c>
      <c r="CC40" s="369" t="str">
        <f ca="1">+IF(OFFSET('Water Data'!$G$28,0,10*ROW('Water Data'!G34))="","",OFFSET('Water Data'!$G$28,0,10*ROW('Water Data'!G34)))</f>
        <v/>
      </c>
      <c r="CD40" s="369" t="str">
        <f ca="1">+IF(OFFSET('Water Data'!$G$29,0,10*ROW('Water Data'!G34))="","",OFFSET('Water Data'!$G$29,0,10*ROW('Water Data'!G34)))</f>
        <v/>
      </c>
      <c r="CE40" s="369" t="str">
        <f ca="1">+IF(OFFSET('Water Data'!$H$27,0,10*ROW('Water Data'!H34))="","",OFFSET('Water Data'!$H$27,0,10*ROW('Water Data'!H34)))</f>
        <v/>
      </c>
      <c r="CF40" s="369" t="str">
        <f ca="1">+IF(OFFSET('Water Data'!$H$28,0,10*ROW('Water Data'!H34))="","",OFFSET('Water Data'!$H$28,0,10*ROW('Water Data'!H34)))</f>
        <v/>
      </c>
      <c r="CG40" s="369" t="str">
        <f ca="1">+IF(OFFSET('Water Data'!$H$29,0,10*ROW('Water Data'!H34))="","",OFFSET('Water Data'!$H$29,0,10*ROW('Water Data'!H34)))</f>
        <v/>
      </c>
      <c r="CH40" s="369" t="str">
        <f ca="1">+IF(OFFSET('Water Data'!$I$27,0,10*ROW('Water Data'!I34))="","",OFFSET('Water Data'!$I$27,0,10*ROW('Water Data'!I34)))</f>
        <v/>
      </c>
      <c r="CI40" s="369" t="str">
        <f ca="1">+IF(OFFSET('Water Data'!$I$28,0,10*ROW('Water Data'!I34))="","",OFFSET('Water Data'!$I$28,0,10*ROW('Water Data'!I34)))</f>
        <v/>
      </c>
      <c r="CJ40" s="369" t="str">
        <f ca="1">+IF(OFFSET('Water Data'!$I$29,0,10*ROW('Water Data'!I34))="","",OFFSET('Water Data'!$I$29,0,10*ROW('Water Data'!I34)))</f>
        <v/>
      </c>
      <c r="CK40" s="369" t="str">
        <f ca="1">+IF(OFFSET('Sanitation Data'!$D$28,0,10*ROW('Sanitation Data'!D34))="","",OFFSET('Sanitation Data'!$D$28,0,10*ROW('Sanitation Data'!D34)))</f>
        <v/>
      </c>
      <c r="CL40" s="369" t="str">
        <f ca="1">+IF(OFFSET('Sanitation Data'!$D$29,0,10*ROW('Sanitation Data'!D34))="","",OFFSET('Sanitation Data'!$D$29,0,10*ROW('Sanitation Data'!D34)))</f>
        <v/>
      </c>
      <c r="CM40" s="369" t="str">
        <f ca="1">+IF(OFFSET('Sanitation Data'!$D$30,0,10*ROW('Sanitation Data'!D34))="","",OFFSET('Sanitation Data'!$D$30,0,10*ROW('Sanitation Data'!D34)))</f>
        <v/>
      </c>
      <c r="CN40" s="369" t="str">
        <f ca="1">+IF(OFFSET('Sanitation Data'!$D$31,0,10*ROW('Sanitation Data'!D34))="","",OFFSET('Sanitation Data'!$D$31,0,10*ROW('Sanitation Data'!D34)))</f>
        <v/>
      </c>
      <c r="CO40" s="369" t="str">
        <f ca="1">+IF(OFFSET('Sanitation Data'!$D$32,0,10*ROW('Sanitation Data'!D34))="","",OFFSET('Sanitation Data'!$D$32,0,10*ROW('Sanitation Data'!D34)))</f>
        <v/>
      </c>
      <c r="CP40" s="369" t="str">
        <f ca="1">+IF(OFFSET('Sanitation Data'!$E$28,0,10*ROW('Sanitation Data'!E34))="","",OFFSET('Sanitation Data'!$E$28,0,10*ROW('Sanitation Data'!E34)))</f>
        <v/>
      </c>
      <c r="CQ40" s="369" t="str">
        <f ca="1">+IF(OFFSET('Sanitation Data'!$E$29,0,10*ROW('Sanitation Data'!E34))="","",OFFSET('Sanitation Data'!$E$29,0,10*ROW('Sanitation Data'!E34)))</f>
        <v/>
      </c>
      <c r="CR40" s="369" t="str">
        <f ca="1">+IF(OFFSET('Sanitation Data'!$E$30,0,10*ROW('Sanitation Data'!E34))="","",OFFSET('Sanitation Data'!$E$30,0,10*ROW('Sanitation Data'!E34)))</f>
        <v/>
      </c>
      <c r="CS40" s="369" t="str">
        <f ca="1">+IF(OFFSET('Sanitation Data'!$E$31,0,10*ROW('Sanitation Data'!E34))="","",OFFSET('Sanitation Data'!$E$31,0,10*ROW('Sanitation Data'!E34)))</f>
        <v/>
      </c>
      <c r="CT40" s="369" t="str">
        <f ca="1">+IF(OFFSET('Sanitation Data'!$E$32,0,10*ROW('Sanitation Data'!E34))="","",OFFSET('Sanitation Data'!$E$32,0,10*ROW('Sanitation Data'!E34)))</f>
        <v/>
      </c>
      <c r="CU40" s="369" t="str">
        <f ca="1">+IF(OFFSET('Sanitation Data'!$F$28,0,10*ROW('Sanitation Data'!F34))="","",OFFSET('Sanitation Data'!$F$28,0,10*ROW('Sanitation Data'!F34)))</f>
        <v/>
      </c>
      <c r="CV40" s="369" t="str">
        <f ca="1">+IF(OFFSET('Sanitation Data'!$F$29,0,10*ROW('Sanitation Data'!F34))="","",OFFSET('Sanitation Data'!$F$29,0,10*ROW('Sanitation Data'!F34)))</f>
        <v/>
      </c>
      <c r="CW40" s="369" t="str">
        <f ca="1">+IF(OFFSET('Sanitation Data'!$F$30,0,10*ROW('Sanitation Data'!F34))="","",OFFSET('Sanitation Data'!$F$30,0,10*ROW('Sanitation Data'!F34)))</f>
        <v/>
      </c>
      <c r="CX40" s="369" t="str">
        <f ca="1">+IF(OFFSET('Sanitation Data'!$F$31,0,10*ROW('Sanitation Data'!F34))="","",OFFSET('Sanitation Data'!$F$31,0,10*ROW('Sanitation Data'!F34)))</f>
        <v/>
      </c>
      <c r="CY40" s="369" t="str">
        <f ca="1">+IF(OFFSET('Sanitation Data'!$F$32,0,10*ROW('Sanitation Data'!F34))="","",OFFSET('Sanitation Data'!$F$32,0,10*ROW('Sanitation Data'!F34)))</f>
        <v/>
      </c>
      <c r="CZ40" s="369" t="str">
        <f ca="1">+IF(OFFSET('Sanitation Data'!$G$28,0,10*ROW('Sanitation Data'!G34))="","",OFFSET('Sanitation Data'!$G$28,0,10*ROW('Sanitation Data'!G34)))</f>
        <v/>
      </c>
      <c r="DA40" s="369" t="str">
        <f ca="1">+IF(OFFSET('Sanitation Data'!$G$29,0,10*ROW('Sanitation Data'!G34))="","",OFFSET('Sanitation Data'!$G$29,0,10*ROW('Sanitation Data'!G34)))</f>
        <v/>
      </c>
      <c r="DB40" s="369" t="str">
        <f ca="1">+IF(OFFSET('Sanitation Data'!$G$30,0,10*ROW('Sanitation Data'!G34))="","",OFFSET('Sanitation Data'!$G$30,0,10*ROW('Sanitation Data'!G34)))</f>
        <v/>
      </c>
      <c r="DC40" s="369" t="str">
        <f ca="1">+IF(OFFSET('Sanitation Data'!$G$31,0,10*ROW('Sanitation Data'!G34))="","",OFFSET('Sanitation Data'!$G$31,0,10*ROW('Sanitation Data'!G34)))</f>
        <v/>
      </c>
      <c r="DD40" s="369" t="str">
        <f ca="1">+IF(OFFSET('Sanitation Data'!$G$32,0,10*ROW('Sanitation Data'!G34))="","",OFFSET('Sanitation Data'!$G$32,0,10*ROW('Sanitation Data'!G34)))</f>
        <v/>
      </c>
      <c r="DE40" s="369" t="str">
        <f ca="1">+IF(OFFSET('Sanitation Data'!$H$28,0,10*ROW('Sanitation Data'!H34))="","",OFFSET('Sanitation Data'!$H$28,0,10*ROW('Sanitation Data'!H34)))</f>
        <v/>
      </c>
      <c r="DF40" s="369" t="str">
        <f ca="1">+IF(OFFSET('Sanitation Data'!$H$29,0,10*ROW('Sanitation Data'!H34))="","",OFFSET('Sanitation Data'!$H$29,0,10*ROW('Sanitation Data'!H34)))</f>
        <v/>
      </c>
      <c r="DG40" s="369" t="str">
        <f ca="1">+IF(OFFSET('Sanitation Data'!$H$30,0,10*ROW('Sanitation Data'!H34))="","",OFFSET('Sanitation Data'!$H$30,0,10*ROW('Sanitation Data'!H34)))</f>
        <v/>
      </c>
      <c r="DH40" s="369" t="str">
        <f ca="1">+IF(OFFSET('Sanitation Data'!$H$31,0,10*ROW('Sanitation Data'!H34))="","",OFFSET('Sanitation Data'!$H$31,0,10*ROW('Sanitation Data'!H34)))</f>
        <v/>
      </c>
      <c r="DI40" s="369" t="str">
        <f ca="1">+IF(OFFSET('Sanitation Data'!$H$32,0,10*ROW('Sanitation Data'!H34))="","",OFFSET('Sanitation Data'!$H$32,0,10*ROW('Sanitation Data'!H34)))</f>
        <v/>
      </c>
      <c r="DJ40" s="369" t="str">
        <f ca="1">+IF(OFFSET('Sanitation Data'!$I$28,0,10*ROW('Sanitation Data'!I34))="","",OFFSET('Sanitation Data'!$I$28,0,10*ROW('Sanitation Data'!I34)))</f>
        <v/>
      </c>
      <c r="DK40" s="369" t="str">
        <f ca="1">+IF(OFFSET('Sanitation Data'!$I$29,0,10*ROW('Sanitation Data'!I34))="","",OFFSET('Sanitation Data'!$I$29,0,10*ROW('Sanitation Data'!I34)))</f>
        <v/>
      </c>
      <c r="DL40" s="369" t="str">
        <f ca="1">+IF(OFFSET('Sanitation Data'!$I$30,0,10*ROW('Sanitation Data'!I34))="","",OFFSET('Sanitation Data'!$I$30,0,10*ROW('Sanitation Data'!I34)))</f>
        <v/>
      </c>
      <c r="DM40" s="369" t="str">
        <f ca="1">+IF(OFFSET('Sanitation Data'!$I$31,0,10*ROW('Sanitation Data'!I34))="","",OFFSET('Sanitation Data'!$I$31,0,10*ROW('Sanitation Data'!I34)))</f>
        <v/>
      </c>
      <c r="DN40" s="369" t="str">
        <f ca="1">+IF(OFFSET('Sanitation Data'!$I$32,0,10*ROW('Sanitation Data'!I34))="","",OFFSET('Sanitation Data'!$I$32,0,10*ROW('Sanitation Data'!I34)))</f>
        <v/>
      </c>
      <c r="DO40" s="369" t="str">
        <f ca="1">+IF(OFFSET('Hygiene Data'!$D$11,0,10*ROW('Hygiene Data'!D34))="","",OFFSET('Hygiene Data'!$D$11,0,10*ROW('Hygiene Data'!D34)))</f>
        <v/>
      </c>
      <c r="DP40" s="369" t="str">
        <f ca="1">+IF(OFFSET('Hygiene Data'!$D$12,0,10*ROW('Hygiene Data'!D34))="","",OFFSET('Hygiene Data'!$D$12,0,10*ROW('Hygiene Data'!D34)))</f>
        <v/>
      </c>
      <c r="DQ40" s="369" t="str">
        <f ca="1">+IF(OFFSET('Hygiene Data'!$D$13,0,10*ROW('Hygiene Data'!D34))="","",OFFSET('Hygiene Data'!$D$13,0,10*ROW('Hygiene Data'!D34)))</f>
        <v/>
      </c>
      <c r="DR40" s="369" t="str">
        <f ca="1">+IF(OFFSET('Hygiene Data'!$E$11,0,10*ROW('Hygiene Data'!E34))="","",OFFSET('Hygiene Data'!$E$11,0,10*ROW('Hygiene Data'!E34)))</f>
        <v/>
      </c>
      <c r="DS40" s="369" t="str">
        <f ca="1">+IF(OFFSET('Hygiene Data'!$E$12,0,10*ROW('Hygiene Data'!E34))="","",OFFSET('Hygiene Data'!$E$12,0,10*ROW('Hygiene Data'!E34)))</f>
        <v/>
      </c>
      <c r="DT40" s="369" t="str">
        <f ca="1">+IF(OFFSET('Hygiene Data'!$E$13,0,10*ROW('Hygiene Data'!E34))="","",OFFSET('Hygiene Data'!$E$13,0,10*ROW('Hygiene Data'!E34)))</f>
        <v/>
      </c>
      <c r="DU40" s="369" t="str">
        <f ca="1">+IF(OFFSET('Hygiene Data'!$F$11,0,10*ROW('Hygiene Data'!F34))="","",OFFSET('Hygiene Data'!$F$11,0,10*ROW('Hygiene Data'!F34)))</f>
        <v/>
      </c>
      <c r="DV40" s="369" t="str">
        <f ca="1">+IF(OFFSET('Hygiene Data'!$F$12,0,10*ROW('Hygiene Data'!F34))="","",OFFSET('Hygiene Data'!$F$12,0,10*ROW('Hygiene Data'!F34)))</f>
        <v/>
      </c>
      <c r="DW40" s="369" t="str">
        <f ca="1">+IF(OFFSET('Hygiene Data'!$F$13,0,10*ROW('Hygiene Data'!F34))="","",OFFSET('Hygiene Data'!$F$13,0,10*ROW('Hygiene Data'!F34)))</f>
        <v/>
      </c>
      <c r="DX40" s="369" t="str">
        <f ca="1">+IF(OFFSET('Hygiene Data'!$G$11,0,10*ROW('Hygiene Data'!G34))="","",OFFSET('Hygiene Data'!$G$11,0,10*ROW('Hygiene Data'!G34)))</f>
        <v/>
      </c>
      <c r="DY40" s="369" t="str">
        <f ca="1">+IF(OFFSET('Hygiene Data'!$G$12,0,10*ROW('Hygiene Data'!G34))="","",OFFSET('Hygiene Data'!$G$12,0,10*ROW('Hygiene Data'!G34)))</f>
        <v/>
      </c>
      <c r="DZ40" s="369" t="str">
        <f ca="1">+IF(OFFSET('Hygiene Data'!$G$13,0,10*ROW('Hygiene Data'!G34))="","",OFFSET('Hygiene Data'!$G$13,0,10*ROW('Hygiene Data'!G34)))</f>
        <v/>
      </c>
      <c r="EA40" s="369" t="str">
        <f ca="1">+IF(OFFSET('Hygiene Data'!$H$11,0,10*ROW('Hygiene Data'!H34))="","",OFFSET('Hygiene Data'!$H$11,0,10*ROW('Hygiene Data'!H34)))</f>
        <v/>
      </c>
      <c r="EB40" s="369" t="str">
        <f ca="1">+IF(OFFSET('Hygiene Data'!$H$12,0,10*ROW('Hygiene Data'!H34))="","",OFFSET('Hygiene Data'!$H$12,0,10*ROW('Hygiene Data'!H34)))</f>
        <v/>
      </c>
      <c r="EC40" s="369" t="str">
        <f ca="1">+IF(OFFSET('Hygiene Data'!$H$13,0,10*ROW('Hygiene Data'!H34))="","",OFFSET('Hygiene Data'!$H$13,0,10*ROW('Hygiene Data'!H34)))</f>
        <v/>
      </c>
      <c r="ED40" s="369" t="str">
        <f ca="1">+IF(OFFSET('Hygiene Data'!$I$11,0,10*ROW('Hygiene Data'!I34))="","",OFFSET('Hygiene Data'!$I$11,0,10*ROW('Hygiene Data'!I34)))</f>
        <v/>
      </c>
      <c r="EE40" s="369" t="str">
        <f ca="1">+IF(OFFSET('Hygiene Data'!$I$12,0,10*ROW('Hygiene Data'!I34))="","",OFFSET('Hygiene Data'!$I$12,0,10*ROW('Hygiene Data'!I34)))</f>
        <v/>
      </c>
      <c r="EF40" s="369" t="str">
        <f ca="1">+IF(OFFSET('Hygiene Data'!$I$13,0,10*ROW('Hygiene Data'!I34))="","",OFFSET('Hygiene Data'!$I$13,0,10*ROW('Hygiene Data'!I34)))</f>
        <v/>
      </c>
    </row>
    <row r="41" spans="1:136" x14ac:dyDescent="0.25">
      <c r="A41" s="478" t="str">
        <f ca="1">+IF(OFFSET('Water Data'!$B$2,0,10*ROW('Water Data'!E35))="","",OFFSET('Water Data'!$B$2,0,10*ROW('Water Data'!E35)))</f>
        <v/>
      </c>
      <c r="B41" s="47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5" t="str">
        <f t="shared" ca="1" si="0"/>
        <v/>
      </c>
      <c r="D41" s="50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9" t="str">
        <f ca="1">+IF(OFFSET('Water Data'!$D$27,0,10*ROW('Water Data'!D35))="","",OFFSET('Water Data'!$D$27,0,10*ROW('Water Data'!D35)))</f>
        <v/>
      </c>
      <c r="BT41" s="369" t="str">
        <f ca="1">+IF(OFFSET('Water Data'!$D$28,0,10*ROW('Water Data'!D35))="","",OFFSET('Water Data'!$D$28,0,10*ROW('Water Data'!D35)))</f>
        <v/>
      </c>
      <c r="BU41" s="369" t="str">
        <f ca="1">+IF(OFFSET('Water Data'!$D$29,0,10*ROW('Water Data'!D35))="","",OFFSET('Water Data'!$D$29,0,10*ROW('Water Data'!D35)))</f>
        <v/>
      </c>
      <c r="BV41" s="369" t="str">
        <f ca="1">+IF(OFFSET('Water Data'!$E$27,0,10*ROW('Water Data'!E35))="","",OFFSET('Water Data'!$E$27,0,10*ROW('Water Data'!E35)))</f>
        <v/>
      </c>
      <c r="BW41" s="369" t="str">
        <f ca="1">+IF(OFFSET('Water Data'!$E$28,0,10*ROW('Water Data'!E35))="","",OFFSET('Water Data'!$E$28,0,10*ROW('Water Data'!E35)))</f>
        <v/>
      </c>
      <c r="BX41" s="369" t="str">
        <f ca="1">+IF(OFFSET('Water Data'!$E$29,0,10*ROW('Water Data'!E35))="","",OFFSET('Water Data'!$E$29,0,10*ROW('Water Data'!E35)))</f>
        <v/>
      </c>
      <c r="BY41" s="369" t="str">
        <f ca="1">+IF(OFFSET('Water Data'!$F$27,0,10*ROW('Water Data'!F35))="","",OFFSET('Water Data'!$F$27,0,10*ROW('Water Data'!F35)))</f>
        <v/>
      </c>
      <c r="BZ41" s="369" t="str">
        <f ca="1">+IF(OFFSET('Water Data'!$F$28,0,10*ROW('Water Data'!F35))="","",OFFSET('Water Data'!$F$28,0,10*ROW('Water Data'!F35)))</f>
        <v/>
      </c>
      <c r="CA41" s="369" t="str">
        <f ca="1">+IF(OFFSET('Water Data'!$F$29,0,10*ROW('Water Data'!F35))="","",OFFSET('Water Data'!$F$29,0,10*ROW('Water Data'!F35)))</f>
        <v/>
      </c>
      <c r="CB41" s="369" t="str">
        <f ca="1">+IF(OFFSET('Water Data'!$G$27,0,10*ROW('Water Data'!G35))="","",OFFSET('Water Data'!$G$27,0,10*ROW('Water Data'!G35)))</f>
        <v/>
      </c>
      <c r="CC41" s="369" t="str">
        <f ca="1">+IF(OFFSET('Water Data'!$G$28,0,10*ROW('Water Data'!G35))="","",OFFSET('Water Data'!$G$28,0,10*ROW('Water Data'!G35)))</f>
        <v/>
      </c>
      <c r="CD41" s="369" t="str">
        <f ca="1">+IF(OFFSET('Water Data'!$G$29,0,10*ROW('Water Data'!G35))="","",OFFSET('Water Data'!$G$29,0,10*ROW('Water Data'!G35)))</f>
        <v/>
      </c>
      <c r="CE41" s="369" t="str">
        <f ca="1">+IF(OFFSET('Water Data'!$H$27,0,10*ROW('Water Data'!H35))="","",OFFSET('Water Data'!$H$27,0,10*ROW('Water Data'!H35)))</f>
        <v/>
      </c>
      <c r="CF41" s="369" t="str">
        <f ca="1">+IF(OFFSET('Water Data'!$H$28,0,10*ROW('Water Data'!H35))="","",OFFSET('Water Data'!$H$28,0,10*ROW('Water Data'!H35)))</f>
        <v/>
      </c>
      <c r="CG41" s="369" t="str">
        <f ca="1">+IF(OFFSET('Water Data'!$H$29,0,10*ROW('Water Data'!H35))="","",OFFSET('Water Data'!$H$29,0,10*ROW('Water Data'!H35)))</f>
        <v/>
      </c>
      <c r="CH41" s="369" t="str">
        <f ca="1">+IF(OFFSET('Water Data'!$I$27,0,10*ROW('Water Data'!I35))="","",OFFSET('Water Data'!$I$27,0,10*ROW('Water Data'!I35)))</f>
        <v/>
      </c>
      <c r="CI41" s="369" t="str">
        <f ca="1">+IF(OFFSET('Water Data'!$I$28,0,10*ROW('Water Data'!I35))="","",OFFSET('Water Data'!$I$28,0,10*ROW('Water Data'!I35)))</f>
        <v/>
      </c>
      <c r="CJ41" s="369" t="str">
        <f ca="1">+IF(OFFSET('Water Data'!$I$29,0,10*ROW('Water Data'!I35))="","",OFFSET('Water Data'!$I$29,0,10*ROW('Water Data'!I35)))</f>
        <v/>
      </c>
      <c r="CK41" s="369" t="str">
        <f ca="1">+IF(OFFSET('Sanitation Data'!$D$28,0,10*ROW('Sanitation Data'!D35))="","",OFFSET('Sanitation Data'!$D$28,0,10*ROW('Sanitation Data'!D35)))</f>
        <v/>
      </c>
      <c r="CL41" s="369" t="str">
        <f ca="1">+IF(OFFSET('Sanitation Data'!$D$29,0,10*ROW('Sanitation Data'!D35))="","",OFFSET('Sanitation Data'!$D$29,0,10*ROW('Sanitation Data'!D35)))</f>
        <v/>
      </c>
      <c r="CM41" s="369" t="str">
        <f ca="1">+IF(OFFSET('Sanitation Data'!$D$30,0,10*ROW('Sanitation Data'!D35))="","",OFFSET('Sanitation Data'!$D$30,0,10*ROW('Sanitation Data'!D35)))</f>
        <v/>
      </c>
      <c r="CN41" s="369" t="str">
        <f ca="1">+IF(OFFSET('Sanitation Data'!$D$31,0,10*ROW('Sanitation Data'!D35))="","",OFFSET('Sanitation Data'!$D$31,0,10*ROW('Sanitation Data'!D35)))</f>
        <v/>
      </c>
      <c r="CO41" s="369" t="str">
        <f ca="1">+IF(OFFSET('Sanitation Data'!$D$32,0,10*ROW('Sanitation Data'!D35))="","",OFFSET('Sanitation Data'!$D$32,0,10*ROW('Sanitation Data'!D35)))</f>
        <v/>
      </c>
      <c r="CP41" s="369" t="str">
        <f ca="1">+IF(OFFSET('Sanitation Data'!$E$28,0,10*ROW('Sanitation Data'!E35))="","",OFFSET('Sanitation Data'!$E$28,0,10*ROW('Sanitation Data'!E35)))</f>
        <v/>
      </c>
      <c r="CQ41" s="369" t="str">
        <f ca="1">+IF(OFFSET('Sanitation Data'!$E$29,0,10*ROW('Sanitation Data'!E35))="","",OFFSET('Sanitation Data'!$E$29,0,10*ROW('Sanitation Data'!E35)))</f>
        <v/>
      </c>
      <c r="CR41" s="369" t="str">
        <f ca="1">+IF(OFFSET('Sanitation Data'!$E$30,0,10*ROW('Sanitation Data'!E35))="","",OFFSET('Sanitation Data'!$E$30,0,10*ROW('Sanitation Data'!E35)))</f>
        <v/>
      </c>
      <c r="CS41" s="369" t="str">
        <f ca="1">+IF(OFFSET('Sanitation Data'!$E$31,0,10*ROW('Sanitation Data'!E35))="","",OFFSET('Sanitation Data'!$E$31,0,10*ROW('Sanitation Data'!E35)))</f>
        <v/>
      </c>
      <c r="CT41" s="369" t="str">
        <f ca="1">+IF(OFFSET('Sanitation Data'!$E$32,0,10*ROW('Sanitation Data'!E35))="","",OFFSET('Sanitation Data'!$E$32,0,10*ROW('Sanitation Data'!E35)))</f>
        <v/>
      </c>
      <c r="CU41" s="369" t="str">
        <f ca="1">+IF(OFFSET('Sanitation Data'!$F$28,0,10*ROW('Sanitation Data'!F35))="","",OFFSET('Sanitation Data'!$F$28,0,10*ROW('Sanitation Data'!F35)))</f>
        <v/>
      </c>
      <c r="CV41" s="369" t="str">
        <f ca="1">+IF(OFFSET('Sanitation Data'!$F$29,0,10*ROW('Sanitation Data'!F35))="","",OFFSET('Sanitation Data'!$F$29,0,10*ROW('Sanitation Data'!F35)))</f>
        <v/>
      </c>
      <c r="CW41" s="369" t="str">
        <f ca="1">+IF(OFFSET('Sanitation Data'!$F$30,0,10*ROW('Sanitation Data'!F35))="","",OFFSET('Sanitation Data'!$F$30,0,10*ROW('Sanitation Data'!F35)))</f>
        <v/>
      </c>
      <c r="CX41" s="369" t="str">
        <f ca="1">+IF(OFFSET('Sanitation Data'!$F$31,0,10*ROW('Sanitation Data'!F35))="","",OFFSET('Sanitation Data'!$F$31,0,10*ROW('Sanitation Data'!F35)))</f>
        <v/>
      </c>
      <c r="CY41" s="369" t="str">
        <f ca="1">+IF(OFFSET('Sanitation Data'!$F$32,0,10*ROW('Sanitation Data'!F35))="","",OFFSET('Sanitation Data'!$F$32,0,10*ROW('Sanitation Data'!F35)))</f>
        <v/>
      </c>
      <c r="CZ41" s="369" t="str">
        <f ca="1">+IF(OFFSET('Sanitation Data'!$G$28,0,10*ROW('Sanitation Data'!G35))="","",OFFSET('Sanitation Data'!$G$28,0,10*ROW('Sanitation Data'!G35)))</f>
        <v/>
      </c>
      <c r="DA41" s="369" t="str">
        <f ca="1">+IF(OFFSET('Sanitation Data'!$G$29,0,10*ROW('Sanitation Data'!G35))="","",OFFSET('Sanitation Data'!$G$29,0,10*ROW('Sanitation Data'!G35)))</f>
        <v/>
      </c>
      <c r="DB41" s="369" t="str">
        <f ca="1">+IF(OFFSET('Sanitation Data'!$G$30,0,10*ROW('Sanitation Data'!G35))="","",OFFSET('Sanitation Data'!$G$30,0,10*ROW('Sanitation Data'!G35)))</f>
        <v/>
      </c>
      <c r="DC41" s="369" t="str">
        <f ca="1">+IF(OFFSET('Sanitation Data'!$G$31,0,10*ROW('Sanitation Data'!G35))="","",OFFSET('Sanitation Data'!$G$31,0,10*ROW('Sanitation Data'!G35)))</f>
        <v/>
      </c>
      <c r="DD41" s="369" t="str">
        <f ca="1">+IF(OFFSET('Sanitation Data'!$G$32,0,10*ROW('Sanitation Data'!G35))="","",OFFSET('Sanitation Data'!$G$32,0,10*ROW('Sanitation Data'!G35)))</f>
        <v/>
      </c>
      <c r="DE41" s="369" t="str">
        <f ca="1">+IF(OFFSET('Sanitation Data'!$H$28,0,10*ROW('Sanitation Data'!H35))="","",OFFSET('Sanitation Data'!$H$28,0,10*ROW('Sanitation Data'!H35)))</f>
        <v/>
      </c>
      <c r="DF41" s="369" t="str">
        <f ca="1">+IF(OFFSET('Sanitation Data'!$H$29,0,10*ROW('Sanitation Data'!H35))="","",OFFSET('Sanitation Data'!$H$29,0,10*ROW('Sanitation Data'!H35)))</f>
        <v/>
      </c>
      <c r="DG41" s="369" t="str">
        <f ca="1">+IF(OFFSET('Sanitation Data'!$H$30,0,10*ROW('Sanitation Data'!H35))="","",OFFSET('Sanitation Data'!$H$30,0,10*ROW('Sanitation Data'!H35)))</f>
        <v/>
      </c>
      <c r="DH41" s="369" t="str">
        <f ca="1">+IF(OFFSET('Sanitation Data'!$H$31,0,10*ROW('Sanitation Data'!H35))="","",OFFSET('Sanitation Data'!$H$31,0,10*ROW('Sanitation Data'!H35)))</f>
        <v/>
      </c>
      <c r="DI41" s="369" t="str">
        <f ca="1">+IF(OFFSET('Sanitation Data'!$H$32,0,10*ROW('Sanitation Data'!H35))="","",OFFSET('Sanitation Data'!$H$32,0,10*ROW('Sanitation Data'!H35)))</f>
        <v/>
      </c>
      <c r="DJ41" s="369" t="str">
        <f ca="1">+IF(OFFSET('Sanitation Data'!$I$28,0,10*ROW('Sanitation Data'!I35))="","",OFFSET('Sanitation Data'!$I$28,0,10*ROW('Sanitation Data'!I35)))</f>
        <v/>
      </c>
      <c r="DK41" s="369" t="str">
        <f ca="1">+IF(OFFSET('Sanitation Data'!$I$29,0,10*ROW('Sanitation Data'!I35))="","",OFFSET('Sanitation Data'!$I$29,0,10*ROW('Sanitation Data'!I35)))</f>
        <v/>
      </c>
      <c r="DL41" s="369" t="str">
        <f ca="1">+IF(OFFSET('Sanitation Data'!$I$30,0,10*ROW('Sanitation Data'!I35))="","",OFFSET('Sanitation Data'!$I$30,0,10*ROW('Sanitation Data'!I35)))</f>
        <v/>
      </c>
      <c r="DM41" s="369" t="str">
        <f ca="1">+IF(OFFSET('Sanitation Data'!$I$31,0,10*ROW('Sanitation Data'!I35))="","",OFFSET('Sanitation Data'!$I$31,0,10*ROW('Sanitation Data'!I35)))</f>
        <v/>
      </c>
      <c r="DN41" s="369" t="str">
        <f ca="1">+IF(OFFSET('Sanitation Data'!$I$32,0,10*ROW('Sanitation Data'!I35))="","",OFFSET('Sanitation Data'!$I$32,0,10*ROW('Sanitation Data'!I35)))</f>
        <v/>
      </c>
      <c r="DO41" s="369" t="str">
        <f ca="1">+IF(OFFSET('Hygiene Data'!$D$11,0,10*ROW('Hygiene Data'!D35))="","",OFFSET('Hygiene Data'!$D$11,0,10*ROW('Hygiene Data'!D35)))</f>
        <v/>
      </c>
      <c r="DP41" s="369" t="str">
        <f ca="1">+IF(OFFSET('Hygiene Data'!$D$12,0,10*ROW('Hygiene Data'!D35))="","",OFFSET('Hygiene Data'!$D$12,0,10*ROW('Hygiene Data'!D35)))</f>
        <v/>
      </c>
      <c r="DQ41" s="369" t="str">
        <f ca="1">+IF(OFFSET('Hygiene Data'!$D$13,0,10*ROW('Hygiene Data'!D35))="","",OFFSET('Hygiene Data'!$D$13,0,10*ROW('Hygiene Data'!D35)))</f>
        <v/>
      </c>
      <c r="DR41" s="369" t="str">
        <f ca="1">+IF(OFFSET('Hygiene Data'!$E$11,0,10*ROW('Hygiene Data'!E35))="","",OFFSET('Hygiene Data'!$E$11,0,10*ROW('Hygiene Data'!E35)))</f>
        <v/>
      </c>
      <c r="DS41" s="369" t="str">
        <f ca="1">+IF(OFFSET('Hygiene Data'!$E$12,0,10*ROW('Hygiene Data'!E35))="","",OFFSET('Hygiene Data'!$E$12,0,10*ROW('Hygiene Data'!E35)))</f>
        <v/>
      </c>
      <c r="DT41" s="369" t="str">
        <f ca="1">+IF(OFFSET('Hygiene Data'!$E$13,0,10*ROW('Hygiene Data'!E35))="","",OFFSET('Hygiene Data'!$E$13,0,10*ROW('Hygiene Data'!E35)))</f>
        <v/>
      </c>
      <c r="DU41" s="369" t="str">
        <f ca="1">+IF(OFFSET('Hygiene Data'!$F$11,0,10*ROW('Hygiene Data'!F35))="","",OFFSET('Hygiene Data'!$F$11,0,10*ROW('Hygiene Data'!F35)))</f>
        <v/>
      </c>
      <c r="DV41" s="369" t="str">
        <f ca="1">+IF(OFFSET('Hygiene Data'!$F$12,0,10*ROW('Hygiene Data'!F35))="","",OFFSET('Hygiene Data'!$F$12,0,10*ROW('Hygiene Data'!F35)))</f>
        <v/>
      </c>
      <c r="DW41" s="369" t="str">
        <f ca="1">+IF(OFFSET('Hygiene Data'!$F$13,0,10*ROW('Hygiene Data'!F35))="","",OFFSET('Hygiene Data'!$F$13,0,10*ROW('Hygiene Data'!F35)))</f>
        <v/>
      </c>
      <c r="DX41" s="369" t="str">
        <f ca="1">+IF(OFFSET('Hygiene Data'!$G$11,0,10*ROW('Hygiene Data'!G35))="","",OFFSET('Hygiene Data'!$G$11,0,10*ROW('Hygiene Data'!G35)))</f>
        <v/>
      </c>
      <c r="DY41" s="369" t="str">
        <f ca="1">+IF(OFFSET('Hygiene Data'!$G$12,0,10*ROW('Hygiene Data'!G35))="","",OFFSET('Hygiene Data'!$G$12,0,10*ROW('Hygiene Data'!G35)))</f>
        <v/>
      </c>
      <c r="DZ41" s="369" t="str">
        <f ca="1">+IF(OFFSET('Hygiene Data'!$G$13,0,10*ROW('Hygiene Data'!G35))="","",OFFSET('Hygiene Data'!$G$13,0,10*ROW('Hygiene Data'!G35)))</f>
        <v/>
      </c>
      <c r="EA41" s="369" t="str">
        <f ca="1">+IF(OFFSET('Hygiene Data'!$H$11,0,10*ROW('Hygiene Data'!H35))="","",OFFSET('Hygiene Data'!$H$11,0,10*ROW('Hygiene Data'!H35)))</f>
        <v/>
      </c>
      <c r="EB41" s="369" t="str">
        <f ca="1">+IF(OFFSET('Hygiene Data'!$H$12,0,10*ROW('Hygiene Data'!H35))="","",OFFSET('Hygiene Data'!$H$12,0,10*ROW('Hygiene Data'!H35)))</f>
        <v/>
      </c>
      <c r="EC41" s="369" t="str">
        <f ca="1">+IF(OFFSET('Hygiene Data'!$H$13,0,10*ROW('Hygiene Data'!H35))="","",OFFSET('Hygiene Data'!$H$13,0,10*ROW('Hygiene Data'!H35)))</f>
        <v/>
      </c>
      <c r="ED41" s="369" t="str">
        <f ca="1">+IF(OFFSET('Hygiene Data'!$I$11,0,10*ROW('Hygiene Data'!I35))="","",OFFSET('Hygiene Data'!$I$11,0,10*ROW('Hygiene Data'!I35)))</f>
        <v/>
      </c>
      <c r="EE41" s="369" t="str">
        <f ca="1">+IF(OFFSET('Hygiene Data'!$I$12,0,10*ROW('Hygiene Data'!I35))="","",OFFSET('Hygiene Data'!$I$12,0,10*ROW('Hygiene Data'!I35)))</f>
        <v/>
      </c>
      <c r="EF41" s="369" t="str">
        <f ca="1">+IF(OFFSET('Hygiene Data'!$I$13,0,10*ROW('Hygiene Data'!I35))="","",OFFSET('Hygiene Data'!$I$13,0,10*ROW('Hygiene Data'!I35)))</f>
        <v/>
      </c>
    </row>
    <row r="42" spans="1:136" x14ac:dyDescent="0.25">
      <c r="A42" s="478" t="str">
        <f ca="1">+IF(OFFSET('Water Data'!$B$2,0,10*ROW('Water Data'!E36))="","",OFFSET('Water Data'!$B$2,0,10*ROW('Water Data'!E36)))</f>
        <v/>
      </c>
      <c r="B42" s="47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5" t="str">
        <f t="shared" ca="1" si="0"/>
        <v/>
      </c>
      <c r="D42" s="50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9" t="str">
        <f ca="1">+IF(OFFSET('Water Data'!$D$27,0,10*ROW('Water Data'!D36))="","",OFFSET('Water Data'!$D$27,0,10*ROW('Water Data'!D36)))</f>
        <v/>
      </c>
      <c r="BT42" s="369" t="str">
        <f ca="1">+IF(OFFSET('Water Data'!$D$28,0,10*ROW('Water Data'!D36))="","",OFFSET('Water Data'!$D$28,0,10*ROW('Water Data'!D36)))</f>
        <v/>
      </c>
      <c r="BU42" s="369" t="str">
        <f ca="1">+IF(OFFSET('Water Data'!$D$29,0,10*ROW('Water Data'!D36))="","",OFFSET('Water Data'!$D$29,0,10*ROW('Water Data'!D36)))</f>
        <v/>
      </c>
      <c r="BV42" s="369" t="str">
        <f ca="1">+IF(OFFSET('Water Data'!$E$27,0,10*ROW('Water Data'!E36))="","",OFFSET('Water Data'!$E$27,0,10*ROW('Water Data'!E36)))</f>
        <v/>
      </c>
      <c r="BW42" s="369" t="str">
        <f ca="1">+IF(OFFSET('Water Data'!$E$28,0,10*ROW('Water Data'!E36))="","",OFFSET('Water Data'!$E$28,0,10*ROW('Water Data'!E36)))</f>
        <v/>
      </c>
      <c r="BX42" s="369" t="str">
        <f ca="1">+IF(OFFSET('Water Data'!$E$29,0,10*ROW('Water Data'!E36))="","",OFFSET('Water Data'!$E$29,0,10*ROW('Water Data'!E36)))</f>
        <v/>
      </c>
      <c r="BY42" s="369" t="str">
        <f ca="1">+IF(OFFSET('Water Data'!$F$27,0,10*ROW('Water Data'!F36))="","",OFFSET('Water Data'!$F$27,0,10*ROW('Water Data'!F36)))</f>
        <v/>
      </c>
      <c r="BZ42" s="369" t="str">
        <f ca="1">+IF(OFFSET('Water Data'!$F$28,0,10*ROW('Water Data'!F36))="","",OFFSET('Water Data'!$F$28,0,10*ROW('Water Data'!F36)))</f>
        <v/>
      </c>
      <c r="CA42" s="369" t="str">
        <f ca="1">+IF(OFFSET('Water Data'!$F$29,0,10*ROW('Water Data'!F36))="","",OFFSET('Water Data'!$F$29,0,10*ROW('Water Data'!F36)))</f>
        <v/>
      </c>
      <c r="CB42" s="369" t="str">
        <f ca="1">+IF(OFFSET('Water Data'!$G$27,0,10*ROW('Water Data'!G36))="","",OFFSET('Water Data'!$G$27,0,10*ROW('Water Data'!G36)))</f>
        <v/>
      </c>
      <c r="CC42" s="369" t="str">
        <f ca="1">+IF(OFFSET('Water Data'!$G$28,0,10*ROW('Water Data'!G36))="","",OFFSET('Water Data'!$G$28,0,10*ROW('Water Data'!G36)))</f>
        <v/>
      </c>
      <c r="CD42" s="369" t="str">
        <f ca="1">+IF(OFFSET('Water Data'!$G$29,0,10*ROW('Water Data'!G36))="","",OFFSET('Water Data'!$G$29,0,10*ROW('Water Data'!G36)))</f>
        <v/>
      </c>
      <c r="CE42" s="369" t="str">
        <f ca="1">+IF(OFFSET('Water Data'!$H$27,0,10*ROW('Water Data'!H36))="","",OFFSET('Water Data'!$H$27,0,10*ROW('Water Data'!H36)))</f>
        <v/>
      </c>
      <c r="CF42" s="369" t="str">
        <f ca="1">+IF(OFFSET('Water Data'!$H$28,0,10*ROW('Water Data'!H36))="","",OFFSET('Water Data'!$H$28,0,10*ROW('Water Data'!H36)))</f>
        <v/>
      </c>
      <c r="CG42" s="369" t="str">
        <f ca="1">+IF(OFFSET('Water Data'!$H$29,0,10*ROW('Water Data'!H36))="","",OFFSET('Water Data'!$H$29,0,10*ROW('Water Data'!H36)))</f>
        <v/>
      </c>
      <c r="CH42" s="369" t="str">
        <f ca="1">+IF(OFFSET('Water Data'!$I$27,0,10*ROW('Water Data'!I36))="","",OFFSET('Water Data'!$I$27,0,10*ROW('Water Data'!I36)))</f>
        <v/>
      </c>
      <c r="CI42" s="369" t="str">
        <f ca="1">+IF(OFFSET('Water Data'!$I$28,0,10*ROW('Water Data'!I36))="","",OFFSET('Water Data'!$I$28,0,10*ROW('Water Data'!I36)))</f>
        <v/>
      </c>
      <c r="CJ42" s="369" t="str">
        <f ca="1">+IF(OFFSET('Water Data'!$I$29,0,10*ROW('Water Data'!I36))="","",OFFSET('Water Data'!$I$29,0,10*ROW('Water Data'!I36)))</f>
        <v/>
      </c>
      <c r="CK42" s="369" t="str">
        <f ca="1">+IF(OFFSET('Sanitation Data'!$D$28,0,10*ROW('Sanitation Data'!D36))="","",OFFSET('Sanitation Data'!$D$28,0,10*ROW('Sanitation Data'!D36)))</f>
        <v/>
      </c>
      <c r="CL42" s="369" t="str">
        <f ca="1">+IF(OFFSET('Sanitation Data'!$D$29,0,10*ROW('Sanitation Data'!D36))="","",OFFSET('Sanitation Data'!$D$29,0,10*ROW('Sanitation Data'!D36)))</f>
        <v/>
      </c>
      <c r="CM42" s="369" t="str">
        <f ca="1">+IF(OFFSET('Sanitation Data'!$D$30,0,10*ROW('Sanitation Data'!D36))="","",OFFSET('Sanitation Data'!$D$30,0,10*ROW('Sanitation Data'!D36)))</f>
        <v/>
      </c>
      <c r="CN42" s="369" t="str">
        <f ca="1">+IF(OFFSET('Sanitation Data'!$D$31,0,10*ROW('Sanitation Data'!D36))="","",OFFSET('Sanitation Data'!$D$31,0,10*ROW('Sanitation Data'!D36)))</f>
        <v/>
      </c>
      <c r="CO42" s="369" t="str">
        <f ca="1">+IF(OFFSET('Sanitation Data'!$D$32,0,10*ROW('Sanitation Data'!D36))="","",OFFSET('Sanitation Data'!$D$32,0,10*ROW('Sanitation Data'!D36)))</f>
        <v/>
      </c>
      <c r="CP42" s="369" t="str">
        <f ca="1">+IF(OFFSET('Sanitation Data'!$E$28,0,10*ROW('Sanitation Data'!E36))="","",OFFSET('Sanitation Data'!$E$28,0,10*ROW('Sanitation Data'!E36)))</f>
        <v/>
      </c>
      <c r="CQ42" s="369" t="str">
        <f ca="1">+IF(OFFSET('Sanitation Data'!$E$29,0,10*ROW('Sanitation Data'!E36))="","",OFFSET('Sanitation Data'!$E$29,0,10*ROW('Sanitation Data'!E36)))</f>
        <v/>
      </c>
      <c r="CR42" s="369" t="str">
        <f ca="1">+IF(OFFSET('Sanitation Data'!$E$30,0,10*ROW('Sanitation Data'!E36))="","",OFFSET('Sanitation Data'!$E$30,0,10*ROW('Sanitation Data'!E36)))</f>
        <v/>
      </c>
      <c r="CS42" s="369" t="str">
        <f ca="1">+IF(OFFSET('Sanitation Data'!$E$31,0,10*ROW('Sanitation Data'!E36))="","",OFFSET('Sanitation Data'!$E$31,0,10*ROW('Sanitation Data'!E36)))</f>
        <v/>
      </c>
      <c r="CT42" s="369" t="str">
        <f ca="1">+IF(OFFSET('Sanitation Data'!$E$32,0,10*ROW('Sanitation Data'!E36))="","",OFFSET('Sanitation Data'!$E$32,0,10*ROW('Sanitation Data'!E36)))</f>
        <v/>
      </c>
      <c r="CU42" s="369" t="str">
        <f ca="1">+IF(OFFSET('Sanitation Data'!$F$28,0,10*ROW('Sanitation Data'!F36))="","",OFFSET('Sanitation Data'!$F$28,0,10*ROW('Sanitation Data'!F36)))</f>
        <v/>
      </c>
      <c r="CV42" s="369" t="str">
        <f ca="1">+IF(OFFSET('Sanitation Data'!$F$29,0,10*ROW('Sanitation Data'!F36))="","",OFFSET('Sanitation Data'!$F$29,0,10*ROW('Sanitation Data'!F36)))</f>
        <v/>
      </c>
      <c r="CW42" s="369" t="str">
        <f ca="1">+IF(OFFSET('Sanitation Data'!$F$30,0,10*ROW('Sanitation Data'!F36))="","",OFFSET('Sanitation Data'!$F$30,0,10*ROW('Sanitation Data'!F36)))</f>
        <v/>
      </c>
      <c r="CX42" s="369" t="str">
        <f ca="1">+IF(OFFSET('Sanitation Data'!$F$31,0,10*ROW('Sanitation Data'!F36))="","",OFFSET('Sanitation Data'!$F$31,0,10*ROW('Sanitation Data'!F36)))</f>
        <v/>
      </c>
      <c r="CY42" s="369" t="str">
        <f ca="1">+IF(OFFSET('Sanitation Data'!$F$32,0,10*ROW('Sanitation Data'!F36))="","",OFFSET('Sanitation Data'!$F$32,0,10*ROW('Sanitation Data'!F36)))</f>
        <v/>
      </c>
      <c r="CZ42" s="369" t="str">
        <f ca="1">+IF(OFFSET('Sanitation Data'!$G$28,0,10*ROW('Sanitation Data'!G36))="","",OFFSET('Sanitation Data'!$G$28,0,10*ROW('Sanitation Data'!G36)))</f>
        <v/>
      </c>
      <c r="DA42" s="369" t="str">
        <f ca="1">+IF(OFFSET('Sanitation Data'!$G$29,0,10*ROW('Sanitation Data'!G36))="","",OFFSET('Sanitation Data'!$G$29,0,10*ROW('Sanitation Data'!G36)))</f>
        <v/>
      </c>
      <c r="DB42" s="369" t="str">
        <f ca="1">+IF(OFFSET('Sanitation Data'!$G$30,0,10*ROW('Sanitation Data'!G36))="","",OFFSET('Sanitation Data'!$G$30,0,10*ROW('Sanitation Data'!G36)))</f>
        <v/>
      </c>
      <c r="DC42" s="369" t="str">
        <f ca="1">+IF(OFFSET('Sanitation Data'!$G$31,0,10*ROW('Sanitation Data'!G36))="","",OFFSET('Sanitation Data'!$G$31,0,10*ROW('Sanitation Data'!G36)))</f>
        <v/>
      </c>
      <c r="DD42" s="369" t="str">
        <f ca="1">+IF(OFFSET('Sanitation Data'!$G$32,0,10*ROW('Sanitation Data'!G36))="","",OFFSET('Sanitation Data'!$G$32,0,10*ROW('Sanitation Data'!G36)))</f>
        <v/>
      </c>
      <c r="DE42" s="369" t="str">
        <f ca="1">+IF(OFFSET('Sanitation Data'!$H$28,0,10*ROW('Sanitation Data'!H36))="","",OFFSET('Sanitation Data'!$H$28,0,10*ROW('Sanitation Data'!H36)))</f>
        <v/>
      </c>
      <c r="DF42" s="369" t="str">
        <f ca="1">+IF(OFFSET('Sanitation Data'!$H$29,0,10*ROW('Sanitation Data'!H36))="","",OFFSET('Sanitation Data'!$H$29,0,10*ROW('Sanitation Data'!H36)))</f>
        <v/>
      </c>
      <c r="DG42" s="369" t="str">
        <f ca="1">+IF(OFFSET('Sanitation Data'!$H$30,0,10*ROW('Sanitation Data'!H36))="","",OFFSET('Sanitation Data'!$H$30,0,10*ROW('Sanitation Data'!H36)))</f>
        <v/>
      </c>
      <c r="DH42" s="369" t="str">
        <f ca="1">+IF(OFFSET('Sanitation Data'!$H$31,0,10*ROW('Sanitation Data'!H36))="","",OFFSET('Sanitation Data'!$H$31,0,10*ROW('Sanitation Data'!H36)))</f>
        <v/>
      </c>
      <c r="DI42" s="369" t="str">
        <f ca="1">+IF(OFFSET('Sanitation Data'!$H$32,0,10*ROW('Sanitation Data'!H36))="","",OFFSET('Sanitation Data'!$H$32,0,10*ROW('Sanitation Data'!H36)))</f>
        <v/>
      </c>
      <c r="DJ42" s="369" t="str">
        <f ca="1">+IF(OFFSET('Sanitation Data'!$I$28,0,10*ROW('Sanitation Data'!I36))="","",OFFSET('Sanitation Data'!$I$28,0,10*ROW('Sanitation Data'!I36)))</f>
        <v/>
      </c>
      <c r="DK42" s="369" t="str">
        <f ca="1">+IF(OFFSET('Sanitation Data'!$I$29,0,10*ROW('Sanitation Data'!I36))="","",OFFSET('Sanitation Data'!$I$29,0,10*ROW('Sanitation Data'!I36)))</f>
        <v/>
      </c>
      <c r="DL42" s="369" t="str">
        <f ca="1">+IF(OFFSET('Sanitation Data'!$I$30,0,10*ROW('Sanitation Data'!I36))="","",OFFSET('Sanitation Data'!$I$30,0,10*ROW('Sanitation Data'!I36)))</f>
        <v/>
      </c>
      <c r="DM42" s="369" t="str">
        <f ca="1">+IF(OFFSET('Sanitation Data'!$I$31,0,10*ROW('Sanitation Data'!I36))="","",OFFSET('Sanitation Data'!$I$31,0,10*ROW('Sanitation Data'!I36)))</f>
        <v/>
      </c>
      <c r="DN42" s="369" t="str">
        <f ca="1">+IF(OFFSET('Sanitation Data'!$I$32,0,10*ROW('Sanitation Data'!I36))="","",OFFSET('Sanitation Data'!$I$32,0,10*ROW('Sanitation Data'!I36)))</f>
        <v/>
      </c>
      <c r="DO42" s="369" t="str">
        <f ca="1">+IF(OFFSET('Hygiene Data'!$D$11,0,10*ROW('Hygiene Data'!D36))="","",OFFSET('Hygiene Data'!$D$11,0,10*ROW('Hygiene Data'!D36)))</f>
        <v/>
      </c>
      <c r="DP42" s="369" t="str">
        <f ca="1">+IF(OFFSET('Hygiene Data'!$D$12,0,10*ROW('Hygiene Data'!D36))="","",OFFSET('Hygiene Data'!$D$12,0,10*ROW('Hygiene Data'!D36)))</f>
        <v/>
      </c>
      <c r="DQ42" s="369" t="str">
        <f ca="1">+IF(OFFSET('Hygiene Data'!$D$13,0,10*ROW('Hygiene Data'!D36))="","",OFFSET('Hygiene Data'!$D$13,0,10*ROW('Hygiene Data'!D36)))</f>
        <v/>
      </c>
      <c r="DR42" s="369" t="str">
        <f ca="1">+IF(OFFSET('Hygiene Data'!$E$11,0,10*ROW('Hygiene Data'!E36))="","",OFFSET('Hygiene Data'!$E$11,0,10*ROW('Hygiene Data'!E36)))</f>
        <v/>
      </c>
      <c r="DS42" s="369" t="str">
        <f ca="1">+IF(OFFSET('Hygiene Data'!$E$12,0,10*ROW('Hygiene Data'!E36))="","",OFFSET('Hygiene Data'!$E$12,0,10*ROW('Hygiene Data'!E36)))</f>
        <v/>
      </c>
      <c r="DT42" s="369" t="str">
        <f ca="1">+IF(OFFSET('Hygiene Data'!$E$13,0,10*ROW('Hygiene Data'!E36))="","",OFFSET('Hygiene Data'!$E$13,0,10*ROW('Hygiene Data'!E36)))</f>
        <v/>
      </c>
      <c r="DU42" s="369" t="str">
        <f ca="1">+IF(OFFSET('Hygiene Data'!$F$11,0,10*ROW('Hygiene Data'!F36))="","",OFFSET('Hygiene Data'!$F$11,0,10*ROW('Hygiene Data'!F36)))</f>
        <v/>
      </c>
      <c r="DV42" s="369" t="str">
        <f ca="1">+IF(OFFSET('Hygiene Data'!$F$12,0,10*ROW('Hygiene Data'!F36))="","",OFFSET('Hygiene Data'!$F$12,0,10*ROW('Hygiene Data'!F36)))</f>
        <v/>
      </c>
      <c r="DW42" s="369" t="str">
        <f ca="1">+IF(OFFSET('Hygiene Data'!$F$13,0,10*ROW('Hygiene Data'!F36))="","",OFFSET('Hygiene Data'!$F$13,0,10*ROW('Hygiene Data'!F36)))</f>
        <v/>
      </c>
      <c r="DX42" s="369" t="str">
        <f ca="1">+IF(OFFSET('Hygiene Data'!$G$11,0,10*ROW('Hygiene Data'!G36))="","",OFFSET('Hygiene Data'!$G$11,0,10*ROW('Hygiene Data'!G36)))</f>
        <v/>
      </c>
      <c r="DY42" s="369" t="str">
        <f ca="1">+IF(OFFSET('Hygiene Data'!$G$12,0,10*ROW('Hygiene Data'!G36))="","",OFFSET('Hygiene Data'!$G$12,0,10*ROW('Hygiene Data'!G36)))</f>
        <v/>
      </c>
      <c r="DZ42" s="369" t="str">
        <f ca="1">+IF(OFFSET('Hygiene Data'!$G$13,0,10*ROW('Hygiene Data'!G36))="","",OFFSET('Hygiene Data'!$G$13,0,10*ROW('Hygiene Data'!G36)))</f>
        <v/>
      </c>
      <c r="EA42" s="369" t="str">
        <f ca="1">+IF(OFFSET('Hygiene Data'!$H$11,0,10*ROW('Hygiene Data'!H36))="","",OFFSET('Hygiene Data'!$H$11,0,10*ROW('Hygiene Data'!H36)))</f>
        <v/>
      </c>
      <c r="EB42" s="369" t="str">
        <f ca="1">+IF(OFFSET('Hygiene Data'!$H$12,0,10*ROW('Hygiene Data'!H36))="","",OFFSET('Hygiene Data'!$H$12,0,10*ROW('Hygiene Data'!H36)))</f>
        <v/>
      </c>
      <c r="EC42" s="369" t="str">
        <f ca="1">+IF(OFFSET('Hygiene Data'!$H$13,0,10*ROW('Hygiene Data'!H36))="","",OFFSET('Hygiene Data'!$H$13,0,10*ROW('Hygiene Data'!H36)))</f>
        <v/>
      </c>
      <c r="ED42" s="369" t="str">
        <f ca="1">+IF(OFFSET('Hygiene Data'!$I$11,0,10*ROW('Hygiene Data'!I36))="","",OFFSET('Hygiene Data'!$I$11,0,10*ROW('Hygiene Data'!I36)))</f>
        <v/>
      </c>
      <c r="EE42" s="369" t="str">
        <f ca="1">+IF(OFFSET('Hygiene Data'!$I$12,0,10*ROW('Hygiene Data'!I36))="","",OFFSET('Hygiene Data'!$I$12,0,10*ROW('Hygiene Data'!I36)))</f>
        <v/>
      </c>
      <c r="EF42" s="369" t="str">
        <f ca="1">+IF(OFFSET('Hygiene Data'!$I$13,0,10*ROW('Hygiene Data'!I36))="","",OFFSET('Hygiene Data'!$I$13,0,10*ROW('Hygiene Data'!I36)))</f>
        <v/>
      </c>
    </row>
    <row r="43" spans="1:136" x14ac:dyDescent="0.25">
      <c r="A43" s="478" t="str">
        <f ca="1">+IF(OFFSET('Water Data'!$B$2,0,10*ROW('Water Data'!E37))="","",OFFSET('Water Data'!$B$2,0,10*ROW('Water Data'!E37)))</f>
        <v/>
      </c>
      <c r="B43" s="47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5" t="str">
        <f t="shared" ca="1" si="0"/>
        <v/>
      </c>
      <c r="D43" s="50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9" t="str">
        <f ca="1">+IF(OFFSET('Water Data'!$D$27,0,10*ROW('Water Data'!D37))="","",OFFSET('Water Data'!$D$27,0,10*ROW('Water Data'!D37)))</f>
        <v/>
      </c>
      <c r="BT43" s="369" t="str">
        <f ca="1">+IF(OFFSET('Water Data'!$D$28,0,10*ROW('Water Data'!D37))="","",OFFSET('Water Data'!$D$28,0,10*ROW('Water Data'!D37)))</f>
        <v/>
      </c>
      <c r="BU43" s="369" t="str">
        <f ca="1">+IF(OFFSET('Water Data'!$D$29,0,10*ROW('Water Data'!D37))="","",OFFSET('Water Data'!$D$29,0,10*ROW('Water Data'!D37)))</f>
        <v/>
      </c>
      <c r="BV43" s="369" t="str">
        <f ca="1">+IF(OFFSET('Water Data'!$E$27,0,10*ROW('Water Data'!E37))="","",OFFSET('Water Data'!$E$27,0,10*ROW('Water Data'!E37)))</f>
        <v/>
      </c>
      <c r="BW43" s="369" t="str">
        <f ca="1">+IF(OFFSET('Water Data'!$E$28,0,10*ROW('Water Data'!E37))="","",OFFSET('Water Data'!$E$28,0,10*ROW('Water Data'!E37)))</f>
        <v/>
      </c>
      <c r="BX43" s="369" t="str">
        <f ca="1">+IF(OFFSET('Water Data'!$E$29,0,10*ROW('Water Data'!E37))="","",OFFSET('Water Data'!$E$29,0,10*ROW('Water Data'!E37)))</f>
        <v/>
      </c>
      <c r="BY43" s="369" t="str">
        <f ca="1">+IF(OFFSET('Water Data'!$F$27,0,10*ROW('Water Data'!F37))="","",OFFSET('Water Data'!$F$27,0,10*ROW('Water Data'!F37)))</f>
        <v/>
      </c>
      <c r="BZ43" s="369" t="str">
        <f ca="1">+IF(OFFSET('Water Data'!$F$28,0,10*ROW('Water Data'!F37))="","",OFFSET('Water Data'!$F$28,0,10*ROW('Water Data'!F37)))</f>
        <v/>
      </c>
      <c r="CA43" s="369" t="str">
        <f ca="1">+IF(OFFSET('Water Data'!$F$29,0,10*ROW('Water Data'!F37))="","",OFFSET('Water Data'!$F$29,0,10*ROW('Water Data'!F37)))</f>
        <v/>
      </c>
      <c r="CB43" s="369" t="str">
        <f ca="1">+IF(OFFSET('Water Data'!$G$27,0,10*ROW('Water Data'!G37))="","",OFFSET('Water Data'!$G$27,0,10*ROW('Water Data'!G37)))</f>
        <v/>
      </c>
      <c r="CC43" s="369" t="str">
        <f ca="1">+IF(OFFSET('Water Data'!$G$28,0,10*ROW('Water Data'!G37))="","",OFFSET('Water Data'!$G$28,0,10*ROW('Water Data'!G37)))</f>
        <v/>
      </c>
      <c r="CD43" s="369" t="str">
        <f ca="1">+IF(OFFSET('Water Data'!$G$29,0,10*ROW('Water Data'!G37))="","",OFFSET('Water Data'!$G$29,0,10*ROW('Water Data'!G37)))</f>
        <v/>
      </c>
      <c r="CE43" s="369" t="str">
        <f ca="1">+IF(OFFSET('Water Data'!$H$27,0,10*ROW('Water Data'!H37))="","",OFFSET('Water Data'!$H$27,0,10*ROW('Water Data'!H37)))</f>
        <v/>
      </c>
      <c r="CF43" s="369" t="str">
        <f ca="1">+IF(OFFSET('Water Data'!$H$28,0,10*ROW('Water Data'!H37))="","",OFFSET('Water Data'!$H$28,0,10*ROW('Water Data'!H37)))</f>
        <v/>
      </c>
      <c r="CG43" s="369" t="str">
        <f ca="1">+IF(OFFSET('Water Data'!$H$29,0,10*ROW('Water Data'!H37))="","",OFFSET('Water Data'!$H$29,0,10*ROW('Water Data'!H37)))</f>
        <v/>
      </c>
      <c r="CH43" s="369" t="str">
        <f ca="1">+IF(OFFSET('Water Data'!$I$27,0,10*ROW('Water Data'!I37))="","",OFFSET('Water Data'!$I$27,0,10*ROW('Water Data'!I37)))</f>
        <v/>
      </c>
      <c r="CI43" s="369" t="str">
        <f ca="1">+IF(OFFSET('Water Data'!$I$28,0,10*ROW('Water Data'!I37))="","",OFFSET('Water Data'!$I$28,0,10*ROW('Water Data'!I37)))</f>
        <v/>
      </c>
      <c r="CJ43" s="369" t="str">
        <f ca="1">+IF(OFFSET('Water Data'!$I$29,0,10*ROW('Water Data'!I37))="","",OFFSET('Water Data'!$I$29,0,10*ROW('Water Data'!I37)))</f>
        <v/>
      </c>
      <c r="CK43" s="369" t="str">
        <f ca="1">+IF(OFFSET('Sanitation Data'!$D$28,0,10*ROW('Sanitation Data'!D37))="","",OFFSET('Sanitation Data'!$D$28,0,10*ROW('Sanitation Data'!D37)))</f>
        <v/>
      </c>
      <c r="CL43" s="369" t="str">
        <f ca="1">+IF(OFFSET('Sanitation Data'!$D$29,0,10*ROW('Sanitation Data'!D37))="","",OFFSET('Sanitation Data'!$D$29,0,10*ROW('Sanitation Data'!D37)))</f>
        <v/>
      </c>
      <c r="CM43" s="369" t="str">
        <f ca="1">+IF(OFFSET('Sanitation Data'!$D$30,0,10*ROW('Sanitation Data'!D37))="","",OFFSET('Sanitation Data'!$D$30,0,10*ROW('Sanitation Data'!D37)))</f>
        <v/>
      </c>
      <c r="CN43" s="369" t="str">
        <f ca="1">+IF(OFFSET('Sanitation Data'!$D$31,0,10*ROW('Sanitation Data'!D37))="","",OFFSET('Sanitation Data'!$D$31,0,10*ROW('Sanitation Data'!D37)))</f>
        <v/>
      </c>
      <c r="CO43" s="369" t="str">
        <f ca="1">+IF(OFFSET('Sanitation Data'!$D$32,0,10*ROW('Sanitation Data'!D37))="","",OFFSET('Sanitation Data'!$D$32,0,10*ROW('Sanitation Data'!D37)))</f>
        <v/>
      </c>
      <c r="CP43" s="369" t="str">
        <f ca="1">+IF(OFFSET('Sanitation Data'!$E$28,0,10*ROW('Sanitation Data'!E37))="","",OFFSET('Sanitation Data'!$E$28,0,10*ROW('Sanitation Data'!E37)))</f>
        <v/>
      </c>
      <c r="CQ43" s="369" t="str">
        <f ca="1">+IF(OFFSET('Sanitation Data'!$E$29,0,10*ROW('Sanitation Data'!E37))="","",OFFSET('Sanitation Data'!$E$29,0,10*ROW('Sanitation Data'!E37)))</f>
        <v/>
      </c>
      <c r="CR43" s="369" t="str">
        <f ca="1">+IF(OFFSET('Sanitation Data'!$E$30,0,10*ROW('Sanitation Data'!E37))="","",OFFSET('Sanitation Data'!$E$30,0,10*ROW('Sanitation Data'!E37)))</f>
        <v/>
      </c>
      <c r="CS43" s="369" t="str">
        <f ca="1">+IF(OFFSET('Sanitation Data'!$E$31,0,10*ROW('Sanitation Data'!E37))="","",OFFSET('Sanitation Data'!$E$31,0,10*ROW('Sanitation Data'!E37)))</f>
        <v/>
      </c>
      <c r="CT43" s="369" t="str">
        <f ca="1">+IF(OFFSET('Sanitation Data'!$E$32,0,10*ROW('Sanitation Data'!E37))="","",OFFSET('Sanitation Data'!$E$32,0,10*ROW('Sanitation Data'!E37)))</f>
        <v/>
      </c>
      <c r="CU43" s="369" t="str">
        <f ca="1">+IF(OFFSET('Sanitation Data'!$F$28,0,10*ROW('Sanitation Data'!F37))="","",OFFSET('Sanitation Data'!$F$28,0,10*ROW('Sanitation Data'!F37)))</f>
        <v/>
      </c>
      <c r="CV43" s="369" t="str">
        <f ca="1">+IF(OFFSET('Sanitation Data'!$F$29,0,10*ROW('Sanitation Data'!F37))="","",OFFSET('Sanitation Data'!$F$29,0,10*ROW('Sanitation Data'!F37)))</f>
        <v/>
      </c>
      <c r="CW43" s="369" t="str">
        <f ca="1">+IF(OFFSET('Sanitation Data'!$F$30,0,10*ROW('Sanitation Data'!F37))="","",OFFSET('Sanitation Data'!$F$30,0,10*ROW('Sanitation Data'!F37)))</f>
        <v/>
      </c>
      <c r="CX43" s="369" t="str">
        <f ca="1">+IF(OFFSET('Sanitation Data'!$F$31,0,10*ROW('Sanitation Data'!F37))="","",OFFSET('Sanitation Data'!$F$31,0,10*ROW('Sanitation Data'!F37)))</f>
        <v/>
      </c>
      <c r="CY43" s="369" t="str">
        <f ca="1">+IF(OFFSET('Sanitation Data'!$F$32,0,10*ROW('Sanitation Data'!F37))="","",OFFSET('Sanitation Data'!$F$32,0,10*ROW('Sanitation Data'!F37)))</f>
        <v/>
      </c>
      <c r="CZ43" s="369" t="str">
        <f ca="1">+IF(OFFSET('Sanitation Data'!$G$28,0,10*ROW('Sanitation Data'!G37))="","",OFFSET('Sanitation Data'!$G$28,0,10*ROW('Sanitation Data'!G37)))</f>
        <v/>
      </c>
      <c r="DA43" s="369" t="str">
        <f ca="1">+IF(OFFSET('Sanitation Data'!$G$29,0,10*ROW('Sanitation Data'!G37))="","",OFFSET('Sanitation Data'!$G$29,0,10*ROW('Sanitation Data'!G37)))</f>
        <v/>
      </c>
      <c r="DB43" s="369" t="str">
        <f ca="1">+IF(OFFSET('Sanitation Data'!$G$30,0,10*ROW('Sanitation Data'!G37))="","",OFFSET('Sanitation Data'!$G$30,0,10*ROW('Sanitation Data'!G37)))</f>
        <v/>
      </c>
      <c r="DC43" s="369" t="str">
        <f ca="1">+IF(OFFSET('Sanitation Data'!$G$31,0,10*ROW('Sanitation Data'!G37))="","",OFFSET('Sanitation Data'!$G$31,0,10*ROW('Sanitation Data'!G37)))</f>
        <v/>
      </c>
      <c r="DD43" s="369" t="str">
        <f ca="1">+IF(OFFSET('Sanitation Data'!$G$32,0,10*ROW('Sanitation Data'!G37))="","",OFFSET('Sanitation Data'!$G$32,0,10*ROW('Sanitation Data'!G37)))</f>
        <v/>
      </c>
      <c r="DE43" s="369" t="str">
        <f ca="1">+IF(OFFSET('Sanitation Data'!$H$28,0,10*ROW('Sanitation Data'!H37))="","",OFFSET('Sanitation Data'!$H$28,0,10*ROW('Sanitation Data'!H37)))</f>
        <v/>
      </c>
      <c r="DF43" s="369" t="str">
        <f ca="1">+IF(OFFSET('Sanitation Data'!$H$29,0,10*ROW('Sanitation Data'!H37))="","",OFFSET('Sanitation Data'!$H$29,0,10*ROW('Sanitation Data'!H37)))</f>
        <v/>
      </c>
      <c r="DG43" s="369" t="str">
        <f ca="1">+IF(OFFSET('Sanitation Data'!$H$30,0,10*ROW('Sanitation Data'!H37))="","",OFFSET('Sanitation Data'!$H$30,0,10*ROW('Sanitation Data'!H37)))</f>
        <v/>
      </c>
      <c r="DH43" s="369" t="str">
        <f ca="1">+IF(OFFSET('Sanitation Data'!$H$31,0,10*ROW('Sanitation Data'!H37))="","",OFFSET('Sanitation Data'!$H$31,0,10*ROW('Sanitation Data'!H37)))</f>
        <v/>
      </c>
      <c r="DI43" s="369" t="str">
        <f ca="1">+IF(OFFSET('Sanitation Data'!$H$32,0,10*ROW('Sanitation Data'!H37))="","",OFFSET('Sanitation Data'!$H$32,0,10*ROW('Sanitation Data'!H37)))</f>
        <v/>
      </c>
      <c r="DJ43" s="369" t="str">
        <f ca="1">+IF(OFFSET('Sanitation Data'!$I$28,0,10*ROW('Sanitation Data'!I37))="","",OFFSET('Sanitation Data'!$I$28,0,10*ROW('Sanitation Data'!I37)))</f>
        <v/>
      </c>
      <c r="DK43" s="369" t="str">
        <f ca="1">+IF(OFFSET('Sanitation Data'!$I$29,0,10*ROW('Sanitation Data'!I37))="","",OFFSET('Sanitation Data'!$I$29,0,10*ROW('Sanitation Data'!I37)))</f>
        <v/>
      </c>
      <c r="DL43" s="369" t="str">
        <f ca="1">+IF(OFFSET('Sanitation Data'!$I$30,0,10*ROW('Sanitation Data'!I37))="","",OFFSET('Sanitation Data'!$I$30,0,10*ROW('Sanitation Data'!I37)))</f>
        <v/>
      </c>
      <c r="DM43" s="369" t="str">
        <f ca="1">+IF(OFFSET('Sanitation Data'!$I$31,0,10*ROW('Sanitation Data'!I37))="","",OFFSET('Sanitation Data'!$I$31,0,10*ROW('Sanitation Data'!I37)))</f>
        <v/>
      </c>
      <c r="DN43" s="369" t="str">
        <f ca="1">+IF(OFFSET('Sanitation Data'!$I$32,0,10*ROW('Sanitation Data'!I37))="","",OFFSET('Sanitation Data'!$I$32,0,10*ROW('Sanitation Data'!I37)))</f>
        <v/>
      </c>
      <c r="DO43" s="369" t="str">
        <f ca="1">+IF(OFFSET('Hygiene Data'!$D$11,0,10*ROW('Hygiene Data'!D37))="","",OFFSET('Hygiene Data'!$D$11,0,10*ROW('Hygiene Data'!D37)))</f>
        <v/>
      </c>
      <c r="DP43" s="369" t="str">
        <f ca="1">+IF(OFFSET('Hygiene Data'!$D$12,0,10*ROW('Hygiene Data'!D37))="","",OFFSET('Hygiene Data'!$D$12,0,10*ROW('Hygiene Data'!D37)))</f>
        <v/>
      </c>
      <c r="DQ43" s="369" t="str">
        <f ca="1">+IF(OFFSET('Hygiene Data'!$D$13,0,10*ROW('Hygiene Data'!D37))="","",OFFSET('Hygiene Data'!$D$13,0,10*ROW('Hygiene Data'!D37)))</f>
        <v/>
      </c>
      <c r="DR43" s="369" t="str">
        <f ca="1">+IF(OFFSET('Hygiene Data'!$E$11,0,10*ROW('Hygiene Data'!E37))="","",OFFSET('Hygiene Data'!$E$11,0,10*ROW('Hygiene Data'!E37)))</f>
        <v/>
      </c>
      <c r="DS43" s="369" t="str">
        <f ca="1">+IF(OFFSET('Hygiene Data'!$E$12,0,10*ROW('Hygiene Data'!E37))="","",OFFSET('Hygiene Data'!$E$12,0,10*ROW('Hygiene Data'!E37)))</f>
        <v/>
      </c>
      <c r="DT43" s="369" t="str">
        <f ca="1">+IF(OFFSET('Hygiene Data'!$E$13,0,10*ROW('Hygiene Data'!E37))="","",OFFSET('Hygiene Data'!$E$13,0,10*ROW('Hygiene Data'!E37)))</f>
        <v/>
      </c>
      <c r="DU43" s="369" t="str">
        <f ca="1">+IF(OFFSET('Hygiene Data'!$F$11,0,10*ROW('Hygiene Data'!F37))="","",OFFSET('Hygiene Data'!$F$11,0,10*ROW('Hygiene Data'!F37)))</f>
        <v/>
      </c>
      <c r="DV43" s="369" t="str">
        <f ca="1">+IF(OFFSET('Hygiene Data'!$F$12,0,10*ROW('Hygiene Data'!F37))="","",OFFSET('Hygiene Data'!$F$12,0,10*ROW('Hygiene Data'!F37)))</f>
        <v/>
      </c>
      <c r="DW43" s="369" t="str">
        <f ca="1">+IF(OFFSET('Hygiene Data'!$F$13,0,10*ROW('Hygiene Data'!F37))="","",OFFSET('Hygiene Data'!$F$13,0,10*ROW('Hygiene Data'!F37)))</f>
        <v/>
      </c>
      <c r="DX43" s="369" t="str">
        <f ca="1">+IF(OFFSET('Hygiene Data'!$G$11,0,10*ROW('Hygiene Data'!G37))="","",OFFSET('Hygiene Data'!$G$11,0,10*ROW('Hygiene Data'!G37)))</f>
        <v/>
      </c>
      <c r="DY43" s="369" t="str">
        <f ca="1">+IF(OFFSET('Hygiene Data'!$G$12,0,10*ROW('Hygiene Data'!G37))="","",OFFSET('Hygiene Data'!$G$12,0,10*ROW('Hygiene Data'!G37)))</f>
        <v/>
      </c>
      <c r="DZ43" s="369" t="str">
        <f ca="1">+IF(OFFSET('Hygiene Data'!$G$13,0,10*ROW('Hygiene Data'!G37))="","",OFFSET('Hygiene Data'!$G$13,0,10*ROW('Hygiene Data'!G37)))</f>
        <v/>
      </c>
      <c r="EA43" s="369" t="str">
        <f ca="1">+IF(OFFSET('Hygiene Data'!$H$11,0,10*ROW('Hygiene Data'!H37))="","",OFFSET('Hygiene Data'!$H$11,0,10*ROW('Hygiene Data'!H37)))</f>
        <v/>
      </c>
      <c r="EB43" s="369" t="str">
        <f ca="1">+IF(OFFSET('Hygiene Data'!$H$12,0,10*ROW('Hygiene Data'!H37))="","",OFFSET('Hygiene Data'!$H$12,0,10*ROW('Hygiene Data'!H37)))</f>
        <v/>
      </c>
      <c r="EC43" s="369" t="str">
        <f ca="1">+IF(OFFSET('Hygiene Data'!$H$13,0,10*ROW('Hygiene Data'!H37))="","",OFFSET('Hygiene Data'!$H$13,0,10*ROW('Hygiene Data'!H37)))</f>
        <v/>
      </c>
      <c r="ED43" s="369" t="str">
        <f ca="1">+IF(OFFSET('Hygiene Data'!$I$11,0,10*ROW('Hygiene Data'!I37))="","",OFFSET('Hygiene Data'!$I$11,0,10*ROW('Hygiene Data'!I37)))</f>
        <v/>
      </c>
      <c r="EE43" s="369" t="str">
        <f ca="1">+IF(OFFSET('Hygiene Data'!$I$12,0,10*ROW('Hygiene Data'!I37))="","",OFFSET('Hygiene Data'!$I$12,0,10*ROW('Hygiene Data'!I37)))</f>
        <v/>
      </c>
      <c r="EF43" s="369" t="str">
        <f ca="1">+IF(OFFSET('Hygiene Data'!$I$13,0,10*ROW('Hygiene Data'!I37))="","",OFFSET('Hygiene Data'!$I$13,0,10*ROW('Hygiene Data'!I37)))</f>
        <v/>
      </c>
    </row>
    <row r="44" spans="1:136" x14ac:dyDescent="0.25">
      <c r="A44" s="478" t="str">
        <f ca="1">+IF(OFFSET('Water Data'!$B$2,0,10*ROW('Water Data'!E38))="","",OFFSET('Water Data'!$B$2,0,10*ROW('Water Data'!E38)))</f>
        <v/>
      </c>
      <c r="B44" s="47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5" t="str">
        <f t="shared" ca="1" si="0"/>
        <v/>
      </c>
      <c r="D44" s="50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9" t="str">
        <f ca="1">+IF(OFFSET('Water Data'!$D$27,0,10*ROW('Water Data'!D38))="","",OFFSET('Water Data'!$D$27,0,10*ROW('Water Data'!D38)))</f>
        <v/>
      </c>
      <c r="BT44" s="369" t="str">
        <f ca="1">+IF(OFFSET('Water Data'!$D$28,0,10*ROW('Water Data'!D38))="","",OFFSET('Water Data'!$D$28,0,10*ROW('Water Data'!D38)))</f>
        <v/>
      </c>
      <c r="BU44" s="369" t="str">
        <f ca="1">+IF(OFFSET('Water Data'!$D$29,0,10*ROW('Water Data'!D38))="","",OFFSET('Water Data'!$D$29,0,10*ROW('Water Data'!D38)))</f>
        <v/>
      </c>
      <c r="BV44" s="369" t="str">
        <f ca="1">+IF(OFFSET('Water Data'!$E$27,0,10*ROW('Water Data'!E38))="","",OFFSET('Water Data'!$E$27,0,10*ROW('Water Data'!E38)))</f>
        <v/>
      </c>
      <c r="BW44" s="369" t="str">
        <f ca="1">+IF(OFFSET('Water Data'!$E$28,0,10*ROW('Water Data'!E38))="","",OFFSET('Water Data'!$E$28,0,10*ROW('Water Data'!E38)))</f>
        <v/>
      </c>
      <c r="BX44" s="369" t="str">
        <f ca="1">+IF(OFFSET('Water Data'!$E$29,0,10*ROW('Water Data'!E38))="","",OFFSET('Water Data'!$E$29,0,10*ROW('Water Data'!E38)))</f>
        <v/>
      </c>
      <c r="BY44" s="369" t="str">
        <f ca="1">+IF(OFFSET('Water Data'!$F$27,0,10*ROW('Water Data'!F38))="","",OFFSET('Water Data'!$F$27,0,10*ROW('Water Data'!F38)))</f>
        <v/>
      </c>
      <c r="BZ44" s="369" t="str">
        <f ca="1">+IF(OFFSET('Water Data'!$F$28,0,10*ROW('Water Data'!F38))="","",OFFSET('Water Data'!$F$28,0,10*ROW('Water Data'!F38)))</f>
        <v/>
      </c>
      <c r="CA44" s="369" t="str">
        <f ca="1">+IF(OFFSET('Water Data'!$F$29,0,10*ROW('Water Data'!F38))="","",OFFSET('Water Data'!$F$29,0,10*ROW('Water Data'!F38)))</f>
        <v/>
      </c>
      <c r="CB44" s="369" t="str">
        <f ca="1">+IF(OFFSET('Water Data'!$G$27,0,10*ROW('Water Data'!G38))="","",OFFSET('Water Data'!$G$27,0,10*ROW('Water Data'!G38)))</f>
        <v/>
      </c>
      <c r="CC44" s="369" t="str">
        <f ca="1">+IF(OFFSET('Water Data'!$G$28,0,10*ROW('Water Data'!G38))="","",OFFSET('Water Data'!$G$28,0,10*ROW('Water Data'!G38)))</f>
        <v/>
      </c>
      <c r="CD44" s="369" t="str">
        <f ca="1">+IF(OFFSET('Water Data'!$G$29,0,10*ROW('Water Data'!G38))="","",OFFSET('Water Data'!$G$29,0,10*ROW('Water Data'!G38)))</f>
        <v/>
      </c>
      <c r="CE44" s="369" t="str">
        <f ca="1">+IF(OFFSET('Water Data'!$H$27,0,10*ROW('Water Data'!H38))="","",OFFSET('Water Data'!$H$27,0,10*ROW('Water Data'!H38)))</f>
        <v/>
      </c>
      <c r="CF44" s="369" t="str">
        <f ca="1">+IF(OFFSET('Water Data'!$H$28,0,10*ROW('Water Data'!H38))="","",OFFSET('Water Data'!$H$28,0,10*ROW('Water Data'!H38)))</f>
        <v/>
      </c>
      <c r="CG44" s="369" t="str">
        <f ca="1">+IF(OFFSET('Water Data'!$H$29,0,10*ROW('Water Data'!H38))="","",OFFSET('Water Data'!$H$29,0,10*ROW('Water Data'!H38)))</f>
        <v/>
      </c>
      <c r="CH44" s="369" t="str">
        <f ca="1">+IF(OFFSET('Water Data'!$I$27,0,10*ROW('Water Data'!I38))="","",OFFSET('Water Data'!$I$27,0,10*ROW('Water Data'!I38)))</f>
        <v/>
      </c>
      <c r="CI44" s="369" t="str">
        <f ca="1">+IF(OFFSET('Water Data'!$I$28,0,10*ROW('Water Data'!I38))="","",OFFSET('Water Data'!$I$28,0,10*ROW('Water Data'!I38)))</f>
        <v/>
      </c>
      <c r="CJ44" s="369" t="str">
        <f ca="1">+IF(OFFSET('Water Data'!$I$29,0,10*ROW('Water Data'!I38))="","",OFFSET('Water Data'!$I$29,0,10*ROW('Water Data'!I38)))</f>
        <v/>
      </c>
      <c r="CK44" s="369" t="str">
        <f ca="1">+IF(OFFSET('Sanitation Data'!$D$28,0,10*ROW('Sanitation Data'!D38))="","",OFFSET('Sanitation Data'!$D$28,0,10*ROW('Sanitation Data'!D38)))</f>
        <v/>
      </c>
      <c r="CL44" s="369" t="str">
        <f ca="1">+IF(OFFSET('Sanitation Data'!$D$29,0,10*ROW('Sanitation Data'!D38))="","",OFFSET('Sanitation Data'!$D$29,0,10*ROW('Sanitation Data'!D38)))</f>
        <v/>
      </c>
      <c r="CM44" s="369" t="str">
        <f ca="1">+IF(OFFSET('Sanitation Data'!$D$30,0,10*ROW('Sanitation Data'!D38))="","",OFFSET('Sanitation Data'!$D$30,0,10*ROW('Sanitation Data'!D38)))</f>
        <v/>
      </c>
      <c r="CN44" s="369" t="str">
        <f ca="1">+IF(OFFSET('Sanitation Data'!$D$31,0,10*ROW('Sanitation Data'!D38))="","",OFFSET('Sanitation Data'!$D$31,0,10*ROW('Sanitation Data'!D38)))</f>
        <v/>
      </c>
      <c r="CO44" s="369" t="str">
        <f ca="1">+IF(OFFSET('Sanitation Data'!$D$32,0,10*ROW('Sanitation Data'!D38))="","",OFFSET('Sanitation Data'!$D$32,0,10*ROW('Sanitation Data'!D38)))</f>
        <v/>
      </c>
      <c r="CP44" s="369" t="str">
        <f ca="1">+IF(OFFSET('Sanitation Data'!$E$28,0,10*ROW('Sanitation Data'!E38))="","",OFFSET('Sanitation Data'!$E$28,0,10*ROW('Sanitation Data'!E38)))</f>
        <v/>
      </c>
      <c r="CQ44" s="369" t="str">
        <f ca="1">+IF(OFFSET('Sanitation Data'!$E$29,0,10*ROW('Sanitation Data'!E38))="","",OFFSET('Sanitation Data'!$E$29,0,10*ROW('Sanitation Data'!E38)))</f>
        <v/>
      </c>
      <c r="CR44" s="369" t="str">
        <f ca="1">+IF(OFFSET('Sanitation Data'!$E$30,0,10*ROW('Sanitation Data'!E38))="","",OFFSET('Sanitation Data'!$E$30,0,10*ROW('Sanitation Data'!E38)))</f>
        <v/>
      </c>
      <c r="CS44" s="369" t="str">
        <f ca="1">+IF(OFFSET('Sanitation Data'!$E$31,0,10*ROW('Sanitation Data'!E38))="","",OFFSET('Sanitation Data'!$E$31,0,10*ROW('Sanitation Data'!E38)))</f>
        <v/>
      </c>
      <c r="CT44" s="369" t="str">
        <f ca="1">+IF(OFFSET('Sanitation Data'!$E$32,0,10*ROW('Sanitation Data'!E38))="","",OFFSET('Sanitation Data'!$E$32,0,10*ROW('Sanitation Data'!E38)))</f>
        <v/>
      </c>
      <c r="CU44" s="369" t="str">
        <f ca="1">+IF(OFFSET('Sanitation Data'!$F$28,0,10*ROW('Sanitation Data'!F38))="","",OFFSET('Sanitation Data'!$F$28,0,10*ROW('Sanitation Data'!F38)))</f>
        <v/>
      </c>
      <c r="CV44" s="369" t="str">
        <f ca="1">+IF(OFFSET('Sanitation Data'!$F$29,0,10*ROW('Sanitation Data'!F38))="","",OFFSET('Sanitation Data'!$F$29,0,10*ROW('Sanitation Data'!F38)))</f>
        <v/>
      </c>
      <c r="CW44" s="369" t="str">
        <f ca="1">+IF(OFFSET('Sanitation Data'!$F$30,0,10*ROW('Sanitation Data'!F38))="","",OFFSET('Sanitation Data'!$F$30,0,10*ROW('Sanitation Data'!F38)))</f>
        <v/>
      </c>
      <c r="CX44" s="369" t="str">
        <f ca="1">+IF(OFFSET('Sanitation Data'!$F$31,0,10*ROW('Sanitation Data'!F38))="","",OFFSET('Sanitation Data'!$F$31,0,10*ROW('Sanitation Data'!F38)))</f>
        <v/>
      </c>
      <c r="CY44" s="369" t="str">
        <f ca="1">+IF(OFFSET('Sanitation Data'!$F$32,0,10*ROW('Sanitation Data'!F38))="","",OFFSET('Sanitation Data'!$F$32,0,10*ROW('Sanitation Data'!F38)))</f>
        <v/>
      </c>
      <c r="CZ44" s="369" t="str">
        <f ca="1">+IF(OFFSET('Sanitation Data'!$G$28,0,10*ROW('Sanitation Data'!G38))="","",OFFSET('Sanitation Data'!$G$28,0,10*ROW('Sanitation Data'!G38)))</f>
        <v/>
      </c>
      <c r="DA44" s="369" t="str">
        <f ca="1">+IF(OFFSET('Sanitation Data'!$G$29,0,10*ROW('Sanitation Data'!G38))="","",OFFSET('Sanitation Data'!$G$29,0,10*ROW('Sanitation Data'!G38)))</f>
        <v/>
      </c>
      <c r="DB44" s="369" t="str">
        <f ca="1">+IF(OFFSET('Sanitation Data'!$G$30,0,10*ROW('Sanitation Data'!G38))="","",OFFSET('Sanitation Data'!$G$30,0,10*ROW('Sanitation Data'!G38)))</f>
        <v/>
      </c>
      <c r="DC44" s="369" t="str">
        <f ca="1">+IF(OFFSET('Sanitation Data'!$G$31,0,10*ROW('Sanitation Data'!G38))="","",OFFSET('Sanitation Data'!$G$31,0,10*ROW('Sanitation Data'!G38)))</f>
        <v/>
      </c>
      <c r="DD44" s="369" t="str">
        <f ca="1">+IF(OFFSET('Sanitation Data'!$G$32,0,10*ROW('Sanitation Data'!G38))="","",OFFSET('Sanitation Data'!$G$32,0,10*ROW('Sanitation Data'!G38)))</f>
        <v/>
      </c>
      <c r="DE44" s="369" t="str">
        <f ca="1">+IF(OFFSET('Sanitation Data'!$H$28,0,10*ROW('Sanitation Data'!H38))="","",OFFSET('Sanitation Data'!$H$28,0,10*ROW('Sanitation Data'!H38)))</f>
        <v/>
      </c>
      <c r="DF44" s="369" t="str">
        <f ca="1">+IF(OFFSET('Sanitation Data'!$H$29,0,10*ROW('Sanitation Data'!H38))="","",OFFSET('Sanitation Data'!$H$29,0,10*ROW('Sanitation Data'!H38)))</f>
        <v/>
      </c>
      <c r="DG44" s="369" t="str">
        <f ca="1">+IF(OFFSET('Sanitation Data'!$H$30,0,10*ROW('Sanitation Data'!H38))="","",OFFSET('Sanitation Data'!$H$30,0,10*ROW('Sanitation Data'!H38)))</f>
        <v/>
      </c>
      <c r="DH44" s="369" t="str">
        <f ca="1">+IF(OFFSET('Sanitation Data'!$H$31,0,10*ROW('Sanitation Data'!H38))="","",OFFSET('Sanitation Data'!$H$31,0,10*ROW('Sanitation Data'!H38)))</f>
        <v/>
      </c>
      <c r="DI44" s="369" t="str">
        <f ca="1">+IF(OFFSET('Sanitation Data'!$H$32,0,10*ROW('Sanitation Data'!H38))="","",OFFSET('Sanitation Data'!$H$32,0,10*ROW('Sanitation Data'!H38)))</f>
        <v/>
      </c>
      <c r="DJ44" s="369" t="str">
        <f ca="1">+IF(OFFSET('Sanitation Data'!$I$28,0,10*ROW('Sanitation Data'!I38))="","",OFFSET('Sanitation Data'!$I$28,0,10*ROW('Sanitation Data'!I38)))</f>
        <v/>
      </c>
      <c r="DK44" s="369" t="str">
        <f ca="1">+IF(OFFSET('Sanitation Data'!$I$29,0,10*ROW('Sanitation Data'!I38))="","",OFFSET('Sanitation Data'!$I$29,0,10*ROW('Sanitation Data'!I38)))</f>
        <v/>
      </c>
      <c r="DL44" s="369" t="str">
        <f ca="1">+IF(OFFSET('Sanitation Data'!$I$30,0,10*ROW('Sanitation Data'!I38))="","",OFFSET('Sanitation Data'!$I$30,0,10*ROW('Sanitation Data'!I38)))</f>
        <v/>
      </c>
      <c r="DM44" s="369" t="str">
        <f ca="1">+IF(OFFSET('Sanitation Data'!$I$31,0,10*ROW('Sanitation Data'!I38))="","",OFFSET('Sanitation Data'!$I$31,0,10*ROW('Sanitation Data'!I38)))</f>
        <v/>
      </c>
      <c r="DN44" s="369" t="str">
        <f ca="1">+IF(OFFSET('Sanitation Data'!$I$32,0,10*ROW('Sanitation Data'!I38))="","",OFFSET('Sanitation Data'!$I$32,0,10*ROW('Sanitation Data'!I38)))</f>
        <v/>
      </c>
      <c r="DO44" s="369" t="str">
        <f ca="1">+IF(OFFSET('Hygiene Data'!$D$11,0,10*ROW('Hygiene Data'!D38))="","",OFFSET('Hygiene Data'!$D$11,0,10*ROW('Hygiene Data'!D38)))</f>
        <v/>
      </c>
      <c r="DP44" s="369" t="str">
        <f ca="1">+IF(OFFSET('Hygiene Data'!$D$12,0,10*ROW('Hygiene Data'!D38))="","",OFFSET('Hygiene Data'!$D$12,0,10*ROW('Hygiene Data'!D38)))</f>
        <v/>
      </c>
      <c r="DQ44" s="369" t="str">
        <f ca="1">+IF(OFFSET('Hygiene Data'!$D$13,0,10*ROW('Hygiene Data'!D38))="","",OFFSET('Hygiene Data'!$D$13,0,10*ROW('Hygiene Data'!D38)))</f>
        <v/>
      </c>
      <c r="DR44" s="369" t="str">
        <f ca="1">+IF(OFFSET('Hygiene Data'!$E$11,0,10*ROW('Hygiene Data'!E38))="","",OFFSET('Hygiene Data'!$E$11,0,10*ROW('Hygiene Data'!E38)))</f>
        <v/>
      </c>
      <c r="DS44" s="369" t="str">
        <f ca="1">+IF(OFFSET('Hygiene Data'!$E$12,0,10*ROW('Hygiene Data'!E38))="","",OFFSET('Hygiene Data'!$E$12,0,10*ROW('Hygiene Data'!E38)))</f>
        <v/>
      </c>
      <c r="DT44" s="369" t="str">
        <f ca="1">+IF(OFFSET('Hygiene Data'!$E$13,0,10*ROW('Hygiene Data'!E38))="","",OFFSET('Hygiene Data'!$E$13,0,10*ROW('Hygiene Data'!E38)))</f>
        <v/>
      </c>
      <c r="DU44" s="369" t="str">
        <f ca="1">+IF(OFFSET('Hygiene Data'!$F$11,0,10*ROW('Hygiene Data'!F38))="","",OFFSET('Hygiene Data'!$F$11,0,10*ROW('Hygiene Data'!F38)))</f>
        <v/>
      </c>
      <c r="DV44" s="369" t="str">
        <f ca="1">+IF(OFFSET('Hygiene Data'!$F$12,0,10*ROW('Hygiene Data'!F38))="","",OFFSET('Hygiene Data'!$F$12,0,10*ROW('Hygiene Data'!F38)))</f>
        <v/>
      </c>
      <c r="DW44" s="369" t="str">
        <f ca="1">+IF(OFFSET('Hygiene Data'!$F$13,0,10*ROW('Hygiene Data'!F38))="","",OFFSET('Hygiene Data'!$F$13,0,10*ROW('Hygiene Data'!F38)))</f>
        <v/>
      </c>
      <c r="DX44" s="369" t="str">
        <f ca="1">+IF(OFFSET('Hygiene Data'!$G$11,0,10*ROW('Hygiene Data'!G38))="","",OFFSET('Hygiene Data'!$G$11,0,10*ROW('Hygiene Data'!G38)))</f>
        <v/>
      </c>
      <c r="DY44" s="369" t="str">
        <f ca="1">+IF(OFFSET('Hygiene Data'!$G$12,0,10*ROW('Hygiene Data'!G38))="","",OFFSET('Hygiene Data'!$G$12,0,10*ROW('Hygiene Data'!G38)))</f>
        <v/>
      </c>
      <c r="DZ44" s="369" t="str">
        <f ca="1">+IF(OFFSET('Hygiene Data'!$G$13,0,10*ROW('Hygiene Data'!G38))="","",OFFSET('Hygiene Data'!$G$13,0,10*ROW('Hygiene Data'!G38)))</f>
        <v/>
      </c>
      <c r="EA44" s="369" t="str">
        <f ca="1">+IF(OFFSET('Hygiene Data'!$H$11,0,10*ROW('Hygiene Data'!H38))="","",OFFSET('Hygiene Data'!$H$11,0,10*ROW('Hygiene Data'!H38)))</f>
        <v/>
      </c>
      <c r="EB44" s="369" t="str">
        <f ca="1">+IF(OFFSET('Hygiene Data'!$H$12,0,10*ROW('Hygiene Data'!H38))="","",OFFSET('Hygiene Data'!$H$12,0,10*ROW('Hygiene Data'!H38)))</f>
        <v/>
      </c>
      <c r="EC44" s="369" t="str">
        <f ca="1">+IF(OFFSET('Hygiene Data'!$H$13,0,10*ROW('Hygiene Data'!H38))="","",OFFSET('Hygiene Data'!$H$13,0,10*ROW('Hygiene Data'!H38)))</f>
        <v/>
      </c>
      <c r="ED44" s="369" t="str">
        <f ca="1">+IF(OFFSET('Hygiene Data'!$I$11,0,10*ROW('Hygiene Data'!I38))="","",OFFSET('Hygiene Data'!$I$11,0,10*ROW('Hygiene Data'!I38)))</f>
        <v/>
      </c>
      <c r="EE44" s="369" t="str">
        <f ca="1">+IF(OFFSET('Hygiene Data'!$I$12,0,10*ROW('Hygiene Data'!I38))="","",OFFSET('Hygiene Data'!$I$12,0,10*ROW('Hygiene Data'!I38)))</f>
        <v/>
      </c>
      <c r="EF44" s="369" t="str">
        <f ca="1">+IF(OFFSET('Hygiene Data'!$I$13,0,10*ROW('Hygiene Data'!I38))="","",OFFSET('Hygiene Data'!$I$13,0,10*ROW('Hygiene Data'!I38)))</f>
        <v/>
      </c>
    </row>
    <row r="45" spans="1:136" x14ac:dyDescent="0.25">
      <c r="A45" s="478" t="str">
        <f ca="1">+IF(OFFSET('Water Data'!$B$2,0,10*ROW('Water Data'!E39))="","",OFFSET('Water Data'!$B$2,0,10*ROW('Water Data'!E39)))</f>
        <v/>
      </c>
      <c r="B45" s="47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5" t="str">
        <f t="shared" ca="1" si="0"/>
        <v/>
      </c>
      <c r="D45" s="50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9" t="str">
        <f ca="1">+IF(OFFSET('Water Data'!$D$27,0,10*ROW('Water Data'!D39))="","",OFFSET('Water Data'!$D$27,0,10*ROW('Water Data'!D39)))</f>
        <v/>
      </c>
      <c r="BT45" s="369" t="str">
        <f ca="1">+IF(OFFSET('Water Data'!$D$28,0,10*ROW('Water Data'!D39))="","",OFFSET('Water Data'!$D$28,0,10*ROW('Water Data'!D39)))</f>
        <v/>
      </c>
      <c r="BU45" s="369" t="str">
        <f ca="1">+IF(OFFSET('Water Data'!$D$29,0,10*ROW('Water Data'!D39))="","",OFFSET('Water Data'!$D$29,0,10*ROW('Water Data'!D39)))</f>
        <v/>
      </c>
      <c r="BV45" s="369" t="str">
        <f ca="1">+IF(OFFSET('Water Data'!$E$27,0,10*ROW('Water Data'!E39))="","",OFFSET('Water Data'!$E$27,0,10*ROW('Water Data'!E39)))</f>
        <v/>
      </c>
      <c r="BW45" s="369" t="str">
        <f ca="1">+IF(OFFSET('Water Data'!$E$28,0,10*ROW('Water Data'!E39))="","",OFFSET('Water Data'!$E$28,0,10*ROW('Water Data'!E39)))</f>
        <v/>
      </c>
      <c r="BX45" s="369" t="str">
        <f ca="1">+IF(OFFSET('Water Data'!$E$29,0,10*ROW('Water Data'!E39))="","",OFFSET('Water Data'!$E$29,0,10*ROW('Water Data'!E39)))</f>
        <v/>
      </c>
      <c r="BY45" s="369" t="str">
        <f ca="1">+IF(OFFSET('Water Data'!$F$27,0,10*ROW('Water Data'!F39))="","",OFFSET('Water Data'!$F$27,0,10*ROW('Water Data'!F39)))</f>
        <v/>
      </c>
      <c r="BZ45" s="369" t="str">
        <f ca="1">+IF(OFFSET('Water Data'!$F$28,0,10*ROW('Water Data'!F39))="","",OFFSET('Water Data'!$F$28,0,10*ROW('Water Data'!F39)))</f>
        <v/>
      </c>
      <c r="CA45" s="369" t="str">
        <f ca="1">+IF(OFFSET('Water Data'!$F$29,0,10*ROW('Water Data'!F39))="","",OFFSET('Water Data'!$F$29,0,10*ROW('Water Data'!F39)))</f>
        <v/>
      </c>
      <c r="CB45" s="369" t="str">
        <f ca="1">+IF(OFFSET('Water Data'!$G$27,0,10*ROW('Water Data'!G39))="","",OFFSET('Water Data'!$G$27,0,10*ROW('Water Data'!G39)))</f>
        <v/>
      </c>
      <c r="CC45" s="369" t="str">
        <f ca="1">+IF(OFFSET('Water Data'!$G$28,0,10*ROW('Water Data'!G39))="","",OFFSET('Water Data'!$G$28,0,10*ROW('Water Data'!G39)))</f>
        <v/>
      </c>
      <c r="CD45" s="369" t="str">
        <f ca="1">+IF(OFFSET('Water Data'!$G$29,0,10*ROW('Water Data'!G39))="","",OFFSET('Water Data'!$G$29,0,10*ROW('Water Data'!G39)))</f>
        <v/>
      </c>
      <c r="CE45" s="369" t="str">
        <f ca="1">+IF(OFFSET('Water Data'!$H$27,0,10*ROW('Water Data'!H39))="","",OFFSET('Water Data'!$H$27,0,10*ROW('Water Data'!H39)))</f>
        <v/>
      </c>
      <c r="CF45" s="369" t="str">
        <f ca="1">+IF(OFFSET('Water Data'!$H$28,0,10*ROW('Water Data'!H39))="","",OFFSET('Water Data'!$H$28,0,10*ROW('Water Data'!H39)))</f>
        <v/>
      </c>
      <c r="CG45" s="369" t="str">
        <f ca="1">+IF(OFFSET('Water Data'!$H$29,0,10*ROW('Water Data'!H39))="","",OFFSET('Water Data'!$H$29,0,10*ROW('Water Data'!H39)))</f>
        <v/>
      </c>
      <c r="CH45" s="369" t="str">
        <f ca="1">+IF(OFFSET('Water Data'!$I$27,0,10*ROW('Water Data'!I39))="","",OFFSET('Water Data'!$I$27,0,10*ROW('Water Data'!I39)))</f>
        <v/>
      </c>
      <c r="CI45" s="369" t="str">
        <f ca="1">+IF(OFFSET('Water Data'!$I$28,0,10*ROW('Water Data'!I39))="","",OFFSET('Water Data'!$I$28,0,10*ROW('Water Data'!I39)))</f>
        <v/>
      </c>
      <c r="CJ45" s="369" t="str">
        <f ca="1">+IF(OFFSET('Water Data'!$I$29,0,10*ROW('Water Data'!I39))="","",OFFSET('Water Data'!$I$29,0,10*ROW('Water Data'!I39)))</f>
        <v/>
      </c>
      <c r="CK45" s="369" t="str">
        <f ca="1">+IF(OFFSET('Sanitation Data'!$D$28,0,10*ROW('Sanitation Data'!D39))="","",OFFSET('Sanitation Data'!$D$28,0,10*ROW('Sanitation Data'!D39)))</f>
        <v/>
      </c>
      <c r="CL45" s="369" t="str">
        <f ca="1">+IF(OFFSET('Sanitation Data'!$D$29,0,10*ROW('Sanitation Data'!D39))="","",OFFSET('Sanitation Data'!$D$29,0,10*ROW('Sanitation Data'!D39)))</f>
        <v/>
      </c>
      <c r="CM45" s="369" t="str">
        <f ca="1">+IF(OFFSET('Sanitation Data'!$D$30,0,10*ROW('Sanitation Data'!D39))="","",OFFSET('Sanitation Data'!$D$30,0,10*ROW('Sanitation Data'!D39)))</f>
        <v/>
      </c>
      <c r="CN45" s="369" t="str">
        <f ca="1">+IF(OFFSET('Sanitation Data'!$D$31,0,10*ROW('Sanitation Data'!D39))="","",OFFSET('Sanitation Data'!$D$31,0,10*ROW('Sanitation Data'!D39)))</f>
        <v/>
      </c>
      <c r="CO45" s="369" t="str">
        <f ca="1">+IF(OFFSET('Sanitation Data'!$D$32,0,10*ROW('Sanitation Data'!D39))="","",OFFSET('Sanitation Data'!$D$32,0,10*ROW('Sanitation Data'!D39)))</f>
        <v/>
      </c>
      <c r="CP45" s="369" t="str">
        <f ca="1">+IF(OFFSET('Sanitation Data'!$E$28,0,10*ROW('Sanitation Data'!E39))="","",OFFSET('Sanitation Data'!$E$28,0,10*ROW('Sanitation Data'!E39)))</f>
        <v/>
      </c>
      <c r="CQ45" s="369" t="str">
        <f ca="1">+IF(OFFSET('Sanitation Data'!$E$29,0,10*ROW('Sanitation Data'!E39))="","",OFFSET('Sanitation Data'!$E$29,0,10*ROW('Sanitation Data'!E39)))</f>
        <v/>
      </c>
      <c r="CR45" s="369" t="str">
        <f ca="1">+IF(OFFSET('Sanitation Data'!$E$30,0,10*ROW('Sanitation Data'!E39))="","",OFFSET('Sanitation Data'!$E$30,0,10*ROW('Sanitation Data'!E39)))</f>
        <v/>
      </c>
      <c r="CS45" s="369" t="str">
        <f ca="1">+IF(OFFSET('Sanitation Data'!$E$31,0,10*ROW('Sanitation Data'!E39))="","",OFFSET('Sanitation Data'!$E$31,0,10*ROW('Sanitation Data'!E39)))</f>
        <v/>
      </c>
      <c r="CT45" s="369" t="str">
        <f ca="1">+IF(OFFSET('Sanitation Data'!$E$32,0,10*ROW('Sanitation Data'!E39))="","",OFFSET('Sanitation Data'!$E$32,0,10*ROW('Sanitation Data'!E39)))</f>
        <v/>
      </c>
      <c r="CU45" s="369" t="str">
        <f ca="1">+IF(OFFSET('Sanitation Data'!$F$28,0,10*ROW('Sanitation Data'!F39))="","",OFFSET('Sanitation Data'!$F$28,0,10*ROW('Sanitation Data'!F39)))</f>
        <v/>
      </c>
      <c r="CV45" s="369" t="str">
        <f ca="1">+IF(OFFSET('Sanitation Data'!$F$29,0,10*ROW('Sanitation Data'!F39))="","",OFFSET('Sanitation Data'!$F$29,0,10*ROW('Sanitation Data'!F39)))</f>
        <v/>
      </c>
      <c r="CW45" s="369" t="str">
        <f ca="1">+IF(OFFSET('Sanitation Data'!$F$30,0,10*ROW('Sanitation Data'!F39))="","",OFFSET('Sanitation Data'!$F$30,0,10*ROW('Sanitation Data'!F39)))</f>
        <v/>
      </c>
      <c r="CX45" s="369" t="str">
        <f ca="1">+IF(OFFSET('Sanitation Data'!$F$31,0,10*ROW('Sanitation Data'!F39))="","",OFFSET('Sanitation Data'!$F$31,0,10*ROW('Sanitation Data'!F39)))</f>
        <v/>
      </c>
      <c r="CY45" s="369" t="str">
        <f ca="1">+IF(OFFSET('Sanitation Data'!$F$32,0,10*ROW('Sanitation Data'!F39))="","",OFFSET('Sanitation Data'!$F$32,0,10*ROW('Sanitation Data'!F39)))</f>
        <v/>
      </c>
      <c r="CZ45" s="369" t="str">
        <f ca="1">+IF(OFFSET('Sanitation Data'!$G$28,0,10*ROW('Sanitation Data'!G39))="","",OFFSET('Sanitation Data'!$G$28,0,10*ROW('Sanitation Data'!G39)))</f>
        <v/>
      </c>
      <c r="DA45" s="369" t="str">
        <f ca="1">+IF(OFFSET('Sanitation Data'!$G$29,0,10*ROW('Sanitation Data'!G39))="","",OFFSET('Sanitation Data'!$G$29,0,10*ROW('Sanitation Data'!G39)))</f>
        <v/>
      </c>
      <c r="DB45" s="369" t="str">
        <f ca="1">+IF(OFFSET('Sanitation Data'!$G$30,0,10*ROW('Sanitation Data'!G39))="","",OFFSET('Sanitation Data'!$G$30,0,10*ROW('Sanitation Data'!G39)))</f>
        <v/>
      </c>
      <c r="DC45" s="369" t="str">
        <f ca="1">+IF(OFFSET('Sanitation Data'!$G$31,0,10*ROW('Sanitation Data'!G39))="","",OFFSET('Sanitation Data'!$G$31,0,10*ROW('Sanitation Data'!G39)))</f>
        <v/>
      </c>
      <c r="DD45" s="369" t="str">
        <f ca="1">+IF(OFFSET('Sanitation Data'!$G$32,0,10*ROW('Sanitation Data'!G39))="","",OFFSET('Sanitation Data'!$G$32,0,10*ROW('Sanitation Data'!G39)))</f>
        <v/>
      </c>
      <c r="DE45" s="369" t="str">
        <f ca="1">+IF(OFFSET('Sanitation Data'!$H$28,0,10*ROW('Sanitation Data'!H39))="","",OFFSET('Sanitation Data'!$H$28,0,10*ROW('Sanitation Data'!H39)))</f>
        <v/>
      </c>
      <c r="DF45" s="369" t="str">
        <f ca="1">+IF(OFFSET('Sanitation Data'!$H$29,0,10*ROW('Sanitation Data'!H39))="","",OFFSET('Sanitation Data'!$H$29,0,10*ROW('Sanitation Data'!H39)))</f>
        <v/>
      </c>
      <c r="DG45" s="369" t="str">
        <f ca="1">+IF(OFFSET('Sanitation Data'!$H$30,0,10*ROW('Sanitation Data'!H39))="","",OFFSET('Sanitation Data'!$H$30,0,10*ROW('Sanitation Data'!H39)))</f>
        <v/>
      </c>
      <c r="DH45" s="369" t="str">
        <f ca="1">+IF(OFFSET('Sanitation Data'!$H$31,0,10*ROW('Sanitation Data'!H39))="","",OFFSET('Sanitation Data'!$H$31,0,10*ROW('Sanitation Data'!H39)))</f>
        <v/>
      </c>
      <c r="DI45" s="369" t="str">
        <f ca="1">+IF(OFFSET('Sanitation Data'!$H$32,0,10*ROW('Sanitation Data'!H39))="","",OFFSET('Sanitation Data'!$H$32,0,10*ROW('Sanitation Data'!H39)))</f>
        <v/>
      </c>
      <c r="DJ45" s="369" t="str">
        <f ca="1">+IF(OFFSET('Sanitation Data'!$I$28,0,10*ROW('Sanitation Data'!I39))="","",OFFSET('Sanitation Data'!$I$28,0,10*ROW('Sanitation Data'!I39)))</f>
        <v/>
      </c>
      <c r="DK45" s="369" t="str">
        <f ca="1">+IF(OFFSET('Sanitation Data'!$I$29,0,10*ROW('Sanitation Data'!I39))="","",OFFSET('Sanitation Data'!$I$29,0,10*ROW('Sanitation Data'!I39)))</f>
        <v/>
      </c>
      <c r="DL45" s="369" t="str">
        <f ca="1">+IF(OFFSET('Sanitation Data'!$I$30,0,10*ROW('Sanitation Data'!I39))="","",OFFSET('Sanitation Data'!$I$30,0,10*ROW('Sanitation Data'!I39)))</f>
        <v/>
      </c>
      <c r="DM45" s="369" t="str">
        <f ca="1">+IF(OFFSET('Sanitation Data'!$I$31,0,10*ROW('Sanitation Data'!I39))="","",OFFSET('Sanitation Data'!$I$31,0,10*ROW('Sanitation Data'!I39)))</f>
        <v/>
      </c>
      <c r="DN45" s="369" t="str">
        <f ca="1">+IF(OFFSET('Sanitation Data'!$I$32,0,10*ROW('Sanitation Data'!I39))="","",OFFSET('Sanitation Data'!$I$32,0,10*ROW('Sanitation Data'!I39)))</f>
        <v/>
      </c>
      <c r="DO45" s="369" t="str">
        <f ca="1">+IF(OFFSET('Hygiene Data'!$D$11,0,10*ROW('Hygiene Data'!D39))="","",OFFSET('Hygiene Data'!$D$11,0,10*ROW('Hygiene Data'!D39)))</f>
        <v/>
      </c>
      <c r="DP45" s="369" t="str">
        <f ca="1">+IF(OFFSET('Hygiene Data'!$D$12,0,10*ROW('Hygiene Data'!D39))="","",OFFSET('Hygiene Data'!$D$12,0,10*ROW('Hygiene Data'!D39)))</f>
        <v/>
      </c>
      <c r="DQ45" s="369" t="str">
        <f ca="1">+IF(OFFSET('Hygiene Data'!$D$13,0,10*ROW('Hygiene Data'!D39))="","",OFFSET('Hygiene Data'!$D$13,0,10*ROW('Hygiene Data'!D39)))</f>
        <v/>
      </c>
      <c r="DR45" s="369" t="str">
        <f ca="1">+IF(OFFSET('Hygiene Data'!$E$11,0,10*ROW('Hygiene Data'!E39))="","",OFFSET('Hygiene Data'!$E$11,0,10*ROW('Hygiene Data'!E39)))</f>
        <v/>
      </c>
      <c r="DS45" s="369" t="str">
        <f ca="1">+IF(OFFSET('Hygiene Data'!$E$12,0,10*ROW('Hygiene Data'!E39))="","",OFFSET('Hygiene Data'!$E$12,0,10*ROW('Hygiene Data'!E39)))</f>
        <v/>
      </c>
      <c r="DT45" s="369" t="str">
        <f ca="1">+IF(OFFSET('Hygiene Data'!$E$13,0,10*ROW('Hygiene Data'!E39))="","",OFFSET('Hygiene Data'!$E$13,0,10*ROW('Hygiene Data'!E39)))</f>
        <v/>
      </c>
      <c r="DU45" s="369" t="str">
        <f ca="1">+IF(OFFSET('Hygiene Data'!$F$11,0,10*ROW('Hygiene Data'!F39))="","",OFFSET('Hygiene Data'!$F$11,0,10*ROW('Hygiene Data'!F39)))</f>
        <v/>
      </c>
      <c r="DV45" s="369" t="str">
        <f ca="1">+IF(OFFSET('Hygiene Data'!$F$12,0,10*ROW('Hygiene Data'!F39))="","",OFFSET('Hygiene Data'!$F$12,0,10*ROW('Hygiene Data'!F39)))</f>
        <v/>
      </c>
      <c r="DW45" s="369" t="str">
        <f ca="1">+IF(OFFSET('Hygiene Data'!$F$13,0,10*ROW('Hygiene Data'!F39))="","",OFFSET('Hygiene Data'!$F$13,0,10*ROW('Hygiene Data'!F39)))</f>
        <v/>
      </c>
      <c r="DX45" s="369" t="str">
        <f ca="1">+IF(OFFSET('Hygiene Data'!$G$11,0,10*ROW('Hygiene Data'!G39))="","",OFFSET('Hygiene Data'!$G$11,0,10*ROW('Hygiene Data'!G39)))</f>
        <v/>
      </c>
      <c r="DY45" s="369" t="str">
        <f ca="1">+IF(OFFSET('Hygiene Data'!$G$12,0,10*ROW('Hygiene Data'!G39))="","",OFFSET('Hygiene Data'!$G$12,0,10*ROW('Hygiene Data'!G39)))</f>
        <v/>
      </c>
      <c r="DZ45" s="369" t="str">
        <f ca="1">+IF(OFFSET('Hygiene Data'!$G$13,0,10*ROW('Hygiene Data'!G39))="","",OFFSET('Hygiene Data'!$G$13,0,10*ROW('Hygiene Data'!G39)))</f>
        <v/>
      </c>
      <c r="EA45" s="369" t="str">
        <f ca="1">+IF(OFFSET('Hygiene Data'!$H$11,0,10*ROW('Hygiene Data'!H39))="","",OFFSET('Hygiene Data'!$H$11,0,10*ROW('Hygiene Data'!H39)))</f>
        <v/>
      </c>
      <c r="EB45" s="369" t="str">
        <f ca="1">+IF(OFFSET('Hygiene Data'!$H$12,0,10*ROW('Hygiene Data'!H39))="","",OFFSET('Hygiene Data'!$H$12,0,10*ROW('Hygiene Data'!H39)))</f>
        <v/>
      </c>
      <c r="EC45" s="369" t="str">
        <f ca="1">+IF(OFFSET('Hygiene Data'!$H$13,0,10*ROW('Hygiene Data'!H39))="","",OFFSET('Hygiene Data'!$H$13,0,10*ROW('Hygiene Data'!H39)))</f>
        <v/>
      </c>
      <c r="ED45" s="369" t="str">
        <f ca="1">+IF(OFFSET('Hygiene Data'!$I$11,0,10*ROW('Hygiene Data'!I39))="","",OFFSET('Hygiene Data'!$I$11,0,10*ROW('Hygiene Data'!I39)))</f>
        <v/>
      </c>
      <c r="EE45" s="369" t="str">
        <f ca="1">+IF(OFFSET('Hygiene Data'!$I$12,0,10*ROW('Hygiene Data'!I39))="","",OFFSET('Hygiene Data'!$I$12,0,10*ROW('Hygiene Data'!I39)))</f>
        <v/>
      </c>
      <c r="EF45" s="369" t="str">
        <f ca="1">+IF(OFFSET('Hygiene Data'!$I$13,0,10*ROW('Hygiene Data'!I39))="","",OFFSET('Hygiene Data'!$I$13,0,10*ROW('Hygiene Data'!I39)))</f>
        <v/>
      </c>
    </row>
    <row r="46" spans="1:136" x14ac:dyDescent="0.25">
      <c r="A46" s="478" t="str">
        <f ca="1">+IF(OFFSET('Water Data'!$B$2,0,10*ROW('Water Data'!E40))="","",OFFSET('Water Data'!$B$2,0,10*ROW('Water Data'!E40)))</f>
        <v/>
      </c>
      <c r="B46" s="47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5" t="str">
        <f t="shared" ca="1" si="0"/>
        <v/>
      </c>
      <c r="D46" s="50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9" t="str">
        <f ca="1">+IF(OFFSET('Water Data'!$D$27,0,10*ROW('Water Data'!D40))="","",OFFSET('Water Data'!$D$27,0,10*ROW('Water Data'!D40)))</f>
        <v/>
      </c>
      <c r="BT46" s="369" t="str">
        <f ca="1">+IF(OFFSET('Water Data'!$D$28,0,10*ROW('Water Data'!D40))="","",OFFSET('Water Data'!$D$28,0,10*ROW('Water Data'!D40)))</f>
        <v/>
      </c>
      <c r="BU46" s="369" t="str">
        <f ca="1">+IF(OFFSET('Water Data'!$D$29,0,10*ROW('Water Data'!D40))="","",OFFSET('Water Data'!$D$29,0,10*ROW('Water Data'!D40)))</f>
        <v/>
      </c>
      <c r="BV46" s="369" t="str">
        <f ca="1">+IF(OFFSET('Water Data'!$E$27,0,10*ROW('Water Data'!E40))="","",OFFSET('Water Data'!$E$27,0,10*ROW('Water Data'!E40)))</f>
        <v/>
      </c>
      <c r="BW46" s="369" t="str">
        <f ca="1">+IF(OFFSET('Water Data'!$E$28,0,10*ROW('Water Data'!E40))="","",OFFSET('Water Data'!$E$28,0,10*ROW('Water Data'!E40)))</f>
        <v/>
      </c>
      <c r="BX46" s="369" t="str">
        <f ca="1">+IF(OFFSET('Water Data'!$E$29,0,10*ROW('Water Data'!E40))="","",OFFSET('Water Data'!$E$29,0,10*ROW('Water Data'!E40)))</f>
        <v/>
      </c>
      <c r="BY46" s="369" t="str">
        <f ca="1">+IF(OFFSET('Water Data'!$F$27,0,10*ROW('Water Data'!F40))="","",OFFSET('Water Data'!$F$27,0,10*ROW('Water Data'!F40)))</f>
        <v/>
      </c>
      <c r="BZ46" s="369" t="str">
        <f ca="1">+IF(OFFSET('Water Data'!$F$28,0,10*ROW('Water Data'!F40))="","",OFFSET('Water Data'!$F$28,0,10*ROW('Water Data'!F40)))</f>
        <v/>
      </c>
      <c r="CA46" s="369" t="str">
        <f ca="1">+IF(OFFSET('Water Data'!$F$29,0,10*ROW('Water Data'!F40))="","",OFFSET('Water Data'!$F$29,0,10*ROW('Water Data'!F40)))</f>
        <v/>
      </c>
      <c r="CB46" s="369" t="str">
        <f ca="1">+IF(OFFSET('Water Data'!$G$27,0,10*ROW('Water Data'!G40))="","",OFFSET('Water Data'!$G$27,0,10*ROW('Water Data'!G40)))</f>
        <v/>
      </c>
      <c r="CC46" s="369" t="str">
        <f ca="1">+IF(OFFSET('Water Data'!$G$28,0,10*ROW('Water Data'!G40))="","",OFFSET('Water Data'!$G$28,0,10*ROW('Water Data'!G40)))</f>
        <v/>
      </c>
      <c r="CD46" s="369" t="str">
        <f ca="1">+IF(OFFSET('Water Data'!$G$29,0,10*ROW('Water Data'!G40))="","",OFFSET('Water Data'!$G$29,0,10*ROW('Water Data'!G40)))</f>
        <v/>
      </c>
      <c r="CE46" s="369" t="str">
        <f ca="1">+IF(OFFSET('Water Data'!$H$27,0,10*ROW('Water Data'!H40))="","",OFFSET('Water Data'!$H$27,0,10*ROW('Water Data'!H40)))</f>
        <v/>
      </c>
      <c r="CF46" s="369" t="str">
        <f ca="1">+IF(OFFSET('Water Data'!$H$28,0,10*ROW('Water Data'!H40))="","",OFFSET('Water Data'!$H$28,0,10*ROW('Water Data'!H40)))</f>
        <v/>
      </c>
      <c r="CG46" s="369" t="str">
        <f ca="1">+IF(OFFSET('Water Data'!$H$29,0,10*ROW('Water Data'!H40))="","",OFFSET('Water Data'!$H$29,0,10*ROW('Water Data'!H40)))</f>
        <v/>
      </c>
      <c r="CH46" s="369" t="str">
        <f ca="1">+IF(OFFSET('Water Data'!$I$27,0,10*ROW('Water Data'!I40))="","",OFFSET('Water Data'!$I$27,0,10*ROW('Water Data'!I40)))</f>
        <v/>
      </c>
      <c r="CI46" s="369" t="str">
        <f ca="1">+IF(OFFSET('Water Data'!$I$28,0,10*ROW('Water Data'!I40))="","",OFFSET('Water Data'!$I$28,0,10*ROW('Water Data'!I40)))</f>
        <v/>
      </c>
      <c r="CJ46" s="369" t="str">
        <f ca="1">+IF(OFFSET('Water Data'!$I$29,0,10*ROW('Water Data'!I40))="","",OFFSET('Water Data'!$I$29,0,10*ROW('Water Data'!I40)))</f>
        <v/>
      </c>
      <c r="CK46" s="369" t="str">
        <f ca="1">+IF(OFFSET('Sanitation Data'!$D$28,0,10*ROW('Sanitation Data'!D40))="","",OFFSET('Sanitation Data'!$D$28,0,10*ROW('Sanitation Data'!D40)))</f>
        <v/>
      </c>
      <c r="CL46" s="369" t="str">
        <f ca="1">+IF(OFFSET('Sanitation Data'!$D$29,0,10*ROW('Sanitation Data'!D40))="","",OFFSET('Sanitation Data'!$D$29,0,10*ROW('Sanitation Data'!D40)))</f>
        <v/>
      </c>
      <c r="CM46" s="369" t="str">
        <f ca="1">+IF(OFFSET('Sanitation Data'!$D$30,0,10*ROW('Sanitation Data'!D40))="","",OFFSET('Sanitation Data'!$D$30,0,10*ROW('Sanitation Data'!D40)))</f>
        <v/>
      </c>
      <c r="CN46" s="369" t="str">
        <f ca="1">+IF(OFFSET('Sanitation Data'!$D$31,0,10*ROW('Sanitation Data'!D40))="","",OFFSET('Sanitation Data'!$D$31,0,10*ROW('Sanitation Data'!D40)))</f>
        <v/>
      </c>
      <c r="CO46" s="369" t="str">
        <f ca="1">+IF(OFFSET('Sanitation Data'!$D$32,0,10*ROW('Sanitation Data'!D40))="","",OFFSET('Sanitation Data'!$D$32,0,10*ROW('Sanitation Data'!D40)))</f>
        <v/>
      </c>
      <c r="CP46" s="369" t="str">
        <f ca="1">+IF(OFFSET('Sanitation Data'!$E$28,0,10*ROW('Sanitation Data'!E40))="","",OFFSET('Sanitation Data'!$E$28,0,10*ROW('Sanitation Data'!E40)))</f>
        <v/>
      </c>
      <c r="CQ46" s="369" t="str">
        <f ca="1">+IF(OFFSET('Sanitation Data'!$E$29,0,10*ROW('Sanitation Data'!E40))="","",OFFSET('Sanitation Data'!$E$29,0,10*ROW('Sanitation Data'!E40)))</f>
        <v/>
      </c>
      <c r="CR46" s="369" t="str">
        <f ca="1">+IF(OFFSET('Sanitation Data'!$E$30,0,10*ROW('Sanitation Data'!E40))="","",OFFSET('Sanitation Data'!$E$30,0,10*ROW('Sanitation Data'!E40)))</f>
        <v/>
      </c>
      <c r="CS46" s="369" t="str">
        <f ca="1">+IF(OFFSET('Sanitation Data'!$E$31,0,10*ROW('Sanitation Data'!E40))="","",OFFSET('Sanitation Data'!$E$31,0,10*ROW('Sanitation Data'!E40)))</f>
        <v/>
      </c>
      <c r="CT46" s="369" t="str">
        <f ca="1">+IF(OFFSET('Sanitation Data'!$E$32,0,10*ROW('Sanitation Data'!E40))="","",OFFSET('Sanitation Data'!$E$32,0,10*ROW('Sanitation Data'!E40)))</f>
        <v/>
      </c>
      <c r="CU46" s="369" t="str">
        <f ca="1">+IF(OFFSET('Sanitation Data'!$F$28,0,10*ROW('Sanitation Data'!F40))="","",OFFSET('Sanitation Data'!$F$28,0,10*ROW('Sanitation Data'!F40)))</f>
        <v/>
      </c>
      <c r="CV46" s="369" t="str">
        <f ca="1">+IF(OFFSET('Sanitation Data'!$F$29,0,10*ROW('Sanitation Data'!F40))="","",OFFSET('Sanitation Data'!$F$29,0,10*ROW('Sanitation Data'!F40)))</f>
        <v/>
      </c>
      <c r="CW46" s="369" t="str">
        <f ca="1">+IF(OFFSET('Sanitation Data'!$F$30,0,10*ROW('Sanitation Data'!F40))="","",OFFSET('Sanitation Data'!$F$30,0,10*ROW('Sanitation Data'!F40)))</f>
        <v/>
      </c>
      <c r="CX46" s="369" t="str">
        <f ca="1">+IF(OFFSET('Sanitation Data'!$F$31,0,10*ROW('Sanitation Data'!F40))="","",OFFSET('Sanitation Data'!$F$31,0,10*ROW('Sanitation Data'!F40)))</f>
        <v/>
      </c>
      <c r="CY46" s="369" t="str">
        <f ca="1">+IF(OFFSET('Sanitation Data'!$F$32,0,10*ROW('Sanitation Data'!F40))="","",OFFSET('Sanitation Data'!$F$32,0,10*ROW('Sanitation Data'!F40)))</f>
        <v/>
      </c>
      <c r="CZ46" s="369" t="str">
        <f ca="1">+IF(OFFSET('Sanitation Data'!$G$28,0,10*ROW('Sanitation Data'!G40))="","",OFFSET('Sanitation Data'!$G$28,0,10*ROW('Sanitation Data'!G40)))</f>
        <v/>
      </c>
      <c r="DA46" s="369" t="str">
        <f ca="1">+IF(OFFSET('Sanitation Data'!$G$29,0,10*ROW('Sanitation Data'!G40))="","",OFFSET('Sanitation Data'!$G$29,0,10*ROW('Sanitation Data'!G40)))</f>
        <v/>
      </c>
      <c r="DB46" s="369" t="str">
        <f ca="1">+IF(OFFSET('Sanitation Data'!$G$30,0,10*ROW('Sanitation Data'!G40))="","",OFFSET('Sanitation Data'!$G$30,0,10*ROW('Sanitation Data'!G40)))</f>
        <v/>
      </c>
      <c r="DC46" s="369" t="str">
        <f ca="1">+IF(OFFSET('Sanitation Data'!$G$31,0,10*ROW('Sanitation Data'!G40))="","",OFFSET('Sanitation Data'!$G$31,0,10*ROW('Sanitation Data'!G40)))</f>
        <v/>
      </c>
      <c r="DD46" s="369" t="str">
        <f ca="1">+IF(OFFSET('Sanitation Data'!$G$32,0,10*ROW('Sanitation Data'!G40))="","",OFFSET('Sanitation Data'!$G$32,0,10*ROW('Sanitation Data'!G40)))</f>
        <v/>
      </c>
      <c r="DE46" s="369" t="str">
        <f ca="1">+IF(OFFSET('Sanitation Data'!$H$28,0,10*ROW('Sanitation Data'!H40))="","",OFFSET('Sanitation Data'!$H$28,0,10*ROW('Sanitation Data'!H40)))</f>
        <v/>
      </c>
      <c r="DF46" s="369" t="str">
        <f ca="1">+IF(OFFSET('Sanitation Data'!$H$29,0,10*ROW('Sanitation Data'!H40))="","",OFFSET('Sanitation Data'!$H$29,0,10*ROW('Sanitation Data'!H40)))</f>
        <v/>
      </c>
      <c r="DG46" s="369" t="str">
        <f ca="1">+IF(OFFSET('Sanitation Data'!$H$30,0,10*ROW('Sanitation Data'!H40))="","",OFFSET('Sanitation Data'!$H$30,0,10*ROW('Sanitation Data'!H40)))</f>
        <v/>
      </c>
      <c r="DH46" s="369" t="str">
        <f ca="1">+IF(OFFSET('Sanitation Data'!$H$31,0,10*ROW('Sanitation Data'!H40))="","",OFFSET('Sanitation Data'!$H$31,0,10*ROW('Sanitation Data'!H40)))</f>
        <v/>
      </c>
      <c r="DI46" s="369" t="str">
        <f ca="1">+IF(OFFSET('Sanitation Data'!$H$32,0,10*ROW('Sanitation Data'!H40))="","",OFFSET('Sanitation Data'!$H$32,0,10*ROW('Sanitation Data'!H40)))</f>
        <v/>
      </c>
      <c r="DJ46" s="369" t="str">
        <f ca="1">+IF(OFFSET('Sanitation Data'!$I$28,0,10*ROW('Sanitation Data'!I40))="","",OFFSET('Sanitation Data'!$I$28,0,10*ROW('Sanitation Data'!I40)))</f>
        <v/>
      </c>
      <c r="DK46" s="369" t="str">
        <f ca="1">+IF(OFFSET('Sanitation Data'!$I$29,0,10*ROW('Sanitation Data'!I40))="","",OFFSET('Sanitation Data'!$I$29,0,10*ROW('Sanitation Data'!I40)))</f>
        <v/>
      </c>
      <c r="DL46" s="369" t="str">
        <f ca="1">+IF(OFFSET('Sanitation Data'!$I$30,0,10*ROW('Sanitation Data'!I40))="","",OFFSET('Sanitation Data'!$I$30,0,10*ROW('Sanitation Data'!I40)))</f>
        <v/>
      </c>
      <c r="DM46" s="369" t="str">
        <f ca="1">+IF(OFFSET('Sanitation Data'!$I$31,0,10*ROW('Sanitation Data'!I40))="","",OFFSET('Sanitation Data'!$I$31,0,10*ROW('Sanitation Data'!I40)))</f>
        <v/>
      </c>
      <c r="DN46" s="369" t="str">
        <f ca="1">+IF(OFFSET('Sanitation Data'!$I$32,0,10*ROW('Sanitation Data'!I40))="","",OFFSET('Sanitation Data'!$I$32,0,10*ROW('Sanitation Data'!I40)))</f>
        <v/>
      </c>
      <c r="DO46" s="369" t="str">
        <f ca="1">+IF(OFFSET('Hygiene Data'!$D$11,0,10*ROW('Hygiene Data'!D40))="","",OFFSET('Hygiene Data'!$D$11,0,10*ROW('Hygiene Data'!D40)))</f>
        <v/>
      </c>
      <c r="DP46" s="369" t="str">
        <f ca="1">+IF(OFFSET('Hygiene Data'!$D$12,0,10*ROW('Hygiene Data'!D40))="","",OFFSET('Hygiene Data'!$D$12,0,10*ROW('Hygiene Data'!D40)))</f>
        <v/>
      </c>
      <c r="DQ46" s="369" t="str">
        <f ca="1">+IF(OFFSET('Hygiene Data'!$D$13,0,10*ROW('Hygiene Data'!D40))="","",OFFSET('Hygiene Data'!$D$13,0,10*ROW('Hygiene Data'!D40)))</f>
        <v/>
      </c>
      <c r="DR46" s="369" t="str">
        <f ca="1">+IF(OFFSET('Hygiene Data'!$E$11,0,10*ROW('Hygiene Data'!E40))="","",OFFSET('Hygiene Data'!$E$11,0,10*ROW('Hygiene Data'!E40)))</f>
        <v/>
      </c>
      <c r="DS46" s="369" t="str">
        <f ca="1">+IF(OFFSET('Hygiene Data'!$E$12,0,10*ROW('Hygiene Data'!E40))="","",OFFSET('Hygiene Data'!$E$12,0,10*ROW('Hygiene Data'!E40)))</f>
        <v/>
      </c>
      <c r="DT46" s="369" t="str">
        <f ca="1">+IF(OFFSET('Hygiene Data'!$E$13,0,10*ROW('Hygiene Data'!E40))="","",OFFSET('Hygiene Data'!$E$13,0,10*ROW('Hygiene Data'!E40)))</f>
        <v/>
      </c>
      <c r="DU46" s="369" t="str">
        <f ca="1">+IF(OFFSET('Hygiene Data'!$F$11,0,10*ROW('Hygiene Data'!F40))="","",OFFSET('Hygiene Data'!$F$11,0,10*ROW('Hygiene Data'!F40)))</f>
        <v/>
      </c>
      <c r="DV46" s="369" t="str">
        <f ca="1">+IF(OFFSET('Hygiene Data'!$F$12,0,10*ROW('Hygiene Data'!F40))="","",OFFSET('Hygiene Data'!$F$12,0,10*ROW('Hygiene Data'!F40)))</f>
        <v/>
      </c>
      <c r="DW46" s="369" t="str">
        <f ca="1">+IF(OFFSET('Hygiene Data'!$F$13,0,10*ROW('Hygiene Data'!F40))="","",OFFSET('Hygiene Data'!$F$13,0,10*ROW('Hygiene Data'!F40)))</f>
        <v/>
      </c>
      <c r="DX46" s="369" t="str">
        <f ca="1">+IF(OFFSET('Hygiene Data'!$G$11,0,10*ROW('Hygiene Data'!G40))="","",OFFSET('Hygiene Data'!$G$11,0,10*ROW('Hygiene Data'!G40)))</f>
        <v/>
      </c>
      <c r="DY46" s="369" t="str">
        <f ca="1">+IF(OFFSET('Hygiene Data'!$G$12,0,10*ROW('Hygiene Data'!G40))="","",OFFSET('Hygiene Data'!$G$12,0,10*ROW('Hygiene Data'!G40)))</f>
        <v/>
      </c>
      <c r="DZ46" s="369" t="str">
        <f ca="1">+IF(OFFSET('Hygiene Data'!$G$13,0,10*ROW('Hygiene Data'!G40))="","",OFFSET('Hygiene Data'!$G$13,0,10*ROW('Hygiene Data'!G40)))</f>
        <v/>
      </c>
      <c r="EA46" s="369" t="str">
        <f ca="1">+IF(OFFSET('Hygiene Data'!$H$11,0,10*ROW('Hygiene Data'!H40))="","",OFFSET('Hygiene Data'!$H$11,0,10*ROW('Hygiene Data'!H40)))</f>
        <v/>
      </c>
      <c r="EB46" s="369" t="str">
        <f ca="1">+IF(OFFSET('Hygiene Data'!$H$12,0,10*ROW('Hygiene Data'!H40))="","",OFFSET('Hygiene Data'!$H$12,0,10*ROW('Hygiene Data'!H40)))</f>
        <v/>
      </c>
      <c r="EC46" s="369" t="str">
        <f ca="1">+IF(OFFSET('Hygiene Data'!$H$13,0,10*ROW('Hygiene Data'!H40))="","",OFFSET('Hygiene Data'!$H$13,0,10*ROW('Hygiene Data'!H40)))</f>
        <v/>
      </c>
      <c r="ED46" s="369" t="str">
        <f ca="1">+IF(OFFSET('Hygiene Data'!$I$11,0,10*ROW('Hygiene Data'!I40))="","",OFFSET('Hygiene Data'!$I$11,0,10*ROW('Hygiene Data'!I40)))</f>
        <v/>
      </c>
      <c r="EE46" s="369" t="str">
        <f ca="1">+IF(OFFSET('Hygiene Data'!$I$12,0,10*ROW('Hygiene Data'!I40))="","",OFFSET('Hygiene Data'!$I$12,0,10*ROW('Hygiene Data'!I40)))</f>
        <v/>
      </c>
      <c r="EF46" s="369" t="str">
        <f ca="1">+IF(OFFSET('Hygiene Data'!$I$13,0,10*ROW('Hygiene Data'!I40))="","",OFFSET('Hygiene Data'!$I$13,0,10*ROW('Hygiene Data'!I40)))</f>
        <v/>
      </c>
    </row>
    <row r="47" spans="1:136" x14ac:dyDescent="0.25">
      <c r="A47" s="478" t="str">
        <f ca="1">+IF(OFFSET('Water Data'!$B$2,0,10*ROW('Water Data'!E41))="","",OFFSET('Water Data'!$B$2,0,10*ROW('Water Data'!E41)))</f>
        <v/>
      </c>
      <c r="B47" s="47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5" t="str">
        <f t="shared" ca="1" si="0"/>
        <v/>
      </c>
      <c r="D47" s="50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9" t="str">
        <f ca="1">+IF(OFFSET('Water Data'!$D$27,0,10*ROW('Water Data'!D41))="","",OFFSET('Water Data'!$D$27,0,10*ROW('Water Data'!D41)))</f>
        <v/>
      </c>
      <c r="BT47" s="369" t="str">
        <f ca="1">+IF(OFFSET('Water Data'!$D$28,0,10*ROW('Water Data'!D41))="","",OFFSET('Water Data'!$D$28,0,10*ROW('Water Data'!D41)))</f>
        <v/>
      </c>
      <c r="BU47" s="369" t="str">
        <f ca="1">+IF(OFFSET('Water Data'!$D$29,0,10*ROW('Water Data'!D41))="","",OFFSET('Water Data'!$D$29,0,10*ROW('Water Data'!D41)))</f>
        <v/>
      </c>
      <c r="BV47" s="369" t="str">
        <f ca="1">+IF(OFFSET('Water Data'!$E$27,0,10*ROW('Water Data'!E41))="","",OFFSET('Water Data'!$E$27,0,10*ROW('Water Data'!E41)))</f>
        <v/>
      </c>
      <c r="BW47" s="369" t="str">
        <f ca="1">+IF(OFFSET('Water Data'!$E$28,0,10*ROW('Water Data'!E41))="","",OFFSET('Water Data'!$E$28,0,10*ROW('Water Data'!E41)))</f>
        <v/>
      </c>
      <c r="BX47" s="369" t="str">
        <f ca="1">+IF(OFFSET('Water Data'!$E$29,0,10*ROW('Water Data'!E41))="","",OFFSET('Water Data'!$E$29,0,10*ROW('Water Data'!E41)))</f>
        <v/>
      </c>
      <c r="BY47" s="369" t="str">
        <f ca="1">+IF(OFFSET('Water Data'!$F$27,0,10*ROW('Water Data'!F41))="","",OFFSET('Water Data'!$F$27,0,10*ROW('Water Data'!F41)))</f>
        <v/>
      </c>
      <c r="BZ47" s="369" t="str">
        <f ca="1">+IF(OFFSET('Water Data'!$F$28,0,10*ROW('Water Data'!F41))="","",OFFSET('Water Data'!$F$28,0,10*ROW('Water Data'!F41)))</f>
        <v/>
      </c>
      <c r="CA47" s="369" t="str">
        <f ca="1">+IF(OFFSET('Water Data'!$F$29,0,10*ROW('Water Data'!F41))="","",OFFSET('Water Data'!$F$29,0,10*ROW('Water Data'!F41)))</f>
        <v/>
      </c>
      <c r="CB47" s="369" t="str">
        <f ca="1">+IF(OFFSET('Water Data'!$G$27,0,10*ROW('Water Data'!G41))="","",OFFSET('Water Data'!$G$27,0,10*ROW('Water Data'!G41)))</f>
        <v/>
      </c>
      <c r="CC47" s="369" t="str">
        <f ca="1">+IF(OFFSET('Water Data'!$G$28,0,10*ROW('Water Data'!G41))="","",OFFSET('Water Data'!$G$28,0,10*ROW('Water Data'!G41)))</f>
        <v/>
      </c>
      <c r="CD47" s="369" t="str">
        <f ca="1">+IF(OFFSET('Water Data'!$G$29,0,10*ROW('Water Data'!G41))="","",OFFSET('Water Data'!$G$29,0,10*ROW('Water Data'!G41)))</f>
        <v/>
      </c>
      <c r="CE47" s="369" t="str">
        <f ca="1">+IF(OFFSET('Water Data'!$H$27,0,10*ROW('Water Data'!H41))="","",OFFSET('Water Data'!$H$27,0,10*ROW('Water Data'!H41)))</f>
        <v/>
      </c>
      <c r="CF47" s="369" t="str">
        <f ca="1">+IF(OFFSET('Water Data'!$H$28,0,10*ROW('Water Data'!H41))="","",OFFSET('Water Data'!$H$28,0,10*ROW('Water Data'!H41)))</f>
        <v/>
      </c>
      <c r="CG47" s="369" t="str">
        <f ca="1">+IF(OFFSET('Water Data'!$H$29,0,10*ROW('Water Data'!H41))="","",OFFSET('Water Data'!$H$29,0,10*ROW('Water Data'!H41)))</f>
        <v/>
      </c>
      <c r="CH47" s="369" t="str">
        <f ca="1">+IF(OFFSET('Water Data'!$I$27,0,10*ROW('Water Data'!I41))="","",OFFSET('Water Data'!$I$27,0,10*ROW('Water Data'!I41)))</f>
        <v/>
      </c>
      <c r="CI47" s="369" t="str">
        <f ca="1">+IF(OFFSET('Water Data'!$I$28,0,10*ROW('Water Data'!I41))="","",OFFSET('Water Data'!$I$28,0,10*ROW('Water Data'!I41)))</f>
        <v/>
      </c>
      <c r="CJ47" s="369" t="str">
        <f ca="1">+IF(OFFSET('Water Data'!$I$29,0,10*ROW('Water Data'!I41))="","",OFFSET('Water Data'!$I$29,0,10*ROW('Water Data'!I41)))</f>
        <v/>
      </c>
      <c r="CK47" s="369" t="str">
        <f ca="1">+IF(OFFSET('Sanitation Data'!$D$28,0,10*ROW('Sanitation Data'!D41))="","",OFFSET('Sanitation Data'!$D$28,0,10*ROW('Sanitation Data'!D41)))</f>
        <v/>
      </c>
      <c r="CL47" s="369" t="str">
        <f ca="1">+IF(OFFSET('Sanitation Data'!$D$29,0,10*ROW('Sanitation Data'!D41))="","",OFFSET('Sanitation Data'!$D$29,0,10*ROW('Sanitation Data'!D41)))</f>
        <v/>
      </c>
      <c r="CM47" s="369" t="str">
        <f ca="1">+IF(OFFSET('Sanitation Data'!$D$30,0,10*ROW('Sanitation Data'!D41))="","",OFFSET('Sanitation Data'!$D$30,0,10*ROW('Sanitation Data'!D41)))</f>
        <v/>
      </c>
      <c r="CN47" s="369" t="str">
        <f ca="1">+IF(OFFSET('Sanitation Data'!$D$31,0,10*ROW('Sanitation Data'!D41))="","",OFFSET('Sanitation Data'!$D$31,0,10*ROW('Sanitation Data'!D41)))</f>
        <v/>
      </c>
      <c r="CO47" s="369" t="str">
        <f ca="1">+IF(OFFSET('Sanitation Data'!$D$32,0,10*ROW('Sanitation Data'!D41))="","",OFFSET('Sanitation Data'!$D$32,0,10*ROW('Sanitation Data'!D41)))</f>
        <v/>
      </c>
      <c r="CP47" s="369" t="str">
        <f ca="1">+IF(OFFSET('Sanitation Data'!$E$28,0,10*ROW('Sanitation Data'!E41))="","",OFFSET('Sanitation Data'!$E$28,0,10*ROW('Sanitation Data'!E41)))</f>
        <v/>
      </c>
      <c r="CQ47" s="369" t="str">
        <f ca="1">+IF(OFFSET('Sanitation Data'!$E$29,0,10*ROW('Sanitation Data'!E41))="","",OFFSET('Sanitation Data'!$E$29,0,10*ROW('Sanitation Data'!E41)))</f>
        <v/>
      </c>
      <c r="CR47" s="369" t="str">
        <f ca="1">+IF(OFFSET('Sanitation Data'!$E$30,0,10*ROW('Sanitation Data'!E41))="","",OFFSET('Sanitation Data'!$E$30,0,10*ROW('Sanitation Data'!E41)))</f>
        <v/>
      </c>
      <c r="CS47" s="369" t="str">
        <f ca="1">+IF(OFFSET('Sanitation Data'!$E$31,0,10*ROW('Sanitation Data'!E41))="","",OFFSET('Sanitation Data'!$E$31,0,10*ROW('Sanitation Data'!E41)))</f>
        <v/>
      </c>
      <c r="CT47" s="369" t="str">
        <f ca="1">+IF(OFFSET('Sanitation Data'!$E$32,0,10*ROW('Sanitation Data'!E41))="","",OFFSET('Sanitation Data'!$E$32,0,10*ROW('Sanitation Data'!E41)))</f>
        <v/>
      </c>
      <c r="CU47" s="369" t="str">
        <f ca="1">+IF(OFFSET('Sanitation Data'!$F$28,0,10*ROW('Sanitation Data'!F41))="","",OFFSET('Sanitation Data'!$F$28,0,10*ROW('Sanitation Data'!F41)))</f>
        <v/>
      </c>
      <c r="CV47" s="369" t="str">
        <f ca="1">+IF(OFFSET('Sanitation Data'!$F$29,0,10*ROW('Sanitation Data'!F41))="","",OFFSET('Sanitation Data'!$F$29,0,10*ROW('Sanitation Data'!F41)))</f>
        <v/>
      </c>
      <c r="CW47" s="369" t="str">
        <f ca="1">+IF(OFFSET('Sanitation Data'!$F$30,0,10*ROW('Sanitation Data'!F41))="","",OFFSET('Sanitation Data'!$F$30,0,10*ROW('Sanitation Data'!F41)))</f>
        <v/>
      </c>
      <c r="CX47" s="369" t="str">
        <f ca="1">+IF(OFFSET('Sanitation Data'!$F$31,0,10*ROW('Sanitation Data'!F41))="","",OFFSET('Sanitation Data'!$F$31,0,10*ROW('Sanitation Data'!F41)))</f>
        <v/>
      </c>
      <c r="CY47" s="369" t="str">
        <f ca="1">+IF(OFFSET('Sanitation Data'!$F$32,0,10*ROW('Sanitation Data'!F41))="","",OFFSET('Sanitation Data'!$F$32,0,10*ROW('Sanitation Data'!F41)))</f>
        <v/>
      </c>
      <c r="CZ47" s="369" t="str">
        <f ca="1">+IF(OFFSET('Sanitation Data'!$G$28,0,10*ROW('Sanitation Data'!G41))="","",OFFSET('Sanitation Data'!$G$28,0,10*ROW('Sanitation Data'!G41)))</f>
        <v/>
      </c>
      <c r="DA47" s="369" t="str">
        <f ca="1">+IF(OFFSET('Sanitation Data'!$G$29,0,10*ROW('Sanitation Data'!G41))="","",OFFSET('Sanitation Data'!$G$29,0,10*ROW('Sanitation Data'!G41)))</f>
        <v/>
      </c>
      <c r="DB47" s="369" t="str">
        <f ca="1">+IF(OFFSET('Sanitation Data'!$G$30,0,10*ROW('Sanitation Data'!G41))="","",OFFSET('Sanitation Data'!$G$30,0,10*ROW('Sanitation Data'!G41)))</f>
        <v/>
      </c>
      <c r="DC47" s="369" t="str">
        <f ca="1">+IF(OFFSET('Sanitation Data'!$G$31,0,10*ROW('Sanitation Data'!G41))="","",OFFSET('Sanitation Data'!$G$31,0,10*ROW('Sanitation Data'!G41)))</f>
        <v/>
      </c>
      <c r="DD47" s="369" t="str">
        <f ca="1">+IF(OFFSET('Sanitation Data'!$G$32,0,10*ROW('Sanitation Data'!G41))="","",OFFSET('Sanitation Data'!$G$32,0,10*ROW('Sanitation Data'!G41)))</f>
        <v/>
      </c>
      <c r="DE47" s="369" t="str">
        <f ca="1">+IF(OFFSET('Sanitation Data'!$H$28,0,10*ROW('Sanitation Data'!H41))="","",OFFSET('Sanitation Data'!$H$28,0,10*ROW('Sanitation Data'!H41)))</f>
        <v/>
      </c>
      <c r="DF47" s="369" t="str">
        <f ca="1">+IF(OFFSET('Sanitation Data'!$H$29,0,10*ROW('Sanitation Data'!H41))="","",OFFSET('Sanitation Data'!$H$29,0,10*ROW('Sanitation Data'!H41)))</f>
        <v/>
      </c>
      <c r="DG47" s="369" t="str">
        <f ca="1">+IF(OFFSET('Sanitation Data'!$H$30,0,10*ROW('Sanitation Data'!H41))="","",OFFSET('Sanitation Data'!$H$30,0,10*ROW('Sanitation Data'!H41)))</f>
        <v/>
      </c>
      <c r="DH47" s="369" t="str">
        <f ca="1">+IF(OFFSET('Sanitation Data'!$H$31,0,10*ROW('Sanitation Data'!H41))="","",OFFSET('Sanitation Data'!$H$31,0,10*ROW('Sanitation Data'!H41)))</f>
        <v/>
      </c>
      <c r="DI47" s="369" t="str">
        <f ca="1">+IF(OFFSET('Sanitation Data'!$H$32,0,10*ROW('Sanitation Data'!H41))="","",OFFSET('Sanitation Data'!$H$32,0,10*ROW('Sanitation Data'!H41)))</f>
        <v/>
      </c>
      <c r="DJ47" s="369" t="str">
        <f ca="1">+IF(OFFSET('Sanitation Data'!$I$28,0,10*ROW('Sanitation Data'!I41))="","",OFFSET('Sanitation Data'!$I$28,0,10*ROW('Sanitation Data'!I41)))</f>
        <v/>
      </c>
      <c r="DK47" s="369" t="str">
        <f ca="1">+IF(OFFSET('Sanitation Data'!$I$29,0,10*ROW('Sanitation Data'!I41))="","",OFFSET('Sanitation Data'!$I$29,0,10*ROW('Sanitation Data'!I41)))</f>
        <v/>
      </c>
      <c r="DL47" s="369" t="str">
        <f ca="1">+IF(OFFSET('Sanitation Data'!$I$30,0,10*ROW('Sanitation Data'!I41))="","",OFFSET('Sanitation Data'!$I$30,0,10*ROW('Sanitation Data'!I41)))</f>
        <v/>
      </c>
      <c r="DM47" s="369" t="str">
        <f ca="1">+IF(OFFSET('Sanitation Data'!$I$31,0,10*ROW('Sanitation Data'!I41))="","",OFFSET('Sanitation Data'!$I$31,0,10*ROW('Sanitation Data'!I41)))</f>
        <v/>
      </c>
      <c r="DN47" s="369" t="str">
        <f ca="1">+IF(OFFSET('Sanitation Data'!$I$32,0,10*ROW('Sanitation Data'!I41))="","",OFFSET('Sanitation Data'!$I$32,0,10*ROW('Sanitation Data'!I41)))</f>
        <v/>
      </c>
      <c r="DO47" s="369" t="str">
        <f ca="1">+IF(OFFSET('Hygiene Data'!$D$11,0,10*ROW('Hygiene Data'!D41))="","",OFFSET('Hygiene Data'!$D$11,0,10*ROW('Hygiene Data'!D41)))</f>
        <v/>
      </c>
      <c r="DP47" s="369" t="str">
        <f ca="1">+IF(OFFSET('Hygiene Data'!$D$12,0,10*ROW('Hygiene Data'!D41))="","",OFFSET('Hygiene Data'!$D$12,0,10*ROW('Hygiene Data'!D41)))</f>
        <v/>
      </c>
      <c r="DQ47" s="369" t="str">
        <f ca="1">+IF(OFFSET('Hygiene Data'!$D$13,0,10*ROW('Hygiene Data'!D41))="","",OFFSET('Hygiene Data'!$D$13,0,10*ROW('Hygiene Data'!D41)))</f>
        <v/>
      </c>
      <c r="DR47" s="369" t="str">
        <f ca="1">+IF(OFFSET('Hygiene Data'!$E$11,0,10*ROW('Hygiene Data'!E41))="","",OFFSET('Hygiene Data'!$E$11,0,10*ROW('Hygiene Data'!E41)))</f>
        <v/>
      </c>
      <c r="DS47" s="369" t="str">
        <f ca="1">+IF(OFFSET('Hygiene Data'!$E$12,0,10*ROW('Hygiene Data'!E41))="","",OFFSET('Hygiene Data'!$E$12,0,10*ROW('Hygiene Data'!E41)))</f>
        <v/>
      </c>
      <c r="DT47" s="369" t="str">
        <f ca="1">+IF(OFFSET('Hygiene Data'!$E$13,0,10*ROW('Hygiene Data'!E41))="","",OFFSET('Hygiene Data'!$E$13,0,10*ROW('Hygiene Data'!E41)))</f>
        <v/>
      </c>
      <c r="DU47" s="369" t="str">
        <f ca="1">+IF(OFFSET('Hygiene Data'!$F$11,0,10*ROW('Hygiene Data'!F41))="","",OFFSET('Hygiene Data'!$F$11,0,10*ROW('Hygiene Data'!F41)))</f>
        <v/>
      </c>
      <c r="DV47" s="369" t="str">
        <f ca="1">+IF(OFFSET('Hygiene Data'!$F$12,0,10*ROW('Hygiene Data'!F41))="","",OFFSET('Hygiene Data'!$F$12,0,10*ROW('Hygiene Data'!F41)))</f>
        <v/>
      </c>
      <c r="DW47" s="369" t="str">
        <f ca="1">+IF(OFFSET('Hygiene Data'!$F$13,0,10*ROW('Hygiene Data'!F41))="","",OFFSET('Hygiene Data'!$F$13,0,10*ROW('Hygiene Data'!F41)))</f>
        <v/>
      </c>
      <c r="DX47" s="369" t="str">
        <f ca="1">+IF(OFFSET('Hygiene Data'!$G$11,0,10*ROW('Hygiene Data'!G41))="","",OFFSET('Hygiene Data'!$G$11,0,10*ROW('Hygiene Data'!G41)))</f>
        <v/>
      </c>
      <c r="DY47" s="369" t="str">
        <f ca="1">+IF(OFFSET('Hygiene Data'!$G$12,0,10*ROW('Hygiene Data'!G41))="","",OFFSET('Hygiene Data'!$G$12,0,10*ROW('Hygiene Data'!G41)))</f>
        <v/>
      </c>
      <c r="DZ47" s="369" t="str">
        <f ca="1">+IF(OFFSET('Hygiene Data'!$G$13,0,10*ROW('Hygiene Data'!G41))="","",OFFSET('Hygiene Data'!$G$13,0,10*ROW('Hygiene Data'!G41)))</f>
        <v/>
      </c>
      <c r="EA47" s="369" t="str">
        <f ca="1">+IF(OFFSET('Hygiene Data'!$H$11,0,10*ROW('Hygiene Data'!H41))="","",OFFSET('Hygiene Data'!$H$11,0,10*ROW('Hygiene Data'!H41)))</f>
        <v/>
      </c>
      <c r="EB47" s="369" t="str">
        <f ca="1">+IF(OFFSET('Hygiene Data'!$H$12,0,10*ROW('Hygiene Data'!H41))="","",OFFSET('Hygiene Data'!$H$12,0,10*ROW('Hygiene Data'!H41)))</f>
        <v/>
      </c>
      <c r="EC47" s="369" t="str">
        <f ca="1">+IF(OFFSET('Hygiene Data'!$H$13,0,10*ROW('Hygiene Data'!H41))="","",OFFSET('Hygiene Data'!$H$13,0,10*ROW('Hygiene Data'!H41)))</f>
        <v/>
      </c>
      <c r="ED47" s="369" t="str">
        <f ca="1">+IF(OFFSET('Hygiene Data'!$I$11,0,10*ROW('Hygiene Data'!I41))="","",OFFSET('Hygiene Data'!$I$11,0,10*ROW('Hygiene Data'!I41)))</f>
        <v/>
      </c>
      <c r="EE47" s="369" t="str">
        <f ca="1">+IF(OFFSET('Hygiene Data'!$I$12,0,10*ROW('Hygiene Data'!I41))="","",OFFSET('Hygiene Data'!$I$12,0,10*ROW('Hygiene Data'!I41)))</f>
        <v/>
      </c>
      <c r="EF47" s="369" t="str">
        <f ca="1">+IF(OFFSET('Hygiene Data'!$I$13,0,10*ROW('Hygiene Data'!I41))="","",OFFSET('Hygiene Data'!$I$13,0,10*ROW('Hygiene Data'!I41)))</f>
        <v/>
      </c>
    </row>
    <row r="48" spans="1:136" x14ac:dyDescent="0.25">
      <c r="A48" s="478" t="str">
        <f ca="1">+IF(OFFSET('Water Data'!$B$2,0,10*ROW('Water Data'!E42))="","",OFFSET('Water Data'!$B$2,0,10*ROW('Water Data'!E42)))</f>
        <v/>
      </c>
      <c r="B48" s="47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5" t="str">
        <f t="shared" ca="1" si="0"/>
        <v/>
      </c>
      <c r="D48" s="50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9" t="str">
        <f ca="1">+IF(OFFSET('Water Data'!$D$27,0,10*ROW('Water Data'!D42))="","",OFFSET('Water Data'!$D$27,0,10*ROW('Water Data'!D42)))</f>
        <v/>
      </c>
      <c r="BT48" s="369" t="str">
        <f ca="1">+IF(OFFSET('Water Data'!$D$28,0,10*ROW('Water Data'!D42))="","",OFFSET('Water Data'!$D$28,0,10*ROW('Water Data'!D42)))</f>
        <v/>
      </c>
      <c r="BU48" s="369" t="str">
        <f ca="1">+IF(OFFSET('Water Data'!$D$29,0,10*ROW('Water Data'!D42))="","",OFFSET('Water Data'!$D$29,0,10*ROW('Water Data'!D42)))</f>
        <v/>
      </c>
      <c r="BV48" s="369" t="str">
        <f ca="1">+IF(OFFSET('Water Data'!$E$27,0,10*ROW('Water Data'!E42))="","",OFFSET('Water Data'!$E$27,0,10*ROW('Water Data'!E42)))</f>
        <v/>
      </c>
      <c r="BW48" s="369" t="str">
        <f ca="1">+IF(OFFSET('Water Data'!$E$28,0,10*ROW('Water Data'!E42))="","",OFFSET('Water Data'!$E$28,0,10*ROW('Water Data'!E42)))</f>
        <v/>
      </c>
      <c r="BX48" s="369" t="str">
        <f ca="1">+IF(OFFSET('Water Data'!$E$29,0,10*ROW('Water Data'!E42))="","",OFFSET('Water Data'!$E$29,0,10*ROW('Water Data'!E42)))</f>
        <v/>
      </c>
      <c r="BY48" s="369" t="str">
        <f ca="1">+IF(OFFSET('Water Data'!$F$27,0,10*ROW('Water Data'!F42))="","",OFFSET('Water Data'!$F$27,0,10*ROW('Water Data'!F42)))</f>
        <v/>
      </c>
      <c r="BZ48" s="369" t="str">
        <f ca="1">+IF(OFFSET('Water Data'!$F$28,0,10*ROW('Water Data'!F42))="","",OFFSET('Water Data'!$F$28,0,10*ROW('Water Data'!F42)))</f>
        <v/>
      </c>
      <c r="CA48" s="369" t="str">
        <f ca="1">+IF(OFFSET('Water Data'!$F$29,0,10*ROW('Water Data'!F42))="","",OFFSET('Water Data'!$F$29,0,10*ROW('Water Data'!F42)))</f>
        <v/>
      </c>
      <c r="CB48" s="369" t="str">
        <f ca="1">+IF(OFFSET('Water Data'!$G$27,0,10*ROW('Water Data'!G42))="","",OFFSET('Water Data'!$G$27,0,10*ROW('Water Data'!G42)))</f>
        <v/>
      </c>
      <c r="CC48" s="369" t="str">
        <f ca="1">+IF(OFFSET('Water Data'!$G$28,0,10*ROW('Water Data'!G42))="","",OFFSET('Water Data'!$G$28,0,10*ROW('Water Data'!G42)))</f>
        <v/>
      </c>
      <c r="CD48" s="369" t="str">
        <f ca="1">+IF(OFFSET('Water Data'!$G$29,0,10*ROW('Water Data'!G42))="","",OFFSET('Water Data'!$G$29,0,10*ROW('Water Data'!G42)))</f>
        <v/>
      </c>
      <c r="CE48" s="369" t="str">
        <f ca="1">+IF(OFFSET('Water Data'!$H$27,0,10*ROW('Water Data'!H42))="","",OFFSET('Water Data'!$H$27,0,10*ROW('Water Data'!H42)))</f>
        <v/>
      </c>
      <c r="CF48" s="369" t="str">
        <f ca="1">+IF(OFFSET('Water Data'!$H$28,0,10*ROW('Water Data'!H42))="","",OFFSET('Water Data'!$H$28,0,10*ROW('Water Data'!H42)))</f>
        <v/>
      </c>
      <c r="CG48" s="369" t="str">
        <f ca="1">+IF(OFFSET('Water Data'!$H$29,0,10*ROW('Water Data'!H42))="","",OFFSET('Water Data'!$H$29,0,10*ROW('Water Data'!H42)))</f>
        <v/>
      </c>
      <c r="CH48" s="369" t="str">
        <f ca="1">+IF(OFFSET('Water Data'!$I$27,0,10*ROW('Water Data'!I42))="","",OFFSET('Water Data'!$I$27,0,10*ROW('Water Data'!I42)))</f>
        <v/>
      </c>
      <c r="CI48" s="369" t="str">
        <f ca="1">+IF(OFFSET('Water Data'!$I$28,0,10*ROW('Water Data'!I42))="","",OFFSET('Water Data'!$I$28,0,10*ROW('Water Data'!I42)))</f>
        <v/>
      </c>
      <c r="CJ48" s="369" t="str">
        <f ca="1">+IF(OFFSET('Water Data'!$I$29,0,10*ROW('Water Data'!I42))="","",OFFSET('Water Data'!$I$29,0,10*ROW('Water Data'!I42)))</f>
        <v/>
      </c>
      <c r="CK48" s="369" t="str">
        <f ca="1">+IF(OFFSET('Sanitation Data'!$D$28,0,10*ROW('Sanitation Data'!D42))="","",OFFSET('Sanitation Data'!$D$28,0,10*ROW('Sanitation Data'!D42)))</f>
        <v/>
      </c>
      <c r="CL48" s="369" t="str">
        <f ca="1">+IF(OFFSET('Sanitation Data'!$D$29,0,10*ROW('Sanitation Data'!D42))="","",OFFSET('Sanitation Data'!$D$29,0,10*ROW('Sanitation Data'!D42)))</f>
        <v/>
      </c>
      <c r="CM48" s="369" t="str">
        <f ca="1">+IF(OFFSET('Sanitation Data'!$D$30,0,10*ROW('Sanitation Data'!D42))="","",OFFSET('Sanitation Data'!$D$30,0,10*ROW('Sanitation Data'!D42)))</f>
        <v/>
      </c>
      <c r="CN48" s="369" t="str">
        <f ca="1">+IF(OFFSET('Sanitation Data'!$D$31,0,10*ROW('Sanitation Data'!D42))="","",OFFSET('Sanitation Data'!$D$31,0,10*ROW('Sanitation Data'!D42)))</f>
        <v/>
      </c>
      <c r="CO48" s="369" t="str">
        <f ca="1">+IF(OFFSET('Sanitation Data'!$D$32,0,10*ROW('Sanitation Data'!D42))="","",OFFSET('Sanitation Data'!$D$32,0,10*ROW('Sanitation Data'!D42)))</f>
        <v/>
      </c>
      <c r="CP48" s="369" t="str">
        <f ca="1">+IF(OFFSET('Sanitation Data'!$E$28,0,10*ROW('Sanitation Data'!E42))="","",OFFSET('Sanitation Data'!$E$28,0,10*ROW('Sanitation Data'!E42)))</f>
        <v/>
      </c>
      <c r="CQ48" s="369" t="str">
        <f ca="1">+IF(OFFSET('Sanitation Data'!$E$29,0,10*ROW('Sanitation Data'!E42))="","",OFFSET('Sanitation Data'!$E$29,0,10*ROW('Sanitation Data'!E42)))</f>
        <v/>
      </c>
      <c r="CR48" s="369" t="str">
        <f ca="1">+IF(OFFSET('Sanitation Data'!$E$30,0,10*ROW('Sanitation Data'!E42))="","",OFFSET('Sanitation Data'!$E$30,0,10*ROW('Sanitation Data'!E42)))</f>
        <v/>
      </c>
      <c r="CS48" s="369" t="str">
        <f ca="1">+IF(OFFSET('Sanitation Data'!$E$31,0,10*ROW('Sanitation Data'!E42))="","",OFFSET('Sanitation Data'!$E$31,0,10*ROW('Sanitation Data'!E42)))</f>
        <v/>
      </c>
      <c r="CT48" s="369" t="str">
        <f ca="1">+IF(OFFSET('Sanitation Data'!$E$32,0,10*ROW('Sanitation Data'!E42))="","",OFFSET('Sanitation Data'!$E$32,0,10*ROW('Sanitation Data'!E42)))</f>
        <v/>
      </c>
      <c r="CU48" s="369" t="str">
        <f ca="1">+IF(OFFSET('Sanitation Data'!$F$28,0,10*ROW('Sanitation Data'!F42))="","",OFFSET('Sanitation Data'!$F$28,0,10*ROW('Sanitation Data'!F42)))</f>
        <v/>
      </c>
      <c r="CV48" s="369" t="str">
        <f ca="1">+IF(OFFSET('Sanitation Data'!$F$29,0,10*ROW('Sanitation Data'!F42))="","",OFFSET('Sanitation Data'!$F$29,0,10*ROW('Sanitation Data'!F42)))</f>
        <v/>
      </c>
      <c r="CW48" s="369" t="str">
        <f ca="1">+IF(OFFSET('Sanitation Data'!$F$30,0,10*ROW('Sanitation Data'!F42))="","",OFFSET('Sanitation Data'!$F$30,0,10*ROW('Sanitation Data'!F42)))</f>
        <v/>
      </c>
      <c r="CX48" s="369" t="str">
        <f ca="1">+IF(OFFSET('Sanitation Data'!$F$31,0,10*ROW('Sanitation Data'!F42))="","",OFFSET('Sanitation Data'!$F$31,0,10*ROW('Sanitation Data'!F42)))</f>
        <v/>
      </c>
      <c r="CY48" s="369" t="str">
        <f ca="1">+IF(OFFSET('Sanitation Data'!$F$32,0,10*ROW('Sanitation Data'!F42))="","",OFFSET('Sanitation Data'!$F$32,0,10*ROW('Sanitation Data'!F42)))</f>
        <v/>
      </c>
      <c r="CZ48" s="369" t="str">
        <f ca="1">+IF(OFFSET('Sanitation Data'!$G$28,0,10*ROW('Sanitation Data'!G42))="","",OFFSET('Sanitation Data'!$G$28,0,10*ROW('Sanitation Data'!G42)))</f>
        <v/>
      </c>
      <c r="DA48" s="369" t="str">
        <f ca="1">+IF(OFFSET('Sanitation Data'!$G$29,0,10*ROW('Sanitation Data'!G42))="","",OFFSET('Sanitation Data'!$G$29,0,10*ROW('Sanitation Data'!G42)))</f>
        <v/>
      </c>
      <c r="DB48" s="369" t="str">
        <f ca="1">+IF(OFFSET('Sanitation Data'!$G$30,0,10*ROW('Sanitation Data'!G42))="","",OFFSET('Sanitation Data'!$G$30,0,10*ROW('Sanitation Data'!G42)))</f>
        <v/>
      </c>
      <c r="DC48" s="369" t="str">
        <f ca="1">+IF(OFFSET('Sanitation Data'!$G$31,0,10*ROW('Sanitation Data'!G42))="","",OFFSET('Sanitation Data'!$G$31,0,10*ROW('Sanitation Data'!G42)))</f>
        <v/>
      </c>
      <c r="DD48" s="369" t="str">
        <f ca="1">+IF(OFFSET('Sanitation Data'!$G$32,0,10*ROW('Sanitation Data'!G42))="","",OFFSET('Sanitation Data'!$G$32,0,10*ROW('Sanitation Data'!G42)))</f>
        <v/>
      </c>
      <c r="DE48" s="369" t="str">
        <f ca="1">+IF(OFFSET('Sanitation Data'!$H$28,0,10*ROW('Sanitation Data'!H42))="","",OFFSET('Sanitation Data'!$H$28,0,10*ROW('Sanitation Data'!H42)))</f>
        <v/>
      </c>
      <c r="DF48" s="369" t="str">
        <f ca="1">+IF(OFFSET('Sanitation Data'!$H$29,0,10*ROW('Sanitation Data'!H42))="","",OFFSET('Sanitation Data'!$H$29,0,10*ROW('Sanitation Data'!H42)))</f>
        <v/>
      </c>
      <c r="DG48" s="369" t="str">
        <f ca="1">+IF(OFFSET('Sanitation Data'!$H$30,0,10*ROW('Sanitation Data'!H42))="","",OFFSET('Sanitation Data'!$H$30,0,10*ROW('Sanitation Data'!H42)))</f>
        <v/>
      </c>
      <c r="DH48" s="369" t="str">
        <f ca="1">+IF(OFFSET('Sanitation Data'!$H$31,0,10*ROW('Sanitation Data'!H42))="","",OFFSET('Sanitation Data'!$H$31,0,10*ROW('Sanitation Data'!H42)))</f>
        <v/>
      </c>
      <c r="DI48" s="369" t="str">
        <f ca="1">+IF(OFFSET('Sanitation Data'!$H$32,0,10*ROW('Sanitation Data'!H42))="","",OFFSET('Sanitation Data'!$H$32,0,10*ROW('Sanitation Data'!H42)))</f>
        <v/>
      </c>
      <c r="DJ48" s="369" t="str">
        <f ca="1">+IF(OFFSET('Sanitation Data'!$I$28,0,10*ROW('Sanitation Data'!I42))="","",OFFSET('Sanitation Data'!$I$28,0,10*ROW('Sanitation Data'!I42)))</f>
        <v/>
      </c>
      <c r="DK48" s="369" t="str">
        <f ca="1">+IF(OFFSET('Sanitation Data'!$I$29,0,10*ROW('Sanitation Data'!I42))="","",OFFSET('Sanitation Data'!$I$29,0,10*ROW('Sanitation Data'!I42)))</f>
        <v/>
      </c>
      <c r="DL48" s="369" t="str">
        <f ca="1">+IF(OFFSET('Sanitation Data'!$I$30,0,10*ROW('Sanitation Data'!I42))="","",OFFSET('Sanitation Data'!$I$30,0,10*ROW('Sanitation Data'!I42)))</f>
        <v/>
      </c>
      <c r="DM48" s="369" t="str">
        <f ca="1">+IF(OFFSET('Sanitation Data'!$I$31,0,10*ROW('Sanitation Data'!I42))="","",OFFSET('Sanitation Data'!$I$31,0,10*ROW('Sanitation Data'!I42)))</f>
        <v/>
      </c>
      <c r="DN48" s="369" t="str">
        <f ca="1">+IF(OFFSET('Sanitation Data'!$I$32,0,10*ROW('Sanitation Data'!I42))="","",OFFSET('Sanitation Data'!$I$32,0,10*ROW('Sanitation Data'!I42)))</f>
        <v/>
      </c>
      <c r="DO48" s="369" t="str">
        <f ca="1">+IF(OFFSET('Hygiene Data'!$D$11,0,10*ROW('Hygiene Data'!D42))="","",OFFSET('Hygiene Data'!$D$11,0,10*ROW('Hygiene Data'!D42)))</f>
        <v/>
      </c>
      <c r="DP48" s="369" t="str">
        <f ca="1">+IF(OFFSET('Hygiene Data'!$D$12,0,10*ROW('Hygiene Data'!D42))="","",OFFSET('Hygiene Data'!$D$12,0,10*ROW('Hygiene Data'!D42)))</f>
        <v/>
      </c>
      <c r="DQ48" s="369" t="str">
        <f ca="1">+IF(OFFSET('Hygiene Data'!$D$13,0,10*ROW('Hygiene Data'!D42))="","",OFFSET('Hygiene Data'!$D$13,0,10*ROW('Hygiene Data'!D42)))</f>
        <v/>
      </c>
      <c r="DR48" s="369" t="str">
        <f ca="1">+IF(OFFSET('Hygiene Data'!$E$11,0,10*ROW('Hygiene Data'!E42))="","",OFFSET('Hygiene Data'!$E$11,0,10*ROW('Hygiene Data'!E42)))</f>
        <v/>
      </c>
      <c r="DS48" s="369" t="str">
        <f ca="1">+IF(OFFSET('Hygiene Data'!$E$12,0,10*ROW('Hygiene Data'!E42))="","",OFFSET('Hygiene Data'!$E$12,0,10*ROW('Hygiene Data'!E42)))</f>
        <v/>
      </c>
      <c r="DT48" s="369" t="str">
        <f ca="1">+IF(OFFSET('Hygiene Data'!$E$13,0,10*ROW('Hygiene Data'!E42))="","",OFFSET('Hygiene Data'!$E$13,0,10*ROW('Hygiene Data'!E42)))</f>
        <v/>
      </c>
      <c r="DU48" s="369" t="str">
        <f ca="1">+IF(OFFSET('Hygiene Data'!$F$11,0,10*ROW('Hygiene Data'!F42))="","",OFFSET('Hygiene Data'!$F$11,0,10*ROW('Hygiene Data'!F42)))</f>
        <v/>
      </c>
      <c r="DV48" s="369" t="str">
        <f ca="1">+IF(OFFSET('Hygiene Data'!$F$12,0,10*ROW('Hygiene Data'!F42))="","",OFFSET('Hygiene Data'!$F$12,0,10*ROW('Hygiene Data'!F42)))</f>
        <v/>
      </c>
      <c r="DW48" s="369" t="str">
        <f ca="1">+IF(OFFSET('Hygiene Data'!$F$13,0,10*ROW('Hygiene Data'!F42))="","",OFFSET('Hygiene Data'!$F$13,0,10*ROW('Hygiene Data'!F42)))</f>
        <v/>
      </c>
      <c r="DX48" s="369" t="str">
        <f ca="1">+IF(OFFSET('Hygiene Data'!$G$11,0,10*ROW('Hygiene Data'!G42))="","",OFFSET('Hygiene Data'!$G$11,0,10*ROW('Hygiene Data'!G42)))</f>
        <v/>
      </c>
      <c r="DY48" s="369" t="str">
        <f ca="1">+IF(OFFSET('Hygiene Data'!$G$12,0,10*ROW('Hygiene Data'!G42))="","",OFFSET('Hygiene Data'!$G$12,0,10*ROW('Hygiene Data'!G42)))</f>
        <v/>
      </c>
      <c r="DZ48" s="369" t="str">
        <f ca="1">+IF(OFFSET('Hygiene Data'!$G$13,0,10*ROW('Hygiene Data'!G42))="","",OFFSET('Hygiene Data'!$G$13,0,10*ROW('Hygiene Data'!G42)))</f>
        <v/>
      </c>
      <c r="EA48" s="369" t="str">
        <f ca="1">+IF(OFFSET('Hygiene Data'!$H$11,0,10*ROW('Hygiene Data'!H42))="","",OFFSET('Hygiene Data'!$H$11,0,10*ROW('Hygiene Data'!H42)))</f>
        <v/>
      </c>
      <c r="EB48" s="369" t="str">
        <f ca="1">+IF(OFFSET('Hygiene Data'!$H$12,0,10*ROW('Hygiene Data'!H42))="","",OFFSET('Hygiene Data'!$H$12,0,10*ROW('Hygiene Data'!H42)))</f>
        <v/>
      </c>
      <c r="EC48" s="369" t="str">
        <f ca="1">+IF(OFFSET('Hygiene Data'!$H$13,0,10*ROW('Hygiene Data'!H42))="","",OFFSET('Hygiene Data'!$H$13,0,10*ROW('Hygiene Data'!H42)))</f>
        <v/>
      </c>
      <c r="ED48" s="369" t="str">
        <f ca="1">+IF(OFFSET('Hygiene Data'!$I$11,0,10*ROW('Hygiene Data'!I42))="","",OFFSET('Hygiene Data'!$I$11,0,10*ROW('Hygiene Data'!I42)))</f>
        <v/>
      </c>
      <c r="EE48" s="369" t="str">
        <f ca="1">+IF(OFFSET('Hygiene Data'!$I$12,0,10*ROW('Hygiene Data'!I42))="","",OFFSET('Hygiene Data'!$I$12,0,10*ROW('Hygiene Data'!I42)))</f>
        <v/>
      </c>
      <c r="EF48" s="369" t="str">
        <f ca="1">+IF(OFFSET('Hygiene Data'!$I$13,0,10*ROW('Hygiene Data'!I42))="","",OFFSET('Hygiene Data'!$I$13,0,10*ROW('Hygiene Data'!I42)))</f>
        <v/>
      </c>
    </row>
    <row r="49" spans="1:136" x14ac:dyDescent="0.25">
      <c r="A49" s="478" t="str">
        <f ca="1">+IF(OFFSET('Water Data'!$B$2,0,10*ROW('Water Data'!E43))="","",OFFSET('Water Data'!$B$2,0,10*ROW('Water Data'!E43)))</f>
        <v/>
      </c>
      <c r="B49" s="47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5" t="str">
        <f t="shared" ca="1" si="0"/>
        <v/>
      </c>
      <c r="D49" s="50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9" t="str">
        <f ca="1">+IF(OFFSET('Water Data'!$D$27,0,10*ROW('Water Data'!D43))="","",OFFSET('Water Data'!$D$27,0,10*ROW('Water Data'!D43)))</f>
        <v/>
      </c>
      <c r="BT49" s="369" t="str">
        <f ca="1">+IF(OFFSET('Water Data'!$D$28,0,10*ROW('Water Data'!D43))="","",OFFSET('Water Data'!$D$28,0,10*ROW('Water Data'!D43)))</f>
        <v/>
      </c>
      <c r="BU49" s="369" t="str">
        <f ca="1">+IF(OFFSET('Water Data'!$D$29,0,10*ROW('Water Data'!D43))="","",OFFSET('Water Data'!$D$29,0,10*ROW('Water Data'!D43)))</f>
        <v/>
      </c>
      <c r="BV49" s="369" t="str">
        <f ca="1">+IF(OFFSET('Water Data'!$E$27,0,10*ROW('Water Data'!E43))="","",OFFSET('Water Data'!$E$27,0,10*ROW('Water Data'!E43)))</f>
        <v/>
      </c>
      <c r="BW49" s="369" t="str">
        <f ca="1">+IF(OFFSET('Water Data'!$E$28,0,10*ROW('Water Data'!E43))="","",OFFSET('Water Data'!$E$28,0,10*ROW('Water Data'!E43)))</f>
        <v/>
      </c>
      <c r="BX49" s="369" t="str">
        <f ca="1">+IF(OFFSET('Water Data'!$E$29,0,10*ROW('Water Data'!E43))="","",OFFSET('Water Data'!$E$29,0,10*ROW('Water Data'!E43)))</f>
        <v/>
      </c>
      <c r="BY49" s="369" t="str">
        <f ca="1">+IF(OFFSET('Water Data'!$F$27,0,10*ROW('Water Data'!F43))="","",OFFSET('Water Data'!$F$27,0,10*ROW('Water Data'!F43)))</f>
        <v/>
      </c>
      <c r="BZ49" s="369" t="str">
        <f ca="1">+IF(OFFSET('Water Data'!$F$28,0,10*ROW('Water Data'!F43))="","",OFFSET('Water Data'!$F$28,0,10*ROW('Water Data'!F43)))</f>
        <v/>
      </c>
      <c r="CA49" s="369" t="str">
        <f ca="1">+IF(OFFSET('Water Data'!$F$29,0,10*ROW('Water Data'!F43))="","",OFFSET('Water Data'!$F$29,0,10*ROW('Water Data'!F43)))</f>
        <v/>
      </c>
      <c r="CB49" s="369" t="str">
        <f ca="1">+IF(OFFSET('Water Data'!$G$27,0,10*ROW('Water Data'!G43))="","",OFFSET('Water Data'!$G$27,0,10*ROW('Water Data'!G43)))</f>
        <v/>
      </c>
      <c r="CC49" s="369" t="str">
        <f ca="1">+IF(OFFSET('Water Data'!$G$28,0,10*ROW('Water Data'!G43))="","",OFFSET('Water Data'!$G$28,0,10*ROW('Water Data'!G43)))</f>
        <v/>
      </c>
      <c r="CD49" s="369" t="str">
        <f ca="1">+IF(OFFSET('Water Data'!$G$29,0,10*ROW('Water Data'!G43))="","",OFFSET('Water Data'!$G$29,0,10*ROW('Water Data'!G43)))</f>
        <v/>
      </c>
      <c r="CE49" s="369" t="str">
        <f ca="1">+IF(OFFSET('Water Data'!$H$27,0,10*ROW('Water Data'!H43))="","",OFFSET('Water Data'!$H$27,0,10*ROW('Water Data'!H43)))</f>
        <v/>
      </c>
      <c r="CF49" s="369" t="str">
        <f ca="1">+IF(OFFSET('Water Data'!$H$28,0,10*ROW('Water Data'!H43))="","",OFFSET('Water Data'!$H$28,0,10*ROW('Water Data'!H43)))</f>
        <v/>
      </c>
      <c r="CG49" s="369" t="str">
        <f ca="1">+IF(OFFSET('Water Data'!$H$29,0,10*ROW('Water Data'!H43))="","",OFFSET('Water Data'!$H$29,0,10*ROW('Water Data'!H43)))</f>
        <v/>
      </c>
      <c r="CH49" s="369" t="str">
        <f ca="1">+IF(OFFSET('Water Data'!$I$27,0,10*ROW('Water Data'!I43))="","",OFFSET('Water Data'!$I$27,0,10*ROW('Water Data'!I43)))</f>
        <v/>
      </c>
      <c r="CI49" s="369" t="str">
        <f ca="1">+IF(OFFSET('Water Data'!$I$28,0,10*ROW('Water Data'!I43))="","",OFFSET('Water Data'!$I$28,0,10*ROW('Water Data'!I43)))</f>
        <v/>
      </c>
      <c r="CJ49" s="369" t="str">
        <f ca="1">+IF(OFFSET('Water Data'!$I$29,0,10*ROW('Water Data'!I43))="","",OFFSET('Water Data'!$I$29,0,10*ROW('Water Data'!I43)))</f>
        <v/>
      </c>
      <c r="CK49" s="369" t="str">
        <f ca="1">+IF(OFFSET('Sanitation Data'!$D$28,0,10*ROW('Sanitation Data'!D43))="","",OFFSET('Sanitation Data'!$D$28,0,10*ROW('Sanitation Data'!D43)))</f>
        <v/>
      </c>
      <c r="CL49" s="369" t="str">
        <f ca="1">+IF(OFFSET('Sanitation Data'!$D$29,0,10*ROW('Sanitation Data'!D43))="","",OFFSET('Sanitation Data'!$D$29,0,10*ROW('Sanitation Data'!D43)))</f>
        <v/>
      </c>
      <c r="CM49" s="369" t="str">
        <f ca="1">+IF(OFFSET('Sanitation Data'!$D$30,0,10*ROW('Sanitation Data'!D43))="","",OFFSET('Sanitation Data'!$D$30,0,10*ROW('Sanitation Data'!D43)))</f>
        <v/>
      </c>
      <c r="CN49" s="369" t="str">
        <f ca="1">+IF(OFFSET('Sanitation Data'!$D$31,0,10*ROW('Sanitation Data'!D43))="","",OFFSET('Sanitation Data'!$D$31,0,10*ROW('Sanitation Data'!D43)))</f>
        <v/>
      </c>
      <c r="CO49" s="369" t="str">
        <f ca="1">+IF(OFFSET('Sanitation Data'!$D$32,0,10*ROW('Sanitation Data'!D43))="","",OFFSET('Sanitation Data'!$D$32,0,10*ROW('Sanitation Data'!D43)))</f>
        <v/>
      </c>
      <c r="CP49" s="369" t="str">
        <f ca="1">+IF(OFFSET('Sanitation Data'!$E$28,0,10*ROW('Sanitation Data'!E43))="","",OFFSET('Sanitation Data'!$E$28,0,10*ROW('Sanitation Data'!E43)))</f>
        <v/>
      </c>
      <c r="CQ49" s="369" t="str">
        <f ca="1">+IF(OFFSET('Sanitation Data'!$E$29,0,10*ROW('Sanitation Data'!E43))="","",OFFSET('Sanitation Data'!$E$29,0,10*ROW('Sanitation Data'!E43)))</f>
        <v/>
      </c>
      <c r="CR49" s="369" t="str">
        <f ca="1">+IF(OFFSET('Sanitation Data'!$E$30,0,10*ROW('Sanitation Data'!E43))="","",OFFSET('Sanitation Data'!$E$30,0,10*ROW('Sanitation Data'!E43)))</f>
        <v/>
      </c>
      <c r="CS49" s="369" t="str">
        <f ca="1">+IF(OFFSET('Sanitation Data'!$E$31,0,10*ROW('Sanitation Data'!E43))="","",OFFSET('Sanitation Data'!$E$31,0,10*ROW('Sanitation Data'!E43)))</f>
        <v/>
      </c>
      <c r="CT49" s="369" t="str">
        <f ca="1">+IF(OFFSET('Sanitation Data'!$E$32,0,10*ROW('Sanitation Data'!E43))="","",OFFSET('Sanitation Data'!$E$32,0,10*ROW('Sanitation Data'!E43)))</f>
        <v/>
      </c>
      <c r="CU49" s="369" t="str">
        <f ca="1">+IF(OFFSET('Sanitation Data'!$F$28,0,10*ROW('Sanitation Data'!F43))="","",OFFSET('Sanitation Data'!$F$28,0,10*ROW('Sanitation Data'!F43)))</f>
        <v/>
      </c>
      <c r="CV49" s="369" t="str">
        <f ca="1">+IF(OFFSET('Sanitation Data'!$F$29,0,10*ROW('Sanitation Data'!F43))="","",OFFSET('Sanitation Data'!$F$29,0,10*ROW('Sanitation Data'!F43)))</f>
        <v/>
      </c>
      <c r="CW49" s="369" t="str">
        <f ca="1">+IF(OFFSET('Sanitation Data'!$F$30,0,10*ROW('Sanitation Data'!F43))="","",OFFSET('Sanitation Data'!$F$30,0,10*ROW('Sanitation Data'!F43)))</f>
        <v/>
      </c>
      <c r="CX49" s="369" t="str">
        <f ca="1">+IF(OFFSET('Sanitation Data'!$F$31,0,10*ROW('Sanitation Data'!F43))="","",OFFSET('Sanitation Data'!$F$31,0,10*ROW('Sanitation Data'!F43)))</f>
        <v/>
      </c>
      <c r="CY49" s="369" t="str">
        <f ca="1">+IF(OFFSET('Sanitation Data'!$F$32,0,10*ROW('Sanitation Data'!F43))="","",OFFSET('Sanitation Data'!$F$32,0,10*ROW('Sanitation Data'!F43)))</f>
        <v/>
      </c>
      <c r="CZ49" s="369" t="str">
        <f ca="1">+IF(OFFSET('Sanitation Data'!$G$28,0,10*ROW('Sanitation Data'!G43))="","",OFFSET('Sanitation Data'!$G$28,0,10*ROW('Sanitation Data'!G43)))</f>
        <v/>
      </c>
      <c r="DA49" s="369" t="str">
        <f ca="1">+IF(OFFSET('Sanitation Data'!$G$29,0,10*ROW('Sanitation Data'!G43))="","",OFFSET('Sanitation Data'!$G$29,0,10*ROW('Sanitation Data'!G43)))</f>
        <v/>
      </c>
      <c r="DB49" s="369" t="str">
        <f ca="1">+IF(OFFSET('Sanitation Data'!$G$30,0,10*ROW('Sanitation Data'!G43))="","",OFFSET('Sanitation Data'!$G$30,0,10*ROW('Sanitation Data'!G43)))</f>
        <v/>
      </c>
      <c r="DC49" s="369" t="str">
        <f ca="1">+IF(OFFSET('Sanitation Data'!$G$31,0,10*ROW('Sanitation Data'!G43))="","",OFFSET('Sanitation Data'!$G$31,0,10*ROW('Sanitation Data'!G43)))</f>
        <v/>
      </c>
      <c r="DD49" s="369" t="str">
        <f ca="1">+IF(OFFSET('Sanitation Data'!$G$32,0,10*ROW('Sanitation Data'!G43))="","",OFFSET('Sanitation Data'!$G$32,0,10*ROW('Sanitation Data'!G43)))</f>
        <v/>
      </c>
      <c r="DE49" s="369" t="str">
        <f ca="1">+IF(OFFSET('Sanitation Data'!$H$28,0,10*ROW('Sanitation Data'!H43))="","",OFFSET('Sanitation Data'!$H$28,0,10*ROW('Sanitation Data'!H43)))</f>
        <v/>
      </c>
      <c r="DF49" s="369" t="str">
        <f ca="1">+IF(OFFSET('Sanitation Data'!$H$29,0,10*ROW('Sanitation Data'!H43))="","",OFFSET('Sanitation Data'!$H$29,0,10*ROW('Sanitation Data'!H43)))</f>
        <v/>
      </c>
      <c r="DG49" s="369" t="str">
        <f ca="1">+IF(OFFSET('Sanitation Data'!$H$30,0,10*ROW('Sanitation Data'!H43))="","",OFFSET('Sanitation Data'!$H$30,0,10*ROW('Sanitation Data'!H43)))</f>
        <v/>
      </c>
      <c r="DH49" s="369" t="str">
        <f ca="1">+IF(OFFSET('Sanitation Data'!$H$31,0,10*ROW('Sanitation Data'!H43))="","",OFFSET('Sanitation Data'!$H$31,0,10*ROW('Sanitation Data'!H43)))</f>
        <v/>
      </c>
      <c r="DI49" s="369" t="str">
        <f ca="1">+IF(OFFSET('Sanitation Data'!$H$32,0,10*ROW('Sanitation Data'!H43))="","",OFFSET('Sanitation Data'!$H$32,0,10*ROW('Sanitation Data'!H43)))</f>
        <v/>
      </c>
      <c r="DJ49" s="369" t="str">
        <f ca="1">+IF(OFFSET('Sanitation Data'!$I$28,0,10*ROW('Sanitation Data'!I43))="","",OFFSET('Sanitation Data'!$I$28,0,10*ROW('Sanitation Data'!I43)))</f>
        <v/>
      </c>
      <c r="DK49" s="369" t="str">
        <f ca="1">+IF(OFFSET('Sanitation Data'!$I$29,0,10*ROW('Sanitation Data'!I43))="","",OFFSET('Sanitation Data'!$I$29,0,10*ROW('Sanitation Data'!I43)))</f>
        <v/>
      </c>
      <c r="DL49" s="369" t="str">
        <f ca="1">+IF(OFFSET('Sanitation Data'!$I$30,0,10*ROW('Sanitation Data'!I43))="","",OFFSET('Sanitation Data'!$I$30,0,10*ROW('Sanitation Data'!I43)))</f>
        <v/>
      </c>
      <c r="DM49" s="369" t="str">
        <f ca="1">+IF(OFFSET('Sanitation Data'!$I$31,0,10*ROW('Sanitation Data'!I43))="","",OFFSET('Sanitation Data'!$I$31,0,10*ROW('Sanitation Data'!I43)))</f>
        <v/>
      </c>
      <c r="DN49" s="369" t="str">
        <f ca="1">+IF(OFFSET('Sanitation Data'!$I$32,0,10*ROW('Sanitation Data'!I43))="","",OFFSET('Sanitation Data'!$I$32,0,10*ROW('Sanitation Data'!I43)))</f>
        <v/>
      </c>
      <c r="DO49" s="369" t="str">
        <f ca="1">+IF(OFFSET('Hygiene Data'!$D$11,0,10*ROW('Hygiene Data'!D43))="","",OFFSET('Hygiene Data'!$D$11,0,10*ROW('Hygiene Data'!D43)))</f>
        <v/>
      </c>
      <c r="DP49" s="369" t="str">
        <f ca="1">+IF(OFFSET('Hygiene Data'!$D$12,0,10*ROW('Hygiene Data'!D43))="","",OFFSET('Hygiene Data'!$D$12,0,10*ROW('Hygiene Data'!D43)))</f>
        <v/>
      </c>
      <c r="DQ49" s="369" t="str">
        <f ca="1">+IF(OFFSET('Hygiene Data'!$D$13,0,10*ROW('Hygiene Data'!D43))="","",OFFSET('Hygiene Data'!$D$13,0,10*ROW('Hygiene Data'!D43)))</f>
        <v/>
      </c>
      <c r="DR49" s="369" t="str">
        <f ca="1">+IF(OFFSET('Hygiene Data'!$E$11,0,10*ROW('Hygiene Data'!E43))="","",OFFSET('Hygiene Data'!$E$11,0,10*ROW('Hygiene Data'!E43)))</f>
        <v/>
      </c>
      <c r="DS49" s="369" t="str">
        <f ca="1">+IF(OFFSET('Hygiene Data'!$E$12,0,10*ROW('Hygiene Data'!E43))="","",OFFSET('Hygiene Data'!$E$12,0,10*ROW('Hygiene Data'!E43)))</f>
        <v/>
      </c>
      <c r="DT49" s="369" t="str">
        <f ca="1">+IF(OFFSET('Hygiene Data'!$E$13,0,10*ROW('Hygiene Data'!E43))="","",OFFSET('Hygiene Data'!$E$13,0,10*ROW('Hygiene Data'!E43)))</f>
        <v/>
      </c>
      <c r="DU49" s="369" t="str">
        <f ca="1">+IF(OFFSET('Hygiene Data'!$F$11,0,10*ROW('Hygiene Data'!F43))="","",OFFSET('Hygiene Data'!$F$11,0,10*ROW('Hygiene Data'!F43)))</f>
        <v/>
      </c>
      <c r="DV49" s="369" t="str">
        <f ca="1">+IF(OFFSET('Hygiene Data'!$F$12,0,10*ROW('Hygiene Data'!F43))="","",OFFSET('Hygiene Data'!$F$12,0,10*ROW('Hygiene Data'!F43)))</f>
        <v/>
      </c>
      <c r="DW49" s="369" t="str">
        <f ca="1">+IF(OFFSET('Hygiene Data'!$F$13,0,10*ROW('Hygiene Data'!F43))="","",OFFSET('Hygiene Data'!$F$13,0,10*ROW('Hygiene Data'!F43)))</f>
        <v/>
      </c>
      <c r="DX49" s="369" t="str">
        <f ca="1">+IF(OFFSET('Hygiene Data'!$G$11,0,10*ROW('Hygiene Data'!G43))="","",OFFSET('Hygiene Data'!$G$11,0,10*ROW('Hygiene Data'!G43)))</f>
        <v/>
      </c>
      <c r="DY49" s="369" t="str">
        <f ca="1">+IF(OFFSET('Hygiene Data'!$G$12,0,10*ROW('Hygiene Data'!G43))="","",OFFSET('Hygiene Data'!$G$12,0,10*ROW('Hygiene Data'!G43)))</f>
        <v/>
      </c>
      <c r="DZ49" s="369" t="str">
        <f ca="1">+IF(OFFSET('Hygiene Data'!$G$13,0,10*ROW('Hygiene Data'!G43))="","",OFFSET('Hygiene Data'!$G$13,0,10*ROW('Hygiene Data'!G43)))</f>
        <v/>
      </c>
      <c r="EA49" s="369" t="str">
        <f ca="1">+IF(OFFSET('Hygiene Data'!$H$11,0,10*ROW('Hygiene Data'!H43))="","",OFFSET('Hygiene Data'!$H$11,0,10*ROW('Hygiene Data'!H43)))</f>
        <v/>
      </c>
      <c r="EB49" s="369" t="str">
        <f ca="1">+IF(OFFSET('Hygiene Data'!$H$12,0,10*ROW('Hygiene Data'!H43))="","",OFFSET('Hygiene Data'!$H$12,0,10*ROW('Hygiene Data'!H43)))</f>
        <v/>
      </c>
      <c r="EC49" s="369" t="str">
        <f ca="1">+IF(OFFSET('Hygiene Data'!$H$13,0,10*ROW('Hygiene Data'!H43))="","",OFFSET('Hygiene Data'!$H$13,0,10*ROW('Hygiene Data'!H43)))</f>
        <v/>
      </c>
      <c r="ED49" s="369" t="str">
        <f ca="1">+IF(OFFSET('Hygiene Data'!$I$11,0,10*ROW('Hygiene Data'!I43))="","",OFFSET('Hygiene Data'!$I$11,0,10*ROW('Hygiene Data'!I43)))</f>
        <v/>
      </c>
      <c r="EE49" s="369" t="str">
        <f ca="1">+IF(OFFSET('Hygiene Data'!$I$12,0,10*ROW('Hygiene Data'!I43))="","",OFFSET('Hygiene Data'!$I$12,0,10*ROW('Hygiene Data'!I43)))</f>
        <v/>
      </c>
      <c r="EF49" s="369" t="str">
        <f ca="1">+IF(OFFSET('Hygiene Data'!$I$13,0,10*ROW('Hygiene Data'!I43))="","",OFFSET('Hygiene Data'!$I$13,0,10*ROW('Hygiene Data'!I43)))</f>
        <v/>
      </c>
    </row>
    <row r="50" spans="1:136" x14ac:dyDescent="0.25">
      <c r="A50" s="478" t="str">
        <f ca="1">+IF(OFFSET('Water Data'!$B$2,0,10*ROW('Water Data'!E44))="","",OFFSET('Water Data'!$B$2,0,10*ROW('Water Data'!E44)))</f>
        <v/>
      </c>
      <c r="B50" s="47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5" t="str">
        <f t="shared" ca="1" si="0"/>
        <v/>
      </c>
      <c r="D50" s="50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9" t="str">
        <f ca="1">+IF(OFFSET('Water Data'!$D$27,0,10*ROW('Water Data'!D44))="","",OFFSET('Water Data'!$D$27,0,10*ROW('Water Data'!D44)))</f>
        <v/>
      </c>
      <c r="BT50" s="369" t="str">
        <f ca="1">+IF(OFFSET('Water Data'!$D$28,0,10*ROW('Water Data'!D44))="","",OFFSET('Water Data'!$D$28,0,10*ROW('Water Data'!D44)))</f>
        <v/>
      </c>
      <c r="BU50" s="369" t="str">
        <f ca="1">+IF(OFFSET('Water Data'!$D$29,0,10*ROW('Water Data'!D44))="","",OFFSET('Water Data'!$D$29,0,10*ROW('Water Data'!D44)))</f>
        <v/>
      </c>
      <c r="BV50" s="369" t="str">
        <f ca="1">+IF(OFFSET('Water Data'!$E$27,0,10*ROW('Water Data'!E44))="","",OFFSET('Water Data'!$E$27,0,10*ROW('Water Data'!E44)))</f>
        <v/>
      </c>
      <c r="BW50" s="369" t="str">
        <f ca="1">+IF(OFFSET('Water Data'!$E$28,0,10*ROW('Water Data'!E44))="","",OFFSET('Water Data'!$E$28,0,10*ROW('Water Data'!E44)))</f>
        <v/>
      </c>
      <c r="BX50" s="369" t="str">
        <f ca="1">+IF(OFFSET('Water Data'!$E$29,0,10*ROW('Water Data'!E44))="","",OFFSET('Water Data'!$E$29,0,10*ROW('Water Data'!E44)))</f>
        <v/>
      </c>
      <c r="BY50" s="369" t="str">
        <f ca="1">+IF(OFFSET('Water Data'!$F$27,0,10*ROW('Water Data'!F44))="","",OFFSET('Water Data'!$F$27,0,10*ROW('Water Data'!F44)))</f>
        <v/>
      </c>
      <c r="BZ50" s="369" t="str">
        <f ca="1">+IF(OFFSET('Water Data'!$F$28,0,10*ROW('Water Data'!F44))="","",OFFSET('Water Data'!$F$28,0,10*ROW('Water Data'!F44)))</f>
        <v/>
      </c>
      <c r="CA50" s="369" t="str">
        <f ca="1">+IF(OFFSET('Water Data'!$F$29,0,10*ROW('Water Data'!F44))="","",OFFSET('Water Data'!$F$29,0,10*ROW('Water Data'!F44)))</f>
        <v/>
      </c>
      <c r="CB50" s="369" t="str">
        <f ca="1">+IF(OFFSET('Water Data'!$G$27,0,10*ROW('Water Data'!G44))="","",OFFSET('Water Data'!$G$27,0,10*ROW('Water Data'!G44)))</f>
        <v/>
      </c>
      <c r="CC50" s="369" t="str">
        <f ca="1">+IF(OFFSET('Water Data'!$G$28,0,10*ROW('Water Data'!G44))="","",OFFSET('Water Data'!$G$28,0,10*ROW('Water Data'!G44)))</f>
        <v/>
      </c>
      <c r="CD50" s="369" t="str">
        <f ca="1">+IF(OFFSET('Water Data'!$G$29,0,10*ROW('Water Data'!G44))="","",OFFSET('Water Data'!$G$29,0,10*ROW('Water Data'!G44)))</f>
        <v/>
      </c>
      <c r="CE50" s="369" t="str">
        <f ca="1">+IF(OFFSET('Water Data'!$H$27,0,10*ROW('Water Data'!H44))="","",OFFSET('Water Data'!$H$27,0,10*ROW('Water Data'!H44)))</f>
        <v/>
      </c>
      <c r="CF50" s="369" t="str">
        <f ca="1">+IF(OFFSET('Water Data'!$H$28,0,10*ROW('Water Data'!H44))="","",OFFSET('Water Data'!$H$28,0,10*ROW('Water Data'!H44)))</f>
        <v/>
      </c>
      <c r="CG50" s="369" t="str">
        <f ca="1">+IF(OFFSET('Water Data'!$H$29,0,10*ROW('Water Data'!H44))="","",OFFSET('Water Data'!$H$29,0,10*ROW('Water Data'!H44)))</f>
        <v/>
      </c>
      <c r="CH50" s="369" t="str">
        <f ca="1">+IF(OFFSET('Water Data'!$I$27,0,10*ROW('Water Data'!I44))="","",OFFSET('Water Data'!$I$27,0,10*ROW('Water Data'!I44)))</f>
        <v/>
      </c>
      <c r="CI50" s="369" t="str">
        <f ca="1">+IF(OFFSET('Water Data'!$I$28,0,10*ROW('Water Data'!I44))="","",OFFSET('Water Data'!$I$28,0,10*ROW('Water Data'!I44)))</f>
        <v/>
      </c>
      <c r="CJ50" s="369" t="str">
        <f ca="1">+IF(OFFSET('Water Data'!$I$29,0,10*ROW('Water Data'!I44))="","",OFFSET('Water Data'!$I$29,0,10*ROW('Water Data'!I44)))</f>
        <v/>
      </c>
      <c r="CK50" s="369" t="str">
        <f ca="1">+IF(OFFSET('Sanitation Data'!$D$28,0,10*ROW('Sanitation Data'!D44))="","",OFFSET('Sanitation Data'!$D$28,0,10*ROW('Sanitation Data'!D44)))</f>
        <v/>
      </c>
      <c r="CL50" s="369" t="str">
        <f ca="1">+IF(OFFSET('Sanitation Data'!$D$29,0,10*ROW('Sanitation Data'!D44))="","",OFFSET('Sanitation Data'!$D$29,0,10*ROW('Sanitation Data'!D44)))</f>
        <v/>
      </c>
      <c r="CM50" s="369" t="str">
        <f ca="1">+IF(OFFSET('Sanitation Data'!$D$30,0,10*ROW('Sanitation Data'!D44))="","",OFFSET('Sanitation Data'!$D$30,0,10*ROW('Sanitation Data'!D44)))</f>
        <v/>
      </c>
      <c r="CN50" s="369" t="str">
        <f ca="1">+IF(OFFSET('Sanitation Data'!$D$31,0,10*ROW('Sanitation Data'!D44))="","",OFFSET('Sanitation Data'!$D$31,0,10*ROW('Sanitation Data'!D44)))</f>
        <v/>
      </c>
      <c r="CO50" s="369" t="str">
        <f ca="1">+IF(OFFSET('Sanitation Data'!$D$32,0,10*ROW('Sanitation Data'!D44))="","",OFFSET('Sanitation Data'!$D$32,0,10*ROW('Sanitation Data'!D44)))</f>
        <v/>
      </c>
      <c r="CP50" s="369" t="str">
        <f ca="1">+IF(OFFSET('Sanitation Data'!$E$28,0,10*ROW('Sanitation Data'!E44))="","",OFFSET('Sanitation Data'!$E$28,0,10*ROW('Sanitation Data'!E44)))</f>
        <v/>
      </c>
      <c r="CQ50" s="369" t="str">
        <f ca="1">+IF(OFFSET('Sanitation Data'!$E$29,0,10*ROW('Sanitation Data'!E44))="","",OFFSET('Sanitation Data'!$E$29,0,10*ROW('Sanitation Data'!E44)))</f>
        <v/>
      </c>
      <c r="CR50" s="369" t="str">
        <f ca="1">+IF(OFFSET('Sanitation Data'!$E$30,0,10*ROW('Sanitation Data'!E44))="","",OFFSET('Sanitation Data'!$E$30,0,10*ROW('Sanitation Data'!E44)))</f>
        <v/>
      </c>
      <c r="CS50" s="369" t="str">
        <f ca="1">+IF(OFFSET('Sanitation Data'!$E$31,0,10*ROW('Sanitation Data'!E44))="","",OFFSET('Sanitation Data'!$E$31,0,10*ROW('Sanitation Data'!E44)))</f>
        <v/>
      </c>
      <c r="CT50" s="369" t="str">
        <f ca="1">+IF(OFFSET('Sanitation Data'!$E$32,0,10*ROW('Sanitation Data'!E44))="","",OFFSET('Sanitation Data'!$E$32,0,10*ROW('Sanitation Data'!E44)))</f>
        <v/>
      </c>
      <c r="CU50" s="369" t="str">
        <f ca="1">+IF(OFFSET('Sanitation Data'!$F$28,0,10*ROW('Sanitation Data'!F44))="","",OFFSET('Sanitation Data'!$F$28,0,10*ROW('Sanitation Data'!F44)))</f>
        <v/>
      </c>
      <c r="CV50" s="369" t="str">
        <f ca="1">+IF(OFFSET('Sanitation Data'!$F$29,0,10*ROW('Sanitation Data'!F44))="","",OFFSET('Sanitation Data'!$F$29,0,10*ROW('Sanitation Data'!F44)))</f>
        <v/>
      </c>
      <c r="CW50" s="369" t="str">
        <f ca="1">+IF(OFFSET('Sanitation Data'!$F$30,0,10*ROW('Sanitation Data'!F44))="","",OFFSET('Sanitation Data'!$F$30,0,10*ROW('Sanitation Data'!F44)))</f>
        <v/>
      </c>
      <c r="CX50" s="369" t="str">
        <f ca="1">+IF(OFFSET('Sanitation Data'!$F$31,0,10*ROW('Sanitation Data'!F44))="","",OFFSET('Sanitation Data'!$F$31,0,10*ROW('Sanitation Data'!F44)))</f>
        <v/>
      </c>
      <c r="CY50" s="369" t="str">
        <f ca="1">+IF(OFFSET('Sanitation Data'!$F$32,0,10*ROW('Sanitation Data'!F44))="","",OFFSET('Sanitation Data'!$F$32,0,10*ROW('Sanitation Data'!F44)))</f>
        <v/>
      </c>
      <c r="CZ50" s="369" t="str">
        <f ca="1">+IF(OFFSET('Sanitation Data'!$G$28,0,10*ROW('Sanitation Data'!G44))="","",OFFSET('Sanitation Data'!$G$28,0,10*ROW('Sanitation Data'!G44)))</f>
        <v/>
      </c>
      <c r="DA50" s="369" t="str">
        <f ca="1">+IF(OFFSET('Sanitation Data'!$G$29,0,10*ROW('Sanitation Data'!G44))="","",OFFSET('Sanitation Data'!$G$29,0,10*ROW('Sanitation Data'!G44)))</f>
        <v/>
      </c>
      <c r="DB50" s="369" t="str">
        <f ca="1">+IF(OFFSET('Sanitation Data'!$G$30,0,10*ROW('Sanitation Data'!G44))="","",OFFSET('Sanitation Data'!$G$30,0,10*ROW('Sanitation Data'!G44)))</f>
        <v/>
      </c>
      <c r="DC50" s="369" t="str">
        <f ca="1">+IF(OFFSET('Sanitation Data'!$G$31,0,10*ROW('Sanitation Data'!G44))="","",OFFSET('Sanitation Data'!$G$31,0,10*ROW('Sanitation Data'!G44)))</f>
        <v/>
      </c>
      <c r="DD50" s="369" t="str">
        <f ca="1">+IF(OFFSET('Sanitation Data'!$G$32,0,10*ROW('Sanitation Data'!G44))="","",OFFSET('Sanitation Data'!$G$32,0,10*ROW('Sanitation Data'!G44)))</f>
        <v/>
      </c>
      <c r="DE50" s="369" t="str">
        <f ca="1">+IF(OFFSET('Sanitation Data'!$H$28,0,10*ROW('Sanitation Data'!H44))="","",OFFSET('Sanitation Data'!$H$28,0,10*ROW('Sanitation Data'!H44)))</f>
        <v/>
      </c>
      <c r="DF50" s="369" t="str">
        <f ca="1">+IF(OFFSET('Sanitation Data'!$H$29,0,10*ROW('Sanitation Data'!H44))="","",OFFSET('Sanitation Data'!$H$29,0,10*ROW('Sanitation Data'!H44)))</f>
        <v/>
      </c>
      <c r="DG50" s="369" t="str">
        <f ca="1">+IF(OFFSET('Sanitation Data'!$H$30,0,10*ROW('Sanitation Data'!H44))="","",OFFSET('Sanitation Data'!$H$30,0,10*ROW('Sanitation Data'!H44)))</f>
        <v/>
      </c>
      <c r="DH50" s="369" t="str">
        <f ca="1">+IF(OFFSET('Sanitation Data'!$H$31,0,10*ROW('Sanitation Data'!H44))="","",OFFSET('Sanitation Data'!$H$31,0,10*ROW('Sanitation Data'!H44)))</f>
        <v/>
      </c>
      <c r="DI50" s="369" t="str">
        <f ca="1">+IF(OFFSET('Sanitation Data'!$H$32,0,10*ROW('Sanitation Data'!H44))="","",OFFSET('Sanitation Data'!$H$32,0,10*ROW('Sanitation Data'!H44)))</f>
        <v/>
      </c>
      <c r="DJ50" s="369" t="str">
        <f ca="1">+IF(OFFSET('Sanitation Data'!$I$28,0,10*ROW('Sanitation Data'!I44))="","",OFFSET('Sanitation Data'!$I$28,0,10*ROW('Sanitation Data'!I44)))</f>
        <v/>
      </c>
      <c r="DK50" s="369" t="str">
        <f ca="1">+IF(OFFSET('Sanitation Data'!$I$29,0,10*ROW('Sanitation Data'!I44))="","",OFFSET('Sanitation Data'!$I$29,0,10*ROW('Sanitation Data'!I44)))</f>
        <v/>
      </c>
      <c r="DL50" s="369" t="str">
        <f ca="1">+IF(OFFSET('Sanitation Data'!$I$30,0,10*ROW('Sanitation Data'!I44))="","",OFFSET('Sanitation Data'!$I$30,0,10*ROW('Sanitation Data'!I44)))</f>
        <v/>
      </c>
      <c r="DM50" s="369" t="str">
        <f ca="1">+IF(OFFSET('Sanitation Data'!$I$31,0,10*ROW('Sanitation Data'!I44))="","",OFFSET('Sanitation Data'!$I$31,0,10*ROW('Sanitation Data'!I44)))</f>
        <v/>
      </c>
      <c r="DN50" s="369" t="str">
        <f ca="1">+IF(OFFSET('Sanitation Data'!$I$32,0,10*ROW('Sanitation Data'!I44))="","",OFFSET('Sanitation Data'!$I$32,0,10*ROW('Sanitation Data'!I44)))</f>
        <v/>
      </c>
      <c r="DO50" s="369" t="str">
        <f ca="1">+IF(OFFSET('Hygiene Data'!$D$11,0,10*ROW('Hygiene Data'!D44))="","",OFFSET('Hygiene Data'!$D$11,0,10*ROW('Hygiene Data'!D44)))</f>
        <v/>
      </c>
      <c r="DP50" s="369" t="str">
        <f ca="1">+IF(OFFSET('Hygiene Data'!$D$12,0,10*ROW('Hygiene Data'!D44))="","",OFFSET('Hygiene Data'!$D$12,0,10*ROW('Hygiene Data'!D44)))</f>
        <v/>
      </c>
      <c r="DQ50" s="369" t="str">
        <f ca="1">+IF(OFFSET('Hygiene Data'!$D$13,0,10*ROW('Hygiene Data'!D44))="","",OFFSET('Hygiene Data'!$D$13,0,10*ROW('Hygiene Data'!D44)))</f>
        <v/>
      </c>
      <c r="DR50" s="369" t="str">
        <f ca="1">+IF(OFFSET('Hygiene Data'!$E$11,0,10*ROW('Hygiene Data'!E44))="","",OFFSET('Hygiene Data'!$E$11,0,10*ROW('Hygiene Data'!E44)))</f>
        <v/>
      </c>
      <c r="DS50" s="369" t="str">
        <f ca="1">+IF(OFFSET('Hygiene Data'!$E$12,0,10*ROW('Hygiene Data'!E44))="","",OFFSET('Hygiene Data'!$E$12,0,10*ROW('Hygiene Data'!E44)))</f>
        <v/>
      </c>
      <c r="DT50" s="369" t="str">
        <f ca="1">+IF(OFFSET('Hygiene Data'!$E$13,0,10*ROW('Hygiene Data'!E44))="","",OFFSET('Hygiene Data'!$E$13,0,10*ROW('Hygiene Data'!E44)))</f>
        <v/>
      </c>
      <c r="DU50" s="369" t="str">
        <f ca="1">+IF(OFFSET('Hygiene Data'!$F$11,0,10*ROW('Hygiene Data'!F44))="","",OFFSET('Hygiene Data'!$F$11,0,10*ROW('Hygiene Data'!F44)))</f>
        <v/>
      </c>
      <c r="DV50" s="369" t="str">
        <f ca="1">+IF(OFFSET('Hygiene Data'!$F$12,0,10*ROW('Hygiene Data'!F44))="","",OFFSET('Hygiene Data'!$F$12,0,10*ROW('Hygiene Data'!F44)))</f>
        <v/>
      </c>
      <c r="DW50" s="369" t="str">
        <f ca="1">+IF(OFFSET('Hygiene Data'!$F$13,0,10*ROW('Hygiene Data'!F44))="","",OFFSET('Hygiene Data'!$F$13,0,10*ROW('Hygiene Data'!F44)))</f>
        <v/>
      </c>
      <c r="DX50" s="369" t="str">
        <f ca="1">+IF(OFFSET('Hygiene Data'!$G$11,0,10*ROW('Hygiene Data'!G44))="","",OFFSET('Hygiene Data'!$G$11,0,10*ROW('Hygiene Data'!G44)))</f>
        <v/>
      </c>
      <c r="DY50" s="369" t="str">
        <f ca="1">+IF(OFFSET('Hygiene Data'!$G$12,0,10*ROW('Hygiene Data'!G44))="","",OFFSET('Hygiene Data'!$G$12,0,10*ROW('Hygiene Data'!G44)))</f>
        <v/>
      </c>
      <c r="DZ50" s="369" t="str">
        <f ca="1">+IF(OFFSET('Hygiene Data'!$G$13,0,10*ROW('Hygiene Data'!G44))="","",OFFSET('Hygiene Data'!$G$13,0,10*ROW('Hygiene Data'!G44)))</f>
        <v/>
      </c>
      <c r="EA50" s="369" t="str">
        <f ca="1">+IF(OFFSET('Hygiene Data'!$H$11,0,10*ROW('Hygiene Data'!H44))="","",OFFSET('Hygiene Data'!$H$11,0,10*ROW('Hygiene Data'!H44)))</f>
        <v/>
      </c>
      <c r="EB50" s="369" t="str">
        <f ca="1">+IF(OFFSET('Hygiene Data'!$H$12,0,10*ROW('Hygiene Data'!H44))="","",OFFSET('Hygiene Data'!$H$12,0,10*ROW('Hygiene Data'!H44)))</f>
        <v/>
      </c>
      <c r="EC50" s="369" t="str">
        <f ca="1">+IF(OFFSET('Hygiene Data'!$H$13,0,10*ROW('Hygiene Data'!H44))="","",OFFSET('Hygiene Data'!$H$13,0,10*ROW('Hygiene Data'!H44)))</f>
        <v/>
      </c>
      <c r="ED50" s="369" t="str">
        <f ca="1">+IF(OFFSET('Hygiene Data'!$I$11,0,10*ROW('Hygiene Data'!I44))="","",OFFSET('Hygiene Data'!$I$11,0,10*ROW('Hygiene Data'!I44)))</f>
        <v/>
      </c>
      <c r="EE50" s="369" t="str">
        <f ca="1">+IF(OFFSET('Hygiene Data'!$I$12,0,10*ROW('Hygiene Data'!I44))="","",OFFSET('Hygiene Data'!$I$12,0,10*ROW('Hygiene Data'!I44)))</f>
        <v/>
      </c>
      <c r="EF50" s="369" t="str">
        <f ca="1">+IF(OFFSET('Hygiene Data'!$I$13,0,10*ROW('Hygiene Data'!I44))="","",OFFSET('Hygiene Data'!$I$13,0,10*ROW('Hygiene Data'!I44)))</f>
        <v/>
      </c>
    </row>
    <row r="51" spans="1:136" x14ac:dyDescent="0.25">
      <c r="A51" s="478" t="str">
        <f ca="1">+IF(OFFSET('Water Data'!$B$2,0,10*ROW('Water Data'!E45))="","",OFFSET('Water Data'!$B$2,0,10*ROW('Water Data'!E45)))</f>
        <v/>
      </c>
      <c r="B51" s="47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5" t="str">
        <f t="shared" ca="1" si="0"/>
        <v/>
      </c>
      <c r="D51" s="50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9" t="str">
        <f ca="1">+IF(OFFSET('Water Data'!$D$27,0,10*ROW('Water Data'!D45))="","",OFFSET('Water Data'!$D$27,0,10*ROW('Water Data'!D45)))</f>
        <v/>
      </c>
      <c r="BT51" s="369" t="str">
        <f ca="1">+IF(OFFSET('Water Data'!$D$28,0,10*ROW('Water Data'!D45))="","",OFFSET('Water Data'!$D$28,0,10*ROW('Water Data'!D45)))</f>
        <v/>
      </c>
      <c r="BU51" s="369" t="str">
        <f ca="1">+IF(OFFSET('Water Data'!$D$29,0,10*ROW('Water Data'!D45))="","",OFFSET('Water Data'!$D$29,0,10*ROW('Water Data'!D45)))</f>
        <v/>
      </c>
      <c r="BV51" s="369" t="str">
        <f ca="1">+IF(OFFSET('Water Data'!$E$27,0,10*ROW('Water Data'!E45))="","",OFFSET('Water Data'!$E$27,0,10*ROW('Water Data'!E45)))</f>
        <v/>
      </c>
      <c r="BW51" s="369" t="str">
        <f ca="1">+IF(OFFSET('Water Data'!$E$28,0,10*ROW('Water Data'!E45))="","",OFFSET('Water Data'!$E$28,0,10*ROW('Water Data'!E45)))</f>
        <v/>
      </c>
      <c r="BX51" s="369" t="str">
        <f ca="1">+IF(OFFSET('Water Data'!$E$29,0,10*ROW('Water Data'!E45))="","",OFFSET('Water Data'!$E$29,0,10*ROW('Water Data'!E45)))</f>
        <v/>
      </c>
      <c r="BY51" s="369" t="str">
        <f ca="1">+IF(OFFSET('Water Data'!$F$27,0,10*ROW('Water Data'!F45))="","",OFFSET('Water Data'!$F$27,0,10*ROW('Water Data'!F45)))</f>
        <v/>
      </c>
      <c r="BZ51" s="369" t="str">
        <f ca="1">+IF(OFFSET('Water Data'!$F$28,0,10*ROW('Water Data'!F45))="","",OFFSET('Water Data'!$F$28,0,10*ROW('Water Data'!F45)))</f>
        <v/>
      </c>
      <c r="CA51" s="369" t="str">
        <f ca="1">+IF(OFFSET('Water Data'!$F$29,0,10*ROW('Water Data'!F45))="","",OFFSET('Water Data'!$F$29,0,10*ROW('Water Data'!F45)))</f>
        <v/>
      </c>
      <c r="CB51" s="369" t="str">
        <f ca="1">+IF(OFFSET('Water Data'!$G$27,0,10*ROW('Water Data'!G45))="","",OFFSET('Water Data'!$G$27,0,10*ROW('Water Data'!G45)))</f>
        <v/>
      </c>
      <c r="CC51" s="369" t="str">
        <f ca="1">+IF(OFFSET('Water Data'!$G$28,0,10*ROW('Water Data'!G45))="","",OFFSET('Water Data'!$G$28,0,10*ROW('Water Data'!G45)))</f>
        <v/>
      </c>
      <c r="CD51" s="369" t="str">
        <f ca="1">+IF(OFFSET('Water Data'!$G$29,0,10*ROW('Water Data'!G45))="","",OFFSET('Water Data'!$G$29,0,10*ROW('Water Data'!G45)))</f>
        <v/>
      </c>
      <c r="CE51" s="369" t="str">
        <f ca="1">+IF(OFFSET('Water Data'!$H$27,0,10*ROW('Water Data'!H45))="","",OFFSET('Water Data'!$H$27,0,10*ROW('Water Data'!H45)))</f>
        <v/>
      </c>
      <c r="CF51" s="369" t="str">
        <f ca="1">+IF(OFFSET('Water Data'!$H$28,0,10*ROW('Water Data'!H45))="","",OFFSET('Water Data'!$H$28,0,10*ROW('Water Data'!H45)))</f>
        <v/>
      </c>
      <c r="CG51" s="369" t="str">
        <f ca="1">+IF(OFFSET('Water Data'!$H$29,0,10*ROW('Water Data'!H45))="","",OFFSET('Water Data'!$H$29,0,10*ROW('Water Data'!H45)))</f>
        <v/>
      </c>
      <c r="CH51" s="369" t="str">
        <f ca="1">+IF(OFFSET('Water Data'!$I$27,0,10*ROW('Water Data'!I45))="","",OFFSET('Water Data'!$I$27,0,10*ROW('Water Data'!I45)))</f>
        <v/>
      </c>
      <c r="CI51" s="369" t="str">
        <f ca="1">+IF(OFFSET('Water Data'!$I$28,0,10*ROW('Water Data'!I45))="","",OFFSET('Water Data'!$I$28,0,10*ROW('Water Data'!I45)))</f>
        <v/>
      </c>
      <c r="CJ51" s="369" t="str">
        <f ca="1">+IF(OFFSET('Water Data'!$I$29,0,10*ROW('Water Data'!I45))="","",OFFSET('Water Data'!$I$29,0,10*ROW('Water Data'!I45)))</f>
        <v/>
      </c>
      <c r="CK51" s="369" t="str">
        <f ca="1">+IF(OFFSET('Sanitation Data'!$D$28,0,10*ROW('Sanitation Data'!D45))="","",OFFSET('Sanitation Data'!$D$28,0,10*ROW('Sanitation Data'!D45)))</f>
        <v/>
      </c>
      <c r="CL51" s="369" t="str">
        <f ca="1">+IF(OFFSET('Sanitation Data'!$D$29,0,10*ROW('Sanitation Data'!D45))="","",OFFSET('Sanitation Data'!$D$29,0,10*ROW('Sanitation Data'!D45)))</f>
        <v/>
      </c>
      <c r="CM51" s="369" t="str">
        <f ca="1">+IF(OFFSET('Sanitation Data'!$D$30,0,10*ROW('Sanitation Data'!D45))="","",OFFSET('Sanitation Data'!$D$30,0,10*ROW('Sanitation Data'!D45)))</f>
        <v/>
      </c>
      <c r="CN51" s="369" t="str">
        <f ca="1">+IF(OFFSET('Sanitation Data'!$D$31,0,10*ROW('Sanitation Data'!D45))="","",OFFSET('Sanitation Data'!$D$31,0,10*ROW('Sanitation Data'!D45)))</f>
        <v/>
      </c>
      <c r="CO51" s="369" t="str">
        <f ca="1">+IF(OFFSET('Sanitation Data'!$D$32,0,10*ROW('Sanitation Data'!D45))="","",OFFSET('Sanitation Data'!$D$32,0,10*ROW('Sanitation Data'!D45)))</f>
        <v/>
      </c>
      <c r="CP51" s="369" t="str">
        <f ca="1">+IF(OFFSET('Sanitation Data'!$E$28,0,10*ROW('Sanitation Data'!E45))="","",OFFSET('Sanitation Data'!$E$28,0,10*ROW('Sanitation Data'!E45)))</f>
        <v/>
      </c>
      <c r="CQ51" s="369" t="str">
        <f ca="1">+IF(OFFSET('Sanitation Data'!$E$29,0,10*ROW('Sanitation Data'!E45))="","",OFFSET('Sanitation Data'!$E$29,0,10*ROW('Sanitation Data'!E45)))</f>
        <v/>
      </c>
      <c r="CR51" s="369" t="str">
        <f ca="1">+IF(OFFSET('Sanitation Data'!$E$30,0,10*ROW('Sanitation Data'!E45))="","",OFFSET('Sanitation Data'!$E$30,0,10*ROW('Sanitation Data'!E45)))</f>
        <v/>
      </c>
      <c r="CS51" s="369" t="str">
        <f ca="1">+IF(OFFSET('Sanitation Data'!$E$31,0,10*ROW('Sanitation Data'!E45))="","",OFFSET('Sanitation Data'!$E$31,0,10*ROW('Sanitation Data'!E45)))</f>
        <v/>
      </c>
      <c r="CT51" s="369" t="str">
        <f ca="1">+IF(OFFSET('Sanitation Data'!$E$32,0,10*ROW('Sanitation Data'!E45))="","",OFFSET('Sanitation Data'!$E$32,0,10*ROW('Sanitation Data'!E45)))</f>
        <v/>
      </c>
      <c r="CU51" s="369" t="str">
        <f ca="1">+IF(OFFSET('Sanitation Data'!$F$28,0,10*ROW('Sanitation Data'!F45))="","",OFFSET('Sanitation Data'!$F$28,0,10*ROW('Sanitation Data'!F45)))</f>
        <v/>
      </c>
      <c r="CV51" s="369" t="str">
        <f ca="1">+IF(OFFSET('Sanitation Data'!$F$29,0,10*ROW('Sanitation Data'!F45))="","",OFFSET('Sanitation Data'!$F$29,0,10*ROW('Sanitation Data'!F45)))</f>
        <v/>
      </c>
      <c r="CW51" s="369" t="str">
        <f ca="1">+IF(OFFSET('Sanitation Data'!$F$30,0,10*ROW('Sanitation Data'!F45))="","",OFFSET('Sanitation Data'!$F$30,0,10*ROW('Sanitation Data'!F45)))</f>
        <v/>
      </c>
      <c r="CX51" s="369" t="str">
        <f ca="1">+IF(OFFSET('Sanitation Data'!$F$31,0,10*ROW('Sanitation Data'!F45))="","",OFFSET('Sanitation Data'!$F$31,0,10*ROW('Sanitation Data'!F45)))</f>
        <v/>
      </c>
      <c r="CY51" s="369" t="str">
        <f ca="1">+IF(OFFSET('Sanitation Data'!$F$32,0,10*ROW('Sanitation Data'!F45))="","",OFFSET('Sanitation Data'!$F$32,0,10*ROW('Sanitation Data'!F45)))</f>
        <v/>
      </c>
      <c r="CZ51" s="369" t="str">
        <f ca="1">+IF(OFFSET('Sanitation Data'!$G$28,0,10*ROW('Sanitation Data'!G45))="","",OFFSET('Sanitation Data'!$G$28,0,10*ROW('Sanitation Data'!G45)))</f>
        <v/>
      </c>
      <c r="DA51" s="369" t="str">
        <f ca="1">+IF(OFFSET('Sanitation Data'!$G$29,0,10*ROW('Sanitation Data'!G45))="","",OFFSET('Sanitation Data'!$G$29,0,10*ROW('Sanitation Data'!G45)))</f>
        <v/>
      </c>
      <c r="DB51" s="369" t="str">
        <f ca="1">+IF(OFFSET('Sanitation Data'!$G$30,0,10*ROW('Sanitation Data'!G45))="","",OFFSET('Sanitation Data'!$G$30,0,10*ROW('Sanitation Data'!G45)))</f>
        <v/>
      </c>
      <c r="DC51" s="369" t="str">
        <f ca="1">+IF(OFFSET('Sanitation Data'!$G$31,0,10*ROW('Sanitation Data'!G45))="","",OFFSET('Sanitation Data'!$G$31,0,10*ROW('Sanitation Data'!G45)))</f>
        <v/>
      </c>
      <c r="DD51" s="369" t="str">
        <f ca="1">+IF(OFFSET('Sanitation Data'!$G$32,0,10*ROW('Sanitation Data'!G45))="","",OFFSET('Sanitation Data'!$G$32,0,10*ROW('Sanitation Data'!G45)))</f>
        <v/>
      </c>
      <c r="DE51" s="369" t="str">
        <f ca="1">+IF(OFFSET('Sanitation Data'!$H$28,0,10*ROW('Sanitation Data'!H45))="","",OFFSET('Sanitation Data'!$H$28,0,10*ROW('Sanitation Data'!H45)))</f>
        <v/>
      </c>
      <c r="DF51" s="369" t="str">
        <f ca="1">+IF(OFFSET('Sanitation Data'!$H$29,0,10*ROW('Sanitation Data'!H45))="","",OFFSET('Sanitation Data'!$H$29,0,10*ROW('Sanitation Data'!H45)))</f>
        <v/>
      </c>
      <c r="DG51" s="369" t="str">
        <f ca="1">+IF(OFFSET('Sanitation Data'!$H$30,0,10*ROW('Sanitation Data'!H45))="","",OFFSET('Sanitation Data'!$H$30,0,10*ROW('Sanitation Data'!H45)))</f>
        <v/>
      </c>
      <c r="DH51" s="369" t="str">
        <f ca="1">+IF(OFFSET('Sanitation Data'!$H$31,0,10*ROW('Sanitation Data'!H45))="","",OFFSET('Sanitation Data'!$H$31,0,10*ROW('Sanitation Data'!H45)))</f>
        <v/>
      </c>
      <c r="DI51" s="369" t="str">
        <f ca="1">+IF(OFFSET('Sanitation Data'!$H$32,0,10*ROW('Sanitation Data'!H45))="","",OFFSET('Sanitation Data'!$H$32,0,10*ROW('Sanitation Data'!H45)))</f>
        <v/>
      </c>
      <c r="DJ51" s="369" t="str">
        <f ca="1">+IF(OFFSET('Sanitation Data'!$I$28,0,10*ROW('Sanitation Data'!I45))="","",OFFSET('Sanitation Data'!$I$28,0,10*ROW('Sanitation Data'!I45)))</f>
        <v/>
      </c>
      <c r="DK51" s="369" t="str">
        <f ca="1">+IF(OFFSET('Sanitation Data'!$I$29,0,10*ROW('Sanitation Data'!I45))="","",OFFSET('Sanitation Data'!$I$29,0,10*ROW('Sanitation Data'!I45)))</f>
        <v/>
      </c>
      <c r="DL51" s="369" t="str">
        <f ca="1">+IF(OFFSET('Sanitation Data'!$I$30,0,10*ROW('Sanitation Data'!I45))="","",OFFSET('Sanitation Data'!$I$30,0,10*ROW('Sanitation Data'!I45)))</f>
        <v/>
      </c>
      <c r="DM51" s="369" t="str">
        <f ca="1">+IF(OFFSET('Sanitation Data'!$I$31,0,10*ROW('Sanitation Data'!I45))="","",OFFSET('Sanitation Data'!$I$31,0,10*ROW('Sanitation Data'!I45)))</f>
        <v/>
      </c>
      <c r="DN51" s="369" t="str">
        <f ca="1">+IF(OFFSET('Sanitation Data'!$I$32,0,10*ROW('Sanitation Data'!I45))="","",OFFSET('Sanitation Data'!$I$32,0,10*ROW('Sanitation Data'!I45)))</f>
        <v/>
      </c>
      <c r="DO51" s="369" t="str">
        <f ca="1">+IF(OFFSET('Hygiene Data'!$D$11,0,10*ROW('Hygiene Data'!D45))="","",OFFSET('Hygiene Data'!$D$11,0,10*ROW('Hygiene Data'!D45)))</f>
        <v/>
      </c>
      <c r="DP51" s="369" t="str">
        <f ca="1">+IF(OFFSET('Hygiene Data'!$D$12,0,10*ROW('Hygiene Data'!D45))="","",OFFSET('Hygiene Data'!$D$12,0,10*ROW('Hygiene Data'!D45)))</f>
        <v/>
      </c>
      <c r="DQ51" s="369" t="str">
        <f ca="1">+IF(OFFSET('Hygiene Data'!$D$13,0,10*ROW('Hygiene Data'!D45))="","",OFFSET('Hygiene Data'!$D$13,0,10*ROW('Hygiene Data'!D45)))</f>
        <v/>
      </c>
      <c r="DR51" s="369" t="str">
        <f ca="1">+IF(OFFSET('Hygiene Data'!$E$11,0,10*ROW('Hygiene Data'!E45))="","",OFFSET('Hygiene Data'!$E$11,0,10*ROW('Hygiene Data'!E45)))</f>
        <v/>
      </c>
      <c r="DS51" s="369" t="str">
        <f ca="1">+IF(OFFSET('Hygiene Data'!$E$12,0,10*ROW('Hygiene Data'!E45))="","",OFFSET('Hygiene Data'!$E$12,0,10*ROW('Hygiene Data'!E45)))</f>
        <v/>
      </c>
      <c r="DT51" s="369" t="str">
        <f ca="1">+IF(OFFSET('Hygiene Data'!$E$13,0,10*ROW('Hygiene Data'!E45))="","",OFFSET('Hygiene Data'!$E$13,0,10*ROW('Hygiene Data'!E45)))</f>
        <v/>
      </c>
      <c r="DU51" s="369" t="str">
        <f ca="1">+IF(OFFSET('Hygiene Data'!$F$11,0,10*ROW('Hygiene Data'!F45))="","",OFFSET('Hygiene Data'!$F$11,0,10*ROW('Hygiene Data'!F45)))</f>
        <v/>
      </c>
      <c r="DV51" s="369" t="str">
        <f ca="1">+IF(OFFSET('Hygiene Data'!$F$12,0,10*ROW('Hygiene Data'!F45))="","",OFFSET('Hygiene Data'!$F$12,0,10*ROW('Hygiene Data'!F45)))</f>
        <v/>
      </c>
      <c r="DW51" s="369" t="str">
        <f ca="1">+IF(OFFSET('Hygiene Data'!$F$13,0,10*ROW('Hygiene Data'!F45))="","",OFFSET('Hygiene Data'!$F$13,0,10*ROW('Hygiene Data'!F45)))</f>
        <v/>
      </c>
      <c r="DX51" s="369" t="str">
        <f ca="1">+IF(OFFSET('Hygiene Data'!$G$11,0,10*ROW('Hygiene Data'!G45))="","",OFFSET('Hygiene Data'!$G$11,0,10*ROW('Hygiene Data'!G45)))</f>
        <v/>
      </c>
      <c r="DY51" s="369" t="str">
        <f ca="1">+IF(OFFSET('Hygiene Data'!$G$12,0,10*ROW('Hygiene Data'!G45))="","",OFFSET('Hygiene Data'!$G$12,0,10*ROW('Hygiene Data'!G45)))</f>
        <v/>
      </c>
      <c r="DZ51" s="369" t="str">
        <f ca="1">+IF(OFFSET('Hygiene Data'!$G$13,0,10*ROW('Hygiene Data'!G45))="","",OFFSET('Hygiene Data'!$G$13,0,10*ROW('Hygiene Data'!G45)))</f>
        <v/>
      </c>
      <c r="EA51" s="369" t="str">
        <f ca="1">+IF(OFFSET('Hygiene Data'!$H$11,0,10*ROW('Hygiene Data'!H45))="","",OFFSET('Hygiene Data'!$H$11,0,10*ROW('Hygiene Data'!H45)))</f>
        <v/>
      </c>
      <c r="EB51" s="369" t="str">
        <f ca="1">+IF(OFFSET('Hygiene Data'!$H$12,0,10*ROW('Hygiene Data'!H45))="","",OFFSET('Hygiene Data'!$H$12,0,10*ROW('Hygiene Data'!H45)))</f>
        <v/>
      </c>
      <c r="EC51" s="369" t="str">
        <f ca="1">+IF(OFFSET('Hygiene Data'!$H$13,0,10*ROW('Hygiene Data'!H45))="","",OFFSET('Hygiene Data'!$H$13,0,10*ROW('Hygiene Data'!H45)))</f>
        <v/>
      </c>
      <c r="ED51" s="369" t="str">
        <f ca="1">+IF(OFFSET('Hygiene Data'!$I$11,0,10*ROW('Hygiene Data'!I45))="","",OFFSET('Hygiene Data'!$I$11,0,10*ROW('Hygiene Data'!I45)))</f>
        <v/>
      </c>
      <c r="EE51" s="369" t="str">
        <f ca="1">+IF(OFFSET('Hygiene Data'!$I$12,0,10*ROW('Hygiene Data'!I45))="","",OFFSET('Hygiene Data'!$I$12,0,10*ROW('Hygiene Data'!I45)))</f>
        <v/>
      </c>
      <c r="EF51" s="369" t="str">
        <f ca="1">+IF(OFFSET('Hygiene Data'!$I$13,0,10*ROW('Hygiene Data'!I45))="","",OFFSET('Hygiene Data'!$I$13,0,10*ROW('Hygiene Data'!I45)))</f>
        <v/>
      </c>
    </row>
    <row r="52" spans="1:136" x14ac:dyDescent="0.25">
      <c r="A52" s="478" t="str">
        <f ca="1">+IF(OFFSET('Water Data'!$B$2,0,10*ROW('Water Data'!E46))="","",OFFSET('Water Data'!$B$2,0,10*ROW('Water Data'!E46)))</f>
        <v/>
      </c>
      <c r="B52" s="47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5" t="str">
        <f t="shared" ca="1" si="0"/>
        <v/>
      </c>
      <c r="D52" s="50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9" t="str">
        <f ca="1">+IF(OFFSET('Water Data'!$D$27,0,10*ROW('Water Data'!D46))="","",OFFSET('Water Data'!$D$27,0,10*ROW('Water Data'!D46)))</f>
        <v/>
      </c>
      <c r="BT52" s="369" t="str">
        <f ca="1">+IF(OFFSET('Water Data'!$D$28,0,10*ROW('Water Data'!D46))="","",OFFSET('Water Data'!$D$28,0,10*ROW('Water Data'!D46)))</f>
        <v/>
      </c>
      <c r="BU52" s="369" t="str">
        <f ca="1">+IF(OFFSET('Water Data'!$D$29,0,10*ROW('Water Data'!D46))="","",OFFSET('Water Data'!$D$29,0,10*ROW('Water Data'!D46)))</f>
        <v/>
      </c>
      <c r="BV52" s="369" t="str">
        <f ca="1">+IF(OFFSET('Water Data'!$E$27,0,10*ROW('Water Data'!E46))="","",OFFSET('Water Data'!$E$27,0,10*ROW('Water Data'!E46)))</f>
        <v/>
      </c>
      <c r="BW52" s="369" t="str">
        <f ca="1">+IF(OFFSET('Water Data'!$E$28,0,10*ROW('Water Data'!E46))="","",OFFSET('Water Data'!$E$28,0,10*ROW('Water Data'!E46)))</f>
        <v/>
      </c>
      <c r="BX52" s="369" t="str">
        <f ca="1">+IF(OFFSET('Water Data'!$E$29,0,10*ROW('Water Data'!E46))="","",OFFSET('Water Data'!$E$29,0,10*ROW('Water Data'!E46)))</f>
        <v/>
      </c>
      <c r="BY52" s="369" t="str">
        <f ca="1">+IF(OFFSET('Water Data'!$F$27,0,10*ROW('Water Data'!F46))="","",OFFSET('Water Data'!$F$27,0,10*ROW('Water Data'!F46)))</f>
        <v/>
      </c>
      <c r="BZ52" s="369" t="str">
        <f ca="1">+IF(OFFSET('Water Data'!$F$28,0,10*ROW('Water Data'!F46))="","",OFFSET('Water Data'!$F$28,0,10*ROW('Water Data'!F46)))</f>
        <v/>
      </c>
      <c r="CA52" s="369" t="str">
        <f ca="1">+IF(OFFSET('Water Data'!$F$29,0,10*ROW('Water Data'!F46))="","",OFFSET('Water Data'!$F$29,0,10*ROW('Water Data'!F46)))</f>
        <v/>
      </c>
      <c r="CB52" s="369" t="str">
        <f ca="1">+IF(OFFSET('Water Data'!$G$27,0,10*ROW('Water Data'!G46))="","",OFFSET('Water Data'!$G$27,0,10*ROW('Water Data'!G46)))</f>
        <v/>
      </c>
      <c r="CC52" s="369" t="str">
        <f ca="1">+IF(OFFSET('Water Data'!$G$28,0,10*ROW('Water Data'!G46))="","",OFFSET('Water Data'!$G$28,0,10*ROW('Water Data'!G46)))</f>
        <v/>
      </c>
      <c r="CD52" s="369" t="str">
        <f ca="1">+IF(OFFSET('Water Data'!$G$29,0,10*ROW('Water Data'!G46))="","",OFFSET('Water Data'!$G$29,0,10*ROW('Water Data'!G46)))</f>
        <v/>
      </c>
      <c r="CE52" s="369" t="str">
        <f ca="1">+IF(OFFSET('Water Data'!$H$27,0,10*ROW('Water Data'!H46))="","",OFFSET('Water Data'!$H$27,0,10*ROW('Water Data'!H46)))</f>
        <v/>
      </c>
      <c r="CF52" s="369" t="str">
        <f ca="1">+IF(OFFSET('Water Data'!$H$28,0,10*ROW('Water Data'!H46))="","",OFFSET('Water Data'!$H$28,0,10*ROW('Water Data'!H46)))</f>
        <v/>
      </c>
      <c r="CG52" s="369" t="str">
        <f ca="1">+IF(OFFSET('Water Data'!$H$29,0,10*ROW('Water Data'!H46))="","",OFFSET('Water Data'!$H$29,0,10*ROW('Water Data'!H46)))</f>
        <v/>
      </c>
      <c r="CH52" s="369" t="str">
        <f ca="1">+IF(OFFSET('Water Data'!$I$27,0,10*ROW('Water Data'!I46))="","",OFFSET('Water Data'!$I$27,0,10*ROW('Water Data'!I46)))</f>
        <v/>
      </c>
      <c r="CI52" s="369" t="str">
        <f ca="1">+IF(OFFSET('Water Data'!$I$28,0,10*ROW('Water Data'!I46))="","",OFFSET('Water Data'!$I$28,0,10*ROW('Water Data'!I46)))</f>
        <v/>
      </c>
      <c r="CJ52" s="369" t="str">
        <f ca="1">+IF(OFFSET('Water Data'!$I$29,0,10*ROW('Water Data'!I46))="","",OFFSET('Water Data'!$I$29,0,10*ROW('Water Data'!I46)))</f>
        <v/>
      </c>
      <c r="CK52" s="369" t="str">
        <f ca="1">+IF(OFFSET('Sanitation Data'!$D$28,0,10*ROW('Sanitation Data'!D46))="","",OFFSET('Sanitation Data'!$D$28,0,10*ROW('Sanitation Data'!D46)))</f>
        <v/>
      </c>
      <c r="CL52" s="369" t="str">
        <f ca="1">+IF(OFFSET('Sanitation Data'!$D$29,0,10*ROW('Sanitation Data'!D46))="","",OFFSET('Sanitation Data'!$D$29,0,10*ROW('Sanitation Data'!D46)))</f>
        <v/>
      </c>
      <c r="CM52" s="369" t="str">
        <f ca="1">+IF(OFFSET('Sanitation Data'!$D$30,0,10*ROW('Sanitation Data'!D46))="","",OFFSET('Sanitation Data'!$D$30,0,10*ROW('Sanitation Data'!D46)))</f>
        <v/>
      </c>
      <c r="CN52" s="369" t="str">
        <f ca="1">+IF(OFFSET('Sanitation Data'!$D$31,0,10*ROW('Sanitation Data'!D46))="","",OFFSET('Sanitation Data'!$D$31,0,10*ROW('Sanitation Data'!D46)))</f>
        <v/>
      </c>
      <c r="CO52" s="369" t="str">
        <f ca="1">+IF(OFFSET('Sanitation Data'!$D$32,0,10*ROW('Sanitation Data'!D46))="","",OFFSET('Sanitation Data'!$D$32,0,10*ROW('Sanitation Data'!D46)))</f>
        <v/>
      </c>
      <c r="CP52" s="369" t="str">
        <f ca="1">+IF(OFFSET('Sanitation Data'!$E$28,0,10*ROW('Sanitation Data'!E46))="","",OFFSET('Sanitation Data'!$E$28,0,10*ROW('Sanitation Data'!E46)))</f>
        <v/>
      </c>
      <c r="CQ52" s="369" t="str">
        <f ca="1">+IF(OFFSET('Sanitation Data'!$E$29,0,10*ROW('Sanitation Data'!E46))="","",OFFSET('Sanitation Data'!$E$29,0,10*ROW('Sanitation Data'!E46)))</f>
        <v/>
      </c>
      <c r="CR52" s="369" t="str">
        <f ca="1">+IF(OFFSET('Sanitation Data'!$E$30,0,10*ROW('Sanitation Data'!E46))="","",OFFSET('Sanitation Data'!$E$30,0,10*ROW('Sanitation Data'!E46)))</f>
        <v/>
      </c>
      <c r="CS52" s="369" t="str">
        <f ca="1">+IF(OFFSET('Sanitation Data'!$E$31,0,10*ROW('Sanitation Data'!E46))="","",OFFSET('Sanitation Data'!$E$31,0,10*ROW('Sanitation Data'!E46)))</f>
        <v/>
      </c>
      <c r="CT52" s="369" t="str">
        <f ca="1">+IF(OFFSET('Sanitation Data'!$E$32,0,10*ROW('Sanitation Data'!E46))="","",OFFSET('Sanitation Data'!$E$32,0,10*ROW('Sanitation Data'!E46)))</f>
        <v/>
      </c>
      <c r="CU52" s="369" t="str">
        <f ca="1">+IF(OFFSET('Sanitation Data'!$F$28,0,10*ROW('Sanitation Data'!F46))="","",OFFSET('Sanitation Data'!$F$28,0,10*ROW('Sanitation Data'!F46)))</f>
        <v/>
      </c>
      <c r="CV52" s="369" t="str">
        <f ca="1">+IF(OFFSET('Sanitation Data'!$F$29,0,10*ROW('Sanitation Data'!F46))="","",OFFSET('Sanitation Data'!$F$29,0,10*ROW('Sanitation Data'!F46)))</f>
        <v/>
      </c>
      <c r="CW52" s="369" t="str">
        <f ca="1">+IF(OFFSET('Sanitation Data'!$F$30,0,10*ROW('Sanitation Data'!F46))="","",OFFSET('Sanitation Data'!$F$30,0,10*ROW('Sanitation Data'!F46)))</f>
        <v/>
      </c>
      <c r="CX52" s="369" t="str">
        <f ca="1">+IF(OFFSET('Sanitation Data'!$F$31,0,10*ROW('Sanitation Data'!F46))="","",OFFSET('Sanitation Data'!$F$31,0,10*ROW('Sanitation Data'!F46)))</f>
        <v/>
      </c>
      <c r="CY52" s="369" t="str">
        <f ca="1">+IF(OFFSET('Sanitation Data'!$F$32,0,10*ROW('Sanitation Data'!F46))="","",OFFSET('Sanitation Data'!$F$32,0,10*ROW('Sanitation Data'!F46)))</f>
        <v/>
      </c>
      <c r="CZ52" s="369" t="str">
        <f ca="1">+IF(OFFSET('Sanitation Data'!$G$28,0,10*ROW('Sanitation Data'!G46))="","",OFFSET('Sanitation Data'!$G$28,0,10*ROW('Sanitation Data'!G46)))</f>
        <v/>
      </c>
      <c r="DA52" s="369" t="str">
        <f ca="1">+IF(OFFSET('Sanitation Data'!$G$29,0,10*ROW('Sanitation Data'!G46))="","",OFFSET('Sanitation Data'!$G$29,0,10*ROW('Sanitation Data'!G46)))</f>
        <v/>
      </c>
      <c r="DB52" s="369" t="str">
        <f ca="1">+IF(OFFSET('Sanitation Data'!$G$30,0,10*ROW('Sanitation Data'!G46))="","",OFFSET('Sanitation Data'!$G$30,0,10*ROW('Sanitation Data'!G46)))</f>
        <v/>
      </c>
      <c r="DC52" s="369" t="str">
        <f ca="1">+IF(OFFSET('Sanitation Data'!$G$31,0,10*ROW('Sanitation Data'!G46))="","",OFFSET('Sanitation Data'!$G$31,0,10*ROW('Sanitation Data'!G46)))</f>
        <v/>
      </c>
      <c r="DD52" s="369" t="str">
        <f ca="1">+IF(OFFSET('Sanitation Data'!$G$32,0,10*ROW('Sanitation Data'!G46))="","",OFFSET('Sanitation Data'!$G$32,0,10*ROW('Sanitation Data'!G46)))</f>
        <v/>
      </c>
      <c r="DE52" s="369" t="str">
        <f ca="1">+IF(OFFSET('Sanitation Data'!$H$28,0,10*ROW('Sanitation Data'!H46))="","",OFFSET('Sanitation Data'!$H$28,0,10*ROW('Sanitation Data'!H46)))</f>
        <v/>
      </c>
      <c r="DF52" s="369" t="str">
        <f ca="1">+IF(OFFSET('Sanitation Data'!$H$29,0,10*ROW('Sanitation Data'!H46))="","",OFFSET('Sanitation Data'!$H$29,0,10*ROW('Sanitation Data'!H46)))</f>
        <v/>
      </c>
      <c r="DG52" s="369" t="str">
        <f ca="1">+IF(OFFSET('Sanitation Data'!$H$30,0,10*ROW('Sanitation Data'!H46))="","",OFFSET('Sanitation Data'!$H$30,0,10*ROW('Sanitation Data'!H46)))</f>
        <v/>
      </c>
      <c r="DH52" s="369" t="str">
        <f ca="1">+IF(OFFSET('Sanitation Data'!$H$31,0,10*ROW('Sanitation Data'!H46))="","",OFFSET('Sanitation Data'!$H$31,0,10*ROW('Sanitation Data'!H46)))</f>
        <v/>
      </c>
      <c r="DI52" s="369" t="str">
        <f ca="1">+IF(OFFSET('Sanitation Data'!$H$32,0,10*ROW('Sanitation Data'!H46))="","",OFFSET('Sanitation Data'!$H$32,0,10*ROW('Sanitation Data'!H46)))</f>
        <v/>
      </c>
      <c r="DJ52" s="369" t="str">
        <f ca="1">+IF(OFFSET('Sanitation Data'!$I$28,0,10*ROW('Sanitation Data'!I46))="","",OFFSET('Sanitation Data'!$I$28,0,10*ROW('Sanitation Data'!I46)))</f>
        <v/>
      </c>
      <c r="DK52" s="369" t="str">
        <f ca="1">+IF(OFFSET('Sanitation Data'!$I$29,0,10*ROW('Sanitation Data'!I46))="","",OFFSET('Sanitation Data'!$I$29,0,10*ROW('Sanitation Data'!I46)))</f>
        <v/>
      </c>
      <c r="DL52" s="369" t="str">
        <f ca="1">+IF(OFFSET('Sanitation Data'!$I$30,0,10*ROW('Sanitation Data'!I46))="","",OFFSET('Sanitation Data'!$I$30,0,10*ROW('Sanitation Data'!I46)))</f>
        <v/>
      </c>
      <c r="DM52" s="369" t="str">
        <f ca="1">+IF(OFFSET('Sanitation Data'!$I$31,0,10*ROW('Sanitation Data'!I46))="","",OFFSET('Sanitation Data'!$I$31,0,10*ROW('Sanitation Data'!I46)))</f>
        <v/>
      </c>
      <c r="DN52" s="369" t="str">
        <f ca="1">+IF(OFFSET('Sanitation Data'!$I$32,0,10*ROW('Sanitation Data'!I46))="","",OFFSET('Sanitation Data'!$I$32,0,10*ROW('Sanitation Data'!I46)))</f>
        <v/>
      </c>
      <c r="DO52" s="369" t="str">
        <f ca="1">+IF(OFFSET('Hygiene Data'!$D$11,0,10*ROW('Hygiene Data'!D46))="","",OFFSET('Hygiene Data'!$D$11,0,10*ROW('Hygiene Data'!D46)))</f>
        <v/>
      </c>
      <c r="DP52" s="369" t="str">
        <f ca="1">+IF(OFFSET('Hygiene Data'!$D$12,0,10*ROW('Hygiene Data'!D46))="","",OFFSET('Hygiene Data'!$D$12,0,10*ROW('Hygiene Data'!D46)))</f>
        <v/>
      </c>
      <c r="DQ52" s="369" t="str">
        <f ca="1">+IF(OFFSET('Hygiene Data'!$D$13,0,10*ROW('Hygiene Data'!D46))="","",OFFSET('Hygiene Data'!$D$13,0,10*ROW('Hygiene Data'!D46)))</f>
        <v/>
      </c>
      <c r="DR52" s="369" t="str">
        <f ca="1">+IF(OFFSET('Hygiene Data'!$E$11,0,10*ROW('Hygiene Data'!E46))="","",OFFSET('Hygiene Data'!$E$11,0,10*ROW('Hygiene Data'!E46)))</f>
        <v/>
      </c>
      <c r="DS52" s="369" t="str">
        <f ca="1">+IF(OFFSET('Hygiene Data'!$E$12,0,10*ROW('Hygiene Data'!E46))="","",OFFSET('Hygiene Data'!$E$12,0,10*ROW('Hygiene Data'!E46)))</f>
        <v/>
      </c>
      <c r="DT52" s="369" t="str">
        <f ca="1">+IF(OFFSET('Hygiene Data'!$E$13,0,10*ROW('Hygiene Data'!E46))="","",OFFSET('Hygiene Data'!$E$13,0,10*ROW('Hygiene Data'!E46)))</f>
        <v/>
      </c>
      <c r="DU52" s="369" t="str">
        <f ca="1">+IF(OFFSET('Hygiene Data'!$F$11,0,10*ROW('Hygiene Data'!F46))="","",OFFSET('Hygiene Data'!$F$11,0,10*ROW('Hygiene Data'!F46)))</f>
        <v/>
      </c>
      <c r="DV52" s="369" t="str">
        <f ca="1">+IF(OFFSET('Hygiene Data'!$F$12,0,10*ROW('Hygiene Data'!F46))="","",OFFSET('Hygiene Data'!$F$12,0,10*ROW('Hygiene Data'!F46)))</f>
        <v/>
      </c>
      <c r="DW52" s="369" t="str">
        <f ca="1">+IF(OFFSET('Hygiene Data'!$F$13,0,10*ROW('Hygiene Data'!F46))="","",OFFSET('Hygiene Data'!$F$13,0,10*ROW('Hygiene Data'!F46)))</f>
        <v/>
      </c>
      <c r="DX52" s="369" t="str">
        <f ca="1">+IF(OFFSET('Hygiene Data'!$G$11,0,10*ROW('Hygiene Data'!G46))="","",OFFSET('Hygiene Data'!$G$11,0,10*ROW('Hygiene Data'!G46)))</f>
        <v/>
      </c>
      <c r="DY52" s="369" t="str">
        <f ca="1">+IF(OFFSET('Hygiene Data'!$G$12,0,10*ROW('Hygiene Data'!G46))="","",OFFSET('Hygiene Data'!$G$12,0,10*ROW('Hygiene Data'!G46)))</f>
        <v/>
      </c>
      <c r="DZ52" s="369" t="str">
        <f ca="1">+IF(OFFSET('Hygiene Data'!$G$13,0,10*ROW('Hygiene Data'!G46))="","",OFFSET('Hygiene Data'!$G$13,0,10*ROW('Hygiene Data'!G46)))</f>
        <v/>
      </c>
      <c r="EA52" s="369" t="str">
        <f ca="1">+IF(OFFSET('Hygiene Data'!$H$11,0,10*ROW('Hygiene Data'!H46))="","",OFFSET('Hygiene Data'!$H$11,0,10*ROW('Hygiene Data'!H46)))</f>
        <v/>
      </c>
      <c r="EB52" s="369" t="str">
        <f ca="1">+IF(OFFSET('Hygiene Data'!$H$12,0,10*ROW('Hygiene Data'!H46))="","",OFFSET('Hygiene Data'!$H$12,0,10*ROW('Hygiene Data'!H46)))</f>
        <v/>
      </c>
      <c r="EC52" s="369" t="str">
        <f ca="1">+IF(OFFSET('Hygiene Data'!$H$13,0,10*ROW('Hygiene Data'!H46))="","",OFFSET('Hygiene Data'!$H$13,0,10*ROW('Hygiene Data'!H46)))</f>
        <v/>
      </c>
      <c r="ED52" s="369" t="str">
        <f ca="1">+IF(OFFSET('Hygiene Data'!$I$11,0,10*ROW('Hygiene Data'!I46))="","",OFFSET('Hygiene Data'!$I$11,0,10*ROW('Hygiene Data'!I46)))</f>
        <v/>
      </c>
      <c r="EE52" s="369" t="str">
        <f ca="1">+IF(OFFSET('Hygiene Data'!$I$12,0,10*ROW('Hygiene Data'!I46))="","",OFFSET('Hygiene Data'!$I$12,0,10*ROW('Hygiene Data'!I46)))</f>
        <v/>
      </c>
      <c r="EF52" s="369" t="str">
        <f ca="1">+IF(OFFSET('Hygiene Data'!$I$13,0,10*ROW('Hygiene Data'!I46))="","",OFFSET('Hygiene Data'!$I$13,0,10*ROW('Hygiene Data'!I46)))</f>
        <v/>
      </c>
    </row>
    <row r="53" spans="1:136" x14ac:dyDescent="0.25">
      <c r="A53" s="478" t="str">
        <f ca="1">+IF(OFFSET('Water Data'!$B$2,0,10*ROW('Water Data'!E47))="","",OFFSET('Water Data'!$B$2,0,10*ROW('Water Data'!E47)))</f>
        <v/>
      </c>
      <c r="B53" s="47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5" t="str">
        <f t="shared" ca="1" si="0"/>
        <v/>
      </c>
      <c r="D53" s="50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9" t="str">
        <f ca="1">+IF(OFFSET('Water Data'!$D$27,0,10*ROW('Water Data'!D47))="","",OFFSET('Water Data'!$D$27,0,10*ROW('Water Data'!D47)))</f>
        <v/>
      </c>
      <c r="BT53" s="369" t="str">
        <f ca="1">+IF(OFFSET('Water Data'!$D$28,0,10*ROW('Water Data'!D47))="","",OFFSET('Water Data'!$D$28,0,10*ROW('Water Data'!D47)))</f>
        <v/>
      </c>
      <c r="BU53" s="369" t="str">
        <f ca="1">+IF(OFFSET('Water Data'!$D$29,0,10*ROW('Water Data'!D47))="","",OFFSET('Water Data'!$D$29,0,10*ROW('Water Data'!D47)))</f>
        <v/>
      </c>
      <c r="BV53" s="369" t="str">
        <f ca="1">+IF(OFFSET('Water Data'!$E$27,0,10*ROW('Water Data'!E47))="","",OFFSET('Water Data'!$E$27,0,10*ROW('Water Data'!E47)))</f>
        <v/>
      </c>
      <c r="BW53" s="369" t="str">
        <f ca="1">+IF(OFFSET('Water Data'!$E$28,0,10*ROW('Water Data'!E47))="","",OFFSET('Water Data'!$E$28,0,10*ROW('Water Data'!E47)))</f>
        <v/>
      </c>
      <c r="BX53" s="369" t="str">
        <f ca="1">+IF(OFFSET('Water Data'!$E$29,0,10*ROW('Water Data'!E47))="","",OFFSET('Water Data'!$E$29,0,10*ROW('Water Data'!E47)))</f>
        <v/>
      </c>
      <c r="BY53" s="369" t="str">
        <f ca="1">+IF(OFFSET('Water Data'!$F$27,0,10*ROW('Water Data'!F47))="","",OFFSET('Water Data'!$F$27,0,10*ROW('Water Data'!F47)))</f>
        <v/>
      </c>
      <c r="BZ53" s="369" t="str">
        <f ca="1">+IF(OFFSET('Water Data'!$F$28,0,10*ROW('Water Data'!F47))="","",OFFSET('Water Data'!$F$28,0,10*ROW('Water Data'!F47)))</f>
        <v/>
      </c>
      <c r="CA53" s="369" t="str">
        <f ca="1">+IF(OFFSET('Water Data'!$F$29,0,10*ROW('Water Data'!F47))="","",OFFSET('Water Data'!$F$29,0,10*ROW('Water Data'!F47)))</f>
        <v/>
      </c>
      <c r="CB53" s="369" t="str">
        <f ca="1">+IF(OFFSET('Water Data'!$G$27,0,10*ROW('Water Data'!G47))="","",OFFSET('Water Data'!$G$27,0,10*ROW('Water Data'!G47)))</f>
        <v/>
      </c>
      <c r="CC53" s="369" t="str">
        <f ca="1">+IF(OFFSET('Water Data'!$G$28,0,10*ROW('Water Data'!G47))="","",OFFSET('Water Data'!$G$28,0,10*ROW('Water Data'!G47)))</f>
        <v/>
      </c>
      <c r="CD53" s="369" t="str">
        <f ca="1">+IF(OFFSET('Water Data'!$G$29,0,10*ROW('Water Data'!G47))="","",OFFSET('Water Data'!$G$29,0,10*ROW('Water Data'!G47)))</f>
        <v/>
      </c>
      <c r="CE53" s="369" t="str">
        <f ca="1">+IF(OFFSET('Water Data'!$H$27,0,10*ROW('Water Data'!H47))="","",OFFSET('Water Data'!$H$27,0,10*ROW('Water Data'!H47)))</f>
        <v/>
      </c>
      <c r="CF53" s="369" t="str">
        <f ca="1">+IF(OFFSET('Water Data'!$H$28,0,10*ROW('Water Data'!H47))="","",OFFSET('Water Data'!$H$28,0,10*ROW('Water Data'!H47)))</f>
        <v/>
      </c>
      <c r="CG53" s="369" t="str">
        <f ca="1">+IF(OFFSET('Water Data'!$H$29,0,10*ROW('Water Data'!H47))="","",OFFSET('Water Data'!$H$29,0,10*ROW('Water Data'!H47)))</f>
        <v/>
      </c>
      <c r="CH53" s="369" t="str">
        <f ca="1">+IF(OFFSET('Water Data'!$I$27,0,10*ROW('Water Data'!I47))="","",OFFSET('Water Data'!$I$27,0,10*ROW('Water Data'!I47)))</f>
        <v/>
      </c>
      <c r="CI53" s="369" t="str">
        <f ca="1">+IF(OFFSET('Water Data'!$I$28,0,10*ROW('Water Data'!I47))="","",OFFSET('Water Data'!$I$28,0,10*ROW('Water Data'!I47)))</f>
        <v/>
      </c>
      <c r="CJ53" s="369" t="str">
        <f ca="1">+IF(OFFSET('Water Data'!$I$29,0,10*ROW('Water Data'!I47))="","",OFFSET('Water Data'!$I$29,0,10*ROW('Water Data'!I47)))</f>
        <v/>
      </c>
      <c r="CK53" s="369" t="str">
        <f ca="1">+IF(OFFSET('Sanitation Data'!$D$28,0,10*ROW('Sanitation Data'!D47))="","",OFFSET('Sanitation Data'!$D$28,0,10*ROW('Sanitation Data'!D47)))</f>
        <v/>
      </c>
      <c r="CL53" s="369" t="str">
        <f ca="1">+IF(OFFSET('Sanitation Data'!$D$29,0,10*ROW('Sanitation Data'!D47))="","",OFFSET('Sanitation Data'!$D$29,0,10*ROW('Sanitation Data'!D47)))</f>
        <v/>
      </c>
      <c r="CM53" s="369" t="str">
        <f ca="1">+IF(OFFSET('Sanitation Data'!$D$30,0,10*ROW('Sanitation Data'!D47))="","",OFFSET('Sanitation Data'!$D$30,0,10*ROW('Sanitation Data'!D47)))</f>
        <v/>
      </c>
      <c r="CN53" s="369" t="str">
        <f ca="1">+IF(OFFSET('Sanitation Data'!$D$31,0,10*ROW('Sanitation Data'!D47))="","",OFFSET('Sanitation Data'!$D$31,0,10*ROW('Sanitation Data'!D47)))</f>
        <v/>
      </c>
      <c r="CO53" s="369" t="str">
        <f ca="1">+IF(OFFSET('Sanitation Data'!$D$32,0,10*ROW('Sanitation Data'!D47))="","",OFFSET('Sanitation Data'!$D$32,0,10*ROW('Sanitation Data'!D47)))</f>
        <v/>
      </c>
      <c r="CP53" s="369" t="str">
        <f ca="1">+IF(OFFSET('Sanitation Data'!$E$28,0,10*ROW('Sanitation Data'!E47))="","",OFFSET('Sanitation Data'!$E$28,0,10*ROW('Sanitation Data'!E47)))</f>
        <v/>
      </c>
      <c r="CQ53" s="369" t="str">
        <f ca="1">+IF(OFFSET('Sanitation Data'!$E$29,0,10*ROW('Sanitation Data'!E47))="","",OFFSET('Sanitation Data'!$E$29,0,10*ROW('Sanitation Data'!E47)))</f>
        <v/>
      </c>
      <c r="CR53" s="369" t="str">
        <f ca="1">+IF(OFFSET('Sanitation Data'!$E$30,0,10*ROW('Sanitation Data'!E47))="","",OFFSET('Sanitation Data'!$E$30,0,10*ROW('Sanitation Data'!E47)))</f>
        <v/>
      </c>
      <c r="CS53" s="369" t="str">
        <f ca="1">+IF(OFFSET('Sanitation Data'!$E$31,0,10*ROW('Sanitation Data'!E47))="","",OFFSET('Sanitation Data'!$E$31,0,10*ROW('Sanitation Data'!E47)))</f>
        <v/>
      </c>
      <c r="CT53" s="369" t="str">
        <f ca="1">+IF(OFFSET('Sanitation Data'!$E$32,0,10*ROW('Sanitation Data'!E47))="","",OFFSET('Sanitation Data'!$E$32,0,10*ROW('Sanitation Data'!E47)))</f>
        <v/>
      </c>
      <c r="CU53" s="369" t="str">
        <f ca="1">+IF(OFFSET('Sanitation Data'!$F$28,0,10*ROW('Sanitation Data'!F47))="","",OFFSET('Sanitation Data'!$F$28,0,10*ROW('Sanitation Data'!F47)))</f>
        <v/>
      </c>
      <c r="CV53" s="369" t="str">
        <f ca="1">+IF(OFFSET('Sanitation Data'!$F$29,0,10*ROW('Sanitation Data'!F47))="","",OFFSET('Sanitation Data'!$F$29,0,10*ROW('Sanitation Data'!F47)))</f>
        <v/>
      </c>
      <c r="CW53" s="369" t="str">
        <f ca="1">+IF(OFFSET('Sanitation Data'!$F$30,0,10*ROW('Sanitation Data'!F47))="","",OFFSET('Sanitation Data'!$F$30,0,10*ROW('Sanitation Data'!F47)))</f>
        <v/>
      </c>
      <c r="CX53" s="369" t="str">
        <f ca="1">+IF(OFFSET('Sanitation Data'!$F$31,0,10*ROW('Sanitation Data'!F47))="","",OFFSET('Sanitation Data'!$F$31,0,10*ROW('Sanitation Data'!F47)))</f>
        <v/>
      </c>
      <c r="CY53" s="369" t="str">
        <f ca="1">+IF(OFFSET('Sanitation Data'!$F$32,0,10*ROW('Sanitation Data'!F47))="","",OFFSET('Sanitation Data'!$F$32,0,10*ROW('Sanitation Data'!F47)))</f>
        <v/>
      </c>
      <c r="CZ53" s="369" t="str">
        <f ca="1">+IF(OFFSET('Sanitation Data'!$G$28,0,10*ROW('Sanitation Data'!G47))="","",OFFSET('Sanitation Data'!$G$28,0,10*ROW('Sanitation Data'!G47)))</f>
        <v/>
      </c>
      <c r="DA53" s="369" t="str">
        <f ca="1">+IF(OFFSET('Sanitation Data'!$G$29,0,10*ROW('Sanitation Data'!G47))="","",OFFSET('Sanitation Data'!$G$29,0,10*ROW('Sanitation Data'!G47)))</f>
        <v/>
      </c>
      <c r="DB53" s="369" t="str">
        <f ca="1">+IF(OFFSET('Sanitation Data'!$G$30,0,10*ROW('Sanitation Data'!G47))="","",OFFSET('Sanitation Data'!$G$30,0,10*ROW('Sanitation Data'!G47)))</f>
        <v/>
      </c>
      <c r="DC53" s="369" t="str">
        <f ca="1">+IF(OFFSET('Sanitation Data'!$G$31,0,10*ROW('Sanitation Data'!G47))="","",OFFSET('Sanitation Data'!$G$31,0,10*ROW('Sanitation Data'!G47)))</f>
        <v/>
      </c>
      <c r="DD53" s="369" t="str">
        <f ca="1">+IF(OFFSET('Sanitation Data'!$G$32,0,10*ROW('Sanitation Data'!G47))="","",OFFSET('Sanitation Data'!$G$32,0,10*ROW('Sanitation Data'!G47)))</f>
        <v/>
      </c>
      <c r="DE53" s="369" t="str">
        <f ca="1">+IF(OFFSET('Sanitation Data'!$H$28,0,10*ROW('Sanitation Data'!H47))="","",OFFSET('Sanitation Data'!$H$28,0,10*ROW('Sanitation Data'!H47)))</f>
        <v/>
      </c>
      <c r="DF53" s="369" t="str">
        <f ca="1">+IF(OFFSET('Sanitation Data'!$H$29,0,10*ROW('Sanitation Data'!H47))="","",OFFSET('Sanitation Data'!$H$29,0,10*ROW('Sanitation Data'!H47)))</f>
        <v/>
      </c>
      <c r="DG53" s="369" t="str">
        <f ca="1">+IF(OFFSET('Sanitation Data'!$H$30,0,10*ROW('Sanitation Data'!H47))="","",OFFSET('Sanitation Data'!$H$30,0,10*ROW('Sanitation Data'!H47)))</f>
        <v/>
      </c>
      <c r="DH53" s="369" t="str">
        <f ca="1">+IF(OFFSET('Sanitation Data'!$H$31,0,10*ROW('Sanitation Data'!H47))="","",OFFSET('Sanitation Data'!$H$31,0,10*ROW('Sanitation Data'!H47)))</f>
        <v/>
      </c>
      <c r="DI53" s="369" t="str">
        <f ca="1">+IF(OFFSET('Sanitation Data'!$H$32,0,10*ROW('Sanitation Data'!H47))="","",OFFSET('Sanitation Data'!$H$32,0,10*ROW('Sanitation Data'!H47)))</f>
        <v/>
      </c>
      <c r="DJ53" s="369" t="str">
        <f ca="1">+IF(OFFSET('Sanitation Data'!$I$28,0,10*ROW('Sanitation Data'!I47))="","",OFFSET('Sanitation Data'!$I$28,0,10*ROW('Sanitation Data'!I47)))</f>
        <v/>
      </c>
      <c r="DK53" s="369" t="str">
        <f ca="1">+IF(OFFSET('Sanitation Data'!$I$29,0,10*ROW('Sanitation Data'!I47))="","",OFFSET('Sanitation Data'!$I$29,0,10*ROW('Sanitation Data'!I47)))</f>
        <v/>
      </c>
      <c r="DL53" s="369" t="str">
        <f ca="1">+IF(OFFSET('Sanitation Data'!$I$30,0,10*ROW('Sanitation Data'!I47))="","",OFFSET('Sanitation Data'!$I$30,0,10*ROW('Sanitation Data'!I47)))</f>
        <v/>
      </c>
      <c r="DM53" s="369" t="str">
        <f ca="1">+IF(OFFSET('Sanitation Data'!$I$31,0,10*ROW('Sanitation Data'!I47))="","",OFFSET('Sanitation Data'!$I$31,0,10*ROW('Sanitation Data'!I47)))</f>
        <v/>
      </c>
      <c r="DN53" s="369" t="str">
        <f ca="1">+IF(OFFSET('Sanitation Data'!$I$32,0,10*ROW('Sanitation Data'!I47))="","",OFFSET('Sanitation Data'!$I$32,0,10*ROW('Sanitation Data'!I47)))</f>
        <v/>
      </c>
      <c r="DO53" s="369" t="str">
        <f ca="1">+IF(OFFSET('Hygiene Data'!$D$11,0,10*ROW('Hygiene Data'!D47))="","",OFFSET('Hygiene Data'!$D$11,0,10*ROW('Hygiene Data'!D47)))</f>
        <v/>
      </c>
      <c r="DP53" s="369" t="str">
        <f ca="1">+IF(OFFSET('Hygiene Data'!$D$12,0,10*ROW('Hygiene Data'!D47))="","",OFFSET('Hygiene Data'!$D$12,0,10*ROW('Hygiene Data'!D47)))</f>
        <v/>
      </c>
      <c r="DQ53" s="369" t="str">
        <f ca="1">+IF(OFFSET('Hygiene Data'!$D$13,0,10*ROW('Hygiene Data'!D47))="","",OFFSET('Hygiene Data'!$D$13,0,10*ROW('Hygiene Data'!D47)))</f>
        <v/>
      </c>
      <c r="DR53" s="369" t="str">
        <f ca="1">+IF(OFFSET('Hygiene Data'!$E$11,0,10*ROW('Hygiene Data'!E47))="","",OFFSET('Hygiene Data'!$E$11,0,10*ROW('Hygiene Data'!E47)))</f>
        <v/>
      </c>
      <c r="DS53" s="369" t="str">
        <f ca="1">+IF(OFFSET('Hygiene Data'!$E$12,0,10*ROW('Hygiene Data'!E47))="","",OFFSET('Hygiene Data'!$E$12,0,10*ROW('Hygiene Data'!E47)))</f>
        <v/>
      </c>
      <c r="DT53" s="369" t="str">
        <f ca="1">+IF(OFFSET('Hygiene Data'!$E$13,0,10*ROW('Hygiene Data'!E47))="","",OFFSET('Hygiene Data'!$E$13,0,10*ROW('Hygiene Data'!E47)))</f>
        <v/>
      </c>
      <c r="DU53" s="369" t="str">
        <f ca="1">+IF(OFFSET('Hygiene Data'!$F$11,0,10*ROW('Hygiene Data'!F47))="","",OFFSET('Hygiene Data'!$F$11,0,10*ROW('Hygiene Data'!F47)))</f>
        <v/>
      </c>
      <c r="DV53" s="369" t="str">
        <f ca="1">+IF(OFFSET('Hygiene Data'!$F$12,0,10*ROW('Hygiene Data'!F47))="","",OFFSET('Hygiene Data'!$F$12,0,10*ROW('Hygiene Data'!F47)))</f>
        <v/>
      </c>
      <c r="DW53" s="369" t="str">
        <f ca="1">+IF(OFFSET('Hygiene Data'!$F$13,0,10*ROW('Hygiene Data'!F47))="","",OFFSET('Hygiene Data'!$F$13,0,10*ROW('Hygiene Data'!F47)))</f>
        <v/>
      </c>
      <c r="DX53" s="369" t="str">
        <f ca="1">+IF(OFFSET('Hygiene Data'!$G$11,0,10*ROW('Hygiene Data'!G47))="","",OFFSET('Hygiene Data'!$G$11,0,10*ROW('Hygiene Data'!G47)))</f>
        <v/>
      </c>
      <c r="DY53" s="369" t="str">
        <f ca="1">+IF(OFFSET('Hygiene Data'!$G$12,0,10*ROW('Hygiene Data'!G47))="","",OFFSET('Hygiene Data'!$G$12,0,10*ROW('Hygiene Data'!G47)))</f>
        <v/>
      </c>
      <c r="DZ53" s="369" t="str">
        <f ca="1">+IF(OFFSET('Hygiene Data'!$G$13,0,10*ROW('Hygiene Data'!G47))="","",OFFSET('Hygiene Data'!$G$13,0,10*ROW('Hygiene Data'!G47)))</f>
        <v/>
      </c>
      <c r="EA53" s="369" t="str">
        <f ca="1">+IF(OFFSET('Hygiene Data'!$H$11,0,10*ROW('Hygiene Data'!H47))="","",OFFSET('Hygiene Data'!$H$11,0,10*ROW('Hygiene Data'!H47)))</f>
        <v/>
      </c>
      <c r="EB53" s="369" t="str">
        <f ca="1">+IF(OFFSET('Hygiene Data'!$H$12,0,10*ROW('Hygiene Data'!H47))="","",OFFSET('Hygiene Data'!$H$12,0,10*ROW('Hygiene Data'!H47)))</f>
        <v/>
      </c>
      <c r="EC53" s="369" t="str">
        <f ca="1">+IF(OFFSET('Hygiene Data'!$H$13,0,10*ROW('Hygiene Data'!H47))="","",OFFSET('Hygiene Data'!$H$13,0,10*ROW('Hygiene Data'!H47)))</f>
        <v/>
      </c>
      <c r="ED53" s="369" t="str">
        <f ca="1">+IF(OFFSET('Hygiene Data'!$I$11,0,10*ROW('Hygiene Data'!I47))="","",OFFSET('Hygiene Data'!$I$11,0,10*ROW('Hygiene Data'!I47)))</f>
        <v/>
      </c>
      <c r="EE53" s="369" t="str">
        <f ca="1">+IF(OFFSET('Hygiene Data'!$I$12,0,10*ROW('Hygiene Data'!I47))="","",OFFSET('Hygiene Data'!$I$12,0,10*ROW('Hygiene Data'!I47)))</f>
        <v/>
      </c>
      <c r="EF53" s="369" t="str">
        <f ca="1">+IF(OFFSET('Hygiene Data'!$I$13,0,10*ROW('Hygiene Data'!I47))="","",OFFSET('Hygiene Data'!$I$13,0,10*ROW('Hygiene Data'!I47)))</f>
        <v/>
      </c>
    </row>
    <row r="54" spans="1:136" x14ac:dyDescent="0.25">
      <c r="A54" s="478" t="str">
        <f ca="1">+IF(OFFSET('Water Data'!$B$2,0,10*ROW('Water Data'!E48))="","",OFFSET('Water Data'!$B$2,0,10*ROW('Water Data'!E48)))</f>
        <v/>
      </c>
      <c r="B54" s="47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5" t="str">
        <f t="shared" ca="1" si="0"/>
        <v/>
      </c>
      <c r="D54" s="50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9" t="str">
        <f ca="1">+IF(OFFSET('Water Data'!$D$27,0,10*ROW('Water Data'!D48))="","",OFFSET('Water Data'!$D$27,0,10*ROW('Water Data'!D48)))</f>
        <v/>
      </c>
      <c r="BT54" s="369" t="str">
        <f ca="1">+IF(OFFSET('Water Data'!$D$28,0,10*ROW('Water Data'!D48))="","",OFFSET('Water Data'!$D$28,0,10*ROW('Water Data'!D48)))</f>
        <v/>
      </c>
      <c r="BU54" s="369" t="str">
        <f ca="1">+IF(OFFSET('Water Data'!$D$29,0,10*ROW('Water Data'!D48))="","",OFFSET('Water Data'!$D$29,0,10*ROW('Water Data'!D48)))</f>
        <v/>
      </c>
      <c r="BV54" s="369" t="str">
        <f ca="1">+IF(OFFSET('Water Data'!$E$27,0,10*ROW('Water Data'!E48))="","",OFFSET('Water Data'!$E$27,0,10*ROW('Water Data'!E48)))</f>
        <v/>
      </c>
      <c r="BW54" s="369" t="str">
        <f ca="1">+IF(OFFSET('Water Data'!$E$28,0,10*ROW('Water Data'!E48))="","",OFFSET('Water Data'!$E$28,0,10*ROW('Water Data'!E48)))</f>
        <v/>
      </c>
      <c r="BX54" s="369" t="str">
        <f ca="1">+IF(OFFSET('Water Data'!$E$29,0,10*ROW('Water Data'!E48))="","",OFFSET('Water Data'!$E$29,0,10*ROW('Water Data'!E48)))</f>
        <v/>
      </c>
      <c r="BY54" s="369" t="str">
        <f ca="1">+IF(OFFSET('Water Data'!$F$27,0,10*ROW('Water Data'!F48))="","",OFFSET('Water Data'!$F$27,0,10*ROW('Water Data'!F48)))</f>
        <v/>
      </c>
      <c r="BZ54" s="369" t="str">
        <f ca="1">+IF(OFFSET('Water Data'!$F$28,0,10*ROW('Water Data'!F48))="","",OFFSET('Water Data'!$F$28,0,10*ROW('Water Data'!F48)))</f>
        <v/>
      </c>
      <c r="CA54" s="369" t="str">
        <f ca="1">+IF(OFFSET('Water Data'!$F$29,0,10*ROW('Water Data'!F48))="","",OFFSET('Water Data'!$F$29,0,10*ROW('Water Data'!F48)))</f>
        <v/>
      </c>
      <c r="CB54" s="369" t="str">
        <f ca="1">+IF(OFFSET('Water Data'!$G$27,0,10*ROW('Water Data'!G48))="","",OFFSET('Water Data'!$G$27,0,10*ROW('Water Data'!G48)))</f>
        <v/>
      </c>
      <c r="CC54" s="369" t="str">
        <f ca="1">+IF(OFFSET('Water Data'!$G$28,0,10*ROW('Water Data'!G48))="","",OFFSET('Water Data'!$G$28,0,10*ROW('Water Data'!G48)))</f>
        <v/>
      </c>
      <c r="CD54" s="369" t="str">
        <f ca="1">+IF(OFFSET('Water Data'!$G$29,0,10*ROW('Water Data'!G48))="","",OFFSET('Water Data'!$G$29,0,10*ROW('Water Data'!G48)))</f>
        <v/>
      </c>
      <c r="CE54" s="369" t="str">
        <f ca="1">+IF(OFFSET('Water Data'!$H$27,0,10*ROW('Water Data'!H48))="","",OFFSET('Water Data'!$H$27,0,10*ROW('Water Data'!H48)))</f>
        <v/>
      </c>
      <c r="CF54" s="369" t="str">
        <f ca="1">+IF(OFFSET('Water Data'!$H$28,0,10*ROW('Water Data'!H48))="","",OFFSET('Water Data'!$H$28,0,10*ROW('Water Data'!H48)))</f>
        <v/>
      </c>
      <c r="CG54" s="369" t="str">
        <f ca="1">+IF(OFFSET('Water Data'!$H$29,0,10*ROW('Water Data'!H48))="","",OFFSET('Water Data'!$H$29,0,10*ROW('Water Data'!H48)))</f>
        <v/>
      </c>
      <c r="CH54" s="369" t="str">
        <f ca="1">+IF(OFFSET('Water Data'!$I$27,0,10*ROW('Water Data'!I48))="","",OFFSET('Water Data'!$I$27,0,10*ROW('Water Data'!I48)))</f>
        <v/>
      </c>
      <c r="CI54" s="369" t="str">
        <f ca="1">+IF(OFFSET('Water Data'!$I$28,0,10*ROW('Water Data'!I48))="","",OFFSET('Water Data'!$I$28,0,10*ROW('Water Data'!I48)))</f>
        <v/>
      </c>
      <c r="CJ54" s="369" t="str">
        <f ca="1">+IF(OFFSET('Water Data'!$I$29,0,10*ROW('Water Data'!I48))="","",OFFSET('Water Data'!$I$29,0,10*ROW('Water Data'!I48)))</f>
        <v/>
      </c>
      <c r="CK54" s="369" t="str">
        <f ca="1">+IF(OFFSET('Sanitation Data'!$D$28,0,10*ROW('Sanitation Data'!D48))="","",OFFSET('Sanitation Data'!$D$28,0,10*ROW('Sanitation Data'!D48)))</f>
        <v/>
      </c>
      <c r="CL54" s="369" t="str">
        <f ca="1">+IF(OFFSET('Sanitation Data'!$D$29,0,10*ROW('Sanitation Data'!D48))="","",OFFSET('Sanitation Data'!$D$29,0,10*ROW('Sanitation Data'!D48)))</f>
        <v/>
      </c>
      <c r="CM54" s="369" t="str">
        <f ca="1">+IF(OFFSET('Sanitation Data'!$D$30,0,10*ROW('Sanitation Data'!D48))="","",OFFSET('Sanitation Data'!$D$30,0,10*ROW('Sanitation Data'!D48)))</f>
        <v/>
      </c>
      <c r="CN54" s="369" t="str">
        <f ca="1">+IF(OFFSET('Sanitation Data'!$D$31,0,10*ROW('Sanitation Data'!D48))="","",OFFSET('Sanitation Data'!$D$31,0,10*ROW('Sanitation Data'!D48)))</f>
        <v/>
      </c>
      <c r="CO54" s="369" t="str">
        <f ca="1">+IF(OFFSET('Sanitation Data'!$D$32,0,10*ROW('Sanitation Data'!D48))="","",OFFSET('Sanitation Data'!$D$32,0,10*ROW('Sanitation Data'!D48)))</f>
        <v/>
      </c>
      <c r="CP54" s="369" t="str">
        <f ca="1">+IF(OFFSET('Sanitation Data'!$E$28,0,10*ROW('Sanitation Data'!E48))="","",OFFSET('Sanitation Data'!$E$28,0,10*ROW('Sanitation Data'!E48)))</f>
        <v/>
      </c>
      <c r="CQ54" s="369" t="str">
        <f ca="1">+IF(OFFSET('Sanitation Data'!$E$29,0,10*ROW('Sanitation Data'!E48))="","",OFFSET('Sanitation Data'!$E$29,0,10*ROW('Sanitation Data'!E48)))</f>
        <v/>
      </c>
      <c r="CR54" s="369" t="str">
        <f ca="1">+IF(OFFSET('Sanitation Data'!$E$30,0,10*ROW('Sanitation Data'!E48))="","",OFFSET('Sanitation Data'!$E$30,0,10*ROW('Sanitation Data'!E48)))</f>
        <v/>
      </c>
      <c r="CS54" s="369" t="str">
        <f ca="1">+IF(OFFSET('Sanitation Data'!$E$31,0,10*ROW('Sanitation Data'!E48))="","",OFFSET('Sanitation Data'!$E$31,0,10*ROW('Sanitation Data'!E48)))</f>
        <v/>
      </c>
      <c r="CT54" s="369" t="str">
        <f ca="1">+IF(OFFSET('Sanitation Data'!$E$32,0,10*ROW('Sanitation Data'!E48))="","",OFFSET('Sanitation Data'!$E$32,0,10*ROW('Sanitation Data'!E48)))</f>
        <v/>
      </c>
      <c r="CU54" s="369" t="str">
        <f ca="1">+IF(OFFSET('Sanitation Data'!$F$28,0,10*ROW('Sanitation Data'!F48))="","",OFFSET('Sanitation Data'!$F$28,0,10*ROW('Sanitation Data'!F48)))</f>
        <v/>
      </c>
      <c r="CV54" s="369" t="str">
        <f ca="1">+IF(OFFSET('Sanitation Data'!$F$29,0,10*ROW('Sanitation Data'!F48))="","",OFFSET('Sanitation Data'!$F$29,0,10*ROW('Sanitation Data'!F48)))</f>
        <v/>
      </c>
      <c r="CW54" s="369" t="str">
        <f ca="1">+IF(OFFSET('Sanitation Data'!$F$30,0,10*ROW('Sanitation Data'!F48))="","",OFFSET('Sanitation Data'!$F$30,0,10*ROW('Sanitation Data'!F48)))</f>
        <v/>
      </c>
      <c r="CX54" s="369" t="str">
        <f ca="1">+IF(OFFSET('Sanitation Data'!$F$31,0,10*ROW('Sanitation Data'!F48))="","",OFFSET('Sanitation Data'!$F$31,0,10*ROW('Sanitation Data'!F48)))</f>
        <v/>
      </c>
      <c r="CY54" s="369" t="str">
        <f ca="1">+IF(OFFSET('Sanitation Data'!$F$32,0,10*ROW('Sanitation Data'!F48))="","",OFFSET('Sanitation Data'!$F$32,0,10*ROW('Sanitation Data'!F48)))</f>
        <v/>
      </c>
      <c r="CZ54" s="369" t="str">
        <f ca="1">+IF(OFFSET('Sanitation Data'!$G$28,0,10*ROW('Sanitation Data'!G48))="","",OFFSET('Sanitation Data'!$G$28,0,10*ROW('Sanitation Data'!G48)))</f>
        <v/>
      </c>
      <c r="DA54" s="369" t="str">
        <f ca="1">+IF(OFFSET('Sanitation Data'!$G$29,0,10*ROW('Sanitation Data'!G48))="","",OFFSET('Sanitation Data'!$G$29,0,10*ROW('Sanitation Data'!G48)))</f>
        <v/>
      </c>
      <c r="DB54" s="369" t="str">
        <f ca="1">+IF(OFFSET('Sanitation Data'!$G$30,0,10*ROW('Sanitation Data'!G48))="","",OFFSET('Sanitation Data'!$G$30,0,10*ROW('Sanitation Data'!G48)))</f>
        <v/>
      </c>
      <c r="DC54" s="369" t="str">
        <f ca="1">+IF(OFFSET('Sanitation Data'!$G$31,0,10*ROW('Sanitation Data'!G48))="","",OFFSET('Sanitation Data'!$G$31,0,10*ROW('Sanitation Data'!G48)))</f>
        <v/>
      </c>
      <c r="DD54" s="369" t="str">
        <f ca="1">+IF(OFFSET('Sanitation Data'!$G$32,0,10*ROW('Sanitation Data'!G48))="","",OFFSET('Sanitation Data'!$G$32,0,10*ROW('Sanitation Data'!G48)))</f>
        <v/>
      </c>
      <c r="DE54" s="369" t="str">
        <f ca="1">+IF(OFFSET('Sanitation Data'!$H$28,0,10*ROW('Sanitation Data'!H48))="","",OFFSET('Sanitation Data'!$H$28,0,10*ROW('Sanitation Data'!H48)))</f>
        <v/>
      </c>
      <c r="DF54" s="369" t="str">
        <f ca="1">+IF(OFFSET('Sanitation Data'!$H$29,0,10*ROW('Sanitation Data'!H48))="","",OFFSET('Sanitation Data'!$H$29,0,10*ROW('Sanitation Data'!H48)))</f>
        <v/>
      </c>
      <c r="DG54" s="369" t="str">
        <f ca="1">+IF(OFFSET('Sanitation Data'!$H$30,0,10*ROW('Sanitation Data'!H48))="","",OFFSET('Sanitation Data'!$H$30,0,10*ROW('Sanitation Data'!H48)))</f>
        <v/>
      </c>
      <c r="DH54" s="369" t="str">
        <f ca="1">+IF(OFFSET('Sanitation Data'!$H$31,0,10*ROW('Sanitation Data'!H48))="","",OFFSET('Sanitation Data'!$H$31,0,10*ROW('Sanitation Data'!H48)))</f>
        <v/>
      </c>
      <c r="DI54" s="369" t="str">
        <f ca="1">+IF(OFFSET('Sanitation Data'!$H$32,0,10*ROW('Sanitation Data'!H48))="","",OFFSET('Sanitation Data'!$H$32,0,10*ROW('Sanitation Data'!H48)))</f>
        <v/>
      </c>
      <c r="DJ54" s="369" t="str">
        <f ca="1">+IF(OFFSET('Sanitation Data'!$I$28,0,10*ROW('Sanitation Data'!I48))="","",OFFSET('Sanitation Data'!$I$28,0,10*ROW('Sanitation Data'!I48)))</f>
        <v/>
      </c>
      <c r="DK54" s="369" t="str">
        <f ca="1">+IF(OFFSET('Sanitation Data'!$I$29,0,10*ROW('Sanitation Data'!I48))="","",OFFSET('Sanitation Data'!$I$29,0,10*ROW('Sanitation Data'!I48)))</f>
        <v/>
      </c>
      <c r="DL54" s="369" t="str">
        <f ca="1">+IF(OFFSET('Sanitation Data'!$I$30,0,10*ROW('Sanitation Data'!I48))="","",OFFSET('Sanitation Data'!$I$30,0,10*ROW('Sanitation Data'!I48)))</f>
        <v/>
      </c>
      <c r="DM54" s="369" t="str">
        <f ca="1">+IF(OFFSET('Sanitation Data'!$I$31,0,10*ROW('Sanitation Data'!I48))="","",OFFSET('Sanitation Data'!$I$31,0,10*ROW('Sanitation Data'!I48)))</f>
        <v/>
      </c>
      <c r="DN54" s="369" t="str">
        <f ca="1">+IF(OFFSET('Sanitation Data'!$I$32,0,10*ROW('Sanitation Data'!I48))="","",OFFSET('Sanitation Data'!$I$32,0,10*ROW('Sanitation Data'!I48)))</f>
        <v/>
      </c>
      <c r="DO54" s="369" t="str">
        <f ca="1">+IF(OFFSET('Hygiene Data'!$D$11,0,10*ROW('Hygiene Data'!D48))="","",OFFSET('Hygiene Data'!$D$11,0,10*ROW('Hygiene Data'!D48)))</f>
        <v/>
      </c>
      <c r="DP54" s="369" t="str">
        <f ca="1">+IF(OFFSET('Hygiene Data'!$D$12,0,10*ROW('Hygiene Data'!D48))="","",OFFSET('Hygiene Data'!$D$12,0,10*ROW('Hygiene Data'!D48)))</f>
        <v/>
      </c>
      <c r="DQ54" s="369" t="str">
        <f ca="1">+IF(OFFSET('Hygiene Data'!$D$13,0,10*ROW('Hygiene Data'!D48))="","",OFFSET('Hygiene Data'!$D$13,0,10*ROW('Hygiene Data'!D48)))</f>
        <v/>
      </c>
      <c r="DR54" s="369" t="str">
        <f ca="1">+IF(OFFSET('Hygiene Data'!$E$11,0,10*ROW('Hygiene Data'!E48))="","",OFFSET('Hygiene Data'!$E$11,0,10*ROW('Hygiene Data'!E48)))</f>
        <v/>
      </c>
      <c r="DS54" s="369" t="str">
        <f ca="1">+IF(OFFSET('Hygiene Data'!$E$12,0,10*ROW('Hygiene Data'!E48))="","",OFFSET('Hygiene Data'!$E$12,0,10*ROW('Hygiene Data'!E48)))</f>
        <v/>
      </c>
      <c r="DT54" s="369" t="str">
        <f ca="1">+IF(OFFSET('Hygiene Data'!$E$13,0,10*ROW('Hygiene Data'!E48))="","",OFFSET('Hygiene Data'!$E$13,0,10*ROW('Hygiene Data'!E48)))</f>
        <v/>
      </c>
      <c r="DU54" s="369" t="str">
        <f ca="1">+IF(OFFSET('Hygiene Data'!$F$11,0,10*ROW('Hygiene Data'!F48))="","",OFFSET('Hygiene Data'!$F$11,0,10*ROW('Hygiene Data'!F48)))</f>
        <v/>
      </c>
      <c r="DV54" s="369" t="str">
        <f ca="1">+IF(OFFSET('Hygiene Data'!$F$12,0,10*ROW('Hygiene Data'!F48))="","",OFFSET('Hygiene Data'!$F$12,0,10*ROW('Hygiene Data'!F48)))</f>
        <v/>
      </c>
      <c r="DW54" s="369" t="str">
        <f ca="1">+IF(OFFSET('Hygiene Data'!$F$13,0,10*ROW('Hygiene Data'!F48))="","",OFFSET('Hygiene Data'!$F$13,0,10*ROW('Hygiene Data'!F48)))</f>
        <v/>
      </c>
      <c r="DX54" s="369" t="str">
        <f ca="1">+IF(OFFSET('Hygiene Data'!$G$11,0,10*ROW('Hygiene Data'!G48))="","",OFFSET('Hygiene Data'!$G$11,0,10*ROW('Hygiene Data'!G48)))</f>
        <v/>
      </c>
      <c r="DY54" s="369" t="str">
        <f ca="1">+IF(OFFSET('Hygiene Data'!$G$12,0,10*ROW('Hygiene Data'!G48))="","",OFFSET('Hygiene Data'!$G$12,0,10*ROW('Hygiene Data'!G48)))</f>
        <v/>
      </c>
      <c r="DZ54" s="369" t="str">
        <f ca="1">+IF(OFFSET('Hygiene Data'!$G$13,0,10*ROW('Hygiene Data'!G48))="","",OFFSET('Hygiene Data'!$G$13,0,10*ROW('Hygiene Data'!G48)))</f>
        <v/>
      </c>
      <c r="EA54" s="369" t="str">
        <f ca="1">+IF(OFFSET('Hygiene Data'!$H$11,0,10*ROW('Hygiene Data'!H48))="","",OFFSET('Hygiene Data'!$H$11,0,10*ROW('Hygiene Data'!H48)))</f>
        <v/>
      </c>
      <c r="EB54" s="369" t="str">
        <f ca="1">+IF(OFFSET('Hygiene Data'!$H$12,0,10*ROW('Hygiene Data'!H48))="","",OFFSET('Hygiene Data'!$H$12,0,10*ROW('Hygiene Data'!H48)))</f>
        <v/>
      </c>
      <c r="EC54" s="369" t="str">
        <f ca="1">+IF(OFFSET('Hygiene Data'!$H$13,0,10*ROW('Hygiene Data'!H48))="","",OFFSET('Hygiene Data'!$H$13,0,10*ROW('Hygiene Data'!H48)))</f>
        <v/>
      </c>
      <c r="ED54" s="369" t="str">
        <f ca="1">+IF(OFFSET('Hygiene Data'!$I$11,0,10*ROW('Hygiene Data'!I48))="","",OFFSET('Hygiene Data'!$I$11,0,10*ROW('Hygiene Data'!I48)))</f>
        <v/>
      </c>
      <c r="EE54" s="369" t="str">
        <f ca="1">+IF(OFFSET('Hygiene Data'!$I$12,0,10*ROW('Hygiene Data'!I48))="","",OFFSET('Hygiene Data'!$I$12,0,10*ROW('Hygiene Data'!I48)))</f>
        <v/>
      </c>
      <c r="EF54" s="369" t="str">
        <f ca="1">+IF(OFFSET('Hygiene Data'!$I$13,0,10*ROW('Hygiene Data'!I48))="","",OFFSET('Hygiene Data'!$I$13,0,10*ROW('Hygiene Data'!I48)))</f>
        <v/>
      </c>
    </row>
    <row r="55" spans="1:136" x14ac:dyDescent="0.25">
      <c r="A55" s="478" t="str">
        <f ca="1">+IF(OFFSET('Water Data'!$B$2,0,10*ROW('Water Data'!E49))="","",OFFSET('Water Data'!$B$2,0,10*ROW('Water Data'!E49)))</f>
        <v/>
      </c>
      <c r="B55" s="47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5" t="str">
        <f t="shared" ca="1" si="0"/>
        <v/>
      </c>
      <c r="D55" s="50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9" t="str">
        <f ca="1">+IF(OFFSET('Water Data'!$D$27,0,10*ROW('Water Data'!D49))="","",OFFSET('Water Data'!$D$27,0,10*ROW('Water Data'!D49)))</f>
        <v/>
      </c>
      <c r="BT55" s="369" t="str">
        <f ca="1">+IF(OFFSET('Water Data'!$D$28,0,10*ROW('Water Data'!D49))="","",OFFSET('Water Data'!$D$28,0,10*ROW('Water Data'!D49)))</f>
        <v/>
      </c>
      <c r="BU55" s="369" t="str">
        <f ca="1">+IF(OFFSET('Water Data'!$D$29,0,10*ROW('Water Data'!D49))="","",OFFSET('Water Data'!$D$29,0,10*ROW('Water Data'!D49)))</f>
        <v/>
      </c>
      <c r="BV55" s="369" t="str">
        <f ca="1">+IF(OFFSET('Water Data'!$E$27,0,10*ROW('Water Data'!E49))="","",OFFSET('Water Data'!$E$27,0,10*ROW('Water Data'!E49)))</f>
        <v/>
      </c>
      <c r="BW55" s="369" t="str">
        <f ca="1">+IF(OFFSET('Water Data'!$E$28,0,10*ROW('Water Data'!E49))="","",OFFSET('Water Data'!$E$28,0,10*ROW('Water Data'!E49)))</f>
        <v/>
      </c>
      <c r="BX55" s="369" t="str">
        <f ca="1">+IF(OFFSET('Water Data'!$E$29,0,10*ROW('Water Data'!E49))="","",OFFSET('Water Data'!$E$29,0,10*ROW('Water Data'!E49)))</f>
        <v/>
      </c>
      <c r="BY55" s="369" t="str">
        <f ca="1">+IF(OFFSET('Water Data'!$F$27,0,10*ROW('Water Data'!F49))="","",OFFSET('Water Data'!$F$27,0,10*ROW('Water Data'!F49)))</f>
        <v/>
      </c>
      <c r="BZ55" s="369" t="str">
        <f ca="1">+IF(OFFSET('Water Data'!$F$28,0,10*ROW('Water Data'!F49))="","",OFFSET('Water Data'!$F$28,0,10*ROW('Water Data'!F49)))</f>
        <v/>
      </c>
      <c r="CA55" s="369" t="str">
        <f ca="1">+IF(OFFSET('Water Data'!$F$29,0,10*ROW('Water Data'!F49))="","",OFFSET('Water Data'!$F$29,0,10*ROW('Water Data'!F49)))</f>
        <v/>
      </c>
      <c r="CB55" s="369" t="str">
        <f ca="1">+IF(OFFSET('Water Data'!$G$27,0,10*ROW('Water Data'!G49))="","",OFFSET('Water Data'!$G$27,0,10*ROW('Water Data'!G49)))</f>
        <v/>
      </c>
      <c r="CC55" s="369" t="str">
        <f ca="1">+IF(OFFSET('Water Data'!$G$28,0,10*ROW('Water Data'!G49))="","",OFFSET('Water Data'!$G$28,0,10*ROW('Water Data'!G49)))</f>
        <v/>
      </c>
      <c r="CD55" s="369" t="str">
        <f ca="1">+IF(OFFSET('Water Data'!$G$29,0,10*ROW('Water Data'!G49))="","",OFFSET('Water Data'!$G$29,0,10*ROW('Water Data'!G49)))</f>
        <v/>
      </c>
      <c r="CE55" s="369" t="str">
        <f ca="1">+IF(OFFSET('Water Data'!$H$27,0,10*ROW('Water Data'!H49))="","",OFFSET('Water Data'!$H$27,0,10*ROW('Water Data'!H49)))</f>
        <v/>
      </c>
      <c r="CF55" s="369" t="str">
        <f ca="1">+IF(OFFSET('Water Data'!$H$28,0,10*ROW('Water Data'!H49))="","",OFFSET('Water Data'!$H$28,0,10*ROW('Water Data'!H49)))</f>
        <v/>
      </c>
      <c r="CG55" s="369" t="str">
        <f ca="1">+IF(OFFSET('Water Data'!$H$29,0,10*ROW('Water Data'!H49))="","",OFFSET('Water Data'!$H$29,0,10*ROW('Water Data'!H49)))</f>
        <v/>
      </c>
      <c r="CH55" s="369" t="str">
        <f ca="1">+IF(OFFSET('Water Data'!$I$27,0,10*ROW('Water Data'!I49))="","",OFFSET('Water Data'!$I$27,0,10*ROW('Water Data'!I49)))</f>
        <v/>
      </c>
      <c r="CI55" s="369" t="str">
        <f ca="1">+IF(OFFSET('Water Data'!$I$28,0,10*ROW('Water Data'!I49))="","",OFFSET('Water Data'!$I$28,0,10*ROW('Water Data'!I49)))</f>
        <v/>
      </c>
      <c r="CJ55" s="369" t="str">
        <f ca="1">+IF(OFFSET('Water Data'!$I$29,0,10*ROW('Water Data'!I49))="","",OFFSET('Water Data'!$I$29,0,10*ROW('Water Data'!I49)))</f>
        <v/>
      </c>
      <c r="CK55" s="369" t="str">
        <f ca="1">+IF(OFFSET('Sanitation Data'!$D$28,0,10*ROW('Sanitation Data'!D49))="","",OFFSET('Sanitation Data'!$D$28,0,10*ROW('Sanitation Data'!D49)))</f>
        <v/>
      </c>
      <c r="CL55" s="369" t="str">
        <f ca="1">+IF(OFFSET('Sanitation Data'!$D$29,0,10*ROW('Sanitation Data'!D49))="","",OFFSET('Sanitation Data'!$D$29,0,10*ROW('Sanitation Data'!D49)))</f>
        <v/>
      </c>
      <c r="CM55" s="369" t="str">
        <f ca="1">+IF(OFFSET('Sanitation Data'!$D$30,0,10*ROW('Sanitation Data'!D49))="","",OFFSET('Sanitation Data'!$D$30,0,10*ROW('Sanitation Data'!D49)))</f>
        <v/>
      </c>
      <c r="CN55" s="369" t="str">
        <f ca="1">+IF(OFFSET('Sanitation Data'!$D$31,0,10*ROW('Sanitation Data'!D49))="","",OFFSET('Sanitation Data'!$D$31,0,10*ROW('Sanitation Data'!D49)))</f>
        <v/>
      </c>
      <c r="CO55" s="369" t="str">
        <f ca="1">+IF(OFFSET('Sanitation Data'!$D$32,0,10*ROW('Sanitation Data'!D49))="","",OFFSET('Sanitation Data'!$D$32,0,10*ROW('Sanitation Data'!D49)))</f>
        <v/>
      </c>
      <c r="CP55" s="369" t="str">
        <f ca="1">+IF(OFFSET('Sanitation Data'!$E$28,0,10*ROW('Sanitation Data'!E49))="","",OFFSET('Sanitation Data'!$E$28,0,10*ROW('Sanitation Data'!E49)))</f>
        <v/>
      </c>
      <c r="CQ55" s="369" t="str">
        <f ca="1">+IF(OFFSET('Sanitation Data'!$E$29,0,10*ROW('Sanitation Data'!E49))="","",OFFSET('Sanitation Data'!$E$29,0,10*ROW('Sanitation Data'!E49)))</f>
        <v/>
      </c>
      <c r="CR55" s="369" t="str">
        <f ca="1">+IF(OFFSET('Sanitation Data'!$E$30,0,10*ROW('Sanitation Data'!E49))="","",OFFSET('Sanitation Data'!$E$30,0,10*ROW('Sanitation Data'!E49)))</f>
        <v/>
      </c>
      <c r="CS55" s="369" t="str">
        <f ca="1">+IF(OFFSET('Sanitation Data'!$E$31,0,10*ROW('Sanitation Data'!E49))="","",OFFSET('Sanitation Data'!$E$31,0,10*ROW('Sanitation Data'!E49)))</f>
        <v/>
      </c>
      <c r="CT55" s="369" t="str">
        <f ca="1">+IF(OFFSET('Sanitation Data'!$E$32,0,10*ROW('Sanitation Data'!E49))="","",OFFSET('Sanitation Data'!$E$32,0,10*ROW('Sanitation Data'!E49)))</f>
        <v/>
      </c>
      <c r="CU55" s="369" t="str">
        <f ca="1">+IF(OFFSET('Sanitation Data'!$F$28,0,10*ROW('Sanitation Data'!F49))="","",OFFSET('Sanitation Data'!$F$28,0,10*ROW('Sanitation Data'!F49)))</f>
        <v/>
      </c>
      <c r="CV55" s="369" t="str">
        <f ca="1">+IF(OFFSET('Sanitation Data'!$F$29,0,10*ROW('Sanitation Data'!F49))="","",OFFSET('Sanitation Data'!$F$29,0,10*ROW('Sanitation Data'!F49)))</f>
        <v/>
      </c>
      <c r="CW55" s="369" t="str">
        <f ca="1">+IF(OFFSET('Sanitation Data'!$F$30,0,10*ROW('Sanitation Data'!F49))="","",OFFSET('Sanitation Data'!$F$30,0,10*ROW('Sanitation Data'!F49)))</f>
        <v/>
      </c>
      <c r="CX55" s="369" t="str">
        <f ca="1">+IF(OFFSET('Sanitation Data'!$F$31,0,10*ROW('Sanitation Data'!F49))="","",OFFSET('Sanitation Data'!$F$31,0,10*ROW('Sanitation Data'!F49)))</f>
        <v/>
      </c>
      <c r="CY55" s="369" t="str">
        <f ca="1">+IF(OFFSET('Sanitation Data'!$F$32,0,10*ROW('Sanitation Data'!F49))="","",OFFSET('Sanitation Data'!$F$32,0,10*ROW('Sanitation Data'!F49)))</f>
        <v/>
      </c>
      <c r="CZ55" s="369" t="str">
        <f ca="1">+IF(OFFSET('Sanitation Data'!$G$28,0,10*ROW('Sanitation Data'!G49))="","",OFFSET('Sanitation Data'!$G$28,0,10*ROW('Sanitation Data'!G49)))</f>
        <v/>
      </c>
      <c r="DA55" s="369" t="str">
        <f ca="1">+IF(OFFSET('Sanitation Data'!$G$29,0,10*ROW('Sanitation Data'!G49))="","",OFFSET('Sanitation Data'!$G$29,0,10*ROW('Sanitation Data'!G49)))</f>
        <v/>
      </c>
      <c r="DB55" s="369" t="str">
        <f ca="1">+IF(OFFSET('Sanitation Data'!$G$30,0,10*ROW('Sanitation Data'!G49))="","",OFFSET('Sanitation Data'!$G$30,0,10*ROW('Sanitation Data'!G49)))</f>
        <v/>
      </c>
      <c r="DC55" s="369" t="str">
        <f ca="1">+IF(OFFSET('Sanitation Data'!$G$31,0,10*ROW('Sanitation Data'!G49))="","",OFFSET('Sanitation Data'!$G$31,0,10*ROW('Sanitation Data'!G49)))</f>
        <v/>
      </c>
      <c r="DD55" s="369" t="str">
        <f ca="1">+IF(OFFSET('Sanitation Data'!$G$32,0,10*ROW('Sanitation Data'!G49))="","",OFFSET('Sanitation Data'!$G$32,0,10*ROW('Sanitation Data'!G49)))</f>
        <v/>
      </c>
      <c r="DE55" s="369" t="str">
        <f ca="1">+IF(OFFSET('Sanitation Data'!$H$28,0,10*ROW('Sanitation Data'!H49))="","",OFFSET('Sanitation Data'!$H$28,0,10*ROW('Sanitation Data'!H49)))</f>
        <v/>
      </c>
      <c r="DF55" s="369" t="str">
        <f ca="1">+IF(OFFSET('Sanitation Data'!$H$29,0,10*ROW('Sanitation Data'!H49))="","",OFFSET('Sanitation Data'!$H$29,0,10*ROW('Sanitation Data'!H49)))</f>
        <v/>
      </c>
      <c r="DG55" s="369" t="str">
        <f ca="1">+IF(OFFSET('Sanitation Data'!$H$30,0,10*ROW('Sanitation Data'!H49))="","",OFFSET('Sanitation Data'!$H$30,0,10*ROW('Sanitation Data'!H49)))</f>
        <v/>
      </c>
      <c r="DH55" s="369" t="str">
        <f ca="1">+IF(OFFSET('Sanitation Data'!$H$31,0,10*ROW('Sanitation Data'!H49))="","",OFFSET('Sanitation Data'!$H$31,0,10*ROW('Sanitation Data'!H49)))</f>
        <v/>
      </c>
      <c r="DI55" s="369" t="str">
        <f ca="1">+IF(OFFSET('Sanitation Data'!$H$32,0,10*ROW('Sanitation Data'!H49))="","",OFFSET('Sanitation Data'!$H$32,0,10*ROW('Sanitation Data'!H49)))</f>
        <v/>
      </c>
      <c r="DJ55" s="369" t="str">
        <f ca="1">+IF(OFFSET('Sanitation Data'!$I$28,0,10*ROW('Sanitation Data'!I49))="","",OFFSET('Sanitation Data'!$I$28,0,10*ROW('Sanitation Data'!I49)))</f>
        <v/>
      </c>
      <c r="DK55" s="369" t="str">
        <f ca="1">+IF(OFFSET('Sanitation Data'!$I$29,0,10*ROW('Sanitation Data'!I49))="","",OFFSET('Sanitation Data'!$I$29,0,10*ROW('Sanitation Data'!I49)))</f>
        <v/>
      </c>
      <c r="DL55" s="369" t="str">
        <f ca="1">+IF(OFFSET('Sanitation Data'!$I$30,0,10*ROW('Sanitation Data'!I49))="","",OFFSET('Sanitation Data'!$I$30,0,10*ROW('Sanitation Data'!I49)))</f>
        <v/>
      </c>
      <c r="DM55" s="369" t="str">
        <f ca="1">+IF(OFFSET('Sanitation Data'!$I$31,0,10*ROW('Sanitation Data'!I49))="","",OFFSET('Sanitation Data'!$I$31,0,10*ROW('Sanitation Data'!I49)))</f>
        <v/>
      </c>
      <c r="DN55" s="369" t="str">
        <f ca="1">+IF(OFFSET('Sanitation Data'!$I$32,0,10*ROW('Sanitation Data'!I49))="","",OFFSET('Sanitation Data'!$I$32,0,10*ROW('Sanitation Data'!I49)))</f>
        <v/>
      </c>
      <c r="DO55" s="369" t="str">
        <f ca="1">+IF(OFFSET('Hygiene Data'!$D$11,0,10*ROW('Hygiene Data'!D49))="","",OFFSET('Hygiene Data'!$D$11,0,10*ROW('Hygiene Data'!D49)))</f>
        <v/>
      </c>
      <c r="DP55" s="369" t="str">
        <f ca="1">+IF(OFFSET('Hygiene Data'!$D$12,0,10*ROW('Hygiene Data'!D49))="","",OFFSET('Hygiene Data'!$D$12,0,10*ROW('Hygiene Data'!D49)))</f>
        <v/>
      </c>
      <c r="DQ55" s="369" t="str">
        <f ca="1">+IF(OFFSET('Hygiene Data'!$D$13,0,10*ROW('Hygiene Data'!D49))="","",OFFSET('Hygiene Data'!$D$13,0,10*ROW('Hygiene Data'!D49)))</f>
        <v/>
      </c>
      <c r="DR55" s="369" t="str">
        <f ca="1">+IF(OFFSET('Hygiene Data'!$E$11,0,10*ROW('Hygiene Data'!E49))="","",OFFSET('Hygiene Data'!$E$11,0,10*ROW('Hygiene Data'!E49)))</f>
        <v/>
      </c>
      <c r="DS55" s="369" t="str">
        <f ca="1">+IF(OFFSET('Hygiene Data'!$E$12,0,10*ROW('Hygiene Data'!E49))="","",OFFSET('Hygiene Data'!$E$12,0,10*ROW('Hygiene Data'!E49)))</f>
        <v/>
      </c>
      <c r="DT55" s="369" t="str">
        <f ca="1">+IF(OFFSET('Hygiene Data'!$E$13,0,10*ROW('Hygiene Data'!E49))="","",OFFSET('Hygiene Data'!$E$13,0,10*ROW('Hygiene Data'!E49)))</f>
        <v/>
      </c>
      <c r="DU55" s="369" t="str">
        <f ca="1">+IF(OFFSET('Hygiene Data'!$F$11,0,10*ROW('Hygiene Data'!F49))="","",OFFSET('Hygiene Data'!$F$11,0,10*ROW('Hygiene Data'!F49)))</f>
        <v/>
      </c>
      <c r="DV55" s="369" t="str">
        <f ca="1">+IF(OFFSET('Hygiene Data'!$F$12,0,10*ROW('Hygiene Data'!F49))="","",OFFSET('Hygiene Data'!$F$12,0,10*ROW('Hygiene Data'!F49)))</f>
        <v/>
      </c>
      <c r="DW55" s="369" t="str">
        <f ca="1">+IF(OFFSET('Hygiene Data'!$F$13,0,10*ROW('Hygiene Data'!F49))="","",OFFSET('Hygiene Data'!$F$13,0,10*ROW('Hygiene Data'!F49)))</f>
        <v/>
      </c>
      <c r="DX55" s="369" t="str">
        <f ca="1">+IF(OFFSET('Hygiene Data'!$G$11,0,10*ROW('Hygiene Data'!G49))="","",OFFSET('Hygiene Data'!$G$11,0,10*ROW('Hygiene Data'!G49)))</f>
        <v/>
      </c>
      <c r="DY55" s="369" t="str">
        <f ca="1">+IF(OFFSET('Hygiene Data'!$G$12,0,10*ROW('Hygiene Data'!G49))="","",OFFSET('Hygiene Data'!$G$12,0,10*ROW('Hygiene Data'!G49)))</f>
        <v/>
      </c>
      <c r="DZ55" s="369" t="str">
        <f ca="1">+IF(OFFSET('Hygiene Data'!$G$13,0,10*ROW('Hygiene Data'!G49))="","",OFFSET('Hygiene Data'!$G$13,0,10*ROW('Hygiene Data'!G49)))</f>
        <v/>
      </c>
      <c r="EA55" s="369" t="str">
        <f ca="1">+IF(OFFSET('Hygiene Data'!$H$11,0,10*ROW('Hygiene Data'!H49))="","",OFFSET('Hygiene Data'!$H$11,0,10*ROW('Hygiene Data'!H49)))</f>
        <v/>
      </c>
      <c r="EB55" s="369" t="str">
        <f ca="1">+IF(OFFSET('Hygiene Data'!$H$12,0,10*ROW('Hygiene Data'!H49))="","",OFFSET('Hygiene Data'!$H$12,0,10*ROW('Hygiene Data'!H49)))</f>
        <v/>
      </c>
      <c r="EC55" s="369" t="str">
        <f ca="1">+IF(OFFSET('Hygiene Data'!$H$13,0,10*ROW('Hygiene Data'!H49))="","",OFFSET('Hygiene Data'!$H$13,0,10*ROW('Hygiene Data'!H49)))</f>
        <v/>
      </c>
      <c r="ED55" s="369" t="str">
        <f ca="1">+IF(OFFSET('Hygiene Data'!$I$11,0,10*ROW('Hygiene Data'!I49))="","",OFFSET('Hygiene Data'!$I$11,0,10*ROW('Hygiene Data'!I49)))</f>
        <v/>
      </c>
      <c r="EE55" s="369" t="str">
        <f ca="1">+IF(OFFSET('Hygiene Data'!$I$12,0,10*ROW('Hygiene Data'!I49))="","",OFFSET('Hygiene Data'!$I$12,0,10*ROW('Hygiene Data'!I49)))</f>
        <v/>
      </c>
      <c r="EF55" s="369" t="str">
        <f ca="1">+IF(OFFSET('Hygiene Data'!$I$13,0,10*ROW('Hygiene Data'!I49))="","",OFFSET('Hygiene Data'!$I$13,0,10*ROW('Hygiene Data'!I49)))</f>
        <v/>
      </c>
    </row>
    <row r="56" spans="1:136" x14ac:dyDescent="0.25">
      <c r="A56" s="478" t="str">
        <f ca="1">+IF(OFFSET('Water Data'!$B$2,0,10*ROW('Water Data'!E50))="","",OFFSET('Water Data'!$B$2,0,10*ROW('Water Data'!E50)))</f>
        <v/>
      </c>
      <c r="B56" s="47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5" t="str">
        <f t="shared" ca="1" si="0"/>
        <v/>
      </c>
      <c r="D56" s="50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9" t="str">
        <f ca="1">+IF(OFFSET('Water Data'!$D$27,0,10*ROW('Water Data'!D50))="","",OFFSET('Water Data'!$D$27,0,10*ROW('Water Data'!D50)))</f>
        <v/>
      </c>
      <c r="BT56" s="369" t="str">
        <f ca="1">+IF(OFFSET('Water Data'!$D$28,0,10*ROW('Water Data'!D50))="","",OFFSET('Water Data'!$D$28,0,10*ROW('Water Data'!D50)))</f>
        <v/>
      </c>
      <c r="BU56" s="369" t="str">
        <f ca="1">+IF(OFFSET('Water Data'!$D$29,0,10*ROW('Water Data'!D50))="","",OFFSET('Water Data'!$D$29,0,10*ROW('Water Data'!D50)))</f>
        <v/>
      </c>
      <c r="BV56" s="369" t="str">
        <f ca="1">+IF(OFFSET('Water Data'!$E$27,0,10*ROW('Water Data'!E50))="","",OFFSET('Water Data'!$E$27,0,10*ROW('Water Data'!E50)))</f>
        <v/>
      </c>
      <c r="BW56" s="369" t="str">
        <f ca="1">+IF(OFFSET('Water Data'!$E$28,0,10*ROW('Water Data'!E50))="","",OFFSET('Water Data'!$E$28,0,10*ROW('Water Data'!E50)))</f>
        <v/>
      </c>
      <c r="BX56" s="369" t="str">
        <f ca="1">+IF(OFFSET('Water Data'!$E$29,0,10*ROW('Water Data'!E50))="","",OFFSET('Water Data'!$E$29,0,10*ROW('Water Data'!E50)))</f>
        <v/>
      </c>
      <c r="BY56" s="369" t="str">
        <f ca="1">+IF(OFFSET('Water Data'!$F$27,0,10*ROW('Water Data'!F50))="","",OFFSET('Water Data'!$F$27,0,10*ROW('Water Data'!F50)))</f>
        <v/>
      </c>
      <c r="BZ56" s="369" t="str">
        <f ca="1">+IF(OFFSET('Water Data'!$F$28,0,10*ROW('Water Data'!F50))="","",OFFSET('Water Data'!$F$28,0,10*ROW('Water Data'!F50)))</f>
        <v/>
      </c>
      <c r="CA56" s="369" t="str">
        <f ca="1">+IF(OFFSET('Water Data'!$F$29,0,10*ROW('Water Data'!F50))="","",OFFSET('Water Data'!$F$29,0,10*ROW('Water Data'!F50)))</f>
        <v/>
      </c>
      <c r="CB56" s="369" t="str">
        <f ca="1">+IF(OFFSET('Water Data'!$G$27,0,10*ROW('Water Data'!G50))="","",OFFSET('Water Data'!$G$27,0,10*ROW('Water Data'!G50)))</f>
        <v/>
      </c>
      <c r="CC56" s="369" t="str">
        <f ca="1">+IF(OFFSET('Water Data'!$G$28,0,10*ROW('Water Data'!G50))="","",OFFSET('Water Data'!$G$28,0,10*ROW('Water Data'!G50)))</f>
        <v/>
      </c>
      <c r="CD56" s="369" t="str">
        <f ca="1">+IF(OFFSET('Water Data'!$G$29,0,10*ROW('Water Data'!G50))="","",OFFSET('Water Data'!$G$29,0,10*ROW('Water Data'!G50)))</f>
        <v/>
      </c>
      <c r="CE56" s="369" t="str">
        <f ca="1">+IF(OFFSET('Water Data'!$H$27,0,10*ROW('Water Data'!H50))="","",OFFSET('Water Data'!$H$27,0,10*ROW('Water Data'!H50)))</f>
        <v/>
      </c>
      <c r="CF56" s="369" t="str">
        <f ca="1">+IF(OFFSET('Water Data'!$H$28,0,10*ROW('Water Data'!H50))="","",OFFSET('Water Data'!$H$28,0,10*ROW('Water Data'!H50)))</f>
        <v/>
      </c>
      <c r="CG56" s="369" t="str">
        <f ca="1">+IF(OFFSET('Water Data'!$H$29,0,10*ROW('Water Data'!H50))="","",OFFSET('Water Data'!$H$29,0,10*ROW('Water Data'!H50)))</f>
        <v/>
      </c>
      <c r="CH56" s="369" t="str">
        <f ca="1">+IF(OFFSET('Water Data'!$I$27,0,10*ROW('Water Data'!I50))="","",OFFSET('Water Data'!$I$27,0,10*ROW('Water Data'!I50)))</f>
        <v/>
      </c>
      <c r="CI56" s="369" t="str">
        <f ca="1">+IF(OFFSET('Water Data'!$I$28,0,10*ROW('Water Data'!I50))="","",OFFSET('Water Data'!$I$28,0,10*ROW('Water Data'!I50)))</f>
        <v/>
      </c>
      <c r="CJ56" s="369" t="str">
        <f ca="1">+IF(OFFSET('Water Data'!$I$29,0,10*ROW('Water Data'!I50))="","",OFFSET('Water Data'!$I$29,0,10*ROW('Water Data'!I50)))</f>
        <v/>
      </c>
      <c r="CK56" s="369" t="str">
        <f ca="1">+IF(OFFSET('Sanitation Data'!$D$28,0,10*ROW('Sanitation Data'!D50))="","",OFFSET('Sanitation Data'!$D$28,0,10*ROW('Sanitation Data'!D50)))</f>
        <v/>
      </c>
      <c r="CL56" s="369" t="str">
        <f ca="1">+IF(OFFSET('Sanitation Data'!$D$29,0,10*ROW('Sanitation Data'!D50))="","",OFFSET('Sanitation Data'!$D$29,0,10*ROW('Sanitation Data'!D50)))</f>
        <v/>
      </c>
      <c r="CM56" s="369" t="str">
        <f ca="1">+IF(OFFSET('Sanitation Data'!$D$30,0,10*ROW('Sanitation Data'!D50))="","",OFFSET('Sanitation Data'!$D$30,0,10*ROW('Sanitation Data'!D50)))</f>
        <v/>
      </c>
      <c r="CN56" s="369" t="str">
        <f ca="1">+IF(OFFSET('Sanitation Data'!$D$31,0,10*ROW('Sanitation Data'!D50))="","",OFFSET('Sanitation Data'!$D$31,0,10*ROW('Sanitation Data'!D50)))</f>
        <v/>
      </c>
      <c r="CO56" s="369" t="str">
        <f ca="1">+IF(OFFSET('Sanitation Data'!$D$32,0,10*ROW('Sanitation Data'!D50))="","",OFFSET('Sanitation Data'!$D$32,0,10*ROW('Sanitation Data'!D50)))</f>
        <v/>
      </c>
      <c r="CP56" s="369" t="str">
        <f ca="1">+IF(OFFSET('Sanitation Data'!$E$28,0,10*ROW('Sanitation Data'!E50))="","",OFFSET('Sanitation Data'!$E$28,0,10*ROW('Sanitation Data'!E50)))</f>
        <v/>
      </c>
      <c r="CQ56" s="369" t="str">
        <f ca="1">+IF(OFFSET('Sanitation Data'!$E$29,0,10*ROW('Sanitation Data'!E50))="","",OFFSET('Sanitation Data'!$E$29,0,10*ROW('Sanitation Data'!E50)))</f>
        <v/>
      </c>
      <c r="CR56" s="369" t="str">
        <f ca="1">+IF(OFFSET('Sanitation Data'!$E$30,0,10*ROW('Sanitation Data'!E50))="","",OFFSET('Sanitation Data'!$E$30,0,10*ROW('Sanitation Data'!E50)))</f>
        <v/>
      </c>
      <c r="CS56" s="369" t="str">
        <f ca="1">+IF(OFFSET('Sanitation Data'!$E$31,0,10*ROW('Sanitation Data'!E50))="","",OFFSET('Sanitation Data'!$E$31,0,10*ROW('Sanitation Data'!E50)))</f>
        <v/>
      </c>
      <c r="CT56" s="369" t="str">
        <f ca="1">+IF(OFFSET('Sanitation Data'!$E$32,0,10*ROW('Sanitation Data'!E50))="","",OFFSET('Sanitation Data'!$E$32,0,10*ROW('Sanitation Data'!E50)))</f>
        <v/>
      </c>
      <c r="CU56" s="369" t="str">
        <f ca="1">+IF(OFFSET('Sanitation Data'!$F$28,0,10*ROW('Sanitation Data'!F50))="","",OFFSET('Sanitation Data'!$F$28,0,10*ROW('Sanitation Data'!F50)))</f>
        <v/>
      </c>
      <c r="CV56" s="369" t="str">
        <f ca="1">+IF(OFFSET('Sanitation Data'!$F$29,0,10*ROW('Sanitation Data'!F50))="","",OFFSET('Sanitation Data'!$F$29,0,10*ROW('Sanitation Data'!F50)))</f>
        <v/>
      </c>
      <c r="CW56" s="369" t="str">
        <f ca="1">+IF(OFFSET('Sanitation Data'!$F$30,0,10*ROW('Sanitation Data'!F50))="","",OFFSET('Sanitation Data'!$F$30,0,10*ROW('Sanitation Data'!F50)))</f>
        <v/>
      </c>
      <c r="CX56" s="369" t="str">
        <f ca="1">+IF(OFFSET('Sanitation Data'!$F$31,0,10*ROW('Sanitation Data'!F50))="","",OFFSET('Sanitation Data'!$F$31,0,10*ROW('Sanitation Data'!F50)))</f>
        <v/>
      </c>
      <c r="CY56" s="369" t="str">
        <f ca="1">+IF(OFFSET('Sanitation Data'!$F$32,0,10*ROW('Sanitation Data'!F50))="","",OFFSET('Sanitation Data'!$F$32,0,10*ROW('Sanitation Data'!F50)))</f>
        <v/>
      </c>
      <c r="CZ56" s="369" t="str">
        <f ca="1">+IF(OFFSET('Sanitation Data'!$G$28,0,10*ROW('Sanitation Data'!G50))="","",OFFSET('Sanitation Data'!$G$28,0,10*ROW('Sanitation Data'!G50)))</f>
        <v/>
      </c>
      <c r="DA56" s="369" t="str">
        <f ca="1">+IF(OFFSET('Sanitation Data'!$G$29,0,10*ROW('Sanitation Data'!G50))="","",OFFSET('Sanitation Data'!$G$29,0,10*ROW('Sanitation Data'!G50)))</f>
        <v/>
      </c>
      <c r="DB56" s="369" t="str">
        <f ca="1">+IF(OFFSET('Sanitation Data'!$G$30,0,10*ROW('Sanitation Data'!G50))="","",OFFSET('Sanitation Data'!$G$30,0,10*ROW('Sanitation Data'!G50)))</f>
        <v/>
      </c>
      <c r="DC56" s="369" t="str">
        <f ca="1">+IF(OFFSET('Sanitation Data'!$G$31,0,10*ROW('Sanitation Data'!G50))="","",OFFSET('Sanitation Data'!$G$31,0,10*ROW('Sanitation Data'!G50)))</f>
        <v/>
      </c>
      <c r="DD56" s="369" t="str">
        <f ca="1">+IF(OFFSET('Sanitation Data'!$G$32,0,10*ROW('Sanitation Data'!G50))="","",OFFSET('Sanitation Data'!$G$32,0,10*ROW('Sanitation Data'!G50)))</f>
        <v/>
      </c>
      <c r="DE56" s="369" t="str">
        <f ca="1">+IF(OFFSET('Sanitation Data'!$H$28,0,10*ROW('Sanitation Data'!H50))="","",OFFSET('Sanitation Data'!$H$28,0,10*ROW('Sanitation Data'!H50)))</f>
        <v/>
      </c>
      <c r="DF56" s="369" t="str">
        <f ca="1">+IF(OFFSET('Sanitation Data'!$H$29,0,10*ROW('Sanitation Data'!H50))="","",OFFSET('Sanitation Data'!$H$29,0,10*ROW('Sanitation Data'!H50)))</f>
        <v/>
      </c>
      <c r="DG56" s="369" t="str">
        <f ca="1">+IF(OFFSET('Sanitation Data'!$H$30,0,10*ROW('Sanitation Data'!H50))="","",OFFSET('Sanitation Data'!$H$30,0,10*ROW('Sanitation Data'!H50)))</f>
        <v/>
      </c>
      <c r="DH56" s="369" t="str">
        <f ca="1">+IF(OFFSET('Sanitation Data'!$H$31,0,10*ROW('Sanitation Data'!H50))="","",OFFSET('Sanitation Data'!$H$31,0,10*ROW('Sanitation Data'!H50)))</f>
        <v/>
      </c>
      <c r="DI56" s="369" t="str">
        <f ca="1">+IF(OFFSET('Sanitation Data'!$H$32,0,10*ROW('Sanitation Data'!H50))="","",OFFSET('Sanitation Data'!$H$32,0,10*ROW('Sanitation Data'!H50)))</f>
        <v/>
      </c>
      <c r="DJ56" s="369" t="str">
        <f ca="1">+IF(OFFSET('Sanitation Data'!$I$28,0,10*ROW('Sanitation Data'!I50))="","",OFFSET('Sanitation Data'!$I$28,0,10*ROW('Sanitation Data'!I50)))</f>
        <v/>
      </c>
      <c r="DK56" s="369" t="str">
        <f ca="1">+IF(OFFSET('Sanitation Data'!$I$29,0,10*ROW('Sanitation Data'!I50))="","",OFFSET('Sanitation Data'!$I$29,0,10*ROW('Sanitation Data'!I50)))</f>
        <v/>
      </c>
      <c r="DL56" s="369" t="str">
        <f ca="1">+IF(OFFSET('Sanitation Data'!$I$30,0,10*ROW('Sanitation Data'!I50))="","",OFFSET('Sanitation Data'!$I$30,0,10*ROW('Sanitation Data'!I50)))</f>
        <v/>
      </c>
      <c r="DM56" s="369" t="str">
        <f ca="1">+IF(OFFSET('Sanitation Data'!$I$31,0,10*ROW('Sanitation Data'!I50))="","",OFFSET('Sanitation Data'!$I$31,0,10*ROW('Sanitation Data'!I50)))</f>
        <v/>
      </c>
      <c r="DN56" s="369" t="str">
        <f ca="1">+IF(OFFSET('Sanitation Data'!$I$32,0,10*ROW('Sanitation Data'!I50))="","",OFFSET('Sanitation Data'!$I$32,0,10*ROW('Sanitation Data'!I50)))</f>
        <v/>
      </c>
      <c r="DO56" s="369" t="str">
        <f ca="1">+IF(OFFSET('Hygiene Data'!$D$11,0,10*ROW('Hygiene Data'!D50))="","",OFFSET('Hygiene Data'!$D$11,0,10*ROW('Hygiene Data'!D50)))</f>
        <v/>
      </c>
      <c r="DP56" s="369" t="str">
        <f ca="1">+IF(OFFSET('Hygiene Data'!$D$12,0,10*ROW('Hygiene Data'!D50))="","",OFFSET('Hygiene Data'!$D$12,0,10*ROW('Hygiene Data'!D50)))</f>
        <v/>
      </c>
      <c r="DQ56" s="369" t="str">
        <f ca="1">+IF(OFFSET('Hygiene Data'!$D$13,0,10*ROW('Hygiene Data'!D50))="","",OFFSET('Hygiene Data'!$D$13,0,10*ROW('Hygiene Data'!D50)))</f>
        <v/>
      </c>
      <c r="DR56" s="369" t="str">
        <f ca="1">+IF(OFFSET('Hygiene Data'!$E$11,0,10*ROW('Hygiene Data'!E50))="","",OFFSET('Hygiene Data'!$E$11,0,10*ROW('Hygiene Data'!E50)))</f>
        <v/>
      </c>
      <c r="DS56" s="369" t="str">
        <f ca="1">+IF(OFFSET('Hygiene Data'!$E$12,0,10*ROW('Hygiene Data'!E50))="","",OFFSET('Hygiene Data'!$E$12,0,10*ROW('Hygiene Data'!E50)))</f>
        <v/>
      </c>
      <c r="DT56" s="369" t="str">
        <f ca="1">+IF(OFFSET('Hygiene Data'!$E$13,0,10*ROW('Hygiene Data'!E50))="","",OFFSET('Hygiene Data'!$E$13,0,10*ROW('Hygiene Data'!E50)))</f>
        <v/>
      </c>
      <c r="DU56" s="369" t="str">
        <f ca="1">+IF(OFFSET('Hygiene Data'!$F$11,0,10*ROW('Hygiene Data'!F50))="","",OFFSET('Hygiene Data'!$F$11,0,10*ROW('Hygiene Data'!F50)))</f>
        <v/>
      </c>
      <c r="DV56" s="369" t="str">
        <f ca="1">+IF(OFFSET('Hygiene Data'!$F$12,0,10*ROW('Hygiene Data'!F50))="","",OFFSET('Hygiene Data'!$F$12,0,10*ROW('Hygiene Data'!F50)))</f>
        <v/>
      </c>
      <c r="DW56" s="369" t="str">
        <f ca="1">+IF(OFFSET('Hygiene Data'!$F$13,0,10*ROW('Hygiene Data'!F50))="","",OFFSET('Hygiene Data'!$F$13,0,10*ROW('Hygiene Data'!F50)))</f>
        <v/>
      </c>
      <c r="DX56" s="369" t="str">
        <f ca="1">+IF(OFFSET('Hygiene Data'!$G$11,0,10*ROW('Hygiene Data'!G50))="","",OFFSET('Hygiene Data'!$G$11,0,10*ROW('Hygiene Data'!G50)))</f>
        <v/>
      </c>
      <c r="DY56" s="369" t="str">
        <f ca="1">+IF(OFFSET('Hygiene Data'!$G$12,0,10*ROW('Hygiene Data'!G50))="","",OFFSET('Hygiene Data'!$G$12,0,10*ROW('Hygiene Data'!G50)))</f>
        <v/>
      </c>
      <c r="DZ56" s="369" t="str">
        <f ca="1">+IF(OFFSET('Hygiene Data'!$G$13,0,10*ROW('Hygiene Data'!G50))="","",OFFSET('Hygiene Data'!$G$13,0,10*ROW('Hygiene Data'!G50)))</f>
        <v/>
      </c>
      <c r="EA56" s="369" t="str">
        <f ca="1">+IF(OFFSET('Hygiene Data'!$H$11,0,10*ROW('Hygiene Data'!H50))="","",OFFSET('Hygiene Data'!$H$11,0,10*ROW('Hygiene Data'!H50)))</f>
        <v/>
      </c>
      <c r="EB56" s="369" t="str">
        <f ca="1">+IF(OFFSET('Hygiene Data'!$H$12,0,10*ROW('Hygiene Data'!H50))="","",OFFSET('Hygiene Data'!$H$12,0,10*ROW('Hygiene Data'!H50)))</f>
        <v/>
      </c>
      <c r="EC56" s="369" t="str">
        <f ca="1">+IF(OFFSET('Hygiene Data'!$H$13,0,10*ROW('Hygiene Data'!H50))="","",OFFSET('Hygiene Data'!$H$13,0,10*ROW('Hygiene Data'!H50)))</f>
        <v/>
      </c>
      <c r="ED56" s="369" t="str">
        <f ca="1">+IF(OFFSET('Hygiene Data'!$I$11,0,10*ROW('Hygiene Data'!I50))="","",OFFSET('Hygiene Data'!$I$11,0,10*ROW('Hygiene Data'!I50)))</f>
        <v/>
      </c>
      <c r="EE56" s="369" t="str">
        <f ca="1">+IF(OFFSET('Hygiene Data'!$I$12,0,10*ROW('Hygiene Data'!I50))="","",OFFSET('Hygiene Data'!$I$12,0,10*ROW('Hygiene Data'!I50)))</f>
        <v/>
      </c>
      <c r="EF56" s="369" t="str">
        <f ca="1">+IF(OFFSET('Hygiene Data'!$I$13,0,10*ROW('Hygiene Data'!I50))="","",OFFSET('Hygiene Data'!$I$13,0,10*ROW('Hygiene Data'!I50)))</f>
        <v/>
      </c>
    </row>
    <row r="57" spans="1:136" x14ac:dyDescent="0.25">
      <c r="A57" s="478" t="str">
        <f ca="1">+IF(OFFSET('Water Data'!$B$2,0,10*ROW('Water Data'!E51))="","",OFFSET('Water Data'!$B$2,0,10*ROW('Water Data'!E51)))</f>
        <v/>
      </c>
      <c r="B57" s="47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5" t="str">
        <f t="shared" ca="1" si="0"/>
        <v/>
      </c>
      <c r="D57" s="50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9" t="str">
        <f ca="1">+IF(OFFSET('Water Data'!$D$27,0,10*ROW('Water Data'!D51))="","",OFFSET('Water Data'!$D$27,0,10*ROW('Water Data'!D51)))</f>
        <v/>
      </c>
      <c r="BT57" s="369" t="str">
        <f ca="1">+IF(OFFSET('Water Data'!$D$28,0,10*ROW('Water Data'!D51))="","",OFFSET('Water Data'!$D$28,0,10*ROW('Water Data'!D51)))</f>
        <v/>
      </c>
      <c r="BU57" s="369" t="str">
        <f ca="1">+IF(OFFSET('Water Data'!$D$29,0,10*ROW('Water Data'!D51))="","",OFFSET('Water Data'!$D$29,0,10*ROW('Water Data'!D51)))</f>
        <v/>
      </c>
      <c r="BV57" s="369" t="str">
        <f ca="1">+IF(OFFSET('Water Data'!$E$27,0,10*ROW('Water Data'!E51))="","",OFFSET('Water Data'!$E$27,0,10*ROW('Water Data'!E51)))</f>
        <v/>
      </c>
      <c r="BW57" s="369" t="str">
        <f ca="1">+IF(OFFSET('Water Data'!$E$28,0,10*ROW('Water Data'!E51))="","",OFFSET('Water Data'!$E$28,0,10*ROW('Water Data'!E51)))</f>
        <v/>
      </c>
      <c r="BX57" s="369" t="str">
        <f ca="1">+IF(OFFSET('Water Data'!$E$29,0,10*ROW('Water Data'!E51))="","",OFFSET('Water Data'!$E$29,0,10*ROW('Water Data'!E51)))</f>
        <v/>
      </c>
      <c r="BY57" s="369" t="str">
        <f ca="1">+IF(OFFSET('Water Data'!$F$27,0,10*ROW('Water Data'!F51))="","",OFFSET('Water Data'!$F$27,0,10*ROW('Water Data'!F51)))</f>
        <v/>
      </c>
      <c r="BZ57" s="369" t="str">
        <f ca="1">+IF(OFFSET('Water Data'!$F$28,0,10*ROW('Water Data'!F51))="","",OFFSET('Water Data'!$F$28,0,10*ROW('Water Data'!F51)))</f>
        <v/>
      </c>
      <c r="CA57" s="369" t="str">
        <f ca="1">+IF(OFFSET('Water Data'!$F$29,0,10*ROW('Water Data'!F51))="","",OFFSET('Water Data'!$F$29,0,10*ROW('Water Data'!F51)))</f>
        <v/>
      </c>
      <c r="CB57" s="369" t="str">
        <f ca="1">+IF(OFFSET('Water Data'!$G$27,0,10*ROW('Water Data'!G51))="","",OFFSET('Water Data'!$G$27,0,10*ROW('Water Data'!G51)))</f>
        <v/>
      </c>
      <c r="CC57" s="369" t="str">
        <f ca="1">+IF(OFFSET('Water Data'!$G$28,0,10*ROW('Water Data'!G51))="","",OFFSET('Water Data'!$G$28,0,10*ROW('Water Data'!G51)))</f>
        <v/>
      </c>
      <c r="CD57" s="369" t="str">
        <f ca="1">+IF(OFFSET('Water Data'!$G$29,0,10*ROW('Water Data'!G51))="","",OFFSET('Water Data'!$G$29,0,10*ROW('Water Data'!G51)))</f>
        <v/>
      </c>
      <c r="CE57" s="369" t="str">
        <f ca="1">+IF(OFFSET('Water Data'!$H$27,0,10*ROW('Water Data'!H51))="","",OFFSET('Water Data'!$H$27,0,10*ROW('Water Data'!H51)))</f>
        <v/>
      </c>
      <c r="CF57" s="369" t="str">
        <f ca="1">+IF(OFFSET('Water Data'!$H$28,0,10*ROW('Water Data'!H51))="","",OFFSET('Water Data'!$H$28,0,10*ROW('Water Data'!H51)))</f>
        <v/>
      </c>
      <c r="CG57" s="369" t="str">
        <f ca="1">+IF(OFFSET('Water Data'!$H$29,0,10*ROW('Water Data'!H51))="","",OFFSET('Water Data'!$H$29,0,10*ROW('Water Data'!H51)))</f>
        <v/>
      </c>
      <c r="CH57" s="369" t="str">
        <f ca="1">+IF(OFFSET('Water Data'!$I$27,0,10*ROW('Water Data'!I51))="","",OFFSET('Water Data'!$I$27,0,10*ROW('Water Data'!I51)))</f>
        <v/>
      </c>
      <c r="CI57" s="369" t="str">
        <f ca="1">+IF(OFFSET('Water Data'!$I$28,0,10*ROW('Water Data'!I51))="","",OFFSET('Water Data'!$I$28,0,10*ROW('Water Data'!I51)))</f>
        <v/>
      </c>
      <c r="CJ57" s="369" t="str">
        <f ca="1">+IF(OFFSET('Water Data'!$I$29,0,10*ROW('Water Data'!I51))="","",OFFSET('Water Data'!$I$29,0,10*ROW('Water Data'!I51)))</f>
        <v/>
      </c>
      <c r="CK57" s="369" t="str">
        <f ca="1">+IF(OFFSET('Sanitation Data'!$D$28,0,10*ROW('Sanitation Data'!D51))="","",OFFSET('Sanitation Data'!$D$28,0,10*ROW('Sanitation Data'!D51)))</f>
        <v/>
      </c>
      <c r="CL57" s="369" t="str">
        <f ca="1">+IF(OFFSET('Sanitation Data'!$D$29,0,10*ROW('Sanitation Data'!D51))="","",OFFSET('Sanitation Data'!$D$29,0,10*ROW('Sanitation Data'!D51)))</f>
        <v/>
      </c>
      <c r="CM57" s="369" t="str">
        <f ca="1">+IF(OFFSET('Sanitation Data'!$D$30,0,10*ROW('Sanitation Data'!D51))="","",OFFSET('Sanitation Data'!$D$30,0,10*ROW('Sanitation Data'!D51)))</f>
        <v/>
      </c>
      <c r="CN57" s="369" t="str">
        <f ca="1">+IF(OFFSET('Sanitation Data'!$D$31,0,10*ROW('Sanitation Data'!D51))="","",OFFSET('Sanitation Data'!$D$31,0,10*ROW('Sanitation Data'!D51)))</f>
        <v/>
      </c>
      <c r="CO57" s="369" t="str">
        <f ca="1">+IF(OFFSET('Sanitation Data'!$D$32,0,10*ROW('Sanitation Data'!D51))="","",OFFSET('Sanitation Data'!$D$32,0,10*ROW('Sanitation Data'!D51)))</f>
        <v/>
      </c>
      <c r="CP57" s="369" t="str">
        <f ca="1">+IF(OFFSET('Sanitation Data'!$E$28,0,10*ROW('Sanitation Data'!E51))="","",OFFSET('Sanitation Data'!$E$28,0,10*ROW('Sanitation Data'!E51)))</f>
        <v/>
      </c>
      <c r="CQ57" s="369" t="str">
        <f ca="1">+IF(OFFSET('Sanitation Data'!$E$29,0,10*ROW('Sanitation Data'!E51))="","",OFFSET('Sanitation Data'!$E$29,0,10*ROW('Sanitation Data'!E51)))</f>
        <v/>
      </c>
      <c r="CR57" s="369" t="str">
        <f ca="1">+IF(OFFSET('Sanitation Data'!$E$30,0,10*ROW('Sanitation Data'!E51))="","",OFFSET('Sanitation Data'!$E$30,0,10*ROW('Sanitation Data'!E51)))</f>
        <v/>
      </c>
      <c r="CS57" s="369" t="str">
        <f ca="1">+IF(OFFSET('Sanitation Data'!$E$31,0,10*ROW('Sanitation Data'!E51))="","",OFFSET('Sanitation Data'!$E$31,0,10*ROW('Sanitation Data'!E51)))</f>
        <v/>
      </c>
      <c r="CT57" s="369" t="str">
        <f ca="1">+IF(OFFSET('Sanitation Data'!$E$32,0,10*ROW('Sanitation Data'!E51))="","",OFFSET('Sanitation Data'!$E$32,0,10*ROW('Sanitation Data'!E51)))</f>
        <v/>
      </c>
      <c r="CU57" s="369" t="str">
        <f ca="1">+IF(OFFSET('Sanitation Data'!$F$28,0,10*ROW('Sanitation Data'!F51))="","",OFFSET('Sanitation Data'!$F$28,0,10*ROW('Sanitation Data'!F51)))</f>
        <v/>
      </c>
      <c r="CV57" s="369" t="str">
        <f ca="1">+IF(OFFSET('Sanitation Data'!$F$29,0,10*ROW('Sanitation Data'!F51))="","",OFFSET('Sanitation Data'!$F$29,0,10*ROW('Sanitation Data'!F51)))</f>
        <v/>
      </c>
      <c r="CW57" s="369" t="str">
        <f ca="1">+IF(OFFSET('Sanitation Data'!$F$30,0,10*ROW('Sanitation Data'!F51))="","",OFFSET('Sanitation Data'!$F$30,0,10*ROW('Sanitation Data'!F51)))</f>
        <v/>
      </c>
      <c r="CX57" s="369" t="str">
        <f ca="1">+IF(OFFSET('Sanitation Data'!$F$31,0,10*ROW('Sanitation Data'!F51))="","",OFFSET('Sanitation Data'!$F$31,0,10*ROW('Sanitation Data'!F51)))</f>
        <v/>
      </c>
      <c r="CY57" s="369" t="str">
        <f ca="1">+IF(OFFSET('Sanitation Data'!$F$32,0,10*ROW('Sanitation Data'!F51))="","",OFFSET('Sanitation Data'!$F$32,0,10*ROW('Sanitation Data'!F51)))</f>
        <v/>
      </c>
      <c r="CZ57" s="369" t="str">
        <f ca="1">+IF(OFFSET('Sanitation Data'!$G$28,0,10*ROW('Sanitation Data'!G51))="","",OFFSET('Sanitation Data'!$G$28,0,10*ROW('Sanitation Data'!G51)))</f>
        <v/>
      </c>
      <c r="DA57" s="369" t="str">
        <f ca="1">+IF(OFFSET('Sanitation Data'!$G$29,0,10*ROW('Sanitation Data'!G51))="","",OFFSET('Sanitation Data'!$G$29,0,10*ROW('Sanitation Data'!G51)))</f>
        <v/>
      </c>
      <c r="DB57" s="369" t="str">
        <f ca="1">+IF(OFFSET('Sanitation Data'!$G$30,0,10*ROW('Sanitation Data'!G51))="","",OFFSET('Sanitation Data'!$G$30,0,10*ROW('Sanitation Data'!G51)))</f>
        <v/>
      </c>
      <c r="DC57" s="369" t="str">
        <f ca="1">+IF(OFFSET('Sanitation Data'!$G$31,0,10*ROW('Sanitation Data'!G51))="","",OFFSET('Sanitation Data'!$G$31,0,10*ROW('Sanitation Data'!G51)))</f>
        <v/>
      </c>
      <c r="DD57" s="369" t="str">
        <f ca="1">+IF(OFFSET('Sanitation Data'!$G$32,0,10*ROW('Sanitation Data'!G51))="","",OFFSET('Sanitation Data'!$G$32,0,10*ROW('Sanitation Data'!G51)))</f>
        <v/>
      </c>
      <c r="DE57" s="369" t="str">
        <f ca="1">+IF(OFFSET('Sanitation Data'!$H$28,0,10*ROW('Sanitation Data'!H51))="","",OFFSET('Sanitation Data'!$H$28,0,10*ROW('Sanitation Data'!H51)))</f>
        <v/>
      </c>
      <c r="DF57" s="369" t="str">
        <f ca="1">+IF(OFFSET('Sanitation Data'!$H$29,0,10*ROW('Sanitation Data'!H51))="","",OFFSET('Sanitation Data'!$H$29,0,10*ROW('Sanitation Data'!H51)))</f>
        <v/>
      </c>
      <c r="DG57" s="369" t="str">
        <f ca="1">+IF(OFFSET('Sanitation Data'!$H$30,0,10*ROW('Sanitation Data'!H51))="","",OFFSET('Sanitation Data'!$H$30,0,10*ROW('Sanitation Data'!H51)))</f>
        <v/>
      </c>
      <c r="DH57" s="369" t="str">
        <f ca="1">+IF(OFFSET('Sanitation Data'!$H$31,0,10*ROW('Sanitation Data'!H51))="","",OFFSET('Sanitation Data'!$H$31,0,10*ROW('Sanitation Data'!H51)))</f>
        <v/>
      </c>
      <c r="DI57" s="369" t="str">
        <f ca="1">+IF(OFFSET('Sanitation Data'!$H$32,0,10*ROW('Sanitation Data'!H51))="","",OFFSET('Sanitation Data'!$H$32,0,10*ROW('Sanitation Data'!H51)))</f>
        <v/>
      </c>
      <c r="DJ57" s="369" t="str">
        <f ca="1">+IF(OFFSET('Sanitation Data'!$I$28,0,10*ROW('Sanitation Data'!I51))="","",OFFSET('Sanitation Data'!$I$28,0,10*ROW('Sanitation Data'!I51)))</f>
        <v/>
      </c>
      <c r="DK57" s="369" t="str">
        <f ca="1">+IF(OFFSET('Sanitation Data'!$I$29,0,10*ROW('Sanitation Data'!I51))="","",OFFSET('Sanitation Data'!$I$29,0,10*ROW('Sanitation Data'!I51)))</f>
        <v/>
      </c>
      <c r="DL57" s="369" t="str">
        <f ca="1">+IF(OFFSET('Sanitation Data'!$I$30,0,10*ROW('Sanitation Data'!I51))="","",OFFSET('Sanitation Data'!$I$30,0,10*ROW('Sanitation Data'!I51)))</f>
        <v/>
      </c>
      <c r="DM57" s="369" t="str">
        <f ca="1">+IF(OFFSET('Sanitation Data'!$I$31,0,10*ROW('Sanitation Data'!I51))="","",OFFSET('Sanitation Data'!$I$31,0,10*ROW('Sanitation Data'!I51)))</f>
        <v/>
      </c>
      <c r="DN57" s="369" t="str">
        <f ca="1">+IF(OFFSET('Sanitation Data'!$I$32,0,10*ROW('Sanitation Data'!I51))="","",OFFSET('Sanitation Data'!$I$32,0,10*ROW('Sanitation Data'!I51)))</f>
        <v/>
      </c>
      <c r="DO57" s="369" t="str">
        <f ca="1">+IF(OFFSET('Hygiene Data'!$D$11,0,10*ROW('Hygiene Data'!D51))="","",OFFSET('Hygiene Data'!$D$11,0,10*ROW('Hygiene Data'!D51)))</f>
        <v/>
      </c>
      <c r="DP57" s="369" t="str">
        <f ca="1">+IF(OFFSET('Hygiene Data'!$D$12,0,10*ROW('Hygiene Data'!D51))="","",OFFSET('Hygiene Data'!$D$12,0,10*ROW('Hygiene Data'!D51)))</f>
        <v/>
      </c>
      <c r="DQ57" s="369" t="str">
        <f ca="1">+IF(OFFSET('Hygiene Data'!$D$13,0,10*ROW('Hygiene Data'!D51))="","",OFFSET('Hygiene Data'!$D$13,0,10*ROW('Hygiene Data'!D51)))</f>
        <v/>
      </c>
      <c r="DR57" s="369" t="str">
        <f ca="1">+IF(OFFSET('Hygiene Data'!$E$11,0,10*ROW('Hygiene Data'!E51))="","",OFFSET('Hygiene Data'!$E$11,0,10*ROW('Hygiene Data'!E51)))</f>
        <v/>
      </c>
      <c r="DS57" s="369" t="str">
        <f ca="1">+IF(OFFSET('Hygiene Data'!$E$12,0,10*ROW('Hygiene Data'!E51))="","",OFFSET('Hygiene Data'!$E$12,0,10*ROW('Hygiene Data'!E51)))</f>
        <v/>
      </c>
      <c r="DT57" s="369" t="str">
        <f ca="1">+IF(OFFSET('Hygiene Data'!$E$13,0,10*ROW('Hygiene Data'!E51))="","",OFFSET('Hygiene Data'!$E$13,0,10*ROW('Hygiene Data'!E51)))</f>
        <v/>
      </c>
      <c r="DU57" s="369" t="str">
        <f ca="1">+IF(OFFSET('Hygiene Data'!$F$11,0,10*ROW('Hygiene Data'!F51))="","",OFFSET('Hygiene Data'!$F$11,0,10*ROW('Hygiene Data'!F51)))</f>
        <v/>
      </c>
      <c r="DV57" s="369" t="str">
        <f ca="1">+IF(OFFSET('Hygiene Data'!$F$12,0,10*ROW('Hygiene Data'!F51))="","",OFFSET('Hygiene Data'!$F$12,0,10*ROW('Hygiene Data'!F51)))</f>
        <v/>
      </c>
      <c r="DW57" s="369" t="str">
        <f ca="1">+IF(OFFSET('Hygiene Data'!$F$13,0,10*ROW('Hygiene Data'!F51))="","",OFFSET('Hygiene Data'!$F$13,0,10*ROW('Hygiene Data'!F51)))</f>
        <v/>
      </c>
      <c r="DX57" s="369" t="str">
        <f ca="1">+IF(OFFSET('Hygiene Data'!$G$11,0,10*ROW('Hygiene Data'!G51))="","",OFFSET('Hygiene Data'!$G$11,0,10*ROW('Hygiene Data'!G51)))</f>
        <v/>
      </c>
      <c r="DY57" s="369" t="str">
        <f ca="1">+IF(OFFSET('Hygiene Data'!$G$12,0,10*ROW('Hygiene Data'!G51))="","",OFFSET('Hygiene Data'!$G$12,0,10*ROW('Hygiene Data'!G51)))</f>
        <v/>
      </c>
      <c r="DZ57" s="369" t="str">
        <f ca="1">+IF(OFFSET('Hygiene Data'!$G$13,0,10*ROW('Hygiene Data'!G51))="","",OFFSET('Hygiene Data'!$G$13,0,10*ROW('Hygiene Data'!G51)))</f>
        <v/>
      </c>
      <c r="EA57" s="369" t="str">
        <f ca="1">+IF(OFFSET('Hygiene Data'!$H$11,0,10*ROW('Hygiene Data'!H51))="","",OFFSET('Hygiene Data'!$H$11,0,10*ROW('Hygiene Data'!H51)))</f>
        <v/>
      </c>
      <c r="EB57" s="369" t="str">
        <f ca="1">+IF(OFFSET('Hygiene Data'!$H$12,0,10*ROW('Hygiene Data'!H51))="","",OFFSET('Hygiene Data'!$H$12,0,10*ROW('Hygiene Data'!H51)))</f>
        <v/>
      </c>
      <c r="EC57" s="369" t="str">
        <f ca="1">+IF(OFFSET('Hygiene Data'!$H$13,0,10*ROW('Hygiene Data'!H51))="","",OFFSET('Hygiene Data'!$H$13,0,10*ROW('Hygiene Data'!H51)))</f>
        <v/>
      </c>
      <c r="ED57" s="369" t="str">
        <f ca="1">+IF(OFFSET('Hygiene Data'!$I$11,0,10*ROW('Hygiene Data'!I51))="","",OFFSET('Hygiene Data'!$I$11,0,10*ROW('Hygiene Data'!I51)))</f>
        <v/>
      </c>
      <c r="EE57" s="369" t="str">
        <f ca="1">+IF(OFFSET('Hygiene Data'!$I$12,0,10*ROW('Hygiene Data'!I51))="","",OFFSET('Hygiene Data'!$I$12,0,10*ROW('Hygiene Data'!I51)))</f>
        <v/>
      </c>
      <c r="EF57" s="369" t="str">
        <f ca="1">+IF(OFFSET('Hygiene Data'!$I$13,0,10*ROW('Hygiene Data'!I51))="","",OFFSET('Hygiene Data'!$I$13,0,10*ROW('Hygiene Data'!I51)))</f>
        <v/>
      </c>
    </row>
    <row r="58" spans="1:136" x14ac:dyDescent="0.25">
      <c r="A58" s="478" t="str">
        <f ca="1">+IF(OFFSET('Water Data'!$B$2,0,10*ROW('Water Data'!E52))="","",OFFSET('Water Data'!$B$2,0,10*ROW('Water Data'!E52)))</f>
        <v/>
      </c>
      <c r="B58" s="47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5" t="str">
        <f t="shared" ca="1" si="0"/>
        <v/>
      </c>
      <c r="D58" s="50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9" t="str">
        <f ca="1">+IF(OFFSET('Water Data'!$D$27,0,10*ROW('Water Data'!D52))="","",OFFSET('Water Data'!$D$27,0,10*ROW('Water Data'!D52)))</f>
        <v/>
      </c>
      <c r="BT58" s="369" t="str">
        <f ca="1">+IF(OFFSET('Water Data'!$D$28,0,10*ROW('Water Data'!D52))="","",OFFSET('Water Data'!$D$28,0,10*ROW('Water Data'!D52)))</f>
        <v/>
      </c>
      <c r="BU58" s="369" t="str">
        <f ca="1">+IF(OFFSET('Water Data'!$D$29,0,10*ROW('Water Data'!D52))="","",OFFSET('Water Data'!$D$29,0,10*ROW('Water Data'!D52)))</f>
        <v/>
      </c>
      <c r="BV58" s="369" t="str">
        <f ca="1">+IF(OFFSET('Water Data'!$E$27,0,10*ROW('Water Data'!E52))="","",OFFSET('Water Data'!$E$27,0,10*ROW('Water Data'!E52)))</f>
        <v/>
      </c>
      <c r="BW58" s="369" t="str">
        <f ca="1">+IF(OFFSET('Water Data'!$E$28,0,10*ROW('Water Data'!E52))="","",OFFSET('Water Data'!$E$28,0,10*ROW('Water Data'!E52)))</f>
        <v/>
      </c>
      <c r="BX58" s="369" t="str">
        <f ca="1">+IF(OFFSET('Water Data'!$E$29,0,10*ROW('Water Data'!E52))="","",OFFSET('Water Data'!$E$29,0,10*ROW('Water Data'!E52)))</f>
        <v/>
      </c>
      <c r="BY58" s="369" t="str">
        <f ca="1">+IF(OFFSET('Water Data'!$F$27,0,10*ROW('Water Data'!F52))="","",OFFSET('Water Data'!$F$27,0,10*ROW('Water Data'!F52)))</f>
        <v/>
      </c>
      <c r="BZ58" s="369" t="str">
        <f ca="1">+IF(OFFSET('Water Data'!$F$28,0,10*ROW('Water Data'!F52))="","",OFFSET('Water Data'!$F$28,0,10*ROW('Water Data'!F52)))</f>
        <v/>
      </c>
      <c r="CA58" s="369" t="str">
        <f ca="1">+IF(OFFSET('Water Data'!$F$29,0,10*ROW('Water Data'!F52))="","",OFFSET('Water Data'!$F$29,0,10*ROW('Water Data'!F52)))</f>
        <v/>
      </c>
      <c r="CB58" s="369" t="str">
        <f ca="1">+IF(OFFSET('Water Data'!$G$27,0,10*ROW('Water Data'!G52))="","",OFFSET('Water Data'!$G$27,0,10*ROW('Water Data'!G52)))</f>
        <v/>
      </c>
      <c r="CC58" s="369" t="str">
        <f ca="1">+IF(OFFSET('Water Data'!$G$28,0,10*ROW('Water Data'!G52))="","",OFFSET('Water Data'!$G$28,0,10*ROW('Water Data'!G52)))</f>
        <v/>
      </c>
      <c r="CD58" s="369" t="str">
        <f ca="1">+IF(OFFSET('Water Data'!$G$29,0,10*ROW('Water Data'!G52))="","",OFFSET('Water Data'!$G$29,0,10*ROW('Water Data'!G52)))</f>
        <v/>
      </c>
      <c r="CE58" s="369" t="str">
        <f ca="1">+IF(OFFSET('Water Data'!$H$27,0,10*ROW('Water Data'!H52))="","",OFFSET('Water Data'!$H$27,0,10*ROW('Water Data'!H52)))</f>
        <v/>
      </c>
      <c r="CF58" s="369" t="str">
        <f ca="1">+IF(OFFSET('Water Data'!$H$28,0,10*ROW('Water Data'!H52))="","",OFFSET('Water Data'!$H$28,0,10*ROW('Water Data'!H52)))</f>
        <v/>
      </c>
      <c r="CG58" s="369" t="str">
        <f ca="1">+IF(OFFSET('Water Data'!$H$29,0,10*ROW('Water Data'!H52))="","",OFFSET('Water Data'!$H$29,0,10*ROW('Water Data'!H52)))</f>
        <v/>
      </c>
      <c r="CH58" s="369" t="str">
        <f ca="1">+IF(OFFSET('Water Data'!$I$27,0,10*ROW('Water Data'!I52))="","",OFFSET('Water Data'!$I$27,0,10*ROW('Water Data'!I52)))</f>
        <v/>
      </c>
      <c r="CI58" s="369" t="str">
        <f ca="1">+IF(OFFSET('Water Data'!$I$28,0,10*ROW('Water Data'!I52))="","",OFFSET('Water Data'!$I$28,0,10*ROW('Water Data'!I52)))</f>
        <v/>
      </c>
      <c r="CJ58" s="369" t="str">
        <f ca="1">+IF(OFFSET('Water Data'!$I$29,0,10*ROW('Water Data'!I52))="","",OFFSET('Water Data'!$I$29,0,10*ROW('Water Data'!I52)))</f>
        <v/>
      </c>
      <c r="CK58" s="369" t="str">
        <f ca="1">+IF(OFFSET('Sanitation Data'!$D$28,0,10*ROW('Sanitation Data'!D52))="","",OFFSET('Sanitation Data'!$D$28,0,10*ROW('Sanitation Data'!D52)))</f>
        <v/>
      </c>
      <c r="CL58" s="369" t="str">
        <f ca="1">+IF(OFFSET('Sanitation Data'!$D$29,0,10*ROW('Sanitation Data'!D52))="","",OFFSET('Sanitation Data'!$D$29,0,10*ROW('Sanitation Data'!D52)))</f>
        <v/>
      </c>
      <c r="CM58" s="369" t="str">
        <f ca="1">+IF(OFFSET('Sanitation Data'!$D$30,0,10*ROW('Sanitation Data'!D52))="","",OFFSET('Sanitation Data'!$D$30,0,10*ROW('Sanitation Data'!D52)))</f>
        <v/>
      </c>
      <c r="CN58" s="369" t="str">
        <f ca="1">+IF(OFFSET('Sanitation Data'!$D$31,0,10*ROW('Sanitation Data'!D52))="","",OFFSET('Sanitation Data'!$D$31,0,10*ROW('Sanitation Data'!D52)))</f>
        <v/>
      </c>
      <c r="CO58" s="369" t="str">
        <f ca="1">+IF(OFFSET('Sanitation Data'!$D$32,0,10*ROW('Sanitation Data'!D52))="","",OFFSET('Sanitation Data'!$D$32,0,10*ROW('Sanitation Data'!D52)))</f>
        <v/>
      </c>
      <c r="CP58" s="369" t="str">
        <f ca="1">+IF(OFFSET('Sanitation Data'!$E$28,0,10*ROW('Sanitation Data'!E52))="","",OFFSET('Sanitation Data'!$E$28,0,10*ROW('Sanitation Data'!E52)))</f>
        <v/>
      </c>
      <c r="CQ58" s="369" t="str">
        <f ca="1">+IF(OFFSET('Sanitation Data'!$E$29,0,10*ROW('Sanitation Data'!E52))="","",OFFSET('Sanitation Data'!$E$29,0,10*ROW('Sanitation Data'!E52)))</f>
        <v/>
      </c>
      <c r="CR58" s="369" t="str">
        <f ca="1">+IF(OFFSET('Sanitation Data'!$E$30,0,10*ROW('Sanitation Data'!E52))="","",OFFSET('Sanitation Data'!$E$30,0,10*ROW('Sanitation Data'!E52)))</f>
        <v/>
      </c>
      <c r="CS58" s="369" t="str">
        <f ca="1">+IF(OFFSET('Sanitation Data'!$E$31,0,10*ROW('Sanitation Data'!E52))="","",OFFSET('Sanitation Data'!$E$31,0,10*ROW('Sanitation Data'!E52)))</f>
        <v/>
      </c>
      <c r="CT58" s="369" t="str">
        <f ca="1">+IF(OFFSET('Sanitation Data'!$E$32,0,10*ROW('Sanitation Data'!E52))="","",OFFSET('Sanitation Data'!$E$32,0,10*ROW('Sanitation Data'!E52)))</f>
        <v/>
      </c>
      <c r="CU58" s="369" t="str">
        <f ca="1">+IF(OFFSET('Sanitation Data'!$F$28,0,10*ROW('Sanitation Data'!F52))="","",OFFSET('Sanitation Data'!$F$28,0,10*ROW('Sanitation Data'!F52)))</f>
        <v/>
      </c>
      <c r="CV58" s="369" t="str">
        <f ca="1">+IF(OFFSET('Sanitation Data'!$F$29,0,10*ROW('Sanitation Data'!F52))="","",OFFSET('Sanitation Data'!$F$29,0,10*ROW('Sanitation Data'!F52)))</f>
        <v/>
      </c>
      <c r="CW58" s="369" t="str">
        <f ca="1">+IF(OFFSET('Sanitation Data'!$F$30,0,10*ROW('Sanitation Data'!F52))="","",OFFSET('Sanitation Data'!$F$30,0,10*ROW('Sanitation Data'!F52)))</f>
        <v/>
      </c>
      <c r="CX58" s="369" t="str">
        <f ca="1">+IF(OFFSET('Sanitation Data'!$F$31,0,10*ROW('Sanitation Data'!F52))="","",OFFSET('Sanitation Data'!$F$31,0,10*ROW('Sanitation Data'!F52)))</f>
        <v/>
      </c>
      <c r="CY58" s="369" t="str">
        <f ca="1">+IF(OFFSET('Sanitation Data'!$F$32,0,10*ROW('Sanitation Data'!F52))="","",OFFSET('Sanitation Data'!$F$32,0,10*ROW('Sanitation Data'!F52)))</f>
        <v/>
      </c>
      <c r="CZ58" s="369" t="str">
        <f ca="1">+IF(OFFSET('Sanitation Data'!$G$28,0,10*ROW('Sanitation Data'!G52))="","",OFFSET('Sanitation Data'!$G$28,0,10*ROW('Sanitation Data'!G52)))</f>
        <v/>
      </c>
      <c r="DA58" s="369" t="str">
        <f ca="1">+IF(OFFSET('Sanitation Data'!$G$29,0,10*ROW('Sanitation Data'!G52))="","",OFFSET('Sanitation Data'!$G$29,0,10*ROW('Sanitation Data'!G52)))</f>
        <v/>
      </c>
      <c r="DB58" s="369" t="str">
        <f ca="1">+IF(OFFSET('Sanitation Data'!$G$30,0,10*ROW('Sanitation Data'!G52))="","",OFFSET('Sanitation Data'!$G$30,0,10*ROW('Sanitation Data'!G52)))</f>
        <v/>
      </c>
      <c r="DC58" s="369" t="str">
        <f ca="1">+IF(OFFSET('Sanitation Data'!$G$31,0,10*ROW('Sanitation Data'!G52))="","",OFFSET('Sanitation Data'!$G$31,0,10*ROW('Sanitation Data'!G52)))</f>
        <v/>
      </c>
      <c r="DD58" s="369" t="str">
        <f ca="1">+IF(OFFSET('Sanitation Data'!$G$32,0,10*ROW('Sanitation Data'!G52))="","",OFFSET('Sanitation Data'!$G$32,0,10*ROW('Sanitation Data'!G52)))</f>
        <v/>
      </c>
      <c r="DE58" s="369" t="str">
        <f ca="1">+IF(OFFSET('Sanitation Data'!$H$28,0,10*ROW('Sanitation Data'!H52))="","",OFFSET('Sanitation Data'!$H$28,0,10*ROW('Sanitation Data'!H52)))</f>
        <v/>
      </c>
      <c r="DF58" s="369" t="str">
        <f ca="1">+IF(OFFSET('Sanitation Data'!$H$29,0,10*ROW('Sanitation Data'!H52))="","",OFFSET('Sanitation Data'!$H$29,0,10*ROW('Sanitation Data'!H52)))</f>
        <v/>
      </c>
      <c r="DG58" s="369" t="str">
        <f ca="1">+IF(OFFSET('Sanitation Data'!$H$30,0,10*ROW('Sanitation Data'!H52))="","",OFFSET('Sanitation Data'!$H$30,0,10*ROW('Sanitation Data'!H52)))</f>
        <v/>
      </c>
      <c r="DH58" s="369" t="str">
        <f ca="1">+IF(OFFSET('Sanitation Data'!$H$31,0,10*ROW('Sanitation Data'!H52))="","",OFFSET('Sanitation Data'!$H$31,0,10*ROW('Sanitation Data'!H52)))</f>
        <v/>
      </c>
      <c r="DI58" s="369" t="str">
        <f ca="1">+IF(OFFSET('Sanitation Data'!$H$32,0,10*ROW('Sanitation Data'!H52))="","",OFFSET('Sanitation Data'!$H$32,0,10*ROW('Sanitation Data'!H52)))</f>
        <v/>
      </c>
      <c r="DJ58" s="369" t="str">
        <f ca="1">+IF(OFFSET('Sanitation Data'!$I$28,0,10*ROW('Sanitation Data'!I52))="","",OFFSET('Sanitation Data'!$I$28,0,10*ROW('Sanitation Data'!I52)))</f>
        <v/>
      </c>
      <c r="DK58" s="369" t="str">
        <f ca="1">+IF(OFFSET('Sanitation Data'!$I$29,0,10*ROW('Sanitation Data'!I52))="","",OFFSET('Sanitation Data'!$I$29,0,10*ROW('Sanitation Data'!I52)))</f>
        <v/>
      </c>
      <c r="DL58" s="369" t="str">
        <f ca="1">+IF(OFFSET('Sanitation Data'!$I$30,0,10*ROW('Sanitation Data'!I52))="","",OFFSET('Sanitation Data'!$I$30,0,10*ROW('Sanitation Data'!I52)))</f>
        <v/>
      </c>
      <c r="DM58" s="369" t="str">
        <f ca="1">+IF(OFFSET('Sanitation Data'!$I$31,0,10*ROW('Sanitation Data'!I52))="","",OFFSET('Sanitation Data'!$I$31,0,10*ROW('Sanitation Data'!I52)))</f>
        <v/>
      </c>
      <c r="DN58" s="369" t="str">
        <f ca="1">+IF(OFFSET('Sanitation Data'!$I$32,0,10*ROW('Sanitation Data'!I52))="","",OFFSET('Sanitation Data'!$I$32,0,10*ROW('Sanitation Data'!I52)))</f>
        <v/>
      </c>
      <c r="DO58" s="369" t="str">
        <f ca="1">+IF(OFFSET('Hygiene Data'!$D$11,0,10*ROW('Hygiene Data'!D52))="","",OFFSET('Hygiene Data'!$D$11,0,10*ROW('Hygiene Data'!D52)))</f>
        <v/>
      </c>
      <c r="DP58" s="369" t="str">
        <f ca="1">+IF(OFFSET('Hygiene Data'!$D$12,0,10*ROW('Hygiene Data'!D52))="","",OFFSET('Hygiene Data'!$D$12,0,10*ROW('Hygiene Data'!D52)))</f>
        <v/>
      </c>
      <c r="DQ58" s="369" t="str">
        <f ca="1">+IF(OFFSET('Hygiene Data'!$D$13,0,10*ROW('Hygiene Data'!D52))="","",OFFSET('Hygiene Data'!$D$13,0,10*ROW('Hygiene Data'!D52)))</f>
        <v/>
      </c>
      <c r="DR58" s="369" t="str">
        <f ca="1">+IF(OFFSET('Hygiene Data'!$E$11,0,10*ROW('Hygiene Data'!E52))="","",OFFSET('Hygiene Data'!$E$11,0,10*ROW('Hygiene Data'!E52)))</f>
        <v/>
      </c>
      <c r="DS58" s="369" t="str">
        <f ca="1">+IF(OFFSET('Hygiene Data'!$E$12,0,10*ROW('Hygiene Data'!E52))="","",OFFSET('Hygiene Data'!$E$12,0,10*ROW('Hygiene Data'!E52)))</f>
        <v/>
      </c>
      <c r="DT58" s="369" t="str">
        <f ca="1">+IF(OFFSET('Hygiene Data'!$E$13,0,10*ROW('Hygiene Data'!E52))="","",OFFSET('Hygiene Data'!$E$13,0,10*ROW('Hygiene Data'!E52)))</f>
        <v/>
      </c>
      <c r="DU58" s="369" t="str">
        <f ca="1">+IF(OFFSET('Hygiene Data'!$F$11,0,10*ROW('Hygiene Data'!F52))="","",OFFSET('Hygiene Data'!$F$11,0,10*ROW('Hygiene Data'!F52)))</f>
        <v/>
      </c>
      <c r="DV58" s="369" t="str">
        <f ca="1">+IF(OFFSET('Hygiene Data'!$F$12,0,10*ROW('Hygiene Data'!F52))="","",OFFSET('Hygiene Data'!$F$12,0,10*ROW('Hygiene Data'!F52)))</f>
        <v/>
      </c>
      <c r="DW58" s="369" t="str">
        <f ca="1">+IF(OFFSET('Hygiene Data'!$F$13,0,10*ROW('Hygiene Data'!F52))="","",OFFSET('Hygiene Data'!$F$13,0,10*ROW('Hygiene Data'!F52)))</f>
        <v/>
      </c>
      <c r="DX58" s="369" t="str">
        <f ca="1">+IF(OFFSET('Hygiene Data'!$G$11,0,10*ROW('Hygiene Data'!G52))="","",OFFSET('Hygiene Data'!$G$11,0,10*ROW('Hygiene Data'!G52)))</f>
        <v/>
      </c>
      <c r="DY58" s="369" t="str">
        <f ca="1">+IF(OFFSET('Hygiene Data'!$G$12,0,10*ROW('Hygiene Data'!G52))="","",OFFSET('Hygiene Data'!$G$12,0,10*ROW('Hygiene Data'!G52)))</f>
        <v/>
      </c>
      <c r="DZ58" s="369" t="str">
        <f ca="1">+IF(OFFSET('Hygiene Data'!$G$13,0,10*ROW('Hygiene Data'!G52))="","",OFFSET('Hygiene Data'!$G$13,0,10*ROW('Hygiene Data'!G52)))</f>
        <v/>
      </c>
      <c r="EA58" s="369" t="str">
        <f ca="1">+IF(OFFSET('Hygiene Data'!$H$11,0,10*ROW('Hygiene Data'!H52))="","",OFFSET('Hygiene Data'!$H$11,0,10*ROW('Hygiene Data'!H52)))</f>
        <v/>
      </c>
      <c r="EB58" s="369" t="str">
        <f ca="1">+IF(OFFSET('Hygiene Data'!$H$12,0,10*ROW('Hygiene Data'!H52))="","",OFFSET('Hygiene Data'!$H$12,0,10*ROW('Hygiene Data'!H52)))</f>
        <v/>
      </c>
      <c r="EC58" s="369" t="str">
        <f ca="1">+IF(OFFSET('Hygiene Data'!$H$13,0,10*ROW('Hygiene Data'!H52))="","",OFFSET('Hygiene Data'!$H$13,0,10*ROW('Hygiene Data'!H52)))</f>
        <v/>
      </c>
      <c r="ED58" s="369" t="str">
        <f ca="1">+IF(OFFSET('Hygiene Data'!$I$11,0,10*ROW('Hygiene Data'!I52))="","",OFFSET('Hygiene Data'!$I$11,0,10*ROW('Hygiene Data'!I52)))</f>
        <v/>
      </c>
      <c r="EE58" s="369" t="str">
        <f ca="1">+IF(OFFSET('Hygiene Data'!$I$12,0,10*ROW('Hygiene Data'!I52))="","",OFFSET('Hygiene Data'!$I$12,0,10*ROW('Hygiene Data'!I52)))</f>
        <v/>
      </c>
      <c r="EF58" s="369" t="str">
        <f ca="1">+IF(OFFSET('Hygiene Data'!$I$13,0,10*ROW('Hygiene Data'!I52))="","",OFFSET('Hygiene Data'!$I$13,0,10*ROW('Hygiene Data'!I52)))</f>
        <v/>
      </c>
    </row>
    <row r="59" spans="1:136" x14ac:dyDescent="0.25">
      <c r="A59" s="478" t="str">
        <f ca="1">+IF(OFFSET('Water Data'!$B$2,0,10*ROW('Water Data'!E53))="","",OFFSET('Water Data'!$B$2,0,10*ROW('Water Data'!E53)))</f>
        <v/>
      </c>
      <c r="B59" s="47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5" t="str">
        <f t="shared" ca="1" si="0"/>
        <v/>
      </c>
      <c r="D59" s="50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9" t="str">
        <f ca="1">+IF(OFFSET('Water Data'!$D$27,0,10*ROW('Water Data'!D53))="","",OFFSET('Water Data'!$D$27,0,10*ROW('Water Data'!D53)))</f>
        <v/>
      </c>
      <c r="BT59" s="369" t="str">
        <f ca="1">+IF(OFFSET('Water Data'!$D$28,0,10*ROW('Water Data'!D53))="","",OFFSET('Water Data'!$D$28,0,10*ROW('Water Data'!D53)))</f>
        <v/>
      </c>
      <c r="BU59" s="369" t="str">
        <f ca="1">+IF(OFFSET('Water Data'!$D$29,0,10*ROW('Water Data'!D53))="","",OFFSET('Water Data'!$D$29,0,10*ROW('Water Data'!D53)))</f>
        <v/>
      </c>
      <c r="BV59" s="369" t="str">
        <f ca="1">+IF(OFFSET('Water Data'!$E$27,0,10*ROW('Water Data'!E53))="","",OFFSET('Water Data'!$E$27,0,10*ROW('Water Data'!E53)))</f>
        <v/>
      </c>
      <c r="BW59" s="369" t="str">
        <f ca="1">+IF(OFFSET('Water Data'!$E$28,0,10*ROW('Water Data'!E53))="","",OFFSET('Water Data'!$E$28,0,10*ROW('Water Data'!E53)))</f>
        <v/>
      </c>
      <c r="BX59" s="369" t="str">
        <f ca="1">+IF(OFFSET('Water Data'!$E$29,0,10*ROW('Water Data'!E53))="","",OFFSET('Water Data'!$E$29,0,10*ROW('Water Data'!E53)))</f>
        <v/>
      </c>
      <c r="BY59" s="369" t="str">
        <f ca="1">+IF(OFFSET('Water Data'!$F$27,0,10*ROW('Water Data'!F53))="","",OFFSET('Water Data'!$F$27,0,10*ROW('Water Data'!F53)))</f>
        <v/>
      </c>
      <c r="BZ59" s="369" t="str">
        <f ca="1">+IF(OFFSET('Water Data'!$F$28,0,10*ROW('Water Data'!F53))="","",OFFSET('Water Data'!$F$28,0,10*ROW('Water Data'!F53)))</f>
        <v/>
      </c>
      <c r="CA59" s="369" t="str">
        <f ca="1">+IF(OFFSET('Water Data'!$F$29,0,10*ROW('Water Data'!F53))="","",OFFSET('Water Data'!$F$29,0,10*ROW('Water Data'!F53)))</f>
        <v/>
      </c>
      <c r="CB59" s="369" t="str">
        <f ca="1">+IF(OFFSET('Water Data'!$G$27,0,10*ROW('Water Data'!G53))="","",OFFSET('Water Data'!$G$27,0,10*ROW('Water Data'!G53)))</f>
        <v/>
      </c>
      <c r="CC59" s="369" t="str">
        <f ca="1">+IF(OFFSET('Water Data'!$G$28,0,10*ROW('Water Data'!G53))="","",OFFSET('Water Data'!$G$28,0,10*ROW('Water Data'!G53)))</f>
        <v/>
      </c>
      <c r="CD59" s="369" t="str">
        <f ca="1">+IF(OFFSET('Water Data'!$G$29,0,10*ROW('Water Data'!G53))="","",OFFSET('Water Data'!$G$29,0,10*ROW('Water Data'!G53)))</f>
        <v/>
      </c>
      <c r="CE59" s="369" t="str">
        <f ca="1">+IF(OFFSET('Water Data'!$H$27,0,10*ROW('Water Data'!H53))="","",OFFSET('Water Data'!$H$27,0,10*ROW('Water Data'!H53)))</f>
        <v/>
      </c>
      <c r="CF59" s="369" t="str">
        <f ca="1">+IF(OFFSET('Water Data'!$H$28,0,10*ROW('Water Data'!H53))="","",OFFSET('Water Data'!$H$28,0,10*ROW('Water Data'!H53)))</f>
        <v/>
      </c>
      <c r="CG59" s="369" t="str">
        <f ca="1">+IF(OFFSET('Water Data'!$H$29,0,10*ROW('Water Data'!H53))="","",OFFSET('Water Data'!$H$29,0,10*ROW('Water Data'!H53)))</f>
        <v/>
      </c>
      <c r="CH59" s="369" t="str">
        <f ca="1">+IF(OFFSET('Water Data'!$I$27,0,10*ROW('Water Data'!I53))="","",OFFSET('Water Data'!$I$27,0,10*ROW('Water Data'!I53)))</f>
        <v/>
      </c>
      <c r="CI59" s="369" t="str">
        <f ca="1">+IF(OFFSET('Water Data'!$I$28,0,10*ROW('Water Data'!I53))="","",OFFSET('Water Data'!$I$28,0,10*ROW('Water Data'!I53)))</f>
        <v/>
      </c>
      <c r="CJ59" s="369" t="str">
        <f ca="1">+IF(OFFSET('Water Data'!$I$29,0,10*ROW('Water Data'!I53))="","",OFFSET('Water Data'!$I$29,0,10*ROW('Water Data'!I53)))</f>
        <v/>
      </c>
      <c r="CK59" s="369" t="str">
        <f ca="1">+IF(OFFSET('Sanitation Data'!$D$28,0,10*ROW('Sanitation Data'!D53))="","",OFFSET('Sanitation Data'!$D$28,0,10*ROW('Sanitation Data'!D53)))</f>
        <v/>
      </c>
      <c r="CL59" s="369" t="str">
        <f ca="1">+IF(OFFSET('Sanitation Data'!$D$29,0,10*ROW('Sanitation Data'!D53))="","",OFFSET('Sanitation Data'!$D$29,0,10*ROW('Sanitation Data'!D53)))</f>
        <v/>
      </c>
      <c r="CM59" s="369" t="str">
        <f ca="1">+IF(OFFSET('Sanitation Data'!$D$30,0,10*ROW('Sanitation Data'!D53))="","",OFFSET('Sanitation Data'!$D$30,0,10*ROW('Sanitation Data'!D53)))</f>
        <v/>
      </c>
      <c r="CN59" s="369" t="str">
        <f ca="1">+IF(OFFSET('Sanitation Data'!$D$31,0,10*ROW('Sanitation Data'!D53))="","",OFFSET('Sanitation Data'!$D$31,0,10*ROW('Sanitation Data'!D53)))</f>
        <v/>
      </c>
      <c r="CO59" s="369" t="str">
        <f ca="1">+IF(OFFSET('Sanitation Data'!$D$32,0,10*ROW('Sanitation Data'!D53))="","",OFFSET('Sanitation Data'!$D$32,0,10*ROW('Sanitation Data'!D53)))</f>
        <v/>
      </c>
      <c r="CP59" s="369" t="str">
        <f ca="1">+IF(OFFSET('Sanitation Data'!$E$28,0,10*ROW('Sanitation Data'!E53))="","",OFFSET('Sanitation Data'!$E$28,0,10*ROW('Sanitation Data'!E53)))</f>
        <v/>
      </c>
      <c r="CQ59" s="369" t="str">
        <f ca="1">+IF(OFFSET('Sanitation Data'!$E$29,0,10*ROW('Sanitation Data'!E53))="","",OFFSET('Sanitation Data'!$E$29,0,10*ROW('Sanitation Data'!E53)))</f>
        <v/>
      </c>
      <c r="CR59" s="369" t="str">
        <f ca="1">+IF(OFFSET('Sanitation Data'!$E$30,0,10*ROW('Sanitation Data'!E53))="","",OFFSET('Sanitation Data'!$E$30,0,10*ROW('Sanitation Data'!E53)))</f>
        <v/>
      </c>
      <c r="CS59" s="369" t="str">
        <f ca="1">+IF(OFFSET('Sanitation Data'!$E$31,0,10*ROW('Sanitation Data'!E53))="","",OFFSET('Sanitation Data'!$E$31,0,10*ROW('Sanitation Data'!E53)))</f>
        <v/>
      </c>
      <c r="CT59" s="369" t="str">
        <f ca="1">+IF(OFFSET('Sanitation Data'!$E$32,0,10*ROW('Sanitation Data'!E53))="","",OFFSET('Sanitation Data'!$E$32,0,10*ROW('Sanitation Data'!E53)))</f>
        <v/>
      </c>
      <c r="CU59" s="369" t="str">
        <f ca="1">+IF(OFFSET('Sanitation Data'!$F$28,0,10*ROW('Sanitation Data'!F53))="","",OFFSET('Sanitation Data'!$F$28,0,10*ROW('Sanitation Data'!F53)))</f>
        <v/>
      </c>
      <c r="CV59" s="369" t="str">
        <f ca="1">+IF(OFFSET('Sanitation Data'!$F$29,0,10*ROW('Sanitation Data'!F53))="","",OFFSET('Sanitation Data'!$F$29,0,10*ROW('Sanitation Data'!F53)))</f>
        <v/>
      </c>
      <c r="CW59" s="369" t="str">
        <f ca="1">+IF(OFFSET('Sanitation Data'!$F$30,0,10*ROW('Sanitation Data'!F53))="","",OFFSET('Sanitation Data'!$F$30,0,10*ROW('Sanitation Data'!F53)))</f>
        <v/>
      </c>
      <c r="CX59" s="369" t="str">
        <f ca="1">+IF(OFFSET('Sanitation Data'!$F$31,0,10*ROW('Sanitation Data'!F53))="","",OFFSET('Sanitation Data'!$F$31,0,10*ROW('Sanitation Data'!F53)))</f>
        <v/>
      </c>
      <c r="CY59" s="369" t="str">
        <f ca="1">+IF(OFFSET('Sanitation Data'!$F$32,0,10*ROW('Sanitation Data'!F53))="","",OFFSET('Sanitation Data'!$F$32,0,10*ROW('Sanitation Data'!F53)))</f>
        <v/>
      </c>
      <c r="CZ59" s="369" t="str">
        <f ca="1">+IF(OFFSET('Sanitation Data'!$G$28,0,10*ROW('Sanitation Data'!G53))="","",OFFSET('Sanitation Data'!$G$28,0,10*ROW('Sanitation Data'!G53)))</f>
        <v/>
      </c>
      <c r="DA59" s="369" t="str">
        <f ca="1">+IF(OFFSET('Sanitation Data'!$G$29,0,10*ROW('Sanitation Data'!G53))="","",OFFSET('Sanitation Data'!$G$29,0,10*ROW('Sanitation Data'!G53)))</f>
        <v/>
      </c>
      <c r="DB59" s="369" t="str">
        <f ca="1">+IF(OFFSET('Sanitation Data'!$G$30,0,10*ROW('Sanitation Data'!G53))="","",OFFSET('Sanitation Data'!$G$30,0,10*ROW('Sanitation Data'!G53)))</f>
        <v/>
      </c>
      <c r="DC59" s="369" t="str">
        <f ca="1">+IF(OFFSET('Sanitation Data'!$G$31,0,10*ROW('Sanitation Data'!G53))="","",OFFSET('Sanitation Data'!$G$31,0,10*ROW('Sanitation Data'!G53)))</f>
        <v/>
      </c>
      <c r="DD59" s="369" t="str">
        <f ca="1">+IF(OFFSET('Sanitation Data'!$G$32,0,10*ROW('Sanitation Data'!G53))="","",OFFSET('Sanitation Data'!$G$32,0,10*ROW('Sanitation Data'!G53)))</f>
        <v/>
      </c>
      <c r="DE59" s="369" t="str">
        <f ca="1">+IF(OFFSET('Sanitation Data'!$H$28,0,10*ROW('Sanitation Data'!H53))="","",OFFSET('Sanitation Data'!$H$28,0,10*ROW('Sanitation Data'!H53)))</f>
        <v/>
      </c>
      <c r="DF59" s="369" t="str">
        <f ca="1">+IF(OFFSET('Sanitation Data'!$H$29,0,10*ROW('Sanitation Data'!H53))="","",OFFSET('Sanitation Data'!$H$29,0,10*ROW('Sanitation Data'!H53)))</f>
        <v/>
      </c>
      <c r="DG59" s="369" t="str">
        <f ca="1">+IF(OFFSET('Sanitation Data'!$H$30,0,10*ROW('Sanitation Data'!H53))="","",OFFSET('Sanitation Data'!$H$30,0,10*ROW('Sanitation Data'!H53)))</f>
        <v/>
      </c>
      <c r="DH59" s="369" t="str">
        <f ca="1">+IF(OFFSET('Sanitation Data'!$H$31,0,10*ROW('Sanitation Data'!H53))="","",OFFSET('Sanitation Data'!$H$31,0,10*ROW('Sanitation Data'!H53)))</f>
        <v/>
      </c>
      <c r="DI59" s="369" t="str">
        <f ca="1">+IF(OFFSET('Sanitation Data'!$H$32,0,10*ROW('Sanitation Data'!H53))="","",OFFSET('Sanitation Data'!$H$32,0,10*ROW('Sanitation Data'!H53)))</f>
        <v/>
      </c>
      <c r="DJ59" s="369" t="str">
        <f ca="1">+IF(OFFSET('Sanitation Data'!$I$28,0,10*ROW('Sanitation Data'!I53))="","",OFFSET('Sanitation Data'!$I$28,0,10*ROW('Sanitation Data'!I53)))</f>
        <v/>
      </c>
      <c r="DK59" s="369" t="str">
        <f ca="1">+IF(OFFSET('Sanitation Data'!$I$29,0,10*ROW('Sanitation Data'!I53))="","",OFFSET('Sanitation Data'!$I$29,0,10*ROW('Sanitation Data'!I53)))</f>
        <v/>
      </c>
      <c r="DL59" s="369" t="str">
        <f ca="1">+IF(OFFSET('Sanitation Data'!$I$30,0,10*ROW('Sanitation Data'!I53))="","",OFFSET('Sanitation Data'!$I$30,0,10*ROW('Sanitation Data'!I53)))</f>
        <v/>
      </c>
      <c r="DM59" s="369" t="str">
        <f ca="1">+IF(OFFSET('Sanitation Data'!$I$31,0,10*ROW('Sanitation Data'!I53))="","",OFFSET('Sanitation Data'!$I$31,0,10*ROW('Sanitation Data'!I53)))</f>
        <v/>
      </c>
      <c r="DN59" s="369" t="str">
        <f ca="1">+IF(OFFSET('Sanitation Data'!$I$32,0,10*ROW('Sanitation Data'!I53))="","",OFFSET('Sanitation Data'!$I$32,0,10*ROW('Sanitation Data'!I53)))</f>
        <v/>
      </c>
      <c r="DO59" s="369" t="str">
        <f ca="1">+IF(OFFSET('Hygiene Data'!$D$11,0,10*ROW('Hygiene Data'!D53))="","",OFFSET('Hygiene Data'!$D$11,0,10*ROW('Hygiene Data'!D53)))</f>
        <v/>
      </c>
      <c r="DP59" s="369" t="str">
        <f ca="1">+IF(OFFSET('Hygiene Data'!$D$12,0,10*ROW('Hygiene Data'!D53))="","",OFFSET('Hygiene Data'!$D$12,0,10*ROW('Hygiene Data'!D53)))</f>
        <v/>
      </c>
      <c r="DQ59" s="369" t="str">
        <f ca="1">+IF(OFFSET('Hygiene Data'!$D$13,0,10*ROW('Hygiene Data'!D53))="","",OFFSET('Hygiene Data'!$D$13,0,10*ROW('Hygiene Data'!D53)))</f>
        <v/>
      </c>
      <c r="DR59" s="369" t="str">
        <f ca="1">+IF(OFFSET('Hygiene Data'!$E$11,0,10*ROW('Hygiene Data'!E53))="","",OFFSET('Hygiene Data'!$E$11,0,10*ROW('Hygiene Data'!E53)))</f>
        <v/>
      </c>
      <c r="DS59" s="369" t="str">
        <f ca="1">+IF(OFFSET('Hygiene Data'!$E$12,0,10*ROW('Hygiene Data'!E53))="","",OFFSET('Hygiene Data'!$E$12,0,10*ROW('Hygiene Data'!E53)))</f>
        <v/>
      </c>
      <c r="DT59" s="369" t="str">
        <f ca="1">+IF(OFFSET('Hygiene Data'!$E$13,0,10*ROW('Hygiene Data'!E53))="","",OFFSET('Hygiene Data'!$E$13,0,10*ROW('Hygiene Data'!E53)))</f>
        <v/>
      </c>
      <c r="DU59" s="369" t="str">
        <f ca="1">+IF(OFFSET('Hygiene Data'!$F$11,0,10*ROW('Hygiene Data'!F53))="","",OFFSET('Hygiene Data'!$F$11,0,10*ROW('Hygiene Data'!F53)))</f>
        <v/>
      </c>
      <c r="DV59" s="369" t="str">
        <f ca="1">+IF(OFFSET('Hygiene Data'!$F$12,0,10*ROW('Hygiene Data'!F53))="","",OFFSET('Hygiene Data'!$F$12,0,10*ROW('Hygiene Data'!F53)))</f>
        <v/>
      </c>
      <c r="DW59" s="369" t="str">
        <f ca="1">+IF(OFFSET('Hygiene Data'!$F$13,0,10*ROW('Hygiene Data'!F53))="","",OFFSET('Hygiene Data'!$F$13,0,10*ROW('Hygiene Data'!F53)))</f>
        <v/>
      </c>
      <c r="DX59" s="369" t="str">
        <f ca="1">+IF(OFFSET('Hygiene Data'!$G$11,0,10*ROW('Hygiene Data'!G53))="","",OFFSET('Hygiene Data'!$G$11,0,10*ROW('Hygiene Data'!G53)))</f>
        <v/>
      </c>
      <c r="DY59" s="369" t="str">
        <f ca="1">+IF(OFFSET('Hygiene Data'!$G$12,0,10*ROW('Hygiene Data'!G53))="","",OFFSET('Hygiene Data'!$G$12,0,10*ROW('Hygiene Data'!G53)))</f>
        <v/>
      </c>
      <c r="DZ59" s="369" t="str">
        <f ca="1">+IF(OFFSET('Hygiene Data'!$G$13,0,10*ROW('Hygiene Data'!G53))="","",OFFSET('Hygiene Data'!$G$13,0,10*ROW('Hygiene Data'!G53)))</f>
        <v/>
      </c>
      <c r="EA59" s="369" t="str">
        <f ca="1">+IF(OFFSET('Hygiene Data'!$H$11,0,10*ROW('Hygiene Data'!H53))="","",OFFSET('Hygiene Data'!$H$11,0,10*ROW('Hygiene Data'!H53)))</f>
        <v/>
      </c>
      <c r="EB59" s="369" t="str">
        <f ca="1">+IF(OFFSET('Hygiene Data'!$H$12,0,10*ROW('Hygiene Data'!H53))="","",OFFSET('Hygiene Data'!$H$12,0,10*ROW('Hygiene Data'!H53)))</f>
        <v/>
      </c>
      <c r="EC59" s="369" t="str">
        <f ca="1">+IF(OFFSET('Hygiene Data'!$H$13,0,10*ROW('Hygiene Data'!H53))="","",OFFSET('Hygiene Data'!$H$13,0,10*ROW('Hygiene Data'!H53)))</f>
        <v/>
      </c>
      <c r="ED59" s="369" t="str">
        <f ca="1">+IF(OFFSET('Hygiene Data'!$I$11,0,10*ROW('Hygiene Data'!I53))="","",OFFSET('Hygiene Data'!$I$11,0,10*ROW('Hygiene Data'!I53)))</f>
        <v/>
      </c>
      <c r="EE59" s="369" t="str">
        <f ca="1">+IF(OFFSET('Hygiene Data'!$I$12,0,10*ROW('Hygiene Data'!I53))="","",OFFSET('Hygiene Data'!$I$12,0,10*ROW('Hygiene Data'!I53)))</f>
        <v/>
      </c>
      <c r="EF59" s="369" t="str">
        <f ca="1">+IF(OFFSET('Hygiene Data'!$I$13,0,10*ROW('Hygiene Data'!I53))="","",OFFSET('Hygiene Data'!$I$13,0,10*ROW('Hygiene Data'!I53)))</f>
        <v/>
      </c>
    </row>
    <row r="60" spans="1:136" x14ac:dyDescent="0.25">
      <c r="A60" s="478" t="str">
        <f ca="1">+IF(OFFSET('Water Data'!$B$2,0,10*ROW('Water Data'!E54))="","",OFFSET('Water Data'!$B$2,0,10*ROW('Water Data'!E54)))</f>
        <v/>
      </c>
      <c r="B60" s="47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5" t="str">
        <f t="shared" ca="1" si="0"/>
        <v/>
      </c>
      <c r="D60" s="50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9" t="str">
        <f ca="1">+IF(OFFSET('Water Data'!$D$27,0,10*ROW('Water Data'!D54))="","",OFFSET('Water Data'!$D$27,0,10*ROW('Water Data'!D54)))</f>
        <v/>
      </c>
      <c r="BT60" s="369" t="str">
        <f ca="1">+IF(OFFSET('Water Data'!$D$28,0,10*ROW('Water Data'!D54))="","",OFFSET('Water Data'!$D$28,0,10*ROW('Water Data'!D54)))</f>
        <v/>
      </c>
      <c r="BU60" s="369" t="str">
        <f ca="1">+IF(OFFSET('Water Data'!$D$29,0,10*ROW('Water Data'!D54))="","",OFFSET('Water Data'!$D$29,0,10*ROW('Water Data'!D54)))</f>
        <v/>
      </c>
      <c r="BV60" s="369" t="str">
        <f ca="1">+IF(OFFSET('Water Data'!$E$27,0,10*ROW('Water Data'!E54))="","",OFFSET('Water Data'!$E$27,0,10*ROW('Water Data'!E54)))</f>
        <v/>
      </c>
      <c r="BW60" s="369" t="str">
        <f ca="1">+IF(OFFSET('Water Data'!$E$28,0,10*ROW('Water Data'!E54))="","",OFFSET('Water Data'!$E$28,0,10*ROW('Water Data'!E54)))</f>
        <v/>
      </c>
      <c r="BX60" s="369" t="str">
        <f ca="1">+IF(OFFSET('Water Data'!$E$29,0,10*ROW('Water Data'!E54))="","",OFFSET('Water Data'!$E$29,0,10*ROW('Water Data'!E54)))</f>
        <v/>
      </c>
      <c r="BY60" s="369" t="str">
        <f ca="1">+IF(OFFSET('Water Data'!$F$27,0,10*ROW('Water Data'!F54))="","",OFFSET('Water Data'!$F$27,0,10*ROW('Water Data'!F54)))</f>
        <v/>
      </c>
      <c r="BZ60" s="369" t="str">
        <f ca="1">+IF(OFFSET('Water Data'!$F$28,0,10*ROW('Water Data'!F54))="","",OFFSET('Water Data'!$F$28,0,10*ROW('Water Data'!F54)))</f>
        <v/>
      </c>
      <c r="CA60" s="369" t="str">
        <f ca="1">+IF(OFFSET('Water Data'!$F$29,0,10*ROW('Water Data'!F54))="","",OFFSET('Water Data'!$F$29,0,10*ROW('Water Data'!F54)))</f>
        <v/>
      </c>
      <c r="CB60" s="369" t="str">
        <f ca="1">+IF(OFFSET('Water Data'!$G$27,0,10*ROW('Water Data'!G54))="","",OFFSET('Water Data'!$G$27,0,10*ROW('Water Data'!G54)))</f>
        <v/>
      </c>
      <c r="CC60" s="369" t="str">
        <f ca="1">+IF(OFFSET('Water Data'!$G$28,0,10*ROW('Water Data'!G54))="","",OFFSET('Water Data'!$G$28,0,10*ROW('Water Data'!G54)))</f>
        <v/>
      </c>
      <c r="CD60" s="369" t="str">
        <f ca="1">+IF(OFFSET('Water Data'!$G$29,0,10*ROW('Water Data'!G54))="","",OFFSET('Water Data'!$G$29,0,10*ROW('Water Data'!G54)))</f>
        <v/>
      </c>
      <c r="CE60" s="369" t="str">
        <f ca="1">+IF(OFFSET('Water Data'!$H$27,0,10*ROW('Water Data'!H54))="","",OFFSET('Water Data'!$H$27,0,10*ROW('Water Data'!H54)))</f>
        <v/>
      </c>
      <c r="CF60" s="369" t="str">
        <f ca="1">+IF(OFFSET('Water Data'!$H$28,0,10*ROW('Water Data'!H54))="","",OFFSET('Water Data'!$H$28,0,10*ROW('Water Data'!H54)))</f>
        <v/>
      </c>
      <c r="CG60" s="369" t="str">
        <f ca="1">+IF(OFFSET('Water Data'!$H$29,0,10*ROW('Water Data'!H54))="","",OFFSET('Water Data'!$H$29,0,10*ROW('Water Data'!H54)))</f>
        <v/>
      </c>
      <c r="CH60" s="369" t="str">
        <f ca="1">+IF(OFFSET('Water Data'!$I$27,0,10*ROW('Water Data'!I54))="","",OFFSET('Water Data'!$I$27,0,10*ROW('Water Data'!I54)))</f>
        <v/>
      </c>
      <c r="CI60" s="369" t="str">
        <f ca="1">+IF(OFFSET('Water Data'!$I$28,0,10*ROW('Water Data'!I54))="","",OFFSET('Water Data'!$I$28,0,10*ROW('Water Data'!I54)))</f>
        <v/>
      </c>
      <c r="CJ60" s="369" t="str">
        <f ca="1">+IF(OFFSET('Water Data'!$I$29,0,10*ROW('Water Data'!I54))="","",OFFSET('Water Data'!$I$29,0,10*ROW('Water Data'!I54)))</f>
        <v/>
      </c>
      <c r="CK60" s="369" t="str">
        <f ca="1">+IF(OFFSET('Sanitation Data'!$D$28,0,10*ROW('Sanitation Data'!D54))="","",OFFSET('Sanitation Data'!$D$28,0,10*ROW('Sanitation Data'!D54)))</f>
        <v/>
      </c>
      <c r="CL60" s="369" t="str">
        <f ca="1">+IF(OFFSET('Sanitation Data'!$D$29,0,10*ROW('Sanitation Data'!D54))="","",OFFSET('Sanitation Data'!$D$29,0,10*ROW('Sanitation Data'!D54)))</f>
        <v/>
      </c>
      <c r="CM60" s="369" t="str">
        <f ca="1">+IF(OFFSET('Sanitation Data'!$D$30,0,10*ROW('Sanitation Data'!D54))="","",OFFSET('Sanitation Data'!$D$30,0,10*ROW('Sanitation Data'!D54)))</f>
        <v/>
      </c>
      <c r="CN60" s="369" t="str">
        <f ca="1">+IF(OFFSET('Sanitation Data'!$D$31,0,10*ROW('Sanitation Data'!D54))="","",OFFSET('Sanitation Data'!$D$31,0,10*ROW('Sanitation Data'!D54)))</f>
        <v/>
      </c>
      <c r="CO60" s="369" t="str">
        <f ca="1">+IF(OFFSET('Sanitation Data'!$D$32,0,10*ROW('Sanitation Data'!D54))="","",OFFSET('Sanitation Data'!$D$32,0,10*ROW('Sanitation Data'!D54)))</f>
        <v/>
      </c>
      <c r="CP60" s="369" t="str">
        <f ca="1">+IF(OFFSET('Sanitation Data'!$E$28,0,10*ROW('Sanitation Data'!E54))="","",OFFSET('Sanitation Data'!$E$28,0,10*ROW('Sanitation Data'!E54)))</f>
        <v/>
      </c>
      <c r="CQ60" s="369" t="str">
        <f ca="1">+IF(OFFSET('Sanitation Data'!$E$29,0,10*ROW('Sanitation Data'!E54))="","",OFFSET('Sanitation Data'!$E$29,0,10*ROW('Sanitation Data'!E54)))</f>
        <v/>
      </c>
      <c r="CR60" s="369" t="str">
        <f ca="1">+IF(OFFSET('Sanitation Data'!$E$30,0,10*ROW('Sanitation Data'!E54))="","",OFFSET('Sanitation Data'!$E$30,0,10*ROW('Sanitation Data'!E54)))</f>
        <v/>
      </c>
      <c r="CS60" s="369" t="str">
        <f ca="1">+IF(OFFSET('Sanitation Data'!$E$31,0,10*ROW('Sanitation Data'!E54))="","",OFFSET('Sanitation Data'!$E$31,0,10*ROW('Sanitation Data'!E54)))</f>
        <v/>
      </c>
      <c r="CT60" s="369" t="str">
        <f ca="1">+IF(OFFSET('Sanitation Data'!$E$32,0,10*ROW('Sanitation Data'!E54))="","",OFFSET('Sanitation Data'!$E$32,0,10*ROW('Sanitation Data'!E54)))</f>
        <v/>
      </c>
      <c r="CU60" s="369" t="str">
        <f ca="1">+IF(OFFSET('Sanitation Data'!$F$28,0,10*ROW('Sanitation Data'!F54))="","",OFFSET('Sanitation Data'!$F$28,0,10*ROW('Sanitation Data'!F54)))</f>
        <v/>
      </c>
      <c r="CV60" s="369" t="str">
        <f ca="1">+IF(OFFSET('Sanitation Data'!$F$29,0,10*ROW('Sanitation Data'!F54))="","",OFFSET('Sanitation Data'!$F$29,0,10*ROW('Sanitation Data'!F54)))</f>
        <v/>
      </c>
      <c r="CW60" s="369" t="str">
        <f ca="1">+IF(OFFSET('Sanitation Data'!$F$30,0,10*ROW('Sanitation Data'!F54))="","",OFFSET('Sanitation Data'!$F$30,0,10*ROW('Sanitation Data'!F54)))</f>
        <v/>
      </c>
      <c r="CX60" s="369" t="str">
        <f ca="1">+IF(OFFSET('Sanitation Data'!$F$31,0,10*ROW('Sanitation Data'!F54))="","",OFFSET('Sanitation Data'!$F$31,0,10*ROW('Sanitation Data'!F54)))</f>
        <v/>
      </c>
      <c r="CY60" s="369" t="str">
        <f ca="1">+IF(OFFSET('Sanitation Data'!$F$32,0,10*ROW('Sanitation Data'!F54))="","",OFFSET('Sanitation Data'!$F$32,0,10*ROW('Sanitation Data'!F54)))</f>
        <v/>
      </c>
      <c r="CZ60" s="369" t="str">
        <f ca="1">+IF(OFFSET('Sanitation Data'!$G$28,0,10*ROW('Sanitation Data'!G54))="","",OFFSET('Sanitation Data'!$G$28,0,10*ROW('Sanitation Data'!G54)))</f>
        <v/>
      </c>
      <c r="DA60" s="369" t="str">
        <f ca="1">+IF(OFFSET('Sanitation Data'!$G$29,0,10*ROW('Sanitation Data'!G54))="","",OFFSET('Sanitation Data'!$G$29,0,10*ROW('Sanitation Data'!G54)))</f>
        <v/>
      </c>
      <c r="DB60" s="369" t="str">
        <f ca="1">+IF(OFFSET('Sanitation Data'!$G$30,0,10*ROW('Sanitation Data'!G54))="","",OFFSET('Sanitation Data'!$G$30,0,10*ROW('Sanitation Data'!G54)))</f>
        <v/>
      </c>
      <c r="DC60" s="369" t="str">
        <f ca="1">+IF(OFFSET('Sanitation Data'!$G$31,0,10*ROW('Sanitation Data'!G54))="","",OFFSET('Sanitation Data'!$G$31,0,10*ROW('Sanitation Data'!G54)))</f>
        <v/>
      </c>
      <c r="DD60" s="369" t="str">
        <f ca="1">+IF(OFFSET('Sanitation Data'!$G$32,0,10*ROW('Sanitation Data'!G54))="","",OFFSET('Sanitation Data'!$G$32,0,10*ROW('Sanitation Data'!G54)))</f>
        <v/>
      </c>
      <c r="DE60" s="369" t="str">
        <f ca="1">+IF(OFFSET('Sanitation Data'!$H$28,0,10*ROW('Sanitation Data'!H54))="","",OFFSET('Sanitation Data'!$H$28,0,10*ROW('Sanitation Data'!H54)))</f>
        <v/>
      </c>
      <c r="DF60" s="369" t="str">
        <f ca="1">+IF(OFFSET('Sanitation Data'!$H$29,0,10*ROW('Sanitation Data'!H54))="","",OFFSET('Sanitation Data'!$H$29,0,10*ROW('Sanitation Data'!H54)))</f>
        <v/>
      </c>
      <c r="DG60" s="369" t="str">
        <f ca="1">+IF(OFFSET('Sanitation Data'!$H$30,0,10*ROW('Sanitation Data'!H54))="","",OFFSET('Sanitation Data'!$H$30,0,10*ROW('Sanitation Data'!H54)))</f>
        <v/>
      </c>
      <c r="DH60" s="369" t="str">
        <f ca="1">+IF(OFFSET('Sanitation Data'!$H$31,0,10*ROW('Sanitation Data'!H54))="","",OFFSET('Sanitation Data'!$H$31,0,10*ROW('Sanitation Data'!H54)))</f>
        <v/>
      </c>
      <c r="DI60" s="369" t="str">
        <f ca="1">+IF(OFFSET('Sanitation Data'!$H$32,0,10*ROW('Sanitation Data'!H54))="","",OFFSET('Sanitation Data'!$H$32,0,10*ROW('Sanitation Data'!H54)))</f>
        <v/>
      </c>
      <c r="DJ60" s="369" t="str">
        <f ca="1">+IF(OFFSET('Sanitation Data'!$I$28,0,10*ROW('Sanitation Data'!I54))="","",OFFSET('Sanitation Data'!$I$28,0,10*ROW('Sanitation Data'!I54)))</f>
        <v/>
      </c>
      <c r="DK60" s="369" t="str">
        <f ca="1">+IF(OFFSET('Sanitation Data'!$I$29,0,10*ROW('Sanitation Data'!I54))="","",OFFSET('Sanitation Data'!$I$29,0,10*ROW('Sanitation Data'!I54)))</f>
        <v/>
      </c>
      <c r="DL60" s="369" t="str">
        <f ca="1">+IF(OFFSET('Sanitation Data'!$I$30,0,10*ROW('Sanitation Data'!I54))="","",OFFSET('Sanitation Data'!$I$30,0,10*ROW('Sanitation Data'!I54)))</f>
        <v/>
      </c>
      <c r="DM60" s="369" t="str">
        <f ca="1">+IF(OFFSET('Sanitation Data'!$I$31,0,10*ROW('Sanitation Data'!I54))="","",OFFSET('Sanitation Data'!$I$31,0,10*ROW('Sanitation Data'!I54)))</f>
        <v/>
      </c>
      <c r="DN60" s="369" t="str">
        <f ca="1">+IF(OFFSET('Sanitation Data'!$I$32,0,10*ROW('Sanitation Data'!I54))="","",OFFSET('Sanitation Data'!$I$32,0,10*ROW('Sanitation Data'!I54)))</f>
        <v/>
      </c>
      <c r="DO60" s="369" t="str">
        <f ca="1">+IF(OFFSET('Hygiene Data'!$D$11,0,10*ROW('Hygiene Data'!D54))="","",OFFSET('Hygiene Data'!$D$11,0,10*ROW('Hygiene Data'!D54)))</f>
        <v/>
      </c>
      <c r="DP60" s="369" t="str">
        <f ca="1">+IF(OFFSET('Hygiene Data'!$D$12,0,10*ROW('Hygiene Data'!D54))="","",OFFSET('Hygiene Data'!$D$12,0,10*ROW('Hygiene Data'!D54)))</f>
        <v/>
      </c>
      <c r="DQ60" s="369" t="str">
        <f ca="1">+IF(OFFSET('Hygiene Data'!$D$13,0,10*ROW('Hygiene Data'!D54))="","",OFFSET('Hygiene Data'!$D$13,0,10*ROW('Hygiene Data'!D54)))</f>
        <v/>
      </c>
      <c r="DR60" s="369" t="str">
        <f ca="1">+IF(OFFSET('Hygiene Data'!$E$11,0,10*ROW('Hygiene Data'!E54))="","",OFFSET('Hygiene Data'!$E$11,0,10*ROW('Hygiene Data'!E54)))</f>
        <v/>
      </c>
      <c r="DS60" s="369" t="str">
        <f ca="1">+IF(OFFSET('Hygiene Data'!$E$12,0,10*ROW('Hygiene Data'!E54))="","",OFFSET('Hygiene Data'!$E$12,0,10*ROW('Hygiene Data'!E54)))</f>
        <v/>
      </c>
      <c r="DT60" s="369" t="str">
        <f ca="1">+IF(OFFSET('Hygiene Data'!$E$13,0,10*ROW('Hygiene Data'!E54))="","",OFFSET('Hygiene Data'!$E$13,0,10*ROW('Hygiene Data'!E54)))</f>
        <v/>
      </c>
      <c r="DU60" s="369" t="str">
        <f ca="1">+IF(OFFSET('Hygiene Data'!$F$11,0,10*ROW('Hygiene Data'!F54))="","",OFFSET('Hygiene Data'!$F$11,0,10*ROW('Hygiene Data'!F54)))</f>
        <v/>
      </c>
      <c r="DV60" s="369" t="str">
        <f ca="1">+IF(OFFSET('Hygiene Data'!$F$12,0,10*ROW('Hygiene Data'!F54))="","",OFFSET('Hygiene Data'!$F$12,0,10*ROW('Hygiene Data'!F54)))</f>
        <v/>
      </c>
      <c r="DW60" s="369" t="str">
        <f ca="1">+IF(OFFSET('Hygiene Data'!$F$13,0,10*ROW('Hygiene Data'!F54))="","",OFFSET('Hygiene Data'!$F$13,0,10*ROW('Hygiene Data'!F54)))</f>
        <v/>
      </c>
      <c r="DX60" s="369" t="str">
        <f ca="1">+IF(OFFSET('Hygiene Data'!$G$11,0,10*ROW('Hygiene Data'!G54))="","",OFFSET('Hygiene Data'!$G$11,0,10*ROW('Hygiene Data'!G54)))</f>
        <v/>
      </c>
      <c r="DY60" s="369" t="str">
        <f ca="1">+IF(OFFSET('Hygiene Data'!$G$12,0,10*ROW('Hygiene Data'!G54))="","",OFFSET('Hygiene Data'!$G$12,0,10*ROW('Hygiene Data'!G54)))</f>
        <v/>
      </c>
      <c r="DZ60" s="369" t="str">
        <f ca="1">+IF(OFFSET('Hygiene Data'!$G$13,0,10*ROW('Hygiene Data'!G54))="","",OFFSET('Hygiene Data'!$G$13,0,10*ROW('Hygiene Data'!G54)))</f>
        <v/>
      </c>
      <c r="EA60" s="369" t="str">
        <f ca="1">+IF(OFFSET('Hygiene Data'!$H$11,0,10*ROW('Hygiene Data'!H54))="","",OFFSET('Hygiene Data'!$H$11,0,10*ROW('Hygiene Data'!H54)))</f>
        <v/>
      </c>
      <c r="EB60" s="369" t="str">
        <f ca="1">+IF(OFFSET('Hygiene Data'!$H$12,0,10*ROW('Hygiene Data'!H54))="","",OFFSET('Hygiene Data'!$H$12,0,10*ROW('Hygiene Data'!H54)))</f>
        <v/>
      </c>
      <c r="EC60" s="369" t="str">
        <f ca="1">+IF(OFFSET('Hygiene Data'!$H$13,0,10*ROW('Hygiene Data'!H54))="","",OFFSET('Hygiene Data'!$H$13,0,10*ROW('Hygiene Data'!H54)))</f>
        <v/>
      </c>
      <c r="ED60" s="369" t="str">
        <f ca="1">+IF(OFFSET('Hygiene Data'!$I$11,0,10*ROW('Hygiene Data'!I54))="","",OFFSET('Hygiene Data'!$I$11,0,10*ROW('Hygiene Data'!I54)))</f>
        <v/>
      </c>
      <c r="EE60" s="369" t="str">
        <f ca="1">+IF(OFFSET('Hygiene Data'!$I$12,0,10*ROW('Hygiene Data'!I54))="","",OFFSET('Hygiene Data'!$I$12,0,10*ROW('Hygiene Data'!I54)))</f>
        <v/>
      </c>
      <c r="EF60" s="369" t="str">
        <f ca="1">+IF(OFFSET('Hygiene Data'!$I$13,0,10*ROW('Hygiene Data'!I54))="","",OFFSET('Hygiene Data'!$I$13,0,10*ROW('Hygiene Data'!I54)))</f>
        <v/>
      </c>
    </row>
    <row r="61" spans="1:136" x14ac:dyDescent="0.25">
      <c r="A61" s="478" t="str">
        <f ca="1">+IF(OFFSET('Water Data'!$B$2,0,10*ROW('Water Data'!E55))="","",OFFSET('Water Data'!$B$2,0,10*ROW('Water Data'!E55)))</f>
        <v/>
      </c>
      <c r="B61" s="47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5" t="str">
        <f t="shared" ca="1" si="0"/>
        <v/>
      </c>
      <c r="D61" s="50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9" t="str">
        <f ca="1">+IF(OFFSET('Water Data'!$D$27,0,10*ROW('Water Data'!D55))="","",OFFSET('Water Data'!$D$27,0,10*ROW('Water Data'!D55)))</f>
        <v/>
      </c>
      <c r="BT61" s="369" t="str">
        <f ca="1">+IF(OFFSET('Water Data'!$D$28,0,10*ROW('Water Data'!D55))="","",OFFSET('Water Data'!$D$28,0,10*ROW('Water Data'!D55)))</f>
        <v/>
      </c>
      <c r="BU61" s="369" t="str">
        <f ca="1">+IF(OFFSET('Water Data'!$D$29,0,10*ROW('Water Data'!D55))="","",OFFSET('Water Data'!$D$29,0,10*ROW('Water Data'!D55)))</f>
        <v/>
      </c>
      <c r="BV61" s="369" t="str">
        <f ca="1">+IF(OFFSET('Water Data'!$E$27,0,10*ROW('Water Data'!E55))="","",OFFSET('Water Data'!$E$27,0,10*ROW('Water Data'!E55)))</f>
        <v/>
      </c>
      <c r="BW61" s="369" t="str">
        <f ca="1">+IF(OFFSET('Water Data'!$E$28,0,10*ROW('Water Data'!E55))="","",OFFSET('Water Data'!$E$28,0,10*ROW('Water Data'!E55)))</f>
        <v/>
      </c>
      <c r="BX61" s="369" t="str">
        <f ca="1">+IF(OFFSET('Water Data'!$E$29,0,10*ROW('Water Data'!E55))="","",OFFSET('Water Data'!$E$29,0,10*ROW('Water Data'!E55)))</f>
        <v/>
      </c>
      <c r="BY61" s="369" t="str">
        <f ca="1">+IF(OFFSET('Water Data'!$F$27,0,10*ROW('Water Data'!F55))="","",OFFSET('Water Data'!$F$27,0,10*ROW('Water Data'!F55)))</f>
        <v/>
      </c>
      <c r="BZ61" s="369" t="str">
        <f ca="1">+IF(OFFSET('Water Data'!$F$28,0,10*ROW('Water Data'!F55))="","",OFFSET('Water Data'!$F$28,0,10*ROW('Water Data'!F55)))</f>
        <v/>
      </c>
      <c r="CA61" s="369" t="str">
        <f ca="1">+IF(OFFSET('Water Data'!$F$29,0,10*ROW('Water Data'!F55))="","",OFFSET('Water Data'!$F$29,0,10*ROW('Water Data'!F55)))</f>
        <v/>
      </c>
      <c r="CB61" s="369" t="str">
        <f ca="1">+IF(OFFSET('Water Data'!$G$27,0,10*ROW('Water Data'!G55))="","",OFFSET('Water Data'!$G$27,0,10*ROW('Water Data'!G55)))</f>
        <v/>
      </c>
      <c r="CC61" s="369" t="str">
        <f ca="1">+IF(OFFSET('Water Data'!$G$28,0,10*ROW('Water Data'!G55))="","",OFFSET('Water Data'!$G$28,0,10*ROW('Water Data'!G55)))</f>
        <v/>
      </c>
      <c r="CD61" s="369" t="str">
        <f ca="1">+IF(OFFSET('Water Data'!$G$29,0,10*ROW('Water Data'!G55))="","",OFFSET('Water Data'!$G$29,0,10*ROW('Water Data'!G55)))</f>
        <v/>
      </c>
      <c r="CE61" s="369" t="str">
        <f ca="1">+IF(OFFSET('Water Data'!$H$27,0,10*ROW('Water Data'!H55))="","",OFFSET('Water Data'!$H$27,0,10*ROW('Water Data'!H55)))</f>
        <v/>
      </c>
      <c r="CF61" s="369" t="str">
        <f ca="1">+IF(OFFSET('Water Data'!$H$28,0,10*ROW('Water Data'!H55))="","",OFFSET('Water Data'!$H$28,0,10*ROW('Water Data'!H55)))</f>
        <v/>
      </c>
      <c r="CG61" s="369" t="str">
        <f ca="1">+IF(OFFSET('Water Data'!$H$29,0,10*ROW('Water Data'!H55))="","",OFFSET('Water Data'!$H$29,0,10*ROW('Water Data'!H55)))</f>
        <v/>
      </c>
      <c r="CH61" s="369" t="str">
        <f ca="1">+IF(OFFSET('Water Data'!$I$27,0,10*ROW('Water Data'!I55))="","",OFFSET('Water Data'!$I$27,0,10*ROW('Water Data'!I55)))</f>
        <v/>
      </c>
      <c r="CI61" s="369" t="str">
        <f ca="1">+IF(OFFSET('Water Data'!$I$28,0,10*ROW('Water Data'!I55))="","",OFFSET('Water Data'!$I$28,0,10*ROW('Water Data'!I55)))</f>
        <v/>
      </c>
      <c r="CJ61" s="369" t="str">
        <f ca="1">+IF(OFFSET('Water Data'!$I$29,0,10*ROW('Water Data'!I55))="","",OFFSET('Water Data'!$I$29,0,10*ROW('Water Data'!I55)))</f>
        <v/>
      </c>
      <c r="CK61" s="369" t="str">
        <f ca="1">+IF(OFFSET('Sanitation Data'!$D$28,0,10*ROW('Sanitation Data'!D55))="","",OFFSET('Sanitation Data'!$D$28,0,10*ROW('Sanitation Data'!D55)))</f>
        <v/>
      </c>
      <c r="CL61" s="369" t="str">
        <f ca="1">+IF(OFFSET('Sanitation Data'!$D$29,0,10*ROW('Sanitation Data'!D55))="","",OFFSET('Sanitation Data'!$D$29,0,10*ROW('Sanitation Data'!D55)))</f>
        <v/>
      </c>
      <c r="CM61" s="369" t="str">
        <f ca="1">+IF(OFFSET('Sanitation Data'!$D$30,0,10*ROW('Sanitation Data'!D55))="","",OFFSET('Sanitation Data'!$D$30,0,10*ROW('Sanitation Data'!D55)))</f>
        <v/>
      </c>
      <c r="CN61" s="369" t="str">
        <f ca="1">+IF(OFFSET('Sanitation Data'!$D$31,0,10*ROW('Sanitation Data'!D55))="","",OFFSET('Sanitation Data'!$D$31,0,10*ROW('Sanitation Data'!D55)))</f>
        <v/>
      </c>
      <c r="CO61" s="369" t="str">
        <f ca="1">+IF(OFFSET('Sanitation Data'!$D$32,0,10*ROW('Sanitation Data'!D55))="","",OFFSET('Sanitation Data'!$D$32,0,10*ROW('Sanitation Data'!D55)))</f>
        <v/>
      </c>
      <c r="CP61" s="369" t="str">
        <f ca="1">+IF(OFFSET('Sanitation Data'!$E$28,0,10*ROW('Sanitation Data'!E55))="","",OFFSET('Sanitation Data'!$E$28,0,10*ROW('Sanitation Data'!E55)))</f>
        <v/>
      </c>
      <c r="CQ61" s="369" t="str">
        <f ca="1">+IF(OFFSET('Sanitation Data'!$E$29,0,10*ROW('Sanitation Data'!E55))="","",OFFSET('Sanitation Data'!$E$29,0,10*ROW('Sanitation Data'!E55)))</f>
        <v/>
      </c>
      <c r="CR61" s="369" t="str">
        <f ca="1">+IF(OFFSET('Sanitation Data'!$E$30,0,10*ROW('Sanitation Data'!E55))="","",OFFSET('Sanitation Data'!$E$30,0,10*ROW('Sanitation Data'!E55)))</f>
        <v/>
      </c>
      <c r="CS61" s="369" t="str">
        <f ca="1">+IF(OFFSET('Sanitation Data'!$E$31,0,10*ROW('Sanitation Data'!E55))="","",OFFSET('Sanitation Data'!$E$31,0,10*ROW('Sanitation Data'!E55)))</f>
        <v/>
      </c>
      <c r="CT61" s="369" t="str">
        <f ca="1">+IF(OFFSET('Sanitation Data'!$E$32,0,10*ROW('Sanitation Data'!E55))="","",OFFSET('Sanitation Data'!$E$32,0,10*ROW('Sanitation Data'!E55)))</f>
        <v/>
      </c>
      <c r="CU61" s="369" t="str">
        <f ca="1">+IF(OFFSET('Sanitation Data'!$F$28,0,10*ROW('Sanitation Data'!F55))="","",OFFSET('Sanitation Data'!$F$28,0,10*ROW('Sanitation Data'!F55)))</f>
        <v/>
      </c>
      <c r="CV61" s="369" t="str">
        <f ca="1">+IF(OFFSET('Sanitation Data'!$F$29,0,10*ROW('Sanitation Data'!F55))="","",OFFSET('Sanitation Data'!$F$29,0,10*ROW('Sanitation Data'!F55)))</f>
        <v/>
      </c>
      <c r="CW61" s="369" t="str">
        <f ca="1">+IF(OFFSET('Sanitation Data'!$F$30,0,10*ROW('Sanitation Data'!F55))="","",OFFSET('Sanitation Data'!$F$30,0,10*ROW('Sanitation Data'!F55)))</f>
        <v/>
      </c>
      <c r="CX61" s="369" t="str">
        <f ca="1">+IF(OFFSET('Sanitation Data'!$F$31,0,10*ROW('Sanitation Data'!F55))="","",OFFSET('Sanitation Data'!$F$31,0,10*ROW('Sanitation Data'!F55)))</f>
        <v/>
      </c>
      <c r="CY61" s="369" t="str">
        <f ca="1">+IF(OFFSET('Sanitation Data'!$F$32,0,10*ROW('Sanitation Data'!F55))="","",OFFSET('Sanitation Data'!$F$32,0,10*ROW('Sanitation Data'!F55)))</f>
        <v/>
      </c>
      <c r="CZ61" s="369" t="str">
        <f ca="1">+IF(OFFSET('Sanitation Data'!$G$28,0,10*ROW('Sanitation Data'!G55))="","",OFFSET('Sanitation Data'!$G$28,0,10*ROW('Sanitation Data'!G55)))</f>
        <v/>
      </c>
      <c r="DA61" s="369" t="str">
        <f ca="1">+IF(OFFSET('Sanitation Data'!$G$29,0,10*ROW('Sanitation Data'!G55))="","",OFFSET('Sanitation Data'!$G$29,0,10*ROW('Sanitation Data'!G55)))</f>
        <v/>
      </c>
      <c r="DB61" s="369" t="str">
        <f ca="1">+IF(OFFSET('Sanitation Data'!$G$30,0,10*ROW('Sanitation Data'!G55))="","",OFFSET('Sanitation Data'!$G$30,0,10*ROW('Sanitation Data'!G55)))</f>
        <v/>
      </c>
      <c r="DC61" s="369" t="str">
        <f ca="1">+IF(OFFSET('Sanitation Data'!$G$31,0,10*ROW('Sanitation Data'!G55))="","",OFFSET('Sanitation Data'!$G$31,0,10*ROW('Sanitation Data'!G55)))</f>
        <v/>
      </c>
      <c r="DD61" s="369" t="str">
        <f ca="1">+IF(OFFSET('Sanitation Data'!$G$32,0,10*ROW('Sanitation Data'!G55))="","",OFFSET('Sanitation Data'!$G$32,0,10*ROW('Sanitation Data'!G55)))</f>
        <v/>
      </c>
      <c r="DE61" s="369" t="str">
        <f ca="1">+IF(OFFSET('Sanitation Data'!$H$28,0,10*ROW('Sanitation Data'!H55))="","",OFFSET('Sanitation Data'!$H$28,0,10*ROW('Sanitation Data'!H55)))</f>
        <v/>
      </c>
      <c r="DF61" s="369" t="str">
        <f ca="1">+IF(OFFSET('Sanitation Data'!$H$29,0,10*ROW('Sanitation Data'!H55))="","",OFFSET('Sanitation Data'!$H$29,0,10*ROW('Sanitation Data'!H55)))</f>
        <v/>
      </c>
      <c r="DG61" s="369" t="str">
        <f ca="1">+IF(OFFSET('Sanitation Data'!$H$30,0,10*ROW('Sanitation Data'!H55))="","",OFFSET('Sanitation Data'!$H$30,0,10*ROW('Sanitation Data'!H55)))</f>
        <v/>
      </c>
      <c r="DH61" s="369" t="str">
        <f ca="1">+IF(OFFSET('Sanitation Data'!$H$31,0,10*ROW('Sanitation Data'!H55))="","",OFFSET('Sanitation Data'!$H$31,0,10*ROW('Sanitation Data'!H55)))</f>
        <v/>
      </c>
      <c r="DI61" s="369" t="str">
        <f ca="1">+IF(OFFSET('Sanitation Data'!$H$32,0,10*ROW('Sanitation Data'!H55))="","",OFFSET('Sanitation Data'!$H$32,0,10*ROW('Sanitation Data'!H55)))</f>
        <v/>
      </c>
      <c r="DJ61" s="369" t="str">
        <f ca="1">+IF(OFFSET('Sanitation Data'!$I$28,0,10*ROW('Sanitation Data'!I55))="","",OFFSET('Sanitation Data'!$I$28,0,10*ROW('Sanitation Data'!I55)))</f>
        <v/>
      </c>
      <c r="DK61" s="369" t="str">
        <f ca="1">+IF(OFFSET('Sanitation Data'!$I$29,0,10*ROW('Sanitation Data'!I55))="","",OFFSET('Sanitation Data'!$I$29,0,10*ROW('Sanitation Data'!I55)))</f>
        <v/>
      </c>
      <c r="DL61" s="369" t="str">
        <f ca="1">+IF(OFFSET('Sanitation Data'!$I$30,0,10*ROW('Sanitation Data'!I55))="","",OFFSET('Sanitation Data'!$I$30,0,10*ROW('Sanitation Data'!I55)))</f>
        <v/>
      </c>
      <c r="DM61" s="369" t="str">
        <f ca="1">+IF(OFFSET('Sanitation Data'!$I$31,0,10*ROW('Sanitation Data'!I55))="","",OFFSET('Sanitation Data'!$I$31,0,10*ROW('Sanitation Data'!I55)))</f>
        <v/>
      </c>
      <c r="DN61" s="369" t="str">
        <f ca="1">+IF(OFFSET('Sanitation Data'!$I$32,0,10*ROW('Sanitation Data'!I55))="","",OFFSET('Sanitation Data'!$I$32,0,10*ROW('Sanitation Data'!I55)))</f>
        <v/>
      </c>
      <c r="DO61" s="369" t="str">
        <f ca="1">+IF(OFFSET('Hygiene Data'!$D$11,0,10*ROW('Hygiene Data'!D55))="","",OFFSET('Hygiene Data'!$D$11,0,10*ROW('Hygiene Data'!D55)))</f>
        <v/>
      </c>
      <c r="DP61" s="369" t="str">
        <f ca="1">+IF(OFFSET('Hygiene Data'!$D$12,0,10*ROW('Hygiene Data'!D55))="","",OFFSET('Hygiene Data'!$D$12,0,10*ROW('Hygiene Data'!D55)))</f>
        <v/>
      </c>
      <c r="DQ61" s="369" t="str">
        <f ca="1">+IF(OFFSET('Hygiene Data'!$D$13,0,10*ROW('Hygiene Data'!D55))="","",OFFSET('Hygiene Data'!$D$13,0,10*ROW('Hygiene Data'!D55)))</f>
        <v/>
      </c>
      <c r="DR61" s="369" t="str">
        <f ca="1">+IF(OFFSET('Hygiene Data'!$E$11,0,10*ROW('Hygiene Data'!E55))="","",OFFSET('Hygiene Data'!$E$11,0,10*ROW('Hygiene Data'!E55)))</f>
        <v/>
      </c>
      <c r="DS61" s="369" t="str">
        <f ca="1">+IF(OFFSET('Hygiene Data'!$E$12,0,10*ROW('Hygiene Data'!E55))="","",OFFSET('Hygiene Data'!$E$12,0,10*ROW('Hygiene Data'!E55)))</f>
        <v/>
      </c>
      <c r="DT61" s="369" t="str">
        <f ca="1">+IF(OFFSET('Hygiene Data'!$E$13,0,10*ROW('Hygiene Data'!E55))="","",OFFSET('Hygiene Data'!$E$13,0,10*ROW('Hygiene Data'!E55)))</f>
        <v/>
      </c>
      <c r="DU61" s="369" t="str">
        <f ca="1">+IF(OFFSET('Hygiene Data'!$F$11,0,10*ROW('Hygiene Data'!F55))="","",OFFSET('Hygiene Data'!$F$11,0,10*ROW('Hygiene Data'!F55)))</f>
        <v/>
      </c>
      <c r="DV61" s="369" t="str">
        <f ca="1">+IF(OFFSET('Hygiene Data'!$F$12,0,10*ROW('Hygiene Data'!F55))="","",OFFSET('Hygiene Data'!$F$12,0,10*ROW('Hygiene Data'!F55)))</f>
        <v/>
      </c>
      <c r="DW61" s="369" t="str">
        <f ca="1">+IF(OFFSET('Hygiene Data'!$F$13,0,10*ROW('Hygiene Data'!F55))="","",OFFSET('Hygiene Data'!$F$13,0,10*ROW('Hygiene Data'!F55)))</f>
        <v/>
      </c>
      <c r="DX61" s="369" t="str">
        <f ca="1">+IF(OFFSET('Hygiene Data'!$G$11,0,10*ROW('Hygiene Data'!G55))="","",OFFSET('Hygiene Data'!$G$11,0,10*ROW('Hygiene Data'!G55)))</f>
        <v/>
      </c>
      <c r="DY61" s="369" t="str">
        <f ca="1">+IF(OFFSET('Hygiene Data'!$G$12,0,10*ROW('Hygiene Data'!G55))="","",OFFSET('Hygiene Data'!$G$12,0,10*ROW('Hygiene Data'!G55)))</f>
        <v/>
      </c>
      <c r="DZ61" s="369" t="str">
        <f ca="1">+IF(OFFSET('Hygiene Data'!$G$13,0,10*ROW('Hygiene Data'!G55))="","",OFFSET('Hygiene Data'!$G$13,0,10*ROW('Hygiene Data'!G55)))</f>
        <v/>
      </c>
      <c r="EA61" s="369" t="str">
        <f ca="1">+IF(OFFSET('Hygiene Data'!$H$11,0,10*ROW('Hygiene Data'!H55))="","",OFFSET('Hygiene Data'!$H$11,0,10*ROW('Hygiene Data'!H55)))</f>
        <v/>
      </c>
      <c r="EB61" s="369" t="str">
        <f ca="1">+IF(OFFSET('Hygiene Data'!$H$12,0,10*ROW('Hygiene Data'!H55))="","",OFFSET('Hygiene Data'!$H$12,0,10*ROW('Hygiene Data'!H55)))</f>
        <v/>
      </c>
      <c r="EC61" s="369" t="str">
        <f ca="1">+IF(OFFSET('Hygiene Data'!$H$13,0,10*ROW('Hygiene Data'!H55))="","",OFFSET('Hygiene Data'!$H$13,0,10*ROW('Hygiene Data'!H55)))</f>
        <v/>
      </c>
      <c r="ED61" s="369" t="str">
        <f ca="1">+IF(OFFSET('Hygiene Data'!$I$11,0,10*ROW('Hygiene Data'!I55))="","",OFFSET('Hygiene Data'!$I$11,0,10*ROW('Hygiene Data'!I55)))</f>
        <v/>
      </c>
      <c r="EE61" s="369" t="str">
        <f ca="1">+IF(OFFSET('Hygiene Data'!$I$12,0,10*ROW('Hygiene Data'!I55))="","",OFFSET('Hygiene Data'!$I$12,0,10*ROW('Hygiene Data'!I55)))</f>
        <v/>
      </c>
      <c r="EF61" s="369" t="str">
        <f ca="1">+IF(OFFSET('Hygiene Data'!$I$13,0,10*ROW('Hygiene Data'!I55))="","",OFFSET('Hygiene Data'!$I$13,0,10*ROW('Hygiene Data'!I55)))</f>
        <v/>
      </c>
    </row>
    <row r="62" spans="1:136" x14ac:dyDescent="0.25">
      <c r="A62" s="478" t="str">
        <f ca="1">+IF(OFFSET('Water Data'!$B$2,0,10*ROW('Water Data'!E56))="","",OFFSET('Water Data'!$B$2,0,10*ROW('Water Data'!E56)))</f>
        <v/>
      </c>
      <c r="B62" s="47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5" t="str">
        <f t="shared" ca="1" si="0"/>
        <v/>
      </c>
      <c r="D62" s="50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9" t="str">
        <f ca="1">+IF(OFFSET('Water Data'!$D$27,0,10*ROW('Water Data'!D56))="","",OFFSET('Water Data'!$D$27,0,10*ROW('Water Data'!D56)))</f>
        <v/>
      </c>
      <c r="BT62" s="369" t="str">
        <f ca="1">+IF(OFFSET('Water Data'!$D$28,0,10*ROW('Water Data'!D56))="","",OFFSET('Water Data'!$D$28,0,10*ROW('Water Data'!D56)))</f>
        <v/>
      </c>
      <c r="BU62" s="369" t="str">
        <f ca="1">+IF(OFFSET('Water Data'!$D$29,0,10*ROW('Water Data'!D56))="","",OFFSET('Water Data'!$D$29,0,10*ROW('Water Data'!D56)))</f>
        <v/>
      </c>
      <c r="BV62" s="369" t="str">
        <f ca="1">+IF(OFFSET('Water Data'!$E$27,0,10*ROW('Water Data'!E56))="","",OFFSET('Water Data'!$E$27,0,10*ROW('Water Data'!E56)))</f>
        <v/>
      </c>
      <c r="BW62" s="369" t="str">
        <f ca="1">+IF(OFFSET('Water Data'!$E$28,0,10*ROW('Water Data'!E56))="","",OFFSET('Water Data'!$E$28,0,10*ROW('Water Data'!E56)))</f>
        <v/>
      </c>
      <c r="BX62" s="369" t="str">
        <f ca="1">+IF(OFFSET('Water Data'!$E$29,0,10*ROW('Water Data'!E56))="","",OFFSET('Water Data'!$E$29,0,10*ROW('Water Data'!E56)))</f>
        <v/>
      </c>
      <c r="BY62" s="369" t="str">
        <f ca="1">+IF(OFFSET('Water Data'!$F$27,0,10*ROW('Water Data'!F56))="","",OFFSET('Water Data'!$F$27,0,10*ROW('Water Data'!F56)))</f>
        <v/>
      </c>
      <c r="BZ62" s="369" t="str">
        <f ca="1">+IF(OFFSET('Water Data'!$F$28,0,10*ROW('Water Data'!F56))="","",OFFSET('Water Data'!$F$28,0,10*ROW('Water Data'!F56)))</f>
        <v/>
      </c>
      <c r="CA62" s="369" t="str">
        <f ca="1">+IF(OFFSET('Water Data'!$F$29,0,10*ROW('Water Data'!F56))="","",OFFSET('Water Data'!$F$29,0,10*ROW('Water Data'!F56)))</f>
        <v/>
      </c>
      <c r="CB62" s="369" t="str">
        <f ca="1">+IF(OFFSET('Water Data'!$G$27,0,10*ROW('Water Data'!G56))="","",OFFSET('Water Data'!$G$27,0,10*ROW('Water Data'!G56)))</f>
        <v/>
      </c>
      <c r="CC62" s="369" t="str">
        <f ca="1">+IF(OFFSET('Water Data'!$G$28,0,10*ROW('Water Data'!G56))="","",OFFSET('Water Data'!$G$28,0,10*ROW('Water Data'!G56)))</f>
        <v/>
      </c>
      <c r="CD62" s="369" t="str">
        <f ca="1">+IF(OFFSET('Water Data'!$G$29,0,10*ROW('Water Data'!G56))="","",OFFSET('Water Data'!$G$29,0,10*ROW('Water Data'!G56)))</f>
        <v/>
      </c>
      <c r="CE62" s="369" t="str">
        <f ca="1">+IF(OFFSET('Water Data'!$H$27,0,10*ROW('Water Data'!H56))="","",OFFSET('Water Data'!$H$27,0,10*ROW('Water Data'!H56)))</f>
        <v/>
      </c>
      <c r="CF62" s="369" t="str">
        <f ca="1">+IF(OFFSET('Water Data'!$H$28,0,10*ROW('Water Data'!H56))="","",OFFSET('Water Data'!$H$28,0,10*ROW('Water Data'!H56)))</f>
        <v/>
      </c>
      <c r="CG62" s="369" t="str">
        <f ca="1">+IF(OFFSET('Water Data'!$H$29,0,10*ROW('Water Data'!H56))="","",OFFSET('Water Data'!$H$29,0,10*ROW('Water Data'!H56)))</f>
        <v/>
      </c>
      <c r="CH62" s="369" t="str">
        <f ca="1">+IF(OFFSET('Water Data'!$I$27,0,10*ROW('Water Data'!I56))="","",OFFSET('Water Data'!$I$27,0,10*ROW('Water Data'!I56)))</f>
        <v/>
      </c>
      <c r="CI62" s="369" t="str">
        <f ca="1">+IF(OFFSET('Water Data'!$I$28,0,10*ROW('Water Data'!I56))="","",OFFSET('Water Data'!$I$28,0,10*ROW('Water Data'!I56)))</f>
        <v/>
      </c>
      <c r="CJ62" s="369" t="str">
        <f ca="1">+IF(OFFSET('Water Data'!$I$29,0,10*ROW('Water Data'!I56))="","",OFFSET('Water Data'!$I$29,0,10*ROW('Water Data'!I56)))</f>
        <v/>
      </c>
      <c r="CK62" s="369" t="str">
        <f ca="1">+IF(OFFSET('Sanitation Data'!$D$28,0,10*ROW('Sanitation Data'!D56))="","",OFFSET('Sanitation Data'!$D$28,0,10*ROW('Sanitation Data'!D56)))</f>
        <v/>
      </c>
      <c r="CL62" s="369" t="str">
        <f ca="1">+IF(OFFSET('Sanitation Data'!$D$29,0,10*ROW('Sanitation Data'!D56))="","",OFFSET('Sanitation Data'!$D$29,0,10*ROW('Sanitation Data'!D56)))</f>
        <v/>
      </c>
      <c r="CM62" s="369" t="str">
        <f ca="1">+IF(OFFSET('Sanitation Data'!$D$30,0,10*ROW('Sanitation Data'!D56))="","",OFFSET('Sanitation Data'!$D$30,0,10*ROW('Sanitation Data'!D56)))</f>
        <v/>
      </c>
      <c r="CN62" s="369" t="str">
        <f ca="1">+IF(OFFSET('Sanitation Data'!$D$31,0,10*ROW('Sanitation Data'!D56))="","",OFFSET('Sanitation Data'!$D$31,0,10*ROW('Sanitation Data'!D56)))</f>
        <v/>
      </c>
      <c r="CO62" s="369" t="str">
        <f ca="1">+IF(OFFSET('Sanitation Data'!$D$32,0,10*ROW('Sanitation Data'!D56))="","",OFFSET('Sanitation Data'!$D$32,0,10*ROW('Sanitation Data'!D56)))</f>
        <v/>
      </c>
      <c r="CP62" s="369" t="str">
        <f ca="1">+IF(OFFSET('Sanitation Data'!$E$28,0,10*ROW('Sanitation Data'!E56))="","",OFFSET('Sanitation Data'!$E$28,0,10*ROW('Sanitation Data'!E56)))</f>
        <v/>
      </c>
      <c r="CQ62" s="369" t="str">
        <f ca="1">+IF(OFFSET('Sanitation Data'!$E$29,0,10*ROW('Sanitation Data'!E56))="","",OFFSET('Sanitation Data'!$E$29,0,10*ROW('Sanitation Data'!E56)))</f>
        <v/>
      </c>
      <c r="CR62" s="369" t="str">
        <f ca="1">+IF(OFFSET('Sanitation Data'!$E$30,0,10*ROW('Sanitation Data'!E56))="","",OFFSET('Sanitation Data'!$E$30,0,10*ROW('Sanitation Data'!E56)))</f>
        <v/>
      </c>
      <c r="CS62" s="369" t="str">
        <f ca="1">+IF(OFFSET('Sanitation Data'!$E$31,0,10*ROW('Sanitation Data'!E56))="","",OFFSET('Sanitation Data'!$E$31,0,10*ROW('Sanitation Data'!E56)))</f>
        <v/>
      </c>
      <c r="CT62" s="369" t="str">
        <f ca="1">+IF(OFFSET('Sanitation Data'!$E$32,0,10*ROW('Sanitation Data'!E56))="","",OFFSET('Sanitation Data'!$E$32,0,10*ROW('Sanitation Data'!E56)))</f>
        <v/>
      </c>
      <c r="CU62" s="369" t="str">
        <f ca="1">+IF(OFFSET('Sanitation Data'!$F$28,0,10*ROW('Sanitation Data'!F56))="","",OFFSET('Sanitation Data'!$F$28,0,10*ROW('Sanitation Data'!F56)))</f>
        <v/>
      </c>
      <c r="CV62" s="369" t="str">
        <f ca="1">+IF(OFFSET('Sanitation Data'!$F$29,0,10*ROW('Sanitation Data'!F56))="","",OFFSET('Sanitation Data'!$F$29,0,10*ROW('Sanitation Data'!F56)))</f>
        <v/>
      </c>
      <c r="CW62" s="369" t="str">
        <f ca="1">+IF(OFFSET('Sanitation Data'!$F$30,0,10*ROW('Sanitation Data'!F56))="","",OFFSET('Sanitation Data'!$F$30,0,10*ROW('Sanitation Data'!F56)))</f>
        <v/>
      </c>
      <c r="CX62" s="369" t="str">
        <f ca="1">+IF(OFFSET('Sanitation Data'!$F$31,0,10*ROW('Sanitation Data'!F56))="","",OFFSET('Sanitation Data'!$F$31,0,10*ROW('Sanitation Data'!F56)))</f>
        <v/>
      </c>
      <c r="CY62" s="369" t="str">
        <f ca="1">+IF(OFFSET('Sanitation Data'!$F$32,0,10*ROW('Sanitation Data'!F56))="","",OFFSET('Sanitation Data'!$F$32,0,10*ROW('Sanitation Data'!F56)))</f>
        <v/>
      </c>
      <c r="CZ62" s="369" t="str">
        <f ca="1">+IF(OFFSET('Sanitation Data'!$G$28,0,10*ROW('Sanitation Data'!G56))="","",OFFSET('Sanitation Data'!$G$28,0,10*ROW('Sanitation Data'!G56)))</f>
        <v/>
      </c>
      <c r="DA62" s="369" t="str">
        <f ca="1">+IF(OFFSET('Sanitation Data'!$G$29,0,10*ROW('Sanitation Data'!G56))="","",OFFSET('Sanitation Data'!$G$29,0,10*ROW('Sanitation Data'!G56)))</f>
        <v/>
      </c>
      <c r="DB62" s="369" t="str">
        <f ca="1">+IF(OFFSET('Sanitation Data'!$G$30,0,10*ROW('Sanitation Data'!G56))="","",OFFSET('Sanitation Data'!$G$30,0,10*ROW('Sanitation Data'!G56)))</f>
        <v/>
      </c>
      <c r="DC62" s="369" t="str">
        <f ca="1">+IF(OFFSET('Sanitation Data'!$G$31,0,10*ROW('Sanitation Data'!G56))="","",OFFSET('Sanitation Data'!$G$31,0,10*ROW('Sanitation Data'!G56)))</f>
        <v/>
      </c>
      <c r="DD62" s="369" t="str">
        <f ca="1">+IF(OFFSET('Sanitation Data'!$G$32,0,10*ROW('Sanitation Data'!G56))="","",OFFSET('Sanitation Data'!$G$32,0,10*ROW('Sanitation Data'!G56)))</f>
        <v/>
      </c>
      <c r="DE62" s="369" t="str">
        <f ca="1">+IF(OFFSET('Sanitation Data'!$H$28,0,10*ROW('Sanitation Data'!H56))="","",OFFSET('Sanitation Data'!$H$28,0,10*ROW('Sanitation Data'!H56)))</f>
        <v/>
      </c>
      <c r="DF62" s="369" t="str">
        <f ca="1">+IF(OFFSET('Sanitation Data'!$H$29,0,10*ROW('Sanitation Data'!H56))="","",OFFSET('Sanitation Data'!$H$29,0,10*ROW('Sanitation Data'!H56)))</f>
        <v/>
      </c>
      <c r="DG62" s="369" t="str">
        <f ca="1">+IF(OFFSET('Sanitation Data'!$H$30,0,10*ROW('Sanitation Data'!H56))="","",OFFSET('Sanitation Data'!$H$30,0,10*ROW('Sanitation Data'!H56)))</f>
        <v/>
      </c>
      <c r="DH62" s="369" t="str">
        <f ca="1">+IF(OFFSET('Sanitation Data'!$H$31,0,10*ROW('Sanitation Data'!H56))="","",OFFSET('Sanitation Data'!$H$31,0,10*ROW('Sanitation Data'!H56)))</f>
        <v/>
      </c>
      <c r="DI62" s="369" t="str">
        <f ca="1">+IF(OFFSET('Sanitation Data'!$H$32,0,10*ROW('Sanitation Data'!H56))="","",OFFSET('Sanitation Data'!$H$32,0,10*ROW('Sanitation Data'!H56)))</f>
        <v/>
      </c>
      <c r="DJ62" s="369" t="str">
        <f ca="1">+IF(OFFSET('Sanitation Data'!$I$28,0,10*ROW('Sanitation Data'!I56))="","",OFFSET('Sanitation Data'!$I$28,0,10*ROW('Sanitation Data'!I56)))</f>
        <v/>
      </c>
      <c r="DK62" s="369" t="str">
        <f ca="1">+IF(OFFSET('Sanitation Data'!$I$29,0,10*ROW('Sanitation Data'!I56))="","",OFFSET('Sanitation Data'!$I$29,0,10*ROW('Sanitation Data'!I56)))</f>
        <v/>
      </c>
      <c r="DL62" s="369" t="str">
        <f ca="1">+IF(OFFSET('Sanitation Data'!$I$30,0,10*ROW('Sanitation Data'!I56))="","",OFFSET('Sanitation Data'!$I$30,0,10*ROW('Sanitation Data'!I56)))</f>
        <v/>
      </c>
      <c r="DM62" s="369" t="str">
        <f ca="1">+IF(OFFSET('Sanitation Data'!$I$31,0,10*ROW('Sanitation Data'!I56))="","",OFFSET('Sanitation Data'!$I$31,0,10*ROW('Sanitation Data'!I56)))</f>
        <v/>
      </c>
      <c r="DN62" s="369" t="str">
        <f ca="1">+IF(OFFSET('Sanitation Data'!$I$32,0,10*ROW('Sanitation Data'!I56))="","",OFFSET('Sanitation Data'!$I$32,0,10*ROW('Sanitation Data'!I56)))</f>
        <v/>
      </c>
      <c r="DO62" s="369" t="str">
        <f ca="1">+IF(OFFSET('Hygiene Data'!$D$11,0,10*ROW('Hygiene Data'!D56))="","",OFFSET('Hygiene Data'!$D$11,0,10*ROW('Hygiene Data'!D56)))</f>
        <v/>
      </c>
      <c r="DP62" s="369" t="str">
        <f ca="1">+IF(OFFSET('Hygiene Data'!$D$12,0,10*ROW('Hygiene Data'!D56))="","",OFFSET('Hygiene Data'!$D$12,0,10*ROW('Hygiene Data'!D56)))</f>
        <v/>
      </c>
      <c r="DQ62" s="369" t="str">
        <f ca="1">+IF(OFFSET('Hygiene Data'!$D$13,0,10*ROW('Hygiene Data'!D56))="","",OFFSET('Hygiene Data'!$D$13,0,10*ROW('Hygiene Data'!D56)))</f>
        <v/>
      </c>
      <c r="DR62" s="369" t="str">
        <f ca="1">+IF(OFFSET('Hygiene Data'!$E$11,0,10*ROW('Hygiene Data'!E56))="","",OFFSET('Hygiene Data'!$E$11,0,10*ROW('Hygiene Data'!E56)))</f>
        <v/>
      </c>
      <c r="DS62" s="369" t="str">
        <f ca="1">+IF(OFFSET('Hygiene Data'!$E$12,0,10*ROW('Hygiene Data'!E56))="","",OFFSET('Hygiene Data'!$E$12,0,10*ROW('Hygiene Data'!E56)))</f>
        <v/>
      </c>
      <c r="DT62" s="369" t="str">
        <f ca="1">+IF(OFFSET('Hygiene Data'!$E$13,0,10*ROW('Hygiene Data'!E56))="","",OFFSET('Hygiene Data'!$E$13,0,10*ROW('Hygiene Data'!E56)))</f>
        <v/>
      </c>
      <c r="DU62" s="369" t="str">
        <f ca="1">+IF(OFFSET('Hygiene Data'!$F$11,0,10*ROW('Hygiene Data'!F56))="","",OFFSET('Hygiene Data'!$F$11,0,10*ROW('Hygiene Data'!F56)))</f>
        <v/>
      </c>
      <c r="DV62" s="369" t="str">
        <f ca="1">+IF(OFFSET('Hygiene Data'!$F$12,0,10*ROW('Hygiene Data'!F56))="","",OFFSET('Hygiene Data'!$F$12,0,10*ROW('Hygiene Data'!F56)))</f>
        <v/>
      </c>
      <c r="DW62" s="369" t="str">
        <f ca="1">+IF(OFFSET('Hygiene Data'!$F$13,0,10*ROW('Hygiene Data'!F56))="","",OFFSET('Hygiene Data'!$F$13,0,10*ROW('Hygiene Data'!F56)))</f>
        <v/>
      </c>
      <c r="DX62" s="369" t="str">
        <f ca="1">+IF(OFFSET('Hygiene Data'!$G$11,0,10*ROW('Hygiene Data'!G56))="","",OFFSET('Hygiene Data'!$G$11,0,10*ROW('Hygiene Data'!G56)))</f>
        <v/>
      </c>
      <c r="DY62" s="369" t="str">
        <f ca="1">+IF(OFFSET('Hygiene Data'!$G$12,0,10*ROW('Hygiene Data'!G56))="","",OFFSET('Hygiene Data'!$G$12,0,10*ROW('Hygiene Data'!G56)))</f>
        <v/>
      </c>
      <c r="DZ62" s="369" t="str">
        <f ca="1">+IF(OFFSET('Hygiene Data'!$G$13,0,10*ROW('Hygiene Data'!G56))="","",OFFSET('Hygiene Data'!$G$13,0,10*ROW('Hygiene Data'!G56)))</f>
        <v/>
      </c>
      <c r="EA62" s="369" t="str">
        <f ca="1">+IF(OFFSET('Hygiene Data'!$H$11,0,10*ROW('Hygiene Data'!H56))="","",OFFSET('Hygiene Data'!$H$11,0,10*ROW('Hygiene Data'!H56)))</f>
        <v/>
      </c>
      <c r="EB62" s="369" t="str">
        <f ca="1">+IF(OFFSET('Hygiene Data'!$H$12,0,10*ROW('Hygiene Data'!H56))="","",OFFSET('Hygiene Data'!$H$12,0,10*ROW('Hygiene Data'!H56)))</f>
        <v/>
      </c>
      <c r="EC62" s="369" t="str">
        <f ca="1">+IF(OFFSET('Hygiene Data'!$H$13,0,10*ROW('Hygiene Data'!H56))="","",OFFSET('Hygiene Data'!$H$13,0,10*ROW('Hygiene Data'!H56)))</f>
        <v/>
      </c>
      <c r="ED62" s="369" t="str">
        <f ca="1">+IF(OFFSET('Hygiene Data'!$I$11,0,10*ROW('Hygiene Data'!I56))="","",OFFSET('Hygiene Data'!$I$11,0,10*ROW('Hygiene Data'!I56)))</f>
        <v/>
      </c>
      <c r="EE62" s="369" t="str">
        <f ca="1">+IF(OFFSET('Hygiene Data'!$I$12,0,10*ROW('Hygiene Data'!I56))="","",OFFSET('Hygiene Data'!$I$12,0,10*ROW('Hygiene Data'!I56)))</f>
        <v/>
      </c>
      <c r="EF62" s="369" t="str">
        <f ca="1">+IF(OFFSET('Hygiene Data'!$I$13,0,10*ROW('Hygiene Data'!I56))="","",OFFSET('Hygiene Data'!$I$13,0,10*ROW('Hygiene Data'!I56)))</f>
        <v/>
      </c>
    </row>
    <row r="63" spans="1:136" x14ac:dyDescent="0.25">
      <c r="A63" s="478" t="str">
        <f ca="1">+IF(OFFSET('Water Data'!$B$2,0,10*ROW('Water Data'!E57))="","",OFFSET('Water Data'!$B$2,0,10*ROW('Water Data'!E57)))</f>
        <v/>
      </c>
      <c r="B63" s="47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5" t="str">
        <f t="shared" ca="1" si="0"/>
        <v/>
      </c>
      <c r="D63" s="50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9" t="str">
        <f ca="1">+IF(OFFSET('Water Data'!$D$27,0,10*ROW('Water Data'!D57))="","",OFFSET('Water Data'!$D$27,0,10*ROW('Water Data'!D57)))</f>
        <v/>
      </c>
      <c r="BT63" s="369" t="str">
        <f ca="1">+IF(OFFSET('Water Data'!$D$28,0,10*ROW('Water Data'!D57))="","",OFFSET('Water Data'!$D$28,0,10*ROW('Water Data'!D57)))</f>
        <v/>
      </c>
      <c r="BU63" s="369" t="str">
        <f ca="1">+IF(OFFSET('Water Data'!$D$29,0,10*ROW('Water Data'!D57))="","",OFFSET('Water Data'!$D$29,0,10*ROW('Water Data'!D57)))</f>
        <v/>
      </c>
      <c r="BV63" s="369" t="str">
        <f ca="1">+IF(OFFSET('Water Data'!$E$27,0,10*ROW('Water Data'!E57))="","",OFFSET('Water Data'!$E$27,0,10*ROW('Water Data'!E57)))</f>
        <v/>
      </c>
      <c r="BW63" s="369" t="str">
        <f ca="1">+IF(OFFSET('Water Data'!$E$28,0,10*ROW('Water Data'!E57))="","",OFFSET('Water Data'!$E$28,0,10*ROW('Water Data'!E57)))</f>
        <v/>
      </c>
      <c r="BX63" s="369" t="str">
        <f ca="1">+IF(OFFSET('Water Data'!$E$29,0,10*ROW('Water Data'!E57))="","",OFFSET('Water Data'!$E$29,0,10*ROW('Water Data'!E57)))</f>
        <v/>
      </c>
      <c r="BY63" s="369" t="str">
        <f ca="1">+IF(OFFSET('Water Data'!$F$27,0,10*ROW('Water Data'!F57))="","",OFFSET('Water Data'!$F$27,0,10*ROW('Water Data'!F57)))</f>
        <v/>
      </c>
      <c r="BZ63" s="369" t="str">
        <f ca="1">+IF(OFFSET('Water Data'!$F$28,0,10*ROW('Water Data'!F57))="","",OFFSET('Water Data'!$F$28,0,10*ROW('Water Data'!F57)))</f>
        <v/>
      </c>
      <c r="CA63" s="369" t="str">
        <f ca="1">+IF(OFFSET('Water Data'!$F$29,0,10*ROW('Water Data'!F57))="","",OFFSET('Water Data'!$F$29,0,10*ROW('Water Data'!F57)))</f>
        <v/>
      </c>
      <c r="CB63" s="369" t="str">
        <f ca="1">+IF(OFFSET('Water Data'!$G$27,0,10*ROW('Water Data'!G57))="","",OFFSET('Water Data'!$G$27,0,10*ROW('Water Data'!G57)))</f>
        <v/>
      </c>
      <c r="CC63" s="369" t="str">
        <f ca="1">+IF(OFFSET('Water Data'!$G$28,0,10*ROW('Water Data'!G57))="","",OFFSET('Water Data'!$G$28,0,10*ROW('Water Data'!G57)))</f>
        <v/>
      </c>
      <c r="CD63" s="369" t="str">
        <f ca="1">+IF(OFFSET('Water Data'!$G$29,0,10*ROW('Water Data'!G57))="","",OFFSET('Water Data'!$G$29,0,10*ROW('Water Data'!G57)))</f>
        <v/>
      </c>
      <c r="CE63" s="369" t="str">
        <f ca="1">+IF(OFFSET('Water Data'!$H$27,0,10*ROW('Water Data'!H57))="","",OFFSET('Water Data'!$H$27,0,10*ROW('Water Data'!H57)))</f>
        <v/>
      </c>
      <c r="CF63" s="369" t="str">
        <f ca="1">+IF(OFFSET('Water Data'!$H$28,0,10*ROW('Water Data'!H57))="","",OFFSET('Water Data'!$H$28,0,10*ROW('Water Data'!H57)))</f>
        <v/>
      </c>
      <c r="CG63" s="369" t="str">
        <f ca="1">+IF(OFFSET('Water Data'!$H$29,0,10*ROW('Water Data'!H57))="","",OFFSET('Water Data'!$H$29,0,10*ROW('Water Data'!H57)))</f>
        <v/>
      </c>
      <c r="CH63" s="369" t="str">
        <f ca="1">+IF(OFFSET('Water Data'!$I$27,0,10*ROW('Water Data'!I57))="","",OFFSET('Water Data'!$I$27,0,10*ROW('Water Data'!I57)))</f>
        <v/>
      </c>
      <c r="CI63" s="369" t="str">
        <f ca="1">+IF(OFFSET('Water Data'!$I$28,0,10*ROW('Water Data'!I57))="","",OFFSET('Water Data'!$I$28,0,10*ROW('Water Data'!I57)))</f>
        <v/>
      </c>
      <c r="CJ63" s="369" t="str">
        <f ca="1">+IF(OFFSET('Water Data'!$I$29,0,10*ROW('Water Data'!I57))="","",OFFSET('Water Data'!$I$29,0,10*ROW('Water Data'!I57)))</f>
        <v/>
      </c>
      <c r="CK63" s="369" t="str">
        <f ca="1">+IF(OFFSET('Sanitation Data'!$D$28,0,10*ROW('Sanitation Data'!D57))="","",OFFSET('Sanitation Data'!$D$28,0,10*ROW('Sanitation Data'!D57)))</f>
        <v/>
      </c>
      <c r="CL63" s="369" t="str">
        <f ca="1">+IF(OFFSET('Sanitation Data'!$D$29,0,10*ROW('Sanitation Data'!D57))="","",OFFSET('Sanitation Data'!$D$29,0,10*ROW('Sanitation Data'!D57)))</f>
        <v/>
      </c>
      <c r="CM63" s="369" t="str">
        <f ca="1">+IF(OFFSET('Sanitation Data'!$D$30,0,10*ROW('Sanitation Data'!D57))="","",OFFSET('Sanitation Data'!$D$30,0,10*ROW('Sanitation Data'!D57)))</f>
        <v/>
      </c>
      <c r="CN63" s="369" t="str">
        <f ca="1">+IF(OFFSET('Sanitation Data'!$D$31,0,10*ROW('Sanitation Data'!D57))="","",OFFSET('Sanitation Data'!$D$31,0,10*ROW('Sanitation Data'!D57)))</f>
        <v/>
      </c>
      <c r="CO63" s="369" t="str">
        <f ca="1">+IF(OFFSET('Sanitation Data'!$D$32,0,10*ROW('Sanitation Data'!D57))="","",OFFSET('Sanitation Data'!$D$32,0,10*ROW('Sanitation Data'!D57)))</f>
        <v/>
      </c>
      <c r="CP63" s="369" t="str">
        <f ca="1">+IF(OFFSET('Sanitation Data'!$E$28,0,10*ROW('Sanitation Data'!E57))="","",OFFSET('Sanitation Data'!$E$28,0,10*ROW('Sanitation Data'!E57)))</f>
        <v/>
      </c>
      <c r="CQ63" s="369" t="str">
        <f ca="1">+IF(OFFSET('Sanitation Data'!$E$29,0,10*ROW('Sanitation Data'!E57))="","",OFFSET('Sanitation Data'!$E$29,0,10*ROW('Sanitation Data'!E57)))</f>
        <v/>
      </c>
      <c r="CR63" s="369" t="str">
        <f ca="1">+IF(OFFSET('Sanitation Data'!$E$30,0,10*ROW('Sanitation Data'!E57))="","",OFFSET('Sanitation Data'!$E$30,0,10*ROW('Sanitation Data'!E57)))</f>
        <v/>
      </c>
      <c r="CS63" s="369" t="str">
        <f ca="1">+IF(OFFSET('Sanitation Data'!$E$31,0,10*ROW('Sanitation Data'!E57))="","",OFFSET('Sanitation Data'!$E$31,0,10*ROW('Sanitation Data'!E57)))</f>
        <v/>
      </c>
      <c r="CT63" s="369" t="str">
        <f ca="1">+IF(OFFSET('Sanitation Data'!$E$32,0,10*ROW('Sanitation Data'!E57))="","",OFFSET('Sanitation Data'!$E$32,0,10*ROW('Sanitation Data'!E57)))</f>
        <v/>
      </c>
      <c r="CU63" s="369" t="str">
        <f ca="1">+IF(OFFSET('Sanitation Data'!$F$28,0,10*ROW('Sanitation Data'!F57))="","",OFFSET('Sanitation Data'!$F$28,0,10*ROW('Sanitation Data'!F57)))</f>
        <v/>
      </c>
      <c r="CV63" s="369" t="str">
        <f ca="1">+IF(OFFSET('Sanitation Data'!$F$29,0,10*ROW('Sanitation Data'!F57))="","",OFFSET('Sanitation Data'!$F$29,0,10*ROW('Sanitation Data'!F57)))</f>
        <v/>
      </c>
      <c r="CW63" s="369" t="str">
        <f ca="1">+IF(OFFSET('Sanitation Data'!$F$30,0,10*ROW('Sanitation Data'!F57))="","",OFFSET('Sanitation Data'!$F$30,0,10*ROW('Sanitation Data'!F57)))</f>
        <v/>
      </c>
      <c r="CX63" s="369" t="str">
        <f ca="1">+IF(OFFSET('Sanitation Data'!$F$31,0,10*ROW('Sanitation Data'!F57))="","",OFFSET('Sanitation Data'!$F$31,0,10*ROW('Sanitation Data'!F57)))</f>
        <v/>
      </c>
      <c r="CY63" s="369" t="str">
        <f ca="1">+IF(OFFSET('Sanitation Data'!$F$32,0,10*ROW('Sanitation Data'!F57))="","",OFFSET('Sanitation Data'!$F$32,0,10*ROW('Sanitation Data'!F57)))</f>
        <v/>
      </c>
      <c r="CZ63" s="369" t="str">
        <f ca="1">+IF(OFFSET('Sanitation Data'!$G$28,0,10*ROW('Sanitation Data'!G57))="","",OFFSET('Sanitation Data'!$G$28,0,10*ROW('Sanitation Data'!G57)))</f>
        <v/>
      </c>
      <c r="DA63" s="369" t="str">
        <f ca="1">+IF(OFFSET('Sanitation Data'!$G$29,0,10*ROW('Sanitation Data'!G57))="","",OFFSET('Sanitation Data'!$G$29,0,10*ROW('Sanitation Data'!G57)))</f>
        <v/>
      </c>
      <c r="DB63" s="369" t="str">
        <f ca="1">+IF(OFFSET('Sanitation Data'!$G$30,0,10*ROW('Sanitation Data'!G57))="","",OFFSET('Sanitation Data'!$G$30,0,10*ROW('Sanitation Data'!G57)))</f>
        <v/>
      </c>
      <c r="DC63" s="369" t="str">
        <f ca="1">+IF(OFFSET('Sanitation Data'!$G$31,0,10*ROW('Sanitation Data'!G57))="","",OFFSET('Sanitation Data'!$G$31,0,10*ROW('Sanitation Data'!G57)))</f>
        <v/>
      </c>
      <c r="DD63" s="369" t="str">
        <f ca="1">+IF(OFFSET('Sanitation Data'!$G$32,0,10*ROW('Sanitation Data'!G57))="","",OFFSET('Sanitation Data'!$G$32,0,10*ROW('Sanitation Data'!G57)))</f>
        <v/>
      </c>
      <c r="DE63" s="369" t="str">
        <f ca="1">+IF(OFFSET('Sanitation Data'!$H$28,0,10*ROW('Sanitation Data'!H57))="","",OFFSET('Sanitation Data'!$H$28,0,10*ROW('Sanitation Data'!H57)))</f>
        <v/>
      </c>
      <c r="DF63" s="369" t="str">
        <f ca="1">+IF(OFFSET('Sanitation Data'!$H$29,0,10*ROW('Sanitation Data'!H57))="","",OFFSET('Sanitation Data'!$H$29,0,10*ROW('Sanitation Data'!H57)))</f>
        <v/>
      </c>
      <c r="DG63" s="369" t="str">
        <f ca="1">+IF(OFFSET('Sanitation Data'!$H$30,0,10*ROW('Sanitation Data'!H57))="","",OFFSET('Sanitation Data'!$H$30,0,10*ROW('Sanitation Data'!H57)))</f>
        <v/>
      </c>
      <c r="DH63" s="369" t="str">
        <f ca="1">+IF(OFFSET('Sanitation Data'!$H$31,0,10*ROW('Sanitation Data'!H57))="","",OFFSET('Sanitation Data'!$H$31,0,10*ROW('Sanitation Data'!H57)))</f>
        <v/>
      </c>
      <c r="DI63" s="369" t="str">
        <f ca="1">+IF(OFFSET('Sanitation Data'!$H$32,0,10*ROW('Sanitation Data'!H57))="","",OFFSET('Sanitation Data'!$H$32,0,10*ROW('Sanitation Data'!H57)))</f>
        <v/>
      </c>
      <c r="DJ63" s="369" t="str">
        <f ca="1">+IF(OFFSET('Sanitation Data'!$I$28,0,10*ROW('Sanitation Data'!I57))="","",OFFSET('Sanitation Data'!$I$28,0,10*ROW('Sanitation Data'!I57)))</f>
        <v/>
      </c>
      <c r="DK63" s="369" t="str">
        <f ca="1">+IF(OFFSET('Sanitation Data'!$I$29,0,10*ROW('Sanitation Data'!I57))="","",OFFSET('Sanitation Data'!$I$29,0,10*ROW('Sanitation Data'!I57)))</f>
        <v/>
      </c>
      <c r="DL63" s="369" t="str">
        <f ca="1">+IF(OFFSET('Sanitation Data'!$I$30,0,10*ROW('Sanitation Data'!I57))="","",OFFSET('Sanitation Data'!$I$30,0,10*ROW('Sanitation Data'!I57)))</f>
        <v/>
      </c>
      <c r="DM63" s="369" t="str">
        <f ca="1">+IF(OFFSET('Sanitation Data'!$I$31,0,10*ROW('Sanitation Data'!I57))="","",OFFSET('Sanitation Data'!$I$31,0,10*ROW('Sanitation Data'!I57)))</f>
        <v/>
      </c>
      <c r="DN63" s="369" t="str">
        <f ca="1">+IF(OFFSET('Sanitation Data'!$I$32,0,10*ROW('Sanitation Data'!I57))="","",OFFSET('Sanitation Data'!$I$32,0,10*ROW('Sanitation Data'!I57)))</f>
        <v/>
      </c>
      <c r="DO63" s="369" t="str">
        <f ca="1">+IF(OFFSET('Hygiene Data'!$D$11,0,10*ROW('Hygiene Data'!D57))="","",OFFSET('Hygiene Data'!$D$11,0,10*ROW('Hygiene Data'!D57)))</f>
        <v/>
      </c>
      <c r="DP63" s="369" t="str">
        <f ca="1">+IF(OFFSET('Hygiene Data'!$D$12,0,10*ROW('Hygiene Data'!D57))="","",OFFSET('Hygiene Data'!$D$12,0,10*ROW('Hygiene Data'!D57)))</f>
        <v/>
      </c>
      <c r="DQ63" s="369" t="str">
        <f ca="1">+IF(OFFSET('Hygiene Data'!$D$13,0,10*ROW('Hygiene Data'!D57))="","",OFFSET('Hygiene Data'!$D$13,0,10*ROW('Hygiene Data'!D57)))</f>
        <v/>
      </c>
      <c r="DR63" s="369" t="str">
        <f ca="1">+IF(OFFSET('Hygiene Data'!$E$11,0,10*ROW('Hygiene Data'!E57))="","",OFFSET('Hygiene Data'!$E$11,0,10*ROW('Hygiene Data'!E57)))</f>
        <v/>
      </c>
      <c r="DS63" s="369" t="str">
        <f ca="1">+IF(OFFSET('Hygiene Data'!$E$12,0,10*ROW('Hygiene Data'!E57))="","",OFFSET('Hygiene Data'!$E$12,0,10*ROW('Hygiene Data'!E57)))</f>
        <v/>
      </c>
      <c r="DT63" s="369" t="str">
        <f ca="1">+IF(OFFSET('Hygiene Data'!$E$13,0,10*ROW('Hygiene Data'!E57))="","",OFFSET('Hygiene Data'!$E$13,0,10*ROW('Hygiene Data'!E57)))</f>
        <v/>
      </c>
      <c r="DU63" s="369" t="str">
        <f ca="1">+IF(OFFSET('Hygiene Data'!$F$11,0,10*ROW('Hygiene Data'!F57))="","",OFFSET('Hygiene Data'!$F$11,0,10*ROW('Hygiene Data'!F57)))</f>
        <v/>
      </c>
      <c r="DV63" s="369" t="str">
        <f ca="1">+IF(OFFSET('Hygiene Data'!$F$12,0,10*ROW('Hygiene Data'!F57))="","",OFFSET('Hygiene Data'!$F$12,0,10*ROW('Hygiene Data'!F57)))</f>
        <v/>
      </c>
      <c r="DW63" s="369" t="str">
        <f ca="1">+IF(OFFSET('Hygiene Data'!$F$13,0,10*ROW('Hygiene Data'!F57))="","",OFFSET('Hygiene Data'!$F$13,0,10*ROW('Hygiene Data'!F57)))</f>
        <v/>
      </c>
      <c r="DX63" s="369" t="str">
        <f ca="1">+IF(OFFSET('Hygiene Data'!$G$11,0,10*ROW('Hygiene Data'!G57))="","",OFFSET('Hygiene Data'!$G$11,0,10*ROW('Hygiene Data'!G57)))</f>
        <v/>
      </c>
      <c r="DY63" s="369" t="str">
        <f ca="1">+IF(OFFSET('Hygiene Data'!$G$12,0,10*ROW('Hygiene Data'!G57))="","",OFFSET('Hygiene Data'!$G$12,0,10*ROW('Hygiene Data'!G57)))</f>
        <v/>
      </c>
      <c r="DZ63" s="369" t="str">
        <f ca="1">+IF(OFFSET('Hygiene Data'!$G$13,0,10*ROW('Hygiene Data'!G57))="","",OFFSET('Hygiene Data'!$G$13,0,10*ROW('Hygiene Data'!G57)))</f>
        <v/>
      </c>
      <c r="EA63" s="369" t="str">
        <f ca="1">+IF(OFFSET('Hygiene Data'!$H$11,0,10*ROW('Hygiene Data'!H57))="","",OFFSET('Hygiene Data'!$H$11,0,10*ROW('Hygiene Data'!H57)))</f>
        <v/>
      </c>
      <c r="EB63" s="369" t="str">
        <f ca="1">+IF(OFFSET('Hygiene Data'!$H$12,0,10*ROW('Hygiene Data'!H57))="","",OFFSET('Hygiene Data'!$H$12,0,10*ROW('Hygiene Data'!H57)))</f>
        <v/>
      </c>
      <c r="EC63" s="369" t="str">
        <f ca="1">+IF(OFFSET('Hygiene Data'!$H$13,0,10*ROW('Hygiene Data'!H57))="","",OFFSET('Hygiene Data'!$H$13,0,10*ROW('Hygiene Data'!H57)))</f>
        <v/>
      </c>
      <c r="ED63" s="369" t="str">
        <f ca="1">+IF(OFFSET('Hygiene Data'!$I$11,0,10*ROW('Hygiene Data'!I57))="","",OFFSET('Hygiene Data'!$I$11,0,10*ROW('Hygiene Data'!I57)))</f>
        <v/>
      </c>
      <c r="EE63" s="369" t="str">
        <f ca="1">+IF(OFFSET('Hygiene Data'!$I$12,0,10*ROW('Hygiene Data'!I57))="","",OFFSET('Hygiene Data'!$I$12,0,10*ROW('Hygiene Data'!I57)))</f>
        <v/>
      </c>
      <c r="EF63" s="369" t="str">
        <f ca="1">+IF(OFFSET('Hygiene Data'!$I$13,0,10*ROW('Hygiene Data'!I57))="","",OFFSET('Hygiene Data'!$I$13,0,10*ROW('Hygiene Data'!I57)))</f>
        <v/>
      </c>
    </row>
    <row r="64" spans="1:136" x14ac:dyDescent="0.25">
      <c r="A64" s="478" t="str">
        <f ca="1">+IF(OFFSET('Water Data'!$B$2,0,10*ROW('Water Data'!E58))="","",OFFSET('Water Data'!$B$2,0,10*ROW('Water Data'!E58)))</f>
        <v/>
      </c>
      <c r="B64" s="47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5" t="str">
        <f t="shared" ca="1" si="0"/>
        <v/>
      </c>
      <c r="D64" s="50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9" t="str">
        <f ca="1">+IF(OFFSET('Water Data'!$D$27,0,10*ROW('Water Data'!D58))="","",OFFSET('Water Data'!$D$27,0,10*ROW('Water Data'!D58)))</f>
        <v/>
      </c>
      <c r="BT64" s="369" t="str">
        <f ca="1">+IF(OFFSET('Water Data'!$D$28,0,10*ROW('Water Data'!D58))="","",OFFSET('Water Data'!$D$28,0,10*ROW('Water Data'!D58)))</f>
        <v/>
      </c>
      <c r="BU64" s="369" t="str">
        <f ca="1">+IF(OFFSET('Water Data'!$D$29,0,10*ROW('Water Data'!D58))="","",OFFSET('Water Data'!$D$29,0,10*ROW('Water Data'!D58)))</f>
        <v/>
      </c>
      <c r="BV64" s="369" t="str">
        <f ca="1">+IF(OFFSET('Water Data'!$E$27,0,10*ROW('Water Data'!E58))="","",OFFSET('Water Data'!$E$27,0,10*ROW('Water Data'!E58)))</f>
        <v/>
      </c>
      <c r="BW64" s="369" t="str">
        <f ca="1">+IF(OFFSET('Water Data'!$E$28,0,10*ROW('Water Data'!E58))="","",OFFSET('Water Data'!$E$28,0,10*ROW('Water Data'!E58)))</f>
        <v/>
      </c>
      <c r="BX64" s="369" t="str">
        <f ca="1">+IF(OFFSET('Water Data'!$E$29,0,10*ROW('Water Data'!E58))="","",OFFSET('Water Data'!$E$29,0,10*ROW('Water Data'!E58)))</f>
        <v/>
      </c>
      <c r="BY64" s="369" t="str">
        <f ca="1">+IF(OFFSET('Water Data'!$F$27,0,10*ROW('Water Data'!F58))="","",OFFSET('Water Data'!$F$27,0,10*ROW('Water Data'!F58)))</f>
        <v/>
      </c>
      <c r="BZ64" s="369" t="str">
        <f ca="1">+IF(OFFSET('Water Data'!$F$28,0,10*ROW('Water Data'!F58))="","",OFFSET('Water Data'!$F$28,0,10*ROW('Water Data'!F58)))</f>
        <v/>
      </c>
      <c r="CA64" s="369" t="str">
        <f ca="1">+IF(OFFSET('Water Data'!$F$29,0,10*ROW('Water Data'!F58))="","",OFFSET('Water Data'!$F$29,0,10*ROW('Water Data'!F58)))</f>
        <v/>
      </c>
      <c r="CB64" s="369" t="str">
        <f ca="1">+IF(OFFSET('Water Data'!$G$27,0,10*ROW('Water Data'!G58))="","",OFFSET('Water Data'!$G$27,0,10*ROW('Water Data'!G58)))</f>
        <v/>
      </c>
      <c r="CC64" s="369" t="str">
        <f ca="1">+IF(OFFSET('Water Data'!$G$28,0,10*ROW('Water Data'!G58))="","",OFFSET('Water Data'!$G$28,0,10*ROW('Water Data'!G58)))</f>
        <v/>
      </c>
      <c r="CD64" s="369" t="str">
        <f ca="1">+IF(OFFSET('Water Data'!$G$29,0,10*ROW('Water Data'!G58))="","",OFFSET('Water Data'!$G$29,0,10*ROW('Water Data'!G58)))</f>
        <v/>
      </c>
      <c r="CE64" s="369" t="str">
        <f ca="1">+IF(OFFSET('Water Data'!$H$27,0,10*ROW('Water Data'!H58))="","",OFFSET('Water Data'!$H$27,0,10*ROW('Water Data'!H58)))</f>
        <v/>
      </c>
      <c r="CF64" s="369" t="str">
        <f ca="1">+IF(OFFSET('Water Data'!$H$28,0,10*ROW('Water Data'!H58))="","",OFFSET('Water Data'!$H$28,0,10*ROW('Water Data'!H58)))</f>
        <v/>
      </c>
      <c r="CG64" s="369" t="str">
        <f ca="1">+IF(OFFSET('Water Data'!$H$29,0,10*ROW('Water Data'!H58))="","",OFFSET('Water Data'!$H$29,0,10*ROW('Water Data'!H58)))</f>
        <v/>
      </c>
      <c r="CH64" s="369" t="str">
        <f ca="1">+IF(OFFSET('Water Data'!$I$27,0,10*ROW('Water Data'!I58))="","",OFFSET('Water Data'!$I$27,0,10*ROW('Water Data'!I58)))</f>
        <v/>
      </c>
      <c r="CI64" s="369" t="str">
        <f ca="1">+IF(OFFSET('Water Data'!$I$28,0,10*ROW('Water Data'!I58))="","",OFFSET('Water Data'!$I$28,0,10*ROW('Water Data'!I58)))</f>
        <v/>
      </c>
      <c r="CJ64" s="369" t="str">
        <f ca="1">+IF(OFFSET('Water Data'!$I$29,0,10*ROW('Water Data'!I58))="","",OFFSET('Water Data'!$I$29,0,10*ROW('Water Data'!I58)))</f>
        <v/>
      </c>
      <c r="CK64" s="369" t="str">
        <f ca="1">+IF(OFFSET('Sanitation Data'!$D$28,0,10*ROW('Sanitation Data'!D58))="","",OFFSET('Sanitation Data'!$D$28,0,10*ROW('Sanitation Data'!D58)))</f>
        <v/>
      </c>
      <c r="CL64" s="369" t="str">
        <f ca="1">+IF(OFFSET('Sanitation Data'!$D$29,0,10*ROW('Sanitation Data'!D58))="","",OFFSET('Sanitation Data'!$D$29,0,10*ROW('Sanitation Data'!D58)))</f>
        <v/>
      </c>
      <c r="CM64" s="369" t="str">
        <f ca="1">+IF(OFFSET('Sanitation Data'!$D$30,0,10*ROW('Sanitation Data'!D58))="","",OFFSET('Sanitation Data'!$D$30,0,10*ROW('Sanitation Data'!D58)))</f>
        <v/>
      </c>
      <c r="CN64" s="369" t="str">
        <f ca="1">+IF(OFFSET('Sanitation Data'!$D$31,0,10*ROW('Sanitation Data'!D58))="","",OFFSET('Sanitation Data'!$D$31,0,10*ROW('Sanitation Data'!D58)))</f>
        <v/>
      </c>
      <c r="CO64" s="369" t="str">
        <f ca="1">+IF(OFFSET('Sanitation Data'!$D$32,0,10*ROW('Sanitation Data'!D58))="","",OFFSET('Sanitation Data'!$D$32,0,10*ROW('Sanitation Data'!D58)))</f>
        <v/>
      </c>
      <c r="CP64" s="369" t="str">
        <f ca="1">+IF(OFFSET('Sanitation Data'!$E$28,0,10*ROW('Sanitation Data'!E58))="","",OFFSET('Sanitation Data'!$E$28,0,10*ROW('Sanitation Data'!E58)))</f>
        <v/>
      </c>
      <c r="CQ64" s="369" t="str">
        <f ca="1">+IF(OFFSET('Sanitation Data'!$E$29,0,10*ROW('Sanitation Data'!E58))="","",OFFSET('Sanitation Data'!$E$29,0,10*ROW('Sanitation Data'!E58)))</f>
        <v/>
      </c>
      <c r="CR64" s="369" t="str">
        <f ca="1">+IF(OFFSET('Sanitation Data'!$E$30,0,10*ROW('Sanitation Data'!E58))="","",OFFSET('Sanitation Data'!$E$30,0,10*ROW('Sanitation Data'!E58)))</f>
        <v/>
      </c>
      <c r="CS64" s="369" t="str">
        <f ca="1">+IF(OFFSET('Sanitation Data'!$E$31,0,10*ROW('Sanitation Data'!E58))="","",OFFSET('Sanitation Data'!$E$31,0,10*ROW('Sanitation Data'!E58)))</f>
        <v/>
      </c>
      <c r="CT64" s="369" t="str">
        <f ca="1">+IF(OFFSET('Sanitation Data'!$E$32,0,10*ROW('Sanitation Data'!E58))="","",OFFSET('Sanitation Data'!$E$32,0,10*ROW('Sanitation Data'!E58)))</f>
        <v/>
      </c>
      <c r="CU64" s="369" t="str">
        <f ca="1">+IF(OFFSET('Sanitation Data'!$F$28,0,10*ROW('Sanitation Data'!F58))="","",OFFSET('Sanitation Data'!$F$28,0,10*ROW('Sanitation Data'!F58)))</f>
        <v/>
      </c>
      <c r="CV64" s="369" t="str">
        <f ca="1">+IF(OFFSET('Sanitation Data'!$F$29,0,10*ROW('Sanitation Data'!F58))="","",OFFSET('Sanitation Data'!$F$29,0,10*ROW('Sanitation Data'!F58)))</f>
        <v/>
      </c>
      <c r="CW64" s="369" t="str">
        <f ca="1">+IF(OFFSET('Sanitation Data'!$F$30,0,10*ROW('Sanitation Data'!F58))="","",OFFSET('Sanitation Data'!$F$30,0,10*ROW('Sanitation Data'!F58)))</f>
        <v/>
      </c>
      <c r="CX64" s="369" t="str">
        <f ca="1">+IF(OFFSET('Sanitation Data'!$F$31,0,10*ROW('Sanitation Data'!F58))="","",OFFSET('Sanitation Data'!$F$31,0,10*ROW('Sanitation Data'!F58)))</f>
        <v/>
      </c>
      <c r="CY64" s="369" t="str">
        <f ca="1">+IF(OFFSET('Sanitation Data'!$F$32,0,10*ROW('Sanitation Data'!F58))="","",OFFSET('Sanitation Data'!$F$32,0,10*ROW('Sanitation Data'!F58)))</f>
        <v/>
      </c>
      <c r="CZ64" s="369" t="str">
        <f ca="1">+IF(OFFSET('Sanitation Data'!$G$28,0,10*ROW('Sanitation Data'!G58))="","",OFFSET('Sanitation Data'!$G$28,0,10*ROW('Sanitation Data'!G58)))</f>
        <v/>
      </c>
      <c r="DA64" s="369" t="str">
        <f ca="1">+IF(OFFSET('Sanitation Data'!$G$29,0,10*ROW('Sanitation Data'!G58))="","",OFFSET('Sanitation Data'!$G$29,0,10*ROW('Sanitation Data'!G58)))</f>
        <v/>
      </c>
      <c r="DB64" s="369" t="str">
        <f ca="1">+IF(OFFSET('Sanitation Data'!$G$30,0,10*ROW('Sanitation Data'!G58))="","",OFFSET('Sanitation Data'!$G$30,0,10*ROW('Sanitation Data'!G58)))</f>
        <v/>
      </c>
      <c r="DC64" s="369" t="str">
        <f ca="1">+IF(OFFSET('Sanitation Data'!$G$31,0,10*ROW('Sanitation Data'!G58))="","",OFFSET('Sanitation Data'!$G$31,0,10*ROW('Sanitation Data'!G58)))</f>
        <v/>
      </c>
      <c r="DD64" s="369" t="str">
        <f ca="1">+IF(OFFSET('Sanitation Data'!$G$32,0,10*ROW('Sanitation Data'!G58))="","",OFFSET('Sanitation Data'!$G$32,0,10*ROW('Sanitation Data'!G58)))</f>
        <v/>
      </c>
      <c r="DE64" s="369" t="str">
        <f ca="1">+IF(OFFSET('Sanitation Data'!$H$28,0,10*ROW('Sanitation Data'!H58))="","",OFFSET('Sanitation Data'!$H$28,0,10*ROW('Sanitation Data'!H58)))</f>
        <v/>
      </c>
      <c r="DF64" s="369" t="str">
        <f ca="1">+IF(OFFSET('Sanitation Data'!$H$29,0,10*ROW('Sanitation Data'!H58))="","",OFFSET('Sanitation Data'!$H$29,0,10*ROW('Sanitation Data'!H58)))</f>
        <v/>
      </c>
      <c r="DG64" s="369" t="str">
        <f ca="1">+IF(OFFSET('Sanitation Data'!$H$30,0,10*ROW('Sanitation Data'!H58))="","",OFFSET('Sanitation Data'!$H$30,0,10*ROW('Sanitation Data'!H58)))</f>
        <v/>
      </c>
      <c r="DH64" s="369" t="str">
        <f ca="1">+IF(OFFSET('Sanitation Data'!$H$31,0,10*ROW('Sanitation Data'!H58))="","",OFFSET('Sanitation Data'!$H$31,0,10*ROW('Sanitation Data'!H58)))</f>
        <v/>
      </c>
      <c r="DI64" s="369" t="str">
        <f ca="1">+IF(OFFSET('Sanitation Data'!$H$32,0,10*ROW('Sanitation Data'!H58))="","",OFFSET('Sanitation Data'!$H$32,0,10*ROW('Sanitation Data'!H58)))</f>
        <v/>
      </c>
      <c r="DJ64" s="369" t="str">
        <f ca="1">+IF(OFFSET('Sanitation Data'!$I$28,0,10*ROW('Sanitation Data'!I58))="","",OFFSET('Sanitation Data'!$I$28,0,10*ROW('Sanitation Data'!I58)))</f>
        <v/>
      </c>
      <c r="DK64" s="369" t="str">
        <f ca="1">+IF(OFFSET('Sanitation Data'!$I$29,0,10*ROW('Sanitation Data'!I58))="","",OFFSET('Sanitation Data'!$I$29,0,10*ROW('Sanitation Data'!I58)))</f>
        <v/>
      </c>
      <c r="DL64" s="369" t="str">
        <f ca="1">+IF(OFFSET('Sanitation Data'!$I$30,0,10*ROW('Sanitation Data'!I58))="","",OFFSET('Sanitation Data'!$I$30,0,10*ROW('Sanitation Data'!I58)))</f>
        <v/>
      </c>
      <c r="DM64" s="369" t="str">
        <f ca="1">+IF(OFFSET('Sanitation Data'!$I$31,0,10*ROW('Sanitation Data'!I58))="","",OFFSET('Sanitation Data'!$I$31,0,10*ROW('Sanitation Data'!I58)))</f>
        <v/>
      </c>
      <c r="DN64" s="369" t="str">
        <f ca="1">+IF(OFFSET('Sanitation Data'!$I$32,0,10*ROW('Sanitation Data'!I58))="","",OFFSET('Sanitation Data'!$I$32,0,10*ROW('Sanitation Data'!I58)))</f>
        <v/>
      </c>
      <c r="DO64" s="369" t="str">
        <f ca="1">+IF(OFFSET('Hygiene Data'!$D$11,0,10*ROW('Hygiene Data'!D58))="","",OFFSET('Hygiene Data'!$D$11,0,10*ROW('Hygiene Data'!D58)))</f>
        <v/>
      </c>
      <c r="DP64" s="369" t="str">
        <f ca="1">+IF(OFFSET('Hygiene Data'!$D$12,0,10*ROW('Hygiene Data'!D58))="","",OFFSET('Hygiene Data'!$D$12,0,10*ROW('Hygiene Data'!D58)))</f>
        <v/>
      </c>
      <c r="DQ64" s="369" t="str">
        <f ca="1">+IF(OFFSET('Hygiene Data'!$D$13,0,10*ROW('Hygiene Data'!D58))="","",OFFSET('Hygiene Data'!$D$13,0,10*ROW('Hygiene Data'!D58)))</f>
        <v/>
      </c>
      <c r="DR64" s="369" t="str">
        <f ca="1">+IF(OFFSET('Hygiene Data'!$E$11,0,10*ROW('Hygiene Data'!E58))="","",OFFSET('Hygiene Data'!$E$11,0,10*ROW('Hygiene Data'!E58)))</f>
        <v/>
      </c>
      <c r="DS64" s="369" t="str">
        <f ca="1">+IF(OFFSET('Hygiene Data'!$E$12,0,10*ROW('Hygiene Data'!E58))="","",OFFSET('Hygiene Data'!$E$12,0,10*ROW('Hygiene Data'!E58)))</f>
        <v/>
      </c>
      <c r="DT64" s="369" t="str">
        <f ca="1">+IF(OFFSET('Hygiene Data'!$E$13,0,10*ROW('Hygiene Data'!E58))="","",OFFSET('Hygiene Data'!$E$13,0,10*ROW('Hygiene Data'!E58)))</f>
        <v/>
      </c>
      <c r="DU64" s="369" t="str">
        <f ca="1">+IF(OFFSET('Hygiene Data'!$F$11,0,10*ROW('Hygiene Data'!F58))="","",OFFSET('Hygiene Data'!$F$11,0,10*ROW('Hygiene Data'!F58)))</f>
        <v/>
      </c>
      <c r="DV64" s="369" t="str">
        <f ca="1">+IF(OFFSET('Hygiene Data'!$F$12,0,10*ROW('Hygiene Data'!F58))="","",OFFSET('Hygiene Data'!$F$12,0,10*ROW('Hygiene Data'!F58)))</f>
        <v/>
      </c>
      <c r="DW64" s="369" t="str">
        <f ca="1">+IF(OFFSET('Hygiene Data'!$F$13,0,10*ROW('Hygiene Data'!F58))="","",OFFSET('Hygiene Data'!$F$13,0,10*ROW('Hygiene Data'!F58)))</f>
        <v/>
      </c>
      <c r="DX64" s="369" t="str">
        <f ca="1">+IF(OFFSET('Hygiene Data'!$G$11,0,10*ROW('Hygiene Data'!G58))="","",OFFSET('Hygiene Data'!$G$11,0,10*ROW('Hygiene Data'!G58)))</f>
        <v/>
      </c>
      <c r="DY64" s="369" t="str">
        <f ca="1">+IF(OFFSET('Hygiene Data'!$G$12,0,10*ROW('Hygiene Data'!G58))="","",OFFSET('Hygiene Data'!$G$12,0,10*ROW('Hygiene Data'!G58)))</f>
        <v/>
      </c>
      <c r="DZ64" s="369" t="str">
        <f ca="1">+IF(OFFSET('Hygiene Data'!$G$13,0,10*ROW('Hygiene Data'!G58))="","",OFFSET('Hygiene Data'!$G$13,0,10*ROW('Hygiene Data'!G58)))</f>
        <v/>
      </c>
      <c r="EA64" s="369" t="str">
        <f ca="1">+IF(OFFSET('Hygiene Data'!$H$11,0,10*ROW('Hygiene Data'!H58))="","",OFFSET('Hygiene Data'!$H$11,0,10*ROW('Hygiene Data'!H58)))</f>
        <v/>
      </c>
      <c r="EB64" s="369" t="str">
        <f ca="1">+IF(OFFSET('Hygiene Data'!$H$12,0,10*ROW('Hygiene Data'!H58))="","",OFFSET('Hygiene Data'!$H$12,0,10*ROW('Hygiene Data'!H58)))</f>
        <v/>
      </c>
      <c r="EC64" s="369" t="str">
        <f ca="1">+IF(OFFSET('Hygiene Data'!$H$13,0,10*ROW('Hygiene Data'!H58))="","",OFFSET('Hygiene Data'!$H$13,0,10*ROW('Hygiene Data'!H58)))</f>
        <v/>
      </c>
      <c r="ED64" s="369" t="str">
        <f ca="1">+IF(OFFSET('Hygiene Data'!$I$11,0,10*ROW('Hygiene Data'!I58))="","",OFFSET('Hygiene Data'!$I$11,0,10*ROW('Hygiene Data'!I58)))</f>
        <v/>
      </c>
      <c r="EE64" s="369" t="str">
        <f ca="1">+IF(OFFSET('Hygiene Data'!$I$12,0,10*ROW('Hygiene Data'!I58))="","",OFFSET('Hygiene Data'!$I$12,0,10*ROW('Hygiene Data'!I58)))</f>
        <v/>
      </c>
      <c r="EF64" s="369" t="str">
        <f ca="1">+IF(OFFSET('Hygiene Data'!$I$13,0,10*ROW('Hygiene Data'!I58))="","",OFFSET('Hygiene Data'!$I$13,0,10*ROW('Hygiene Data'!I58)))</f>
        <v/>
      </c>
    </row>
    <row r="65" spans="1:136" x14ac:dyDescent="0.25">
      <c r="A65" s="478" t="str">
        <f ca="1">+IF(OFFSET('Water Data'!$B$2,0,10*ROW('Water Data'!E59))="","",OFFSET('Water Data'!$B$2,0,10*ROW('Water Data'!E59)))</f>
        <v/>
      </c>
      <c r="B65" s="47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5" t="str">
        <f t="shared" ca="1" si="0"/>
        <v/>
      </c>
      <c r="D65" s="50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9" t="str">
        <f ca="1">+IF(OFFSET('Water Data'!$D$27,0,10*ROW('Water Data'!D59))="","",OFFSET('Water Data'!$D$27,0,10*ROW('Water Data'!D59)))</f>
        <v/>
      </c>
      <c r="BT65" s="369" t="str">
        <f ca="1">+IF(OFFSET('Water Data'!$D$28,0,10*ROW('Water Data'!D59))="","",OFFSET('Water Data'!$D$28,0,10*ROW('Water Data'!D59)))</f>
        <v/>
      </c>
      <c r="BU65" s="369" t="str">
        <f ca="1">+IF(OFFSET('Water Data'!$D$29,0,10*ROW('Water Data'!D59))="","",OFFSET('Water Data'!$D$29,0,10*ROW('Water Data'!D59)))</f>
        <v/>
      </c>
      <c r="BV65" s="369" t="str">
        <f ca="1">+IF(OFFSET('Water Data'!$E$27,0,10*ROW('Water Data'!E59))="","",OFFSET('Water Data'!$E$27,0,10*ROW('Water Data'!E59)))</f>
        <v/>
      </c>
      <c r="BW65" s="369" t="str">
        <f ca="1">+IF(OFFSET('Water Data'!$E$28,0,10*ROW('Water Data'!E59))="","",OFFSET('Water Data'!$E$28,0,10*ROW('Water Data'!E59)))</f>
        <v/>
      </c>
      <c r="BX65" s="369" t="str">
        <f ca="1">+IF(OFFSET('Water Data'!$E$29,0,10*ROW('Water Data'!E59))="","",OFFSET('Water Data'!$E$29,0,10*ROW('Water Data'!E59)))</f>
        <v/>
      </c>
      <c r="BY65" s="369" t="str">
        <f ca="1">+IF(OFFSET('Water Data'!$F$27,0,10*ROW('Water Data'!F59))="","",OFFSET('Water Data'!$F$27,0,10*ROW('Water Data'!F59)))</f>
        <v/>
      </c>
      <c r="BZ65" s="369" t="str">
        <f ca="1">+IF(OFFSET('Water Data'!$F$28,0,10*ROW('Water Data'!F59))="","",OFFSET('Water Data'!$F$28,0,10*ROW('Water Data'!F59)))</f>
        <v/>
      </c>
      <c r="CA65" s="369" t="str">
        <f ca="1">+IF(OFFSET('Water Data'!$F$29,0,10*ROW('Water Data'!F59))="","",OFFSET('Water Data'!$F$29,0,10*ROW('Water Data'!F59)))</f>
        <v/>
      </c>
      <c r="CB65" s="369" t="str">
        <f ca="1">+IF(OFFSET('Water Data'!$G$27,0,10*ROW('Water Data'!G59))="","",OFFSET('Water Data'!$G$27,0,10*ROW('Water Data'!G59)))</f>
        <v/>
      </c>
      <c r="CC65" s="369" t="str">
        <f ca="1">+IF(OFFSET('Water Data'!$G$28,0,10*ROW('Water Data'!G59))="","",OFFSET('Water Data'!$G$28,0,10*ROW('Water Data'!G59)))</f>
        <v/>
      </c>
      <c r="CD65" s="369" t="str">
        <f ca="1">+IF(OFFSET('Water Data'!$G$29,0,10*ROW('Water Data'!G59))="","",OFFSET('Water Data'!$G$29,0,10*ROW('Water Data'!G59)))</f>
        <v/>
      </c>
      <c r="CE65" s="369" t="str">
        <f ca="1">+IF(OFFSET('Water Data'!$H$27,0,10*ROW('Water Data'!H59))="","",OFFSET('Water Data'!$H$27,0,10*ROW('Water Data'!H59)))</f>
        <v/>
      </c>
      <c r="CF65" s="369" t="str">
        <f ca="1">+IF(OFFSET('Water Data'!$H$28,0,10*ROW('Water Data'!H59))="","",OFFSET('Water Data'!$H$28,0,10*ROW('Water Data'!H59)))</f>
        <v/>
      </c>
      <c r="CG65" s="369" t="str">
        <f ca="1">+IF(OFFSET('Water Data'!$H$29,0,10*ROW('Water Data'!H59))="","",OFFSET('Water Data'!$H$29,0,10*ROW('Water Data'!H59)))</f>
        <v/>
      </c>
      <c r="CH65" s="369" t="str">
        <f ca="1">+IF(OFFSET('Water Data'!$I$27,0,10*ROW('Water Data'!I59))="","",OFFSET('Water Data'!$I$27,0,10*ROW('Water Data'!I59)))</f>
        <v/>
      </c>
      <c r="CI65" s="369" t="str">
        <f ca="1">+IF(OFFSET('Water Data'!$I$28,0,10*ROW('Water Data'!I59))="","",OFFSET('Water Data'!$I$28,0,10*ROW('Water Data'!I59)))</f>
        <v/>
      </c>
      <c r="CJ65" s="369" t="str">
        <f ca="1">+IF(OFFSET('Water Data'!$I$29,0,10*ROW('Water Data'!I59))="","",OFFSET('Water Data'!$I$29,0,10*ROW('Water Data'!I59)))</f>
        <v/>
      </c>
      <c r="CK65" s="369" t="str">
        <f ca="1">+IF(OFFSET('Sanitation Data'!$D$28,0,10*ROW('Sanitation Data'!D59))="","",OFFSET('Sanitation Data'!$D$28,0,10*ROW('Sanitation Data'!D59)))</f>
        <v/>
      </c>
      <c r="CL65" s="369" t="str">
        <f ca="1">+IF(OFFSET('Sanitation Data'!$D$29,0,10*ROW('Sanitation Data'!D59))="","",OFFSET('Sanitation Data'!$D$29,0,10*ROW('Sanitation Data'!D59)))</f>
        <v/>
      </c>
      <c r="CM65" s="369" t="str">
        <f ca="1">+IF(OFFSET('Sanitation Data'!$D$30,0,10*ROW('Sanitation Data'!D59))="","",OFFSET('Sanitation Data'!$D$30,0,10*ROW('Sanitation Data'!D59)))</f>
        <v/>
      </c>
      <c r="CN65" s="369" t="str">
        <f ca="1">+IF(OFFSET('Sanitation Data'!$D$31,0,10*ROW('Sanitation Data'!D59))="","",OFFSET('Sanitation Data'!$D$31,0,10*ROW('Sanitation Data'!D59)))</f>
        <v/>
      </c>
      <c r="CO65" s="369" t="str">
        <f ca="1">+IF(OFFSET('Sanitation Data'!$D$32,0,10*ROW('Sanitation Data'!D59))="","",OFFSET('Sanitation Data'!$D$32,0,10*ROW('Sanitation Data'!D59)))</f>
        <v/>
      </c>
      <c r="CP65" s="369" t="str">
        <f ca="1">+IF(OFFSET('Sanitation Data'!$E$28,0,10*ROW('Sanitation Data'!E59))="","",OFFSET('Sanitation Data'!$E$28,0,10*ROW('Sanitation Data'!E59)))</f>
        <v/>
      </c>
      <c r="CQ65" s="369" t="str">
        <f ca="1">+IF(OFFSET('Sanitation Data'!$E$29,0,10*ROW('Sanitation Data'!E59))="","",OFFSET('Sanitation Data'!$E$29,0,10*ROW('Sanitation Data'!E59)))</f>
        <v/>
      </c>
      <c r="CR65" s="369" t="str">
        <f ca="1">+IF(OFFSET('Sanitation Data'!$E$30,0,10*ROW('Sanitation Data'!E59))="","",OFFSET('Sanitation Data'!$E$30,0,10*ROW('Sanitation Data'!E59)))</f>
        <v/>
      </c>
      <c r="CS65" s="369" t="str">
        <f ca="1">+IF(OFFSET('Sanitation Data'!$E$31,0,10*ROW('Sanitation Data'!E59))="","",OFFSET('Sanitation Data'!$E$31,0,10*ROW('Sanitation Data'!E59)))</f>
        <v/>
      </c>
      <c r="CT65" s="369" t="str">
        <f ca="1">+IF(OFFSET('Sanitation Data'!$E$32,0,10*ROW('Sanitation Data'!E59))="","",OFFSET('Sanitation Data'!$E$32,0,10*ROW('Sanitation Data'!E59)))</f>
        <v/>
      </c>
      <c r="CU65" s="369" t="str">
        <f ca="1">+IF(OFFSET('Sanitation Data'!$F$28,0,10*ROW('Sanitation Data'!F59))="","",OFFSET('Sanitation Data'!$F$28,0,10*ROW('Sanitation Data'!F59)))</f>
        <v/>
      </c>
      <c r="CV65" s="369" t="str">
        <f ca="1">+IF(OFFSET('Sanitation Data'!$F$29,0,10*ROW('Sanitation Data'!F59))="","",OFFSET('Sanitation Data'!$F$29,0,10*ROW('Sanitation Data'!F59)))</f>
        <v/>
      </c>
      <c r="CW65" s="369" t="str">
        <f ca="1">+IF(OFFSET('Sanitation Data'!$F$30,0,10*ROW('Sanitation Data'!F59))="","",OFFSET('Sanitation Data'!$F$30,0,10*ROW('Sanitation Data'!F59)))</f>
        <v/>
      </c>
      <c r="CX65" s="369" t="str">
        <f ca="1">+IF(OFFSET('Sanitation Data'!$F$31,0,10*ROW('Sanitation Data'!F59))="","",OFFSET('Sanitation Data'!$F$31,0,10*ROW('Sanitation Data'!F59)))</f>
        <v/>
      </c>
      <c r="CY65" s="369" t="str">
        <f ca="1">+IF(OFFSET('Sanitation Data'!$F$32,0,10*ROW('Sanitation Data'!F59))="","",OFFSET('Sanitation Data'!$F$32,0,10*ROW('Sanitation Data'!F59)))</f>
        <v/>
      </c>
      <c r="CZ65" s="369" t="str">
        <f ca="1">+IF(OFFSET('Sanitation Data'!$G$28,0,10*ROW('Sanitation Data'!G59))="","",OFFSET('Sanitation Data'!$G$28,0,10*ROW('Sanitation Data'!G59)))</f>
        <v/>
      </c>
      <c r="DA65" s="369" t="str">
        <f ca="1">+IF(OFFSET('Sanitation Data'!$G$29,0,10*ROW('Sanitation Data'!G59))="","",OFFSET('Sanitation Data'!$G$29,0,10*ROW('Sanitation Data'!G59)))</f>
        <v/>
      </c>
      <c r="DB65" s="369" t="str">
        <f ca="1">+IF(OFFSET('Sanitation Data'!$G$30,0,10*ROW('Sanitation Data'!G59))="","",OFFSET('Sanitation Data'!$G$30,0,10*ROW('Sanitation Data'!G59)))</f>
        <v/>
      </c>
      <c r="DC65" s="369" t="str">
        <f ca="1">+IF(OFFSET('Sanitation Data'!$G$31,0,10*ROW('Sanitation Data'!G59))="","",OFFSET('Sanitation Data'!$G$31,0,10*ROW('Sanitation Data'!G59)))</f>
        <v/>
      </c>
      <c r="DD65" s="369" t="str">
        <f ca="1">+IF(OFFSET('Sanitation Data'!$G$32,0,10*ROW('Sanitation Data'!G59))="","",OFFSET('Sanitation Data'!$G$32,0,10*ROW('Sanitation Data'!G59)))</f>
        <v/>
      </c>
      <c r="DE65" s="369" t="str">
        <f ca="1">+IF(OFFSET('Sanitation Data'!$H$28,0,10*ROW('Sanitation Data'!H59))="","",OFFSET('Sanitation Data'!$H$28,0,10*ROW('Sanitation Data'!H59)))</f>
        <v/>
      </c>
      <c r="DF65" s="369" t="str">
        <f ca="1">+IF(OFFSET('Sanitation Data'!$H$29,0,10*ROW('Sanitation Data'!H59))="","",OFFSET('Sanitation Data'!$H$29,0,10*ROW('Sanitation Data'!H59)))</f>
        <v/>
      </c>
      <c r="DG65" s="369" t="str">
        <f ca="1">+IF(OFFSET('Sanitation Data'!$H$30,0,10*ROW('Sanitation Data'!H59))="","",OFFSET('Sanitation Data'!$H$30,0,10*ROW('Sanitation Data'!H59)))</f>
        <v/>
      </c>
      <c r="DH65" s="369" t="str">
        <f ca="1">+IF(OFFSET('Sanitation Data'!$H$31,0,10*ROW('Sanitation Data'!H59))="","",OFFSET('Sanitation Data'!$H$31,0,10*ROW('Sanitation Data'!H59)))</f>
        <v/>
      </c>
      <c r="DI65" s="369" t="str">
        <f ca="1">+IF(OFFSET('Sanitation Data'!$H$32,0,10*ROW('Sanitation Data'!H59))="","",OFFSET('Sanitation Data'!$H$32,0,10*ROW('Sanitation Data'!H59)))</f>
        <v/>
      </c>
      <c r="DJ65" s="369" t="str">
        <f ca="1">+IF(OFFSET('Sanitation Data'!$I$28,0,10*ROW('Sanitation Data'!I59))="","",OFFSET('Sanitation Data'!$I$28,0,10*ROW('Sanitation Data'!I59)))</f>
        <v/>
      </c>
      <c r="DK65" s="369" t="str">
        <f ca="1">+IF(OFFSET('Sanitation Data'!$I$29,0,10*ROW('Sanitation Data'!I59))="","",OFFSET('Sanitation Data'!$I$29,0,10*ROW('Sanitation Data'!I59)))</f>
        <v/>
      </c>
      <c r="DL65" s="369" t="str">
        <f ca="1">+IF(OFFSET('Sanitation Data'!$I$30,0,10*ROW('Sanitation Data'!I59))="","",OFFSET('Sanitation Data'!$I$30,0,10*ROW('Sanitation Data'!I59)))</f>
        <v/>
      </c>
      <c r="DM65" s="369" t="str">
        <f ca="1">+IF(OFFSET('Sanitation Data'!$I$31,0,10*ROW('Sanitation Data'!I59))="","",OFFSET('Sanitation Data'!$I$31,0,10*ROW('Sanitation Data'!I59)))</f>
        <v/>
      </c>
      <c r="DN65" s="369" t="str">
        <f ca="1">+IF(OFFSET('Sanitation Data'!$I$32,0,10*ROW('Sanitation Data'!I59))="","",OFFSET('Sanitation Data'!$I$32,0,10*ROW('Sanitation Data'!I59)))</f>
        <v/>
      </c>
      <c r="DO65" s="369" t="str">
        <f ca="1">+IF(OFFSET('Hygiene Data'!$D$11,0,10*ROW('Hygiene Data'!D59))="","",OFFSET('Hygiene Data'!$D$11,0,10*ROW('Hygiene Data'!D59)))</f>
        <v/>
      </c>
      <c r="DP65" s="369" t="str">
        <f ca="1">+IF(OFFSET('Hygiene Data'!$D$12,0,10*ROW('Hygiene Data'!D59))="","",OFFSET('Hygiene Data'!$D$12,0,10*ROW('Hygiene Data'!D59)))</f>
        <v/>
      </c>
      <c r="DQ65" s="369" t="str">
        <f ca="1">+IF(OFFSET('Hygiene Data'!$D$13,0,10*ROW('Hygiene Data'!D59))="","",OFFSET('Hygiene Data'!$D$13,0,10*ROW('Hygiene Data'!D59)))</f>
        <v/>
      </c>
      <c r="DR65" s="369" t="str">
        <f ca="1">+IF(OFFSET('Hygiene Data'!$E$11,0,10*ROW('Hygiene Data'!E59))="","",OFFSET('Hygiene Data'!$E$11,0,10*ROW('Hygiene Data'!E59)))</f>
        <v/>
      </c>
      <c r="DS65" s="369" t="str">
        <f ca="1">+IF(OFFSET('Hygiene Data'!$E$12,0,10*ROW('Hygiene Data'!E59))="","",OFFSET('Hygiene Data'!$E$12,0,10*ROW('Hygiene Data'!E59)))</f>
        <v/>
      </c>
      <c r="DT65" s="369" t="str">
        <f ca="1">+IF(OFFSET('Hygiene Data'!$E$13,0,10*ROW('Hygiene Data'!E59))="","",OFFSET('Hygiene Data'!$E$13,0,10*ROW('Hygiene Data'!E59)))</f>
        <v/>
      </c>
      <c r="DU65" s="369" t="str">
        <f ca="1">+IF(OFFSET('Hygiene Data'!$F$11,0,10*ROW('Hygiene Data'!F59))="","",OFFSET('Hygiene Data'!$F$11,0,10*ROW('Hygiene Data'!F59)))</f>
        <v/>
      </c>
      <c r="DV65" s="369" t="str">
        <f ca="1">+IF(OFFSET('Hygiene Data'!$F$12,0,10*ROW('Hygiene Data'!F59))="","",OFFSET('Hygiene Data'!$F$12,0,10*ROW('Hygiene Data'!F59)))</f>
        <v/>
      </c>
      <c r="DW65" s="369" t="str">
        <f ca="1">+IF(OFFSET('Hygiene Data'!$F$13,0,10*ROW('Hygiene Data'!F59))="","",OFFSET('Hygiene Data'!$F$13,0,10*ROW('Hygiene Data'!F59)))</f>
        <v/>
      </c>
      <c r="DX65" s="369" t="str">
        <f ca="1">+IF(OFFSET('Hygiene Data'!$G$11,0,10*ROW('Hygiene Data'!G59))="","",OFFSET('Hygiene Data'!$G$11,0,10*ROW('Hygiene Data'!G59)))</f>
        <v/>
      </c>
      <c r="DY65" s="369" t="str">
        <f ca="1">+IF(OFFSET('Hygiene Data'!$G$12,0,10*ROW('Hygiene Data'!G59))="","",OFFSET('Hygiene Data'!$G$12,0,10*ROW('Hygiene Data'!G59)))</f>
        <v/>
      </c>
      <c r="DZ65" s="369" t="str">
        <f ca="1">+IF(OFFSET('Hygiene Data'!$G$13,0,10*ROW('Hygiene Data'!G59))="","",OFFSET('Hygiene Data'!$G$13,0,10*ROW('Hygiene Data'!G59)))</f>
        <v/>
      </c>
      <c r="EA65" s="369" t="str">
        <f ca="1">+IF(OFFSET('Hygiene Data'!$H$11,0,10*ROW('Hygiene Data'!H59))="","",OFFSET('Hygiene Data'!$H$11,0,10*ROW('Hygiene Data'!H59)))</f>
        <v/>
      </c>
      <c r="EB65" s="369" t="str">
        <f ca="1">+IF(OFFSET('Hygiene Data'!$H$12,0,10*ROW('Hygiene Data'!H59))="","",OFFSET('Hygiene Data'!$H$12,0,10*ROW('Hygiene Data'!H59)))</f>
        <v/>
      </c>
      <c r="EC65" s="369" t="str">
        <f ca="1">+IF(OFFSET('Hygiene Data'!$H$13,0,10*ROW('Hygiene Data'!H59))="","",OFFSET('Hygiene Data'!$H$13,0,10*ROW('Hygiene Data'!H59)))</f>
        <v/>
      </c>
      <c r="ED65" s="369" t="str">
        <f ca="1">+IF(OFFSET('Hygiene Data'!$I$11,0,10*ROW('Hygiene Data'!I59))="","",OFFSET('Hygiene Data'!$I$11,0,10*ROW('Hygiene Data'!I59)))</f>
        <v/>
      </c>
      <c r="EE65" s="369" t="str">
        <f ca="1">+IF(OFFSET('Hygiene Data'!$I$12,0,10*ROW('Hygiene Data'!I59))="","",OFFSET('Hygiene Data'!$I$12,0,10*ROW('Hygiene Data'!I59)))</f>
        <v/>
      </c>
      <c r="EF65" s="369" t="str">
        <f ca="1">+IF(OFFSET('Hygiene Data'!$I$13,0,10*ROW('Hygiene Data'!I59))="","",OFFSET('Hygiene Data'!$I$13,0,10*ROW('Hygiene Data'!I59)))</f>
        <v/>
      </c>
    </row>
    <row r="66" spans="1:136" x14ac:dyDescent="0.25">
      <c r="A66" s="478" t="str">
        <f ca="1">+IF(OFFSET('Water Data'!$B$2,0,10*ROW('Water Data'!E60))="","",OFFSET('Water Data'!$B$2,0,10*ROW('Water Data'!E60)))</f>
        <v/>
      </c>
      <c r="B66" s="47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5" t="str">
        <f t="shared" ca="1" si="0"/>
        <v/>
      </c>
      <c r="D66" s="50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9" t="str">
        <f ca="1">+IF(OFFSET('Water Data'!$D$27,0,10*ROW('Water Data'!D60))="","",OFFSET('Water Data'!$D$27,0,10*ROW('Water Data'!D60)))</f>
        <v/>
      </c>
      <c r="BT66" s="369" t="str">
        <f ca="1">+IF(OFFSET('Water Data'!$D$28,0,10*ROW('Water Data'!D60))="","",OFFSET('Water Data'!$D$28,0,10*ROW('Water Data'!D60)))</f>
        <v/>
      </c>
      <c r="BU66" s="369" t="str">
        <f ca="1">+IF(OFFSET('Water Data'!$D$29,0,10*ROW('Water Data'!D60))="","",OFFSET('Water Data'!$D$29,0,10*ROW('Water Data'!D60)))</f>
        <v/>
      </c>
      <c r="BV66" s="369" t="str">
        <f ca="1">+IF(OFFSET('Water Data'!$E$27,0,10*ROW('Water Data'!E60))="","",OFFSET('Water Data'!$E$27,0,10*ROW('Water Data'!E60)))</f>
        <v/>
      </c>
      <c r="BW66" s="369" t="str">
        <f ca="1">+IF(OFFSET('Water Data'!$E$28,0,10*ROW('Water Data'!E60))="","",OFFSET('Water Data'!$E$28,0,10*ROW('Water Data'!E60)))</f>
        <v/>
      </c>
      <c r="BX66" s="369" t="str">
        <f ca="1">+IF(OFFSET('Water Data'!$E$29,0,10*ROW('Water Data'!E60))="","",OFFSET('Water Data'!$E$29,0,10*ROW('Water Data'!E60)))</f>
        <v/>
      </c>
      <c r="BY66" s="369" t="str">
        <f ca="1">+IF(OFFSET('Water Data'!$F$27,0,10*ROW('Water Data'!F60))="","",OFFSET('Water Data'!$F$27,0,10*ROW('Water Data'!F60)))</f>
        <v/>
      </c>
      <c r="BZ66" s="369" t="str">
        <f ca="1">+IF(OFFSET('Water Data'!$F$28,0,10*ROW('Water Data'!F60))="","",OFFSET('Water Data'!$F$28,0,10*ROW('Water Data'!F60)))</f>
        <v/>
      </c>
      <c r="CA66" s="369" t="str">
        <f ca="1">+IF(OFFSET('Water Data'!$F$29,0,10*ROW('Water Data'!F60))="","",OFFSET('Water Data'!$F$29,0,10*ROW('Water Data'!F60)))</f>
        <v/>
      </c>
      <c r="CB66" s="369" t="str">
        <f ca="1">+IF(OFFSET('Water Data'!$G$27,0,10*ROW('Water Data'!G60))="","",OFFSET('Water Data'!$G$27,0,10*ROW('Water Data'!G60)))</f>
        <v/>
      </c>
      <c r="CC66" s="369" t="str">
        <f ca="1">+IF(OFFSET('Water Data'!$G$28,0,10*ROW('Water Data'!G60))="","",OFFSET('Water Data'!$G$28,0,10*ROW('Water Data'!G60)))</f>
        <v/>
      </c>
      <c r="CD66" s="369" t="str">
        <f ca="1">+IF(OFFSET('Water Data'!$G$29,0,10*ROW('Water Data'!G60))="","",OFFSET('Water Data'!$G$29,0,10*ROW('Water Data'!G60)))</f>
        <v/>
      </c>
      <c r="CE66" s="369" t="str">
        <f ca="1">+IF(OFFSET('Water Data'!$H$27,0,10*ROW('Water Data'!H60))="","",OFFSET('Water Data'!$H$27,0,10*ROW('Water Data'!H60)))</f>
        <v/>
      </c>
      <c r="CF66" s="369" t="str">
        <f ca="1">+IF(OFFSET('Water Data'!$H$28,0,10*ROW('Water Data'!H60))="","",OFFSET('Water Data'!$H$28,0,10*ROW('Water Data'!H60)))</f>
        <v/>
      </c>
      <c r="CG66" s="369" t="str">
        <f ca="1">+IF(OFFSET('Water Data'!$H$29,0,10*ROW('Water Data'!H60))="","",OFFSET('Water Data'!$H$29,0,10*ROW('Water Data'!H60)))</f>
        <v/>
      </c>
      <c r="CH66" s="369" t="str">
        <f ca="1">+IF(OFFSET('Water Data'!$I$27,0,10*ROW('Water Data'!I60))="","",OFFSET('Water Data'!$I$27,0,10*ROW('Water Data'!I60)))</f>
        <v/>
      </c>
      <c r="CI66" s="369" t="str">
        <f ca="1">+IF(OFFSET('Water Data'!$I$28,0,10*ROW('Water Data'!I60))="","",OFFSET('Water Data'!$I$28,0,10*ROW('Water Data'!I60)))</f>
        <v/>
      </c>
      <c r="CJ66" s="369" t="str">
        <f ca="1">+IF(OFFSET('Water Data'!$I$29,0,10*ROW('Water Data'!I60))="","",OFFSET('Water Data'!$I$29,0,10*ROW('Water Data'!I60)))</f>
        <v/>
      </c>
      <c r="CK66" s="369" t="str">
        <f ca="1">+IF(OFFSET('Sanitation Data'!$D$28,0,10*ROW('Sanitation Data'!D60))="","",OFFSET('Sanitation Data'!$D$28,0,10*ROW('Sanitation Data'!D60)))</f>
        <v/>
      </c>
      <c r="CL66" s="369" t="str">
        <f ca="1">+IF(OFFSET('Sanitation Data'!$D$29,0,10*ROW('Sanitation Data'!D60))="","",OFFSET('Sanitation Data'!$D$29,0,10*ROW('Sanitation Data'!D60)))</f>
        <v/>
      </c>
      <c r="CM66" s="369" t="str">
        <f ca="1">+IF(OFFSET('Sanitation Data'!$D$30,0,10*ROW('Sanitation Data'!D60))="","",OFFSET('Sanitation Data'!$D$30,0,10*ROW('Sanitation Data'!D60)))</f>
        <v/>
      </c>
      <c r="CN66" s="369" t="str">
        <f ca="1">+IF(OFFSET('Sanitation Data'!$D$31,0,10*ROW('Sanitation Data'!D60))="","",OFFSET('Sanitation Data'!$D$31,0,10*ROW('Sanitation Data'!D60)))</f>
        <v/>
      </c>
      <c r="CO66" s="369" t="str">
        <f ca="1">+IF(OFFSET('Sanitation Data'!$D$32,0,10*ROW('Sanitation Data'!D60))="","",OFFSET('Sanitation Data'!$D$32,0,10*ROW('Sanitation Data'!D60)))</f>
        <v/>
      </c>
      <c r="CP66" s="369" t="str">
        <f ca="1">+IF(OFFSET('Sanitation Data'!$E$28,0,10*ROW('Sanitation Data'!E60))="","",OFFSET('Sanitation Data'!$E$28,0,10*ROW('Sanitation Data'!E60)))</f>
        <v/>
      </c>
      <c r="CQ66" s="369" t="str">
        <f ca="1">+IF(OFFSET('Sanitation Data'!$E$29,0,10*ROW('Sanitation Data'!E60))="","",OFFSET('Sanitation Data'!$E$29,0,10*ROW('Sanitation Data'!E60)))</f>
        <v/>
      </c>
      <c r="CR66" s="369" t="str">
        <f ca="1">+IF(OFFSET('Sanitation Data'!$E$30,0,10*ROW('Sanitation Data'!E60))="","",OFFSET('Sanitation Data'!$E$30,0,10*ROW('Sanitation Data'!E60)))</f>
        <v/>
      </c>
      <c r="CS66" s="369" t="str">
        <f ca="1">+IF(OFFSET('Sanitation Data'!$E$31,0,10*ROW('Sanitation Data'!E60))="","",OFFSET('Sanitation Data'!$E$31,0,10*ROW('Sanitation Data'!E60)))</f>
        <v/>
      </c>
      <c r="CT66" s="369" t="str">
        <f ca="1">+IF(OFFSET('Sanitation Data'!$E$32,0,10*ROW('Sanitation Data'!E60))="","",OFFSET('Sanitation Data'!$E$32,0,10*ROW('Sanitation Data'!E60)))</f>
        <v/>
      </c>
      <c r="CU66" s="369" t="str">
        <f ca="1">+IF(OFFSET('Sanitation Data'!$F$28,0,10*ROW('Sanitation Data'!F60))="","",OFFSET('Sanitation Data'!$F$28,0,10*ROW('Sanitation Data'!F60)))</f>
        <v/>
      </c>
      <c r="CV66" s="369" t="str">
        <f ca="1">+IF(OFFSET('Sanitation Data'!$F$29,0,10*ROW('Sanitation Data'!F60))="","",OFFSET('Sanitation Data'!$F$29,0,10*ROW('Sanitation Data'!F60)))</f>
        <v/>
      </c>
      <c r="CW66" s="369" t="str">
        <f ca="1">+IF(OFFSET('Sanitation Data'!$F$30,0,10*ROW('Sanitation Data'!F60))="","",OFFSET('Sanitation Data'!$F$30,0,10*ROW('Sanitation Data'!F60)))</f>
        <v/>
      </c>
      <c r="CX66" s="369" t="str">
        <f ca="1">+IF(OFFSET('Sanitation Data'!$F$31,0,10*ROW('Sanitation Data'!F60))="","",OFFSET('Sanitation Data'!$F$31,0,10*ROW('Sanitation Data'!F60)))</f>
        <v/>
      </c>
      <c r="CY66" s="369" t="str">
        <f ca="1">+IF(OFFSET('Sanitation Data'!$F$32,0,10*ROW('Sanitation Data'!F60))="","",OFFSET('Sanitation Data'!$F$32,0,10*ROW('Sanitation Data'!F60)))</f>
        <v/>
      </c>
      <c r="CZ66" s="369" t="str">
        <f ca="1">+IF(OFFSET('Sanitation Data'!$G$28,0,10*ROW('Sanitation Data'!G60))="","",OFFSET('Sanitation Data'!$G$28,0,10*ROW('Sanitation Data'!G60)))</f>
        <v/>
      </c>
      <c r="DA66" s="369" t="str">
        <f ca="1">+IF(OFFSET('Sanitation Data'!$G$29,0,10*ROW('Sanitation Data'!G60))="","",OFFSET('Sanitation Data'!$G$29,0,10*ROW('Sanitation Data'!G60)))</f>
        <v/>
      </c>
      <c r="DB66" s="369" t="str">
        <f ca="1">+IF(OFFSET('Sanitation Data'!$G$30,0,10*ROW('Sanitation Data'!G60))="","",OFFSET('Sanitation Data'!$G$30,0,10*ROW('Sanitation Data'!G60)))</f>
        <v/>
      </c>
      <c r="DC66" s="369" t="str">
        <f ca="1">+IF(OFFSET('Sanitation Data'!$G$31,0,10*ROW('Sanitation Data'!G60))="","",OFFSET('Sanitation Data'!$G$31,0,10*ROW('Sanitation Data'!G60)))</f>
        <v/>
      </c>
      <c r="DD66" s="369" t="str">
        <f ca="1">+IF(OFFSET('Sanitation Data'!$G$32,0,10*ROW('Sanitation Data'!G60))="","",OFFSET('Sanitation Data'!$G$32,0,10*ROW('Sanitation Data'!G60)))</f>
        <v/>
      </c>
      <c r="DE66" s="369" t="str">
        <f ca="1">+IF(OFFSET('Sanitation Data'!$H$28,0,10*ROW('Sanitation Data'!H60))="","",OFFSET('Sanitation Data'!$H$28,0,10*ROW('Sanitation Data'!H60)))</f>
        <v/>
      </c>
      <c r="DF66" s="369" t="str">
        <f ca="1">+IF(OFFSET('Sanitation Data'!$H$29,0,10*ROW('Sanitation Data'!H60))="","",OFFSET('Sanitation Data'!$H$29,0,10*ROW('Sanitation Data'!H60)))</f>
        <v/>
      </c>
      <c r="DG66" s="369" t="str">
        <f ca="1">+IF(OFFSET('Sanitation Data'!$H$30,0,10*ROW('Sanitation Data'!H60))="","",OFFSET('Sanitation Data'!$H$30,0,10*ROW('Sanitation Data'!H60)))</f>
        <v/>
      </c>
      <c r="DH66" s="369" t="str">
        <f ca="1">+IF(OFFSET('Sanitation Data'!$H$31,0,10*ROW('Sanitation Data'!H60))="","",OFFSET('Sanitation Data'!$H$31,0,10*ROW('Sanitation Data'!H60)))</f>
        <v/>
      </c>
      <c r="DI66" s="369" t="str">
        <f ca="1">+IF(OFFSET('Sanitation Data'!$H$32,0,10*ROW('Sanitation Data'!H60))="","",OFFSET('Sanitation Data'!$H$32,0,10*ROW('Sanitation Data'!H60)))</f>
        <v/>
      </c>
      <c r="DJ66" s="369" t="str">
        <f ca="1">+IF(OFFSET('Sanitation Data'!$I$28,0,10*ROW('Sanitation Data'!I60))="","",OFFSET('Sanitation Data'!$I$28,0,10*ROW('Sanitation Data'!I60)))</f>
        <v/>
      </c>
      <c r="DK66" s="369" t="str">
        <f ca="1">+IF(OFFSET('Sanitation Data'!$I$29,0,10*ROW('Sanitation Data'!I60))="","",OFFSET('Sanitation Data'!$I$29,0,10*ROW('Sanitation Data'!I60)))</f>
        <v/>
      </c>
      <c r="DL66" s="369" t="str">
        <f ca="1">+IF(OFFSET('Sanitation Data'!$I$30,0,10*ROW('Sanitation Data'!I60))="","",OFFSET('Sanitation Data'!$I$30,0,10*ROW('Sanitation Data'!I60)))</f>
        <v/>
      </c>
      <c r="DM66" s="369" t="str">
        <f ca="1">+IF(OFFSET('Sanitation Data'!$I$31,0,10*ROW('Sanitation Data'!I60))="","",OFFSET('Sanitation Data'!$I$31,0,10*ROW('Sanitation Data'!I60)))</f>
        <v/>
      </c>
      <c r="DN66" s="369" t="str">
        <f ca="1">+IF(OFFSET('Sanitation Data'!$I$32,0,10*ROW('Sanitation Data'!I60))="","",OFFSET('Sanitation Data'!$I$32,0,10*ROW('Sanitation Data'!I60)))</f>
        <v/>
      </c>
      <c r="DO66" s="369" t="str">
        <f ca="1">+IF(OFFSET('Hygiene Data'!$D$11,0,10*ROW('Hygiene Data'!D60))="","",OFFSET('Hygiene Data'!$D$11,0,10*ROW('Hygiene Data'!D60)))</f>
        <v/>
      </c>
      <c r="DP66" s="369" t="str">
        <f ca="1">+IF(OFFSET('Hygiene Data'!$D$12,0,10*ROW('Hygiene Data'!D60))="","",OFFSET('Hygiene Data'!$D$12,0,10*ROW('Hygiene Data'!D60)))</f>
        <v/>
      </c>
      <c r="DQ66" s="369" t="str">
        <f ca="1">+IF(OFFSET('Hygiene Data'!$D$13,0,10*ROW('Hygiene Data'!D60))="","",OFFSET('Hygiene Data'!$D$13,0,10*ROW('Hygiene Data'!D60)))</f>
        <v/>
      </c>
      <c r="DR66" s="369" t="str">
        <f ca="1">+IF(OFFSET('Hygiene Data'!$E$11,0,10*ROW('Hygiene Data'!E60))="","",OFFSET('Hygiene Data'!$E$11,0,10*ROW('Hygiene Data'!E60)))</f>
        <v/>
      </c>
      <c r="DS66" s="369" t="str">
        <f ca="1">+IF(OFFSET('Hygiene Data'!$E$12,0,10*ROW('Hygiene Data'!E60))="","",OFFSET('Hygiene Data'!$E$12,0,10*ROW('Hygiene Data'!E60)))</f>
        <v/>
      </c>
      <c r="DT66" s="369" t="str">
        <f ca="1">+IF(OFFSET('Hygiene Data'!$E$13,0,10*ROW('Hygiene Data'!E60))="","",OFFSET('Hygiene Data'!$E$13,0,10*ROW('Hygiene Data'!E60)))</f>
        <v/>
      </c>
      <c r="DU66" s="369" t="str">
        <f ca="1">+IF(OFFSET('Hygiene Data'!$F$11,0,10*ROW('Hygiene Data'!F60))="","",OFFSET('Hygiene Data'!$F$11,0,10*ROW('Hygiene Data'!F60)))</f>
        <v/>
      </c>
      <c r="DV66" s="369" t="str">
        <f ca="1">+IF(OFFSET('Hygiene Data'!$F$12,0,10*ROW('Hygiene Data'!F60))="","",OFFSET('Hygiene Data'!$F$12,0,10*ROW('Hygiene Data'!F60)))</f>
        <v/>
      </c>
      <c r="DW66" s="369" t="str">
        <f ca="1">+IF(OFFSET('Hygiene Data'!$F$13,0,10*ROW('Hygiene Data'!F60))="","",OFFSET('Hygiene Data'!$F$13,0,10*ROW('Hygiene Data'!F60)))</f>
        <v/>
      </c>
      <c r="DX66" s="369" t="str">
        <f ca="1">+IF(OFFSET('Hygiene Data'!$G$11,0,10*ROW('Hygiene Data'!G60))="","",OFFSET('Hygiene Data'!$G$11,0,10*ROW('Hygiene Data'!G60)))</f>
        <v/>
      </c>
      <c r="DY66" s="369" t="str">
        <f ca="1">+IF(OFFSET('Hygiene Data'!$G$12,0,10*ROW('Hygiene Data'!G60))="","",OFFSET('Hygiene Data'!$G$12,0,10*ROW('Hygiene Data'!G60)))</f>
        <v/>
      </c>
      <c r="DZ66" s="369" t="str">
        <f ca="1">+IF(OFFSET('Hygiene Data'!$G$13,0,10*ROW('Hygiene Data'!G60))="","",OFFSET('Hygiene Data'!$G$13,0,10*ROW('Hygiene Data'!G60)))</f>
        <v/>
      </c>
      <c r="EA66" s="369" t="str">
        <f ca="1">+IF(OFFSET('Hygiene Data'!$H$11,0,10*ROW('Hygiene Data'!H60))="","",OFFSET('Hygiene Data'!$H$11,0,10*ROW('Hygiene Data'!H60)))</f>
        <v/>
      </c>
      <c r="EB66" s="369" t="str">
        <f ca="1">+IF(OFFSET('Hygiene Data'!$H$12,0,10*ROW('Hygiene Data'!H60))="","",OFFSET('Hygiene Data'!$H$12,0,10*ROW('Hygiene Data'!H60)))</f>
        <v/>
      </c>
      <c r="EC66" s="369" t="str">
        <f ca="1">+IF(OFFSET('Hygiene Data'!$H$13,0,10*ROW('Hygiene Data'!H60))="","",OFFSET('Hygiene Data'!$H$13,0,10*ROW('Hygiene Data'!H60)))</f>
        <v/>
      </c>
      <c r="ED66" s="369" t="str">
        <f ca="1">+IF(OFFSET('Hygiene Data'!$I$11,0,10*ROW('Hygiene Data'!I60))="","",OFFSET('Hygiene Data'!$I$11,0,10*ROW('Hygiene Data'!I60)))</f>
        <v/>
      </c>
      <c r="EE66" s="369" t="str">
        <f ca="1">+IF(OFFSET('Hygiene Data'!$I$12,0,10*ROW('Hygiene Data'!I60))="","",OFFSET('Hygiene Data'!$I$12,0,10*ROW('Hygiene Data'!I60)))</f>
        <v/>
      </c>
      <c r="EF66" s="369" t="str">
        <f ca="1">+IF(OFFSET('Hygiene Data'!$I$13,0,10*ROW('Hygiene Data'!I60))="","",OFFSET('Hygiene Data'!$I$13,0,10*ROW('Hygiene Data'!I60)))</f>
        <v/>
      </c>
    </row>
    <row r="67" spans="1:136" x14ac:dyDescent="0.25">
      <c r="A67" s="478" t="str">
        <f ca="1">+IF(OFFSET('Water Data'!$B$2,0,10*ROW('Water Data'!E61))="","",OFFSET('Water Data'!$B$2,0,10*ROW('Water Data'!E61)))</f>
        <v/>
      </c>
      <c r="B67" s="47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5" t="str">
        <f t="shared" ca="1" si="0"/>
        <v/>
      </c>
      <c r="D67" s="50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9" t="str">
        <f ca="1">+IF(OFFSET('Water Data'!$D$27,0,10*ROW('Water Data'!D61))="","",OFFSET('Water Data'!$D$27,0,10*ROW('Water Data'!D61)))</f>
        <v/>
      </c>
      <c r="BT67" s="369" t="str">
        <f ca="1">+IF(OFFSET('Water Data'!$D$28,0,10*ROW('Water Data'!D61))="","",OFFSET('Water Data'!$D$28,0,10*ROW('Water Data'!D61)))</f>
        <v/>
      </c>
      <c r="BU67" s="369" t="str">
        <f ca="1">+IF(OFFSET('Water Data'!$D$29,0,10*ROW('Water Data'!D61))="","",OFFSET('Water Data'!$D$29,0,10*ROW('Water Data'!D61)))</f>
        <v/>
      </c>
      <c r="BV67" s="369" t="str">
        <f ca="1">+IF(OFFSET('Water Data'!$E$27,0,10*ROW('Water Data'!E61))="","",OFFSET('Water Data'!$E$27,0,10*ROW('Water Data'!E61)))</f>
        <v/>
      </c>
      <c r="BW67" s="369" t="str">
        <f ca="1">+IF(OFFSET('Water Data'!$E$28,0,10*ROW('Water Data'!E61))="","",OFFSET('Water Data'!$E$28,0,10*ROW('Water Data'!E61)))</f>
        <v/>
      </c>
      <c r="BX67" s="369" t="str">
        <f ca="1">+IF(OFFSET('Water Data'!$E$29,0,10*ROW('Water Data'!E61))="","",OFFSET('Water Data'!$E$29,0,10*ROW('Water Data'!E61)))</f>
        <v/>
      </c>
      <c r="BY67" s="369" t="str">
        <f ca="1">+IF(OFFSET('Water Data'!$F$27,0,10*ROW('Water Data'!F61))="","",OFFSET('Water Data'!$F$27,0,10*ROW('Water Data'!F61)))</f>
        <v/>
      </c>
      <c r="BZ67" s="369" t="str">
        <f ca="1">+IF(OFFSET('Water Data'!$F$28,0,10*ROW('Water Data'!F61))="","",OFFSET('Water Data'!$F$28,0,10*ROW('Water Data'!F61)))</f>
        <v/>
      </c>
      <c r="CA67" s="369" t="str">
        <f ca="1">+IF(OFFSET('Water Data'!$F$29,0,10*ROW('Water Data'!F61))="","",OFFSET('Water Data'!$F$29,0,10*ROW('Water Data'!F61)))</f>
        <v/>
      </c>
      <c r="CB67" s="369" t="str">
        <f ca="1">+IF(OFFSET('Water Data'!$G$27,0,10*ROW('Water Data'!G61))="","",OFFSET('Water Data'!$G$27,0,10*ROW('Water Data'!G61)))</f>
        <v/>
      </c>
      <c r="CC67" s="369" t="str">
        <f ca="1">+IF(OFFSET('Water Data'!$G$28,0,10*ROW('Water Data'!G61))="","",OFFSET('Water Data'!$G$28,0,10*ROW('Water Data'!G61)))</f>
        <v/>
      </c>
      <c r="CD67" s="369" t="str">
        <f ca="1">+IF(OFFSET('Water Data'!$G$29,0,10*ROW('Water Data'!G61))="","",OFFSET('Water Data'!$G$29,0,10*ROW('Water Data'!G61)))</f>
        <v/>
      </c>
      <c r="CE67" s="369" t="str">
        <f ca="1">+IF(OFFSET('Water Data'!$H$27,0,10*ROW('Water Data'!H61))="","",OFFSET('Water Data'!$H$27,0,10*ROW('Water Data'!H61)))</f>
        <v/>
      </c>
      <c r="CF67" s="369" t="str">
        <f ca="1">+IF(OFFSET('Water Data'!$H$28,0,10*ROW('Water Data'!H61))="","",OFFSET('Water Data'!$H$28,0,10*ROW('Water Data'!H61)))</f>
        <v/>
      </c>
      <c r="CG67" s="369" t="str">
        <f ca="1">+IF(OFFSET('Water Data'!$H$29,0,10*ROW('Water Data'!H61))="","",OFFSET('Water Data'!$H$29,0,10*ROW('Water Data'!H61)))</f>
        <v/>
      </c>
      <c r="CH67" s="369" t="str">
        <f ca="1">+IF(OFFSET('Water Data'!$I$27,0,10*ROW('Water Data'!I61))="","",OFFSET('Water Data'!$I$27,0,10*ROW('Water Data'!I61)))</f>
        <v/>
      </c>
      <c r="CI67" s="369" t="str">
        <f ca="1">+IF(OFFSET('Water Data'!$I$28,0,10*ROW('Water Data'!I61))="","",OFFSET('Water Data'!$I$28,0,10*ROW('Water Data'!I61)))</f>
        <v/>
      </c>
      <c r="CJ67" s="369" t="str">
        <f ca="1">+IF(OFFSET('Water Data'!$I$29,0,10*ROW('Water Data'!I61))="","",OFFSET('Water Data'!$I$29,0,10*ROW('Water Data'!I61)))</f>
        <v/>
      </c>
      <c r="CK67" s="369" t="str">
        <f ca="1">+IF(OFFSET('Sanitation Data'!$D$28,0,10*ROW('Sanitation Data'!D61))="","",OFFSET('Sanitation Data'!$D$28,0,10*ROW('Sanitation Data'!D61)))</f>
        <v/>
      </c>
      <c r="CL67" s="369" t="str">
        <f ca="1">+IF(OFFSET('Sanitation Data'!$D$29,0,10*ROW('Sanitation Data'!D61))="","",OFFSET('Sanitation Data'!$D$29,0,10*ROW('Sanitation Data'!D61)))</f>
        <v/>
      </c>
      <c r="CM67" s="369" t="str">
        <f ca="1">+IF(OFFSET('Sanitation Data'!$D$30,0,10*ROW('Sanitation Data'!D61))="","",OFFSET('Sanitation Data'!$D$30,0,10*ROW('Sanitation Data'!D61)))</f>
        <v/>
      </c>
      <c r="CN67" s="369" t="str">
        <f ca="1">+IF(OFFSET('Sanitation Data'!$D$31,0,10*ROW('Sanitation Data'!D61))="","",OFFSET('Sanitation Data'!$D$31,0,10*ROW('Sanitation Data'!D61)))</f>
        <v/>
      </c>
      <c r="CO67" s="369" t="str">
        <f ca="1">+IF(OFFSET('Sanitation Data'!$D$32,0,10*ROW('Sanitation Data'!D61))="","",OFFSET('Sanitation Data'!$D$32,0,10*ROW('Sanitation Data'!D61)))</f>
        <v/>
      </c>
      <c r="CP67" s="369" t="str">
        <f ca="1">+IF(OFFSET('Sanitation Data'!$E$28,0,10*ROW('Sanitation Data'!E61))="","",OFFSET('Sanitation Data'!$E$28,0,10*ROW('Sanitation Data'!E61)))</f>
        <v/>
      </c>
      <c r="CQ67" s="369" t="str">
        <f ca="1">+IF(OFFSET('Sanitation Data'!$E$29,0,10*ROW('Sanitation Data'!E61))="","",OFFSET('Sanitation Data'!$E$29,0,10*ROW('Sanitation Data'!E61)))</f>
        <v/>
      </c>
      <c r="CR67" s="369" t="str">
        <f ca="1">+IF(OFFSET('Sanitation Data'!$E$30,0,10*ROW('Sanitation Data'!E61))="","",OFFSET('Sanitation Data'!$E$30,0,10*ROW('Sanitation Data'!E61)))</f>
        <v/>
      </c>
      <c r="CS67" s="369" t="str">
        <f ca="1">+IF(OFFSET('Sanitation Data'!$E$31,0,10*ROW('Sanitation Data'!E61))="","",OFFSET('Sanitation Data'!$E$31,0,10*ROW('Sanitation Data'!E61)))</f>
        <v/>
      </c>
      <c r="CT67" s="369" t="str">
        <f ca="1">+IF(OFFSET('Sanitation Data'!$E$32,0,10*ROW('Sanitation Data'!E61))="","",OFFSET('Sanitation Data'!$E$32,0,10*ROW('Sanitation Data'!E61)))</f>
        <v/>
      </c>
      <c r="CU67" s="369" t="str">
        <f ca="1">+IF(OFFSET('Sanitation Data'!$F$28,0,10*ROW('Sanitation Data'!F61))="","",OFFSET('Sanitation Data'!$F$28,0,10*ROW('Sanitation Data'!F61)))</f>
        <v/>
      </c>
      <c r="CV67" s="369" t="str">
        <f ca="1">+IF(OFFSET('Sanitation Data'!$F$29,0,10*ROW('Sanitation Data'!F61))="","",OFFSET('Sanitation Data'!$F$29,0,10*ROW('Sanitation Data'!F61)))</f>
        <v/>
      </c>
      <c r="CW67" s="369" t="str">
        <f ca="1">+IF(OFFSET('Sanitation Data'!$F$30,0,10*ROW('Sanitation Data'!F61))="","",OFFSET('Sanitation Data'!$F$30,0,10*ROW('Sanitation Data'!F61)))</f>
        <v/>
      </c>
      <c r="CX67" s="369" t="str">
        <f ca="1">+IF(OFFSET('Sanitation Data'!$F$31,0,10*ROW('Sanitation Data'!F61))="","",OFFSET('Sanitation Data'!$F$31,0,10*ROW('Sanitation Data'!F61)))</f>
        <v/>
      </c>
      <c r="CY67" s="369" t="str">
        <f ca="1">+IF(OFFSET('Sanitation Data'!$F$32,0,10*ROW('Sanitation Data'!F61))="","",OFFSET('Sanitation Data'!$F$32,0,10*ROW('Sanitation Data'!F61)))</f>
        <v/>
      </c>
      <c r="CZ67" s="369" t="str">
        <f ca="1">+IF(OFFSET('Sanitation Data'!$G$28,0,10*ROW('Sanitation Data'!G61))="","",OFFSET('Sanitation Data'!$G$28,0,10*ROW('Sanitation Data'!G61)))</f>
        <v/>
      </c>
      <c r="DA67" s="369" t="str">
        <f ca="1">+IF(OFFSET('Sanitation Data'!$G$29,0,10*ROW('Sanitation Data'!G61))="","",OFFSET('Sanitation Data'!$G$29,0,10*ROW('Sanitation Data'!G61)))</f>
        <v/>
      </c>
      <c r="DB67" s="369" t="str">
        <f ca="1">+IF(OFFSET('Sanitation Data'!$G$30,0,10*ROW('Sanitation Data'!G61))="","",OFFSET('Sanitation Data'!$G$30,0,10*ROW('Sanitation Data'!G61)))</f>
        <v/>
      </c>
      <c r="DC67" s="369" t="str">
        <f ca="1">+IF(OFFSET('Sanitation Data'!$G$31,0,10*ROW('Sanitation Data'!G61))="","",OFFSET('Sanitation Data'!$G$31,0,10*ROW('Sanitation Data'!G61)))</f>
        <v/>
      </c>
      <c r="DD67" s="369" t="str">
        <f ca="1">+IF(OFFSET('Sanitation Data'!$G$32,0,10*ROW('Sanitation Data'!G61))="","",OFFSET('Sanitation Data'!$G$32,0,10*ROW('Sanitation Data'!G61)))</f>
        <v/>
      </c>
      <c r="DE67" s="369" t="str">
        <f ca="1">+IF(OFFSET('Sanitation Data'!$H$28,0,10*ROW('Sanitation Data'!H61))="","",OFFSET('Sanitation Data'!$H$28,0,10*ROW('Sanitation Data'!H61)))</f>
        <v/>
      </c>
      <c r="DF67" s="369" t="str">
        <f ca="1">+IF(OFFSET('Sanitation Data'!$H$29,0,10*ROW('Sanitation Data'!H61))="","",OFFSET('Sanitation Data'!$H$29,0,10*ROW('Sanitation Data'!H61)))</f>
        <v/>
      </c>
      <c r="DG67" s="369" t="str">
        <f ca="1">+IF(OFFSET('Sanitation Data'!$H$30,0,10*ROW('Sanitation Data'!H61))="","",OFFSET('Sanitation Data'!$H$30,0,10*ROW('Sanitation Data'!H61)))</f>
        <v/>
      </c>
      <c r="DH67" s="369" t="str">
        <f ca="1">+IF(OFFSET('Sanitation Data'!$H$31,0,10*ROW('Sanitation Data'!H61))="","",OFFSET('Sanitation Data'!$H$31,0,10*ROW('Sanitation Data'!H61)))</f>
        <v/>
      </c>
      <c r="DI67" s="369" t="str">
        <f ca="1">+IF(OFFSET('Sanitation Data'!$H$32,0,10*ROW('Sanitation Data'!H61))="","",OFFSET('Sanitation Data'!$H$32,0,10*ROW('Sanitation Data'!H61)))</f>
        <v/>
      </c>
      <c r="DJ67" s="369" t="str">
        <f ca="1">+IF(OFFSET('Sanitation Data'!$I$28,0,10*ROW('Sanitation Data'!I61))="","",OFFSET('Sanitation Data'!$I$28,0,10*ROW('Sanitation Data'!I61)))</f>
        <v/>
      </c>
      <c r="DK67" s="369" t="str">
        <f ca="1">+IF(OFFSET('Sanitation Data'!$I$29,0,10*ROW('Sanitation Data'!I61))="","",OFFSET('Sanitation Data'!$I$29,0,10*ROW('Sanitation Data'!I61)))</f>
        <v/>
      </c>
      <c r="DL67" s="369" t="str">
        <f ca="1">+IF(OFFSET('Sanitation Data'!$I$30,0,10*ROW('Sanitation Data'!I61))="","",OFFSET('Sanitation Data'!$I$30,0,10*ROW('Sanitation Data'!I61)))</f>
        <v/>
      </c>
      <c r="DM67" s="369" t="str">
        <f ca="1">+IF(OFFSET('Sanitation Data'!$I$31,0,10*ROW('Sanitation Data'!I61))="","",OFFSET('Sanitation Data'!$I$31,0,10*ROW('Sanitation Data'!I61)))</f>
        <v/>
      </c>
      <c r="DN67" s="369" t="str">
        <f ca="1">+IF(OFFSET('Sanitation Data'!$I$32,0,10*ROW('Sanitation Data'!I61))="","",OFFSET('Sanitation Data'!$I$32,0,10*ROW('Sanitation Data'!I61)))</f>
        <v/>
      </c>
      <c r="DO67" s="369" t="str">
        <f ca="1">+IF(OFFSET('Hygiene Data'!$D$11,0,10*ROW('Hygiene Data'!D61))="","",OFFSET('Hygiene Data'!$D$11,0,10*ROW('Hygiene Data'!D61)))</f>
        <v/>
      </c>
      <c r="DP67" s="369" t="str">
        <f ca="1">+IF(OFFSET('Hygiene Data'!$D$12,0,10*ROW('Hygiene Data'!D61))="","",OFFSET('Hygiene Data'!$D$12,0,10*ROW('Hygiene Data'!D61)))</f>
        <v/>
      </c>
      <c r="DQ67" s="369" t="str">
        <f ca="1">+IF(OFFSET('Hygiene Data'!$D$13,0,10*ROW('Hygiene Data'!D61))="","",OFFSET('Hygiene Data'!$D$13,0,10*ROW('Hygiene Data'!D61)))</f>
        <v/>
      </c>
      <c r="DR67" s="369" t="str">
        <f ca="1">+IF(OFFSET('Hygiene Data'!$E$11,0,10*ROW('Hygiene Data'!E61))="","",OFFSET('Hygiene Data'!$E$11,0,10*ROW('Hygiene Data'!E61)))</f>
        <v/>
      </c>
      <c r="DS67" s="369" t="str">
        <f ca="1">+IF(OFFSET('Hygiene Data'!$E$12,0,10*ROW('Hygiene Data'!E61))="","",OFFSET('Hygiene Data'!$E$12,0,10*ROW('Hygiene Data'!E61)))</f>
        <v/>
      </c>
      <c r="DT67" s="369" t="str">
        <f ca="1">+IF(OFFSET('Hygiene Data'!$E$13,0,10*ROW('Hygiene Data'!E61))="","",OFFSET('Hygiene Data'!$E$13,0,10*ROW('Hygiene Data'!E61)))</f>
        <v/>
      </c>
      <c r="DU67" s="369" t="str">
        <f ca="1">+IF(OFFSET('Hygiene Data'!$F$11,0,10*ROW('Hygiene Data'!F61))="","",OFFSET('Hygiene Data'!$F$11,0,10*ROW('Hygiene Data'!F61)))</f>
        <v/>
      </c>
      <c r="DV67" s="369" t="str">
        <f ca="1">+IF(OFFSET('Hygiene Data'!$F$12,0,10*ROW('Hygiene Data'!F61))="","",OFFSET('Hygiene Data'!$F$12,0,10*ROW('Hygiene Data'!F61)))</f>
        <v/>
      </c>
      <c r="DW67" s="369" t="str">
        <f ca="1">+IF(OFFSET('Hygiene Data'!$F$13,0,10*ROW('Hygiene Data'!F61))="","",OFFSET('Hygiene Data'!$F$13,0,10*ROW('Hygiene Data'!F61)))</f>
        <v/>
      </c>
      <c r="DX67" s="369" t="str">
        <f ca="1">+IF(OFFSET('Hygiene Data'!$G$11,0,10*ROW('Hygiene Data'!G61))="","",OFFSET('Hygiene Data'!$G$11,0,10*ROW('Hygiene Data'!G61)))</f>
        <v/>
      </c>
      <c r="DY67" s="369" t="str">
        <f ca="1">+IF(OFFSET('Hygiene Data'!$G$12,0,10*ROW('Hygiene Data'!G61))="","",OFFSET('Hygiene Data'!$G$12,0,10*ROW('Hygiene Data'!G61)))</f>
        <v/>
      </c>
      <c r="DZ67" s="369" t="str">
        <f ca="1">+IF(OFFSET('Hygiene Data'!$G$13,0,10*ROW('Hygiene Data'!G61))="","",OFFSET('Hygiene Data'!$G$13,0,10*ROW('Hygiene Data'!G61)))</f>
        <v/>
      </c>
      <c r="EA67" s="369" t="str">
        <f ca="1">+IF(OFFSET('Hygiene Data'!$H$11,0,10*ROW('Hygiene Data'!H61))="","",OFFSET('Hygiene Data'!$H$11,0,10*ROW('Hygiene Data'!H61)))</f>
        <v/>
      </c>
      <c r="EB67" s="369" t="str">
        <f ca="1">+IF(OFFSET('Hygiene Data'!$H$12,0,10*ROW('Hygiene Data'!H61))="","",OFFSET('Hygiene Data'!$H$12,0,10*ROW('Hygiene Data'!H61)))</f>
        <v/>
      </c>
      <c r="EC67" s="369" t="str">
        <f ca="1">+IF(OFFSET('Hygiene Data'!$H$13,0,10*ROW('Hygiene Data'!H61))="","",OFFSET('Hygiene Data'!$H$13,0,10*ROW('Hygiene Data'!H61)))</f>
        <v/>
      </c>
      <c r="ED67" s="369" t="str">
        <f ca="1">+IF(OFFSET('Hygiene Data'!$I$11,0,10*ROW('Hygiene Data'!I61))="","",OFFSET('Hygiene Data'!$I$11,0,10*ROW('Hygiene Data'!I61)))</f>
        <v/>
      </c>
      <c r="EE67" s="369" t="str">
        <f ca="1">+IF(OFFSET('Hygiene Data'!$I$12,0,10*ROW('Hygiene Data'!I61))="","",OFFSET('Hygiene Data'!$I$12,0,10*ROW('Hygiene Data'!I61)))</f>
        <v/>
      </c>
      <c r="EF67" s="369" t="str">
        <f ca="1">+IF(OFFSET('Hygiene Data'!$I$13,0,10*ROW('Hygiene Data'!I61))="","",OFFSET('Hygiene Data'!$I$13,0,10*ROW('Hygiene Data'!I61)))</f>
        <v/>
      </c>
    </row>
    <row r="68" spans="1:136" x14ac:dyDescent="0.25">
      <c r="A68" s="478" t="str">
        <f ca="1">+IF(OFFSET('Water Data'!$B$2,0,10*ROW('Water Data'!E62))="","",OFFSET('Water Data'!$B$2,0,10*ROW('Water Data'!E62)))</f>
        <v/>
      </c>
      <c r="B68" s="47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5" t="str">
        <f t="shared" ca="1" si="0"/>
        <v/>
      </c>
      <c r="D68" s="50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9" t="str">
        <f ca="1">+IF(OFFSET('Water Data'!$D$27,0,10*ROW('Water Data'!D62))="","",OFFSET('Water Data'!$D$27,0,10*ROW('Water Data'!D62)))</f>
        <v/>
      </c>
      <c r="BT68" s="369" t="str">
        <f ca="1">+IF(OFFSET('Water Data'!$D$28,0,10*ROW('Water Data'!D62))="","",OFFSET('Water Data'!$D$28,0,10*ROW('Water Data'!D62)))</f>
        <v/>
      </c>
      <c r="BU68" s="369" t="str">
        <f ca="1">+IF(OFFSET('Water Data'!$D$29,0,10*ROW('Water Data'!D62))="","",OFFSET('Water Data'!$D$29,0,10*ROW('Water Data'!D62)))</f>
        <v/>
      </c>
      <c r="BV68" s="369" t="str">
        <f ca="1">+IF(OFFSET('Water Data'!$E$27,0,10*ROW('Water Data'!E62))="","",OFFSET('Water Data'!$E$27,0,10*ROW('Water Data'!E62)))</f>
        <v/>
      </c>
      <c r="BW68" s="369" t="str">
        <f ca="1">+IF(OFFSET('Water Data'!$E$28,0,10*ROW('Water Data'!E62))="","",OFFSET('Water Data'!$E$28,0,10*ROW('Water Data'!E62)))</f>
        <v/>
      </c>
      <c r="BX68" s="369" t="str">
        <f ca="1">+IF(OFFSET('Water Data'!$E$29,0,10*ROW('Water Data'!E62))="","",OFFSET('Water Data'!$E$29,0,10*ROW('Water Data'!E62)))</f>
        <v/>
      </c>
      <c r="BY68" s="369" t="str">
        <f ca="1">+IF(OFFSET('Water Data'!$F$27,0,10*ROW('Water Data'!F62))="","",OFFSET('Water Data'!$F$27,0,10*ROW('Water Data'!F62)))</f>
        <v/>
      </c>
      <c r="BZ68" s="369" t="str">
        <f ca="1">+IF(OFFSET('Water Data'!$F$28,0,10*ROW('Water Data'!F62))="","",OFFSET('Water Data'!$F$28,0,10*ROW('Water Data'!F62)))</f>
        <v/>
      </c>
      <c r="CA68" s="369" t="str">
        <f ca="1">+IF(OFFSET('Water Data'!$F$29,0,10*ROW('Water Data'!F62))="","",OFFSET('Water Data'!$F$29,0,10*ROW('Water Data'!F62)))</f>
        <v/>
      </c>
      <c r="CB68" s="369" t="str">
        <f ca="1">+IF(OFFSET('Water Data'!$G$27,0,10*ROW('Water Data'!G62))="","",OFFSET('Water Data'!$G$27,0,10*ROW('Water Data'!G62)))</f>
        <v/>
      </c>
      <c r="CC68" s="369" t="str">
        <f ca="1">+IF(OFFSET('Water Data'!$G$28,0,10*ROW('Water Data'!G62))="","",OFFSET('Water Data'!$G$28,0,10*ROW('Water Data'!G62)))</f>
        <v/>
      </c>
      <c r="CD68" s="369" t="str">
        <f ca="1">+IF(OFFSET('Water Data'!$G$29,0,10*ROW('Water Data'!G62))="","",OFFSET('Water Data'!$G$29,0,10*ROW('Water Data'!G62)))</f>
        <v/>
      </c>
      <c r="CE68" s="369" t="str">
        <f ca="1">+IF(OFFSET('Water Data'!$H$27,0,10*ROW('Water Data'!H62))="","",OFFSET('Water Data'!$H$27,0,10*ROW('Water Data'!H62)))</f>
        <v/>
      </c>
      <c r="CF68" s="369" t="str">
        <f ca="1">+IF(OFFSET('Water Data'!$H$28,0,10*ROW('Water Data'!H62))="","",OFFSET('Water Data'!$H$28,0,10*ROW('Water Data'!H62)))</f>
        <v/>
      </c>
      <c r="CG68" s="369" t="str">
        <f ca="1">+IF(OFFSET('Water Data'!$H$29,0,10*ROW('Water Data'!H62))="","",OFFSET('Water Data'!$H$29,0,10*ROW('Water Data'!H62)))</f>
        <v/>
      </c>
      <c r="CH68" s="369" t="str">
        <f ca="1">+IF(OFFSET('Water Data'!$I$27,0,10*ROW('Water Data'!I62))="","",OFFSET('Water Data'!$I$27,0,10*ROW('Water Data'!I62)))</f>
        <v/>
      </c>
      <c r="CI68" s="369" t="str">
        <f ca="1">+IF(OFFSET('Water Data'!$I$28,0,10*ROW('Water Data'!I62))="","",OFFSET('Water Data'!$I$28,0,10*ROW('Water Data'!I62)))</f>
        <v/>
      </c>
      <c r="CJ68" s="369" t="str">
        <f ca="1">+IF(OFFSET('Water Data'!$I$29,0,10*ROW('Water Data'!I62))="","",OFFSET('Water Data'!$I$29,0,10*ROW('Water Data'!I62)))</f>
        <v/>
      </c>
      <c r="CK68" s="369" t="str">
        <f ca="1">+IF(OFFSET('Sanitation Data'!$D$28,0,10*ROW('Sanitation Data'!D62))="","",OFFSET('Sanitation Data'!$D$28,0,10*ROW('Sanitation Data'!D62)))</f>
        <v/>
      </c>
      <c r="CL68" s="369" t="str">
        <f ca="1">+IF(OFFSET('Sanitation Data'!$D$29,0,10*ROW('Sanitation Data'!D62))="","",OFFSET('Sanitation Data'!$D$29,0,10*ROW('Sanitation Data'!D62)))</f>
        <v/>
      </c>
      <c r="CM68" s="369" t="str">
        <f ca="1">+IF(OFFSET('Sanitation Data'!$D$30,0,10*ROW('Sanitation Data'!D62))="","",OFFSET('Sanitation Data'!$D$30,0,10*ROW('Sanitation Data'!D62)))</f>
        <v/>
      </c>
      <c r="CN68" s="369" t="str">
        <f ca="1">+IF(OFFSET('Sanitation Data'!$D$31,0,10*ROW('Sanitation Data'!D62))="","",OFFSET('Sanitation Data'!$D$31,0,10*ROW('Sanitation Data'!D62)))</f>
        <v/>
      </c>
      <c r="CO68" s="369" t="str">
        <f ca="1">+IF(OFFSET('Sanitation Data'!$D$32,0,10*ROW('Sanitation Data'!D62))="","",OFFSET('Sanitation Data'!$D$32,0,10*ROW('Sanitation Data'!D62)))</f>
        <v/>
      </c>
      <c r="CP68" s="369" t="str">
        <f ca="1">+IF(OFFSET('Sanitation Data'!$E$28,0,10*ROW('Sanitation Data'!E62))="","",OFFSET('Sanitation Data'!$E$28,0,10*ROW('Sanitation Data'!E62)))</f>
        <v/>
      </c>
      <c r="CQ68" s="369" t="str">
        <f ca="1">+IF(OFFSET('Sanitation Data'!$E$29,0,10*ROW('Sanitation Data'!E62))="","",OFFSET('Sanitation Data'!$E$29,0,10*ROW('Sanitation Data'!E62)))</f>
        <v/>
      </c>
      <c r="CR68" s="369" t="str">
        <f ca="1">+IF(OFFSET('Sanitation Data'!$E$30,0,10*ROW('Sanitation Data'!E62))="","",OFFSET('Sanitation Data'!$E$30,0,10*ROW('Sanitation Data'!E62)))</f>
        <v/>
      </c>
      <c r="CS68" s="369" t="str">
        <f ca="1">+IF(OFFSET('Sanitation Data'!$E$31,0,10*ROW('Sanitation Data'!E62))="","",OFFSET('Sanitation Data'!$E$31,0,10*ROW('Sanitation Data'!E62)))</f>
        <v/>
      </c>
      <c r="CT68" s="369" t="str">
        <f ca="1">+IF(OFFSET('Sanitation Data'!$E$32,0,10*ROW('Sanitation Data'!E62))="","",OFFSET('Sanitation Data'!$E$32,0,10*ROW('Sanitation Data'!E62)))</f>
        <v/>
      </c>
      <c r="CU68" s="369" t="str">
        <f ca="1">+IF(OFFSET('Sanitation Data'!$F$28,0,10*ROW('Sanitation Data'!F62))="","",OFFSET('Sanitation Data'!$F$28,0,10*ROW('Sanitation Data'!F62)))</f>
        <v/>
      </c>
      <c r="CV68" s="369" t="str">
        <f ca="1">+IF(OFFSET('Sanitation Data'!$F$29,0,10*ROW('Sanitation Data'!F62))="","",OFFSET('Sanitation Data'!$F$29,0,10*ROW('Sanitation Data'!F62)))</f>
        <v/>
      </c>
      <c r="CW68" s="369" t="str">
        <f ca="1">+IF(OFFSET('Sanitation Data'!$F$30,0,10*ROW('Sanitation Data'!F62))="","",OFFSET('Sanitation Data'!$F$30,0,10*ROW('Sanitation Data'!F62)))</f>
        <v/>
      </c>
      <c r="CX68" s="369" t="str">
        <f ca="1">+IF(OFFSET('Sanitation Data'!$F$31,0,10*ROW('Sanitation Data'!F62))="","",OFFSET('Sanitation Data'!$F$31,0,10*ROW('Sanitation Data'!F62)))</f>
        <v/>
      </c>
      <c r="CY68" s="369" t="str">
        <f ca="1">+IF(OFFSET('Sanitation Data'!$F$32,0,10*ROW('Sanitation Data'!F62))="","",OFFSET('Sanitation Data'!$F$32,0,10*ROW('Sanitation Data'!F62)))</f>
        <v/>
      </c>
      <c r="CZ68" s="369" t="str">
        <f ca="1">+IF(OFFSET('Sanitation Data'!$G$28,0,10*ROW('Sanitation Data'!G62))="","",OFFSET('Sanitation Data'!$G$28,0,10*ROW('Sanitation Data'!G62)))</f>
        <v/>
      </c>
      <c r="DA68" s="369" t="str">
        <f ca="1">+IF(OFFSET('Sanitation Data'!$G$29,0,10*ROW('Sanitation Data'!G62))="","",OFFSET('Sanitation Data'!$G$29,0,10*ROW('Sanitation Data'!G62)))</f>
        <v/>
      </c>
      <c r="DB68" s="369" t="str">
        <f ca="1">+IF(OFFSET('Sanitation Data'!$G$30,0,10*ROW('Sanitation Data'!G62))="","",OFFSET('Sanitation Data'!$G$30,0,10*ROW('Sanitation Data'!G62)))</f>
        <v/>
      </c>
      <c r="DC68" s="369" t="str">
        <f ca="1">+IF(OFFSET('Sanitation Data'!$G$31,0,10*ROW('Sanitation Data'!G62))="","",OFFSET('Sanitation Data'!$G$31,0,10*ROW('Sanitation Data'!G62)))</f>
        <v/>
      </c>
      <c r="DD68" s="369" t="str">
        <f ca="1">+IF(OFFSET('Sanitation Data'!$G$32,0,10*ROW('Sanitation Data'!G62))="","",OFFSET('Sanitation Data'!$G$32,0,10*ROW('Sanitation Data'!G62)))</f>
        <v/>
      </c>
      <c r="DE68" s="369" t="str">
        <f ca="1">+IF(OFFSET('Sanitation Data'!$H$28,0,10*ROW('Sanitation Data'!H62))="","",OFFSET('Sanitation Data'!$H$28,0,10*ROW('Sanitation Data'!H62)))</f>
        <v/>
      </c>
      <c r="DF68" s="369" t="str">
        <f ca="1">+IF(OFFSET('Sanitation Data'!$H$29,0,10*ROW('Sanitation Data'!H62))="","",OFFSET('Sanitation Data'!$H$29,0,10*ROW('Sanitation Data'!H62)))</f>
        <v/>
      </c>
      <c r="DG68" s="369" t="str">
        <f ca="1">+IF(OFFSET('Sanitation Data'!$H$30,0,10*ROW('Sanitation Data'!H62))="","",OFFSET('Sanitation Data'!$H$30,0,10*ROW('Sanitation Data'!H62)))</f>
        <v/>
      </c>
      <c r="DH68" s="369" t="str">
        <f ca="1">+IF(OFFSET('Sanitation Data'!$H$31,0,10*ROW('Sanitation Data'!H62))="","",OFFSET('Sanitation Data'!$H$31,0,10*ROW('Sanitation Data'!H62)))</f>
        <v/>
      </c>
      <c r="DI68" s="369" t="str">
        <f ca="1">+IF(OFFSET('Sanitation Data'!$H$32,0,10*ROW('Sanitation Data'!H62))="","",OFFSET('Sanitation Data'!$H$32,0,10*ROW('Sanitation Data'!H62)))</f>
        <v/>
      </c>
      <c r="DJ68" s="369" t="str">
        <f ca="1">+IF(OFFSET('Sanitation Data'!$I$28,0,10*ROW('Sanitation Data'!I62))="","",OFFSET('Sanitation Data'!$I$28,0,10*ROW('Sanitation Data'!I62)))</f>
        <v/>
      </c>
      <c r="DK68" s="369" t="str">
        <f ca="1">+IF(OFFSET('Sanitation Data'!$I$29,0,10*ROW('Sanitation Data'!I62))="","",OFFSET('Sanitation Data'!$I$29,0,10*ROW('Sanitation Data'!I62)))</f>
        <v/>
      </c>
      <c r="DL68" s="369" t="str">
        <f ca="1">+IF(OFFSET('Sanitation Data'!$I$30,0,10*ROW('Sanitation Data'!I62))="","",OFFSET('Sanitation Data'!$I$30,0,10*ROW('Sanitation Data'!I62)))</f>
        <v/>
      </c>
      <c r="DM68" s="369" t="str">
        <f ca="1">+IF(OFFSET('Sanitation Data'!$I$31,0,10*ROW('Sanitation Data'!I62))="","",OFFSET('Sanitation Data'!$I$31,0,10*ROW('Sanitation Data'!I62)))</f>
        <v/>
      </c>
      <c r="DN68" s="369" t="str">
        <f ca="1">+IF(OFFSET('Sanitation Data'!$I$32,0,10*ROW('Sanitation Data'!I62))="","",OFFSET('Sanitation Data'!$I$32,0,10*ROW('Sanitation Data'!I62)))</f>
        <v/>
      </c>
      <c r="DO68" s="369" t="str">
        <f ca="1">+IF(OFFSET('Hygiene Data'!$D$11,0,10*ROW('Hygiene Data'!D62))="","",OFFSET('Hygiene Data'!$D$11,0,10*ROW('Hygiene Data'!D62)))</f>
        <v/>
      </c>
      <c r="DP68" s="369" t="str">
        <f ca="1">+IF(OFFSET('Hygiene Data'!$D$12,0,10*ROW('Hygiene Data'!D62))="","",OFFSET('Hygiene Data'!$D$12,0,10*ROW('Hygiene Data'!D62)))</f>
        <v/>
      </c>
      <c r="DQ68" s="369" t="str">
        <f ca="1">+IF(OFFSET('Hygiene Data'!$D$13,0,10*ROW('Hygiene Data'!D62))="","",OFFSET('Hygiene Data'!$D$13,0,10*ROW('Hygiene Data'!D62)))</f>
        <v/>
      </c>
      <c r="DR68" s="369" t="str">
        <f ca="1">+IF(OFFSET('Hygiene Data'!$E$11,0,10*ROW('Hygiene Data'!E62))="","",OFFSET('Hygiene Data'!$E$11,0,10*ROW('Hygiene Data'!E62)))</f>
        <v/>
      </c>
      <c r="DS68" s="369" t="str">
        <f ca="1">+IF(OFFSET('Hygiene Data'!$E$12,0,10*ROW('Hygiene Data'!E62))="","",OFFSET('Hygiene Data'!$E$12,0,10*ROW('Hygiene Data'!E62)))</f>
        <v/>
      </c>
      <c r="DT68" s="369" t="str">
        <f ca="1">+IF(OFFSET('Hygiene Data'!$E$13,0,10*ROW('Hygiene Data'!E62))="","",OFFSET('Hygiene Data'!$E$13,0,10*ROW('Hygiene Data'!E62)))</f>
        <v/>
      </c>
      <c r="DU68" s="369" t="str">
        <f ca="1">+IF(OFFSET('Hygiene Data'!$F$11,0,10*ROW('Hygiene Data'!F62))="","",OFFSET('Hygiene Data'!$F$11,0,10*ROW('Hygiene Data'!F62)))</f>
        <v/>
      </c>
      <c r="DV68" s="369" t="str">
        <f ca="1">+IF(OFFSET('Hygiene Data'!$F$12,0,10*ROW('Hygiene Data'!F62))="","",OFFSET('Hygiene Data'!$F$12,0,10*ROW('Hygiene Data'!F62)))</f>
        <v/>
      </c>
      <c r="DW68" s="369" t="str">
        <f ca="1">+IF(OFFSET('Hygiene Data'!$F$13,0,10*ROW('Hygiene Data'!F62))="","",OFFSET('Hygiene Data'!$F$13,0,10*ROW('Hygiene Data'!F62)))</f>
        <v/>
      </c>
      <c r="DX68" s="369" t="str">
        <f ca="1">+IF(OFFSET('Hygiene Data'!$G$11,0,10*ROW('Hygiene Data'!G62))="","",OFFSET('Hygiene Data'!$G$11,0,10*ROW('Hygiene Data'!G62)))</f>
        <v/>
      </c>
      <c r="DY68" s="369" t="str">
        <f ca="1">+IF(OFFSET('Hygiene Data'!$G$12,0,10*ROW('Hygiene Data'!G62))="","",OFFSET('Hygiene Data'!$G$12,0,10*ROW('Hygiene Data'!G62)))</f>
        <v/>
      </c>
      <c r="DZ68" s="369" t="str">
        <f ca="1">+IF(OFFSET('Hygiene Data'!$G$13,0,10*ROW('Hygiene Data'!G62))="","",OFFSET('Hygiene Data'!$G$13,0,10*ROW('Hygiene Data'!G62)))</f>
        <v/>
      </c>
      <c r="EA68" s="369" t="str">
        <f ca="1">+IF(OFFSET('Hygiene Data'!$H$11,0,10*ROW('Hygiene Data'!H62))="","",OFFSET('Hygiene Data'!$H$11,0,10*ROW('Hygiene Data'!H62)))</f>
        <v/>
      </c>
      <c r="EB68" s="369" t="str">
        <f ca="1">+IF(OFFSET('Hygiene Data'!$H$12,0,10*ROW('Hygiene Data'!H62))="","",OFFSET('Hygiene Data'!$H$12,0,10*ROW('Hygiene Data'!H62)))</f>
        <v/>
      </c>
      <c r="EC68" s="369" t="str">
        <f ca="1">+IF(OFFSET('Hygiene Data'!$H$13,0,10*ROW('Hygiene Data'!H62))="","",OFFSET('Hygiene Data'!$H$13,0,10*ROW('Hygiene Data'!H62)))</f>
        <v/>
      </c>
      <c r="ED68" s="369" t="str">
        <f ca="1">+IF(OFFSET('Hygiene Data'!$I$11,0,10*ROW('Hygiene Data'!I62))="","",OFFSET('Hygiene Data'!$I$11,0,10*ROW('Hygiene Data'!I62)))</f>
        <v/>
      </c>
      <c r="EE68" s="369" t="str">
        <f ca="1">+IF(OFFSET('Hygiene Data'!$I$12,0,10*ROW('Hygiene Data'!I62))="","",OFFSET('Hygiene Data'!$I$12,0,10*ROW('Hygiene Data'!I62)))</f>
        <v/>
      </c>
      <c r="EF68" s="369" t="str">
        <f ca="1">+IF(OFFSET('Hygiene Data'!$I$13,0,10*ROW('Hygiene Data'!I62))="","",OFFSET('Hygiene Data'!$I$13,0,10*ROW('Hygiene Data'!I62)))</f>
        <v/>
      </c>
    </row>
    <row r="69" spans="1:136" x14ac:dyDescent="0.25">
      <c r="A69" s="478" t="str">
        <f ca="1">+IF(OFFSET('Water Data'!$B$2,0,10*ROW('Water Data'!E63))="","",OFFSET('Water Data'!$B$2,0,10*ROW('Water Data'!E63)))</f>
        <v/>
      </c>
      <c r="B69" s="47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5" t="str">
        <f t="shared" ca="1" si="0"/>
        <v/>
      </c>
      <c r="D69" s="50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9" t="str">
        <f ca="1">+IF(OFFSET('Water Data'!$D$27,0,10*ROW('Water Data'!D63))="","",OFFSET('Water Data'!$D$27,0,10*ROW('Water Data'!D63)))</f>
        <v/>
      </c>
      <c r="BT69" s="369" t="str">
        <f ca="1">+IF(OFFSET('Water Data'!$D$28,0,10*ROW('Water Data'!D63))="","",OFFSET('Water Data'!$D$28,0,10*ROW('Water Data'!D63)))</f>
        <v/>
      </c>
      <c r="BU69" s="369" t="str">
        <f ca="1">+IF(OFFSET('Water Data'!$D$29,0,10*ROW('Water Data'!D63))="","",OFFSET('Water Data'!$D$29,0,10*ROW('Water Data'!D63)))</f>
        <v/>
      </c>
      <c r="BV69" s="369" t="str">
        <f ca="1">+IF(OFFSET('Water Data'!$E$27,0,10*ROW('Water Data'!E63))="","",OFFSET('Water Data'!$E$27,0,10*ROW('Water Data'!E63)))</f>
        <v/>
      </c>
      <c r="BW69" s="369" t="str">
        <f ca="1">+IF(OFFSET('Water Data'!$E$28,0,10*ROW('Water Data'!E63))="","",OFFSET('Water Data'!$E$28,0,10*ROW('Water Data'!E63)))</f>
        <v/>
      </c>
      <c r="BX69" s="369" t="str">
        <f ca="1">+IF(OFFSET('Water Data'!$E$29,0,10*ROW('Water Data'!E63))="","",OFFSET('Water Data'!$E$29,0,10*ROW('Water Data'!E63)))</f>
        <v/>
      </c>
      <c r="BY69" s="369" t="str">
        <f ca="1">+IF(OFFSET('Water Data'!$F$27,0,10*ROW('Water Data'!F63))="","",OFFSET('Water Data'!$F$27,0,10*ROW('Water Data'!F63)))</f>
        <v/>
      </c>
      <c r="BZ69" s="369" t="str">
        <f ca="1">+IF(OFFSET('Water Data'!$F$28,0,10*ROW('Water Data'!F63))="","",OFFSET('Water Data'!$F$28,0,10*ROW('Water Data'!F63)))</f>
        <v/>
      </c>
      <c r="CA69" s="369" t="str">
        <f ca="1">+IF(OFFSET('Water Data'!$F$29,0,10*ROW('Water Data'!F63))="","",OFFSET('Water Data'!$F$29,0,10*ROW('Water Data'!F63)))</f>
        <v/>
      </c>
      <c r="CB69" s="369" t="str">
        <f ca="1">+IF(OFFSET('Water Data'!$G$27,0,10*ROW('Water Data'!G63))="","",OFFSET('Water Data'!$G$27,0,10*ROW('Water Data'!G63)))</f>
        <v/>
      </c>
      <c r="CC69" s="369" t="str">
        <f ca="1">+IF(OFFSET('Water Data'!$G$28,0,10*ROW('Water Data'!G63))="","",OFFSET('Water Data'!$G$28,0,10*ROW('Water Data'!G63)))</f>
        <v/>
      </c>
      <c r="CD69" s="369" t="str">
        <f ca="1">+IF(OFFSET('Water Data'!$G$29,0,10*ROW('Water Data'!G63))="","",OFFSET('Water Data'!$G$29,0,10*ROW('Water Data'!G63)))</f>
        <v/>
      </c>
      <c r="CE69" s="369" t="str">
        <f ca="1">+IF(OFFSET('Water Data'!$H$27,0,10*ROW('Water Data'!H63))="","",OFFSET('Water Data'!$H$27,0,10*ROW('Water Data'!H63)))</f>
        <v/>
      </c>
      <c r="CF69" s="369" t="str">
        <f ca="1">+IF(OFFSET('Water Data'!$H$28,0,10*ROW('Water Data'!H63))="","",OFFSET('Water Data'!$H$28,0,10*ROW('Water Data'!H63)))</f>
        <v/>
      </c>
      <c r="CG69" s="369" t="str">
        <f ca="1">+IF(OFFSET('Water Data'!$H$29,0,10*ROW('Water Data'!H63))="","",OFFSET('Water Data'!$H$29,0,10*ROW('Water Data'!H63)))</f>
        <v/>
      </c>
      <c r="CH69" s="369" t="str">
        <f ca="1">+IF(OFFSET('Water Data'!$I$27,0,10*ROW('Water Data'!I63))="","",OFFSET('Water Data'!$I$27,0,10*ROW('Water Data'!I63)))</f>
        <v/>
      </c>
      <c r="CI69" s="369" t="str">
        <f ca="1">+IF(OFFSET('Water Data'!$I$28,0,10*ROW('Water Data'!I63))="","",OFFSET('Water Data'!$I$28,0,10*ROW('Water Data'!I63)))</f>
        <v/>
      </c>
      <c r="CJ69" s="369" t="str">
        <f ca="1">+IF(OFFSET('Water Data'!$I$29,0,10*ROW('Water Data'!I63))="","",OFFSET('Water Data'!$I$29,0,10*ROW('Water Data'!I63)))</f>
        <v/>
      </c>
      <c r="CK69" s="369" t="str">
        <f ca="1">+IF(OFFSET('Sanitation Data'!$D$28,0,10*ROW('Sanitation Data'!D63))="","",OFFSET('Sanitation Data'!$D$28,0,10*ROW('Sanitation Data'!D63)))</f>
        <v/>
      </c>
      <c r="CL69" s="369" t="str">
        <f ca="1">+IF(OFFSET('Sanitation Data'!$D$29,0,10*ROW('Sanitation Data'!D63))="","",OFFSET('Sanitation Data'!$D$29,0,10*ROW('Sanitation Data'!D63)))</f>
        <v/>
      </c>
      <c r="CM69" s="369" t="str">
        <f ca="1">+IF(OFFSET('Sanitation Data'!$D$30,0,10*ROW('Sanitation Data'!D63))="","",OFFSET('Sanitation Data'!$D$30,0,10*ROW('Sanitation Data'!D63)))</f>
        <v/>
      </c>
      <c r="CN69" s="369" t="str">
        <f ca="1">+IF(OFFSET('Sanitation Data'!$D$31,0,10*ROW('Sanitation Data'!D63))="","",OFFSET('Sanitation Data'!$D$31,0,10*ROW('Sanitation Data'!D63)))</f>
        <v/>
      </c>
      <c r="CO69" s="369" t="str">
        <f ca="1">+IF(OFFSET('Sanitation Data'!$D$32,0,10*ROW('Sanitation Data'!D63))="","",OFFSET('Sanitation Data'!$D$32,0,10*ROW('Sanitation Data'!D63)))</f>
        <v/>
      </c>
      <c r="CP69" s="369" t="str">
        <f ca="1">+IF(OFFSET('Sanitation Data'!$E$28,0,10*ROW('Sanitation Data'!E63))="","",OFFSET('Sanitation Data'!$E$28,0,10*ROW('Sanitation Data'!E63)))</f>
        <v/>
      </c>
      <c r="CQ69" s="369" t="str">
        <f ca="1">+IF(OFFSET('Sanitation Data'!$E$29,0,10*ROW('Sanitation Data'!E63))="","",OFFSET('Sanitation Data'!$E$29,0,10*ROW('Sanitation Data'!E63)))</f>
        <v/>
      </c>
      <c r="CR69" s="369" t="str">
        <f ca="1">+IF(OFFSET('Sanitation Data'!$E$30,0,10*ROW('Sanitation Data'!E63))="","",OFFSET('Sanitation Data'!$E$30,0,10*ROW('Sanitation Data'!E63)))</f>
        <v/>
      </c>
      <c r="CS69" s="369" t="str">
        <f ca="1">+IF(OFFSET('Sanitation Data'!$E$31,0,10*ROW('Sanitation Data'!E63))="","",OFFSET('Sanitation Data'!$E$31,0,10*ROW('Sanitation Data'!E63)))</f>
        <v/>
      </c>
      <c r="CT69" s="369" t="str">
        <f ca="1">+IF(OFFSET('Sanitation Data'!$E$32,0,10*ROW('Sanitation Data'!E63))="","",OFFSET('Sanitation Data'!$E$32,0,10*ROW('Sanitation Data'!E63)))</f>
        <v/>
      </c>
      <c r="CU69" s="369" t="str">
        <f ca="1">+IF(OFFSET('Sanitation Data'!$F$28,0,10*ROW('Sanitation Data'!F63))="","",OFFSET('Sanitation Data'!$F$28,0,10*ROW('Sanitation Data'!F63)))</f>
        <v/>
      </c>
      <c r="CV69" s="369" t="str">
        <f ca="1">+IF(OFFSET('Sanitation Data'!$F$29,0,10*ROW('Sanitation Data'!F63))="","",OFFSET('Sanitation Data'!$F$29,0,10*ROW('Sanitation Data'!F63)))</f>
        <v/>
      </c>
      <c r="CW69" s="369" t="str">
        <f ca="1">+IF(OFFSET('Sanitation Data'!$F$30,0,10*ROW('Sanitation Data'!F63))="","",OFFSET('Sanitation Data'!$F$30,0,10*ROW('Sanitation Data'!F63)))</f>
        <v/>
      </c>
      <c r="CX69" s="369" t="str">
        <f ca="1">+IF(OFFSET('Sanitation Data'!$F$31,0,10*ROW('Sanitation Data'!F63))="","",OFFSET('Sanitation Data'!$F$31,0,10*ROW('Sanitation Data'!F63)))</f>
        <v/>
      </c>
      <c r="CY69" s="369" t="str">
        <f ca="1">+IF(OFFSET('Sanitation Data'!$F$32,0,10*ROW('Sanitation Data'!F63))="","",OFFSET('Sanitation Data'!$F$32,0,10*ROW('Sanitation Data'!F63)))</f>
        <v/>
      </c>
      <c r="CZ69" s="369" t="str">
        <f ca="1">+IF(OFFSET('Sanitation Data'!$G$28,0,10*ROW('Sanitation Data'!G63))="","",OFFSET('Sanitation Data'!$G$28,0,10*ROW('Sanitation Data'!G63)))</f>
        <v/>
      </c>
      <c r="DA69" s="369" t="str">
        <f ca="1">+IF(OFFSET('Sanitation Data'!$G$29,0,10*ROW('Sanitation Data'!G63))="","",OFFSET('Sanitation Data'!$G$29,0,10*ROW('Sanitation Data'!G63)))</f>
        <v/>
      </c>
      <c r="DB69" s="369" t="str">
        <f ca="1">+IF(OFFSET('Sanitation Data'!$G$30,0,10*ROW('Sanitation Data'!G63))="","",OFFSET('Sanitation Data'!$G$30,0,10*ROW('Sanitation Data'!G63)))</f>
        <v/>
      </c>
      <c r="DC69" s="369" t="str">
        <f ca="1">+IF(OFFSET('Sanitation Data'!$G$31,0,10*ROW('Sanitation Data'!G63))="","",OFFSET('Sanitation Data'!$G$31,0,10*ROW('Sanitation Data'!G63)))</f>
        <v/>
      </c>
      <c r="DD69" s="369" t="str">
        <f ca="1">+IF(OFFSET('Sanitation Data'!$G$32,0,10*ROW('Sanitation Data'!G63))="","",OFFSET('Sanitation Data'!$G$32,0,10*ROW('Sanitation Data'!G63)))</f>
        <v/>
      </c>
      <c r="DE69" s="369" t="str">
        <f ca="1">+IF(OFFSET('Sanitation Data'!$H$28,0,10*ROW('Sanitation Data'!H63))="","",OFFSET('Sanitation Data'!$H$28,0,10*ROW('Sanitation Data'!H63)))</f>
        <v/>
      </c>
      <c r="DF69" s="369" t="str">
        <f ca="1">+IF(OFFSET('Sanitation Data'!$H$29,0,10*ROW('Sanitation Data'!H63))="","",OFFSET('Sanitation Data'!$H$29,0,10*ROW('Sanitation Data'!H63)))</f>
        <v/>
      </c>
      <c r="DG69" s="369" t="str">
        <f ca="1">+IF(OFFSET('Sanitation Data'!$H$30,0,10*ROW('Sanitation Data'!H63))="","",OFFSET('Sanitation Data'!$H$30,0,10*ROW('Sanitation Data'!H63)))</f>
        <v/>
      </c>
      <c r="DH69" s="369" t="str">
        <f ca="1">+IF(OFFSET('Sanitation Data'!$H$31,0,10*ROW('Sanitation Data'!H63))="","",OFFSET('Sanitation Data'!$H$31,0,10*ROW('Sanitation Data'!H63)))</f>
        <v/>
      </c>
      <c r="DI69" s="369" t="str">
        <f ca="1">+IF(OFFSET('Sanitation Data'!$H$32,0,10*ROW('Sanitation Data'!H63))="","",OFFSET('Sanitation Data'!$H$32,0,10*ROW('Sanitation Data'!H63)))</f>
        <v/>
      </c>
      <c r="DJ69" s="369" t="str">
        <f ca="1">+IF(OFFSET('Sanitation Data'!$I$28,0,10*ROW('Sanitation Data'!I63))="","",OFFSET('Sanitation Data'!$I$28,0,10*ROW('Sanitation Data'!I63)))</f>
        <v/>
      </c>
      <c r="DK69" s="369" t="str">
        <f ca="1">+IF(OFFSET('Sanitation Data'!$I$29,0,10*ROW('Sanitation Data'!I63))="","",OFFSET('Sanitation Data'!$I$29,0,10*ROW('Sanitation Data'!I63)))</f>
        <v/>
      </c>
      <c r="DL69" s="369" t="str">
        <f ca="1">+IF(OFFSET('Sanitation Data'!$I$30,0,10*ROW('Sanitation Data'!I63))="","",OFFSET('Sanitation Data'!$I$30,0,10*ROW('Sanitation Data'!I63)))</f>
        <v/>
      </c>
      <c r="DM69" s="369" t="str">
        <f ca="1">+IF(OFFSET('Sanitation Data'!$I$31,0,10*ROW('Sanitation Data'!I63))="","",OFFSET('Sanitation Data'!$I$31,0,10*ROW('Sanitation Data'!I63)))</f>
        <v/>
      </c>
      <c r="DN69" s="369" t="str">
        <f ca="1">+IF(OFFSET('Sanitation Data'!$I$32,0,10*ROW('Sanitation Data'!I63))="","",OFFSET('Sanitation Data'!$I$32,0,10*ROW('Sanitation Data'!I63)))</f>
        <v/>
      </c>
      <c r="DO69" s="369" t="str">
        <f ca="1">+IF(OFFSET('Hygiene Data'!$D$11,0,10*ROW('Hygiene Data'!D63))="","",OFFSET('Hygiene Data'!$D$11,0,10*ROW('Hygiene Data'!D63)))</f>
        <v/>
      </c>
      <c r="DP69" s="369" t="str">
        <f ca="1">+IF(OFFSET('Hygiene Data'!$D$12,0,10*ROW('Hygiene Data'!D63))="","",OFFSET('Hygiene Data'!$D$12,0,10*ROW('Hygiene Data'!D63)))</f>
        <v/>
      </c>
      <c r="DQ69" s="369" t="str">
        <f ca="1">+IF(OFFSET('Hygiene Data'!$D$13,0,10*ROW('Hygiene Data'!D63))="","",OFFSET('Hygiene Data'!$D$13,0,10*ROW('Hygiene Data'!D63)))</f>
        <v/>
      </c>
      <c r="DR69" s="369" t="str">
        <f ca="1">+IF(OFFSET('Hygiene Data'!$E$11,0,10*ROW('Hygiene Data'!E63))="","",OFFSET('Hygiene Data'!$E$11,0,10*ROW('Hygiene Data'!E63)))</f>
        <v/>
      </c>
      <c r="DS69" s="369" t="str">
        <f ca="1">+IF(OFFSET('Hygiene Data'!$E$12,0,10*ROW('Hygiene Data'!E63))="","",OFFSET('Hygiene Data'!$E$12,0,10*ROW('Hygiene Data'!E63)))</f>
        <v/>
      </c>
      <c r="DT69" s="369" t="str">
        <f ca="1">+IF(OFFSET('Hygiene Data'!$E$13,0,10*ROW('Hygiene Data'!E63))="","",OFFSET('Hygiene Data'!$E$13,0,10*ROW('Hygiene Data'!E63)))</f>
        <v/>
      </c>
      <c r="DU69" s="369" t="str">
        <f ca="1">+IF(OFFSET('Hygiene Data'!$F$11,0,10*ROW('Hygiene Data'!F63))="","",OFFSET('Hygiene Data'!$F$11,0,10*ROW('Hygiene Data'!F63)))</f>
        <v/>
      </c>
      <c r="DV69" s="369" t="str">
        <f ca="1">+IF(OFFSET('Hygiene Data'!$F$12,0,10*ROW('Hygiene Data'!F63))="","",OFFSET('Hygiene Data'!$F$12,0,10*ROW('Hygiene Data'!F63)))</f>
        <v/>
      </c>
      <c r="DW69" s="369" t="str">
        <f ca="1">+IF(OFFSET('Hygiene Data'!$F$13,0,10*ROW('Hygiene Data'!F63))="","",OFFSET('Hygiene Data'!$F$13,0,10*ROW('Hygiene Data'!F63)))</f>
        <v/>
      </c>
      <c r="DX69" s="369" t="str">
        <f ca="1">+IF(OFFSET('Hygiene Data'!$G$11,0,10*ROW('Hygiene Data'!G63))="","",OFFSET('Hygiene Data'!$G$11,0,10*ROW('Hygiene Data'!G63)))</f>
        <v/>
      </c>
      <c r="DY69" s="369" t="str">
        <f ca="1">+IF(OFFSET('Hygiene Data'!$G$12,0,10*ROW('Hygiene Data'!G63))="","",OFFSET('Hygiene Data'!$G$12,0,10*ROW('Hygiene Data'!G63)))</f>
        <v/>
      </c>
      <c r="DZ69" s="369" t="str">
        <f ca="1">+IF(OFFSET('Hygiene Data'!$G$13,0,10*ROW('Hygiene Data'!G63))="","",OFFSET('Hygiene Data'!$G$13,0,10*ROW('Hygiene Data'!G63)))</f>
        <v/>
      </c>
      <c r="EA69" s="369" t="str">
        <f ca="1">+IF(OFFSET('Hygiene Data'!$H$11,0,10*ROW('Hygiene Data'!H63))="","",OFFSET('Hygiene Data'!$H$11,0,10*ROW('Hygiene Data'!H63)))</f>
        <v/>
      </c>
      <c r="EB69" s="369" t="str">
        <f ca="1">+IF(OFFSET('Hygiene Data'!$H$12,0,10*ROW('Hygiene Data'!H63))="","",OFFSET('Hygiene Data'!$H$12,0,10*ROW('Hygiene Data'!H63)))</f>
        <v/>
      </c>
      <c r="EC69" s="369" t="str">
        <f ca="1">+IF(OFFSET('Hygiene Data'!$H$13,0,10*ROW('Hygiene Data'!H63))="","",OFFSET('Hygiene Data'!$H$13,0,10*ROW('Hygiene Data'!H63)))</f>
        <v/>
      </c>
      <c r="ED69" s="369" t="str">
        <f ca="1">+IF(OFFSET('Hygiene Data'!$I$11,0,10*ROW('Hygiene Data'!I63))="","",OFFSET('Hygiene Data'!$I$11,0,10*ROW('Hygiene Data'!I63)))</f>
        <v/>
      </c>
      <c r="EE69" s="369" t="str">
        <f ca="1">+IF(OFFSET('Hygiene Data'!$I$12,0,10*ROW('Hygiene Data'!I63))="","",OFFSET('Hygiene Data'!$I$12,0,10*ROW('Hygiene Data'!I63)))</f>
        <v/>
      </c>
      <c r="EF69" s="369" t="str">
        <f ca="1">+IF(OFFSET('Hygiene Data'!$I$13,0,10*ROW('Hygiene Data'!I63))="","",OFFSET('Hygiene Data'!$I$13,0,10*ROW('Hygiene Data'!I63)))</f>
        <v/>
      </c>
    </row>
    <row r="70" spans="1:136" x14ac:dyDescent="0.25">
      <c r="A70" s="478" t="str">
        <f ca="1">+IF(OFFSET('Water Data'!$B$2,0,10*ROW('Water Data'!E64))="","",OFFSET('Water Data'!$B$2,0,10*ROW('Water Data'!E64)))</f>
        <v/>
      </c>
      <c r="B70" s="47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5" t="str">
        <f t="shared" ca="1" si="0"/>
        <v/>
      </c>
      <c r="D70" s="50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9" t="str">
        <f ca="1">+IF(OFFSET('Water Data'!$D$27,0,10*ROW('Water Data'!D64))="","",OFFSET('Water Data'!$D$27,0,10*ROW('Water Data'!D64)))</f>
        <v/>
      </c>
      <c r="BT70" s="369" t="str">
        <f ca="1">+IF(OFFSET('Water Data'!$D$28,0,10*ROW('Water Data'!D64))="","",OFFSET('Water Data'!$D$28,0,10*ROW('Water Data'!D64)))</f>
        <v/>
      </c>
      <c r="BU70" s="369" t="str">
        <f ca="1">+IF(OFFSET('Water Data'!$D$29,0,10*ROW('Water Data'!D64))="","",OFFSET('Water Data'!$D$29,0,10*ROW('Water Data'!D64)))</f>
        <v/>
      </c>
      <c r="BV70" s="369" t="str">
        <f ca="1">+IF(OFFSET('Water Data'!$E$27,0,10*ROW('Water Data'!E64))="","",OFFSET('Water Data'!$E$27,0,10*ROW('Water Data'!E64)))</f>
        <v/>
      </c>
      <c r="BW70" s="369" t="str">
        <f ca="1">+IF(OFFSET('Water Data'!$E$28,0,10*ROW('Water Data'!E64))="","",OFFSET('Water Data'!$E$28,0,10*ROW('Water Data'!E64)))</f>
        <v/>
      </c>
      <c r="BX70" s="369" t="str">
        <f ca="1">+IF(OFFSET('Water Data'!$E$29,0,10*ROW('Water Data'!E64))="","",OFFSET('Water Data'!$E$29,0,10*ROW('Water Data'!E64)))</f>
        <v/>
      </c>
      <c r="BY70" s="369" t="str">
        <f ca="1">+IF(OFFSET('Water Data'!$F$27,0,10*ROW('Water Data'!F64))="","",OFFSET('Water Data'!$F$27,0,10*ROW('Water Data'!F64)))</f>
        <v/>
      </c>
      <c r="BZ70" s="369" t="str">
        <f ca="1">+IF(OFFSET('Water Data'!$F$28,0,10*ROW('Water Data'!F64))="","",OFFSET('Water Data'!$F$28,0,10*ROW('Water Data'!F64)))</f>
        <v/>
      </c>
      <c r="CA70" s="369" t="str">
        <f ca="1">+IF(OFFSET('Water Data'!$F$29,0,10*ROW('Water Data'!F64))="","",OFFSET('Water Data'!$F$29,0,10*ROW('Water Data'!F64)))</f>
        <v/>
      </c>
      <c r="CB70" s="369" t="str">
        <f ca="1">+IF(OFFSET('Water Data'!$G$27,0,10*ROW('Water Data'!G64))="","",OFFSET('Water Data'!$G$27,0,10*ROW('Water Data'!G64)))</f>
        <v/>
      </c>
      <c r="CC70" s="369" t="str">
        <f ca="1">+IF(OFFSET('Water Data'!$G$28,0,10*ROW('Water Data'!G64))="","",OFFSET('Water Data'!$G$28,0,10*ROW('Water Data'!G64)))</f>
        <v/>
      </c>
      <c r="CD70" s="369" t="str">
        <f ca="1">+IF(OFFSET('Water Data'!$G$29,0,10*ROW('Water Data'!G64))="","",OFFSET('Water Data'!$G$29,0,10*ROW('Water Data'!G64)))</f>
        <v/>
      </c>
      <c r="CE70" s="369" t="str">
        <f ca="1">+IF(OFFSET('Water Data'!$H$27,0,10*ROW('Water Data'!H64))="","",OFFSET('Water Data'!$H$27,0,10*ROW('Water Data'!H64)))</f>
        <v/>
      </c>
      <c r="CF70" s="369" t="str">
        <f ca="1">+IF(OFFSET('Water Data'!$H$28,0,10*ROW('Water Data'!H64))="","",OFFSET('Water Data'!$H$28,0,10*ROW('Water Data'!H64)))</f>
        <v/>
      </c>
      <c r="CG70" s="369" t="str">
        <f ca="1">+IF(OFFSET('Water Data'!$H$29,0,10*ROW('Water Data'!H64))="","",OFFSET('Water Data'!$H$29,0,10*ROW('Water Data'!H64)))</f>
        <v/>
      </c>
      <c r="CH70" s="369" t="str">
        <f ca="1">+IF(OFFSET('Water Data'!$I$27,0,10*ROW('Water Data'!I64))="","",OFFSET('Water Data'!$I$27,0,10*ROW('Water Data'!I64)))</f>
        <v/>
      </c>
      <c r="CI70" s="369" t="str">
        <f ca="1">+IF(OFFSET('Water Data'!$I$28,0,10*ROW('Water Data'!I64))="","",OFFSET('Water Data'!$I$28,0,10*ROW('Water Data'!I64)))</f>
        <v/>
      </c>
      <c r="CJ70" s="369" t="str">
        <f ca="1">+IF(OFFSET('Water Data'!$I$29,0,10*ROW('Water Data'!I64))="","",OFFSET('Water Data'!$I$29,0,10*ROW('Water Data'!I64)))</f>
        <v/>
      </c>
      <c r="CK70" s="369" t="str">
        <f ca="1">+IF(OFFSET('Sanitation Data'!$D$28,0,10*ROW('Sanitation Data'!D64))="","",OFFSET('Sanitation Data'!$D$28,0,10*ROW('Sanitation Data'!D64)))</f>
        <v/>
      </c>
      <c r="CL70" s="369" t="str">
        <f ca="1">+IF(OFFSET('Sanitation Data'!$D$29,0,10*ROW('Sanitation Data'!D64))="","",OFFSET('Sanitation Data'!$D$29,0,10*ROW('Sanitation Data'!D64)))</f>
        <v/>
      </c>
      <c r="CM70" s="369" t="str">
        <f ca="1">+IF(OFFSET('Sanitation Data'!$D$30,0,10*ROW('Sanitation Data'!D64))="","",OFFSET('Sanitation Data'!$D$30,0,10*ROW('Sanitation Data'!D64)))</f>
        <v/>
      </c>
      <c r="CN70" s="369" t="str">
        <f ca="1">+IF(OFFSET('Sanitation Data'!$D$31,0,10*ROW('Sanitation Data'!D64))="","",OFFSET('Sanitation Data'!$D$31,0,10*ROW('Sanitation Data'!D64)))</f>
        <v/>
      </c>
      <c r="CO70" s="369" t="str">
        <f ca="1">+IF(OFFSET('Sanitation Data'!$D$32,0,10*ROW('Sanitation Data'!D64))="","",OFFSET('Sanitation Data'!$D$32,0,10*ROW('Sanitation Data'!D64)))</f>
        <v/>
      </c>
      <c r="CP70" s="369" t="str">
        <f ca="1">+IF(OFFSET('Sanitation Data'!$E$28,0,10*ROW('Sanitation Data'!E64))="","",OFFSET('Sanitation Data'!$E$28,0,10*ROW('Sanitation Data'!E64)))</f>
        <v/>
      </c>
      <c r="CQ70" s="369" t="str">
        <f ca="1">+IF(OFFSET('Sanitation Data'!$E$29,0,10*ROW('Sanitation Data'!E64))="","",OFFSET('Sanitation Data'!$E$29,0,10*ROW('Sanitation Data'!E64)))</f>
        <v/>
      </c>
      <c r="CR70" s="369" t="str">
        <f ca="1">+IF(OFFSET('Sanitation Data'!$E$30,0,10*ROW('Sanitation Data'!E64))="","",OFFSET('Sanitation Data'!$E$30,0,10*ROW('Sanitation Data'!E64)))</f>
        <v/>
      </c>
      <c r="CS70" s="369" t="str">
        <f ca="1">+IF(OFFSET('Sanitation Data'!$E$31,0,10*ROW('Sanitation Data'!E64))="","",OFFSET('Sanitation Data'!$E$31,0,10*ROW('Sanitation Data'!E64)))</f>
        <v/>
      </c>
      <c r="CT70" s="369" t="str">
        <f ca="1">+IF(OFFSET('Sanitation Data'!$E$32,0,10*ROW('Sanitation Data'!E64))="","",OFFSET('Sanitation Data'!$E$32,0,10*ROW('Sanitation Data'!E64)))</f>
        <v/>
      </c>
      <c r="CU70" s="369" t="str">
        <f ca="1">+IF(OFFSET('Sanitation Data'!$F$28,0,10*ROW('Sanitation Data'!F64))="","",OFFSET('Sanitation Data'!$F$28,0,10*ROW('Sanitation Data'!F64)))</f>
        <v/>
      </c>
      <c r="CV70" s="369" t="str">
        <f ca="1">+IF(OFFSET('Sanitation Data'!$F$29,0,10*ROW('Sanitation Data'!F64))="","",OFFSET('Sanitation Data'!$F$29,0,10*ROW('Sanitation Data'!F64)))</f>
        <v/>
      </c>
      <c r="CW70" s="369" t="str">
        <f ca="1">+IF(OFFSET('Sanitation Data'!$F$30,0,10*ROW('Sanitation Data'!F64))="","",OFFSET('Sanitation Data'!$F$30,0,10*ROW('Sanitation Data'!F64)))</f>
        <v/>
      </c>
      <c r="CX70" s="369" t="str">
        <f ca="1">+IF(OFFSET('Sanitation Data'!$F$31,0,10*ROW('Sanitation Data'!F64))="","",OFFSET('Sanitation Data'!$F$31,0,10*ROW('Sanitation Data'!F64)))</f>
        <v/>
      </c>
      <c r="CY70" s="369" t="str">
        <f ca="1">+IF(OFFSET('Sanitation Data'!$F$32,0,10*ROW('Sanitation Data'!F64))="","",OFFSET('Sanitation Data'!$F$32,0,10*ROW('Sanitation Data'!F64)))</f>
        <v/>
      </c>
      <c r="CZ70" s="369" t="str">
        <f ca="1">+IF(OFFSET('Sanitation Data'!$G$28,0,10*ROW('Sanitation Data'!G64))="","",OFFSET('Sanitation Data'!$G$28,0,10*ROW('Sanitation Data'!G64)))</f>
        <v/>
      </c>
      <c r="DA70" s="369" t="str">
        <f ca="1">+IF(OFFSET('Sanitation Data'!$G$29,0,10*ROW('Sanitation Data'!G64))="","",OFFSET('Sanitation Data'!$G$29,0,10*ROW('Sanitation Data'!G64)))</f>
        <v/>
      </c>
      <c r="DB70" s="369" t="str">
        <f ca="1">+IF(OFFSET('Sanitation Data'!$G$30,0,10*ROW('Sanitation Data'!G64))="","",OFFSET('Sanitation Data'!$G$30,0,10*ROW('Sanitation Data'!G64)))</f>
        <v/>
      </c>
      <c r="DC70" s="369" t="str">
        <f ca="1">+IF(OFFSET('Sanitation Data'!$G$31,0,10*ROW('Sanitation Data'!G64))="","",OFFSET('Sanitation Data'!$G$31,0,10*ROW('Sanitation Data'!G64)))</f>
        <v/>
      </c>
      <c r="DD70" s="369" t="str">
        <f ca="1">+IF(OFFSET('Sanitation Data'!$G$32,0,10*ROW('Sanitation Data'!G64))="","",OFFSET('Sanitation Data'!$G$32,0,10*ROW('Sanitation Data'!G64)))</f>
        <v/>
      </c>
      <c r="DE70" s="369" t="str">
        <f ca="1">+IF(OFFSET('Sanitation Data'!$H$28,0,10*ROW('Sanitation Data'!H64))="","",OFFSET('Sanitation Data'!$H$28,0,10*ROW('Sanitation Data'!H64)))</f>
        <v/>
      </c>
      <c r="DF70" s="369" t="str">
        <f ca="1">+IF(OFFSET('Sanitation Data'!$H$29,0,10*ROW('Sanitation Data'!H64))="","",OFFSET('Sanitation Data'!$H$29,0,10*ROW('Sanitation Data'!H64)))</f>
        <v/>
      </c>
      <c r="DG70" s="369" t="str">
        <f ca="1">+IF(OFFSET('Sanitation Data'!$H$30,0,10*ROW('Sanitation Data'!H64))="","",OFFSET('Sanitation Data'!$H$30,0,10*ROW('Sanitation Data'!H64)))</f>
        <v/>
      </c>
      <c r="DH70" s="369" t="str">
        <f ca="1">+IF(OFFSET('Sanitation Data'!$H$31,0,10*ROW('Sanitation Data'!H64))="","",OFFSET('Sanitation Data'!$H$31,0,10*ROW('Sanitation Data'!H64)))</f>
        <v/>
      </c>
      <c r="DI70" s="369" t="str">
        <f ca="1">+IF(OFFSET('Sanitation Data'!$H$32,0,10*ROW('Sanitation Data'!H64))="","",OFFSET('Sanitation Data'!$H$32,0,10*ROW('Sanitation Data'!H64)))</f>
        <v/>
      </c>
      <c r="DJ70" s="369" t="str">
        <f ca="1">+IF(OFFSET('Sanitation Data'!$I$28,0,10*ROW('Sanitation Data'!I64))="","",OFFSET('Sanitation Data'!$I$28,0,10*ROW('Sanitation Data'!I64)))</f>
        <v/>
      </c>
      <c r="DK70" s="369" t="str">
        <f ca="1">+IF(OFFSET('Sanitation Data'!$I$29,0,10*ROW('Sanitation Data'!I64))="","",OFFSET('Sanitation Data'!$I$29,0,10*ROW('Sanitation Data'!I64)))</f>
        <v/>
      </c>
      <c r="DL70" s="369" t="str">
        <f ca="1">+IF(OFFSET('Sanitation Data'!$I$30,0,10*ROW('Sanitation Data'!I64))="","",OFFSET('Sanitation Data'!$I$30,0,10*ROW('Sanitation Data'!I64)))</f>
        <v/>
      </c>
      <c r="DM70" s="369" t="str">
        <f ca="1">+IF(OFFSET('Sanitation Data'!$I$31,0,10*ROW('Sanitation Data'!I64))="","",OFFSET('Sanitation Data'!$I$31,0,10*ROW('Sanitation Data'!I64)))</f>
        <v/>
      </c>
      <c r="DN70" s="369" t="str">
        <f ca="1">+IF(OFFSET('Sanitation Data'!$I$32,0,10*ROW('Sanitation Data'!I64))="","",OFFSET('Sanitation Data'!$I$32,0,10*ROW('Sanitation Data'!I64)))</f>
        <v/>
      </c>
      <c r="DO70" s="369" t="str">
        <f ca="1">+IF(OFFSET('Hygiene Data'!$D$11,0,10*ROW('Hygiene Data'!D64))="","",OFFSET('Hygiene Data'!$D$11,0,10*ROW('Hygiene Data'!D64)))</f>
        <v/>
      </c>
      <c r="DP70" s="369" t="str">
        <f ca="1">+IF(OFFSET('Hygiene Data'!$D$12,0,10*ROW('Hygiene Data'!D64))="","",OFFSET('Hygiene Data'!$D$12,0,10*ROW('Hygiene Data'!D64)))</f>
        <v/>
      </c>
      <c r="DQ70" s="369" t="str">
        <f ca="1">+IF(OFFSET('Hygiene Data'!$D$13,0,10*ROW('Hygiene Data'!D64))="","",OFFSET('Hygiene Data'!$D$13,0,10*ROW('Hygiene Data'!D64)))</f>
        <v/>
      </c>
      <c r="DR70" s="369" t="str">
        <f ca="1">+IF(OFFSET('Hygiene Data'!$E$11,0,10*ROW('Hygiene Data'!E64))="","",OFFSET('Hygiene Data'!$E$11,0,10*ROW('Hygiene Data'!E64)))</f>
        <v/>
      </c>
      <c r="DS70" s="369" t="str">
        <f ca="1">+IF(OFFSET('Hygiene Data'!$E$12,0,10*ROW('Hygiene Data'!E64))="","",OFFSET('Hygiene Data'!$E$12,0,10*ROW('Hygiene Data'!E64)))</f>
        <v/>
      </c>
      <c r="DT70" s="369" t="str">
        <f ca="1">+IF(OFFSET('Hygiene Data'!$E$13,0,10*ROW('Hygiene Data'!E64))="","",OFFSET('Hygiene Data'!$E$13,0,10*ROW('Hygiene Data'!E64)))</f>
        <v/>
      </c>
      <c r="DU70" s="369" t="str">
        <f ca="1">+IF(OFFSET('Hygiene Data'!$F$11,0,10*ROW('Hygiene Data'!F64))="","",OFFSET('Hygiene Data'!$F$11,0,10*ROW('Hygiene Data'!F64)))</f>
        <v/>
      </c>
      <c r="DV70" s="369" t="str">
        <f ca="1">+IF(OFFSET('Hygiene Data'!$F$12,0,10*ROW('Hygiene Data'!F64))="","",OFFSET('Hygiene Data'!$F$12,0,10*ROW('Hygiene Data'!F64)))</f>
        <v/>
      </c>
      <c r="DW70" s="369" t="str">
        <f ca="1">+IF(OFFSET('Hygiene Data'!$F$13,0,10*ROW('Hygiene Data'!F64))="","",OFFSET('Hygiene Data'!$F$13,0,10*ROW('Hygiene Data'!F64)))</f>
        <v/>
      </c>
      <c r="DX70" s="369" t="str">
        <f ca="1">+IF(OFFSET('Hygiene Data'!$G$11,0,10*ROW('Hygiene Data'!G64))="","",OFFSET('Hygiene Data'!$G$11,0,10*ROW('Hygiene Data'!G64)))</f>
        <v/>
      </c>
      <c r="DY70" s="369" t="str">
        <f ca="1">+IF(OFFSET('Hygiene Data'!$G$12,0,10*ROW('Hygiene Data'!G64))="","",OFFSET('Hygiene Data'!$G$12,0,10*ROW('Hygiene Data'!G64)))</f>
        <v/>
      </c>
      <c r="DZ70" s="369" t="str">
        <f ca="1">+IF(OFFSET('Hygiene Data'!$G$13,0,10*ROW('Hygiene Data'!G64))="","",OFFSET('Hygiene Data'!$G$13,0,10*ROW('Hygiene Data'!G64)))</f>
        <v/>
      </c>
      <c r="EA70" s="369" t="str">
        <f ca="1">+IF(OFFSET('Hygiene Data'!$H$11,0,10*ROW('Hygiene Data'!H64))="","",OFFSET('Hygiene Data'!$H$11,0,10*ROW('Hygiene Data'!H64)))</f>
        <v/>
      </c>
      <c r="EB70" s="369" t="str">
        <f ca="1">+IF(OFFSET('Hygiene Data'!$H$12,0,10*ROW('Hygiene Data'!H64))="","",OFFSET('Hygiene Data'!$H$12,0,10*ROW('Hygiene Data'!H64)))</f>
        <v/>
      </c>
      <c r="EC70" s="369" t="str">
        <f ca="1">+IF(OFFSET('Hygiene Data'!$H$13,0,10*ROW('Hygiene Data'!H64))="","",OFFSET('Hygiene Data'!$H$13,0,10*ROW('Hygiene Data'!H64)))</f>
        <v/>
      </c>
      <c r="ED70" s="369" t="str">
        <f ca="1">+IF(OFFSET('Hygiene Data'!$I$11,0,10*ROW('Hygiene Data'!I64))="","",OFFSET('Hygiene Data'!$I$11,0,10*ROW('Hygiene Data'!I64)))</f>
        <v/>
      </c>
      <c r="EE70" s="369" t="str">
        <f ca="1">+IF(OFFSET('Hygiene Data'!$I$12,0,10*ROW('Hygiene Data'!I64))="","",OFFSET('Hygiene Data'!$I$12,0,10*ROW('Hygiene Data'!I64)))</f>
        <v/>
      </c>
      <c r="EF70" s="369" t="str">
        <f ca="1">+IF(OFFSET('Hygiene Data'!$I$13,0,10*ROW('Hygiene Data'!I64))="","",OFFSET('Hygiene Data'!$I$13,0,10*ROW('Hygiene Data'!I64)))</f>
        <v/>
      </c>
    </row>
    <row r="71" spans="1:136" x14ac:dyDescent="0.25">
      <c r="A71" s="478" t="str">
        <f ca="1">+IF(OFFSET('Water Data'!$B$2,0,10*ROW('Water Data'!E65))="","",OFFSET('Water Data'!$B$2,0,10*ROW('Water Data'!E65)))</f>
        <v/>
      </c>
      <c r="B71" s="47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5" t="str">
        <f t="shared" ref="C71:C134" ca="1" si="1">+IF(ISNUMBER(VALUE(MID(A71,5,4))), VALUE(MID(A71, 5,4)),"")</f>
        <v/>
      </c>
      <c r="D71" s="50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9" t="str">
        <f ca="1">+IF(OFFSET('Water Data'!$D$27,0,10*ROW('Water Data'!D65))="","",OFFSET('Water Data'!$D$27,0,10*ROW('Water Data'!D65)))</f>
        <v/>
      </c>
      <c r="BT71" s="369" t="str">
        <f ca="1">+IF(OFFSET('Water Data'!$D$28,0,10*ROW('Water Data'!D65))="","",OFFSET('Water Data'!$D$28,0,10*ROW('Water Data'!D65)))</f>
        <v/>
      </c>
      <c r="BU71" s="369" t="str">
        <f ca="1">+IF(OFFSET('Water Data'!$D$29,0,10*ROW('Water Data'!D65))="","",OFFSET('Water Data'!$D$29,0,10*ROW('Water Data'!D65)))</f>
        <v/>
      </c>
      <c r="BV71" s="369" t="str">
        <f ca="1">+IF(OFFSET('Water Data'!$E$27,0,10*ROW('Water Data'!E65))="","",OFFSET('Water Data'!$E$27,0,10*ROW('Water Data'!E65)))</f>
        <v/>
      </c>
      <c r="BW71" s="369" t="str">
        <f ca="1">+IF(OFFSET('Water Data'!$E$28,0,10*ROW('Water Data'!E65))="","",OFFSET('Water Data'!$E$28,0,10*ROW('Water Data'!E65)))</f>
        <v/>
      </c>
      <c r="BX71" s="369" t="str">
        <f ca="1">+IF(OFFSET('Water Data'!$E$29,0,10*ROW('Water Data'!E65))="","",OFFSET('Water Data'!$E$29,0,10*ROW('Water Data'!E65)))</f>
        <v/>
      </c>
      <c r="BY71" s="369" t="str">
        <f ca="1">+IF(OFFSET('Water Data'!$F$27,0,10*ROW('Water Data'!F65))="","",OFFSET('Water Data'!$F$27,0,10*ROW('Water Data'!F65)))</f>
        <v/>
      </c>
      <c r="BZ71" s="369" t="str">
        <f ca="1">+IF(OFFSET('Water Data'!$F$28,0,10*ROW('Water Data'!F65))="","",OFFSET('Water Data'!$F$28,0,10*ROW('Water Data'!F65)))</f>
        <v/>
      </c>
      <c r="CA71" s="369" t="str">
        <f ca="1">+IF(OFFSET('Water Data'!$F$29,0,10*ROW('Water Data'!F65))="","",OFFSET('Water Data'!$F$29,0,10*ROW('Water Data'!F65)))</f>
        <v/>
      </c>
      <c r="CB71" s="369" t="str">
        <f ca="1">+IF(OFFSET('Water Data'!$G$27,0,10*ROW('Water Data'!G65))="","",OFFSET('Water Data'!$G$27,0,10*ROW('Water Data'!G65)))</f>
        <v/>
      </c>
      <c r="CC71" s="369" t="str">
        <f ca="1">+IF(OFFSET('Water Data'!$G$28,0,10*ROW('Water Data'!G65))="","",OFFSET('Water Data'!$G$28,0,10*ROW('Water Data'!G65)))</f>
        <v/>
      </c>
      <c r="CD71" s="369" t="str">
        <f ca="1">+IF(OFFSET('Water Data'!$G$29,0,10*ROW('Water Data'!G65))="","",OFFSET('Water Data'!$G$29,0,10*ROW('Water Data'!G65)))</f>
        <v/>
      </c>
      <c r="CE71" s="369" t="str">
        <f ca="1">+IF(OFFSET('Water Data'!$H$27,0,10*ROW('Water Data'!H65))="","",OFFSET('Water Data'!$H$27,0,10*ROW('Water Data'!H65)))</f>
        <v/>
      </c>
      <c r="CF71" s="369" t="str">
        <f ca="1">+IF(OFFSET('Water Data'!$H$28,0,10*ROW('Water Data'!H65))="","",OFFSET('Water Data'!$H$28,0,10*ROW('Water Data'!H65)))</f>
        <v/>
      </c>
      <c r="CG71" s="369" t="str">
        <f ca="1">+IF(OFFSET('Water Data'!$H$29,0,10*ROW('Water Data'!H65))="","",OFFSET('Water Data'!$H$29,0,10*ROW('Water Data'!H65)))</f>
        <v/>
      </c>
      <c r="CH71" s="369" t="str">
        <f ca="1">+IF(OFFSET('Water Data'!$I$27,0,10*ROW('Water Data'!I65))="","",OFFSET('Water Data'!$I$27,0,10*ROW('Water Data'!I65)))</f>
        <v/>
      </c>
      <c r="CI71" s="369" t="str">
        <f ca="1">+IF(OFFSET('Water Data'!$I$28,0,10*ROW('Water Data'!I65))="","",OFFSET('Water Data'!$I$28,0,10*ROW('Water Data'!I65)))</f>
        <v/>
      </c>
      <c r="CJ71" s="369" t="str">
        <f ca="1">+IF(OFFSET('Water Data'!$I$29,0,10*ROW('Water Data'!I65))="","",OFFSET('Water Data'!$I$29,0,10*ROW('Water Data'!I65)))</f>
        <v/>
      </c>
      <c r="CK71" s="369" t="str">
        <f ca="1">+IF(OFFSET('Sanitation Data'!$D$28,0,10*ROW('Sanitation Data'!D65))="","",OFFSET('Sanitation Data'!$D$28,0,10*ROW('Sanitation Data'!D65)))</f>
        <v/>
      </c>
      <c r="CL71" s="369" t="str">
        <f ca="1">+IF(OFFSET('Sanitation Data'!$D$29,0,10*ROW('Sanitation Data'!D65))="","",OFFSET('Sanitation Data'!$D$29,0,10*ROW('Sanitation Data'!D65)))</f>
        <v/>
      </c>
      <c r="CM71" s="369" t="str">
        <f ca="1">+IF(OFFSET('Sanitation Data'!$D$30,0,10*ROW('Sanitation Data'!D65))="","",OFFSET('Sanitation Data'!$D$30,0,10*ROW('Sanitation Data'!D65)))</f>
        <v/>
      </c>
      <c r="CN71" s="369" t="str">
        <f ca="1">+IF(OFFSET('Sanitation Data'!$D$31,0,10*ROW('Sanitation Data'!D65))="","",OFFSET('Sanitation Data'!$D$31,0,10*ROW('Sanitation Data'!D65)))</f>
        <v/>
      </c>
      <c r="CO71" s="369" t="str">
        <f ca="1">+IF(OFFSET('Sanitation Data'!$D$32,0,10*ROW('Sanitation Data'!D65))="","",OFFSET('Sanitation Data'!$D$32,0,10*ROW('Sanitation Data'!D65)))</f>
        <v/>
      </c>
      <c r="CP71" s="369" t="str">
        <f ca="1">+IF(OFFSET('Sanitation Data'!$E$28,0,10*ROW('Sanitation Data'!E65))="","",OFFSET('Sanitation Data'!$E$28,0,10*ROW('Sanitation Data'!E65)))</f>
        <v/>
      </c>
      <c r="CQ71" s="369" t="str">
        <f ca="1">+IF(OFFSET('Sanitation Data'!$E$29,0,10*ROW('Sanitation Data'!E65))="","",OFFSET('Sanitation Data'!$E$29,0,10*ROW('Sanitation Data'!E65)))</f>
        <v/>
      </c>
      <c r="CR71" s="369" t="str">
        <f ca="1">+IF(OFFSET('Sanitation Data'!$E$30,0,10*ROW('Sanitation Data'!E65))="","",OFFSET('Sanitation Data'!$E$30,0,10*ROW('Sanitation Data'!E65)))</f>
        <v/>
      </c>
      <c r="CS71" s="369" t="str">
        <f ca="1">+IF(OFFSET('Sanitation Data'!$E$31,0,10*ROW('Sanitation Data'!E65))="","",OFFSET('Sanitation Data'!$E$31,0,10*ROW('Sanitation Data'!E65)))</f>
        <v/>
      </c>
      <c r="CT71" s="369" t="str">
        <f ca="1">+IF(OFFSET('Sanitation Data'!$E$32,0,10*ROW('Sanitation Data'!E65))="","",OFFSET('Sanitation Data'!$E$32,0,10*ROW('Sanitation Data'!E65)))</f>
        <v/>
      </c>
      <c r="CU71" s="369" t="str">
        <f ca="1">+IF(OFFSET('Sanitation Data'!$F$28,0,10*ROW('Sanitation Data'!F65))="","",OFFSET('Sanitation Data'!$F$28,0,10*ROW('Sanitation Data'!F65)))</f>
        <v/>
      </c>
      <c r="CV71" s="369" t="str">
        <f ca="1">+IF(OFFSET('Sanitation Data'!$F$29,0,10*ROW('Sanitation Data'!F65))="","",OFFSET('Sanitation Data'!$F$29,0,10*ROW('Sanitation Data'!F65)))</f>
        <v/>
      </c>
      <c r="CW71" s="369" t="str">
        <f ca="1">+IF(OFFSET('Sanitation Data'!$F$30,0,10*ROW('Sanitation Data'!F65))="","",OFFSET('Sanitation Data'!$F$30,0,10*ROW('Sanitation Data'!F65)))</f>
        <v/>
      </c>
      <c r="CX71" s="369" t="str">
        <f ca="1">+IF(OFFSET('Sanitation Data'!$F$31,0,10*ROW('Sanitation Data'!F65))="","",OFFSET('Sanitation Data'!$F$31,0,10*ROW('Sanitation Data'!F65)))</f>
        <v/>
      </c>
      <c r="CY71" s="369" t="str">
        <f ca="1">+IF(OFFSET('Sanitation Data'!$F$32,0,10*ROW('Sanitation Data'!F65))="","",OFFSET('Sanitation Data'!$F$32,0,10*ROW('Sanitation Data'!F65)))</f>
        <v/>
      </c>
      <c r="CZ71" s="369" t="str">
        <f ca="1">+IF(OFFSET('Sanitation Data'!$G$28,0,10*ROW('Sanitation Data'!G65))="","",OFFSET('Sanitation Data'!$G$28,0,10*ROW('Sanitation Data'!G65)))</f>
        <v/>
      </c>
      <c r="DA71" s="369" t="str">
        <f ca="1">+IF(OFFSET('Sanitation Data'!$G$29,0,10*ROW('Sanitation Data'!G65))="","",OFFSET('Sanitation Data'!$G$29,0,10*ROW('Sanitation Data'!G65)))</f>
        <v/>
      </c>
      <c r="DB71" s="369" t="str">
        <f ca="1">+IF(OFFSET('Sanitation Data'!$G$30,0,10*ROW('Sanitation Data'!G65))="","",OFFSET('Sanitation Data'!$G$30,0,10*ROW('Sanitation Data'!G65)))</f>
        <v/>
      </c>
      <c r="DC71" s="369" t="str">
        <f ca="1">+IF(OFFSET('Sanitation Data'!$G$31,0,10*ROW('Sanitation Data'!G65))="","",OFFSET('Sanitation Data'!$G$31,0,10*ROW('Sanitation Data'!G65)))</f>
        <v/>
      </c>
      <c r="DD71" s="369" t="str">
        <f ca="1">+IF(OFFSET('Sanitation Data'!$G$32,0,10*ROW('Sanitation Data'!G65))="","",OFFSET('Sanitation Data'!$G$32,0,10*ROW('Sanitation Data'!G65)))</f>
        <v/>
      </c>
      <c r="DE71" s="369" t="str">
        <f ca="1">+IF(OFFSET('Sanitation Data'!$H$28,0,10*ROW('Sanitation Data'!H65))="","",OFFSET('Sanitation Data'!$H$28,0,10*ROW('Sanitation Data'!H65)))</f>
        <v/>
      </c>
      <c r="DF71" s="369" t="str">
        <f ca="1">+IF(OFFSET('Sanitation Data'!$H$29,0,10*ROW('Sanitation Data'!H65))="","",OFFSET('Sanitation Data'!$H$29,0,10*ROW('Sanitation Data'!H65)))</f>
        <v/>
      </c>
      <c r="DG71" s="369" t="str">
        <f ca="1">+IF(OFFSET('Sanitation Data'!$H$30,0,10*ROW('Sanitation Data'!H65))="","",OFFSET('Sanitation Data'!$H$30,0,10*ROW('Sanitation Data'!H65)))</f>
        <v/>
      </c>
      <c r="DH71" s="369" t="str">
        <f ca="1">+IF(OFFSET('Sanitation Data'!$H$31,0,10*ROW('Sanitation Data'!H65))="","",OFFSET('Sanitation Data'!$H$31,0,10*ROW('Sanitation Data'!H65)))</f>
        <v/>
      </c>
      <c r="DI71" s="369" t="str">
        <f ca="1">+IF(OFFSET('Sanitation Data'!$H$32,0,10*ROW('Sanitation Data'!H65))="","",OFFSET('Sanitation Data'!$H$32,0,10*ROW('Sanitation Data'!H65)))</f>
        <v/>
      </c>
      <c r="DJ71" s="369" t="str">
        <f ca="1">+IF(OFFSET('Sanitation Data'!$I$28,0,10*ROW('Sanitation Data'!I65))="","",OFFSET('Sanitation Data'!$I$28,0,10*ROW('Sanitation Data'!I65)))</f>
        <v/>
      </c>
      <c r="DK71" s="369" t="str">
        <f ca="1">+IF(OFFSET('Sanitation Data'!$I$29,0,10*ROW('Sanitation Data'!I65))="","",OFFSET('Sanitation Data'!$I$29,0,10*ROW('Sanitation Data'!I65)))</f>
        <v/>
      </c>
      <c r="DL71" s="369" t="str">
        <f ca="1">+IF(OFFSET('Sanitation Data'!$I$30,0,10*ROW('Sanitation Data'!I65))="","",OFFSET('Sanitation Data'!$I$30,0,10*ROW('Sanitation Data'!I65)))</f>
        <v/>
      </c>
      <c r="DM71" s="369" t="str">
        <f ca="1">+IF(OFFSET('Sanitation Data'!$I$31,0,10*ROW('Sanitation Data'!I65))="","",OFFSET('Sanitation Data'!$I$31,0,10*ROW('Sanitation Data'!I65)))</f>
        <v/>
      </c>
      <c r="DN71" s="369" t="str">
        <f ca="1">+IF(OFFSET('Sanitation Data'!$I$32,0,10*ROW('Sanitation Data'!I65))="","",OFFSET('Sanitation Data'!$I$32,0,10*ROW('Sanitation Data'!I65)))</f>
        <v/>
      </c>
      <c r="DO71" s="369" t="str">
        <f ca="1">+IF(OFFSET('Hygiene Data'!$D$11,0,10*ROW('Hygiene Data'!D65))="","",OFFSET('Hygiene Data'!$D$11,0,10*ROW('Hygiene Data'!D65)))</f>
        <v/>
      </c>
      <c r="DP71" s="369" t="str">
        <f ca="1">+IF(OFFSET('Hygiene Data'!$D$12,0,10*ROW('Hygiene Data'!D65))="","",OFFSET('Hygiene Data'!$D$12,0,10*ROW('Hygiene Data'!D65)))</f>
        <v/>
      </c>
      <c r="DQ71" s="369" t="str">
        <f ca="1">+IF(OFFSET('Hygiene Data'!$D$13,0,10*ROW('Hygiene Data'!D65))="","",OFFSET('Hygiene Data'!$D$13,0,10*ROW('Hygiene Data'!D65)))</f>
        <v/>
      </c>
      <c r="DR71" s="369" t="str">
        <f ca="1">+IF(OFFSET('Hygiene Data'!$E$11,0,10*ROW('Hygiene Data'!E65))="","",OFFSET('Hygiene Data'!$E$11,0,10*ROW('Hygiene Data'!E65)))</f>
        <v/>
      </c>
      <c r="DS71" s="369" t="str">
        <f ca="1">+IF(OFFSET('Hygiene Data'!$E$12,0,10*ROW('Hygiene Data'!E65))="","",OFFSET('Hygiene Data'!$E$12,0,10*ROW('Hygiene Data'!E65)))</f>
        <v/>
      </c>
      <c r="DT71" s="369" t="str">
        <f ca="1">+IF(OFFSET('Hygiene Data'!$E$13,0,10*ROW('Hygiene Data'!E65))="","",OFFSET('Hygiene Data'!$E$13,0,10*ROW('Hygiene Data'!E65)))</f>
        <v/>
      </c>
      <c r="DU71" s="369" t="str">
        <f ca="1">+IF(OFFSET('Hygiene Data'!$F$11,0,10*ROW('Hygiene Data'!F65))="","",OFFSET('Hygiene Data'!$F$11,0,10*ROW('Hygiene Data'!F65)))</f>
        <v/>
      </c>
      <c r="DV71" s="369" t="str">
        <f ca="1">+IF(OFFSET('Hygiene Data'!$F$12,0,10*ROW('Hygiene Data'!F65))="","",OFFSET('Hygiene Data'!$F$12,0,10*ROW('Hygiene Data'!F65)))</f>
        <v/>
      </c>
      <c r="DW71" s="369" t="str">
        <f ca="1">+IF(OFFSET('Hygiene Data'!$F$13,0,10*ROW('Hygiene Data'!F65))="","",OFFSET('Hygiene Data'!$F$13,0,10*ROW('Hygiene Data'!F65)))</f>
        <v/>
      </c>
      <c r="DX71" s="369" t="str">
        <f ca="1">+IF(OFFSET('Hygiene Data'!$G$11,0,10*ROW('Hygiene Data'!G65))="","",OFFSET('Hygiene Data'!$G$11,0,10*ROW('Hygiene Data'!G65)))</f>
        <v/>
      </c>
      <c r="DY71" s="369" t="str">
        <f ca="1">+IF(OFFSET('Hygiene Data'!$G$12,0,10*ROW('Hygiene Data'!G65))="","",OFFSET('Hygiene Data'!$G$12,0,10*ROW('Hygiene Data'!G65)))</f>
        <v/>
      </c>
      <c r="DZ71" s="369" t="str">
        <f ca="1">+IF(OFFSET('Hygiene Data'!$G$13,0,10*ROW('Hygiene Data'!G65))="","",OFFSET('Hygiene Data'!$G$13,0,10*ROW('Hygiene Data'!G65)))</f>
        <v/>
      </c>
      <c r="EA71" s="369" t="str">
        <f ca="1">+IF(OFFSET('Hygiene Data'!$H$11,0,10*ROW('Hygiene Data'!H65))="","",OFFSET('Hygiene Data'!$H$11,0,10*ROW('Hygiene Data'!H65)))</f>
        <v/>
      </c>
      <c r="EB71" s="369" t="str">
        <f ca="1">+IF(OFFSET('Hygiene Data'!$H$12,0,10*ROW('Hygiene Data'!H65))="","",OFFSET('Hygiene Data'!$H$12,0,10*ROW('Hygiene Data'!H65)))</f>
        <v/>
      </c>
      <c r="EC71" s="369" t="str">
        <f ca="1">+IF(OFFSET('Hygiene Data'!$H$13,0,10*ROW('Hygiene Data'!H65))="","",OFFSET('Hygiene Data'!$H$13,0,10*ROW('Hygiene Data'!H65)))</f>
        <v/>
      </c>
      <c r="ED71" s="369" t="str">
        <f ca="1">+IF(OFFSET('Hygiene Data'!$I$11,0,10*ROW('Hygiene Data'!I65))="","",OFFSET('Hygiene Data'!$I$11,0,10*ROW('Hygiene Data'!I65)))</f>
        <v/>
      </c>
      <c r="EE71" s="369" t="str">
        <f ca="1">+IF(OFFSET('Hygiene Data'!$I$12,0,10*ROW('Hygiene Data'!I65))="","",OFFSET('Hygiene Data'!$I$12,0,10*ROW('Hygiene Data'!I65)))</f>
        <v/>
      </c>
      <c r="EF71" s="369" t="str">
        <f ca="1">+IF(OFFSET('Hygiene Data'!$I$13,0,10*ROW('Hygiene Data'!I65))="","",OFFSET('Hygiene Data'!$I$13,0,10*ROW('Hygiene Data'!I65)))</f>
        <v/>
      </c>
    </row>
    <row r="72" spans="1:136" x14ac:dyDescent="0.25">
      <c r="A72" s="478" t="str">
        <f ca="1">+IF(OFFSET('Water Data'!$B$2,0,10*ROW('Water Data'!E66))="","",OFFSET('Water Data'!$B$2,0,10*ROW('Water Data'!E66)))</f>
        <v/>
      </c>
      <c r="B72" s="47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5" t="str">
        <f t="shared" ca="1" si="1"/>
        <v/>
      </c>
      <c r="D72" s="50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9" t="str">
        <f ca="1">+IF(OFFSET('Water Data'!$D$27,0,10*ROW('Water Data'!D66))="","",OFFSET('Water Data'!$D$27,0,10*ROW('Water Data'!D66)))</f>
        <v/>
      </c>
      <c r="BT72" s="369" t="str">
        <f ca="1">+IF(OFFSET('Water Data'!$D$28,0,10*ROW('Water Data'!D66))="","",OFFSET('Water Data'!$D$28,0,10*ROW('Water Data'!D66)))</f>
        <v/>
      </c>
      <c r="BU72" s="369" t="str">
        <f ca="1">+IF(OFFSET('Water Data'!$D$29,0,10*ROW('Water Data'!D66))="","",OFFSET('Water Data'!$D$29,0,10*ROW('Water Data'!D66)))</f>
        <v/>
      </c>
      <c r="BV72" s="369" t="str">
        <f ca="1">+IF(OFFSET('Water Data'!$E$27,0,10*ROW('Water Data'!E66))="","",OFFSET('Water Data'!$E$27,0,10*ROW('Water Data'!E66)))</f>
        <v/>
      </c>
      <c r="BW72" s="369" t="str">
        <f ca="1">+IF(OFFSET('Water Data'!$E$28,0,10*ROW('Water Data'!E66))="","",OFFSET('Water Data'!$E$28,0,10*ROW('Water Data'!E66)))</f>
        <v/>
      </c>
      <c r="BX72" s="369" t="str">
        <f ca="1">+IF(OFFSET('Water Data'!$E$29,0,10*ROW('Water Data'!E66))="","",OFFSET('Water Data'!$E$29,0,10*ROW('Water Data'!E66)))</f>
        <v/>
      </c>
      <c r="BY72" s="369" t="str">
        <f ca="1">+IF(OFFSET('Water Data'!$F$27,0,10*ROW('Water Data'!F66))="","",OFFSET('Water Data'!$F$27,0,10*ROW('Water Data'!F66)))</f>
        <v/>
      </c>
      <c r="BZ72" s="369" t="str">
        <f ca="1">+IF(OFFSET('Water Data'!$F$28,0,10*ROW('Water Data'!F66))="","",OFFSET('Water Data'!$F$28,0,10*ROW('Water Data'!F66)))</f>
        <v/>
      </c>
      <c r="CA72" s="369" t="str">
        <f ca="1">+IF(OFFSET('Water Data'!$F$29,0,10*ROW('Water Data'!F66))="","",OFFSET('Water Data'!$F$29,0,10*ROW('Water Data'!F66)))</f>
        <v/>
      </c>
      <c r="CB72" s="369" t="str">
        <f ca="1">+IF(OFFSET('Water Data'!$G$27,0,10*ROW('Water Data'!G66))="","",OFFSET('Water Data'!$G$27,0,10*ROW('Water Data'!G66)))</f>
        <v/>
      </c>
      <c r="CC72" s="369" t="str">
        <f ca="1">+IF(OFFSET('Water Data'!$G$28,0,10*ROW('Water Data'!G66))="","",OFFSET('Water Data'!$G$28,0,10*ROW('Water Data'!G66)))</f>
        <v/>
      </c>
      <c r="CD72" s="369" t="str">
        <f ca="1">+IF(OFFSET('Water Data'!$G$29,0,10*ROW('Water Data'!G66))="","",OFFSET('Water Data'!$G$29,0,10*ROW('Water Data'!G66)))</f>
        <v/>
      </c>
      <c r="CE72" s="369" t="str">
        <f ca="1">+IF(OFFSET('Water Data'!$H$27,0,10*ROW('Water Data'!H66))="","",OFFSET('Water Data'!$H$27,0,10*ROW('Water Data'!H66)))</f>
        <v/>
      </c>
      <c r="CF72" s="369" t="str">
        <f ca="1">+IF(OFFSET('Water Data'!$H$28,0,10*ROW('Water Data'!H66))="","",OFFSET('Water Data'!$H$28,0,10*ROW('Water Data'!H66)))</f>
        <v/>
      </c>
      <c r="CG72" s="369" t="str">
        <f ca="1">+IF(OFFSET('Water Data'!$H$29,0,10*ROW('Water Data'!H66))="","",OFFSET('Water Data'!$H$29,0,10*ROW('Water Data'!H66)))</f>
        <v/>
      </c>
      <c r="CH72" s="369" t="str">
        <f ca="1">+IF(OFFSET('Water Data'!$I$27,0,10*ROW('Water Data'!I66))="","",OFFSET('Water Data'!$I$27,0,10*ROW('Water Data'!I66)))</f>
        <v/>
      </c>
      <c r="CI72" s="369" t="str">
        <f ca="1">+IF(OFFSET('Water Data'!$I$28,0,10*ROW('Water Data'!I66))="","",OFFSET('Water Data'!$I$28,0,10*ROW('Water Data'!I66)))</f>
        <v/>
      </c>
      <c r="CJ72" s="369" t="str">
        <f ca="1">+IF(OFFSET('Water Data'!$I$29,0,10*ROW('Water Data'!I66))="","",OFFSET('Water Data'!$I$29,0,10*ROW('Water Data'!I66)))</f>
        <v/>
      </c>
      <c r="CK72" s="369" t="str">
        <f ca="1">+IF(OFFSET('Sanitation Data'!$D$28,0,10*ROW('Sanitation Data'!D66))="","",OFFSET('Sanitation Data'!$D$28,0,10*ROW('Sanitation Data'!D66)))</f>
        <v/>
      </c>
      <c r="CL72" s="369" t="str">
        <f ca="1">+IF(OFFSET('Sanitation Data'!$D$29,0,10*ROW('Sanitation Data'!D66))="","",OFFSET('Sanitation Data'!$D$29,0,10*ROW('Sanitation Data'!D66)))</f>
        <v/>
      </c>
      <c r="CM72" s="369" t="str">
        <f ca="1">+IF(OFFSET('Sanitation Data'!$D$30,0,10*ROW('Sanitation Data'!D66))="","",OFFSET('Sanitation Data'!$D$30,0,10*ROW('Sanitation Data'!D66)))</f>
        <v/>
      </c>
      <c r="CN72" s="369" t="str">
        <f ca="1">+IF(OFFSET('Sanitation Data'!$D$31,0,10*ROW('Sanitation Data'!D66))="","",OFFSET('Sanitation Data'!$D$31,0,10*ROW('Sanitation Data'!D66)))</f>
        <v/>
      </c>
      <c r="CO72" s="369" t="str">
        <f ca="1">+IF(OFFSET('Sanitation Data'!$D$32,0,10*ROW('Sanitation Data'!D66))="","",OFFSET('Sanitation Data'!$D$32,0,10*ROW('Sanitation Data'!D66)))</f>
        <v/>
      </c>
      <c r="CP72" s="369" t="str">
        <f ca="1">+IF(OFFSET('Sanitation Data'!$E$28,0,10*ROW('Sanitation Data'!E66))="","",OFFSET('Sanitation Data'!$E$28,0,10*ROW('Sanitation Data'!E66)))</f>
        <v/>
      </c>
      <c r="CQ72" s="369" t="str">
        <f ca="1">+IF(OFFSET('Sanitation Data'!$E$29,0,10*ROW('Sanitation Data'!E66))="","",OFFSET('Sanitation Data'!$E$29,0,10*ROW('Sanitation Data'!E66)))</f>
        <v/>
      </c>
      <c r="CR72" s="369" t="str">
        <f ca="1">+IF(OFFSET('Sanitation Data'!$E$30,0,10*ROW('Sanitation Data'!E66))="","",OFFSET('Sanitation Data'!$E$30,0,10*ROW('Sanitation Data'!E66)))</f>
        <v/>
      </c>
      <c r="CS72" s="369" t="str">
        <f ca="1">+IF(OFFSET('Sanitation Data'!$E$31,0,10*ROW('Sanitation Data'!E66))="","",OFFSET('Sanitation Data'!$E$31,0,10*ROW('Sanitation Data'!E66)))</f>
        <v/>
      </c>
      <c r="CT72" s="369" t="str">
        <f ca="1">+IF(OFFSET('Sanitation Data'!$E$32,0,10*ROW('Sanitation Data'!E66))="","",OFFSET('Sanitation Data'!$E$32,0,10*ROW('Sanitation Data'!E66)))</f>
        <v/>
      </c>
      <c r="CU72" s="369" t="str">
        <f ca="1">+IF(OFFSET('Sanitation Data'!$F$28,0,10*ROW('Sanitation Data'!F66))="","",OFFSET('Sanitation Data'!$F$28,0,10*ROW('Sanitation Data'!F66)))</f>
        <v/>
      </c>
      <c r="CV72" s="369" t="str">
        <f ca="1">+IF(OFFSET('Sanitation Data'!$F$29,0,10*ROW('Sanitation Data'!F66))="","",OFFSET('Sanitation Data'!$F$29,0,10*ROW('Sanitation Data'!F66)))</f>
        <v/>
      </c>
      <c r="CW72" s="369" t="str">
        <f ca="1">+IF(OFFSET('Sanitation Data'!$F$30,0,10*ROW('Sanitation Data'!F66))="","",OFFSET('Sanitation Data'!$F$30,0,10*ROW('Sanitation Data'!F66)))</f>
        <v/>
      </c>
      <c r="CX72" s="369" t="str">
        <f ca="1">+IF(OFFSET('Sanitation Data'!$F$31,0,10*ROW('Sanitation Data'!F66))="","",OFFSET('Sanitation Data'!$F$31,0,10*ROW('Sanitation Data'!F66)))</f>
        <v/>
      </c>
      <c r="CY72" s="369" t="str">
        <f ca="1">+IF(OFFSET('Sanitation Data'!$F$32,0,10*ROW('Sanitation Data'!F66))="","",OFFSET('Sanitation Data'!$F$32,0,10*ROW('Sanitation Data'!F66)))</f>
        <v/>
      </c>
      <c r="CZ72" s="369" t="str">
        <f ca="1">+IF(OFFSET('Sanitation Data'!$G$28,0,10*ROW('Sanitation Data'!G66))="","",OFFSET('Sanitation Data'!$G$28,0,10*ROW('Sanitation Data'!G66)))</f>
        <v/>
      </c>
      <c r="DA72" s="369" t="str">
        <f ca="1">+IF(OFFSET('Sanitation Data'!$G$29,0,10*ROW('Sanitation Data'!G66))="","",OFFSET('Sanitation Data'!$G$29,0,10*ROW('Sanitation Data'!G66)))</f>
        <v/>
      </c>
      <c r="DB72" s="369" t="str">
        <f ca="1">+IF(OFFSET('Sanitation Data'!$G$30,0,10*ROW('Sanitation Data'!G66))="","",OFFSET('Sanitation Data'!$G$30,0,10*ROW('Sanitation Data'!G66)))</f>
        <v/>
      </c>
      <c r="DC72" s="369" t="str">
        <f ca="1">+IF(OFFSET('Sanitation Data'!$G$31,0,10*ROW('Sanitation Data'!G66))="","",OFFSET('Sanitation Data'!$G$31,0,10*ROW('Sanitation Data'!G66)))</f>
        <v/>
      </c>
      <c r="DD72" s="369" t="str">
        <f ca="1">+IF(OFFSET('Sanitation Data'!$G$32,0,10*ROW('Sanitation Data'!G66))="","",OFFSET('Sanitation Data'!$G$32,0,10*ROW('Sanitation Data'!G66)))</f>
        <v/>
      </c>
      <c r="DE72" s="369" t="str">
        <f ca="1">+IF(OFFSET('Sanitation Data'!$H$28,0,10*ROW('Sanitation Data'!H66))="","",OFFSET('Sanitation Data'!$H$28,0,10*ROW('Sanitation Data'!H66)))</f>
        <v/>
      </c>
      <c r="DF72" s="369" t="str">
        <f ca="1">+IF(OFFSET('Sanitation Data'!$H$29,0,10*ROW('Sanitation Data'!H66))="","",OFFSET('Sanitation Data'!$H$29,0,10*ROW('Sanitation Data'!H66)))</f>
        <v/>
      </c>
      <c r="DG72" s="369" t="str">
        <f ca="1">+IF(OFFSET('Sanitation Data'!$H$30,0,10*ROW('Sanitation Data'!H66))="","",OFFSET('Sanitation Data'!$H$30,0,10*ROW('Sanitation Data'!H66)))</f>
        <v/>
      </c>
      <c r="DH72" s="369" t="str">
        <f ca="1">+IF(OFFSET('Sanitation Data'!$H$31,0,10*ROW('Sanitation Data'!H66))="","",OFFSET('Sanitation Data'!$H$31,0,10*ROW('Sanitation Data'!H66)))</f>
        <v/>
      </c>
      <c r="DI72" s="369" t="str">
        <f ca="1">+IF(OFFSET('Sanitation Data'!$H$32,0,10*ROW('Sanitation Data'!H66))="","",OFFSET('Sanitation Data'!$H$32,0,10*ROW('Sanitation Data'!H66)))</f>
        <v/>
      </c>
      <c r="DJ72" s="369" t="str">
        <f ca="1">+IF(OFFSET('Sanitation Data'!$I$28,0,10*ROW('Sanitation Data'!I66))="","",OFFSET('Sanitation Data'!$I$28,0,10*ROW('Sanitation Data'!I66)))</f>
        <v/>
      </c>
      <c r="DK72" s="369" t="str">
        <f ca="1">+IF(OFFSET('Sanitation Data'!$I$29,0,10*ROW('Sanitation Data'!I66))="","",OFFSET('Sanitation Data'!$I$29,0,10*ROW('Sanitation Data'!I66)))</f>
        <v/>
      </c>
      <c r="DL72" s="369" t="str">
        <f ca="1">+IF(OFFSET('Sanitation Data'!$I$30,0,10*ROW('Sanitation Data'!I66))="","",OFFSET('Sanitation Data'!$I$30,0,10*ROW('Sanitation Data'!I66)))</f>
        <v/>
      </c>
      <c r="DM72" s="369" t="str">
        <f ca="1">+IF(OFFSET('Sanitation Data'!$I$31,0,10*ROW('Sanitation Data'!I66))="","",OFFSET('Sanitation Data'!$I$31,0,10*ROW('Sanitation Data'!I66)))</f>
        <v/>
      </c>
      <c r="DN72" s="369" t="str">
        <f ca="1">+IF(OFFSET('Sanitation Data'!$I$32,0,10*ROW('Sanitation Data'!I66))="","",OFFSET('Sanitation Data'!$I$32,0,10*ROW('Sanitation Data'!I66)))</f>
        <v/>
      </c>
      <c r="DO72" s="369" t="str">
        <f ca="1">+IF(OFFSET('Hygiene Data'!$D$11,0,10*ROW('Hygiene Data'!D66))="","",OFFSET('Hygiene Data'!$D$11,0,10*ROW('Hygiene Data'!D66)))</f>
        <v/>
      </c>
      <c r="DP72" s="369" t="str">
        <f ca="1">+IF(OFFSET('Hygiene Data'!$D$12,0,10*ROW('Hygiene Data'!D66))="","",OFFSET('Hygiene Data'!$D$12,0,10*ROW('Hygiene Data'!D66)))</f>
        <v/>
      </c>
      <c r="DQ72" s="369" t="str">
        <f ca="1">+IF(OFFSET('Hygiene Data'!$D$13,0,10*ROW('Hygiene Data'!D66))="","",OFFSET('Hygiene Data'!$D$13,0,10*ROW('Hygiene Data'!D66)))</f>
        <v/>
      </c>
      <c r="DR72" s="369" t="str">
        <f ca="1">+IF(OFFSET('Hygiene Data'!$E$11,0,10*ROW('Hygiene Data'!E66))="","",OFFSET('Hygiene Data'!$E$11,0,10*ROW('Hygiene Data'!E66)))</f>
        <v/>
      </c>
      <c r="DS72" s="369" t="str">
        <f ca="1">+IF(OFFSET('Hygiene Data'!$E$12,0,10*ROW('Hygiene Data'!E66))="","",OFFSET('Hygiene Data'!$E$12,0,10*ROW('Hygiene Data'!E66)))</f>
        <v/>
      </c>
      <c r="DT72" s="369" t="str">
        <f ca="1">+IF(OFFSET('Hygiene Data'!$E$13,0,10*ROW('Hygiene Data'!E66))="","",OFFSET('Hygiene Data'!$E$13,0,10*ROW('Hygiene Data'!E66)))</f>
        <v/>
      </c>
      <c r="DU72" s="369" t="str">
        <f ca="1">+IF(OFFSET('Hygiene Data'!$F$11,0,10*ROW('Hygiene Data'!F66))="","",OFFSET('Hygiene Data'!$F$11,0,10*ROW('Hygiene Data'!F66)))</f>
        <v/>
      </c>
      <c r="DV72" s="369" t="str">
        <f ca="1">+IF(OFFSET('Hygiene Data'!$F$12,0,10*ROW('Hygiene Data'!F66))="","",OFFSET('Hygiene Data'!$F$12,0,10*ROW('Hygiene Data'!F66)))</f>
        <v/>
      </c>
      <c r="DW72" s="369" t="str">
        <f ca="1">+IF(OFFSET('Hygiene Data'!$F$13,0,10*ROW('Hygiene Data'!F66))="","",OFFSET('Hygiene Data'!$F$13,0,10*ROW('Hygiene Data'!F66)))</f>
        <v/>
      </c>
      <c r="DX72" s="369" t="str">
        <f ca="1">+IF(OFFSET('Hygiene Data'!$G$11,0,10*ROW('Hygiene Data'!G66))="","",OFFSET('Hygiene Data'!$G$11,0,10*ROW('Hygiene Data'!G66)))</f>
        <v/>
      </c>
      <c r="DY72" s="369" t="str">
        <f ca="1">+IF(OFFSET('Hygiene Data'!$G$12,0,10*ROW('Hygiene Data'!G66))="","",OFFSET('Hygiene Data'!$G$12,0,10*ROW('Hygiene Data'!G66)))</f>
        <v/>
      </c>
      <c r="DZ72" s="369" t="str">
        <f ca="1">+IF(OFFSET('Hygiene Data'!$G$13,0,10*ROW('Hygiene Data'!G66))="","",OFFSET('Hygiene Data'!$G$13,0,10*ROW('Hygiene Data'!G66)))</f>
        <v/>
      </c>
      <c r="EA72" s="369" t="str">
        <f ca="1">+IF(OFFSET('Hygiene Data'!$H$11,0,10*ROW('Hygiene Data'!H66))="","",OFFSET('Hygiene Data'!$H$11,0,10*ROW('Hygiene Data'!H66)))</f>
        <v/>
      </c>
      <c r="EB72" s="369" t="str">
        <f ca="1">+IF(OFFSET('Hygiene Data'!$H$12,0,10*ROW('Hygiene Data'!H66))="","",OFFSET('Hygiene Data'!$H$12,0,10*ROW('Hygiene Data'!H66)))</f>
        <v/>
      </c>
      <c r="EC72" s="369" t="str">
        <f ca="1">+IF(OFFSET('Hygiene Data'!$H$13,0,10*ROW('Hygiene Data'!H66))="","",OFFSET('Hygiene Data'!$H$13,0,10*ROW('Hygiene Data'!H66)))</f>
        <v/>
      </c>
      <c r="ED72" s="369" t="str">
        <f ca="1">+IF(OFFSET('Hygiene Data'!$I$11,0,10*ROW('Hygiene Data'!I66))="","",OFFSET('Hygiene Data'!$I$11,0,10*ROW('Hygiene Data'!I66)))</f>
        <v/>
      </c>
      <c r="EE72" s="369" t="str">
        <f ca="1">+IF(OFFSET('Hygiene Data'!$I$12,0,10*ROW('Hygiene Data'!I66))="","",OFFSET('Hygiene Data'!$I$12,0,10*ROW('Hygiene Data'!I66)))</f>
        <v/>
      </c>
      <c r="EF72" s="369" t="str">
        <f ca="1">+IF(OFFSET('Hygiene Data'!$I$13,0,10*ROW('Hygiene Data'!I66))="","",OFFSET('Hygiene Data'!$I$13,0,10*ROW('Hygiene Data'!I66)))</f>
        <v/>
      </c>
    </row>
    <row r="73" spans="1:136" x14ac:dyDescent="0.25">
      <c r="A73" s="478" t="str">
        <f ca="1">+IF(OFFSET('Water Data'!$B$2,0,10*ROW('Water Data'!E67))="","",OFFSET('Water Data'!$B$2,0,10*ROW('Water Data'!E67)))</f>
        <v/>
      </c>
      <c r="B73" s="47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5" t="str">
        <f t="shared" ca="1" si="1"/>
        <v/>
      </c>
      <c r="D73" s="50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9" t="str">
        <f ca="1">+IF(OFFSET('Water Data'!$D$27,0,10*ROW('Water Data'!D67))="","",OFFSET('Water Data'!$D$27,0,10*ROW('Water Data'!D67)))</f>
        <v/>
      </c>
      <c r="BT73" s="369" t="str">
        <f ca="1">+IF(OFFSET('Water Data'!$D$28,0,10*ROW('Water Data'!D67))="","",OFFSET('Water Data'!$D$28,0,10*ROW('Water Data'!D67)))</f>
        <v/>
      </c>
      <c r="BU73" s="369" t="str">
        <f ca="1">+IF(OFFSET('Water Data'!$D$29,0,10*ROW('Water Data'!D67))="","",OFFSET('Water Data'!$D$29,0,10*ROW('Water Data'!D67)))</f>
        <v/>
      </c>
      <c r="BV73" s="369" t="str">
        <f ca="1">+IF(OFFSET('Water Data'!$E$27,0,10*ROW('Water Data'!E67))="","",OFFSET('Water Data'!$E$27,0,10*ROW('Water Data'!E67)))</f>
        <v/>
      </c>
      <c r="BW73" s="369" t="str">
        <f ca="1">+IF(OFFSET('Water Data'!$E$28,0,10*ROW('Water Data'!E67))="","",OFFSET('Water Data'!$E$28,0,10*ROW('Water Data'!E67)))</f>
        <v/>
      </c>
      <c r="BX73" s="369" t="str">
        <f ca="1">+IF(OFFSET('Water Data'!$E$29,0,10*ROW('Water Data'!E67))="","",OFFSET('Water Data'!$E$29,0,10*ROW('Water Data'!E67)))</f>
        <v/>
      </c>
      <c r="BY73" s="369" t="str">
        <f ca="1">+IF(OFFSET('Water Data'!$F$27,0,10*ROW('Water Data'!F67))="","",OFFSET('Water Data'!$F$27,0,10*ROW('Water Data'!F67)))</f>
        <v/>
      </c>
      <c r="BZ73" s="369" t="str">
        <f ca="1">+IF(OFFSET('Water Data'!$F$28,0,10*ROW('Water Data'!F67))="","",OFFSET('Water Data'!$F$28,0,10*ROW('Water Data'!F67)))</f>
        <v/>
      </c>
      <c r="CA73" s="369" t="str">
        <f ca="1">+IF(OFFSET('Water Data'!$F$29,0,10*ROW('Water Data'!F67))="","",OFFSET('Water Data'!$F$29,0,10*ROW('Water Data'!F67)))</f>
        <v/>
      </c>
      <c r="CB73" s="369" t="str">
        <f ca="1">+IF(OFFSET('Water Data'!$G$27,0,10*ROW('Water Data'!G67))="","",OFFSET('Water Data'!$G$27,0,10*ROW('Water Data'!G67)))</f>
        <v/>
      </c>
      <c r="CC73" s="369" t="str">
        <f ca="1">+IF(OFFSET('Water Data'!$G$28,0,10*ROW('Water Data'!G67))="","",OFFSET('Water Data'!$G$28,0,10*ROW('Water Data'!G67)))</f>
        <v/>
      </c>
      <c r="CD73" s="369" t="str">
        <f ca="1">+IF(OFFSET('Water Data'!$G$29,0,10*ROW('Water Data'!G67))="","",OFFSET('Water Data'!$G$29,0,10*ROW('Water Data'!G67)))</f>
        <v/>
      </c>
      <c r="CE73" s="369" t="str">
        <f ca="1">+IF(OFFSET('Water Data'!$H$27,0,10*ROW('Water Data'!H67))="","",OFFSET('Water Data'!$H$27,0,10*ROW('Water Data'!H67)))</f>
        <v/>
      </c>
      <c r="CF73" s="369" t="str">
        <f ca="1">+IF(OFFSET('Water Data'!$H$28,0,10*ROW('Water Data'!H67))="","",OFFSET('Water Data'!$H$28,0,10*ROW('Water Data'!H67)))</f>
        <v/>
      </c>
      <c r="CG73" s="369" t="str">
        <f ca="1">+IF(OFFSET('Water Data'!$H$29,0,10*ROW('Water Data'!H67))="","",OFFSET('Water Data'!$H$29,0,10*ROW('Water Data'!H67)))</f>
        <v/>
      </c>
      <c r="CH73" s="369" t="str">
        <f ca="1">+IF(OFFSET('Water Data'!$I$27,0,10*ROW('Water Data'!I67))="","",OFFSET('Water Data'!$I$27,0,10*ROW('Water Data'!I67)))</f>
        <v/>
      </c>
      <c r="CI73" s="369" t="str">
        <f ca="1">+IF(OFFSET('Water Data'!$I$28,0,10*ROW('Water Data'!I67))="","",OFFSET('Water Data'!$I$28,0,10*ROW('Water Data'!I67)))</f>
        <v/>
      </c>
      <c r="CJ73" s="369" t="str">
        <f ca="1">+IF(OFFSET('Water Data'!$I$29,0,10*ROW('Water Data'!I67))="","",OFFSET('Water Data'!$I$29,0,10*ROW('Water Data'!I67)))</f>
        <v/>
      </c>
      <c r="CK73" s="369" t="str">
        <f ca="1">+IF(OFFSET('Sanitation Data'!$D$28,0,10*ROW('Sanitation Data'!D67))="","",OFFSET('Sanitation Data'!$D$28,0,10*ROW('Sanitation Data'!D67)))</f>
        <v/>
      </c>
      <c r="CL73" s="369" t="str">
        <f ca="1">+IF(OFFSET('Sanitation Data'!$D$29,0,10*ROW('Sanitation Data'!D67))="","",OFFSET('Sanitation Data'!$D$29,0,10*ROW('Sanitation Data'!D67)))</f>
        <v/>
      </c>
      <c r="CM73" s="369" t="str">
        <f ca="1">+IF(OFFSET('Sanitation Data'!$D$30,0,10*ROW('Sanitation Data'!D67))="","",OFFSET('Sanitation Data'!$D$30,0,10*ROW('Sanitation Data'!D67)))</f>
        <v/>
      </c>
      <c r="CN73" s="369" t="str">
        <f ca="1">+IF(OFFSET('Sanitation Data'!$D$31,0,10*ROW('Sanitation Data'!D67))="","",OFFSET('Sanitation Data'!$D$31,0,10*ROW('Sanitation Data'!D67)))</f>
        <v/>
      </c>
      <c r="CO73" s="369" t="str">
        <f ca="1">+IF(OFFSET('Sanitation Data'!$D$32,0,10*ROW('Sanitation Data'!D67))="","",OFFSET('Sanitation Data'!$D$32,0,10*ROW('Sanitation Data'!D67)))</f>
        <v/>
      </c>
      <c r="CP73" s="369" t="str">
        <f ca="1">+IF(OFFSET('Sanitation Data'!$E$28,0,10*ROW('Sanitation Data'!E67))="","",OFFSET('Sanitation Data'!$E$28,0,10*ROW('Sanitation Data'!E67)))</f>
        <v/>
      </c>
      <c r="CQ73" s="369" t="str">
        <f ca="1">+IF(OFFSET('Sanitation Data'!$E$29,0,10*ROW('Sanitation Data'!E67))="","",OFFSET('Sanitation Data'!$E$29,0,10*ROW('Sanitation Data'!E67)))</f>
        <v/>
      </c>
      <c r="CR73" s="369" t="str">
        <f ca="1">+IF(OFFSET('Sanitation Data'!$E$30,0,10*ROW('Sanitation Data'!E67))="","",OFFSET('Sanitation Data'!$E$30,0,10*ROW('Sanitation Data'!E67)))</f>
        <v/>
      </c>
      <c r="CS73" s="369" t="str">
        <f ca="1">+IF(OFFSET('Sanitation Data'!$E$31,0,10*ROW('Sanitation Data'!E67))="","",OFFSET('Sanitation Data'!$E$31,0,10*ROW('Sanitation Data'!E67)))</f>
        <v/>
      </c>
      <c r="CT73" s="369" t="str">
        <f ca="1">+IF(OFFSET('Sanitation Data'!$E$32,0,10*ROW('Sanitation Data'!E67))="","",OFFSET('Sanitation Data'!$E$32,0,10*ROW('Sanitation Data'!E67)))</f>
        <v/>
      </c>
      <c r="CU73" s="369" t="str">
        <f ca="1">+IF(OFFSET('Sanitation Data'!$F$28,0,10*ROW('Sanitation Data'!F67))="","",OFFSET('Sanitation Data'!$F$28,0,10*ROW('Sanitation Data'!F67)))</f>
        <v/>
      </c>
      <c r="CV73" s="369" t="str">
        <f ca="1">+IF(OFFSET('Sanitation Data'!$F$29,0,10*ROW('Sanitation Data'!F67))="","",OFFSET('Sanitation Data'!$F$29,0,10*ROW('Sanitation Data'!F67)))</f>
        <v/>
      </c>
      <c r="CW73" s="369" t="str">
        <f ca="1">+IF(OFFSET('Sanitation Data'!$F$30,0,10*ROW('Sanitation Data'!F67))="","",OFFSET('Sanitation Data'!$F$30,0,10*ROW('Sanitation Data'!F67)))</f>
        <v/>
      </c>
      <c r="CX73" s="369" t="str">
        <f ca="1">+IF(OFFSET('Sanitation Data'!$F$31,0,10*ROW('Sanitation Data'!F67))="","",OFFSET('Sanitation Data'!$F$31,0,10*ROW('Sanitation Data'!F67)))</f>
        <v/>
      </c>
      <c r="CY73" s="369" t="str">
        <f ca="1">+IF(OFFSET('Sanitation Data'!$F$32,0,10*ROW('Sanitation Data'!F67))="","",OFFSET('Sanitation Data'!$F$32,0,10*ROW('Sanitation Data'!F67)))</f>
        <v/>
      </c>
      <c r="CZ73" s="369" t="str">
        <f ca="1">+IF(OFFSET('Sanitation Data'!$G$28,0,10*ROW('Sanitation Data'!G67))="","",OFFSET('Sanitation Data'!$G$28,0,10*ROW('Sanitation Data'!G67)))</f>
        <v/>
      </c>
      <c r="DA73" s="369" t="str">
        <f ca="1">+IF(OFFSET('Sanitation Data'!$G$29,0,10*ROW('Sanitation Data'!G67))="","",OFFSET('Sanitation Data'!$G$29,0,10*ROW('Sanitation Data'!G67)))</f>
        <v/>
      </c>
      <c r="DB73" s="369" t="str">
        <f ca="1">+IF(OFFSET('Sanitation Data'!$G$30,0,10*ROW('Sanitation Data'!G67))="","",OFFSET('Sanitation Data'!$G$30,0,10*ROW('Sanitation Data'!G67)))</f>
        <v/>
      </c>
      <c r="DC73" s="369" t="str">
        <f ca="1">+IF(OFFSET('Sanitation Data'!$G$31,0,10*ROW('Sanitation Data'!G67))="","",OFFSET('Sanitation Data'!$G$31,0,10*ROW('Sanitation Data'!G67)))</f>
        <v/>
      </c>
      <c r="DD73" s="369" t="str">
        <f ca="1">+IF(OFFSET('Sanitation Data'!$G$32,0,10*ROW('Sanitation Data'!G67))="","",OFFSET('Sanitation Data'!$G$32,0,10*ROW('Sanitation Data'!G67)))</f>
        <v/>
      </c>
      <c r="DE73" s="369" t="str">
        <f ca="1">+IF(OFFSET('Sanitation Data'!$H$28,0,10*ROW('Sanitation Data'!H67))="","",OFFSET('Sanitation Data'!$H$28,0,10*ROW('Sanitation Data'!H67)))</f>
        <v/>
      </c>
      <c r="DF73" s="369" t="str">
        <f ca="1">+IF(OFFSET('Sanitation Data'!$H$29,0,10*ROW('Sanitation Data'!H67))="","",OFFSET('Sanitation Data'!$H$29,0,10*ROW('Sanitation Data'!H67)))</f>
        <v/>
      </c>
      <c r="DG73" s="369" t="str">
        <f ca="1">+IF(OFFSET('Sanitation Data'!$H$30,0,10*ROW('Sanitation Data'!H67))="","",OFFSET('Sanitation Data'!$H$30,0,10*ROW('Sanitation Data'!H67)))</f>
        <v/>
      </c>
      <c r="DH73" s="369" t="str">
        <f ca="1">+IF(OFFSET('Sanitation Data'!$H$31,0,10*ROW('Sanitation Data'!H67))="","",OFFSET('Sanitation Data'!$H$31,0,10*ROW('Sanitation Data'!H67)))</f>
        <v/>
      </c>
      <c r="DI73" s="369" t="str">
        <f ca="1">+IF(OFFSET('Sanitation Data'!$H$32,0,10*ROW('Sanitation Data'!H67))="","",OFFSET('Sanitation Data'!$H$32,0,10*ROW('Sanitation Data'!H67)))</f>
        <v/>
      </c>
      <c r="DJ73" s="369" t="str">
        <f ca="1">+IF(OFFSET('Sanitation Data'!$I$28,0,10*ROW('Sanitation Data'!I67))="","",OFFSET('Sanitation Data'!$I$28,0,10*ROW('Sanitation Data'!I67)))</f>
        <v/>
      </c>
      <c r="DK73" s="369" t="str">
        <f ca="1">+IF(OFFSET('Sanitation Data'!$I$29,0,10*ROW('Sanitation Data'!I67))="","",OFFSET('Sanitation Data'!$I$29,0,10*ROW('Sanitation Data'!I67)))</f>
        <v/>
      </c>
      <c r="DL73" s="369" t="str">
        <f ca="1">+IF(OFFSET('Sanitation Data'!$I$30,0,10*ROW('Sanitation Data'!I67))="","",OFFSET('Sanitation Data'!$I$30,0,10*ROW('Sanitation Data'!I67)))</f>
        <v/>
      </c>
      <c r="DM73" s="369" t="str">
        <f ca="1">+IF(OFFSET('Sanitation Data'!$I$31,0,10*ROW('Sanitation Data'!I67))="","",OFFSET('Sanitation Data'!$I$31,0,10*ROW('Sanitation Data'!I67)))</f>
        <v/>
      </c>
      <c r="DN73" s="369" t="str">
        <f ca="1">+IF(OFFSET('Sanitation Data'!$I$32,0,10*ROW('Sanitation Data'!I67))="","",OFFSET('Sanitation Data'!$I$32,0,10*ROW('Sanitation Data'!I67)))</f>
        <v/>
      </c>
      <c r="DO73" s="369" t="str">
        <f ca="1">+IF(OFFSET('Hygiene Data'!$D$11,0,10*ROW('Hygiene Data'!D67))="","",OFFSET('Hygiene Data'!$D$11,0,10*ROW('Hygiene Data'!D67)))</f>
        <v/>
      </c>
      <c r="DP73" s="369" t="str">
        <f ca="1">+IF(OFFSET('Hygiene Data'!$D$12,0,10*ROW('Hygiene Data'!D67))="","",OFFSET('Hygiene Data'!$D$12,0,10*ROW('Hygiene Data'!D67)))</f>
        <v/>
      </c>
      <c r="DQ73" s="369" t="str">
        <f ca="1">+IF(OFFSET('Hygiene Data'!$D$13,0,10*ROW('Hygiene Data'!D67))="","",OFFSET('Hygiene Data'!$D$13,0,10*ROW('Hygiene Data'!D67)))</f>
        <v/>
      </c>
      <c r="DR73" s="369" t="str">
        <f ca="1">+IF(OFFSET('Hygiene Data'!$E$11,0,10*ROW('Hygiene Data'!E67))="","",OFFSET('Hygiene Data'!$E$11,0,10*ROW('Hygiene Data'!E67)))</f>
        <v/>
      </c>
      <c r="DS73" s="369" t="str">
        <f ca="1">+IF(OFFSET('Hygiene Data'!$E$12,0,10*ROW('Hygiene Data'!E67))="","",OFFSET('Hygiene Data'!$E$12,0,10*ROW('Hygiene Data'!E67)))</f>
        <v/>
      </c>
      <c r="DT73" s="369" t="str">
        <f ca="1">+IF(OFFSET('Hygiene Data'!$E$13,0,10*ROW('Hygiene Data'!E67))="","",OFFSET('Hygiene Data'!$E$13,0,10*ROW('Hygiene Data'!E67)))</f>
        <v/>
      </c>
      <c r="DU73" s="369" t="str">
        <f ca="1">+IF(OFFSET('Hygiene Data'!$F$11,0,10*ROW('Hygiene Data'!F67))="","",OFFSET('Hygiene Data'!$F$11,0,10*ROW('Hygiene Data'!F67)))</f>
        <v/>
      </c>
      <c r="DV73" s="369" t="str">
        <f ca="1">+IF(OFFSET('Hygiene Data'!$F$12,0,10*ROW('Hygiene Data'!F67))="","",OFFSET('Hygiene Data'!$F$12,0,10*ROW('Hygiene Data'!F67)))</f>
        <v/>
      </c>
      <c r="DW73" s="369" t="str">
        <f ca="1">+IF(OFFSET('Hygiene Data'!$F$13,0,10*ROW('Hygiene Data'!F67))="","",OFFSET('Hygiene Data'!$F$13,0,10*ROW('Hygiene Data'!F67)))</f>
        <v/>
      </c>
      <c r="DX73" s="369" t="str">
        <f ca="1">+IF(OFFSET('Hygiene Data'!$G$11,0,10*ROW('Hygiene Data'!G67))="","",OFFSET('Hygiene Data'!$G$11,0,10*ROW('Hygiene Data'!G67)))</f>
        <v/>
      </c>
      <c r="DY73" s="369" t="str">
        <f ca="1">+IF(OFFSET('Hygiene Data'!$G$12,0,10*ROW('Hygiene Data'!G67))="","",OFFSET('Hygiene Data'!$G$12,0,10*ROW('Hygiene Data'!G67)))</f>
        <v/>
      </c>
      <c r="DZ73" s="369" t="str">
        <f ca="1">+IF(OFFSET('Hygiene Data'!$G$13,0,10*ROW('Hygiene Data'!G67))="","",OFFSET('Hygiene Data'!$G$13,0,10*ROW('Hygiene Data'!G67)))</f>
        <v/>
      </c>
      <c r="EA73" s="369" t="str">
        <f ca="1">+IF(OFFSET('Hygiene Data'!$H$11,0,10*ROW('Hygiene Data'!H67))="","",OFFSET('Hygiene Data'!$H$11,0,10*ROW('Hygiene Data'!H67)))</f>
        <v/>
      </c>
      <c r="EB73" s="369" t="str">
        <f ca="1">+IF(OFFSET('Hygiene Data'!$H$12,0,10*ROW('Hygiene Data'!H67))="","",OFFSET('Hygiene Data'!$H$12,0,10*ROW('Hygiene Data'!H67)))</f>
        <v/>
      </c>
      <c r="EC73" s="369" t="str">
        <f ca="1">+IF(OFFSET('Hygiene Data'!$H$13,0,10*ROW('Hygiene Data'!H67))="","",OFFSET('Hygiene Data'!$H$13,0,10*ROW('Hygiene Data'!H67)))</f>
        <v/>
      </c>
      <c r="ED73" s="369" t="str">
        <f ca="1">+IF(OFFSET('Hygiene Data'!$I$11,0,10*ROW('Hygiene Data'!I67))="","",OFFSET('Hygiene Data'!$I$11,0,10*ROW('Hygiene Data'!I67)))</f>
        <v/>
      </c>
      <c r="EE73" s="369" t="str">
        <f ca="1">+IF(OFFSET('Hygiene Data'!$I$12,0,10*ROW('Hygiene Data'!I67))="","",OFFSET('Hygiene Data'!$I$12,0,10*ROW('Hygiene Data'!I67)))</f>
        <v/>
      </c>
      <c r="EF73" s="369" t="str">
        <f ca="1">+IF(OFFSET('Hygiene Data'!$I$13,0,10*ROW('Hygiene Data'!I67))="","",OFFSET('Hygiene Data'!$I$13,0,10*ROW('Hygiene Data'!I67)))</f>
        <v/>
      </c>
    </row>
    <row r="74" spans="1:136" x14ac:dyDescent="0.25">
      <c r="A74" s="478" t="str">
        <f ca="1">+IF(OFFSET('Water Data'!$B$2,0,10*ROW('Water Data'!E68))="","",OFFSET('Water Data'!$B$2,0,10*ROW('Water Data'!E68)))</f>
        <v/>
      </c>
      <c r="B74" s="47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5" t="str">
        <f t="shared" ca="1" si="1"/>
        <v/>
      </c>
      <c r="D74" s="50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9" t="str">
        <f ca="1">+IF(OFFSET('Water Data'!$D$27,0,10*ROW('Water Data'!D68))="","",OFFSET('Water Data'!$D$27,0,10*ROW('Water Data'!D68)))</f>
        <v/>
      </c>
      <c r="BT74" s="369" t="str">
        <f ca="1">+IF(OFFSET('Water Data'!$D$28,0,10*ROW('Water Data'!D68))="","",OFFSET('Water Data'!$D$28,0,10*ROW('Water Data'!D68)))</f>
        <v/>
      </c>
      <c r="BU74" s="369" t="str">
        <f ca="1">+IF(OFFSET('Water Data'!$D$29,0,10*ROW('Water Data'!D68))="","",OFFSET('Water Data'!$D$29,0,10*ROW('Water Data'!D68)))</f>
        <v/>
      </c>
      <c r="BV74" s="369" t="str">
        <f ca="1">+IF(OFFSET('Water Data'!$E$27,0,10*ROW('Water Data'!E68))="","",OFFSET('Water Data'!$E$27,0,10*ROW('Water Data'!E68)))</f>
        <v/>
      </c>
      <c r="BW74" s="369" t="str">
        <f ca="1">+IF(OFFSET('Water Data'!$E$28,0,10*ROW('Water Data'!E68))="","",OFFSET('Water Data'!$E$28,0,10*ROW('Water Data'!E68)))</f>
        <v/>
      </c>
      <c r="BX74" s="369" t="str">
        <f ca="1">+IF(OFFSET('Water Data'!$E$29,0,10*ROW('Water Data'!E68))="","",OFFSET('Water Data'!$E$29,0,10*ROW('Water Data'!E68)))</f>
        <v/>
      </c>
      <c r="BY74" s="369" t="str">
        <f ca="1">+IF(OFFSET('Water Data'!$F$27,0,10*ROW('Water Data'!F68))="","",OFFSET('Water Data'!$F$27,0,10*ROW('Water Data'!F68)))</f>
        <v/>
      </c>
      <c r="BZ74" s="369" t="str">
        <f ca="1">+IF(OFFSET('Water Data'!$F$28,0,10*ROW('Water Data'!F68))="","",OFFSET('Water Data'!$F$28,0,10*ROW('Water Data'!F68)))</f>
        <v/>
      </c>
      <c r="CA74" s="369" t="str">
        <f ca="1">+IF(OFFSET('Water Data'!$F$29,0,10*ROW('Water Data'!F68))="","",OFFSET('Water Data'!$F$29,0,10*ROW('Water Data'!F68)))</f>
        <v/>
      </c>
      <c r="CB74" s="369" t="str">
        <f ca="1">+IF(OFFSET('Water Data'!$G$27,0,10*ROW('Water Data'!G68))="","",OFFSET('Water Data'!$G$27,0,10*ROW('Water Data'!G68)))</f>
        <v/>
      </c>
      <c r="CC74" s="369" t="str">
        <f ca="1">+IF(OFFSET('Water Data'!$G$28,0,10*ROW('Water Data'!G68))="","",OFFSET('Water Data'!$G$28,0,10*ROW('Water Data'!G68)))</f>
        <v/>
      </c>
      <c r="CD74" s="369" t="str">
        <f ca="1">+IF(OFFSET('Water Data'!$G$29,0,10*ROW('Water Data'!G68))="","",OFFSET('Water Data'!$G$29,0,10*ROW('Water Data'!G68)))</f>
        <v/>
      </c>
      <c r="CE74" s="369" t="str">
        <f ca="1">+IF(OFFSET('Water Data'!$H$27,0,10*ROW('Water Data'!H68))="","",OFFSET('Water Data'!$H$27,0,10*ROW('Water Data'!H68)))</f>
        <v/>
      </c>
      <c r="CF74" s="369" t="str">
        <f ca="1">+IF(OFFSET('Water Data'!$H$28,0,10*ROW('Water Data'!H68))="","",OFFSET('Water Data'!$H$28,0,10*ROW('Water Data'!H68)))</f>
        <v/>
      </c>
      <c r="CG74" s="369" t="str">
        <f ca="1">+IF(OFFSET('Water Data'!$H$29,0,10*ROW('Water Data'!H68))="","",OFFSET('Water Data'!$H$29,0,10*ROW('Water Data'!H68)))</f>
        <v/>
      </c>
      <c r="CH74" s="369" t="str">
        <f ca="1">+IF(OFFSET('Water Data'!$I$27,0,10*ROW('Water Data'!I68))="","",OFFSET('Water Data'!$I$27,0,10*ROW('Water Data'!I68)))</f>
        <v/>
      </c>
      <c r="CI74" s="369" t="str">
        <f ca="1">+IF(OFFSET('Water Data'!$I$28,0,10*ROW('Water Data'!I68))="","",OFFSET('Water Data'!$I$28,0,10*ROW('Water Data'!I68)))</f>
        <v/>
      </c>
      <c r="CJ74" s="369" t="str">
        <f ca="1">+IF(OFFSET('Water Data'!$I$29,0,10*ROW('Water Data'!I68))="","",OFFSET('Water Data'!$I$29,0,10*ROW('Water Data'!I68)))</f>
        <v/>
      </c>
      <c r="CK74" s="369" t="str">
        <f ca="1">+IF(OFFSET('Sanitation Data'!$D$28,0,10*ROW('Sanitation Data'!D68))="","",OFFSET('Sanitation Data'!$D$28,0,10*ROW('Sanitation Data'!D68)))</f>
        <v/>
      </c>
      <c r="CL74" s="369" t="str">
        <f ca="1">+IF(OFFSET('Sanitation Data'!$D$29,0,10*ROW('Sanitation Data'!D68))="","",OFFSET('Sanitation Data'!$D$29,0,10*ROW('Sanitation Data'!D68)))</f>
        <v/>
      </c>
      <c r="CM74" s="369" t="str">
        <f ca="1">+IF(OFFSET('Sanitation Data'!$D$30,0,10*ROW('Sanitation Data'!D68))="","",OFFSET('Sanitation Data'!$D$30,0,10*ROW('Sanitation Data'!D68)))</f>
        <v/>
      </c>
      <c r="CN74" s="369" t="str">
        <f ca="1">+IF(OFFSET('Sanitation Data'!$D$31,0,10*ROW('Sanitation Data'!D68))="","",OFFSET('Sanitation Data'!$D$31,0,10*ROW('Sanitation Data'!D68)))</f>
        <v/>
      </c>
      <c r="CO74" s="369" t="str">
        <f ca="1">+IF(OFFSET('Sanitation Data'!$D$32,0,10*ROW('Sanitation Data'!D68))="","",OFFSET('Sanitation Data'!$D$32,0,10*ROW('Sanitation Data'!D68)))</f>
        <v/>
      </c>
      <c r="CP74" s="369" t="str">
        <f ca="1">+IF(OFFSET('Sanitation Data'!$E$28,0,10*ROW('Sanitation Data'!E68))="","",OFFSET('Sanitation Data'!$E$28,0,10*ROW('Sanitation Data'!E68)))</f>
        <v/>
      </c>
      <c r="CQ74" s="369" t="str">
        <f ca="1">+IF(OFFSET('Sanitation Data'!$E$29,0,10*ROW('Sanitation Data'!E68))="","",OFFSET('Sanitation Data'!$E$29,0,10*ROW('Sanitation Data'!E68)))</f>
        <v/>
      </c>
      <c r="CR74" s="369" t="str">
        <f ca="1">+IF(OFFSET('Sanitation Data'!$E$30,0,10*ROW('Sanitation Data'!E68))="","",OFFSET('Sanitation Data'!$E$30,0,10*ROW('Sanitation Data'!E68)))</f>
        <v/>
      </c>
      <c r="CS74" s="369" t="str">
        <f ca="1">+IF(OFFSET('Sanitation Data'!$E$31,0,10*ROW('Sanitation Data'!E68))="","",OFFSET('Sanitation Data'!$E$31,0,10*ROW('Sanitation Data'!E68)))</f>
        <v/>
      </c>
      <c r="CT74" s="369" t="str">
        <f ca="1">+IF(OFFSET('Sanitation Data'!$E$32,0,10*ROW('Sanitation Data'!E68))="","",OFFSET('Sanitation Data'!$E$32,0,10*ROW('Sanitation Data'!E68)))</f>
        <v/>
      </c>
      <c r="CU74" s="369" t="str">
        <f ca="1">+IF(OFFSET('Sanitation Data'!$F$28,0,10*ROW('Sanitation Data'!F68))="","",OFFSET('Sanitation Data'!$F$28,0,10*ROW('Sanitation Data'!F68)))</f>
        <v/>
      </c>
      <c r="CV74" s="369" t="str">
        <f ca="1">+IF(OFFSET('Sanitation Data'!$F$29,0,10*ROW('Sanitation Data'!F68))="","",OFFSET('Sanitation Data'!$F$29,0,10*ROW('Sanitation Data'!F68)))</f>
        <v/>
      </c>
      <c r="CW74" s="369" t="str">
        <f ca="1">+IF(OFFSET('Sanitation Data'!$F$30,0,10*ROW('Sanitation Data'!F68))="","",OFFSET('Sanitation Data'!$F$30,0,10*ROW('Sanitation Data'!F68)))</f>
        <v/>
      </c>
      <c r="CX74" s="369" t="str">
        <f ca="1">+IF(OFFSET('Sanitation Data'!$F$31,0,10*ROW('Sanitation Data'!F68))="","",OFFSET('Sanitation Data'!$F$31,0,10*ROW('Sanitation Data'!F68)))</f>
        <v/>
      </c>
      <c r="CY74" s="369" t="str">
        <f ca="1">+IF(OFFSET('Sanitation Data'!$F$32,0,10*ROW('Sanitation Data'!F68))="","",OFFSET('Sanitation Data'!$F$32,0,10*ROW('Sanitation Data'!F68)))</f>
        <v/>
      </c>
      <c r="CZ74" s="369" t="str">
        <f ca="1">+IF(OFFSET('Sanitation Data'!$G$28,0,10*ROW('Sanitation Data'!G68))="","",OFFSET('Sanitation Data'!$G$28,0,10*ROW('Sanitation Data'!G68)))</f>
        <v/>
      </c>
      <c r="DA74" s="369" t="str">
        <f ca="1">+IF(OFFSET('Sanitation Data'!$G$29,0,10*ROW('Sanitation Data'!G68))="","",OFFSET('Sanitation Data'!$G$29,0,10*ROW('Sanitation Data'!G68)))</f>
        <v/>
      </c>
      <c r="DB74" s="369" t="str">
        <f ca="1">+IF(OFFSET('Sanitation Data'!$G$30,0,10*ROW('Sanitation Data'!G68))="","",OFFSET('Sanitation Data'!$G$30,0,10*ROW('Sanitation Data'!G68)))</f>
        <v/>
      </c>
      <c r="DC74" s="369" t="str">
        <f ca="1">+IF(OFFSET('Sanitation Data'!$G$31,0,10*ROW('Sanitation Data'!G68))="","",OFFSET('Sanitation Data'!$G$31,0,10*ROW('Sanitation Data'!G68)))</f>
        <v/>
      </c>
      <c r="DD74" s="369" t="str">
        <f ca="1">+IF(OFFSET('Sanitation Data'!$G$32,0,10*ROW('Sanitation Data'!G68))="","",OFFSET('Sanitation Data'!$G$32,0,10*ROW('Sanitation Data'!G68)))</f>
        <v/>
      </c>
      <c r="DE74" s="369" t="str">
        <f ca="1">+IF(OFFSET('Sanitation Data'!$H$28,0,10*ROW('Sanitation Data'!H68))="","",OFFSET('Sanitation Data'!$H$28,0,10*ROW('Sanitation Data'!H68)))</f>
        <v/>
      </c>
      <c r="DF74" s="369" t="str">
        <f ca="1">+IF(OFFSET('Sanitation Data'!$H$29,0,10*ROW('Sanitation Data'!H68))="","",OFFSET('Sanitation Data'!$H$29,0,10*ROW('Sanitation Data'!H68)))</f>
        <v/>
      </c>
      <c r="DG74" s="369" t="str">
        <f ca="1">+IF(OFFSET('Sanitation Data'!$H$30,0,10*ROW('Sanitation Data'!H68))="","",OFFSET('Sanitation Data'!$H$30,0,10*ROW('Sanitation Data'!H68)))</f>
        <v/>
      </c>
      <c r="DH74" s="369" t="str">
        <f ca="1">+IF(OFFSET('Sanitation Data'!$H$31,0,10*ROW('Sanitation Data'!H68))="","",OFFSET('Sanitation Data'!$H$31,0,10*ROW('Sanitation Data'!H68)))</f>
        <v/>
      </c>
      <c r="DI74" s="369" t="str">
        <f ca="1">+IF(OFFSET('Sanitation Data'!$H$32,0,10*ROW('Sanitation Data'!H68))="","",OFFSET('Sanitation Data'!$H$32,0,10*ROW('Sanitation Data'!H68)))</f>
        <v/>
      </c>
      <c r="DJ74" s="369" t="str">
        <f ca="1">+IF(OFFSET('Sanitation Data'!$I$28,0,10*ROW('Sanitation Data'!I68))="","",OFFSET('Sanitation Data'!$I$28,0,10*ROW('Sanitation Data'!I68)))</f>
        <v/>
      </c>
      <c r="DK74" s="369" t="str">
        <f ca="1">+IF(OFFSET('Sanitation Data'!$I$29,0,10*ROW('Sanitation Data'!I68))="","",OFFSET('Sanitation Data'!$I$29,0,10*ROW('Sanitation Data'!I68)))</f>
        <v/>
      </c>
      <c r="DL74" s="369" t="str">
        <f ca="1">+IF(OFFSET('Sanitation Data'!$I$30,0,10*ROW('Sanitation Data'!I68))="","",OFFSET('Sanitation Data'!$I$30,0,10*ROW('Sanitation Data'!I68)))</f>
        <v/>
      </c>
      <c r="DM74" s="369" t="str">
        <f ca="1">+IF(OFFSET('Sanitation Data'!$I$31,0,10*ROW('Sanitation Data'!I68))="","",OFFSET('Sanitation Data'!$I$31,0,10*ROW('Sanitation Data'!I68)))</f>
        <v/>
      </c>
      <c r="DN74" s="369" t="str">
        <f ca="1">+IF(OFFSET('Sanitation Data'!$I$32,0,10*ROW('Sanitation Data'!I68))="","",OFFSET('Sanitation Data'!$I$32,0,10*ROW('Sanitation Data'!I68)))</f>
        <v/>
      </c>
      <c r="DO74" s="369" t="str">
        <f ca="1">+IF(OFFSET('Hygiene Data'!$D$11,0,10*ROW('Hygiene Data'!D68))="","",OFFSET('Hygiene Data'!$D$11,0,10*ROW('Hygiene Data'!D68)))</f>
        <v/>
      </c>
      <c r="DP74" s="369" t="str">
        <f ca="1">+IF(OFFSET('Hygiene Data'!$D$12,0,10*ROW('Hygiene Data'!D68))="","",OFFSET('Hygiene Data'!$D$12,0,10*ROW('Hygiene Data'!D68)))</f>
        <v/>
      </c>
      <c r="DQ74" s="369" t="str">
        <f ca="1">+IF(OFFSET('Hygiene Data'!$D$13,0,10*ROW('Hygiene Data'!D68))="","",OFFSET('Hygiene Data'!$D$13,0,10*ROW('Hygiene Data'!D68)))</f>
        <v/>
      </c>
      <c r="DR74" s="369" t="str">
        <f ca="1">+IF(OFFSET('Hygiene Data'!$E$11,0,10*ROW('Hygiene Data'!E68))="","",OFFSET('Hygiene Data'!$E$11,0,10*ROW('Hygiene Data'!E68)))</f>
        <v/>
      </c>
      <c r="DS74" s="369" t="str">
        <f ca="1">+IF(OFFSET('Hygiene Data'!$E$12,0,10*ROW('Hygiene Data'!E68))="","",OFFSET('Hygiene Data'!$E$12,0,10*ROW('Hygiene Data'!E68)))</f>
        <v/>
      </c>
      <c r="DT74" s="369" t="str">
        <f ca="1">+IF(OFFSET('Hygiene Data'!$E$13,0,10*ROW('Hygiene Data'!E68))="","",OFFSET('Hygiene Data'!$E$13,0,10*ROW('Hygiene Data'!E68)))</f>
        <v/>
      </c>
      <c r="DU74" s="369" t="str">
        <f ca="1">+IF(OFFSET('Hygiene Data'!$F$11,0,10*ROW('Hygiene Data'!F68))="","",OFFSET('Hygiene Data'!$F$11,0,10*ROW('Hygiene Data'!F68)))</f>
        <v/>
      </c>
      <c r="DV74" s="369" t="str">
        <f ca="1">+IF(OFFSET('Hygiene Data'!$F$12,0,10*ROW('Hygiene Data'!F68))="","",OFFSET('Hygiene Data'!$F$12,0,10*ROW('Hygiene Data'!F68)))</f>
        <v/>
      </c>
      <c r="DW74" s="369" t="str">
        <f ca="1">+IF(OFFSET('Hygiene Data'!$F$13,0,10*ROW('Hygiene Data'!F68))="","",OFFSET('Hygiene Data'!$F$13,0,10*ROW('Hygiene Data'!F68)))</f>
        <v/>
      </c>
      <c r="DX74" s="369" t="str">
        <f ca="1">+IF(OFFSET('Hygiene Data'!$G$11,0,10*ROW('Hygiene Data'!G68))="","",OFFSET('Hygiene Data'!$G$11,0,10*ROW('Hygiene Data'!G68)))</f>
        <v/>
      </c>
      <c r="DY74" s="369" t="str">
        <f ca="1">+IF(OFFSET('Hygiene Data'!$G$12,0,10*ROW('Hygiene Data'!G68))="","",OFFSET('Hygiene Data'!$G$12,0,10*ROW('Hygiene Data'!G68)))</f>
        <v/>
      </c>
      <c r="DZ74" s="369" t="str">
        <f ca="1">+IF(OFFSET('Hygiene Data'!$G$13,0,10*ROW('Hygiene Data'!G68))="","",OFFSET('Hygiene Data'!$G$13,0,10*ROW('Hygiene Data'!G68)))</f>
        <v/>
      </c>
      <c r="EA74" s="369" t="str">
        <f ca="1">+IF(OFFSET('Hygiene Data'!$H$11,0,10*ROW('Hygiene Data'!H68))="","",OFFSET('Hygiene Data'!$H$11,0,10*ROW('Hygiene Data'!H68)))</f>
        <v/>
      </c>
      <c r="EB74" s="369" t="str">
        <f ca="1">+IF(OFFSET('Hygiene Data'!$H$12,0,10*ROW('Hygiene Data'!H68))="","",OFFSET('Hygiene Data'!$H$12,0,10*ROW('Hygiene Data'!H68)))</f>
        <v/>
      </c>
      <c r="EC74" s="369" t="str">
        <f ca="1">+IF(OFFSET('Hygiene Data'!$H$13,0,10*ROW('Hygiene Data'!H68))="","",OFFSET('Hygiene Data'!$H$13,0,10*ROW('Hygiene Data'!H68)))</f>
        <v/>
      </c>
      <c r="ED74" s="369" t="str">
        <f ca="1">+IF(OFFSET('Hygiene Data'!$I$11,0,10*ROW('Hygiene Data'!I68))="","",OFFSET('Hygiene Data'!$I$11,0,10*ROW('Hygiene Data'!I68)))</f>
        <v/>
      </c>
      <c r="EE74" s="369" t="str">
        <f ca="1">+IF(OFFSET('Hygiene Data'!$I$12,0,10*ROW('Hygiene Data'!I68))="","",OFFSET('Hygiene Data'!$I$12,0,10*ROW('Hygiene Data'!I68)))</f>
        <v/>
      </c>
      <c r="EF74" s="369" t="str">
        <f ca="1">+IF(OFFSET('Hygiene Data'!$I$13,0,10*ROW('Hygiene Data'!I68))="","",OFFSET('Hygiene Data'!$I$13,0,10*ROW('Hygiene Data'!I68)))</f>
        <v/>
      </c>
    </row>
    <row r="75" spans="1:136" x14ac:dyDescent="0.25">
      <c r="A75" s="478" t="str">
        <f ca="1">+IF(OFFSET('Water Data'!$B$2,0,10*ROW('Water Data'!E69))="","",OFFSET('Water Data'!$B$2,0,10*ROW('Water Data'!E69)))</f>
        <v/>
      </c>
      <c r="B75" s="47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5" t="str">
        <f t="shared" ca="1" si="1"/>
        <v/>
      </c>
      <c r="D75" s="50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9" t="str">
        <f ca="1">+IF(OFFSET('Water Data'!$D$27,0,10*ROW('Water Data'!D69))="","",OFFSET('Water Data'!$D$27,0,10*ROW('Water Data'!D69)))</f>
        <v/>
      </c>
      <c r="BT75" s="369" t="str">
        <f ca="1">+IF(OFFSET('Water Data'!$D$28,0,10*ROW('Water Data'!D69))="","",OFFSET('Water Data'!$D$28,0,10*ROW('Water Data'!D69)))</f>
        <v/>
      </c>
      <c r="BU75" s="369" t="str">
        <f ca="1">+IF(OFFSET('Water Data'!$D$29,0,10*ROW('Water Data'!D69))="","",OFFSET('Water Data'!$D$29,0,10*ROW('Water Data'!D69)))</f>
        <v/>
      </c>
      <c r="BV75" s="369" t="str">
        <f ca="1">+IF(OFFSET('Water Data'!$E$27,0,10*ROW('Water Data'!E69))="","",OFFSET('Water Data'!$E$27,0,10*ROW('Water Data'!E69)))</f>
        <v/>
      </c>
      <c r="BW75" s="369" t="str">
        <f ca="1">+IF(OFFSET('Water Data'!$E$28,0,10*ROW('Water Data'!E69))="","",OFFSET('Water Data'!$E$28,0,10*ROW('Water Data'!E69)))</f>
        <v/>
      </c>
      <c r="BX75" s="369" t="str">
        <f ca="1">+IF(OFFSET('Water Data'!$E$29,0,10*ROW('Water Data'!E69))="","",OFFSET('Water Data'!$E$29,0,10*ROW('Water Data'!E69)))</f>
        <v/>
      </c>
      <c r="BY75" s="369" t="str">
        <f ca="1">+IF(OFFSET('Water Data'!$F$27,0,10*ROW('Water Data'!F69))="","",OFFSET('Water Data'!$F$27,0,10*ROW('Water Data'!F69)))</f>
        <v/>
      </c>
      <c r="BZ75" s="369" t="str">
        <f ca="1">+IF(OFFSET('Water Data'!$F$28,0,10*ROW('Water Data'!F69))="","",OFFSET('Water Data'!$F$28,0,10*ROW('Water Data'!F69)))</f>
        <v/>
      </c>
      <c r="CA75" s="369" t="str">
        <f ca="1">+IF(OFFSET('Water Data'!$F$29,0,10*ROW('Water Data'!F69))="","",OFFSET('Water Data'!$F$29,0,10*ROW('Water Data'!F69)))</f>
        <v/>
      </c>
      <c r="CB75" s="369" t="str">
        <f ca="1">+IF(OFFSET('Water Data'!$G$27,0,10*ROW('Water Data'!G69))="","",OFFSET('Water Data'!$G$27,0,10*ROW('Water Data'!G69)))</f>
        <v/>
      </c>
      <c r="CC75" s="369" t="str">
        <f ca="1">+IF(OFFSET('Water Data'!$G$28,0,10*ROW('Water Data'!G69))="","",OFFSET('Water Data'!$G$28,0,10*ROW('Water Data'!G69)))</f>
        <v/>
      </c>
      <c r="CD75" s="369" t="str">
        <f ca="1">+IF(OFFSET('Water Data'!$G$29,0,10*ROW('Water Data'!G69))="","",OFFSET('Water Data'!$G$29,0,10*ROW('Water Data'!G69)))</f>
        <v/>
      </c>
      <c r="CE75" s="369" t="str">
        <f ca="1">+IF(OFFSET('Water Data'!$H$27,0,10*ROW('Water Data'!H69))="","",OFFSET('Water Data'!$H$27,0,10*ROW('Water Data'!H69)))</f>
        <v/>
      </c>
      <c r="CF75" s="369" t="str">
        <f ca="1">+IF(OFFSET('Water Data'!$H$28,0,10*ROW('Water Data'!H69))="","",OFFSET('Water Data'!$H$28,0,10*ROW('Water Data'!H69)))</f>
        <v/>
      </c>
      <c r="CG75" s="369" t="str">
        <f ca="1">+IF(OFFSET('Water Data'!$H$29,0,10*ROW('Water Data'!H69))="","",OFFSET('Water Data'!$H$29,0,10*ROW('Water Data'!H69)))</f>
        <v/>
      </c>
      <c r="CH75" s="369" t="str">
        <f ca="1">+IF(OFFSET('Water Data'!$I$27,0,10*ROW('Water Data'!I69))="","",OFFSET('Water Data'!$I$27,0,10*ROW('Water Data'!I69)))</f>
        <v/>
      </c>
      <c r="CI75" s="369" t="str">
        <f ca="1">+IF(OFFSET('Water Data'!$I$28,0,10*ROW('Water Data'!I69))="","",OFFSET('Water Data'!$I$28,0,10*ROW('Water Data'!I69)))</f>
        <v/>
      </c>
      <c r="CJ75" s="369" t="str">
        <f ca="1">+IF(OFFSET('Water Data'!$I$29,0,10*ROW('Water Data'!I69))="","",OFFSET('Water Data'!$I$29,0,10*ROW('Water Data'!I69)))</f>
        <v/>
      </c>
      <c r="CK75" s="369" t="str">
        <f ca="1">+IF(OFFSET('Sanitation Data'!$D$28,0,10*ROW('Sanitation Data'!D69))="","",OFFSET('Sanitation Data'!$D$28,0,10*ROW('Sanitation Data'!D69)))</f>
        <v/>
      </c>
      <c r="CL75" s="369" t="str">
        <f ca="1">+IF(OFFSET('Sanitation Data'!$D$29,0,10*ROW('Sanitation Data'!D69))="","",OFFSET('Sanitation Data'!$D$29,0,10*ROW('Sanitation Data'!D69)))</f>
        <v/>
      </c>
      <c r="CM75" s="369" t="str">
        <f ca="1">+IF(OFFSET('Sanitation Data'!$D$30,0,10*ROW('Sanitation Data'!D69))="","",OFFSET('Sanitation Data'!$D$30,0,10*ROW('Sanitation Data'!D69)))</f>
        <v/>
      </c>
      <c r="CN75" s="369" t="str">
        <f ca="1">+IF(OFFSET('Sanitation Data'!$D$31,0,10*ROW('Sanitation Data'!D69))="","",OFFSET('Sanitation Data'!$D$31,0,10*ROW('Sanitation Data'!D69)))</f>
        <v/>
      </c>
      <c r="CO75" s="369" t="str">
        <f ca="1">+IF(OFFSET('Sanitation Data'!$D$32,0,10*ROW('Sanitation Data'!D69))="","",OFFSET('Sanitation Data'!$D$32,0,10*ROW('Sanitation Data'!D69)))</f>
        <v/>
      </c>
      <c r="CP75" s="369" t="str">
        <f ca="1">+IF(OFFSET('Sanitation Data'!$E$28,0,10*ROW('Sanitation Data'!E69))="","",OFFSET('Sanitation Data'!$E$28,0,10*ROW('Sanitation Data'!E69)))</f>
        <v/>
      </c>
      <c r="CQ75" s="369" t="str">
        <f ca="1">+IF(OFFSET('Sanitation Data'!$E$29,0,10*ROW('Sanitation Data'!E69))="","",OFFSET('Sanitation Data'!$E$29,0,10*ROW('Sanitation Data'!E69)))</f>
        <v/>
      </c>
      <c r="CR75" s="369" t="str">
        <f ca="1">+IF(OFFSET('Sanitation Data'!$E$30,0,10*ROW('Sanitation Data'!E69))="","",OFFSET('Sanitation Data'!$E$30,0,10*ROW('Sanitation Data'!E69)))</f>
        <v/>
      </c>
      <c r="CS75" s="369" t="str">
        <f ca="1">+IF(OFFSET('Sanitation Data'!$E$31,0,10*ROW('Sanitation Data'!E69))="","",OFFSET('Sanitation Data'!$E$31,0,10*ROW('Sanitation Data'!E69)))</f>
        <v/>
      </c>
      <c r="CT75" s="369" t="str">
        <f ca="1">+IF(OFFSET('Sanitation Data'!$E$32,0,10*ROW('Sanitation Data'!E69))="","",OFFSET('Sanitation Data'!$E$32,0,10*ROW('Sanitation Data'!E69)))</f>
        <v/>
      </c>
      <c r="CU75" s="369" t="str">
        <f ca="1">+IF(OFFSET('Sanitation Data'!$F$28,0,10*ROW('Sanitation Data'!F69))="","",OFFSET('Sanitation Data'!$F$28,0,10*ROW('Sanitation Data'!F69)))</f>
        <v/>
      </c>
      <c r="CV75" s="369" t="str">
        <f ca="1">+IF(OFFSET('Sanitation Data'!$F$29,0,10*ROW('Sanitation Data'!F69))="","",OFFSET('Sanitation Data'!$F$29,0,10*ROW('Sanitation Data'!F69)))</f>
        <v/>
      </c>
      <c r="CW75" s="369" t="str">
        <f ca="1">+IF(OFFSET('Sanitation Data'!$F$30,0,10*ROW('Sanitation Data'!F69))="","",OFFSET('Sanitation Data'!$F$30,0,10*ROW('Sanitation Data'!F69)))</f>
        <v/>
      </c>
      <c r="CX75" s="369" t="str">
        <f ca="1">+IF(OFFSET('Sanitation Data'!$F$31,0,10*ROW('Sanitation Data'!F69))="","",OFFSET('Sanitation Data'!$F$31,0,10*ROW('Sanitation Data'!F69)))</f>
        <v/>
      </c>
      <c r="CY75" s="369" t="str">
        <f ca="1">+IF(OFFSET('Sanitation Data'!$F$32,0,10*ROW('Sanitation Data'!F69))="","",OFFSET('Sanitation Data'!$F$32,0,10*ROW('Sanitation Data'!F69)))</f>
        <v/>
      </c>
      <c r="CZ75" s="369" t="str">
        <f ca="1">+IF(OFFSET('Sanitation Data'!$G$28,0,10*ROW('Sanitation Data'!G69))="","",OFFSET('Sanitation Data'!$G$28,0,10*ROW('Sanitation Data'!G69)))</f>
        <v/>
      </c>
      <c r="DA75" s="369" t="str">
        <f ca="1">+IF(OFFSET('Sanitation Data'!$G$29,0,10*ROW('Sanitation Data'!G69))="","",OFFSET('Sanitation Data'!$G$29,0,10*ROW('Sanitation Data'!G69)))</f>
        <v/>
      </c>
      <c r="DB75" s="369" t="str">
        <f ca="1">+IF(OFFSET('Sanitation Data'!$G$30,0,10*ROW('Sanitation Data'!G69))="","",OFFSET('Sanitation Data'!$G$30,0,10*ROW('Sanitation Data'!G69)))</f>
        <v/>
      </c>
      <c r="DC75" s="369" t="str">
        <f ca="1">+IF(OFFSET('Sanitation Data'!$G$31,0,10*ROW('Sanitation Data'!G69))="","",OFFSET('Sanitation Data'!$G$31,0,10*ROW('Sanitation Data'!G69)))</f>
        <v/>
      </c>
      <c r="DD75" s="369" t="str">
        <f ca="1">+IF(OFFSET('Sanitation Data'!$G$32,0,10*ROW('Sanitation Data'!G69))="","",OFFSET('Sanitation Data'!$G$32,0,10*ROW('Sanitation Data'!G69)))</f>
        <v/>
      </c>
      <c r="DE75" s="369" t="str">
        <f ca="1">+IF(OFFSET('Sanitation Data'!$H$28,0,10*ROW('Sanitation Data'!H69))="","",OFFSET('Sanitation Data'!$H$28,0,10*ROW('Sanitation Data'!H69)))</f>
        <v/>
      </c>
      <c r="DF75" s="369" t="str">
        <f ca="1">+IF(OFFSET('Sanitation Data'!$H$29,0,10*ROW('Sanitation Data'!H69))="","",OFFSET('Sanitation Data'!$H$29,0,10*ROW('Sanitation Data'!H69)))</f>
        <v/>
      </c>
      <c r="DG75" s="369" t="str">
        <f ca="1">+IF(OFFSET('Sanitation Data'!$H$30,0,10*ROW('Sanitation Data'!H69))="","",OFFSET('Sanitation Data'!$H$30,0,10*ROW('Sanitation Data'!H69)))</f>
        <v/>
      </c>
      <c r="DH75" s="369" t="str">
        <f ca="1">+IF(OFFSET('Sanitation Data'!$H$31,0,10*ROW('Sanitation Data'!H69))="","",OFFSET('Sanitation Data'!$H$31,0,10*ROW('Sanitation Data'!H69)))</f>
        <v/>
      </c>
      <c r="DI75" s="369" t="str">
        <f ca="1">+IF(OFFSET('Sanitation Data'!$H$32,0,10*ROW('Sanitation Data'!H69))="","",OFFSET('Sanitation Data'!$H$32,0,10*ROW('Sanitation Data'!H69)))</f>
        <v/>
      </c>
      <c r="DJ75" s="369" t="str">
        <f ca="1">+IF(OFFSET('Sanitation Data'!$I$28,0,10*ROW('Sanitation Data'!I69))="","",OFFSET('Sanitation Data'!$I$28,0,10*ROW('Sanitation Data'!I69)))</f>
        <v/>
      </c>
      <c r="DK75" s="369" t="str">
        <f ca="1">+IF(OFFSET('Sanitation Data'!$I$29,0,10*ROW('Sanitation Data'!I69))="","",OFFSET('Sanitation Data'!$I$29,0,10*ROW('Sanitation Data'!I69)))</f>
        <v/>
      </c>
      <c r="DL75" s="369" t="str">
        <f ca="1">+IF(OFFSET('Sanitation Data'!$I$30,0,10*ROW('Sanitation Data'!I69))="","",OFFSET('Sanitation Data'!$I$30,0,10*ROW('Sanitation Data'!I69)))</f>
        <v/>
      </c>
      <c r="DM75" s="369" t="str">
        <f ca="1">+IF(OFFSET('Sanitation Data'!$I$31,0,10*ROW('Sanitation Data'!I69))="","",OFFSET('Sanitation Data'!$I$31,0,10*ROW('Sanitation Data'!I69)))</f>
        <v/>
      </c>
      <c r="DN75" s="369" t="str">
        <f ca="1">+IF(OFFSET('Sanitation Data'!$I$32,0,10*ROW('Sanitation Data'!I69))="","",OFFSET('Sanitation Data'!$I$32,0,10*ROW('Sanitation Data'!I69)))</f>
        <v/>
      </c>
      <c r="DO75" s="369" t="str">
        <f ca="1">+IF(OFFSET('Hygiene Data'!$D$11,0,10*ROW('Hygiene Data'!D69))="","",OFFSET('Hygiene Data'!$D$11,0,10*ROW('Hygiene Data'!D69)))</f>
        <v/>
      </c>
      <c r="DP75" s="369" t="str">
        <f ca="1">+IF(OFFSET('Hygiene Data'!$D$12,0,10*ROW('Hygiene Data'!D69))="","",OFFSET('Hygiene Data'!$D$12,0,10*ROW('Hygiene Data'!D69)))</f>
        <v/>
      </c>
      <c r="DQ75" s="369" t="str">
        <f ca="1">+IF(OFFSET('Hygiene Data'!$D$13,0,10*ROW('Hygiene Data'!D69))="","",OFFSET('Hygiene Data'!$D$13,0,10*ROW('Hygiene Data'!D69)))</f>
        <v/>
      </c>
      <c r="DR75" s="369" t="str">
        <f ca="1">+IF(OFFSET('Hygiene Data'!$E$11,0,10*ROW('Hygiene Data'!E69))="","",OFFSET('Hygiene Data'!$E$11,0,10*ROW('Hygiene Data'!E69)))</f>
        <v/>
      </c>
      <c r="DS75" s="369" t="str">
        <f ca="1">+IF(OFFSET('Hygiene Data'!$E$12,0,10*ROW('Hygiene Data'!E69))="","",OFFSET('Hygiene Data'!$E$12,0,10*ROW('Hygiene Data'!E69)))</f>
        <v/>
      </c>
      <c r="DT75" s="369" t="str">
        <f ca="1">+IF(OFFSET('Hygiene Data'!$E$13,0,10*ROW('Hygiene Data'!E69))="","",OFFSET('Hygiene Data'!$E$13,0,10*ROW('Hygiene Data'!E69)))</f>
        <v/>
      </c>
      <c r="DU75" s="369" t="str">
        <f ca="1">+IF(OFFSET('Hygiene Data'!$F$11,0,10*ROW('Hygiene Data'!F69))="","",OFFSET('Hygiene Data'!$F$11,0,10*ROW('Hygiene Data'!F69)))</f>
        <v/>
      </c>
      <c r="DV75" s="369" t="str">
        <f ca="1">+IF(OFFSET('Hygiene Data'!$F$12,0,10*ROW('Hygiene Data'!F69))="","",OFFSET('Hygiene Data'!$F$12,0,10*ROW('Hygiene Data'!F69)))</f>
        <v/>
      </c>
      <c r="DW75" s="369" t="str">
        <f ca="1">+IF(OFFSET('Hygiene Data'!$F$13,0,10*ROW('Hygiene Data'!F69))="","",OFFSET('Hygiene Data'!$F$13,0,10*ROW('Hygiene Data'!F69)))</f>
        <v/>
      </c>
      <c r="DX75" s="369" t="str">
        <f ca="1">+IF(OFFSET('Hygiene Data'!$G$11,0,10*ROW('Hygiene Data'!G69))="","",OFFSET('Hygiene Data'!$G$11,0,10*ROW('Hygiene Data'!G69)))</f>
        <v/>
      </c>
      <c r="DY75" s="369" t="str">
        <f ca="1">+IF(OFFSET('Hygiene Data'!$G$12,0,10*ROW('Hygiene Data'!G69))="","",OFFSET('Hygiene Data'!$G$12,0,10*ROW('Hygiene Data'!G69)))</f>
        <v/>
      </c>
      <c r="DZ75" s="369" t="str">
        <f ca="1">+IF(OFFSET('Hygiene Data'!$G$13,0,10*ROW('Hygiene Data'!G69))="","",OFFSET('Hygiene Data'!$G$13,0,10*ROW('Hygiene Data'!G69)))</f>
        <v/>
      </c>
      <c r="EA75" s="369" t="str">
        <f ca="1">+IF(OFFSET('Hygiene Data'!$H$11,0,10*ROW('Hygiene Data'!H69))="","",OFFSET('Hygiene Data'!$H$11,0,10*ROW('Hygiene Data'!H69)))</f>
        <v/>
      </c>
      <c r="EB75" s="369" t="str">
        <f ca="1">+IF(OFFSET('Hygiene Data'!$H$12,0,10*ROW('Hygiene Data'!H69))="","",OFFSET('Hygiene Data'!$H$12,0,10*ROW('Hygiene Data'!H69)))</f>
        <v/>
      </c>
      <c r="EC75" s="369" t="str">
        <f ca="1">+IF(OFFSET('Hygiene Data'!$H$13,0,10*ROW('Hygiene Data'!H69))="","",OFFSET('Hygiene Data'!$H$13,0,10*ROW('Hygiene Data'!H69)))</f>
        <v/>
      </c>
      <c r="ED75" s="369" t="str">
        <f ca="1">+IF(OFFSET('Hygiene Data'!$I$11,0,10*ROW('Hygiene Data'!I69))="","",OFFSET('Hygiene Data'!$I$11,0,10*ROW('Hygiene Data'!I69)))</f>
        <v/>
      </c>
      <c r="EE75" s="369" t="str">
        <f ca="1">+IF(OFFSET('Hygiene Data'!$I$12,0,10*ROW('Hygiene Data'!I69))="","",OFFSET('Hygiene Data'!$I$12,0,10*ROW('Hygiene Data'!I69)))</f>
        <v/>
      </c>
      <c r="EF75" s="369" t="str">
        <f ca="1">+IF(OFFSET('Hygiene Data'!$I$13,0,10*ROW('Hygiene Data'!I69))="","",OFFSET('Hygiene Data'!$I$13,0,10*ROW('Hygiene Data'!I69)))</f>
        <v/>
      </c>
    </row>
    <row r="76" spans="1:136" x14ac:dyDescent="0.25">
      <c r="A76" s="478" t="str">
        <f ca="1">+IF(OFFSET('Water Data'!$B$2,0,10*ROW('Water Data'!E70))="","",OFFSET('Water Data'!$B$2,0,10*ROW('Water Data'!E70)))</f>
        <v/>
      </c>
      <c r="B76" s="47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5" t="str">
        <f t="shared" ca="1" si="1"/>
        <v/>
      </c>
      <c r="D76" s="50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9" t="str">
        <f ca="1">+IF(OFFSET('Water Data'!$D$27,0,10*ROW('Water Data'!D70))="","",OFFSET('Water Data'!$D$27,0,10*ROW('Water Data'!D70)))</f>
        <v/>
      </c>
      <c r="BT76" s="369" t="str">
        <f ca="1">+IF(OFFSET('Water Data'!$D$28,0,10*ROW('Water Data'!D70))="","",OFFSET('Water Data'!$D$28,0,10*ROW('Water Data'!D70)))</f>
        <v/>
      </c>
      <c r="BU76" s="369" t="str">
        <f ca="1">+IF(OFFSET('Water Data'!$D$29,0,10*ROW('Water Data'!D70))="","",OFFSET('Water Data'!$D$29,0,10*ROW('Water Data'!D70)))</f>
        <v/>
      </c>
      <c r="BV76" s="369" t="str">
        <f ca="1">+IF(OFFSET('Water Data'!$E$27,0,10*ROW('Water Data'!E70))="","",OFFSET('Water Data'!$E$27,0,10*ROW('Water Data'!E70)))</f>
        <v/>
      </c>
      <c r="BW76" s="369" t="str">
        <f ca="1">+IF(OFFSET('Water Data'!$E$28,0,10*ROW('Water Data'!E70))="","",OFFSET('Water Data'!$E$28,0,10*ROW('Water Data'!E70)))</f>
        <v/>
      </c>
      <c r="BX76" s="369" t="str">
        <f ca="1">+IF(OFFSET('Water Data'!$E$29,0,10*ROW('Water Data'!E70))="","",OFFSET('Water Data'!$E$29,0,10*ROW('Water Data'!E70)))</f>
        <v/>
      </c>
      <c r="BY76" s="369" t="str">
        <f ca="1">+IF(OFFSET('Water Data'!$F$27,0,10*ROW('Water Data'!F70))="","",OFFSET('Water Data'!$F$27,0,10*ROW('Water Data'!F70)))</f>
        <v/>
      </c>
      <c r="BZ76" s="369" t="str">
        <f ca="1">+IF(OFFSET('Water Data'!$F$28,0,10*ROW('Water Data'!F70))="","",OFFSET('Water Data'!$F$28,0,10*ROW('Water Data'!F70)))</f>
        <v/>
      </c>
      <c r="CA76" s="369" t="str">
        <f ca="1">+IF(OFFSET('Water Data'!$F$29,0,10*ROW('Water Data'!F70))="","",OFFSET('Water Data'!$F$29,0,10*ROW('Water Data'!F70)))</f>
        <v/>
      </c>
      <c r="CB76" s="369" t="str">
        <f ca="1">+IF(OFFSET('Water Data'!$G$27,0,10*ROW('Water Data'!G70))="","",OFFSET('Water Data'!$G$27,0,10*ROW('Water Data'!G70)))</f>
        <v/>
      </c>
      <c r="CC76" s="369" t="str">
        <f ca="1">+IF(OFFSET('Water Data'!$G$28,0,10*ROW('Water Data'!G70))="","",OFFSET('Water Data'!$G$28,0,10*ROW('Water Data'!G70)))</f>
        <v/>
      </c>
      <c r="CD76" s="369" t="str">
        <f ca="1">+IF(OFFSET('Water Data'!$G$29,0,10*ROW('Water Data'!G70))="","",OFFSET('Water Data'!$G$29,0,10*ROW('Water Data'!G70)))</f>
        <v/>
      </c>
      <c r="CE76" s="369" t="str">
        <f ca="1">+IF(OFFSET('Water Data'!$H$27,0,10*ROW('Water Data'!H70))="","",OFFSET('Water Data'!$H$27,0,10*ROW('Water Data'!H70)))</f>
        <v/>
      </c>
      <c r="CF76" s="369" t="str">
        <f ca="1">+IF(OFFSET('Water Data'!$H$28,0,10*ROW('Water Data'!H70))="","",OFFSET('Water Data'!$H$28,0,10*ROW('Water Data'!H70)))</f>
        <v/>
      </c>
      <c r="CG76" s="369" t="str">
        <f ca="1">+IF(OFFSET('Water Data'!$H$29,0,10*ROW('Water Data'!H70))="","",OFFSET('Water Data'!$H$29,0,10*ROW('Water Data'!H70)))</f>
        <v/>
      </c>
      <c r="CH76" s="369" t="str">
        <f ca="1">+IF(OFFSET('Water Data'!$I$27,0,10*ROW('Water Data'!I70))="","",OFFSET('Water Data'!$I$27,0,10*ROW('Water Data'!I70)))</f>
        <v/>
      </c>
      <c r="CI76" s="369" t="str">
        <f ca="1">+IF(OFFSET('Water Data'!$I$28,0,10*ROW('Water Data'!I70))="","",OFFSET('Water Data'!$I$28,0,10*ROW('Water Data'!I70)))</f>
        <v/>
      </c>
      <c r="CJ76" s="369" t="str">
        <f ca="1">+IF(OFFSET('Water Data'!$I$29,0,10*ROW('Water Data'!I70))="","",OFFSET('Water Data'!$I$29,0,10*ROW('Water Data'!I70)))</f>
        <v/>
      </c>
      <c r="CK76" s="369" t="str">
        <f ca="1">+IF(OFFSET('Sanitation Data'!$D$28,0,10*ROW('Sanitation Data'!D70))="","",OFFSET('Sanitation Data'!$D$28,0,10*ROW('Sanitation Data'!D70)))</f>
        <v/>
      </c>
      <c r="CL76" s="369" t="str">
        <f ca="1">+IF(OFFSET('Sanitation Data'!$D$29,0,10*ROW('Sanitation Data'!D70))="","",OFFSET('Sanitation Data'!$D$29,0,10*ROW('Sanitation Data'!D70)))</f>
        <v/>
      </c>
      <c r="CM76" s="369" t="str">
        <f ca="1">+IF(OFFSET('Sanitation Data'!$D$30,0,10*ROW('Sanitation Data'!D70))="","",OFFSET('Sanitation Data'!$D$30,0,10*ROW('Sanitation Data'!D70)))</f>
        <v/>
      </c>
      <c r="CN76" s="369" t="str">
        <f ca="1">+IF(OFFSET('Sanitation Data'!$D$31,0,10*ROW('Sanitation Data'!D70))="","",OFFSET('Sanitation Data'!$D$31,0,10*ROW('Sanitation Data'!D70)))</f>
        <v/>
      </c>
      <c r="CO76" s="369" t="str">
        <f ca="1">+IF(OFFSET('Sanitation Data'!$D$32,0,10*ROW('Sanitation Data'!D70))="","",OFFSET('Sanitation Data'!$D$32,0,10*ROW('Sanitation Data'!D70)))</f>
        <v/>
      </c>
      <c r="CP76" s="369" t="str">
        <f ca="1">+IF(OFFSET('Sanitation Data'!$E$28,0,10*ROW('Sanitation Data'!E70))="","",OFFSET('Sanitation Data'!$E$28,0,10*ROW('Sanitation Data'!E70)))</f>
        <v/>
      </c>
      <c r="CQ76" s="369" t="str">
        <f ca="1">+IF(OFFSET('Sanitation Data'!$E$29,0,10*ROW('Sanitation Data'!E70))="","",OFFSET('Sanitation Data'!$E$29,0,10*ROW('Sanitation Data'!E70)))</f>
        <v/>
      </c>
      <c r="CR76" s="369" t="str">
        <f ca="1">+IF(OFFSET('Sanitation Data'!$E$30,0,10*ROW('Sanitation Data'!E70))="","",OFFSET('Sanitation Data'!$E$30,0,10*ROW('Sanitation Data'!E70)))</f>
        <v/>
      </c>
      <c r="CS76" s="369" t="str">
        <f ca="1">+IF(OFFSET('Sanitation Data'!$E$31,0,10*ROW('Sanitation Data'!E70))="","",OFFSET('Sanitation Data'!$E$31,0,10*ROW('Sanitation Data'!E70)))</f>
        <v/>
      </c>
      <c r="CT76" s="369" t="str">
        <f ca="1">+IF(OFFSET('Sanitation Data'!$E$32,0,10*ROW('Sanitation Data'!E70))="","",OFFSET('Sanitation Data'!$E$32,0,10*ROW('Sanitation Data'!E70)))</f>
        <v/>
      </c>
      <c r="CU76" s="369" t="str">
        <f ca="1">+IF(OFFSET('Sanitation Data'!$F$28,0,10*ROW('Sanitation Data'!F70))="","",OFFSET('Sanitation Data'!$F$28,0,10*ROW('Sanitation Data'!F70)))</f>
        <v/>
      </c>
      <c r="CV76" s="369" t="str">
        <f ca="1">+IF(OFFSET('Sanitation Data'!$F$29,0,10*ROW('Sanitation Data'!F70))="","",OFFSET('Sanitation Data'!$F$29,0,10*ROW('Sanitation Data'!F70)))</f>
        <v/>
      </c>
      <c r="CW76" s="369" t="str">
        <f ca="1">+IF(OFFSET('Sanitation Data'!$F$30,0,10*ROW('Sanitation Data'!F70))="","",OFFSET('Sanitation Data'!$F$30,0,10*ROW('Sanitation Data'!F70)))</f>
        <v/>
      </c>
      <c r="CX76" s="369" t="str">
        <f ca="1">+IF(OFFSET('Sanitation Data'!$F$31,0,10*ROW('Sanitation Data'!F70))="","",OFFSET('Sanitation Data'!$F$31,0,10*ROW('Sanitation Data'!F70)))</f>
        <v/>
      </c>
      <c r="CY76" s="369" t="str">
        <f ca="1">+IF(OFFSET('Sanitation Data'!$F$32,0,10*ROW('Sanitation Data'!F70))="","",OFFSET('Sanitation Data'!$F$32,0,10*ROW('Sanitation Data'!F70)))</f>
        <v/>
      </c>
      <c r="CZ76" s="369" t="str">
        <f ca="1">+IF(OFFSET('Sanitation Data'!$G$28,0,10*ROW('Sanitation Data'!G70))="","",OFFSET('Sanitation Data'!$G$28,0,10*ROW('Sanitation Data'!G70)))</f>
        <v/>
      </c>
      <c r="DA76" s="369" t="str">
        <f ca="1">+IF(OFFSET('Sanitation Data'!$G$29,0,10*ROW('Sanitation Data'!G70))="","",OFFSET('Sanitation Data'!$G$29,0,10*ROW('Sanitation Data'!G70)))</f>
        <v/>
      </c>
      <c r="DB76" s="369" t="str">
        <f ca="1">+IF(OFFSET('Sanitation Data'!$G$30,0,10*ROW('Sanitation Data'!G70))="","",OFFSET('Sanitation Data'!$G$30,0,10*ROW('Sanitation Data'!G70)))</f>
        <v/>
      </c>
      <c r="DC76" s="369" t="str">
        <f ca="1">+IF(OFFSET('Sanitation Data'!$G$31,0,10*ROW('Sanitation Data'!G70))="","",OFFSET('Sanitation Data'!$G$31,0,10*ROW('Sanitation Data'!G70)))</f>
        <v/>
      </c>
      <c r="DD76" s="369" t="str">
        <f ca="1">+IF(OFFSET('Sanitation Data'!$G$32,0,10*ROW('Sanitation Data'!G70))="","",OFFSET('Sanitation Data'!$G$32,0,10*ROW('Sanitation Data'!G70)))</f>
        <v/>
      </c>
      <c r="DE76" s="369" t="str">
        <f ca="1">+IF(OFFSET('Sanitation Data'!$H$28,0,10*ROW('Sanitation Data'!H70))="","",OFFSET('Sanitation Data'!$H$28,0,10*ROW('Sanitation Data'!H70)))</f>
        <v/>
      </c>
      <c r="DF76" s="369" t="str">
        <f ca="1">+IF(OFFSET('Sanitation Data'!$H$29,0,10*ROW('Sanitation Data'!H70))="","",OFFSET('Sanitation Data'!$H$29,0,10*ROW('Sanitation Data'!H70)))</f>
        <v/>
      </c>
      <c r="DG76" s="369" t="str">
        <f ca="1">+IF(OFFSET('Sanitation Data'!$H$30,0,10*ROW('Sanitation Data'!H70))="","",OFFSET('Sanitation Data'!$H$30,0,10*ROW('Sanitation Data'!H70)))</f>
        <v/>
      </c>
      <c r="DH76" s="369" t="str">
        <f ca="1">+IF(OFFSET('Sanitation Data'!$H$31,0,10*ROW('Sanitation Data'!H70))="","",OFFSET('Sanitation Data'!$H$31,0,10*ROW('Sanitation Data'!H70)))</f>
        <v/>
      </c>
      <c r="DI76" s="369" t="str">
        <f ca="1">+IF(OFFSET('Sanitation Data'!$H$32,0,10*ROW('Sanitation Data'!H70))="","",OFFSET('Sanitation Data'!$H$32,0,10*ROW('Sanitation Data'!H70)))</f>
        <v/>
      </c>
      <c r="DJ76" s="369" t="str">
        <f ca="1">+IF(OFFSET('Sanitation Data'!$I$28,0,10*ROW('Sanitation Data'!I70))="","",OFFSET('Sanitation Data'!$I$28,0,10*ROW('Sanitation Data'!I70)))</f>
        <v/>
      </c>
      <c r="DK76" s="369" t="str">
        <f ca="1">+IF(OFFSET('Sanitation Data'!$I$29,0,10*ROW('Sanitation Data'!I70))="","",OFFSET('Sanitation Data'!$I$29,0,10*ROW('Sanitation Data'!I70)))</f>
        <v/>
      </c>
      <c r="DL76" s="369" t="str">
        <f ca="1">+IF(OFFSET('Sanitation Data'!$I$30,0,10*ROW('Sanitation Data'!I70))="","",OFFSET('Sanitation Data'!$I$30,0,10*ROW('Sanitation Data'!I70)))</f>
        <v/>
      </c>
      <c r="DM76" s="369" t="str">
        <f ca="1">+IF(OFFSET('Sanitation Data'!$I$31,0,10*ROW('Sanitation Data'!I70))="","",OFFSET('Sanitation Data'!$I$31,0,10*ROW('Sanitation Data'!I70)))</f>
        <v/>
      </c>
      <c r="DN76" s="369" t="str">
        <f ca="1">+IF(OFFSET('Sanitation Data'!$I$32,0,10*ROW('Sanitation Data'!I70))="","",OFFSET('Sanitation Data'!$I$32,0,10*ROW('Sanitation Data'!I70)))</f>
        <v/>
      </c>
      <c r="DO76" s="369" t="str">
        <f ca="1">+IF(OFFSET('Hygiene Data'!$D$11,0,10*ROW('Hygiene Data'!D70))="","",OFFSET('Hygiene Data'!$D$11,0,10*ROW('Hygiene Data'!D70)))</f>
        <v/>
      </c>
      <c r="DP76" s="369" t="str">
        <f ca="1">+IF(OFFSET('Hygiene Data'!$D$12,0,10*ROW('Hygiene Data'!D70))="","",OFFSET('Hygiene Data'!$D$12,0,10*ROW('Hygiene Data'!D70)))</f>
        <v/>
      </c>
      <c r="DQ76" s="369" t="str">
        <f ca="1">+IF(OFFSET('Hygiene Data'!$D$13,0,10*ROW('Hygiene Data'!D70))="","",OFFSET('Hygiene Data'!$D$13,0,10*ROW('Hygiene Data'!D70)))</f>
        <v/>
      </c>
      <c r="DR76" s="369" t="str">
        <f ca="1">+IF(OFFSET('Hygiene Data'!$E$11,0,10*ROW('Hygiene Data'!E70))="","",OFFSET('Hygiene Data'!$E$11,0,10*ROW('Hygiene Data'!E70)))</f>
        <v/>
      </c>
      <c r="DS76" s="369" t="str">
        <f ca="1">+IF(OFFSET('Hygiene Data'!$E$12,0,10*ROW('Hygiene Data'!E70))="","",OFFSET('Hygiene Data'!$E$12,0,10*ROW('Hygiene Data'!E70)))</f>
        <v/>
      </c>
      <c r="DT76" s="369" t="str">
        <f ca="1">+IF(OFFSET('Hygiene Data'!$E$13,0,10*ROW('Hygiene Data'!E70))="","",OFFSET('Hygiene Data'!$E$13,0,10*ROW('Hygiene Data'!E70)))</f>
        <v/>
      </c>
      <c r="DU76" s="369" t="str">
        <f ca="1">+IF(OFFSET('Hygiene Data'!$F$11,0,10*ROW('Hygiene Data'!F70))="","",OFFSET('Hygiene Data'!$F$11,0,10*ROW('Hygiene Data'!F70)))</f>
        <v/>
      </c>
      <c r="DV76" s="369" t="str">
        <f ca="1">+IF(OFFSET('Hygiene Data'!$F$12,0,10*ROW('Hygiene Data'!F70))="","",OFFSET('Hygiene Data'!$F$12,0,10*ROW('Hygiene Data'!F70)))</f>
        <v/>
      </c>
      <c r="DW76" s="369" t="str">
        <f ca="1">+IF(OFFSET('Hygiene Data'!$F$13,0,10*ROW('Hygiene Data'!F70))="","",OFFSET('Hygiene Data'!$F$13,0,10*ROW('Hygiene Data'!F70)))</f>
        <v/>
      </c>
      <c r="DX76" s="369" t="str">
        <f ca="1">+IF(OFFSET('Hygiene Data'!$G$11,0,10*ROW('Hygiene Data'!G70))="","",OFFSET('Hygiene Data'!$G$11,0,10*ROW('Hygiene Data'!G70)))</f>
        <v/>
      </c>
      <c r="DY76" s="369" t="str">
        <f ca="1">+IF(OFFSET('Hygiene Data'!$G$12,0,10*ROW('Hygiene Data'!G70))="","",OFFSET('Hygiene Data'!$G$12,0,10*ROW('Hygiene Data'!G70)))</f>
        <v/>
      </c>
      <c r="DZ76" s="369" t="str">
        <f ca="1">+IF(OFFSET('Hygiene Data'!$G$13,0,10*ROW('Hygiene Data'!G70))="","",OFFSET('Hygiene Data'!$G$13,0,10*ROW('Hygiene Data'!G70)))</f>
        <v/>
      </c>
      <c r="EA76" s="369" t="str">
        <f ca="1">+IF(OFFSET('Hygiene Data'!$H$11,0,10*ROW('Hygiene Data'!H70))="","",OFFSET('Hygiene Data'!$H$11,0,10*ROW('Hygiene Data'!H70)))</f>
        <v/>
      </c>
      <c r="EB76" s="369" t="str">
        <f ca="1">+IF(OFFSET('Hygiene Data'!$H$12,0,10*ROW('Hygiene Data'!H70))="","",OFFSET('Hygiene Data'!$H$12,0,10*ROW('Hygiene Data'!H70)))</f>
        <v/>
      </c>
      <c r="EC76" s="369" t="str">
        <f ca="1">+IF(OFFSET('Hygiene Data'!$H$13,0,10*ROW('Hygiene Data'!H70))="","",OFFSET('Hygiene Data'!$H$13,0,10*ROW('Hygiene Data'!H70)))</f>
        <v/>
      </c>
      <c r="ED76" s="369" t="str">
        <f ca="1">+IF(OFFSET('Hygiene Data'!$I$11,0,10*ROW('Hygiene Data'!I70))="","",OFFSET('Hygiene Data'!$I$11,0,10*ROW('Hygiene Data'!I70)))</f>
        <v/>
      </c>
      <c r="EE76" s="369" t="str">
        <f ca="1">+IF(OFFSET('Hygiene Data'!$I$12,0,10*ROW('Hygiene Data'!I70))="","",OFFSET('Hygiene Data'!$I$12,0,10*ROW('Hygiene Data'!I70)))</f>
        <v/>
      </c>
      <c r="EF76" s="369" t="str">
        <f ca="1">+IF(OFFSET('Hygiene Data'!$I$13,0,10*ROW('Hygiene Data'!I70))="","",OFFSET('Hygiene Data'!$I$13,0,10*ROW('Hygiene Data'!I70)))</f>
        <v/>
      </c>
    </row>
    <row r="77" spans="1:136" x14ac:dyDescent="0.25">
      <c r="A77" s="478" t="str">
        <f ca="1">+IF(OFFSET('Water Data'!$B$2,0,10*ROW('Water Data'!E71))="","",OFFSET('Water Data'!$B$2,0,10*ROW('Water Data'!E71)))</f>
        <v/>
      </c>
      <c r="B77" s="47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5" t="str">
        <f t="shared" ca="1" si="1"/>
        <v/>
      </c>
      <c r="D77" s="50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9" t="str">
        <f ca="1">+IF(OFFSET('Water Data'!$D$27,0,10*ROW('Water Data'!D71))="","",OFFSET('Water Data'!$D$27,0,10*ROW('Water Data'!D71)))</f>
        <v/>
      </c>
      <c r="BT77" s="369" t="str">
        <f ca="1">+IF(OFFSET('Water Data'!$D$28,0,10*ROW('Water Data'!D71))="","",OFFSET('Water Data'!$D$28,0,10*ROW('Water Data'!D71)))</f>
        <v/>
      </c>
      <c r="BU77" s="369" t="str">
        <f ca="1">+IF(OFFSET('Water Data'!$D$29,0,10*ROW('Water Data'!D71))="","",OFFSET('Water Data'!$D$29,0,10*ROW('Water Data'!D71)))</f>
        <v/>
      </c>
      <c r="BV77" s="369" t="str">
        <f ca="1">+IF(OFFSET('Water Data'!$E$27,0,10*ROW('Water Data'!E71))="","",OFFSET('Water Data'!$E$27,0,10*ROW('Water Data'!E71)))</f>
        <v/>
      </c>
      <c r="BW77" s="369" t="str">
        <f ca="1">+IF(OFFSET('Water Data'!$E$28,0,10*ROW('Water Data'!E71))="","",OFFSET('Water Data'!$E$28,0,10*ROW('Water Data'!E71)))</f>
        <v/>
      </c>
      <c r="BX77" s="369" t="str">
        <f ca="1">+IF(OFFSET('Water Data'!$E$29,0,10*ROW('Water Data'!E71))="","",OFFSET('Water Data'!$E$29,0,10*ROW('Water Data'!E71)))</f>
        <v/>
      </c>
      <c r="BY77" s="369" t="str">
        <f ca="1">+IF(OFFSET('Water Data'!$F$27,0,10*ROW('Water Data'!F71))="","",OFFSET('Water Data'!$F$27,0,10*ROW('Water Data'!F71)))</f>
        <v/>
      </c>
      <c r="BZ77" s="369" t="str">
        <f ca="1">+IF(OFFSET('Water Data'!$F$28,0,10*ROW('Water Data'!F71))="","",OFFSET('Water Data'!$F$28,0,10*ROW('Water Data'!F71)))</f>
        <v/>
      </c>
      <c r="CA77" s="369" t="str">
        <f ca="1">+IF(OFFSET('Water Data'!$F$29,0,10*ROW('Water Data'!F71))="","",OFFSET('Water Data'!$F$29,0,10*ROW('Water Data'!F71)))</f>
        <v/>
      </c>
      <c r="CB77" s="369" t="str">
        <f ca="1">+IF(OFFSET('Water Data'!$G$27,0,10*ROW('Water Data'!G71))="","",OFFSET('Water Data'!$G$27,0,10*ROW('Water Data'!G71)))</f>
        <v/>
      </c>
      <c r="CC77" s="369" t="str">
        <f ca="1">+IF(OFFSET('Water Data'!$G$28,0,10*ROW('Water Data'!G71))="","",OFFSET('Water Data'!$G$28,0,10*ROW('Water Data'!G71)))</f>
        <v/>
      </c>
      <c r="CD77" s="369" t="str">
        <f ca="1">+IF(OFFSET('Water Data'!$G$29,0,10*ROW('Water Data'!G71))="","",OFFSET('Water Data'!$G$29,0,10*ROW('Water Data'!G71)))</f>
        <v/>
      </c>
      <c r="CE77" s="369" t="str">
        <f ca="1">+IF(OFFSET('Water Data'!$H$27,0,10*ROW('Water Data'!H71))="","",OFFSET('Water Data'!$H$27,0,10*ROW('Water Data'!H71)))</f>
        <v/>
      </c>
      <c r="CF77" s="369" t="str">
        <f ca="1">+IF(OFFSET('Water Data'!$H$28,0,10*ROW('Water Data'!H71))="","",OFFSET('Water Data'!$H$28,0,10*ROW('Water Data'!H71)))</f>
        <v/>
      </c>
      <c r="CG77" s="369" t="str">
        <f ca="1">+IF(OFFSET('Water Data'!$H$29,0,10*ROW('Water Data'!H71))="","",OFFSET('Water Data'!$H$29,0,10*ROW('Water Data'!H71)))</f>
        <v/>
      </c>
      <c r="CH77" s="369" t="str">
        <f ca="1">+IF(OFFSET('Water Data'!$I$27,0,10*ROW('Water Data'!I71))="","",OFFSET('Water Data'!$I$27,0,10*ROW('Water Data'!I71)))</f>
        <v/>
      </c>
      <c r="CI77" s="369" t="str">
        <f ca="1">+IF(OFFSET('Water Data'!$I$28,0,10*ROW('Water Data'!I71))="","",OFFSET('Water Data'!$I$28,0,10*ROW('Water Data'!I71)))</f>
        <v/>
      </c>
      <c r="CJ77" s="369" t="str">
        <f ca="1">+IF(OFFSET('Water Data'!$I$29,0,10*ROW('Water Data'!I71))="","",OFFSET('Water Data'!$I$29,0,10*ROW('Water Data'!I71)))</f>
        <v/>
      </c>
      <c r="CK77" s="369" t="str">
        <f ca="1">+IF(OFFSET('Sanitation Data'!$D$28,0,10*ROW('Sanitation Data'!D71))="","",OFFSET('Sanitation Data'!$D$28,0,10*ROW('Sanitation Data'!D71)))</f>
        <v/>
      </c>
      <c r="CL77" s="369" t="str">
        <f ca="1">+IF(OFFSET('Sanitation Data'!$D$29,0,10*ROW('Sanitation Data'!D71))="","",OFFSET('Sanitation Data'!$D$29,0,10*ROW('Sanitation Data'!D71)))</f>
        <v/>
      </c>
      <c r="CM77" s="369" t="str">
        <f ca="1">+IF(OFFSET('Sanitation Data'!$D$30,0,10*ROW('Sanitation Data'!D71))="","",OFFSET('Sanitation Data'!$D$30,0,10*ROW('Sanitation Data'!D71)))</f>
        <v/>
      </c>
      <c r="CN77" s="369" t="str">
        <f ca="1">+IF(OFFSET('Sanitation Data'!$D$31,0,10*ROW('Sanitation Data'!D71))="","",OFFSET('Sanitation Data'!$D$31,0,10*ROW('Sanitation Data'!D71)))</f>
        <v/>
      </c>
      <c r="CO77" s="369" t="str">
        <f ca="1">+IF(OFFSET('Sanitation Data'!$D$32,0,10*ROW('Sanitation Data'!D71))="","",OFFSET('Sanitation Data'!$D$32,0,10*ROW('Sanitation Data'!D71)))</f>
        <v/>
      </c>
      <c r="CP77" s="369" t="str">
        <f ca="1">+IF(OFFSET('Sanitation Data'!$E$28,0,10*ROW('Sanitation Data'!E71))="","",OFFSET('Sanitation Data'!$E$28,0,10*ROW('Sanitation Data'!E71)))</f>
        <v/>
      </c>
      <c r="CQ77" s="369" t="str">
        <f ca="1">+IF(OFFSET('Sanitation Data'!$E$29,0,10*ROW('Sanitation Data'!E71))="","",OFFSET('Sanitation Data'!$E$29,0,10*ROW('Sanitation Data'!E71)))</f>
        <v/>
      </c>
      <c r="CR77" s="369" t="str">
        <f ca="1">+IF(OFFSET('Sanitation Data'!$E$30,0,10*ROW('Sanitation Data'!E71))="","",OFFSET('Sanitation Data'!$E$30,0,10*ROW('Sanitation Data'!E71)))</f>
        <v/>
      </c>
      <c r="CS77" s="369" t="str">
        <f ca="1">+IF(OFFSET('Sanitation Data'!$E$31,0,10*ROW('Sanitation Data'!E71))="","",OFFSET('Sanitation Data'!$E$31,0,10*ROW('Sanitation Data'!E71)))</f>
        <v/>
      </c>
      <c r="CT77" s="369" t="str">
        <f ca="1">+IF(OFFSET('Sanitation Data'!$E$32,0,10*ROW('Sanitation Data'!E71))="","",OFFSET('Sanitation Data'!$E$32,0,10*ROW('Sanitation Data'!E71)))</f>
        <v/>
      </c>
      <c r="CU77" s="369" t="str">
        <f ca="1">+IF(OFFSET('Sanitation Data'!$F$28,0,10*ROW('Sanitation Data'!F71))="","",OFFSET('Sanitation Data'!$F$28,0,10*ROW('Sanitation Data'!F71)))</f>
        <v/>
      </c>
      <c r="CV77" s="369" t="str">
        <f ca="1">+IF(OFFSET('Sanitation Data'!$F$29,0,10*ROW('Sanitation Data'!F71))="","",OFFSET('Sanitation Data'!$F$29,0,10*ROW('Sanitation Data'!F71)))</f>
        <v/>
      </c>
      <c r="CW77" s="369" t="str">
        <f ca="1">+IF(OFFSET('Sanitation Data'!$F$30,0,10*ROW('Sanitation Data'!F71))="","",OFFSET('Sanitation Data'!$F$30,0,10*ROW('Sanitation Data'!F71)))</f>
        <v/>
      </c>
      <c r="CX77" s="369" t="str">
        <f ca="1">+IF(OFFSET('Sanitation Data'!$F$31,0,10*ROW('Sanitation Data'!F71))="","",OFFSET('Sanitation Data'!$F$31,0,10*ROW('Sanitation Data'!F71)))</f>
        <v/>
      </c>
      <c r="CY77" s="369" t="str">
        <f ca="1">+IF(OFFSET('Sanitation Data'!$F$32,0,10*ROW('Sanitation Data'!F71))="","",OFFSET('Sanitation Data'!$F$32,0,10*ROW('Sanitation Data'!F71)))</f>
        <v/>
      </c>
      <c r="CZ77" s="369" t="str">
        <f ca="1">+IF(OFFSET('Sanitation Data'!$G$28,0,10*ROW('Sanitation Data'!G71))="","",OFFSET('Sanitation Data'!$G$28,0,10*ROW('Sanitation Data'!G71)))</f>
        <v/>
      </c>
      <c r="DA77" s="369" t="str">
        <f ca="1">+IF(OFFSET('Sanitation Data'!$G$29,0,10*ROW('Sanitation Data'!G71))="","",OFFSET('Sanitation Data'!$G$29,0,10*ROW('Sanitation Data'!G71)))</f>
        <v/>
      </c>
      <c r="DB77" s="369" t="str">
        <f ca="1">+IF(OFFSET('Sanitation Data'!$G$30,0,10*ROW('Sanitation Data'!G71))="","",OFFSET('Sanitation Data'!$G$30,0,10*ROW('Sanitation Data'!G71)))</f>
        <v/>
      </c>
      <c r="DC77" s="369" t="str">
        <f ca="1">+IF(OFFSET('Sanitation Data'!$G$31,0,10*ROW('Sanitation Data'!G71))="","",OFFSET('Sanitation Data'!$G$31,0,10*ROW('Sanitation Data'!G71)))</f>
        <v/>
      </c>
      <c r="DD77" s="369" t="str">
        <f ca="1">+IF(OFFSET('Sanitation Data'!$G$32,0,10*ROW('Sanitation Data'!G71))="","",OFFSET('Sanitation Data'!$G$32,0,10*ROW('Sanitation Data'!G71)))</f>
        <v/>
      </c>
      <c r="DE77" s="369" t="str">
        <f ca="1">+IF(OFFSET('Sanitation Data'!$H$28,0,10*ROW('Sanitation Data'!H71))="","",OFFSET('Sanitation Data'!$H$28,0,10*ROW('Sanitation Data'!H71)))</f>
        <v/>
      </c>
      <c r="DF77" s="369" t="str">
        <f ca="1">+IF(OFFSET('Sanitation Data'!$H$29,0,10*ROW('Sanitation Data'!H71))="","",OFFSET('Sanitation Data'!$H$29,0,10*ROW('Sanitation Data'!H71)))</f>
        <v/>
      </c>
      <c r="DG77" s="369" t="str">
        <f ca="1">+IF(OFFSET('Sanitation Data'!$H$30,0,10*ROW('Sanitation Data'!H71))="","",OFFSET('Sanitation Data'!$H$30,0,10*ROW('Sanitation Data'!H71)))</f>
        <v/>
      </c>
      <c r="DH77" s="369" t="str">
        <f ca="1">+IF(OFFSET('Sanitation Data'!$H$31,0,10*ROW('Sanitation Data'!H71))="","",OFFSET('Sanitation Data'!$H$31,0,10*ROW('Sanitation Data'!H71)))</f>
        <v/>
      </c>
      <c r="DI77" s="369" t="str">
        <f ca="1">+IF(OFFSET('Sanitation Data'!$H$32,0,10*ROW('Sanitation Data'!H71))="","",OFFSET('Sanitation Data'!$H$32,0,10*ROW('Sanitation Data'!H71)))</f>
        <v/>
      </c>
      <c r="DJ77" s="369" t="str">
        <f ca="1">+IF(OFFSET('Sanitation Data'!$I$28,0,10*ROW('Sanitation Data'!I71))="","",OFFSET('Sanitation Data'!$I$28,0,10*ROW('Sanitation Data'!I71)))</f>
        <v/>
      </c>
      <c r="DK77" s="369" t="str">
        <f ca="1">+IF(OFFSET('Sanitation Data'!$I$29,0,10*ROW('Sanitation Data'!I71))="","",OFFSET('Sanitation Data'!$I$29,0,10*ROW('Sanitation Data'!I71)))</f>
        <v/>
      </c>
      <c r="DL77" s="369" t="str">
        <f ca="1">+IF(OFFSET('Sanitation Data'!$I$30,0,10*ROW('Sanitation Data'!I71))="","",OFFSET('Sanitation Data'!$I$30,0,10*ROW('Sanitation Data'!I71)))</f>
        <v/>
      </c>
      <c r="DM77" s="369" t="str">
        <f ca="1">+IF(OFFSET('Sanitation Data'!$I$31,0,10*ROW('Sanitation Data'!I71))="","",OFFSET('Sanitation Data'!$I$31,0,10*ROW('Sanitation Data'!I71)))</f>
        <v/>
      </c>
      <c r="DN77" s="369" t="str">
        <f ca="1">+IF(OFFSET('Sanitation Data'!$I$32,0,10*ROW('Sanitation Data'!I71))="","",OFFSET('Sanitation Data'!$I$32,0,10*ROW('Sanitation Data'!I71)))</f>
        <v/>
      </c>
      <c r="DO77" s="369" t="str">
        <f ca="1">+IF(OFFSET('Hygiene Data'!$D$11,0,10*ROW('Hygiene Data'!D71))="","",OFFSET('Hygiene Data'!$D$11,0,10*ROW('Hygiene Data'!D71)))</f>
        <v/>
      </c>
      <c r="DP77" s="369" t="str">
        <f ca="1">+IF(OFFSET('Hygiene Data'!$D$12,0,10*ROW('Hygiene Data'!D71))="","",OFFSET('Hygiene Data'!$D$12,0,10*ROW('Hygiene Data'!D71)))</f>
        <v/>
      </c>
      <c r="DQ77" s="369" t="str">
        <f ca="1">+IF(OFFSET('Hygiene Data'!$D$13,0,10*ROW('Hygiene Data'!D71))="","",OFFSET('Hygiene Data'!$D$13,0,10*ROW('Hygiene Data'!D71)))</f>
        <v/>
      </c>
      <c r="DR77" s="369" t="str">
        <f ca="1">+IF(OFFSET('Hygiene Data'!$E$11,0,10*ROW('Hygiene Data'!E71))="","",OFFSET('Hygiene Data'!$E$11,0,10*ROW('Hygiene Data'!E71)))</f>
        <v/>
      </c>
      <c r="DS77" s="369" t="str">
        <f ca="1">+IF(OFFSET('Hygiene Data'!$E$12,0,10*ROW('Hygiene Data'!E71))="","",OFFSET('Hygiene Data'!$E$12,0,10*ROW('Hygiene Data'!E71)))</f>
        <v/>
      </c>
      <c r="DT77" s="369" t="str">
        <f ca="1">+IF(OFFSET('Hygiene Data'!$E$13,0,10*ROW('Hygiene Data'!E71))="","",OFFSET('Hygiene Data'!$E$13,0,10*ROW('Hygiene Data'!E71)))</f>
        <v/>
      </c>
      <c r="DU77" s="369" t="str">
        <f ca="1">+IF(OFFSET('Hygiene Data'!$F$11,0,10*ROW('Hygiene Data'!F71))="","",OFFSET('Hygiene Data'!$F$11,0,10*ROW('Hygiene Data'!F71)))</f>
        <v/>
      </c>
      <c r="DV77" s="369" t="str">
        <f ca="1">+IF(OFFSET('Hygiene Data'!$F$12,0,10*ROW('Hygiene Data'!F71))="","",OFFSET('Hygiene Data'!$F$12,0,10*ROW('Hygiene Data'!F71)))</f>
        <v/>
      </c>
      <c r="DW77" s="369" t="str">
        <f ca="1">+IF(OFFSET('Hygiene Data'!$F$13,0,10*ROW('Hygiene Data'!F71))="","",OFFSET('Hygiene Data'!$F$13,0,10*ROW('Hygiene Data'!F71)))</f>
        <v/>
      </c>
      <c r="DX77" s="369" t="str">
        <f ca="1">+IF(OFFSET('Hygiene Data'!$G$11,0,10*ROW('Hygiene Data'!G71))="","",OFFSET('Hygiene Data'!$G$11,0,10*ROW('Hygiene Data'!G71)))</f>
        <v/>
      </c>
      <c r="DY77" s="369" t="str">
        <f ca="1">+IF(OFFSET('Hygiene Data'!$G$12,0,10*ROW('Hygiene Data'!G71))="","",OFFSET('Hygiene Data'!$G$12,0,10*ROW('Hygiene Data'!G71)))</f>
        <v/>
      </c>
      <c r="DZ77" s="369" t="str">
        <f ca="1">+IF(OFFSET('Hygiene Data'!$G$13,0,10*ROW('Hygiene Data'!G71))="","",OFFSET('Hygiene Data'!$G$13,0,10*ROW('Hygiene Data'!G71)))</f>
        <v/>
      </c>
      <c r="EA77" s="369" t="str">
        <f ca="1">+IF(OFFSET('Hygiene Data'!$H$11,0,10*ROW('Hygiene Data'!H71))="","",OFFSET('Hygiene Data'!$H$11,0,10*ROW('Hygiene Data'!H71)))</f>
        <v/>
      </c>
      <c r="EB77" s="369" t="str">
        <f ca="1">+IF(OFFSET('Hygiene Data'!$H$12,0,10*ROW('Hygiene Data'!H71))="","",OFFSET('Hygiene Data'!$H$12,0,10*ROW('Hygiene Data'!H71)))</f>
        <v/>
      </c>
      <c r="EC77" s="369" t="str">
        <f ca="1">+IF(OFFSET('Hygiene Data'!$H$13,0,10*ROW('Hygiene Data'!H71))="","",OFFSET('Hygiene Data'!$H$13,0,10*ROW('Hygiene Data'!H71)))</f>
        <v/>
      </c>
      <c r="ED77" s="369" t="str">
        <f ca="1">+IF(OFFSET('Hygiene Data'!$I$11,0,10*ROW('Hygiene Data'!I71))="","",OFFSET('Hygiene Data'!$I$11,0,10*ROW('Hygiene Data'!I71)))</f>
        <v/>
      </c>
      <c r="EE77" s="369" t="str">
        <f ca="1">+IF(OFFSET('Hygiene Data'!$I$12,0,10*ROW('Hygiene Data'!I71))="","",OFFSET('Hygiene Data'!$I$12,0,10*ROW('Hygiene Data'!I71)))</f>
        <v/>
      </c>
      <c r="EF77" s="369" t="str">
        <f ca="1">+IF(OFFSET('Hygiene Data'!$I$13,0,10*ROW('Hygiene Data'!I71))="","",OFFSET('Hygiene Data'!$I$13,0,10*ROW('Hygiene Data'!I71)))</f>
        <v/>
      </c>
    </row>
    <row r="78" spans="1:136" x14ac:dyDescent="0.25">
      <c r="A78" s="478" t="str">
        <f ca="1">+IF(OFFSET('Water Data'!$B$2,0,10*ROW('Water Data'!E72))="","",OFFSET('Water Data'!$B$2,0,10*ROW('Water Data'!E72)))</f>
        <v/>
      </c>
      <c r="B78" s="47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5" t="str">
        <f t="shared" ca="1" si="1"/>
        <v/>
      </c>
      <c r="D78" s="50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9" t="str">
        <f ca="1">+IF(OFFSET('Water Data'!$D$27,0,10*ROW('Water Data'!D72))="","",OFFSET('Water Data'!$D$27,0,10*ROW('Water Data'!D72)))</f>
        <v/>
      </c>
      <c r="BT78" s="369" t="str">
        <f ca="1">+IF(OFFSET('Water Data'!$D$28,0,10*ROW('Water Data'!D72))="","",OFFSET('Water Data'!$D$28,0,10*ROW('Water Data'!D72)))</f>
        <v/>
      </c>
      <c r="BU78" s="369" t="str">
        <f ca="1">+IF(OFFSET('Water Data'!$D$29,0,10*ROW('Water Data'!D72))="","",OFFSET('Water Data'!$D$29,0,10*ROW('Water Data'!D72)))</f>
        <v/>
      </c>
      <c r="BV78" s="369" t="str">
        <f ca="1">+IF(OFFSET('Water Data'!$E$27,0,10*ROW('Water Data'!E72))="","",OFFSET('Water Data'!$E$27,0,10*ROW('Water Data'!E72)))</f>
        <v/>
      </c>
      <c r="BW78" s="369" t="str">
        <f ca="1">+IF(OFFSET('Water Data'!$E$28,0,10*ROW('Water Data'!E72))="","",OFFSET('Water Data'!$E$28,0,10*ROW('Water Data'!E72)))</f>
        <v/>
      </c>
      <c r="BX78" s="369" t="str">
        <f ca="1">+IF(OFFSET('Water Data'!$E$29,0,10*ROW('Water Data'!E72))="","",OFFSET('Water Data'!$E$29,0,10*ROW('Water Data'!E72)))</f>
        <v/>
      </c>
      <c r="BY78" s="369" t="str">
        <f ca="1">+IF(OFFSET('Water Data'!$F$27,0,10*ROW('Water Data'!F72))="","",OFFSET('Water Data'!$F$27,0,10*ROW('Water Data'!F72)))</f>
        <v/>
      </c>
      <c r="BZ78" s="369" t="str">
        <f ca="1">+IF(OFFSET('Water Data'!$F$28,0,10*ROW('Water Data'!F72))="","",OFFSET('Water Data'!$F$28,0,10*ROW('Water Data'!F72)))</f>
        <v/>
      </c>
      <c r="CA78" s="369" t="str">
        <f ca="1">+IF(OFFSET('Water Data'!$F$29,0,10*ROW('Water Data'!F72))="","",OFFSET('Water Data'!$F$29,0,10*ROW('Water Data'!F72)))</f>
        <v/>
      </c>
      <c r="CB78" s="369" t="str">
        <f ca="1">+IF(OFFSET('Water Data'!$G$27,0,10*ROW('Water Data'!G72))="","",OFFSET('Water Data'!$G$27,0,10*ROW('Water Data'!G72)))</f>
        <v/>
      </c>
      <c r="CC78" s="369" t="str">
        <f ca="1">+IF(OFFSET('Water Data'!$G$28,0,10*ROW('Water Data'!G72))="","",OFFSET('Water Data'!$G$28,0,10*ROW('Water Data'!G72)))</f>
        <v/>
      </c>
      <c r="CD78" s="369" t="str">
        <f ca="1">+IF(OFFSET('Water Data'!$G$29,0,10*ROW('Water Data'!G72))="","",OFFSET('Water Data'!$G$29,0,10*ROW('Water Data'!G72)))</f>
        <v/>
      </c>
      <c r="CE78" s="369" t="str">
        <f ca="1">+IF(OFFSET('Water Data'!$H$27,0,10*ROW('Water Data'!H72))="","",OFFSET('Water Data'!$H$27,0,10*ROW('Water Data'!H72)))</f>
        <v/>
      </c>
      <c r="CF78" s="369" t="str">
        <f ca="1">+IF(OFFSET('Water Data'!$H$28,0,10*ROW('Water Data'!H72))="","",OFFSET('Water Data'!$H$28,0,10*ROW('Water Data'!H72)))</f>
        <v/>
      </c>
      <c r="CG78" s="369" t="str">
        <f ca="1">+IF(OFFSET('Water Data'!$H$29,0,10*ROW('Water Data'!H72))="","",OFFSET('Water Data'!$H$29,0,10*ROW('Water Data'!H72)))</f>
        <v/>
      </c>
      <c r="CH78" s="369" t="str">
        <f ca="1">+IF(OFFSET('Water Data'!$I$27,0,10*ROW('Water Data'!I72))="","",OFFSET('Water Data'!$I$27,0,10*ROW('Water Data'!I72)))</f>
        <v/>
      </c>
      <c r="CI78" s="369" t="str">
        <f ca="1">+IF(OFFSET('Water Data'!$I$28,0,10*ROW('Water Data'!I72))="","",OFFSET('Water Data'!$I$28,0,10*ROW('Water Data'!I72)))</f>
        <v/>
      </c>
      <c r="CJ78" s="369" t="str">
        <f ca="1">+IF(OFFSET('Water Data'!$I$29,0,10*ROW('Water Data'!I72))="","",OFFSET('Water Data'!$I$29,0,10*ROW('Water Data'!I72)))</f>
        <v/>
      </c>
      <c r="CK78" s="369" t="str">
        <f ca="1">+IF(OFFSET('Sanitation Data'!$D$28,0,10*ROW('Sanitation Data'!D72))="","",OFFSET('Sanitation Data'!$D$28,0,10*ROW('Sanitation Data'!D72)))</f>
        <v/>
      </c>
      <c r="CL78" s="369" t="str">
        <f ca="1">+IF(OFFSET('Sanitation Data'!$D$29,0,10*ROW('Sanitation Data'!D72))="","",OFFSET('Sanitation Data'!$D$29,0,10*ROW('Sanitation Data'!D72)))</f>
        <v/>
      </c>
      <c r="CM78" s="369" t="str">
        <f ca="1">+IF(OFFSET('Sanitation Data'!$D$30,0,10*ROW('Sanitation Data'!D72))="","",OFFSET('Sanitation Data'!$D$30,0,10*ROW('Sanitation Data'!D72)))</f>
        <v/>
      </c>
      <c r="CN78" s="369" t="str">
        <f ca="1">+IF(OFFSET('Sanitation Data'!$D$31,0,10*ROW('Sanitation Data'!D72))="","",OFFSET('Sanitation Data'!$D$31,0,10*ROW('Sanitation Data'!D72)))</f>
        <v/>
      </c>
      <c r="CO78" s="369" t="str">
        <f ca="1">+IF(OFFSET('Sanitation Data'!$D$32,0,10*ROW('Sanitation Data'!D72))="","",OFFSET('Sanitation Data'!$D$32,0,10*ROW('Sanitation Data'!D72)))</f>
        <v/>
      </c>
      <c r="CP78" s="369" t="str">
        <f ca="1">+IF(OFFSET('Sanitation Data'!$E$28,0,10*ROW('Sanitation Data'!E72))="","",OFFSET('Sanitation Data'!$E$28,0,10*ROW('Sanitation Data'!E72)))</f>
        <v/>
      </c>
      <c r="CQ78" s="369" t="str">
        <f ca="1">+IF(OFFSET('Sanitation Data'!$E$29,0,10*ROW('Sanitation Data'!E72))="","",OFFSET('Sanitation Data'!$E$29,0,10*ROW('Sanitation Data'!E72)))</f>
        <v/>
      </c>
      <c r="CR78" s="369" t="str">
        <f ca="1">+IF(OFFSET('Sanitation Data'!$E$30,0,10*ROW('Sanitation Data'!E72))="","",OFFSET('Sanitation Data'!$E$30,0,10*ROW('Sanitation Data'!E72)))</f>
        <v/>
      </c>
      <c r="CS78" s="369" t="str">
        <f ca="1">+IF(OFFSET('Sanitation Data'!$E$31,0,10*ROW('Sanitation Data'!E72))="","",OFFSET('Sanitation Data'!$E$31,0,10*ROW('Sanitation Data'!E72)))</f>
        <v/>
      </c>
      <c r="CT78" s="369" t="str">
        <f ca="1">+IF(OFFSET('Sanitation Data'!$E$32,0,10*ROW('Sanitation Data'!E72))="","",OFFSET('Sanitation Data'!$E$32,0,10*ROW('Sanitation Data'!E72)))</f>
        <v/>
      </c>
      <c r="CU78" s="369" t="str">
        <f ca="1">+IF(OFFSET('Sanitation Data'!$F$28,0,10*ROW('Sanitation Data'!F72))="","",OFFSET('Sanitation Data'!$F$28,0,10*ROW('Sanitation Data'!F72)))</f>
        <v/>
      </c>
      <c r="CV78" s="369" t="str">
        <f ca="1">+IF(OFFSET('Sanitation Data'!$F$29,0,10*ROW('Sanitation Data'!F72))="","",OFFSET('Sanitation Data'!$F$29,0,10*ROW('Sanitation Data'!F72)))</f>
        <v/>
      </c>
      <c r="CW78" s="369" t="str">
        <f ca="1">+IF(OFFSET('Sanitation Data'!$F$30,0,10*ROW('Sanitation Data'!F72))="","",OFFSET('Sanitation Data'!$F$30,0,10*ROW('Sanitation Data'!F72)))</f>
        <v/>
      </c>
      <c r="CX78" s="369" t="str">
        <f ca="1">+IF(OFFSET('Sanitation Data'!$F$31,0,10*ROW('Sanitation Data'!F72))="","",OFFSET('Sanitation Data'!$F$31,0,10*ROW('Sanitation Data'!F72)))</f>
        <v/>
      </c>
      <c r="CY78" s="369" t="str">
        <f ca="1">+IF(OFFSET('Sanitation Data'!$F$32,0,10*ROW('Sanitation Data'!F72))="","",OFFSET('Sanitation Data'!$F$32,0,10*ROW('Sanitation Data'!F72)))</f>
        <v/>
      </c>
      <c r="CZ78" s="369" t="str">
        <f ca="1">+IF(OFFSET('Sanitation Data'!$G$28,0,10*ROW('Sanitation Data'!G72))="","",OFFSET('Sanitation Data'!$G$28,0,10*ROW('Sanitation Data'!G72)))</f>
        <v/>
      </c>
      <c r="DA78" s="369" t="str">
        <f ca="1">+IF(OFFSET('Sanitation Data'!$G$29,0,10*ROW('Sanitation Data'!G72))="","",OFFSET('Sanitation Data'!$G$29,0,10*ROW('Sanitation Data'!G72)))</f>
        <v/>
      </c>
      <c r="DB78" s="369" t="str">
        <f ca="1">+IF(OFFSET('Sanitation Data'!$G$30,0,10*ROW('Sanitation Data'!G72))="","",OFFSET('Sanitation Data'!$G$30,0,10*ROW('Sanitation Data'!G72)))</f>
        <v/>
      </c>
      <c r="DC78" s="369" t="str">
        <f ca="1">+IF(OFFSET('Sanitation Data'!$G$31,0,10*ROW('Sanitation Data'!G72))="","",OFFSET('Sanitation Data'!$G$31,0,10*ROW('Sanitation Data'!G72)))</f>
        <v/>
      </c>
      <c r="DD78" s="369" t="str">
        <f ca="1">+IF(OFFSET('Sanitation Data'!$G$32,0,10*ROW('Sanitation Data'!G72))="","",OFFSET('Sanitation Data'!$G$32,0,10*ROW('Sanitation Data'!G72)))</f>
        <v/>
      </c>
      <c r="DE78" s="369" t="str">
        <f ca="1">+IF(OFFSET('Sanitation Data'!$H$28,0,10*ROW('Sanitation Data'!H72))="","",OFFSET('Sanitation Data'!$H$28,0,10*ROW('Sanitation Data'!H72)))</f>
        <v/>
      </c>
      <c r="DF78" s="369" t="str">
        <f ca="1">+IF(OFFSET('Sanitation Data'!$H$29,0,10*ROW('Sanitation Data'!H72))="","",OFFSET('Sanitation Data'!$H$29,0,10*ROW('Sanitation Data'!H72)))</f>
        <v/>
      </c>
      <c r="DG78" s="369" t="str">
        <f ca="1">+IF(OFFSET('Sanitation Data'!$H$30,0,10*ROW('Sanitation Data'!H72))="","",OFFSET('Sanitation Data'!$H$30,0,10*ROW('Sanitation Data'!H72)))</f>
        <v/>
      </c>
      <c r="DH78" s="369" t="str">
        <f ca="1">+IF(OFFSET('Sanitation Data'!$H$31,0,10*ROW('Sanitation Data'!H72))="","",OFFSET('Sanitation Data'!$H$31,0,10*ROW('Sanitation Data'!H72)))</f>
        <v/>
      </c>
      <c r="DI78" s="369" t="str">
        <f ca="1">+IF(OFFSET('Sanitation Data'!$H$32,0,10*ROW('Sanitation Data'!H72))="","",OFFSET('Sanitation Data'!$H$32,0,10*ROW('Sanitation Data'!H72)))</f>
        <v/>
      </c>
      <c r="DJ78" s="369" t="str">
        <f ca="1">+IF(OFFSET('Sanitation Data'!$I$28,0,10*ROW('Sanitation Data'!I72))="","",OFFSET('Sanitation Data'!$I$28,0,10*ROW('Sanitation Data'!I72)))</f>
        <v/>
      </c>
      <c r="DK78" s="369" t="str">
        <f ca="1">+IF(OFFSET('Sanitation Data'!$I$29,0,10*ROW('Sanitation Data'!I72))="","",OFFSET('Sanitation Data'!$I$29,0,10*ROW('Sanitation Data'!I72)))</f>
        <v/>
      </c>
      <c r="DL78" s="369" t="str">
        <f ca="1">+IF(OFFSET('Sanitation Data'!$I$30,0,10*ROW('Sanitation Data'!I72))="","",OFFSET('Sanitation Data'!$I$30,0,10*ROW('Sanitation Data'!I72)))</f>
        <v/>
      </c>
      <c r="DM78" s="369" t="str">
        <f ca="1">+IF(OFFSET('Sanitation Data'!$I$31,0,10*ROW('Sanitation Data'!I72))="","",OFFSET('Sanitation Data'!$I$31,0,10*ROW('Sanitation Data'!I72)))</f>
        <v/>
      </c>
      <c r="DN78" s="369" t="str">
        <f ca="1">+IF(OFFSET('Sanitation Data'!$I$32,0,10*ROW('Sanitation Data'!I72))="","",OFFSET('Sanitation Data'!$I$32,0,10*ROW('Sanitation Data'!I72)))</f>
        <v/>
      </c>
      <c r="DO78" s="369" t="str">
        <f ca="1">+IF(OFFSET('Hygiene Data'!$D$11,0,10*ROW('Hygiene Data'!D72))="","",OFFSET('Hygiene Data'!$D$11,0,10*ROW('Hygiene Data'!D72)))</f>
        <v/>
      </c>
      <c r="DP78" s="369" t="str">
        <f ca="1">+IF(OFFSET('Hygiene Data'!$D$12,0,10*ROW('Hygiene Data'!D72))="","",OFFSET('Hygiene Data'!$D$12,0,10*ROW('Hygiene Data'!D72)))</f>
        <v/>
      </c>
      <c r="DQ78" s="369" t="str">
        <f ca="1">+IF(OFFSET('Hygiene Data'!$D$13,0,10*ROW('Hygiene Data'!D72))="","",OFFSET('Hygiene Data'!$D$13,0,10*ROW('Hygiene Data'!D72)))</f>
        <v/>
      </c>
      <c r="DR78" s="369" t="str">
        <f ca="1">+IF(OFFSET('Hygiene Data'!$E$11,0,10*ROW('Hygiene Data'!E72))="","",OFFSET('Hygiene Data'!$E$11,0,10*ROW('Hygiene Data'!E72)))</f>
        <v/>
      </c>
      <c r="DS78" s="369" t="str">
        <f ca="1">+IF(OFFSET('Hygiene Data'!$E$12,0,10*ROW('Hygiene Data'!E72))="","",OFFSET('Hygiene Data'!$E$12,0,10*ROW('Hygiene Data'!E72)))</f>
        <v/>
      </c>
      <c r="DT78" s="369" t="str">
        <f ca="1">+IF(OFFSET('Hygiene Data'!$E$13,0,10*ROW('Hygiene Data'!E72))="","",OFFSET('Hygiene Data'!$E$13,0,10*ROW('Hygiene Data'!E72)))</f>
        <v/>
      </c>
      <c r="DU78" s="369" t="str">
        <f ca="1">+IF(OFFSET('Hygiene Data'!$F$11,0,10*ROW('Hygiene Data'!F72))="","",OFFSET('Hygiene Data'!$F$11,0,10*ROW('Hygiene Data'!F72)))</f>
        <v/>
      </c>
      <c r="DV78" s="369" t="str">
        <f ca="1">+IF(OFFSET('Hygiene Data'!$F$12,0,10*ROW('Hygiene Data'!F72))="","",OFFSET('Hygiene Data'!$F$12,0,10*ROW('Hygiene Data'!F72)))</f>
        <v/>
      </c>
      <c r="DW78" s="369" t="str">
        <f ca="1">+IF(OFFSET('Hygiene Data'!$F$13,0,10*ROW('Hygiene Data'!F72))="","",OFFSET('Hygiene Data'!$F$13,0,10*ROW('Hygiene Data'!F72)))</f>
        <v/>
      </c>
      <c r="DX78" s="369" t="str">
        <f ca="1">+IF(OFFSET('Hygiene Data'!$G$11,0,10*ROW('Hygiene Data'!G72))="","",OFFSET('Hygiene Data'!$G$11,0,10*ROW('Hygiene Data'!G72)))</f>
        <v/>
      </c>
      <c r="DY78" s="369" t="str">
        <f ca="1">+IF(OFFSET('Hygiene Data'!$G$12,0,10*ROW('Hygiene Data'!G72))="","",OFFSET('Hygiene Data'!$G$12,0,10*ROW('Hygiene Data'!G72)))</f>
        <v/>
      </c>
      <c r="DZ78" s="369" t="str">
        <f ca="1">+IF(OFFSET('Hygiene Data'!$G$13,0,10*ROW('Hygiene Data'!G72))="","",OFFSET('Hygiene Data'!$G$13,0,10*ROW('Hygiene Data'!G72)))</f>
        <v/>
      </c>
      <c r="EA78" s="369" t="str">
        <f ca="1">+IF(OFFSET('Hygiene Data'!$H$11,0,10*ROW('Hygiene Data'!H72))="","",OFFSET('Hygiene Data'!$H$11,0,10*ROW('Hygiene Data'!H72)))</f>
        <v/>
      </c>
      <c r="EB78" s="369" t="str">
        <f ca="1">+IF(OFFSET('Hygiene Data'!$H$12,0,10*ROW('Hygiene Data'!H72))="","",OFFSET('Hygiene Data'!$H$12,0,10*ROW('Hygiene Data'!H72)))</f>
        <v/>
      </c>
      <c r="EC78" s="369" t="str">
        <f ca="1">+IF(OFFSET('Hygiene Data'!$H$13,0,10*ROW('Hygiene Data'!H72))="","",OFFSET('Hygiene Data'!$H$13,0,10*ROW('Hygiene Data'!H72)))</f>
        <v/>
      </c>
      <c r="ED78" s="369" t="str">
        <f ca="1">+IF(OFFSET('Hygiene Data'!$I$11,0,10*ROW('Hygiene Data'!I72))="","",OFFSET('Hygiene Data'!$I$11,0,10*ROW('Hygiene Data'!I72)))</f>
        <v/>
      </c>
      <c r="EE78" s="369" t="str">
        <f ca="1">+IF(OFFSET('Hygiene Data'!$I$12,0,10*ROW('Hygiene Data'!I72))="","",OFFSET('Hygiene Data'!$I$12,0,10*ROW('Hygiene Data'!I72)))</f>
        <v/>
      </c>
      <c r="EF78" s="369" t="str">
        <f ca="1">+IF(OFFSET('Hygiene Data'!$I$13,0,10*ROW('Hygiene Data'!I72))="","",OFFSET('Hygiene Data'!$I$13,0,10*ROW('Hygiene Data'!I72)))</f>
        <v/>
      </c>
    </row>
    <row r="79" spans="1:136" x14ac:dyDescent="0.25">
      <c r="A79" s="478" t="str">
        <f ca="1">+IF(OFFSET('Water Data'!$B$2,0,10*ROW('Water Data'!E73))="","",OFFSET('Water Data'!$B$2,0,10*ROW('Water Data'!E73)))</f>
        <v/>
      </c>
      <c r="B79" s="47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5" t="str">
        <f t="shared" ca="1" si="1"/>
        <v/>
      </c>
      <c r="D79" s="50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9" t="str">
        <f ca="1">+IF(OFFSET('Water Data'!$D$27,0,10*ROW('Water Data'!D73))="","",OFFSET('Water Data'!$D$27,0,10*ROW('Water Data'!D73)))</f>
        <v/>
      </c>
      <c r="BT79" s="369" t="str">
        <f ca="1">+IF(OFFSET('Water Data'!$D$28,0,10*ROW('Water Data'!D73))="","",OFFSET('Water Data'!$D$28,0,10*ROW('Water Data'!D73)))</f>
        <v/>
      </c>
      <c r="BU79" s="369" t="str">
        <f ca="1">+IF(OFFSET('Water Data'!$D$29,0,10*ROW('Water Data'!D73))="","",OFFSET('Water Data'!$D$29,0,10*ROW('Water Data'!D73)))</f>
        <v/>
      </c>
      <c r="BV79" s="369" t="str">
        <f ca="1">+IF(OFFSET('Water Data'!$E$27,0,10*ROW('Water Data'!E73))="","",OFFSET('Water Data'!$E$27,0,10*ROW('Water Data'!E73)))</f>
        <v/>
      </c>
      <c r="BW79" s="369" t="str">
        <f ca="1">+IF(OFFSET('Water Data'!$E$28,0,10*ROW('Water Data'!E73))="","",OFFSET('Water Data'!$E$28,0,10*ROW('Water Data'!E73)))</f>
        <v/>
      </c>
      <c r="BX79" s="369" t="str">
        <f ca="1">+IF(OFFSET('Water Data'!$E$29,0,10*ROW('Water Data'!E73))="","",OFFSET('Water Data'!$E$29,0,10*ROW('Water Data'!E73)))</f>
        <v/>
      </c>
      <c r="BY79" s="369" t="str">
        <f ca="1">+IF(OFFSET('Water Data'!$F$27,0,10*ROW('Water Data'!F73))="","",OFFSET('Water Data'!$F$27,0,10*ROW('Water Data'!F73)))</f>
        <v/>
      </c>
      <c r="BZ79" s="369" t="str">
        <f ca="1">+IF(OFFSET('Water Data'!$F$28,0,10*ROW('Water Data'!F73))="","",OFFSET('Water Data'!$F$28,0,10*ROW('Water Data'!F73)))</f>
        <v/>
      </c>
      <c r="CA79" s="369" t="str">
        <f ca="1">+IF(OFFSET('Water Data'!$F$29,0,10*ROW('Water Data'!F73))="","",OFFSET('Water Data'!$F$29,0,10*ROW('Water Data'!F73)))</f>
        <v/>
      </c>
      <c r="CB79" s="369" t="str">
        <f ca="1">+IF(OFFSET('Water Data'!$G$27,0,10*ROW('Water Data'!G73))="","",OFFSET('Water Data'!$G$27,0,10*ROW('Water Data'!G73)))</f>
        <v/>
      </c>
      <c r="CC79" s="369" t="str">
        <f ca="1">+IF(OFFSET('Water Data'!$G$28,0,10*ROW('Water Data'!G73))="","",OFFSET('Water Data'!$G$28,0,10*ROW('Water Data'!G73)))</f>
        <v/>
      </c>
      <c r="CD79" s="369" t="str">
        <f ca="1">+IF(OFFSET('Water Data'!$G$29,0,10*ROW('Water Data'!G73))="","",OFFSET('Water Data'!$G$29,0,10*ROW('Water Data'!G73)))</f>
        <v/>
      </c>
      <c r="CE79" s="369" t="str">
        <f ca="1">+IF(OFFSET('Water Data'!$H$27,0,10*ROW('Water Data'!H73))="","",OFFSET('Water Data'!$H$27,0,10*ROW('Water Data'!H73)))</f>
        <v/>
      </c>
      <c r="CF79" s="369" t="str">
        <f ca="1">+IF(OFFSET('Water Data'!$H$28,0,10*ROW('Water Data'!H73))="","",OFFSET('Water Data'!$H$28,0,10*ROW('Water Data'!H73)))</f>
        <v/>
      </c>
      <c r="CG79" s="369" t="str">
        <f ca="1">+IF(OFFSET('Water Data'!$H$29,0,10*ROW('Water Data'!H73))="","",OFFSET('Water Data'!$H$29,0,10*ROW('Water Data'!H73)))</f>
        <v/>
      </c>
      <c r="CH79" s="369" t="str">
        <f ca="1">+IF(OFFSET('Water Data'!$I$27,0,10*ROW('Water Data'!I73))="","",OFFSET('Water Data'!$I$27,0,10*ROW('Water Data'!I73)))</f>
        <v/>
      </c>
      <c r="CI79" s="369" t="str">
        <f ca="1">+IF(OFFSET('Water Data'!$I$28,0,10*ROW('Water Data'!I73))="","",OFFSET('Water Data'!$I$28,0,10*ROW('Water Data'!I73)))</f>
        <v/>
      </c>
      <c r="CJ79" s="369" t="str">
        <f ca="1">+IF(OFFSET('Water Data'!$I$29,0,10*ROW('Water Data'!I73))="","",OFFSET('Water Data'!$I$29,0,10*ROW('Water Data'!I73)))</f>
        <v/>
      </c>
      <c r="CK79" s="369" t="str">
        <f ca="1">+IF(OFFSET('Sanitation Data'!$D$28,0,10*ROW('Sanitation Data'!D73))="","",OFFSET('Sanitation Data'!$D$28,0,10*ROW('Sanitation Data'!D73)))</f>
        <v/>
      </c>
      <c r="CL79" s="369" t="str">
        <f ca="1">+IF(OFFSET('Sanitation Data'!$D$29,0,10*ROW('Sanitation Data'!D73))="","",OFFSET('Sanitation Data'!$D$29,0,10*ROW('Sanitation Data'!D73)))</f>
        <v/>
      </c>
      <c r="CM79" s="369" t="str">
        <f ca="1">+IF(OFFSET('Sanitation Data'!$D$30,0,10*ROW('Sanitation Data'!D73))="","",OFFSET('Sanitation Data'!$D$30,0,10*ROW('Sanitation Data'!D73)))</f>
        <v/>
      </c>
      <c r="CN79" s="369" t="str">
        <f ca="1">+IF(OFFSET('Sanitation Data'!$D$31,0,10*ROW('Sanitation Data'!D73))="","",OFFSET('Sanitation Data'!$D$31,0,10*ROW('Sanitation Data'!D73)))</f>
        <v/>
      </c>
      <c r="CO79" s="369" t="str">
        <f ca="1">+IF(OFFSET('Sanitation Data'!$D$32,0,10*ROW('Sanitation Data'!D73))="","",OFFSET('Sanitation Data'!$D$32,0,10*ROW('Sanitation Data'!D73)))</f>
        <v/>
      </c>
      <c r="CP79" s="369" t="str">
        <f ca="1">+IF(OFFSET('Sanitation Data'!$E$28,0,10*ROW('Sanitation Data'!E73))="","",OFFSET('Sanitation Data'!$E$28,0,10*ROW('Sanitation Data'!E73)))</f>
        <v/>
      </c>
      <c r="CQ79" s="369" t="str">
        <f ca="1">+IF(OFFSET('Sanitation Data'!$E$29,0,10*ROW('Sanitation Data'!E73))="","",OFFSET('Sanitation Data'!$E$29,0,10*ROW('Sanitation Data'!E73)))</f>
        <v/>
      </c>
      <c r="CR79" s="369" t="str">
        <f ca="1">+IF(OFFSET('Sanitation Data'!$E$30,0,10*ROW('Sanitation Data'!E73))="","",OFFSET('Sanitation Data'!$E$30,0,10*ROW('Sanitation Data'!E73)))</f>
        <v/>
      </c>
      <c r="CS79" s="369" t="str">
        <f ca="1">+IF(OFFSET('Sanitation Data'!$E$31,0,10*ROW('Sanitation Data'!E73))="","",OFFSET('Sanitation Data'!$E$31,0,10*ROW('Sanitation Data'!E73)))</f>
        <v/>
      </c>
      <c r="CT79" s="369" t="str">
        <f ca="1">+IF(OFFSET('Sanitation Data'!$E$32,0,10*ROW('Sanitation Data'!E73))="","",OFFSET('Sanitation Data'!$E$32,0,10*ROW('Sanitation Data'!E73)))</f>
        <v/>
      </c>
      <c r="CU79" s="369" t="str">
        <f ca="1">+IF(OFFSET('Sanitation Data'!$F$28,0,10*ROW('Sanitation Data'!F73))="","",OFFSET('Sanitation Data'!$F$28,0,10*ROW('Sanitation Data'!F73)))</f>
        <v/>
      </c>
      <c r="CV79" s="369" t="str">
        <f ca="1">+IF(OFFSET('Sanitation Data'!$F$29,0,10*ROW('Sanitation Data'!F73))="","",OFFSET('Sanitation Data'!$F$29,0,10*ROW('Sanitation Data'!F73)))</f>
        <v/>
      </c>
      <c r="CW79" s="369" t="str">
        <f ca="1">+IF(OFFSET('Sanitation Data'!$F$30,0,10*ROW('Sanitation Data'!F73))="","",OFFSET('Sanitation Data'!$F$30,0,10*ROW('Sanitation Data'!F73)))</f>
        <v/>
      </c>
      <c r="CX79" s="369" t="str">
        <f ca="1">+IF(OFFSET('Sanitation Data'!$F$31,0,10*ROW('Sanitation Data'!F73))="","",OFFSET('Sanitation Data'!$F$31,0,10*ROW('Sanitation Data'!F73)))</f>
        <v/>
      </c>
      <c r="CY79" s="369" t="str">
        <f ca="1">+IF(OFFSET('Sanitation Data'!$F$32,0,10*ROW('Sanitation Data'!F73))="","",OFFSET('Sanitation Data'!$F$32,0,10*ROW('Sanitation Data'!F73)))</f>
        <v/>
      </c>
      <c r="CZ79" s="369" t="str">
        <f ca="1">+IF(OFFSET('Sanitation Data'!$G$28,0,10*ROW('Sanitation Data'!G73))="","",OFFSET('Sanitation Data'!$G$28,0,10*ROW('Sanitation Data'!G73)))</f>
        <v/>
      </c>
      <c r="DA79" s="369" t="str">
        <f ca="1">+IF(OFFSET('Sanitation Data'!$G$29,0,10*ROW('Sanitation Data'!G73))="","",OFFSET('Sanitation Data'!$G$29,0,10*ROW('Sanitation Data'!G73)))</f>
        <v/>
      </c>
      <c r="DB79" s="369" t="str">
        <f ca="1">+IF(OFFSET('Sanitation Data'!$G$30,0,10*ROW('Sanitation Data'!G73))="","",OFFSET('Sanitation Data'!$G$30,0,10*ROW('Sanitation Data'!G73)))</f>
        <v/>
      </c>
      <c r="DC79" s="369" t="str">
        <f ca="1">+IF(OFFSET('Sanitation Data'!$G$31,0,10*ROW('Sanitation Data'!G73))="","",OFFSET('Sanitation Data'!$G$31,0,10*ROW('Sanitation Data'!G73)))</f>
        <v/>
      </c>
      <c r="DD79" s="369" t="str">
        <f ca="1">+IF(OFFSET('Sanitation Data'!$G$32,0,10*ROW('Sanitation Data'!G73))="","",OFFSET('Sanitation Data'!$G$32,0,10*ROW('Sanitation Data'!G73)))</f>
        <v/>
      </c>
      <c r="DE79" s="369" t="str">
        <f ca="1">+IF(OFFSET('Sanitation Data'!$H$28,0,10*ROW('Sanitation Data'!H73))="","",OFFSET('Sanitation Data'!$H$28,0,10*ROW('Sanitation Data'!H73)))</f>
        <v/>
      </c>
      <c r="DF79" s="369" t="str">
        <f ca="1">+IF(OFFSET('Sanitation Data'!$H$29,0,10*ROW('Sanitation Data'!H73))="","",OFFSET('Sanitation Data'!$H$29,0,10*ROW('Sanitation Data'!H73)))</f>
        <v/>
      </c>
      <c r="DG79" s="369" t="str">
        <f ca="1">+IF(OFFSET('Sanitation Data'!$H$30,0,10*ROW('Sanitation Data'!H73))="","",OFFSET('Sanitation Data'!$H$30,0,10*ROW('Sanitation Data'!H73)))</f>
        <v/>
      </c>
      <c r="DH79" s="369" t="str">
        <f ca="1">+IF(OFFSET('Sanitation Data'!$H$31,0,10*ROW('Sanitation Data'!H73))="","",OFFSET('Sanitation Data'!$H$31,0,10*ROW('Sanitation Data'!H73)))</f>
        <v/>
      </c>
      <c r="DI79" s="369" t="str">
        <f ca="1">+IF(OFFSET('Sanitation Data'!$H$32,0,10*ROW('Sanitation Data'!H73))="","",OFFSET('Sanitation Data'!$H$32,0,10*ROW('Sanitation Data'!H73)))</f>
        <v/>
      </c>
      <c r="DJ79" s="369" t="str">
        <f ca="1">+IF(OFFSET('Sanitation Data'!$I$28,0,10*ROW('Sanitation Data'!I73))="","",OFFSET('Sanitation Data'!$I$28,0,10*ROW('Sanitation Data'!I73)))</f>
        <v/>
      </c>
      <c r="DK79" s="369" t="str">
        <f ca="1">+IF(OFFSET('Sanitation Data'!$I$29,0,10*ROW('Sanitation Data'!I73))="","",OFFSET('Sanitation Data'!$I$29,0,10*ROW('Sanitation Data'!I73)))</f>
        <v/>
      </c>
      <c r="DL79" s="369" t="str">
        <f ca="1">+IF(OFFSET('Sanitation Data'!$I$30,0,10*ROW('Sanitation Data'!I73))="","",OFFSET('Sanitation Data'!$I$30,0,10*ROW('Sanitation Data'!I73)))</f>
        <v/>
      </c>
      <c r="DM79" s="369" t="str">
        <f ca="1">+IF(OFFSET('Sanitation Data'!$I$31,0,10*ROW('Sanitation Data'!I73))="","",OFFSET('Sanitation Data'!$I$31,0,10*ROW('Sanitation Data'!I73)))</f>
        <v/>
      </c>
      <c r="DN79" s="369" t="str">
        <f ca="1">+IF(OFFSET('Sanitation Data'!$I$32,0,10*ROW('Sanitation Data'!I73))="","",OFFSET('Sanitation Data'!$I$32,0,10*ROW('Sanitation Data'!I73)))</f>
        <v/>
      </c>
      <c r="DO79" s="369" t="str">
        <f ca="1">+IF(OFFSET('Hygiene Data'!$D$11,0,10*ROW('Hygiene Data'!D73))="","",OFFSET('Hygiene Data'!$D$11,0,10*ROW('Hygiene Data'!D73)))</f>
        <v/>
      </c>
      <c r="DP79" s="369" t="str">
        <f ca="1">+IF(OFFSET('Hygiene Data'!$D$12,0,10*ROW('Hygiene Data'!D73))="","",OFFSET('Hygiene Data'!$D$12,0,10*ROW('Hygiene Data'!D73)))</f>
        <v/>
      </c>
      <c r="DQ79" s="369" t="str">
        <f ca="1">+IF(OFFSET('Hygiene Data'!$D$13,0,10*ROW('Hygiene Data'!D73))="","",OFFSET('Hygiene Data'!$D$13,0,10*ROW('Hygiene Data'!D73)))</f>
        <v/>
      </c>
      <c r="DR79" s="369" t="str">
        <f ca="1">+IF(OFFSET('Hygiene Data'!$E$11,0,10*ROW('Hygiene Data'!E73))="","",OFFSET('Hygiene Data'!$E$11,0,10*ROW('Hygiene Data'!E73)))</f>
        <v/>
      </c>
      <c r="DS79" s="369" t="str">
        <f ca="1">+IF(OFFSET('Hygiene Data'!$E$12,0,10*ROW('Hygiene Data'!E73))="","",OFFSET('Hygiene Data'!$E$12,0,10*ROW('Hygiene Data'!E73)))</f>
        <v/>
      </c>
      <c r="DT79" s="369" t="str">
        <f ca="1">+IF(OFFSET('Hygiene Data'!$E$13,0,10*ROW('Hygiene Data'!E73))="","",OFFSET('Hygiene Data'!$E$13,0,10*ROW('Hygiene Data'!E73)))</f>
        <v/>
      </c>
      <c r="DU79" s="369" t="str">
        <f ca="1">+IF(OFFSET('Hygiene Data'!$F$11,0,10*ROW('Hygiene Data'!F73))="","",OFFSET('Hygiene Data'!$F$11,0,10*ROW('Hygiene Data'!F73)))</f>
        <v/>
      </c>
      <c r="DV79" s="369" t="str">
        <f ca="1">+IF(OFFSET('Hygiene Data'!$F$12,0,10*ROW('Hygiene Data'!F73))="","",OFFSET('Hygiene Data'!$F$12,0,10*ROW('Hygiene Data'!F73)))</f>
        <v/>
      </c>
      <c r="DW79" s="369" t="str">
        <f ca="1">+IF(OFFSET('Hygiene Data'!$F$13,0,10*ROW('Hygiene Data'!F73))="","",OFFSET('Hygiene Data'!$F$13,0,10*ROW('Hygiene Data'!F73)))</f>
        <v/>
      </c>
      <c r="DX79" s="369" t="str">
        <f ca="1">+IF(OFFSET('Hygiene Data'!$G$11,0,10*ROW('Hygiene Data'!G73))="","",OFFSET('Hygiene Data'!$G$11,0,10*ROW('Hygiene Data'!G73)))</f>
        <v/>
      </c>
      <c r="DY79" s="369" t="str">
        <f ca="1">+IF(OFFSET('Hygiene Data'!$G$12,0,10*ROW('Hygiene Data'!G73))="","",OFFSET('Hygiene Data'!$G$12,0,10*ROW('Hygiene Data'!G73)))</f>
        <v/>
      </c>
      <c r="DZ79" s="369" t="str">
        <f ca="1">+IF(OFFSET('Hygiene Data'!$G$13,0,10*ROW('Hygiene Data'!G73))="","",OFFSET('Hygiene Data'!$G$13,0,10*ROW('Hygiene Data'!G73)))</f>
        <v/>
      </c>
      <c r="EA79" s="369" t="str">
        <f ca="1">+IF(OFFSET('Hygiene Data'!$H$11,0,10*ROW('Hygiene Data'!H73))="","",OFFSET('Hygiene Data'!$H$11,0,10*ROW('Hygiene Data'!H73)))</f>
        <v/>
      </c>
      <c r="EB79" s="369" t="str">
        <f ca="1">+IF(OFFSET('Hygiene Data'!$H$12,0,10*ROW('Hygiene Data'!H73))="","",OFFSET('Hygiene Data'!$H$12,0,10*ROW('Hygiene Data'!H73)))</f>
        <v/>
      </c>
      <c r="EC79" s="369" t="str">
        <f ca="1">+IF(OFFSET('Hygiene Data'!$H$13,0,10*ROW('Hygiene Data'!H73))="","",OFFSET('Hygiene Data'!$H$13,0,10*ROW('Hygiene Data'!H73)))</f>
        <v/>
      </c>
      <c r="ED79" s="369" t="str">
        <f ca="1">+IF(OFFSET('Hygiene Data'!$I$11,0,10*ROW('Hygiene Data'!I73))="","",OFFSET('Hygiene Data'!$I$11,0,10*ROW('Hygiene Data'!I73)))</f>
        <v/>
      </c>
      <c r="EE79" s="369" t="str">
        <f ca="1">+IF(OFFSET('Hygiene Data'!$I$12,0,10*ROW('Hygiene Data'!I73))="","",OFFSET('Hygiene Data'!$I$12,0,10*ROW('Hygiene Data'!I73)))</f>
        <v/>
      </c>
      <c r="EF79" s="369" t="str">
        <f ca="1">+IF(OFFSET('Hygiene Data'!$I$13,0,10*ROW('Hygiene Data'!I73))="","",OFFSET('Hygiene Data'!$I$13,0,10*ROW('Hygiene Data'!I73)))</f>
        <v/>
      </c>
    </row>
    <row r="80" spans="1:136" x14ac:dyDescent="0.25">
      <c r="A80" s="478" t="str">
        <f ca="1">+IF(OFFSET('Water Data'!$B$2,0,10*ROW('Water Data'!E74))="","",OFFSET('Water Data'!$B$2,0,10*ROW('Water Data'!E74)))</f>
        <v/>
      </c>
      <c r="B80" s="47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5" t="str">
        <f t="shared" ca="1" si="1"/>
        <v/>
      </c>
      <c r="D80" s="50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9" t="str">
        <f ca="1">+IF(OFFSET('Water Data'!$D$27,0,10*ROW('Water Data'!D74))="","",OFFSET('Water Data'!$D$27,0,10*ROW('Water Data'!D74)))</f>
        <v/>
      </c>
      <c r="BT80" s="369" t="str">
        <f ca="1">+IF(OFFSET('Water Data'!$D$28,0,10*ROW('Water Data'!D74))="","",OFFSET('Water Data'!$D$28,0,10*ROW('Water Data'!D74)))</f>
        <v/>
      </c>
      <c r="BU80" s="369" t="str">
        <f ca="1">+IF(OFFSET('Water Data'!$D$29,0,10*ROW('Water Data'!D74))="","",OFFSET('Water Data'!$D$29,0,10*ROW('Water Data'!D74)))</f>
        <v/>
      </c>
      <c r="BV80" s="369" t="str">
        <f ca="1">+IF(OFFSET('Water Data'!$E$27,0,10*ROW('Water Data'!E74))="","",OFFSET('Water Data'!$E$27,0,10*ROW('Water Data'!E74)))</f>
        <v/>
      </c>
      <c r="BW80" s="369" t="str">
        <f ca="1">+IF(OFFSET('Water Data'!$E$28,0,10*ROW('Water Data'!E74))="","",OFFSET('Water Data'!$E$28,0,10*ROW('Water Data'!E74)))</f>
        <v/>
      </c>
      <c r="BX80" s="369" t="str">
        <f ca="1">+IF(OFFSET('Water Data'!$E$29,0,10*ROW('Water Data'!E74))="","",OFFSET('Water Data'!$E$29,0,10*ROW('Water Data'!E74)))</f>
        <v/>
      </c>
      <c r="BY80" s="369" t="str">
        <f ca="1">+IF(OFFSET('Water Data'!$F$27,0,10*ROW('Water Data'!F74))="","",OFFSET('Water Data'!$F$27,0,10*ROW('Water Data'!F74)))</f>
        <v/>
      </c>
      <c r="BZ80" s="369" t="str">
        <f ca="1">+IF(OFFSET('Water Data'!$F$28,0,10*ROW('Water Data'!F74))="","",OFFSET('Water Data'!$F$28,0,10*ROW('Water Data'!F74)))</f>
        <v/>
      </c>
      <c r="CA80" s="369" t="str">
        <f ca="1">+IF(OFFSET('Water Data'!$F$29,0,10*ROW('Water Data'!F74))="","",OFFSET('Water Data'!$F$29,0,10*ROW('Water Data'!F74)))</f>
        <v/>
      </c>
      <c r="CB80" s="369" t="str">
        <f ca="1">+IF(OFFSET('Water Data'!$G$27,0,10*ROW('Water Data'!G74))="","",OFFSET('Water Data'!$G$27,0,10*ROW('Water Data'!G74)))</f>
        <v/>
      </c>
      <c r="CC80" s="369" t="str">
        <f ca="1">+IF(OFFSET('Water Data'!$G$28,0,10*ROW('Water Data'!G74))="","",OFFSET('Water Data'!$G$28,0,10*ROW('Water Data'!G74)))</f>
        <v/>
      </c>
      <c r="CD80" s="369" t="str">
        <f ca="1">+IF(OFFSET('Water Data'!$G$29,0,10*ROW('Water Data'!G74))="","",OFFSET('Water Data'!$G$29,0,10*ROW('Water Data'!G74)))</f>
        <v/>
      </c>
      <c r="CE80" s="369" t="str">
        <f ca="1">+IF(OFFSET('Water Data'!$H$27,0,10*ROW('Water Data'!H74))="","",OFFSET('Water Data'!$H$27,0,10*ROW('Water Data'!H74)))</f>
        <v/>
      </c>
      <c r="CF80" s="369" t="str">
        <f ca="1">+IF(OFFSET('Water Data'!$H$28,0,10*ROW('Water Data'!H74))="","",OFFSET('Water Data'!$H$28,0,10*ROW('Water Data'!H74)))</f>
        <v/>
      </c>
      <c r="CG80" s="369" t="str">
        <f ca="1">+IF(OFFSET('Water Data'!$H$29,0,10*ROW('Water Data'!H74))="","",OFFSET('Water Data'!$H$29,0,10*ROW('Water Data'!H74)))</f>
        <v/>
      </c>
      <c r="CH80" s="369" t="str">
        <f ca="1">+IF(OFFSET('Water Data'!$I$27,0,10*ROW('Water Data'!I74))="","",OFFSET('Water Data'!$I$27,0,10*ROW('Water Data'!I74)))</f>
        <v/>
      </c>
      <c r="CI80" s="369" t="str">
        <f ca="1">+IF(OFFSET('Water Data'!$I$28,0,10*ROW('Water Data'!I74))="","",OFFSET('Water Data'!$I$28,0,10*ROW('Water Data'!I74)))</f>
        <v/>
      </c>
      <c r="CJ80" s="369" t="str">
        <f ca="1">+IF(OFFSET('Water Data'!$I$29,0,10*ROW('Water Data'!I74))="","",OFFSET('Water Data'!$I$29,0,10*ROW('Water Data'!I74)))</f>
        <v/>
      </c>
      <c r="CK80" s="369" t="str">
        <f ca="1">+IF(OFFSET('Sanitation Data'!$D$28,0,10*ROW('Sanitation Data'!D74))="","",OFFSET('Sanitation Data'!$D$28,0,10*ROW('Sanitation Data'!D74)))</f>
        <v/>
      </c>
      <c r="CL80" s="369" t="str">
        <f ca="1">+IF(OFFSET('Sanitation Data'!$D$29,0,10*ROW('Sanitation Data'!D74))="","",OFFSET('Sanitation Data'!$D$29,0,10*ROW('Sanitation Data'!D74)))</f>
        <v/>
      </c>
      <c r="CM80" s="369" t="str">
        <f ca="1">+IF(OFFSET('Sanitation Data'!$D$30,0,10*ROW('Sanitation Data'!D74))="","",OFFSET('Sanitation Data'!$D$30,0,10*ROW('Sanitation Data'!D74)))</f>
        <v/>
      </c>
      <c r="CN80" s="369" t="str">
        <f ca="1">+IF(OFFSET('Sanitation Data'!$D$31,0,10*ROW('Sanitation Data'!D74))="","",OFFSET('Sanitation Data'!$D$31,0,10*ROW('Sanitation Data'!D74)))</f>
        <v/>
      </c>
      <c r="CO80" s="369" t="str">
        <f ca="1">+IF(OFFSET('Sanitation Data'!$D$32,0,10*ROW('Sanitation Data'!D74))="","",OFFSET('Sanitation Data'!$D$32,0,10*ROW('Sanitation Data'!D74)))</f>
        <v/>
      </c>
      <c r="CP80" s="369" t="str">
        <f ca="1">+IF(OFFSET('Sanitation Data'!$E$28,0,10*ROW('Sanitation Data'!E74))="","",OFFSET('Sanitation Data'!$E$28,0,10*ROW('Sanitation Data'!E74)))</f>
        <v/>
      </c>
      <c r="CQ80" s="369" t="str">
        <f ca="1">+IF(OFFSET('Sanitation Data'!$E$29,0,10*ROW('Sanitation Data'!E74))="","",OFFSET('Sanitation Data'!$E$29,0,10*ROW('Sanitation Data'!E74)))</f>
        <v/>
      </c>
      <c r="CR80" s="369" t="str">
        <f ca="1">+IF(OFFSET('Sanitation Data'!$E$30,0,10*ROW('Sanitation Data'!E74))="","",OFFSET('Sanitation Data'!$E$30,0,10*ROW('Sanitation Data'!E74)))</f>
        <v/>
      </c>
      <c r="CS80" s="369" t="str">
        <f ca="1">+IF(OFFSET('Sanitation Data'!$E$31,0,10*ROW('Sanitation Data'!E74))="","",OFFSET('Sanitation Data'!$E$31,0,10*ROW('Sanitation Data'!E74)))</f>
        <v/>
      </c>
      <c r="CT80" s="369" t="str">
        <f ca="1">+IF(OFFSET('Sanitation Data'!$E$32,0,10*ROW('Sanitation Data'!E74))="","",OFFSET('Sanitation Data'!$E$32,0,10*ROW('Sanitation Data'!E74)))</f>
        <v/>
      </c>
      <c r="CU80" s="369" t="str">
        <f ca="1">+IF(OFFSET('Sanitation Data'!$F$28,0,10*ROW('Sanitation Data'!F74))="","",OFFSET('Sanitation Data'!$F$28,0,10*ROW('Sanitation Data'!F74)))</f>
        <v/>
      </c>
      <c r="CV80" s="369" t="str">
        <f ca="1">+IF(OFFSET('Sanitation Data'!$F$29,0,10*ROW('Sanitation Data'!F74))="","",OFFSET('Sanitation Data'!$F$29,0,10*ROW('Sanitation Data'!F74)))</f>
        <v/>
      </c>
      <c r="CW80" s="369" t="str">
        <f ca="1">+IF(OFFSET('Sanitation Data'!$F$30,0,10*ROW('Sanitation Data'!F74))="","",OFFSET('Sanitation Data'!$F$30,0,10*ROW('Sanitation Data'!F74)))</f>
        <v/>
      </c>
      <c r="CX80" s="369" t="str">
        <f ca="1">+IF(OFFSET('Sanitation Data'!$F$31,0,10*ROW('Sanitation Data'!F74))="","",OFFSET('Sanitation Data'!$F$31,0,10*ROW('Sanitation Data'!F74)))</f>
        <v/>
      </c>
      <c r="CY80" s="369" t="str">
        <f ca="1">+IF(OFFSET('Sanitation Data'!$F$32,0,10*ROW('Sanitation Data'!F74))="","",OFFSET('Sanitation Data'!$F$32,0,10*ROW('Sanitation Data'!F74)))</f>
        <v/>
      </c>
      <c r="CZ80" s="369" t="str">
        <f ca="1">+IF(OFFSET('Sanitation Data'!$G$28,0,10*ROW('Sanitation Data'!G74))="","",OFFSET('Sanitation Data'!$G$28,0,10*ROW('Sanitation Data'!G74)))</f>
        <v/>
      </c>
      <c r="DA80" s="369" t="str">
        <f ca="1">+IF(OFFSET('Sanitation Data'!$G$29,0,10*ROW('Sanitation Data'!G74))="","",OFFSET('Sanitation Data'!$G$29,0,10*ROW('Sanitation Data'!G74)))</f>
        <v/>
      </c>
      <c r="DB80" s="369" t="str">
        <f ca="1">+IF(OFFSET('Sanitation Data'!$G$30,0,10*ROW('Sanitation Data'!G74))="","",OFFSET('Sanitation Data'!$G$30,0,10*ROW('Sanitation Data'!G74)))</f>
        <v/>
      </c>
      <c r="DC80" s="369" t="str">
        <f ca="1">+IF(OFFSET('Sanitation Data'!$G$31,0,10*ROW('Sanitation Data'!G74))="","",OFFSET('Sanitation Data'!$G$31,0,10*ROW('Sanitation Data'!G74)))</f>
        <v/>
      </c>
      <c r="DD80" s="369" t="str">
        <f ca="1">+IF(OFFSET('Sanitation Data'!$G$32,0,10*ROW('Sanitation Data'!G74))="","",OFFSET('Sanitation Data'!$G$32,0,10*ROW('Sanitation Data'!G74)))</f>
        <v/>
      </c>
      <c r="DE80" s="369" t="str">
        <f ca="1">+IF(OFFSET('Sanitation Data'!$H$28,0,10*ROW('Sanitation Data'!H74))="","",OFFSET('Sanitation Data'!$H$28,0,10*ROW('Sanitation Data'!H74)))</f>
        <v/>
      </c>
      <c r="DF80" s="369" t="str">
        <f ca="1">+IF(OFFSET('Sanitation Data'!$H$29,0,10*ROW('Sanitation Data'!H74))="","",OFFSET('Sanitation Data'!$H$29,0,10*ROW('Sanitation Data'!H74)))</f>
        <v/>
      </c>
      <c r="DG80" s="369" t="str">
        <f ca="1">+IF(OFFSET('Sanitation Data'!$H$30,0,10*ROW('Sanitation Data'!H74))="","",OFFSET('Sanitation Data'!$H$30,0,10*ROW('Sanitation Data'!H74)))</f>
        <v/>
      </c>
      <c r="DH80" s="369" t="str">
        <f ca="1">+IF(OFFSET('Sanitation Data'!$H$31,0,10*ROW('Sanitation Data'!H74))="","",OFFSET('Sanitation Data'!$H$31,0,10*ROW('Sanitation Data'!H74)))</f>
        <v/>
      </c>
      <c r="DI80" s="369" t="str">
        <f ca="1">+IF(OFFSET('Sanitation Data'!$H$32,0,10*ROW('Sanitation Data'!H74))="","",OFFSET('Sanitation Data'!$H$32,0,10*ROW('Sanitation Data'!H74)))</f>
        <v/>
      </c>
      <c r="DJ80" s="369" t="str">
        <f ca="1">+IF(OFFSET('Sanitation Data'!$I$28,0,10*ROW('Sanitation Data'!I74))="","",OFFSET('Sanitation Data'!$I$28,0,10*ROW('Sanitation Data'!I74)))</f>
        <v/>
      </c>
      <c r="DK80" s="369" t="str">
        <f ca="1">+IF(OFFSET('Sanitation Data'!$I$29,0,10*ROW('Sanitation Data'!I74))="","",OFFSET('Sanitation Data'!$I$29,0,10*ROW('Sanitation Data'!I74)))</f>
        <v/>
      </c>
      <c r="DL80" s="369" t="str">
        <f ca="1">+IF(OFFSET('Sanitation Data'!$I$30,0,10*ROW('Sanitation Data'!I74))="","",OFFSET('Sanitation Data'!$I$30,0,10*ROW('Sanitation Data'!I74)))</f>
        <v/>
      </c>
      <c r="DM80" s="369" t="str">
        <f ca="1">+IF(OFFSET('Sanitation Data'!$I$31,0,10*ROW('Sanitation Data'!I74))="","",OFFSET('Sanitation Data'!$I$31,0,10*ROW('Sanitation Data'!I74)))</f>
        <v/>
      </c>
      <c r="DN80" s="369" t="str">
        <f ca="1">+IF(OFFSET('Sanitation Data'!$I$32,0,10*ROW('Sanitation Data'!I74))="","",OFFSET('Sanitation Data'!$I$32,0,10*ROW('Sanitation Data'!I74)))</f>
        <v/>
      </c>
      <c r="DO80" s="369" t="str">
        <f ca="1">+IF(OFFSET('Hygiene Data'!$D$11,0,10*ROW('Hygiene Data'!D74))="","",OFFSET('Hygiene Data'!$D$11,0,10*ROW('Hygiene Data'!D74)))</f>
        <v/>
      </c>
      <c r="DP80" s="369" t="str">
        <f ca="1">+IF(OFFSET('Hygiene Data'!$D$12,0,10*ROW('Hygiene Data'!D74))="","",OFFSET('Hygiene Data'!$D$12,0,10*ROW('Hygiene Data'!D74)))</f>
        <v/>
      </c>
      <c r="DQ80" s="369" t="str">
        <f ca="1">+IF(OFFSET('Hygiene Data'!$D$13,0,10*ROW('Hygiene Data'!D74))="","",OFFSET('Hygiene Data'!$D$13,0,10*ROW('Hygiene Data'!D74)))</f>
        <v/>
      </c>
      <c r="DR80" s="369" t="str">
        <f ca="1">+IF(OFFSET('Hygiene Data'!$E$11,0,10*ROW('Hygiene Data'!E74))="","",OFFSET('Hygiene Data'!$E$11,0,10*ROW('Hygiene Data'!E74)))</f>
        <v/>
      </c>
      <c r="DS80" s="369" t="str">
        <f ca="1">+IF(OFFSET('Hygiene Data'!$E$12,0,10*ROW('Hygiene Data'!E74))="","",OFFSET('Hygiene Data'!$E$12,0,10*ROW('Hygiene Data'!E74)))</f>
        <v/>
      </c>
      <c r="DT80" s="369" t="str">
        <f ca="1">+IF(OFFSET('Hygiene Data'!$E$13,0,10*ROW('Hygiene Data'!E74))="","",OFFSET('Hygiene Data'!$E$13,0,10*ROW('Hygiene Data'!E74)))</f>
        <v/>
      </c>
      <c r="DU80" s="369" t="str">
        <f ca="1">+IF(OFFSET('Hygiene Data'!$F$11,0,10*ROW('Hygiene Data'!F74))="","",OFFSET('Hygiene Data'!$F$11,0,10*ROW('Hygiene Data'!F74)))</f>
        <v/>
      </c>
      <c r="DV80" s="369" t="str">
        <f ca="1">+IF(OFFSET('Hygiene Data'!$F$12,0,10*ROW('Hygiene Data'!F74))="","",OFFSET('Hygiene Data'!$F$12,0,10*ROW('Hygiene Data'!F74)))</f>
        <v/>
      </c>
      <c r="DW80" s="369" t="str">
        <f ca="1">+IF(OFFSET('Hygiene Data'!$F$13,0,10*ROW('Hygiene Data'!F74))="","",OFFSET('Hygiene Data'!$F$13,0,10*ROW('Hygiene Data'!F74)))</f>
        <v/>
      </c>
      <c r="DX80" s="369" t="str">
        <f ca="1">+IF(OFFSET('Hygiene Data'!$G$11,0,10*ROW('Hygiene Data'!G74))="","",OFFSET('Hygiene Data'!$G$11,0,10*ROW('Hygiene Data'!G74)))</f>
        <v/>
      </c>
      <c r="DY80" s="369" t="str">
        <f ca="1">+IF(OFFSET('Hygiene Data'!$G$12,0,10*ROW('Hygiene Data'!G74))="","",OFFSET('Hygiene Data'!$G$12,0,10*ROW('Hygiene Data'!G74)))</f>
        <v/>
      </c>
      <c r="DZ80" s="369" t="str">
        <f ca="1">+IF(OFFSET('Hygiene Data'!$G$13,0,10*ROW('Hygiene Data'!G74))="","",OFFSET('Hygiene Data'!$G$13,0,10*ROW('Hygiene Data'!G74)))</f>
        <v/>
      </c>
      <c r="EA80" s="369" t="str">
        <f ca="1">+IF(OFFSET('Hygiene Data'!$H$11,0,10*ROW('Hygiene Data'!H74))="","",OFFSET('Hygiene Data'!$H$11,0,10*ROW('Hygiene Data'!H74)))</f>
        <v/>
      </c>
      <c r="EB80" s="369" t="str">
        <f ca="1">+IF(OFFSET('Hygiene Data'!$H$12,0,10*ROW('Hygiene Data'!H74))="","",OFFSET('Hygiene Data'!$H$12,0,10*ROW('Hygiene Data'!H74)))</f>
        <v/>
      </c>
      <c r="EC80" s="369" t="str">
        <f ca="1">+IF(OFFSET('Hygiene Data'!$H$13,0,10*ROW('Hygiene Data'!H74))="","",OFFSET('Hygiene Data'!$H$13,0,10*ROW('Hygiene Data'!H74)))</f>
        <v/>
      </c>
      <c r="ED80" s="369" t="str">
        <f ca="1">+IF(OFFSET('Hygiene Data'!$I$11,0,10*ROW('Hygiene Data'!I74))="","",OFFSET('Hygiene Data'!$I$11,0,10*ROW('Hygiene Data'!I74)))</f>
        <v/>
      </c>
      <c r="EE80" s="369" t="str">
        <f ca="1">+IF(OFFSET('Hygiene Data'!$I$12,0,10*ROW('Hygiene Data'!I74))="","",OFFSET('Hygiene Data'!$I$12,0,10*ROW('Hygiene Data'!I74)))</f>
        <v/>
      </c>
      <c r="EF80" s="369" t="str">
        <f ca="1">+IF(OFFSET('Hygiene Data'!$I$13,0,10*ROW('Hygiene Data'!I74))="","",OFFSET('Hygiene Data'!$I$13,0,10*ROW('Hygiene Data'!I74)))</f>
        <v/>
      </c>
    </row>
    <row r="81" spans="1:136" x14ac:dyDescent="0.25">
      <c r="A81" s="478" t="str">
        <f ca="1">+IF(OFFSET('Water Data'!$B$2,0,10*ROW('Water Data'!E75))="","",OFFSET('Water Data'!$B$2,0,10*ROW('Water Data'!E75)))</f>
        <v/>
      </c>
      <c r="B81" s="47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5" t="str">
        <f t="shared" ca="1" si="1"/>
        <v/>
      </c>
      <c r="D81" s="50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9" t="str">
        <f ca="1">+IF(OFFSET('Water Data'!$D$27,0,10*ROW('Water Data'!D75))="","",OFFSET('Water Data'!$D$27,0,10*ROW('Water Data'!D75)))</f>
        <v/>
      </c>
      <c r="BT81" s="369" t="str">
        <f ca="1">+IF(OFFSET('Water Data'!$D$28,0,10*ROW('Water Data'!D75))="","",OFFSET('Water Data'!$D$28,0,10*ROW('Water Data'!D75)))</f>
        <v/>
      </c>
      <c r="BU81" s="369" t="str">
        <f ca="1">+IF(OFFSET('Water Data'!$D$29,0,10*ROW('Water Data'!D75))="","",OFFSET('Water Data'!$D$29,0,10*ROW('Water Data'!D75)))</f>
        <v/>
      </c>
      <c r="BV81" s="369" t="str">
        <f ca="1">+IF(OFFSET('Water Data'!$E$27,0,10*ROW('Water Data'!E75))="","",OFFSET('Water Data'!$E$27,0,10*ROW('Water Data'!E75)))</f>
        <v/>
      </c>
      <c r="BW81" s="369" t="str">
        <f ca="1">+IF(OFFSET('Water Data'!$E$28,0,10*ROW('Water Data'!E75))="","",OFFSET('Water Data'!$E$28,0,10*ROW('Water Data'!E75)))</f>
        <v/>
      </c>
      <c r="BX81" s="369" t="str">
        <f ca="1">+IF(OFFSET('Water Data'!$E$29,0,10*ROW('Water Data'!E75))="","",OFFSET('Water Data'!$E$29,0,10*ROW('Water Data'!E75)))</f>
        <v/>
      </c>
      <c r="BY81" s="369" t="str">
        <f ca="1">+IF(OFFSET('Water Data'!$F$27,0,10*ROW('Water Data'!F75))="","",OFFSET('Water Data'!$F$27,0,10*ROW('Water Data'!F75)))</f>
        <v/>
      </c>
      <c r="BZ81" s="369" t="str">
        <f ca="1">+IF(OFFSET('Water Data'!$F$28,0,10*ROW('Water Data'!F75))="","",OFFSET('Water Data'!$F$28,0,10*ROW('Water Data'!F75)))</f>
        <v/>
      </c>
      <c r="CA81" s="369" t="str">
        <f ca="1">+IF(OFFSET('Water Data'!$F$29,0,10*ROW('Water Data'!F75))="","",OFFSET('Water Data'!$F$29,0,10*ROW('Water Data'!F75)))</f>
        <v/>
      </c>
      <c r="CB81" s="369" t="str">
        <f ca="1">+IF(OFFSET('Water Data'!$G$27,0,10*ROW('Water Data'!G75))="","",OFFSET('Water Data'!$G$27,0,10*ROW('Water Data'!G75)))</f>
        <v/>
      </c>
      <c r="CC81" s="369" t="str">
        <f ca="1">+IF(OFFSET('Water Data'!$G$28,0,10*ROW('Water Data'!G75))="","",OFFSET('Water Data'!$G$28,0,10*ROW('Water Data'!G75)))</f>
        <v/>
      </c>
      <c r="CD81" s="369" t="str">
        <f ca="1">+IF(OFFSET('Water Data'!$G$29,0,10*ROW('Water Data'!G75))="","",OFFSET('Water Data'!$G$29,0,10*ROW('Water Data'!G75)))</f>
        <v/>
      </c>
      <c r="CE81" s="369" t="str">
        <f ca="1">+IF(OFFSET('Water Data'!$H$27,0,10*ROW('Water Data'!H75))="","",OFFSET('Water Data'!$H$27,0,10*ROW('Water Data'!H75)))</f>
        <v/>
      </c>
      <c r="CF81" s="369" t="str">
        <f ca="1">+IF(OFFSET('Water Data'!$H$28,0,10*ROW('Water Data'!H75))="","",OFFSET('Water Data'!$H$28,0,10*ROW('Water Data'!H75)))</f>
        <v/>
      </c>
      <c r="CG81" s="369" t="str">
        <f ca="1">+IF(OFFSET('Water Data'!$H$29,0,10*ROW('Water Data'!H75))="","",OFFSET('Water Data'!$H$29,0,10*ROW('Water Data'!H75)))</f>
        <v/>
      </c>
      <c r="CH81" s="369" t="str">
        <f ca="1">+IF(OFFSET('Water Data'!$I$27,0,10*ROW('Water Data'!I75))="","",OFFSET('Water Data'!$I$27,0,10*ROW('Water Data'!I75)))</f>
        <v/>
      </c>
      <c r="CI81" s="369" t="str">
        <f ca="1">+IF(OFFSET('Water Data'!$I$28,0,10*ROW('Water Data'!I75))="","",OFFSET('Water Data'!$I$28,0,10*ROW('Water Data'!I75)))</f>
        <v/>
      </c>
      <c r="CJ81" s="369" t="str">
        <f ca="1">+IF(OFFSET('Water Data'!$I$29,0,10*ROW('Water Data'!I75))="","",OFFSET('Water Data'!$I$29,0,10*ROW('Water Data'!I75)))</f>
        <v/>
      </c>
      <c r="CK81" s="369" t="str">
        <f ca="1">+IF(OFFSET('Sanitation Data'!$D$28,0,10*ROW('Sanitation Data'!D75))="","",OFFSET('Sanitation Data'!$D$28,0,10*ROW('Sanitation Data'!D75)))</f>
        <v/>
      </c>
      <c r="CL81" s="369" t="str">
        <f ca="1">+IF(OFFSET('Sanitation Data'!$D$29,0,10*ROW('Sanitation Data'!D75))="","",OFFSET('Sanitation Data'!$D$29,0,10*ROW('Sanitation Data'!D75)))</f>
        <v/>
      </c>
      <c r="CM81" s="369" t="str">
        <f ca="1">+IF(OFFSET('Sanitation Data'!$D$30,0,10*ROW('Sanitation Data'!D75))="","",OFFSET('Sanitation Data'!$D$30,0,10*ROW('Sanitation Data'!D75)))</f>
        <v/>
      </c>
      <c r="CN81" s="369" t="str">
        <f ca="1">+IF(OFFSET('Sanitation Data'!$D$31,0,10*ROW('Sanitation Data'!D75))="","",OFFSET('Sanitation Data'!$D$31,0,10*ROW('Sanitation Data'!D75)))</f>
        <v/>
      </c>
      <c r="CO81" s="369" t="str">
        <f ca="1">+IF(OFFSET('Sanitation Data'!$D$32,0,10*ROW('Sanitation Data'!D75))="","",OFFSET('Sanitation Data'!$D$32,0,10*ROW('Sanitation Data'!D75)))</f>
        <v/>
      </c>
      <c r="CP81" s="369" t="str">
        <f ca="1">+IF(OFFSET('Sanitation Data'!$E$28,0,10*ROW('Sanitation Data'!E75))="","",OFFSET('Sanitation Data'!$E$28,0,10*ROW('Sanitation Data'!E75)))</f>
        <v/>
      </c>
      <c r="CQ81" s="369" t="str">
        <f ca="1">+IF(OFFSET('Sanitation Data'!$E$29,0,10*ROW('Sanitation Data'!E75))="","",OFFSET('Sanitation Data'!$E$29,0,10*ROW('Sanitation Data'!E75)))</f>
        <v/>
      </c>
      <c r="CR81" s="369" t="str">
        <f ca="1">+IF(OFFSET('Sanitation Data'!$E$30,0,10*ROW('Sanitation Data'!E75))="","",OFFSET('Sanitation Data'!$E$30,0,10*ROW('Sanitation Data'!E75)))</f>
        <v/>
      </c>
      <c r="CS81" s="369" t="str">
        <f ca="1">+IF(OFFSET('Sanitation Data'!$E$31,0,10*ROW('Sanitation Data'!E75))="","",OFFSET('Sanitation Data'!$E$31,0,10*ROW('Sanitation Data'!E75)))</f>
        <v/>
      </c>
      <c r="CT81" s="369" t="str">
        <f ca="1">+IF(OFFSET('Sanitation Data'!$E$32,0,10*ROW('Sanitation Data'!E75))="","",OFFSET('Sanitation Data'!$E$32,0,10*ROW('Sanitation Data'!E75)))</f>
        <v/>
      </c>
      <c r="CU81" s="369" t="str">
        <f ca="1">+IF(OFFSET('Sanitation Data'!$F$28,0,10*ROW('Sanitation Data'!F75))="","",OFFSET('Sanitation Data'!$F$28,0,10*ROW('Sanitation Data'!F75)))</f>
        <v/>
      </c>
      <c r="CV81" s="369" t="str">
        <f ca="1">+IF(OFFSET('Sanitation Data'!$F$29,0,10*ROW('Sanitation Data'!F75))="","",OFFSET('Sanitation Data'!$F$29,0,10*ROW('Sanitation Data'!F75)))</f>
        <v/>
      </c>
      <c r="CW81" s="369" t="str">
        <f ca="1">+IF(OFFSET('Sanitation Data'!$F$30,0,10*ROW('Sanitation Data'!F75))="","",OFFSET('Sanitation Data'!$F$30,0,10*ROW('Sanitation Data'!F75)))</f>
        <v/>
      </c>
      <c r="CX81" s="369" t="str">
        <f ca="1">+IF(OFFSET('Sanitation Data'!$F$31,0,10*ROW('Sanitation Data'!F75))="","",OFFSET('Sanitation Data'!$F$31,0,10*ROW('Sanitation Data'!F75)))</f>
        <v/>
      </c>
      <c r="CY81" s="369" t="str">
        <f ca="1">+IF(OFFSET('Sanitation Data'!$F$32,0,10*ROW('Sanitation Data'!F75))="","",OFFSET('Sanitation Data'!$F$32,0,10*ROW('Sanitation Data'!F75)))</f>
        <v/>
      </c>
      <c r="CZ81" s="369" t="str">
        <f ca="1">+IF(OFFSET('Sanitation Data'!$G$28,0,10*ROW('Sanitation Data'!G75))="","",OFFSET('Sanitation Data'!$G$28,0,10*ROW('Sanitation Data'!G75)))</f>
        <v/>
      </c>
      <c r="DA81" s="369" t="str">
        <f ca="1">+IF(OFFSET('Sanitation Data'!$G$29,0,10*ROW('Sanitation Data'!G75))="","",OFFSET('Sanitation Data'!$G$29,0,10*ROW('Sanitation Data'!G75)))</f>
        <v/>
      </c>
      <c r="DB81" s="369" t="str">
        <f ca="1">+IF(OFFSET('Sanitation Data'!$G$30,0,10*ROW('Sanitation Data'!G75))="","",OFFSET('Sanitation Data'!$G$30,0,10*ROW('Sanitation Data'!G75)))</f>
        <v/>
      </c>
      <c r="DC81" s="369" t="str">
        <f ca="1">+IF(OFFSET('Sanitation Data'!$G$31,0,10*ROW('Sanitation Data'!G75))="","",OFFSET('Sanitation Data'!$G$31,0,10*ROW('Sanitation Data'!G75)))</f>
        <v/>
      </c>
      <c r="DD81" s="369" t="str">
        <f ca="1">+IF(OFFSET('Sanitation Data'!$G$32,0,10*ROW('Sanitation Data'!G75))="","",OFFSET('Sanitation Data'!$G$32,0,10*ROW('Sanitation Data'!G75)))</f>
        <v/>
      </c>
      <c r="DE81" s="369" t="str">
        <f ca="1">+IF(OFFSET('Sanitation Data'!$H$28,0,10*ROW('Sanitation Data'!H75))="","",OFFSET('Sanitation Data'!$H$28,0,10*ROW('Sanitation Data'!H75)))</f>
        <v/>
      </c>
      <c r="DF81" s="369" t="str">
        <f ca="1">+IF(OFFSET('Sanitation Data'!$H$29,0,10*ROW('Sanitation Data'!H75))="","",OFFSET('Sanitation Data'!$H$29,0,10*ROW('Sanitation Data'!H75)))</f>
        <v/>
      </c>
      <c r="DG81" s="369" t="str">
        <f ca="1">+IF(OFFSET('Sanitation Data'!$H$30,0,10*ROW('Sanitation Data'!H75))="","",OFFSET('Sanitation Data'!$H$30,0,10*ROW('Sanitation Data'!H75)))</f>
        <v/>
      </c>
      <c r="DH81" s="369" t="str">
        <f ca="1">+IF(OFFSET('Sanitation Data'!$H$31,0,10*ROW('Sanitation Data'!H75))="","",OFFSET('Sanitation Data'!$H$31,0,10*ROW('Sanitation Data'!H75)))</f>
        <v/>
      </c>
      <c r="DI81" s="369" t="str">
        <f ca="1">+IF(OFFSET('Sanitation Data'!$H$32,0,10*ROW('Sanitation Data'!H75))="","",OFFSET('Sanitation Data'!$H$32,0,10*ROW('Sanitation Data'!H75)))</f>
        <v/>
      </c>
      <c r="DJ81" s="369" t="str">
        <f ca="1">+IF(OFFSET('Sanitation Data'!$I$28,0,10*ROW('Sanitation Data'!I75))="","",OFFSET('Sanitation Data'!$I$28,0,10*ROW('Sanitation Data'!I75)))</f>
        <v/>
      </c>
      <c r="DK81" s="369" t="str">
        <f ca="1">+IF(OFFSET('Sanitation Data'!$I$29,0,10*ROW('Sanitation Data'!I75))="","",OFFSET('Sanitation Data'!$I$29,0,10*ROW('Sanitation Data'!I75)))</f>
        <v/>
      </c>
      <c r="DL81" s="369" t="str">
        <f ca="1">+IF(OFFSET('Sanitation Data'!$I$30,0,10*ROW('Sanitation Data'!I75))="","",OFFSET('Sanitation Data'!$I$30,0,10*ROW('Sanitation Data'!I75)))</f>
        <v/>
      </c>
      <c r="DM81" s="369" t="str">
        <f ca="1">+IF(OFFSET('Sanitation Data'!$I$31,0,10*ROW('Sanitation Data'!I75))="","",OFFSET('Sanitation Data'!$I$31,0,10*ROW('Sanitation Data'!I75)))</f>
        <v/>
      </c>
      <c r="DN81" s="369" t="str">
        <f ca="1">+IF(OFFSET('Sanitation Data'!$I$32,0,10*ROW('Sanitation Data'!I75))="","",OFFSET('Sanitation Data'!$I$32,0,10*ROW('Sanitation Data'!I75)))</f>
        <v/>
      </c>
      <c r="DO81" s="369" t="str">
        <f ca="1">+IF(OFFSET('Hygiene Data'!$D$11,0,10*ROW('Hygiene Data'!D75))="","",OFFSET('Hygiene Data'!$D$11,0,10*ROW('Hygiene Data'!D75)))</f>
        <v/>
      </c>
      <c r="DP81" s="369" t="str">
        <f ca="1">+IF(OFFSET('Hygiene Data'!$D$12,0,10*ROW('Hygiene Data'!D75))="","",OFFSET('Hygiene Data'!$D$12,0,10*ROW('Hygiene Data'!D75)))</f>
        <v/>
      </c>
      <c r="DQ81" s="369" t="str">
        <f ca="1">+IF(OFFSET('Hygiene Data'!$D$13,0,10*ROW('Hygiene Data'!D75))="","",OFFSET('Hygiene Data'!$D$13,0,10*ROW('Hygiene Data'!D75)))</f>
        <v/>
      </c>
      <c r="DR81" s="369" t="str">
        <f ca="1">+IF(OFFSET('Hygiene Data'!$E$11,0,10*ROW('Hygiene Data'!E75))="","",OFFSET('Hygiene Data'!$E$11,0,10*ROW('Hygiene Data'!E75)))</f>
        <v/>
      </c>
      <c r="DS81" s="369" t="str">
        <f ca="1">+IF(OFFSET('Hygiene Data'!$E$12,0,10*ROW('Hygiene Data'!E75))="","",OFFSET('Hygiene Data'!$E$12,0,10*ROW('Hygiene Data'!E75)))</f>
        <v/>
      </c>
      <c r="DT81" s="369" t="str">
        <f ca="1">+IF(OFFSET('Hygiene Data'!$E$13,0,10*ROW('Hygiene Data'!E75))="","",OFFSET('Hygiene Data'!$E$13,0,10*ROW('Hygiene Data'!E75)))</f>
        <v/>
      </c>
      <c r="DU81" s="369" t="str">
        <f ca="1">+IF(OFFSET('Hygiene Data'!$F$11,0,10*ROW('Hygiene Data'!F75))="","",OFFSET('Hygiene Data'!$F$11,0,10*ROW('Hygiene Data'!F75)))</f>
        <v/>
      </c>
      <c r="DV81" s="369" t="str">
        <f ca="1">+IF(OFFSET('Hygiene Data'!$F$12,0,10*ROW('Hygiene Data'!F75))="","",OFFSET('Hygiene Data'!$F$12,0,10*ROW('Hygiene Data'!F75)))</f>
        <v/>
      </c>
      <c r="DW81" s="369" t="str">
        <f ca="1">+IF(OFFSET('Hygiene Data'!$F$13,0,10*ROW('Hygiene Data'!F75))="","",OFFSET('Hygiene Data'!$F$13,0,10*ROW('Hygiene Data'!F75)))</f>
        <v/>
      </c>
      <c r="DX81" s="369" t="str">
        <f ca="1">+IF(OFFSET('Hygiene Data'!$G$11,0,10*ROW('Hygiene Data'!G75))="","",OFFSET('Hygiene Data'!$G$11,0,10*ROW('Hygiene Data'!G75)))</f>
        <v/>
      </c>
      <c r="DY81" s="369" t="str">
        <f ca="1">+IF(OFFSET('Hygiene Data'!$G$12,0,10*ROW('Hygiene Data'!G75))="","",OFFSET('Hygiene Data'!$G$12,0,10*ROW('Hygiene Data'!G75)))</f>
        <v/>
      </c>
      <c r="DZ81" s="369" t="str">
        <f ca="1">+IF(OFFSET('Hygiene Data'!$G$13,0,10*ROW('Hygiene Data'!G75))="","",OFFSET('Hygiene Data'!$G$13,0,10*ROW('Hygiene Data'!G75)))</f>
        <v/>
      </c>
      <c r="EA81" s="369" t="str">
        <f ca="1">+IF(OFFSET('Hygiene Data'!$H$11,0,10*ROW('Hygiene Data'!H75))="","",OFFSET('Hygiene Data'!$H$11,0,10*ROW('Hygiene Data'!H75)))</f>
        <v/>
      </c>
      <c r="EB81" s="369" t="str">
        <f ca="1">+IF(OFFSET('Hygiene Data'!$H$12,0,10*ROW('Hygiene Data'!H75))="","",OFFSET('Hygiene Data'!$H$12,0,10*ROW('Hygiene Data'!H75)))</f>
        <v/>
      </c>
      <c r="EC81" s="369" t="str">
        <f ca="1">+IF(OFFSET('Hygiene Data'!$H$13,0,10*ROW('Hygiene Data'!H75))="","",OFFSET('Hygiene Data'!$H$13,0,10*ROW('Hygiene Data'!H75)))</f>
        <v/>
      </c>
      <c r="ED81" s="369" t="str">
        <f ca="1">+IF(OFFSET('Hygiene Data'!$I$11,0,10*ROW('Hygiene Data'!I75))="","",OFFSET('Hygiene Data'!$I$11,0,10*ROW('Hygiene Data'!I75)))</f>
        <v/>
      </c>
      <c r="EE81" s="369" t="str">
        <f ca="1">+IF(OFFSET('Hygiene Data'!$I$12,0,10*ROW('Hygiene Data'!I75))="","",OFFSET('Hygiene Data'!$I$12,0,10*ROW('Hygiene Data'!I75)))</f>
        <v/>
      </c>
      <c r="EF81" s="369" t="str">
        <f ca="1">+IF(OFFSET('Hygiene Data'!$I$13,0,10*ROW('Hygiene Data'!I75))="","",OFFSET('Hygiene Data'!$I$13,0,10*ROW('Hygiene Data'!I75)))</f>
        <v/>
      </c>
    </row>
    <row r="82" spans="1:136" x14ac:dyDescent="0.25">
      <c r="A82" s="478" t="str">
        <f ca="1">+IF(OFFSET('Water Data'!$B$2,0,10*ROW('Water Data'!E76))="","",OFFSET('Water Data'!$B$2,0,10*ROW('Water Data'!E76)))</f>
        <v/>
      </c>
      <c r="B82" s="47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5" t="str">
        <f t="shared" ca="1" si="1"/>
        <v/>
      </c>
      <c r="D82" s="50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9" t="str">
        <f ca="1">+IF(OFFSET('Water Data'!$D$27,0,10*ROW('Water Data'!D76))="","",OFFSET('Water Data'!$D$27,0,10*ROW('Water Data'!D76)))</f>
        <v/>
      </c>
      <c r="BT82" s="369" t="str">
        <f ca="1">+IF(OFFSET('Water Data'!$D$28,0,10*ROW('Water Data'!D76))="","",OFFSET('Water Data'!$D$28,0,10*ROW('Water Data'!D76)))</f>
        <v/>
      </c>
      <c r="BU82" s="369" t="str">
        <f ca="1">+IF(OFFSET('Water Data'!$D$29,0,10*ROW('Water Data'!D76))="","",OFFSET('Water Data'!$D$29,0,10*ROW('Water Data'!D76)))</f>
        <v/>
      </c>
      <c r="BV82" s="369" t="str">
        <f ca="1">+IF(OFFSET('Water Data'!$E$27,0,10*ROW('Water Data'!E76))="","",OFFSET('Water Data'!$E$27,0,10*ROW('Water Data'!E76)))</f>
        <v/>
      </c>
      <c r="BW82" s="369" t="str">
        <f ca="1">+IF(OFFSET('Water Data'!$E$28,0,10*ROW('Water Data'!E76))="","",OFFSET('Water Data'!$E$28,0,10*ROW('Water Data'!E76)))</f>
        <v/>
      </c>
      <c r="BX82" s="369" t="str">
        <f ca="1">+IF(OFFSET('Water Data'!$E$29,0,10*ROW('Water Data'!E76))="","",OFFSET('Water Data'!$E$29,0,10*ROW('Water Data'!E76)))</f>
        <v/>
      </c>
      <c r="BY82" s="369" t="str">
        <f ca="1">+IF(OFFSET('Water Data'!$F$27,0,10*ROW('Water Data'!F76))="","",OFFSET('Water Data'!$F$27,0,10*ROW('Water Data'!F76)))</f>
        <v/>
      </c>
      <c r="BZ82" s="369" t="str">
        <f ca="1">+IF(OFFSET('Water Data'!$F$28,0,10*ROW('Water Data'!F76))="","",OFFSET('Water Data'!$F$28,0,10*ROW('Water Data'!F76)))</f>
        <v/>
      </c>
      <c r="CA82" s="369" t="str">
        <f ca="1">+IF(OFFSET('Water Data'!$F$29,0,10*ROW('Water Data'!F76))="","",OFFSET('Water Data'!$F$29,0,10*ROW('Water Data'!F76)))</f>
        <v/>
      </c>
      <c r="CB82" s="369" t="str">
        <f ca="1">+IF(OFFSET('Water Data'!$G$27,0,10*ROW('Water Data'!G76))="","",OFFSET('Water Data'!$G$27,0,10*ROW('Water Data'!G76)))</f>
        <v/>
      </c>
      <c r="CC82" s="369" t="str">
        <f ca="1">+IF(OFFSET('Water Data'!$G$28,0,10*ROW('Water Data'!G76))="","",OFFSET('Water Data'!$G$28,0,10*ROW('Water Data'!G76)))</f>
        <v/>
      </c>
      <c r="CD82" s="369" t="str">
        <f ca="1">+IF(OFFSET('Water Data'!$G$29,0,10*ROW('Water Data'!G76))="","",OFFSET('Water Data'!$G$29,0,10*ROW('Water Data'!G76)))</f>
        <v/>
      </c>
      <c r="CE82" s="369" t="str">
        <f ca="1">+IF(OFFSET('Water Data'!$H$27,0,10*ROW('Water Data'!H76))="","",OFFSET('Water Data'!$H$27,0,10*ROW('Water Data'!H76)))</f>
        <v/>
      </c>
      <c r="CF82" s="369" t="str">
        <f ca="1">+IF(OFFSET('Water Data'!$H$28,0,10*ROW('Water Data'!H76))="","",OFFSET('Water Data'!$H$28,0,10*ROW('Water Data'!H76)))</f>
        <v/>
      </c>
      <c r="CG82" s="369" t="str">
        <f ca="1">+IF(OFFSET('Water Data'!$H$29,0,10*ROW('Water Data'!H76))="","",OFFSET('Water Data'!$H$29,0,10*ROW('Water Data'!H76)))</f>
        <v/>
      </c>
      <c r="CH82" s="369" t="str">
        <f ca="1">+IF(OFFSET('Water Data'!$I$27,0,10*ROW('Water Data'!I76))="","",OFFSET('Water Data'!$I$27,0,10*ROW('Water Data'!I76)))</f>
        <v/>
      </c>
      <c r="CI82" s="369" t="str">
        <f ca="1">+IF(OFFSET('Water Data'!$I$28,0,10*ROW('Water Data'!I76))="","",OFFSET('Water Data'!$I$28,0,10*ROW('Water Data'!I76)))</f>
        <v/>
      </c>
      <c r="CJ82" s="369" t="str">
        <f ca="1">+IF(OFFSET('Water Data'!$I$29,0,10*ROW('Water Data'!I76))="","",OFFSET('Water Data'!$I$29,0,10*ROW('Water Data'!I76)))</f>
        <v/>
      </c>
      <c r="CK82" s="369" t="str">
        <f ca="1">+IF(OFFSET('Sanitation Data'!$D$28,0,10*ROW('Sanitation Data'!D76))="","",OFFSET('Sanitation Data'!$D$28,0,10*ROW('Sanitation Data'!D76)))</f>
        <v/>
      </c>
      <c r="CL82" s="369" t="str">
        <f ca="1">+IF(OFFSET('Sanitation Data'!$D$29,0,10*ROW('Sanitation Data'!D76))="","",OFFSET('Sanitation Data'!$D$29,0,10*ROW('Sanitation Data'!D76)))</f>
        <v/>
      </c>
      <c r="CM82" s="369" t="str">
        <f ca="1">+IF(OFFSET('Sanitation Data'!$D$30,0,10*ROW('Sanitation Data'!D76))="","",OFFSET('Sanitation Data'!$D$30,0,10*ROW('Sanitation Data'!D76)))</f>
        <v/>
      </c>
      <c r="CN82" s="369" t="str">
        <f ca="1">+IF(OFFSET('Sanitation Data'!$D$31,0,10*ROW('Sanitation Data'!D76))="","",OFFSET('Sanitation Data'!$D$31,0,10*ROW('Sanitation Data'!D76)))</f>
        <v/>
      </c>
      <c r="CO82" s="369" t="str">
        <f ca="1">+IF(OFFSET('Sanitation Data'!$D$32,0,10*ROW('Sanitation Data'!D76))="","",OFFSET('Sanitation Data'!$D$32,0,10*ROW('Sanitation Data'!D76)))</f>
        <v/>
      </c>
      <c r="CP82" s="369" t="str">
        <f ca="1">+IF(OFFSET('Sanitation Data'!$E$28,0,10*ROW('Sanitation Data'!E76))="","",OFFSET('Sanitation Data'!$E$28,0,10*ROW('Sanitation Data'!E76)))</f>
        <v/>
      </c>
      <c r="CQ82" s="369" t="str">
        <f ca="1">+IF(OFFSET('Sanitation Data'!$E$29,0,10*ROW('Sanitation Data'!E76))="","",OFFSET('Sanitation Data'!$E$29,0,10*ROW('Sanitation Data'!E76)))</f>
        <v/>
      </c>
      <c r="CR82" s="369" t="str">
        <f ca="1">+IF(OFFSET('Sanitation Data'!$E$30,0,10*ROW('Sanitation Data'!E76))="","",OFFSET('Sanitation Data'!$E$30,0,10*ROW('Sanitation Data'!E76)))</f>
        <v/>
      </c>
      <c r="CS82" s="369" t="str">
        <f ca="1">+IF(OFFSET('Sanitation Data'!$E$31,0,10*ROW('Sanitation Data'!E76))="","",OFFSET('Sanitation Data'!$E$31,0,10*ROW('Sanitation Data'!E76)))</f>
        <v/>
      </c>
      <c r="CT82" s="369" t="str">
        <f ca="1">+IF(OFFSET('Sanitation Data'!$E$32,0,10*ROW('Sanitation Data'!E76))="","",OFFSET('Sanitation Data'!$E$32,0,10*ROW('Sanitation Data'!E76)))</f>
        <v/>
      </c>
      <c r="CU82" s="369" t="str">
        <f ca="1">+IF(OFFSET('Sanitation Data'!$F$28,0,10*ROW('Sanitation Data'!F76))="","",OFFSET('Sanitation Data'!$F$28,0,10*ROW('Sanitation Data'!F76)))</f>
        <v/>
      </c>
      <c r="CV82" s="369" t="str">
        <f ca="1">+IF(OFFSET('Sanitation Data'!$F$29,0,10*ROW('Sanitation Data'!F76))="","",OFFSET('Sanitation Data'!$F$29,0,10*ROW('Sanitation Data'!F76)))</f>
        <v/>
      </c>
      <c r="CW82" s="369" t="str">
        <f ca="1">+IF(OFFSET('Sanitation Data'!$F$30,0,10*ROW('Sanitation Data'!F76))="","",OFFSET('Sanitation Data'!$F$30,0,10*ROW('Sanitation Data'!F76)))</f>
        <v/>
      </c>
      <c r="CX82" s="369" t="str">
        <f ca="1">+IF(OFFSET('Sanitation Data'!$F$31,0,10*ROW('Sanitation Data'!F76))="","",OFFSET('Sanitation Data'!$F$31,0,10*ROW('Sanitation Data'!F76)))</f>
        <v/>
      </c>
      <c r="CY82" s="369" t="str">
        <f ca="1">+IF(OFFSET('Sanitation Data'!$F$32,0,10*ROW('Sanitation Data'!F76))="","",OFFSET('Sanitation Data'!$F$32,0,10*ROW('Sanitation Data'!F76)))</f>
        <v/>
      </c>
      <c r="CZ82" s="369" t="str">
        <f ca="1">+IF(OFFSET('Sanitation Data'!$G$28,0,10*ROW('Sanitation Data'!G76))="","",OFFSET('Sanitation Data'!$G$28,0,10*ROW('Sanitation Data'!G76)))</f>
        <v/>
      </c>
      <c r="DA82" s="369" t="str">
        <f ca="1">+IF(OFFSET('Sanitation Data'!$G$29,0,10*ROW('Sanitation Data'!G76))="","",OFFSET('Sanitation Data'!$G$29,0,10*ROW('Sanitation Data'!G76)))</f>
        <v/>
      </c>
      <c r="DB82" s="369" t="str">
        <f ca="1">+IF(OFFSET('Sanitation Data'!$G$30,0,10*ROW('Sanitation Data'!G76))="","",OFFSET('Sanitation Data'!$G$30,0,10*ROW('Sanitation Data'!G76)))</f>
        <v/>
      </c>
      <c r="DC82" s="369" t="str">
        <f ca="1">+IF(OFFSET('Sanitation Data'!$G$31,0,10*ROW('Sanitation Data'!G76))="","",OFFSET('Sanitation Data'!$G$31,0,10*ROW('Sanitation Data'!G76)))</f>
        <v/>
      </c>
      <c r="DD82" s="369" t="str">
        <f ca="1">+IF(OFFSET('Sanitation Data'!$G$32,0,10*ROW('Sanitation Data'!G76))="","",OFFSET('Sanitation Data'!$G$32,0,10*ROW('Sanitation Data'!G76)))</f>
        <v/>
      </c>
      <c r="DE82" s="369" t="str">
        <f ca="1">+IF(OFFSET('Sanitation Data'!$H$28,0,10*ROW('Sanitation Data'!H76))="","",OFFSET('Sanitation Data'!$H$28,0,10*ROW('Sanitation Data'!H76)))</f>
        <v/>
      </c>
      <c r="DF82" s="369" t="str">
        <f ca="1">+IF(OFFSET('Sanitation Data'!$H$29,0,10*ROW('Sanitation Data'!H76))="","",OFFSET('Sanitation Data'!$H$29,0,10*ROW('Sanitation Data'!H76)))</f>
        <v/>
      </c>
      <c r="DG82" s="369" t="str">
        <f ca="1">+IF(OFFSET('Sanitation Data'!$H$30,0,10*ROW('Sanitation Data'!H76))="","",OFFSET('Sanitation Data'!$H$30,0,10*ROW('Sanitation Data'!H76)))</f>
        <v/>
      </c>
      <c r="DH82" s="369" t="str">
        <f ca="1">+IF(OFFSET('Sanitation Data'!$H$31,0,10*ROW('Sanitation Data'!H76))="","",OFFSET('Sanitation Data'!$H$31,0,10*ROW('Sanitation Data'!H76)))</f>
        <v/>
      </c>
      <c r="DI82" s="369" t="str">
        <f ca="1">+IF(OFFSET('Sanitation Data'!$H$32,0,10*ROW('Sanitation Data'!H76))="","",OFFSET('Sanitation Data'!$H$32,0,10*ROW('Sanitation Data'!H76)))</f>
        <v/>
      </c>
      <c r="DJ82" s="369" t="str">
        <f ca="1">+IF(OFFSET('Sanitation Data'!$I$28,0,10*ROW('Sanitation Data'!I76))="","",OFFSET('Sanitation Data'!$I$28,0,10*ROW('Sanitation Data'!I76)))</f>
        <v/>
      </c>
      <c r="DK82" s="369" t="str">
        <f ca="1">+IF(OFFSET('Sanitation Data'!$I$29,0,10*ROW('Sanitation Data'!I76))="","",OFFSET('Sanitation Data'!$I$29,0,10*ROW('Sanitation Data'!I76)))</f>
        <v/>
      </c>
      <c r="DL82" s="369" t="str">
        <f ca="1">+IF(OFFSET('Sanitation Data'!$I$30,0,10*ROW('Sanitation Data'!I76))="","",OFFSET('Sanitation Data'!$I$30,0,10*ROW('Sanitation Data'!I76)))</f>
        <v/>
      </c>
      <c r="DM82" s="369" t="str">
        <f ca="1">+IF(OFFSET('Sanitation Data'!$I$31,0,10*ROW('Sanitation Data'!I76))="","",OFFSET('Sanitation Data'!$I$31,0,10*ROW('Sanitation Data'!I76)))</f>
        <v/>
      </c>
      <c r="DN82" s="369" t="str">
        <f ca="1">+IF(OFFSET('Sanitation Data'!$I$32,0,10*ROW('Sanitation Data'!I76))="","",OFFSET('Sanitation Data'!$I$32,0,10*ROW('Sanitation Data'!I76)))</f>
        <v/>
      </c>
      <c r="DO82" s="369" t="str">
        <f ca="1">+IF(OFFSET('Hygiene Data'!$D$11,0,10*ROW('Hygiene Data'!D76))="","",OFFSET('Hygiene Data'!$D$11,0,10*ROW('Hygiene Data'!D76)))</f>
        <v/>
      </c>
      <c r="DP82" s="369" t="str">
        <f ca="1">+IF(OFFSET('Hygiene Data'!$D$12,0,10*ROW('Hygiene Data'!D76))="","",OFFSET('Hygiene Data'!$D$12,0,10*ROW('Hygiene Data'!D76)))</f>
        <v/>
      </c>
      <c r="DQ82" s="369" t="str">
        <f ca="1">+IF(OFFSET('Hygiene Data'!$D$13,0,10*ROW('Hygiene Data'!D76))="","",OFFSET('Hygiene Data'!$D$13,0,10*ROW('Hygiene Data'!D76)))</f>
        <v/>
      </c>
      <c r="DR82" s="369" t="str">
        <f ca="1">+IF(OFFSET('Hygiene Data'!$E$11,0,10*ROW('Hygiene Data'!E76))="","",OFFSET('Hygiene Data'!$E$11,0,10*ROW('Hygiene Data'!E76)))</f>
        <v/>
      </c>
      <c r="DS82" s="369" t="str">
        <f ca="1">+IF(OFFSET('Hygiene Data'!$E$12,0,10*ROW('Hygiene Data'!E76))="","",OFFSET('Hygiene Data'!$E$12,0,10*ROW('Hygiene Data'!E76)))</f>
        <v/>
      </c>
      <c r="DT82" s="369" t="str">
        <f ca="1">+IF(OFFSET('Hygiene Data'!$E$13,0,10*ROW('Hygiene Data'!E76))="","",OFFSET('Hygiene Data'!$E$13,0,10*ROW('Hygiene Data'!E76)))</f>
        <v/>
      </c>
      <c r="DU82" s="369" t="str">
        <f ca="1">+IF(OFFSET('Hygiene Data'!$F$11,0,10*ROW('Hygiene Data'!F76))="","",OFFSET('Hygiene Data'!$F$11,0,10*ROW('Hygiene Data'!F76)))</f>
        <v/>
      </c>
      <c r="DV82" s="369" t="str">
        <f ca="1">+IF(OFFSET('Hygiene Data'!$F$12,0,10*ROW('Hygiene Data'!F76))="","",OFFSET('Hygiene Data'!$F$12,0,10*ROW('Hygiene Data'!F76)))</f>
        <v/>
      </c>
      <c r="DW82" s="369" t="str">
        <f ca="1">+IF(OFFSET('Hygiene Data'!$F$13,0,10*ROW('Hygiene Data'!F76))="","",OFFSET('Hygiene Data'!$F$13,0,10*ROW('Hygiene Data'!F76)))</f>
        <v/>
      </c>
      <c r="DX82" s="369" t="str">
        <f ca="1">+IF(OFFSET('Hygiene Data'!$G$11,0,10*ROW('Hygiene Data'!G76))="","",OFFSET('Hygiene Data'!$G$11,0,10*ROW('Hygiene Data'!G76)))</f>
        <v/>
      </c>
      <c r="DY82" s="369" t="str">
        <f ca="1">+IF(OFFSET('Hygiene Data'!$G$12,0,10*ROW('Hygiene Data'!G76))="","",OFFSET('Hygiene Data'!$G$12,0,10*ROW('Hygiene Data'!G76)))</f>
        <v/>
      </c>
      <c r="DZ82" s="369" t="str">
        <f ca="1">+IF(OFFSET('Hygiene Data'!$G$13,0,10*ROW('Hygiene Data'!G76))="","",OFFSET('Hygiene Data'!$G$13,0,10*ROW('Hygiene Data'!G76)))</f>
        <v/>
      </c>
      <c r="EA82" s="369" t="str">
        <f ca="1">+IF(OFFSET('Hygiene Data'!$H$11,0,10*ROW('Hygiene Data'!H76))="","",OFFSET('Hygiene Data'!$H$11,0,10*ROW('Hygiene Data'!H76)))</f>
        <v/>
      </c>
      <c r="EB82" s="369" t="str">
        <f ca="1">+IF(OFFSET('Hygiene Data'!$H$12,0,10*ROW('Hygiene Data'!H76))="","",OFFSET('Hygiene Data'!$H$12,0,10*ROW('Hygiene Data'!H76)))</f>
        <v/>
      </c>
      <c r="EC82" s="369" t="str">
        <f ca="1">+IF(OFFSET('Hygiene Data'!$H$13,0,10*ROW('Hygiene Data'!H76))="","",OFFSET('Hygiene Data'!$H$13,0,10*ROW('Hygiene Data'!H76)))</f>
        <v/>
      </c>
      <c r="ED82" s="369" t="str">
        <f ca="1">+IF(OFFSET('Hygiene Data'!$I$11,0,10*ROW('Hygiene Data'!I76))="","",OFFSET('Hygiene Data'!$I$11,0,10*ROW('Hygiene Data'!I76)))</f>
        <v/>
      </c>
      <c r="EE82" s="369" t="str">
        <f ca="1">+IF(OFFSET('Hygiene Data'!$I$12,0,10*ROW('Hygiene Data'!I76))="","",OFFSET('Hygiene Data'!$I$12,0,10*ROW('Hygiene Data'!I76)))</f>
        <v/>
      </c>
      <c r="EF82" s="369" t="str">
        <f ca="1">+IF(OFFSET('Hygiene Data'!$I$13,0,10*ROW('Hygiene Data'!I76))="","",OFFSET('Hygiene Data'!$I$13,0,10*ROW('Hygiene Data'!I76)))</f>
        <v/>
      </c>
    </row>
    <row r="83" spans="1:136" x14ac:dyDescent="0.25">
      <c r="A83" s="478" t="str">
        <f ca="1">+IF(OFFSET('Water Data'!$B$2,0,10*ROW('Water Data'!E77))="","",OFFSET('Water Data'!$B$2,0,10*ROW('Water Data'!E77)))</f>
        <v/>
      </c>
      <c r="B83" s="47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5" t="str">
        <f t="shared" ca="1" si="1"/>
        <v/>
      </c>
      <c r="D83" s="50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9" t="str">
        <f ca="1">+IF(OFFSET('Water Data'!$D$27,0,10*ROW('Water Data'!D77))="","",OFFSET('Water Data'!$D$27,0,10*ROW('Water Data'!D77)))</f>
        <v/>
      </c>
      <c r="BT83" s="369" t="str">
        <f ca="1">+IF(OFFSET('Water Data'!$D$28,0,10*ROW('Water Data'!D77))="","",OFFSET('Water Data'!$D$28,0,10*ROW('Water Data'!D77)))</f>
        <v/>
      </c>
      <c r="BU83" s="369" t="str">
        <f ca="1">+IF(OFFSET('Water Data'!$D$29,0,10*ROW('Water Data'!D77))="","",OFFSET('Water Data'!$D$29,0,10*ROW('Water Data'!D77)))</f>
        <v/>
      </c>
      <c r="BV83" s="369" t="str">
        <f ca="1">+IF(OFFSET('Water Data'!$E$27,0,10*ROW('Water Data'!E77))="","",OFFSET('Water Data'!$E$27,0,10*ROW('Water Data'!E77)))</f>
        <v/>
      </c>
      <c r="BW83" s="369" t="str">
        <f ca="1">+IF(OFFSET('Water Data'!$E$28,0,10*ROW('Water Data'!E77))="","",OFFSET('Water Data'!$E$28,0,10*ROW('Water Data'!E77)))</f>
        <v/>
      </c>
      <c r="BX83" s="369" t="str">
        <f ca="1">+IF(OFFSET('Water Data'!$E$29,0,10*ROW('Water Data'!E77))="","",OFFSET('Water Data'!$E$29,0,10*ROW('Water Data'!E77)))</f>
        <v/>
      </c>
      <c r="BY83" s="369" t="str">
        <f ca="1">+IF(OFFSET('Water Data'!$F$27,0,10*ROW('Water Data'!F77))="","",OFFSET('Water Data'!$F$27,0,10*ROW('Water Data'!F77)))</f>
        <v/>
      </c>
      <c r="BZ83" s="369" t="str">
        <f ca="1">+IF(OFFSET('Water Data'!$F$28,0,10*ROW('Water Data'!F77))="","",OFFSET('Water Data'!$F$28,0,10*ROW('Water Data'!F77)))</f>
        <v/>
      </c>
      <c r="CA83" s="369" t="str">
        <f ca="1">+IF(OFFSET('Water Data'!$F$29,0,10*ROW('Water Data'!F77))="","",OFFSET('Water Data'!$F$29,0,10*ROW('Water Data'!F77)))</f>
        <v/>
      </c>
      <c r="CB83" s="369" t="str">
        <f ca="1">+IF(OFFSET('Water Data'!$G$27,0,10*ROW('Water Data'!G77))="","",OFFSET('Water Data'!$G$27,0,10*ROW('Water Data'!G77)))</f>
        <v/>
      </c>
      <c r="CC83" s="369" t="str">
        <f ca="1">+IF(OFFSET('Water Data'!$G$28,0,10*ROW('Water Data'!G77))="","",OFFSET('Water Data'!$G$28,0,10*ROW('Water Data'!G77)))</f>
        <v/>
      </c>
      <c r="CD83" s="369" t="str">
        <f ca="1">+IF(OFFSET('Water Data'!$G$29,0,10*ROW('Water Data'!G77))="","",OFFSET('Water Data'!$G$29,0,10*ROW('Water Data'!G77)))</f>
        <v/>
      </c>
      <c r="CE83" s="369" t="str">
        <f ca="1">+IF(OFFSET('Water Data'!$H$27,0,10*ROW('Water Data'!H77))="","",OFFSET('Water Data'!$H$27,0,10*ROW('Water Data'!H77)))</f>
        <v/>
      </c>
      <c r="CF83" s="369" t="str">
        <f ca="1">+IF(OFFSET('Water Data'!$H$28,0,10*ROW('Water Data'!H77))="","",OFFSET('Water Data'!$H$28,0,10*ROW('Water Data'!H77)))</f>
        <v/>
      </c>
      <c r="CG83" s="369" t="str">
        <f ca="1">+IF(OFFSET('Water Data'!$H$29,0,10*ROW('Water Data'!H77))="","",OFFSET('Water Data'!$H$29,0,10*ROW('Water Data'!H77)))</f>
        <v/>
      </c>
      <c r="CH83" s="369" t="str">
        <f ca="1">+IF(OFFSET('Water Data'!$I$27,0,10*ROW('Water Data'!I77))="","",OFFSET('Water Data'!$I$27,0,10*ROW('Water Data'!I77)))</f>
        <v/>
      </c>
      <c r="CI83" s="369" t="str">
        <f ca="1">+IF(OFFSET('Water Data'!$I$28,0,10*ROW('Water Data'!I77))="","",OFFSET('Water Data'!$I$28,0,10*ROW('Water Data'!I77)))</f>
        <v/>
      </c>
      <c r="CJ83" s="369" t="str">
        <f ca="1">+IF(OFFSET('Water Data'!$I$29,0,10*ROW('Water Data'!I77))="","",OFFSET('Water Data'!$I$29,0,10*ROW('Water Data'!I77)))</f>
        <v/>
      </c>
      <c r="CK83" s="369" t="str">
        <f ca="1">+IF(OFFSET('Sanitation Data'!$D$28,0,10*ROW('Sanitation Data'!D77))="","",OFFSET('Sanitation Data'!$D$28,0,10*ROW('Sanitation Data'!D77)))</f>
        <v/>
      </c>
      <c r="CL83" s="369" t="str">
        <f ca="1">+IF(OFFSET('Sanitation Data'!$D$29,0,10*ROW('Sanitation Data'!D77))="","",OFFSET('Sanitation Data'!$D$29,0,10*ROW('Sanitation Data'!D77)))</f>
        <v/>
      </c>
      <c r="CM83" s="369" t="str">
        <f ca="1">+IF(OFFSET('Sanitation Data'!$D$30,0,10*ROW('Sanitation Data'!D77))="","",OFFSET('Sanitation Data'!$D$30,0,10*ROW('Sanitation Data'!D77)))</f>
        <v/>
      </c>
      <c r="CN83" s="369" t="str">
        <f ca="1">+IF(OFFSET('Sanitation Data'!$D$31,0,10*ROW('Sanitation Data'!D77))="","",OFFSET('Sanitation Data'!$D$31,0,10*ROW('Sanitation Data'!D77)))</f>
        <v/>
      </c>
      <c r="CO83" s="369" t="str">
        <f ca="1">+IF(OFFSET('Sanitation Data'!$D$32,0,10*ROW('Sanitation Data'!D77))="","",OFFSET('Sanitation Data'!$D$32,0,10*ROW('Sanitation Data'!D77)))</f>
        <v/>
      </c>
      <c r="CP83" s="369" t="str">
        <f ca="1">+IF(OFFSET('Sanitation Data'!$E$28,0,10*ROW('Sanitation Data'!E77))="","",OFFSET('Sanitation Data'!$E$28,0,10*ROW('Sanitation Data'!E77)))</f>
        <v/>
      </c>
      <c r="CQ83" s="369" t="str">
        <f ca="1">+IF(OFFSET('Sanitation Data'!$E$29,0,10*ROW('Sanitation Data'!E77))="","",OFFSET('Sanitation Data'!$E$29,0,10*ROW('Sanitation Data'!E77)))</f>
        <v/>
      </c>
      <c r="CR83" s="369" t="str">
        <f ca="1">+IF(OFFSET('Sanitation Data'!$E$30,0,10*ROW('Sanitation Data'!E77))="","",OFFSET('Sanitation Data'!$E$30,0,10*ROW('Sanitation Data'!E77)))</f>
        <v/>
      </c>
      <c r="CS83" s="369" t="str">
        <f ca="1">+IF(OFFSET('Sanitation Data'!$E$31,0,10*ROW('Sanitation Data'!E77))="","",OFFSET('Sanitation Data'!$E$31,0,10*ROW('Sanitation Data'!E77)))</f>
        <v/>
      </c>
      <c r="CT83" s="369" t="str">
        <f ca="1">+IF(OFFSET('Sanitation Data'!$E$32,0,10*ROW('Sanitation Data'!E77))="","",OFFSET('Sanitation Data'!$E$32,0,10*ROW('Sanitation Data'!E77)))</f>
        <v/>
      </c>
      <c r="CU83" s="369" t="str">
        <f ca="1">+IF(OFFSET('Sanitation Data'!$F$28,0,10*ROW('Sanitation Data'!F77))="","",OFFSET('Sanitation Data'!$F$28,0,10*ROW('Sanitation Data'!F77)))</f>
        <v/>
      </c>
      <c r="CV83" s="369" t="str">
        <f ca="1">+IF(OFFSET('Sanitation Data'!$F$29,0,10*ROW('Sanitation Data'!F77))="","",OFFSET('Sanitation Data'!$F$29,0,10*ROW('Sanitation Data'!F77)))</f>
        <v/>
      </c>
      <c r="CW83" s="369" t="str">
        <f ca="1">+IF(OFFSET('Sanitation Data'!$F$30,0,10*ROW('Sanitation Data'!F77))="","",OFFSET('Sanitation Data'!$F$30,0,10*ROW('Sanitation Data'!F77)))</f>
        <v/>
      </c>
      <c r="CX83" s="369" t="str">
        <f ca="1">+IF(OFFSET('Sanitation Data'!$F$31,0,10*ROW('Sanitation Data'!F77))="","",OFFSET('Sanitation Data'!$F$31,0,10*ROW('Sanitation Data'!F77)))</f>
        <v/>
      </c>
      <c r="CY83" s="369" t="str">
        <f ca="1">+IF(OFFSET('Sanitation Data'!$F$32,0,10*ROW('Sanitation Data'!F77))="","",OFFSET('Sanitation Data'!$F$32,0,10*ROW('Sanitation Data'!F77)))</f>
        <v/>
      </c>
      <c r="CZ83" s="369" t="str">
        <f ca="1">+IF(OFFSET('Sanitation Data'!$G$28,0,10*ROW('Sanitation Data'!G77))="","",OFFSET('Sanitation Data'!$G$28,0,10*ROW('Sanitation Data'!G77)))</f>
        <v/>
      </c>
      <c r="DA83" s="369" t="str">
        <f ca="1">+IF(OFFSET('Sanitation Data'!$G$29,0,10*ROW('Sanitation Data'!G77))="","",OFFSET('Sanitation Data'!$G$29,0,10*ROW('Sanitation Data'!G77)))</f>
        <v/>
      </c>
      <c r="DB83" s="369" t="str">
        <f ca="1">+IF(OFFSET('Sanitation Data'!$G$30,0,10*ROW('Sanitation Data'!G77))="","",OFFSET('Sanitation Data'!$G$30,0,10*ROW('Sanitation Data'!G77)))</f>
        <v/>
      </c>
      <c r="DC83" s="369" t="str">
        <f ca="1">+IF(OFFSET('Sanitation Data'!$G$31,0,10*ROW('Sanitation Data'!G77))="","",OFFSET('Sanitation Data'!$G$31,0,10*ROW('Sanitation Data'!G77)))</f>
        <v/>
      </c>
      <c r="DD83" s="369" t="str">
        <f ca="1">+IF(OFFSET('Sanitation Data'!$G$32,0,10*ROW('Sanitation Data'!G77))="","",OFFSET('Sanitation Data'!$G$32,0,10*ROW('Sanitation Data'!G77)))</f>
        <v/>
      </c>
      <c r="DE83" s="369" t="str">
        <f ca="1">+IF(OFFSET('Sanitation Data'!$H$28,0,10*ROW('Sanitation Data'!H77))="","",OFFSET('Sanitation Data'!$H$28,0,10*ROW('Sanitation Data'!H77)))</f>
        <v/>
      </c>
      <c r="DF83" s="369" t="str">
        <f ca="1">+IF(OFFSET('Sanitation Data'!$H$29,0,10*ROW('Sanitation Data'!H77))="","",OFFSET('Sanitation Data'!$H$29,0,10*ROW('Sanitation Data'!H77)))</f>
        <v/>
      </c>
      <c r="DG83" s="369" t="str">
        <f ca="1">+IF(OFFSET('Sanitation Data'!$H$30,0,10*ROW('Sanitation Data'!H77))="","",OFFSET('Sanitation Data'!$H$30,0,10*ROW('Sanitation Data'!H77)))</f>
        <v/>
      </c>
      <c r="DH83" s="369" t="str">
        <f ca="1">+IF(OFFSET('Sanitation Data'!$H$31,0,10*ROW('Sanitation Data'!H77))="","",OFFSET('Sanitation Data'!$H$31,0,10*ROW('Sanitation Data'!H77)))</f>
        <v/>
      </c>
      <c r="DI83" s="369" t="str">
        <f ca="1">+IF(OFFSET('Sanitation Data'!$H$32,0,10*ROW('Sanitation Data'!H77))="","",OFFSET('Sanitation Data'!$H$32,0,10*ROW('Sanitation Data'!H77)))</f>
        <v/>
      </c>
      <c r="DJ83" s="369" t="str">
        <f ca="1">+IF(OFFSET('Sanitation Data'!$I$28,0,10*ROW('Sanitation Data'!I77))="","",OFFSET('Sanitation Data'!$I$28,0,10*ROW('Sanitation Data'!I77)))</f>
        <v/>
      </c>
      <c r="DK83" s="369" t="str">
        <f ca="1">+IF(OFFSET('Sanitation Data'!$I$29,0,10*ROW('Sanitation Data'!I77))="","",OFFSET('Sanitation Data'!$I$29,0,10*ROW('Sanitation Data'!I77)))</f>
        <v/>
      </c>
      <c r="DL83" s="369" t="str">
        <f ca="1">+IF(OFFSET('Sanitation Data'!$I$30,0,10*ROW('Sanitation Data'!I77))="","",OFFSET('Sanitation Data'!$I$30,0,10*ROW('Sanitation Data'!I77)))</f>
        <v/>
      </c>
      <c r="DM83" s="369" t="str">
        <f ca="1">+IF(OFFSET('Sanitation Data'!$I$31,0,10*ROW('Sanitation Data'!I77))="","",OFFSET('Sanitation Data'!$I$31,0,10*ROW('Sanitation Data'!I77)))</f>
        <v/>
      </c>
      <c r="DN83" s="369" t="str">
        <f ca="1">+IF(OFFSET('Sanitation Data'!$I$32,0,10*ROW('Sanitation Data'!I77))="","",OFFSET('Sanitation Data'!$I$32,0,10*ROW('Sanitation Data'!I77)))</f>
        <v/>
      </c>
      <c r="DO83" s="369" t="str">
        <f ca="1">+IF(OFFSET('Hygiene Data'!$D$11,0,10*ROW('Hygiene Data'!D77))="","",OFFSET('Hygiene Data'!$D$11,0,10*ROW('Hygiene Data'!D77)))</f>
        <v/>
      </c>
      <c r="DP83" s="369" t="str">
        <f ca="1">+IF(OFFSET('Hygiene Data'!$D$12,0,10*ROW('Hygiene Data'!D77))="","",OFFSET('Hygiene Data'!$D$12,0,10*ROW('Hygiene Data'!D77)))</f>
        <v/>
      </c>
      <c r="DQ83" s="369" t="str">
        <f ca="1">+IF(OFFSET('Hygiene Data'!$D$13,0,10*ROW('Hygiene Data'!D77))="","",OFFSET('Hygiene Data'!$D$13,0,10*ROW('Hygiene Data'!D77)))</f>
        <v/>
      </c>
      <c r="DR83" s="369" t="str">
        <f ca="1">+IF(OFFSET('Hygiene Data'!$E$11,0,10*ROW('Hygiene Data'!E77))="","",OFFSET('Hygiene Data'!$E$11,0,10*ROW('Hygiene Data'!E77)))</f>
        <v/>
      </c>
      <c r="DS83" s="369" t="str">
        <f ca="1">+IF(OFFSET('Hygiene Data'!$E$12,0,10*ROW('Hygiene Data'!E77))="","",OFFSET('Hygiene Data'!$E$12,0,10*ROW('Hygiene Data'!E77)))</f>
        <v/>
      </c>
      <c r="DT83" s="369" t="str">
        <f ca="1">+IF(OFFSET('Hygiene Data'!$E$13,0,10*ROW('Hygiene Data'!E77))="","",OFFSET('Hygiene Data'!$E$13,0,10*ROW('Hygiene Data'!E77)))</f>
        <v/>
      </c>
      <c r="DU83" s="369" t="str">
        <f ca="1">+IF(OFFSET('Hygiene Data'!$F$11,0,10*ROW('Hygiene Data'!F77))="","",OFFSET('Hygiene Data'!$F$11,0,10*ROW('Hygiene Data'!F77)))</f>
        <v/>
      </c>
      <c r="DV83" s="369" t="str">
        <f ca="1">+IF(OFFSET('Hygiene Data'!$F$12,0,10*ROW('Hygiene Data'!F77))="","",OFFSET('Hygiene Data'!$F$12,0,10*ROW('Hygiene Data'!F77)))</f>
        <v/>
      </c>
      <c r="DW83" s="369" t="str">
        <f ca="1">+IF(OFFSET('Hygiene Data'!$F$13,0,10*ROW('Hygiene Data'!F77))="","",OFFSET('Hygiene Data'!$F$13,0,10*ROW('Hygiene Data'!F77)))</f>
        <v/>
      </c>
      <c r="DX83" s="369" t="str">
        <f ca="1">+IF(OFFSET('Hygiene Data'!$G$11,0,10*ROW('Hygiene Data'!G77))="","",OFFSET('Hygiene Data'!$G$11,0,10*ROW('Hygiene Data'!G77)))</f>
        <v/>
      </c>
      <c r="DY83" s="369" t="str">
        <f ca="1">+IF(OFFSET('Hygiene Data'!$G$12,0,10*ROW('Hygiene Data'!G77))="","",OFFSET('Hygiene Data'!$G$12,0,10*ROW('Hygiene Data'!G77)))</f>
        <v/>
      </c>
      <c r="DZ83" s="369" t="str">
        <f ca="1">+IF(OFFSET('Hygiene Data'!$G$13,0,10*ROW('Hygiene Data'!G77))="","",OFFSET('Hygiene Data'!$G$13,0,10*ROW('Hygiene Data'!G77)))</f>
        <v/>
      </c>
      <c r="EA83" s="369" t="str">
        <f ca="1">+IF(OFFSET('Hygiene Data'!$H$11,0,10*ROW('Hygiene Data'!H77))="","",OFFSET('Hygiene Data'!$H$11,0,10*ROW('Hygiene Data'!H77)))</f>
        <v/>
      </c>
      <c r="EB83" s="369" t="str">
        <f ca="1">+IF(OFFSET('Hygiene Data'!$H$12,0,10*ROW('Hygiene Data'!H77))="","",OFFSET('Hygiene Data'!$H$12,0,10*ROW('Hygiene Data'!H77)))</f>
        <v/>
      </c>
      <c r="EC83" s="369" t="str">
        <f ca="1">+IF(OFFSET('Hygiene Data'!$H$13,0,10*ROW('Hygiene Data'!H77))="","",OFFSET('Hygiene Data'!$H$13,0,10*ROW('Hygiene Data'!H77)))</f>
        <v/>
      </c>
      <c r="ED83" s="369" t="str">
        <f ca="1">+IF(OFFSET('Hygiene Data'!$I$11,0,10*ROW('Hygiene Data'!I77))="","",OFFSET('Hygiene Data'!$I$11,0,10*ROW('Hygiene Data'!I77)))</f>
        <v/>
      </c>
      <c r="EE83" s="369" t="str">
        <f ca="1">+IF(OFFSET('Hygiene Data'!$I$12,0,10*ROW('Hygiene Data'!I77))="","",OFFSET('Hygiene Data'!$I$12,0,10*ROW('Hygiene Data'!I77)))</f>
        <v/>
      </c>
      <c r="EF83" s="369" t="str">
        <f ca="1">+IF(OFFSET('Hygiene Data'!$I$13,0,10*ROW('Hygiene Data'!I77))="","",OFFSET('Hygiene Data'!$I$13,0,10*ROW('Hygiene Data'!I77)))</f>
        <v/>
      </c>
    </row>
    <row r="84" spans="1:136" x14ac:dyDescent="0.25">
      <c r="A84" s="478" t="str">
        <f ca="1">+IF(OFFSET('Water Data'!$B$2,0,10*ROW('Water Data'!E78))="","",OFFSET('Water Data'!$B$2,0,10*ROW('Water Data'!E78)))</f>
        <v/>
      </c>
      <c r="B84" s="47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5" t="str">
        <f t="shared" ca="1" si="1"/>
        <v/>
      </c>
      <c r="D84" s="50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9" t="str">
        <f ca="1">+IF(OFFSET('Water Data'!$D$27,0,10*ROW('Water Data'!D78))="","",OFFSET('Water Data'!$D$27,0,10*ROW('Water Data'!D78)))</f>
        <v/>
      </c>
      <c r="BT84" s="369" t="str">
        <f ca="1">+IF(OFFSET('Water Data'!$D$28,0,10*ROW('Water Data'!D78))="","",OFFSET('Water Data'!$D$28,0,10*ROW('Water Data'!D78)))</f>
        <v/>
      </c>
      <c r="BU84" s="369" t="str">
        <f ca="1">+IF(OFFSET('Water Data'!$D$29,0,10*ROW('Water Data'!D78))="","",OFFSET('Water Data'!$D$29,0,10*ROW('Water Data'!D78)))</f>
        <v/>
      </c>
      <c r="BV84" s="369" t="str">
        <f ca="1">+IF(OFFSET('Water Data'!$E$27,0,10*ROW('Water Data'!E78))="","",OFFSET('Water Data'!$E$27,0,10*ROW('Water Data'!E78)))</f>
        <v/>
      </c>
      <c r="BW84" s="369" t="str">
        <f ca="1">+IF(OFFSET('Water Data'!$E$28,0,10*ROW('Water Data'!E78))="","",OFFSET('Water Data'!$E$28,0,10*ROW('Water Data'!E78)))</f>
        <v/>
      </c>
      <c r="BX84" s="369" t="str">
        <f ca="1">+IF(OFFSET('Water Data'!$E$29,0,10*ROW('Water Data'!E78))="","",OFFSET('Water Data'!$E$29,0,10*ROW('Water Data'!E78)))</f>
        <v/>
      </c>
      <c r="BY84" s="369" t="str">
        <f ca="1">+IF(OFFSET('Water Data'!$F$27,0,10*ROW('Water Data'!F78))="","",OFFSET('Water Data'!$F$27,0,10*ROW('Water Data'!F78)))</f>
        <v/>
      </c>
      <c r="BZ84" s="369" t="str">
        <f ca="1">+IF(OFFSET('Water Data'!$F$28,0,10*ROW('Water Data'!F78))="","",OFFSET('Water Data'!$F$28,0,10*ROW('Water Data'!F78)))</f>
        <v/>
      </c>
      <c r="CA84" s="369" t="str">
        <f ca="1">+IF(OFFSET('Water Data'!$F$29,0,10*ROW('Water Data'!F78))="","",OFFSET('Water Data'!$F$29,0,10*ROW('Water Data'!F78)))</f>
        <v/>
      </c>
      <c r="CB84" s="369" t="str">
        <f ca="1">+IF(OFFSET('Water Data'!$G$27,0,10*ROW('Water Data'!G78))="","",OFFSET('Water Data'!$G$27,0,10*ROW('Water Data'!G78)))</f>
        <v/>
      </c>
      <c r="CC84" s="369" t="str">
        <f ca="1">+IF(OFFSET('Water Data'!$G$28,0,10*ROW('Water Data'!G78))="","",OFFSET('Water Data'!$G$28,0,10*ROW('Water Data'!G78)))</f>
        <v/>
      </c>
      <c r="CD84" s="369" t="str">
        <f ca="1">+IF(OFFSET('Water Data'!$G$29,0,10*ROW('Water Data'!G78))="","",OFFSET('Water Data'!$G$29,0,10*ROW('Water Data'!G78)))</f>
        <v/>
      </c>
      <c r="CE84" s="369" t="str">
        <f ca="1">+IF(OFFSET('Water Data'!$H$27,0,10*ROW('Water Data'!H78))="","",OFFSET('Water Data'!$H$27,0,10*ROW('Water Data'!H78)))</f>
        <v/>
      </c>
      <c r="CF84" s="369" t="str">
        <f ca="1">+IF(OFFSET('Water Data'!$H$28,0,10*ROW('Water Data'!H78))="","",OFFSET('Water Data'!$H$28,0,10*ROW('Water Data'!H78)))</f>
        <v/>
      </c>
      <c r="CG84" s="369" t="str">
        <f ca="1">+IF(OFFSET('Water Data'!$H$29,0,10*ROW('Water Data'!H78))="","",OFFSET('Water Data'!$H$29,0,10*ROW('Water Data'!H78)))</f>
        <v/>
      </c>
      <c r="CH84" s="369" t="str">
        <f ca="1">+IF(OFFSET('Water Data'!$I$27,0,10*ROW('Water Data'!I78))="","",OFFSET('Water Data'!$I$27,0,10*ROW('Water Data'!I78)))</f>
        <v/>
      </c>
      <c r="CI84" s="369" t="str">
        <f ca="1">+IF(OFFSET('Water Data'!$I$28,0,10*ROW('Water Data'!I78))="","",OFFSET('Water Data'!$I$28,0,10*ROW('Water Data'!I78)))</f>
        <v/>
      </c>
      <c r="CJ84" s="369" t="str">
        <f ca="1">+IF(OFFSET('Water Data'!$I$29,0,10*ROW('Water Data'!I78))="","",OFFSET('Water Data'!$I$29,0,10*ROW('Water Data'!I78)))</f>
        <v/>
      </c>
      <c r="CK84" s="369" t="str">
        <f ca="1">+IF(OFFSET('Sanitation Data'!$D$28,0,10*ROW('Sanitation Data'!D78))="","",OFFSET('Sanitation Data'!$D$28,0,10*ROW('Sanitation Data'!D78)))</f>
        <v/>
      </c>
      <c r="CL84" s="369" t="str">
        <f ca="1">+IF(OFFSET('Sanitation Data'!$D$29,0,10*ROW('Sanitation Data'!D78))="","",OFFSET('Sanitation Data'!$D$29,0,10*ROW('Sanitation Data'!D78)))</f>
        <v/>
      </c>
      <c r="CM84" s="369" t="str">
        <f ca="1">+IF(OFFSET('Sanitation Data'!$D$30,0,10*ROW('Sanitation Data'!D78))="","",OFFSET('Sanitation Data'!$D$30,0,10*ROW('Sanitation Data'!D78)))</f>
        <v/>
      </c>
      <c r="CN84" s="369" t="str">
        <f ca="1">+IF(OFFSET('Sanitation Data'!$D$31,0,10*ROW('Sanitation Data'!D78))="","",OFFSET('Sanitation Data'!$D$31,0,10*ROW('Sanitation Data'!D78)))</f>
        <v/>
      </c>
      <c r="CO84" s="369" t="str">
        <f ca="1">+IF(OFFSET('Sanitation Data'!$D$32,0,10*ROW('Sanitation Data'!D78))="","",OFFSET('Sanitation Data'!$D$32,0,10*ROW('Sanitation Data'!D78)))</f>
        <v/>
      </c>
      <c r="CP84" s="369" t="str">
        <f ca="1">+IF(OFFSET('Sanitation Data'!$E$28,0,10*ROW('Sanitation Data'!E78))="","",OFFSET('Sanitation Data'!$E$28,0,10*ROW('Sanitation Data'!E78)))</f>
        <v/>
      </c>
      <c r="CQ84" s="369" t="str">
        <f ca="1">+IF(OFFSET('Sanitation Data'!$E$29,0,10*ROW('Sanitation Data'!E78))="","",OFFSET('Sanitation Data'!$E$29,0,10*ROW('Sanitation Data'!E78)))</f>
        <v/>
      </c>
      <c r="CR84" s="369" t="str">
        <f ca="1">+IF(OFFSET('Sanitation Data'!$E$30,0,10*ROW('Sanitation Data'!E78))="","",OFFSET('Sanitation Data'!$E$30,0,10*ROW('Sanitation Data'!E78)))</f>
        <v/>
      </c>
      <c r="CS84" s="369" t="str">
        <f ca="1">+IF(OFFSET('Sanitation Data'!$E$31,0,10*ROW('Sanitation Data'!E78))="","",OFFSET('Sanitation Data'!$E$31,0,10*ROW('Sanitation Data'!E78)))</f>
        <v/>
      </c>
      <c r="CT84" s="369" t="str">
        <f ca="1">+IF(OFFSET('Sanitation Data'!$E$32,0,10*ROW('Sanitation Data'!E78))="","",OFFSET('Sanitation Data'!$E$32,0,10*ROW('Sanitation Data'!E78)))</f>
        <v/>
      </c>
      <c r="CU84" s="369" t="str">
        <f ca="1">+IF(OFFSET('Sanitation Data'!$F$28,0,10*ROW('Sanitation Data'!F78))="","",OFFSET('Sanitation Data'!$F$28,0,10*ROW('Sanitation Data'!F78)))</f>
        <v/>
      </c>
      <c r="CV84" s="369" t="str">
        <f ca="1">+IF(OFFSET('Sanitation Data'!$F$29,0,10*ROW('Sanitation Data'!F78))="","",OFFSET('Sanitation Data'!$F$29,0,10*ROW('Sanitation Data'!F78)))</f>
        <v/>
      </c>
      <c r="CW84" s="369" t="str">
        <f ca="1">+IF(OFFSET('Sanitation Data'!$F$30,0,10*ROW('Sanitation Data'!F78))="","",OFFSET('Sanitation Data'!$F$30,0,10*ROW('Sanitation Data'!F78)))</f>
        <v/>
      </c>
      <c r="CX84" s="369" t="str">
        <f ca="1">+IF(OFFSET('Sanitation Data'!$F$31,0,10*ROW('Sanitation Data'!F78))="","",OFFSET('Sanitation Data'!$F$31,0,10*ROW('Sanitation Data'!F78)))</f>
        <v/>
      </c>
      <c r="CY84" s="369" t="str">
        <f ca="1">+IF(OFFSET('Sanitation Data'!$F$32,0,10*ROW('Sanitation Data'!F78))="","",OFFSET('Sanitation Data'!$F$32,0,10*ROW('Sanitation Data'!F78)))</f>
        <v/>
      </c>
      <c r="CZ84" s="369" t="str">
        <f ca="1">+IF(OFFSET('Sanitation Data'!$G$28,0,10*ROW('Sanitation Data'!G78))="","",OFFSET('Sanitation Data'!$G$28,0,10*ROW('Sanitation Data'!G78)))</f>
        <v/>
      </c>
      <c r="DA84" s="369" t="str">
        <f ca="1">+IF(OFFSET('Sanitation Data'!$G$29,0,10*ROW('Sanitation Data'!G78))="","",OFFSET('Sanitation Data'!$G$29,0,10*ROW('Sanitation Data'!G78)))</f>
        <v/>
      </c>
      <c r="DB84" s="369" t="str">
        <f ca="1">+IF(OFFSET('Sanitation Data'!$G$30,0,10*ROW('Sanitation Data'!G78))="","",OFFSET('Sanitation Data'!$G$30,0,10*ROW('Sanitation Data'!G78)))</f>
        <v/>
      </c>
      <c r="DC84" s="369" t="str">
        <f ca="1">+IF(OFFSET('Sanitation Data'!$G$31,0,10*ROW('Sanitation Data'!G78))="","",OFFSET('Sanitation Data'!$G$31,0,10*ROW('Sanitation Data'!G78)))</f>
        <v/>
      </c>
      <c r="DD84" s="369" t="str">
        <f ca="1">+IF(OFFSET('Sanitation Data'!$G$32,0,10*ROW('Sanitation Data'!G78))="","",OFFSET('Sanitation Data'!$G$32,0,10*ROW('Sanitation Data'!G78)))</f>
        <v/>
      </c>
      <c r="DE84" s="369" t="str">
        <f ca="1">+IF(OFFSET('Sanitation Data'!$H$28,0,10*ROW('Sanitation Data'!H78))="","",OFFSET('Sanitation Data'!$H$28,0,10*ROW('Sanitation Data'!H78)))</f>
        <v/>
      </c>
      <c r="DF84" s="369" t="str">
        <f ca="1">+IF(OFFSET('Sanitation Data'!$H$29,0,10*ROW('Sanitation Data'!H78))="","",OFFSET('Sanitation Data'!$H$29,0,10*ROW('Sanitation Data'!H78)))</f>
        <v/>
      </c>
      <c r="DG84" s="369" t="str">
        <f ca="1">+IF(OFFSET('Sanitation Data'!$H$30,0,10*ROW('Sanitation Data'!H78))="","",OFFSET('Sanitation Data'!$H$30,0,10*ROW('Sanitation Data'!H78)))</f>
        <v/>
      </c>
      <c r="DH84" s="369" t="str">
        <f ca="1">+IF(OFFSET('Sanitation Data'!$H$31,0,10*ROW('Sanitation Data'!H78))="","",OFFSET('Sanitation Data'!$H$31,0,10*ROW('Sanitation Data'!H78)))</f>
        <v/>
      </c>
      <c r="DI84" s="369" t="str">
        <f ca="1">+IF(OFFSET('Sanitation Data'!$H$32,0,10*ROW('Sanitation Data'!H78))="","",OFFSET('Sanitation Data'!$H$32,0,10*ROW('Sanitation Data'!H78)))</f>
        <v/>
      </c>
      <c r="DJ84" s="369" t="str">
        <f ca="1">+IF(OFFSET('Sanitation Data'!$I$28,0,10*ROW('Sanitation Data'!I78))="","",OFFSET('Sanitation Data'!$I$28,0,10*ROW('Sanitation Data'!I78)))</f>
        <v/>
      </c>
      <c r="DK84" s="369" t="str">
        <f ca="1">+IF(OFFSET('Sanitation Data'!$I$29,0,10*ROW('Sanitation Data'!I78))="","",OFFSET('Sanitation Data'!$I$29,0,10*ROW('Sanitation Data'!I78)))</f>
        <v/>
      </c>
      <c r="DL84" s="369" t="str">
        <f ca="1">+IF(OFFSET('Sanitation Data'!$I$30,0,10*ROW('Sanitation Data'!I78))="","",OFFSET('Sanitation Data'!$I$30,0,10*ROW('Sanitation Data'!I78)))</f>
        <v/>
      </c>
      <c r="DM84" s="369" t="str">
        <f ca="1">+IF(OFFSET('Sanitation Data'!$I$31,0,10*ROW('Sanitation Data'!I78))="","",OFFSET('Sanitation Data'!$I$31,0,10*ROW('Sanitation Data'!I78)))</f>
        <v/>
      </c>
      <c r="DN84" s="369" t="str">
        <f ca="1">+IF(OFFSET('Sanitation Data'!$I$32,0,10*ROW('Sanitation Data'!I78))="","",OFFSET('Sanitation Data'!$I$32,0,10*ROW('Sanitation Data'!I78)))</f>
        <v/>
      </c>
      <c r="DO84" s="369" t="str">
        <f ca="1">+IF(OFFSET('Hygiene Data'!$D$11,0,10*ROW('Hygiene Data'!D78))="","",OFFSET('Hygiene Data'!$D$11,0,10*ROW('Hygiene Data'!D78)))</f>
        <v/>
      </c>
      <c r="DP84" s="369" t="str">
        <f ca="1">+IF(OFFSET('Hygiene Data'!$D$12,0,10*ROW('Hygiene Data'!D78))="","",OFFSET('Hygiene Data'!$D$12,0,10*ROW('Hygiene Data'!D78)))</f>
        <v/>
      </c>
      <c r="DQ84" s="369" t="str">
        <f ca="1">+IF(OFFSET('Hygiene Data'!$D$13,0,10*ROW('Hygiene Data'!D78))="","",OFFSET('Hygiene Data'!$D$13,0,10*ROW('Hygiene Data'!D78)))</f>
        <v/>
      </c>
      <c r="DR84" s="369" t="str">
        <f ca="1">+IF(OFFSET('Hygiene Data'!$E$11,0,10*ROW('Hygiene Data'!E78))="","",OFFSET('Hygiene Data'!$E$11,0,10*ROW('Hygiene Data'!E78)))</f>
        <v/>
      </c>
      <c r="DS84" s="369" t="str">
        <f ca="1">+IF(OFFSET('Hygiene Data'!$E$12,0,10*ROW('Hygiene Data'!E78))="","",OFFSET('Hygiene Data'!$E$12,0,10*ROW('Hygiene Data'!E78)))</f>
        <v/>
      </c>
      <c r="DT84" s="369" t="str">
        <f ca="1">+IF(OFFSET('Hygiene Data'!$E$13,0,10*ROW('Hygiene Data'!E78))="","",OFFSET('Hygiene Data'!$E$13,0,10*ROW('Hygiene Data'!E78)))</f>
        <v/>
      </c>
      <c r="DU84" s="369" t="str">
        <f ca="1">+IF(OFFSET('Hygiene Data'!$F$11,0,10*ROW('Hygiene Data'!F78))="","",OFFSET('Hygiene Data'!$F$11,0,10*ROW('Hygiene Data'!F78)))</f>
        <v/>
      </c>
      <c r="DV84" s="369" t="str">
        <f ca="1">+IF(OFFSET('Hygiene Data'!$F$12,0,10*ROW('Hygiene Data'!F78))="","",OFFSET('Hygiene Data'!$F$12,0,10*ROW('Hygiene Data'!F78)))</f>
        <v/>
      </c>
      <c r="DW84" s="369" t="str">
        <f ca="1">+IF(OFFSET('Hygiene Data'!$F$13,0,10*ROW('Hygiene Data'!F78))="","",OFFSET('Hygiene Data'!$F$13,0,10*ROW('Hygiene Data'!F78)))</f>
        <v/>
      </c>
      <c r="DX84" s="369" t="str">
        <f ca="1">+IF(OFFSET('Hygiene Data'!$G$11,0,10*ROW('Hygiene Data'!G78))="","",OFFSET('Hygiene Data'!$G$11,0,10*ROW('Hygiene Data'!G78)))</f>
        <v/>
      </c>
      <c r="DY84" s="369" t="str">
        <f ca="1">+IF(OFFSET('Hygiene Data'!$G$12,0,10*ROW('Hygiene Data'!G78))="","",OFFSET('Hygiene Data'!$G$12,0,10*ROW('Hygiene Data'!G78)))</f>
        <v/>
      </c>
      <c r="DZ84" s="369" t="str">
        <f ca="1">+IF(OFFSET('Hygiene Data'!$G$13,0,10*ROW('Hygiene Data'!G78))="","",OFFSET('Hygiene Data'!$G$13,0,10*ROW('Hygiene Data'!G78)))</f>
        <v/>
      </c>
      <c r="EA84" s="369" t="str">
        <f ca="1">+IF(OFFSET('Hygiene Data'!$H$11,0,10*ROW('Hygiene Data'!H78))="","",OFFSET('Hygiene Data'!$H$11,0,10*ROW('Hygiene Data'!H78)))</f>
        <v/>
      </c>
      <c r="EB84" s="369" t="str">
        <f ca="1">+IF(OFFSET('Hygiene Data'!$H$12,0,10*ROW('Hygiene Data'!H78))="","",OFFSET('Hygiene Data'!$H$12,0,10*ROW('Hygiene Data'!H78)))</f>
        <v/>
      </c>
      <c r="EC84" s="369" t="str">
        <f ca="1">+IF(OFFSET('Hygiene Data'!$H$13,0,10*ROW('Hygiene Data'!H78))="","",OFFSET('Hygiene Data'!$H$13,0,10*ROW('Hygiene Data'!H78)))</f>
        <v/>
      </c>
      <c r="ED84" s="369" t="str">
        <f ca="1">+IF(OFFSET('Hygiene Data'!$I$11,0,10*ROW('Hygiene Data'!I78))="","",OFFSET('Hygiene Data'!$I$11,0,10*ROW('Hygiene Data'!I78)))</f>
        <v/>
      </c>
      <c r="EE84" s="369" t="str">
        <f ca="1">+IF(OFFSET('Hygiene Data'!$I$12,0,10*ROW('Hygiene Data'!I78))="","",OFFSET('Hygiene Data'!$I$12,0,10*ROW('Hygiene Data'!I78)))</f>
        <v/>
      </c>
      <c r="EF84" s="369" t="str">
        <f ca="1">+IF(OFFSET('Hygiene Data'!$I$13,0,10*ROW('Hygiene Data'!I78))="","",OFFSET('Hygiene Data'!$I$13,0,10*ROW('Hygiene Data'!I78)))</f>
        <v/>
      </c>
    </row>
    <row r="85" spans="1:136" x14ac:dyDescent="0.25">
      <c r="A85" s="478" t="str">
        <f ca="1">+IF(OFFSET('Water Data'!$B$2,0,10*ROW('Water Data'!E79))="","",OFFSET('Water Data'!$B$2,0,10*ROW('Water Data'!E79)))</f>
        <v/>
      </c>
      <c r="B85" s="47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5" t="str">
        <f t="shared" ca="1" si="1"/>
        <v/>
      </c>
      <c r="D85" s="50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9" t="str">
        <f ca="1">+IF(OFFSET('Water Data'!$D$27,0,10*ROW('Water Data'!D79))="","",OFFSET('Water Data'!$D$27,0,10*ROW('Water Data'!D79)))</f>
        <v/>
      </c>
      <c r="BT85" s="369" t="str">
        <f ca="1">+IF(OFFSET('Water Data'!$D$28,0,10*ROW('Water Data'!D79))="","",OFFSET('Water Data'!$D$28,0,10*ROW('Water Data'!D79)))</f>
        <v/>
      </c>
      <c r="BU85" s="369" t="str">
        <f ca="1">+IF(OFFSET('Water Data'!$D$29,0,10*ROW('Water Data'!D79))="","",OFFSET('Water Data'!$D$29,0,10*ROW('Water Data'!D79)))</f>
        <v/>
      </c>
      <c r="BV85" s="369" t="str">
        <f ca="1">+IF(OFFSET('Water Data'!$E$27,0,10*ROW('Water Data'!E79))="","",OFFSET('Water Data'!$E$27,0,10*ROW('Water Data'!E79)))</f>
        <v/>
      </c>
      <c r="BW85" s="369" t="str">
        <f ca="1">+IF(OFFSET('Water Data'!$E$28,0,10*ROW('Water Data'!E79))="","",OFFSET('Water Data'!$E$28,0,10*ROW('Water Data'!E79)))</f>
        <v/>
      </c>
      <c r="BX85" s="369" t="str">
        <f ca="1">+IF(OFFSET('Water Data'!$E$29,0,10*ROW('Water Data'!E79))="","",OFFSET('Water Data'!$E$29,0,10*ROW('Water Data'!E79)))</f>
        <v/>
      </c>
      <c r="BY85" s="369" t="str">
        <f ca="1">+IF(OFFSET('Water Data'!$F$27,0,10*ROW('Water Data'!F79))="","",OFFSET('Water Data'!$F$27,0,10*ROW('Water Data'!F79)))</f>
        <v/>
      </c>
      <c r="BZ85" s="369" t="str">
        <f ca="1">+IF(OFFSET('Water Data'!$F$28,0,10*ROW('Water Data'!F79))="","",OFFSET('Water Data'!$F$28,0,10*ROW('Water Data'!F79)))</f>
        <v/>
      </c>
      <c r="CA85" s="369" t="str">
        <f ca="1">+IF(OFFSET('Water Data'!$F$29,0,10*ROW('Water Data'!F79))="","",OFFSET('Water Data'!$F$29,0,10*ROW('Water Data'!F79)))</f>
        <v/>
      </c>
      <c r="CB85" s="369" t="str">
        <f ca="1">+IF(OFFSET('Water Data'!$G$27,0,10*ROW('Water Data'!G79))="","",OFFSET('Water Data'!$G$27,0,10*ROW('Water Data'!G79)))</f>
        <v/>
      </c>
      <c r="CC85" s="369" t="str">
        <f ca="1">+IF(OFFSET('Water Data'!$G$28,0,10*ROW('Water Data'!G79))="","",OFFSET('Water Data'!$G$28,0,10*ROW('Water Data'!G79)))</f>
        <v/>
      </c>
      <c r="CD85" s="369" t="str">
        <f ca="1">+IF(OFFSET('Water Data'!$G$29,0,10*ROW('Water Data'!G79))="","",OFFSET('Water Data'!$G$29,0,10*ROW('Water Data'!G79)))</f>
        <v/>
      </c>
      <c r="CE85" s="369" t="str">
        <f ca="1">+IF(OFFSET('Water Data'!$H$27,0,10*ROW('Water Data'!H79))="","",OFFSET('Water Data'!$H$27,0,10*ROW('Water Data'!H79)))</f>
        <v/>
      </c>
      <c r="CF85" s="369" t="str">
        <f ca="1">+IF(OFFSET('Water Data'!$H$28,0,10*ROW('Water Data'!H79))="","",OFFSET('Water Data'!$H$28,0,10*ROW('Water Data'!H79)))</f>
        <v/>
      </c>
      <c r="CG85" s="369" t="str">
        <f ca="1">+IF(OFFSET('Water Data'!$H$29,0,10*ROW('Water Data'!H79))="","",OFFSET('Water Data'!$H$29,0,10*ROW('Water Data'!H79)))</f>
        <v/>
      </c>
      <c r="CH85" s="369" t="str">
        <f ca="1">+IF(OFFSET('Water Data'!$I$27,0,10*ROW('Water Data'!I79))="","",OFFSET('Water Data'!$I$27,0,10*ROW('Water Data'!I79)))</f>
        <v/>
      </c>
      <c r="CI85" s="369" t="str">
        <f ca="1">+IF(OFFSET('Water Data'!$I$28,0,10*ROW('Water Data'!I79))="","",OFFSET('Water Data'!$I$28,0,10*ROW('Water Data'!I79)))</f>
        <v/>
      </c>
      <c r="CJ85" s="369" t="str">
        <f ca="1">+IF(OFFSET('Water Data'!$I$29,0,10*ROW('Water Data'!I79))="","",OFFSET('Water Data'!$I$29,0,10*ROW('Water Data'!I79)))</f>
        <v/>
      </c>
      <c r="CK85" s="369" t="str">
        <f ca="1">+IF(OFFSET('Sanitation Data'!$D$28,0,10*ROW('Sanitation Data'!D79))="","",OFFSET('Sanitation Data'!$D$28,0,10*ROW('Sanitation Data'!D79)))</f>
        <v/>
      </c>
      <c r="CL85" s="369" t="str">
        <f ca="1">+IF(OFFSET('Sanitation Data'!$D$29,0,10*ROW('Sanitation Data'!D79))="","",OFFSET('Sanitation Data'!$D$29,0,10*ROW('Sanitation Data'!D79)))</f>
        <v/>
      </c>
      <c r="CM85" s="369" t="str">
        <f ca="1">+IF(OFFSET('Sanitation Data'!$D$30,0,10*ROW('Sanitation Data'!D79))="","",OFFSET('Sanitation Data'!$D$30,0,10*ROW('Sanitation Data'!D79)))</f>
        <v/>
      </c>
      <c r="CN85" s="369" t="str">
        <f ca="1">+IF(OFFSET('Sanitation Data'!$D$31,0,10*ROW('Sanitation Data'!D79))="","",OFFSET('Sanitation Data'!$D$31,0,10*ROW('Sanitation Data'!D79)))</f>
        <v/>
      </c>
      <c r="CO85" s="369" t="str">
        <f ca="1">+IF(OFFSET('Sanitation Data'!$D$32,0,10*ROW('Sanitation Data'!D79))="","",OFFSET('Sanitation Data'!$D$32,0,10*ROW('Sanitation Data'!D79)))</f>
        <v/>
      </c>
      <c r="CP85" s="369" t="str">
        <f ca="1">+IF(OFFSET('Sanitation Data'!$E$28,0,10*ROW('Sanitation Data'!E79))="","",OFFSET('Sanitation Data'!$E$28,0,10*ROW('Sanitation Data'!E79)))</f>
        <v/>
      </c>
      <c r="CQ85" s="369" t="str">
        <f ca="1">+IF(OFFSET('Sanitation Data'!$E$29,0,10*ROW('Sanitation Data'!E79))="","",OFFSET('Sanitation Data'!$E$29,0,10*ROW('Sanitation Data'!E79)))</f>
        <v/>
      </c>
      <c r="CR85" s="369" t="str">
        <f ca="1">+IF(OFFSET('Sanitation Data'!$E$30,0,10*ROW('Sanitation Data'!E79))="","",OFFSET('Sanitation Data'!$E$30,0,10*ROW('Sanitation Data'!E79)))</f>
        <v/>
      </c>
      <c r="CS85" s="369" t="str">
        <f ca="1">+IF(OFFSET('Sanitation Data'!$E$31,0,10*ROW('Sanitation Data'!E79))="","",OFFSET('Sanitation Data'!$E$31,0,10*ROW('Sanitation Data'!E79)))</f>
        <v/>
      </c>
      <c r="CT85" s="369" t="str">
        <f ca="1">+IF(OFFSET('Sanitation Data'!$E$32,0,10*ROW('Sanitation Data'!E79))="","",OFFSET('Sanitation Data'!$E$32,0,10*ROW('Sanitation Data'!E79)))</f>
        <v/>
      </c>
      <c r="CU85" s="369" t="str">
        <f ca="1">+IF(OFFSET('Sanitation Data'!$F$28,0,10*ROW('Sanitation Data'!F79))="","",OFFSET('Sanitation Data'!$F$28,0,10*ROW('Sanitation Data'!F79)))</f>
        <v/>
      </c>
      <c r="CV85" s="369" t="str">
        <f ca="1">+IF(OFFSET('Sanitation Data'!$F$29,0,10*ROW('Sanitation Data'!F79))="","",OFFSET('Sanitation Data'!$F$29,0,10*ROW('Sanitation Data'!F79)))</f>
        <v/>
      </c>
      <c r="CW85" s="369" t="str">
        <f ca="1">+IF(OFFSET('Sanitation Data'!$F$30,0,10*ROW('Sanitation Data'!F79))="","",OFFSET('Sanitation Data'!$F$30,0,10*ROW('Sanitation Data'!F79)))</f>
        <v/>
      </c>
      <c r="CX85" s="369" t="str">
        <f ca="1">+IF(OFFSET('Sanitation Data'!$F$31,0,10*ROW('Sanitation Data'!F79))="","",OFFSET('Sanitation Data'!$F$31,0,10*ROW('Sanitation Data'!F79)))</f>
        <v/>
      </c>
      <c r="CY85" s="369" t="str">
        <f ca="1">+IF(OFFSET('Sanitation Data'!$F$32,0,10*ROW('Sanitation Data'!F79))="","",OFFSET('Sanitation Data'!$F$32,0,10*ROW('Sanitation Data'!F79)))</f>
        <v/>
      </c>
      <c r="CZ85" s="369" t="str">
        <f ca="1">+IF(OFFSET('Sanitation Data'!$G$28,0,10*ROW('Sanitation Data'!G79))="","",OFFSET('Sanitation Data'!$G$28,0,10*ROW('Sanitation Data'!G79)))</f>
        <v/>
      </c>
      <c r="DA85" s="369" t="str">
        <f ca="1">+IF(OFFSET('Sanitation Data'!$G$29,0,10*ROW('Sanitation Data'!G79))="","",OFFSET('Sanitation Data'!$G$29,0,10*ROW('Sanitation Data'!G79)))</f>
        <v/>
      </c>
      <c r="DB85" s="369" t="str">
        <f ca="1">+IF(OFFSET('Sanitation Data'!$G$30,0,10*ROW('Sanitation Data'!G79))="","",OFFSET('Sanitation Data'!$G$30,0,10*ROW('Sanitation Data'!G79)))</f>
        <v/>
      </c>
      <c r="DC85" s="369" t="str">
        <f ca="1">+IF(OFFSET('Sanitation Data'!$G$31,0,10*ROW('Sanitation Data'!G79))="","",OFFSET('Sanitation Data'!$G$31,0,10*ROW('Sanitation Data'!G79)))</f>
        <v/>
      </c>
      <c r="DD85" s="369" t="str">
        <f ca="1">+IF(OFFSET('Sanitation Data'!$G$32,0,10*ROW('Sanitation Data'!G79))="","",OFFSET('Sanitation Data'!$G$32,0,10*ROW('Sanitation Data'!G79)))</f>
        <v/>
      </c>
      <c r="DE85" s="369" t="str">
        <f ca="1">+IF(OFFSET('Sanitation Data'!$H$28,0,10*ROW('Sanitation Data'!H79))="","",OFFSET('Sanitation Data'!$H$28,0,10*ROW('Sanitation Data'!H79)))</f>
        <v/>
      </c>
      <c r="DF85" s="369" t="str">
        <f ca="1">+IF(OFFSET('Sanitation Data'!$H$29,0,10*ROW('Sanitation Data'!H79))="","",OFFSET('Sanitation Data'!$H$29,0,10*ROW('Sanitation Data'!H79)))</f>
        <v/>
      </c>
      <c r="DG85" s="369" t="str">
        <f ca="1">+IF(OFFSET('Sanitation Data'!$H$30,0,10*ROW('Sanitation Data'!H79))="","",OFFSET('Sanitation Data'!$H$30,0,10*ROW('Sanitation Data'!H79)))</f>
        <v/>
      </c>
      <c r="DH85" s="369" t="str">
        <f ca="1">+IF(OFFSET('Sanitation Data'!$H$31,0,10*ROW('Sanitation Data'!H79))="","",OFFSET('Sanitation Data'!$H$31,0,10*ROW('Sanitation Data'!H79)))</f>
        <v/>
      </c>
      <c r="DI85" s="369" t="str">
        <f ca="1">+IF(OFFSET('Sanitation Data'!$H$32,0,10*ROW('Sanitation Data'!H79))="","",OFFSET('Sanitation Data'!$H$32,0,10*ROW('Sanitation Data'!H79)))</f>
        <v/>
      </c>
      <c r="DJ85" s="369" t="str">
        <f ca="1">+IF(OFFSET('Sanitation Data'!$I$28,0,10*ROW('Sanitation Data'!I79))="","",OFFSET('Sanitation Data'!$I$28,0,10*ROW('Sanitation Data'!I79)))</f>
        <v/>
      </c>
      <c r="DK85" s="369" t="str">
        <f ca="1">+IF(OFFSET('Sanitation Data'!$I$29,0,10*ROW('Sanitation Data'!I79))="","",OFFSET('Sanitation Data'!$I$29,0,10*ROW('Sanitation Data'!I79)))</f>
        <v/>
      </c>
      <c r="DL85" s="369" t="str">
        <f ca="1">+IF(OFFSET('Sanitation Data'!$I$30,0,10*ROW('Sanitation Data'!I79))="","",OFFSET('Sanitation Data'!$I$30,0,10*ROW('Sanitation Data'!I79)))</f>
        <v/>
      </c>
      <c r="DM85" s="369" t="str">
        <f ca="1">+IF(OFFSET('Sanitation Data'!$I$31,0,10*ROW('Sanitation Data'!I79))="","",OFFSET('Sanitation Data'!$I$31,0,10*ROW('Sanitation Data'!I79)))</f>
        <v/>
      </c>
      <c r="DN85" s="369" t="str">
        <f ca="1">+IF(OFFSET('Sanitation Data'!$I$32,0,10*ROW('Sanitation Data'!I79))="","",OFFSET('Sanitation Data'!$I$32,0,10*ROW('Sanitation Data'!I79)))</f>
        <v/>
      </c>
      <c r="DO85" s="369" t="str">
        <f ca="1">+IF(OFFSET('Hygiene Data'!$D$11,0,10*ROW('Hygiene Data'!D79))="","",OFFSET('Hygiene Data'!$D$11,0,10*ROW('Hygiene Data'!D79)))</f>
        <v/>
      </c>
      <c r="DP85" s="369" t="str">
        <f ca="1">+IF(OFFSET('Hygiene Data'!$D$12,0,10*ROW('Hygiene Data'!D79))="","",OFFSET('Hygiene Data'!$D$12,0,10*ROW('Hygiene Data'!D79)))</f>
        <v/>
      </c>
      <c r="DQ85" s="369" t="str">
        <f ca="1">+IF(OFFSET('Hygiene Data'!$D$13,0,10*ROW('Hygiene Data'!D79))="","",OFFSET('Hygiene Data'!$D$13,0,10*ROW('Hygiene Data'!D79)))</f>
        <v/>
      </c>
      <c r="DR85" s="369" t="str">
        <f ca="1">+IF(OFFSET('Hygiene Data'!$E$11,0,10*ROW('Hygiene Data'!E79))="","",OFFSET('Hygiene Data'!$E$11,0,10*ROW('Hygiene Data'!E79)))</f>
        <v/>
      </c>
      <c r="DS85" s="369" t="str">
        <f ca="1">+IF(OFFSET('Hygiene Data'!$E$12,0,10*ROW('Hygiene Data'!E79))="","",OFFSET('Hygiene Data'!$E$12,0,10*ROW('Hygiene Data'!E79)))</f>
        <v/>
      </c>
      <c r="DT85" s="369" t="str">
        <f ca="1">+IF(OFFSET('Hygiene Data'!$E$13,0,10*ROW('Hygiene Data'!E79))="","",OFFSET('Hygiene Data'!$E$13,0,10*ROW('Hygiene Data'!E79)))</f>
        <v/>
      </c>
      <c r="DU85" s="369" t="str">
        <f ca="1">+IF(OFFSET('Hygiene Data'!$F$11,0,10*ROW('Hygiene Data'!F79))="","",OFFSET('Hygiene Data'!$F$11,0,10*ROW('Hygiene Data'!F79)))</f>
        <v/>
      </c>
      <c r="DV85" s="369" t="str">
        <f ca="1">+IF(OFFSET('Hygiene Data'!$F$12,0,10*ROW('Hygiene Data'!F79))="","",OFFSET('Hygiene Data'!$F$12,0,10*ROW('Hygiene Data'!F79)))</f>
        <v/>
      </c>
      <c r="DW85" s="369" t="str">
        <f ca="1">+IF(OFFSET('Hygiene Data'!$F$13,0,10*ROW('Hygiene Data'!F79))="","",OFFSET('Hygiene Data'!$F$13,0,10*ROW('Hygiene Data'!F79)))</f>
        <v/>
      </c>
      <c r="DX85" s="369" t="str">
        <f ca="1">+IF(OFFSET('Hygiene Data'!$G$11,0,10*ROW('Hygiene Data'!G79))="","",OFFSET('Hygiene Data'!$G$11,0,10*ROW('Hygiene Data'!G79)))</f>
        <v/>
      </c>
      <c r="DY85" s="369" t="str">
        <f ca="1">+IF(OFFSET('Hygiene Data'!$G$12,0,10*ROW('Hygiene Data'!G79))="","",OFFSET('Hygiene Data'!$G$12,0,10*ROW('Hygiene Data'!G79)))</f>
        <v/>
      </c>
      <c r="DZ85" s="369" t="str">
        <f ca="1">+IF(OFFSET('Hygiene Data'!$G$13,0,10*ROW('Hygiene Data'!G79))="","",OFFSET('Hygiene Data'!$G$13,0,10*ROW('Hygiene Data'!G79)))</f>
        <v/>
      </c>
      <c r="EA85" s="369" t="str">
        <f ca="1">+IF(OFFSET('Hygiene Data'!$H$11,0,10*ROW('Hygiene Data'!H79))="","",OFFSET('Hygiene Data'!$H$11,0,10*ROW('Hygiene Data'!H79)))</f>
        <v/>
      </c>
      <c r="EB85" s="369" t="str">
        <f ca="1">+IF(OFFSET('Hygiene Data'!$H$12,0,10*ROW('Hygiene Data'!H79))="","",OFFSET('Hygiene Data'!$H$12,0,10*ROW('Hygiene Data'!H79)))</f>
        <v/>
      </c>
      <c r="EC85" s="369" t="str">
        <f ca="1">+IF(OFFSET('Hygiene Data'!$H$13,0,10*ROW('Hygiene Data'!H79))="","",OFFSET('Hygiene Data'!$H$13,0,10*ROW('Hygiene Data'!H79)))</f>
        <v/>
      </c>
      <c r="ED85" s="369" t="str">
        <f ca="1">+IF(OFFSET('Hygiene Data'!$I$11,0,10*ROW('Hygiene Data'!I79))="","",OFFSET('Hygiene Data'!$I$11,0,10*ROW('Hygiene Data'!I79)))</f>
        <v/>
      </c>
      <c r="EE85" s="369" t="str">
        <f ca="1">+IF(OFFSET('Hygiene Data'!$I$12,0,10*ROW('Hygiene Data'!I79))="","",OFFSET('Hygiene Data'!$I$12,0,10*ROW('Hygiene Data'!I79)))</f>
        <v/>
      </c>
      <c r="EF85" s="369" t="str">
        <f ca="1">+IF(OFFSET('Hygiene Data'!$I$13,0,10*ROW('Hygiene Data'!I79))="","",OFFSET('Hygiene Data'!$I$13,0,10*ROW('Hygiene Data'!I79)))</f>
        <v/>
      </c>
    </row>
    <row r="86" spans="1:136" x14ac:dyDescent="0.25">
      <c r="A86" s="478" t="str">
        <f ca="1">+IF(OFFSET('Water Data'!$B$2,0,10*ROW('Water Data'!E80))="","",OFFSET('Water Data'!$B$2,0,10*ROW('Water Data'!E80)))</f>
        <v/>
      </c>
      <c r="B86" s="47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5" t="str">
        <f t="shared" ca="1" si="1"/>
        <v/>
      </c>
      <c r="D86" s="50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9" t="str">
        <f ca="1">+IF(OFFSET('Water Data'!$D$27,0,10*ROW('Water Data'!D80))="","",OFFSET('Water Data'!$D$27,0,10*ROW('Water Data'!D80)))</f>
        <v/>
      </c>
      <c r="BT86" s="369" t="str">
        <f ca="1">+IF(OFFSET('Water Data'!$D$28,0,10*ROW('Water Data'!D80))="","",OFFSET('Water Data'!$D$28,0,10*ROW('Water Data'!D80)))</f>
        <v/>
      </c>
      <c r="BU86" s="369" t="str">
        <f ca="1">+IF(OFFSET('Water Data'!$D$29,0,10*ROW('Water Data'!D80))="","",OFFSET('Water Data'!$D$29,0,10*ROW('Water Data'!D80)))</f>
        <v/>
      </c>
      <c r="BV86" s="369" t="str">
        <f ca="1">+IF(OFFSET('Water Data'!$E$27,0,10*ROW('Water Data'!E80))="","",OFFSET('Water Data'!$E$27,0,10*ROW('Water Data'!E80)))</f>
        <v/>
      </c>
      <c r="BW86" s="369" t="str">
        <f ca="1">+IF(OFFSET('Water Data'!$E$28,0,10*ROW('Water Data'!E80))="","",OFFSET('Water Data'!$E$28,0,10*ROW('Water Data'!E80)))</f>
        <v/>
      </c>
      <c r="BX86" s="369" t="str">
        <f ca="1">+IF(OFFSET('Water Data'!$E$29,0,10*ROW('Water Data'!E80))="","",OFFSET('Water Data'!$E$29,0,10*ROW('Water Data'!E80)))</f>
        <v/>
      </c>
      <c r="BY86" s="369" t="str">
        <f ca="1">+IF(OFFSET('Water Data'!$F$27,0,10*ROW('Water Data'!F80))="","",OFFSET('Water Data'!$F$27,0,10*ROW('Water Data'!F80)))</f>
        <v/>
      </c>
      <c r="BZ86" s="369" t="str">
        <f ca="1">+IF(OFFSET('Water Data'!$F$28,0,10*ROW('Water Data'!F80))="","",OFFSET('Water Data'!$F$28,0,10*ROW('Water Data'!F80)))</f>
        <v/>
      </c>
      <c r="CA86" s="369" t="str">
        <f ca="1">+IF(OFFSET('Water Data'!$F$29,0,10*ROW('Water Data'!F80))="","",OFFSET('Water Data'!$F$29,0,10*ROW('Water Data'!F80)))</f>
        <v/>
      </c>
      <c r="CB86" s="369" t="str">
        <f ca="1">+IF(OFFSET('Water Data'!$G$27,0,10*ROW('Water Data'!G80))="","",OFFSET('Water Data'!$G$27,0,10*ROW('Water Data'!G80)))</f>
        <v/>
      </c>
      <c r="CC86" s="369" t="str">
        <f ca="1">+IF(OFFSET('Water Data'!$G$28,0,10*ROW('Water Data'!G80))="","",OFFSET('Water Data'!$G$28,0,10*ROW('Water Data'!G80)))</f>
        <v/>
      </c>
      <c r="CD86" s="369" t="str">
        <f ca="1">+IF(OFFSET('Water Data'!$G$29,0,10*ROW('Water Data'!G80))="","",OFFSET('Water Data'!$G$29,0,10*ROW('Water Data'!G80)))</f>
        <v/>
      </c>
      <c r="CE86" s="369" t="str">
        <f ca="1">+IF(OFFSET('Water Data'!$H$27,0,10*ROW('Water Data'!H80))="","",OFFSET('Water Data'!$H$27,0,10*ROW('Water Data'!H80)))</f>
        <v/>
      </c>
      <c r="CF86" s="369" t="str">
        <f ca="1">+IF(OFFSET('Water Data'!$H$28,0,10*ROW('Water Data'!H80))="","",OFFSET('Water Data'!$H$28,0,10*ROW('Water Data'!H80)))</f>
        <v/>
      </c>
      <c r="CG86" s="369" t="str">
        <f ca="1">+IF(OFFSET('Water Data'!$H$29,0,10*ROW('Water Data'!H80))="","",OFFSET('Water Data'!$H$29,0,10*ROW('Water Data'!H80)))</f>
        <v/>
      </c>
      <c r="CH86" s="369" t="str">
        <f ca="1">+IF(OFFSET('Water Data'!$I$27,0,10*ROW('Water Data'!I80))="","",OFFSET('Water Data'!$I$27,0,10*ROW('Water Data'!I80)))</f>
        <v/>
      </c>
      <c r="CI86" s="369" t="str">
        <f ca="1">+IF(OFFSET('Water Data'!$I$28,0,10*ROW('Water Data'!I80))="","",OFFSET('Water Data'!$I$28,0,10*ROW('Water Data'!I80)))</f>
        <v/>
      </c>
      <c r="CJ86" s="369" t="str">
        <f ca="1">+IF(OFFSET('Water Data'!$I$29,0,10*ROW('Water Data'!I80))="","",OFFSET('Water Data'!$I$29,0,10*ROW('Water Data'!I80)))</f>
        <v/>
      </c>
      <c r="CK86" s="369" t="str">
        <f ca="1">+IF(OFFSET('Sanitation Data'!$D$28,0,10*ROW('Sanitation Data'!D80))="","",OFFSET('Sanitation Data'!$D$28,0,10*ROW('Sanitation Data'!D80)))</f>
        <v/>
      </c>
      <c r="CL86" s="369" t="str">
        <f ca="1">+IF(OFFSET('Sanitation Data'!$D$29,0,10*ROW('Sanitation Data'!D80))="","",OFFSET('Sanitation Data'!$D$29,0,10*ROW('Sanitation Data'!D80)))</f>
        <v/>
      </c>
      <c r="CM86" s="369" t="str">
        <f ca="1">+IF(OFFSET('Sanitation Data'!$D$30,0,10*ROW('Sanitation Data'!D80))="","",OFFSET('Sanitation Data'!$D$30,0,10*ROW('Sanitation Data'!D80)))</f>
        <v/>
      </c>
      <c r="CN86" s="369" t="str">
        <f ca="1">+IF(OFFSET('Sanitation Data'!$D$31,0,10*ROW('Sanitation Data'!D80))="","",OFFSET('Sanitation Data'!$D$31,0,10*ROW('Sanitation Data'!D80)))</f>
        <v/>
      </c>
      <c r="CO86" s="369" t="str">
        <f ca="1">+IF(OFFSET('Sanitation Data'!$D$32,0,10*ROW('Sanitation Data'!D80))="","",OFFSET('Sanitation Data'!$D$32,0,10*ROW('Sanitation Data'!D80)))</f>
        <v/>
      </c>
      <c r="CP86" s="369" t="str">
        <f ca="1">+IF(OFFSET('Sanitation Data'!$E$28,0,10*ROW('Sanitation Data'!E80))="","",OFFSET('Sanitation Data'!$E$28,0,10*ROW('Sanitation Data'!E80)))</f>
        <v/>
      </c>
      <c r="CQ86" s="369" t="str">
        <f ca="1">+IF(OFFSET('Sanitation Data'!$E$29,0,10*ROW('Sanitation Data'!E80))="","",OFFSET('Sanitation Data'!$E$29,0,10*ROW('Sanitation Data'!E80)))</f>
        <v/>
      </c>
      <c r="CR86" s="369" t="str">
        <f ca="1">+IF(OFFSET('Sanitation Data'!$E$30,0,10*ROW('Sanitation Data'!E80))="","",OFFSET('Sanitation Data'!$E$30,0,10*ROW('Sanitation Data'!E80)))</f>
        <v/>
      </c>
      <c r="CS86" s="369" t="str">
        <f ca="1">+IF(OFFSET('Sanitation Data'!$E$31,0,10*ROW('Sanitation Data'!E80))="","",OFFSET('Sanitation Data'!$E$31,0,10*ROW('Sanitation Data'!E80)))</f>
        <v/>
      </c>
      <c r="CT86" s="369" t="str">
        <f ca="1">+IF(OFFSET('Sanitation Data'!$E$32,0,10*ROW('Sanitation Data'!E80))="","",OFFSET('Sanitation Data'!$E$32,0,10*ROW('Sanitation Data'!E80)))</f>
        <v/>
      </c>
      <c r="CU86" s="369" t="str">
        <f ca="1">+IF(OFFSET('Sanitation Data'!$F$28,0,10*ROW('Sanitation Data'!F80))="","",OFFSET('Sanitation Data'!$F$28,0,10*ROW('Sanitation Data'!F80)))</f>
        <v/>
      </c>
      <c r="CV86" s="369" t="str">
        <f ca="1">+IF(OFFSET('Sanitation Data'!$F$29,0,10*ROW('Sanitation Data'!F80))="","",OFFSET('Sanitation Data'!$F$29,0,10*ROW('Sanitation Data'!F80)))</f>
        <v/>
      </c>
      <c r="CW86" s="369" t="str">
        <f ca="1">+IF(OFFSET('Sanitation Data'!$F$30,0,10*ROW('Sanitation Data'!F80))="","",OFFSET('Sanitation Data'!$F$30,0,10*ROW('Sanitation Data'!F80)))</f>
        <v/>
      </c>
      <c r="CX86" s="369" t="str">
        <f ca="1">+IF(OFFSET('Sanitation Data'!$F$31,0,10*ROW('Sanitation Data'!F80))="","",OFFSET('Sanitation Data'!$F$31,0,10*ROW('Sanitation Data'!F80)))</f>
        <v/>
      </c>
      <c r="CY86" s="369" t="str">
        <f ca="1">+IF(OFFSET('Sanitation Data'!$F$32,0,10*ROW('Sanitation Data'!F80))="","",OFFSET('Sanitation Data'!$F$32,0,10*ROW('Sanitation Data'!F80)))</f>
        <v/>
      </c>
      <c r="CZ86" s="369" t="str">
        <f ca="1">+IF(OFFSET('Sanitation Data'!$G$28,0,10*ROW('Sanitation Data'!G80))="","",OFFSET('Sanitation Data'!$G$28,0,10*ROW('Sanitation Data'!G80)))</f>
        <v/>
      </c>
      <c r="DA86" s="369" t="str">
        <f ca="1">+IF(OFFSET('Sanitation Data'!$G$29,0,10*ROW('Sanitation Data'!G80))="","",OFFSET('Sanitation Data'!$G$29,0,10*ROW('Sanitation Data'!G80)))</f>
        <v/>
      </c>
      <c r="DB86" s="369" t="str">
        <f ca="1">+IF(OFFSET('Sanitation Data'!$G$30,0,10*ROW('Sanitation Data'!G80))="","",OFFSET('Sanitation Data'!$G$30,0,10*ROW('Sanitation Data'!G80)))</f>
        <v/>
      </c>
      <c r="DC86" s="369" t="str">
        <f ca="1">+IF(OFFSET('Sanitation Data'!$G$31,0,10*ROW('Sanitation Data'!G80))="","",OFFSET('Sanitation Data'!$G$31,0,10*ROW('Sanitation Data'!G80)))</f>
        <v/>
      </c>
      <c r="DD86" s="369" t="str">
        <f ca="1">+IF(OFFSET('Sanitation Data'!$G$32,0,10*ROW('Sanitation Data'!G80))="","",OFFSET('Sanitation Data'!$G$32,0,10*ROW('Sanitation Data'!G80)))</f>
        <v/>
      </c>
      <c r="DE86" s="369" t="str">
        <f ca="1">+IF(OFFSET('Sanitation Data'!$H$28,0,10*ROW('Sanitation Data'!H80))="","",OFFSET('Sanitation Data'!$H$28,0,10*ROW('Sanitation Data'!H80)))</f>
        <v/>
      </c>
      <c r="DF86" s="369" t="str">
        <f ca="1">+IF(OFFSET('Sanitation Data'!$H$29,0,10*ROW('Sanitation Data'!H80))="","",OFFSET('Sanitation Data'!$H$29,0,10*ROW('Sanitation Data'!H80)))</f>
        <v/>
      </c>
      <c r="DG86" s="369" t="str">
        <f ca="1">+IF(OFFSET('Sanitation Data'!$H$30,0,10*ROW('Sanitation Data'!H80))="","",OFFSET('Sanitation Data'!$H$30,0,10*ROW('Sanitation Data'!H80)))</f>
        <v/>
      </c>
      <c r="DH86" s="369" t="str">
        <f ca="1">+IF(OFFSET('Sanitation Data'!$H$31,0,10*ROW('Sanitation Data'!H80))="","",OFFSET('Sanitation Data'!$H$31,0,10*ROW('Sanitation Data'!H80)))</f>
        <v/>
      </c>
      <c r="DI86" s="369" t="str">
        <f ca="1">+IF(OFFSET('Sanitation Data'!$H$32,0,10*ROW('Sanitation Data'!H80))="","",OFFSET('Sanitation Data'!$H$32,0,10*ROW('Sanitation Data'!H80)))</f>
        <v/>
      </c>
      <c r="DJ86" s="369" t="str">
        <f ca="1">+IF(OFFSET('Sanitation Data'!$I$28,0,10*ROW('Sanitation Data'!I80))="","",OFFSET('Sanitation Data'!$I$28,0,10*ROW('Sanitation Data'!I80)))</f>
        <v/>
      </c>
      <c r="DK86" s="369" t="str">
        <f ca="1">+IF(OFFSET('Sanitation Data'!$I$29,0,10*ROW('Sanitation Data'!I80))="","",OFFSET('Sanitation Data'!$I$29,0,10*ROW('Sanitation Data'!I80)))</f>
        <v/>
      </c>
      <c r="DL86" s="369" t="str">
        <f ca="1">+IF(OFFSET('Sanitation Data'!$I$30,0,10*ROW('Sanitation Data'!I80))="","",OFFSET('Sanitation Data'!$I$30,0,10*ROW('Sanitation Data'!I80)))</f>
        <v/>
      </c>
      <c r="DM86" s="369" t="str">
        <f ca="1">+IF(OFFSET('Sanitation Data'!$I$31,0,10*ROW('Sanitation Data'!I80))="","",OFFSET('Sanitation Data'!$I$31,0,10*ROW('Sanitation Data'!I80)))</f>
        <v/>
      </c>
      <c r="DN86" s="369" t="str">
        <f ca="1">+IF(OFFSET('Sanitation Data'!$I$32,0,10*ROW('Sanitation Data'!I80))="","",OFFSET('Sanitation Data'!$I$32,0,10*ROW('Sanitation Data'!I80)))</f>
        <v/>
      </c>
      <c r="DO86" s="369" t="str">
        <f ca="1">+IF(OFFSET('Hygiene Data'!$D$11,0,10*ROW('Hygiene Data'!D80))="","",OFFSET('Hygiene Data'!$D$11,0,10*ROW('Hygiene Data'!D80)))</f>
        <v/>
      </c>
      <c r="DP86" s="369" t="str">
        <f ca="1">+IF(OFFSET('Hygiene Data'!$D$12,0,10*ROW('Hygiene Data'!D80))="","",OFFSET('Hygiene Data'!$D$12,0,10*ROW('Hygiene Data'!D80)))</f>
        <v/>
      </c>
      <c r="DQ86" s="369" t="str">
        <f ca="1">+IF(OFFSET('Hygiene Data'!$D$13,0,10*ROW('Hygiene Data'!D80))="","",OFFSET('Hygiene Data'!$D$13,0,10*ROW('Hygiene Data'!D80)))</f>
        <v/>
      </c>
      <c r="DR86" s="369" t="str">
        <f ca="1">+IF(OFFSET('Hygiene Data'!$E$11,0,10*ROW('Hygiene Data'!E80))="","",OFFSET('Hygiene Data'!$E$11,0,10*ROW('Hygiene Data'!E80)))</f>
        <v/>
      </c>
      <c r="DS86" s="369" t="str">
        <f ca="1">+IF(OFFSET('Hygiene Data'!$E$12,0,10*ROW('Hygiene Data'!E80))="","",OFFSET('Hygiene Data'!$E$12,0,10*ROW('Hygiene Data'!E80)))</f>
        <v/>
      </c>
      <c r="DT86" s="369" t="str">
        <f ca="1">+IF(OFFSET('Hygiene Data'!$E$13,0,10*ROW('Hygiene Data'!E80))="","",OFFSET('Hygiene Data'!$E$13,0,10*ROW('Hygiene Data'!E80)))</f>
        <v/>
      </c>
      <c r="DU86" s="369" t="str">
        <f ca="1">+IF(OFFSET('Hygiene Data'!$F$11,0,10*ROW('Hygiene Data'!F80))="","",OFFSET('Hygiene Data'!$F$11,0,10*ROW('Hygiene Data'!F80)))</f>
        <v/>
      </c>
      <c r="DV86" s="369" t="str">
        <f ca="1">+IF(OFFSET('Hygiene Data'!$F$12,0,10*ROW('Hygiene Data'!F80))="","",OFFSET('Hygiene Data'!$F$12,0,10*ROW('Hygiene Data'!F80)))</f>
        <v/>
      </c>
      <c r="DW86" s="369" t="str">
        <f ca="1">+IF(OFFSET('Hygiene Data'!$F$13,0,10*ROW('Hygiene Data'!F80))="","",OFFSET('Hygiene Data'!$F$13,0,10*ROW('Hygiene Data'!F80)))</f>
        <v/>
      </c>
      <c r="DX86" s="369" t="str">
        <f ca="1">+IF(OFFSET('Hygiene Data'!$G$11,0,10*ROW('Hygiene Data'!G80))="","",OFFSET('Hygiene Data'!$G$11,0,10*ROW('Hygiene Data'!G80)))</f>
        <v/>
      </c>
      <c r="DY86" s="369" t="str">
        <f ca="1">+IF(OFFSET('Hygiene Data'!$G$12,0,10*ROW('Hygiene Data'!G80))="","",OFFSET('Hygiene Data'!$G$12,0,10*ROW('Hygiene Data'!G80)))</f>
        <v/>
      </c>
      <c r="DZ86" s="369" t="str">
        <f ca="1">+IF(OFFSET('Hygiene Data'!$G$13,0,10*ROW('Hygiene Data'!G80))="","",OFFSET('Hygiene Data'!$G$13,0,10*ROW('Hygiene Data'!G80)))</f>
        <v/>
      </c>
      <c r="EA86" s="369" t="str">
        <f ca="1">+IF(OFFSET('Hygiene Data'!$H$11,0,10*ROW('Hygiene Data'!H80))="","",OFFSET('Hygiene Data'!$H$11,0,10*ROW('Hygiene Data'!H80)))</f>
        <v/>
      </c>
      <c r="EB86" s="369" t="str">
        <f ca="1">+IF(OFFSET('Hygiene Data'!$H$12,0,10*ROW('Hygiene Data'!H80))="","",OFFSET('Hygiene Data'!$H$12,0,10*ROW('Hygiene Data'!H80)))</f>
        <v/>
      </c>
      <c r="EC86" s="369" t="str">
        <f ca="1">+IF(OFFSET('Hygiene Data'!$H$13,0,10*ROW('Hygiene Data'!H80))="","",OFFSET('Hygiene Data'!$H$13,0,10*ROW('Hygiene Data'!H80)))</f>
        <v/>
      </c>
      <c r="ED86" s="369" t="str">
        <f ca="1">+IF(OFFSET('Hygiene Data'!$I$11,0,10*ROW('Hygiene Data'!I80))="","",OFFSET('Hygiene Data'!$I$11,0,10*ROW('Hygiene Data'!I80)))</f>
        <v/>
      </c>
      <c r="EE86" s="369" t="str">
        <f ca="1">+IF(OFFSET('Hygiene Data'!$I$12,0,10*ROW('Hygiene Data'!I80))="","",OFFSET('Hygiene Data'!$I$12,0,10*ROW('Hygiene Data'!I80)))</f>
        <v/>
      </c>
      <c r="EF86" s="369" t="str">
        <f ca="1">+IF(OFFSET('Hygiene Data'!$I$13,0,10*ROW('Hygiene Data'!I80))="","",OFFSET('Hygiene Data'!$I$13,0,10*ROW('Hygiene Data'!I80)))</f>
        <v/>
      </c>
    </row>
    <row r="87" spans="1:136" x14ac:dyDescent="0.25">
      <c r="A87" s="478" t="str">
        <f ca="1">+IF(OFFSET('Water Data'!$B$2,0,10*ROW('Water Data'!E81))="","",OFFSET('Water Data'!$B$2,0,10*ROW('Water Data'!E81)))</f>
        <v/>
      </c>
      <c r="B87" s="47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5" t="str">
        <f t="shared" ca="1" si="1"/>
        <v/>
      </c>
      <c r="D87" s="50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9" t="str">
        <f ca="1">+IF(OFFSET('Water Data'!$D$27,0,10*ROW('Water Data'!D81))="","",OFFSET('Water Data'!$D$27,0,10*ROW('Water Data'!D81)))</f>
        <v/>
      </c>
      <c r="BT87" s="369" t="str">
        <f ca="1">+IF(OFFSET('Water Data'!$D$28,0,10*ROW('Water Data'!D81))="","",OFFSET('Water Data'!$D$28,0,10*ROW('Water Data'!D81)))</f>
        <v/>
      </c>
      <c r="BU87" s="369" t="str">
        <f ca="1">+IF(OFFSET('Water Data'!$D$29,0,10*ROW('Water Data'!D81))="","",OFFSET('Water Data'!$D$29,0,10*ROW('Water Data'!D81)))</f>
        <v/>
      </c>
      <c r="BV87" s="369" t="str">
        <f ca="1">+IF(OFFSET('Water Data'!$E$27,0,10*ROW('Water Data'!E81))="","",OFFSET('Water Data'!$E$27,0,10*ROW('Water Data'!E81)))</f>
        <v/>
      </c>
      <c r="BW87" s="369" t="str">
        <f ca="1">+IF(OFFSET('Water Data'!$E$28,0,10*ROW('Water Data'!E81))="","",OFFSET('Water Data'!$E$28,0,10*ROW('Water Data'!E81)))</f>
        <v/>
      </c>
      <c r="BX87" s="369" t="str">
        <f ca="1">+IF(OFFSET('Water Data'!$E$29,0,10*ROW('Water Data'!E81))="","",OFFSET('Water Data'!$E$29,0,10*ROW('Water Data'!E81)))</f>
        <v/>
      </c>
      <c r="BY87" s="369" t="str">
        <f ca="1">+IF(OFFSET('Water Data'!$F$27,0,10*ROW('Water Data'!F81))="","",OFFSET('Water Data'!$F$27,0,10*ROW('Water Data'!F81)))</f>
        <v/>
      </c>
      <c r="BZ87" s="369" t="str">
        <f ca="1">+IF(OFFSET('Water Data'!$F$28,0,10*ROW('Water Data'!F81))="","",OFFSET('Water Data'!$F$28,0,10*ROW('Water Data'!F81)))</f>
        <v/>
      </c>
      <c r="CA87" s="369" t="str">
        <f ca="1">+IF(OFFSET('Water Data'!$F$29,0,10*ROW('Water Data'!F81))="","",OFFSET('Water Data'!$F$29,0,10*ROW('Water Data'!F81)))</f>
        <v/>
      </c>
      <c r="CB87" s="369" t="str">
        <f ca="1">+IF(OFFSET('Water Data'!$G$27,0,10*ROW('Water Data'!G81))="","",OFFSET('Water Data'!$G$27,0,10*ROW('Water Data'!G81)))</f>
        <v/>
      </c>
      <c r="CC87" s="369" t="str">
        <f ca="1">+IF(OFFSET('Water Data'!$G$28,0,10*ROW('Water Data'!G81))="","",OFFSET('Water Data'!$G$28,0,10*ROW('Water Data'!G81)))</f>
        <v/>
      </c>
      <c r="CD87" s="369" t="str">
        <f ca="1">+IF(OFFSET('Water Data'!$G$29,0,10*ROW('Water Data'!G81))="","",OFFSET('Water Data'!$G$29,0,10*ROW('Water Data'!G81)))</f>
        <v/>
      </c>
      <c r="CE87" s="369" t="str">
        <f ca="1">+IF(OFFSET('Water Data'!$H$27,0,10*ROW('Water Data'!H81))="","",OFFSET('Water Data'!$H$27,0,10*ROW('Water Data'!H81)))</f>
        <v/>
      </c>
      <c r="CF87" s="369" t="str">
        <f ca="1">+IF(OFFSET('Water Data'!$H$28,0,10*ROW('Water Data'!H81))="","",OFFSET('Water Data'!$H$28,0,10*ROW('Water Data'!H81)))</f>
        <v/>
      </c>
      <c r="CG87" s="369" t="str">
        <f ca="1">+IF(OFFSET('Water Data'!$H$29,0,10*ROW('Water Data'!H81))="","",OFFSET('Water Data'!$H$29,0,10*ROW('Water Data'!H81)))</f>
        <v/>
      </c>
      <c r="CH87" s="369" t="str">
        <f ca="1">+IF(OFFSET('Water Data'!$I$27,0,10*ROW('Water Data'!I81))="","",OFFSET('Water Data'!$I$27,0,10*ROW('Water Data'!I81)))</f>
        <v/>
      </c>
      <c r="CI87" s="369" t="str">
        <f ca="1">+IF(OFFSET('Water Data'!$I$28,0,10*ROW('Water Data'!I81))="","",OFFSET('Water Data'!$I$28,0,10*ROW('Water Data'!I81)))</f>
        <v/>
      </c>
      <c r="CJ87" s="369" t="str">
        <f ca="1">+IF(OFFSET('Water Data'!$I$29,0,10*ROW('Water Data'!I81))="","",OFFSET('Water Data'!$I$29,0,10*ROW('Water Data'!I81)))</f>
        <v/>
      </c>
      <c r="CK87" s="369" t="str">
        <f ca="1">+IF(OFFSET('Sanitation Data'!$D$28,0,10*ROW('Sanitation Data'!D81))="","",OFFSET('Sanitation Data'!$D$28,0,10*ROW('Sanitation Data'!D81)))</f>
        <v/>
      </c>
      <c r="CL87" s="369" t="str">
        <f ca="1">+IF(OFFSET('Sanitation Data'!$D$29,0,10*ROW('Sanitation Data'!D81))="","",OFFSET('Sanitation Data'!$D$29,0,10*ROW('Sanitation Data'!D81)))</f>
        <v/>
      </c>
      <c r="CM87" s="369" t="str">
        <f ca="1">+IF(OFFSET('Sanitation Data'!$D$30,0,10*ROW('Sanitation Data'!D81))="","",OFFSET('Sanitation Data'!$D$30,0,10*ROW('Sanitation Data'!D81)))</f>
        <v/>
      </c>
      <c r="CN87" s="369" t="str">
        <f ca="1">+IF(OFFSET('Sanitation Data'!$D$31,0,10*ROW('Sanitation Data'!D81))="","",OFFSET('Sanitation Data'!$D$31,0,10*ROW('Sanitation Data'!D81)))</f>
        <v/>
      </c>
      <c r="CO87" s="369" t="str">
        <f ca="1">+IF(OFFSET('Sanitation Data'!$D$32,0,10*ROW('Sanitation Data'!D81))="","",OFFSET('Sanitation Data'!$D$32,0,10*ROW('Sanitation Data'!D81)))</f>
        <v/>
      </c>
      <c r="CP87" s="369" t="str">
        <f ca="1">+IF(OFFSET('Sanitation Data'!$E$28,0,10*ROW('Sanitation Data'!E81))="","",OFFSET('Sanitation Data'!$E$28,0,10*ROW('Sanitation Data'!E81)))</f>
        <v/>
      </c>
      <c r="CQ87" s="369" t="str">
        <f ca="1">+IF(OFFSET('Sanitation Data'!$E$29,0,10*ROW('Sanitation Data'!E81))="","",OFFSET('Sanitation Data'!$E$29,0,10*ROW('Sanitation Data'!E81)))</f>
        <v/>
      </c>
      <c r="CR87" s="369" t="str">
        <f ca="1">+IF(OFFSET('Sanitation Data'!$E$30,0,10*ROW('Sanitation Data'!E81))="","",OFFSET('Sanitation Data'!$E$30,0,10*ROW('Sanitation Data'!E81)))</f>
        <v/>
      </c>
      <c r="CS87" s="369" t="str">
        <f ca="1">+IF(OFFSET('Sanitation Data'!$E$31,0,10*ROW('Sanitation Data'!E81))="","",OFFSET('Sanitation Data'!$E$31,0,10*ROW('Sanitation Data'!E81)))</f>
        <v/>
      </c>
      <c r="CT87" s="369" t="str">
        <f ca="1">+IF(OFFSET('Sanitation Data'!$E$32,0,10*ROW('Sanitation Data'!E81))="","",OFFSET('Sanitation Data'!$E$32,0,10*ROW('Sanitation Data'!E81)))</f>
        <v/>
      </c>
      <c r="CU87" s="369" t="str">
        <f ca="1">+IF(OFFSET('Sanitation Data'!$F$28,0,10*ROW('Sanitation Data'!F81))="","",OFFSET('Sanitation Data'!$F$28,0,10*ROW('Sanitation Data'!F81)))</f>
        <v/>
      </c>
      <c r="CV87" s="369" t="str">
        <f ca="1">+IF(OFFSET('Sanitation Data'!$F$29,0,10*ROW('Sanitation Data'!F81))="","",OFFSET('Sanitation Data'!$F$29,0,10*ROW('Sanitation Data'!F81)))</f>
        <v/>
      </c>
      <c r="CW87" s="369" t="str">
        <f ca="1">+IF(OFFSET('Sanitation Data'!$F$30,0,10*ROW('Sanitation Data'!F81))="","",OFFSET('Sanitation Data'!$F$30,0,10*ROW('Sanitation Data'!F81)))</f>
        <v/>
      </c>
      <c r="CX87" s="369" t="str">
        <f ca="1">+IF(OFFSET('Sanitation Data'!$F$31,0,10*ROW('Sanitation Data'!F81))="","",OFFSET('Sanitation Data'!$F$31,0,10*ROW('Sanitation Data'!F81)))</f>
        <v/>
      </c>
      <c r="CY87" s="369" t="str">
        <f ca="1">+IF(OFFSET('Sanitation Data'!$F$32,0,10*ROW('Sanitation Data'!F81))="","",OFFSET('Sanitation Data'!$F$32,0,10*ROW('Sanitation Data'!F81)))</f>
        <v/>
      </c>
      <c r="CZ87" s="369" t="str">
        <f ca="1">+IF(OFFSET('Sanitation Data'!$G$28,0,10*ROW('Sanitation Data'!G81))="","",OFFSET('Sanitation Data'!$G$28,0,10*ROW('Sanitation Data'!G81)))</f>
        <v/>
      </c>
      <c r="DA87" s="369" t="str">
        <f ca="1">+IF(OFFSET('Sanitation Data'!$G$29,0,10*ROW('Sanitation Data'!G81))="","",OFFSET('Sanitation Data'!$G$29,0,10*ROW('Sanitation Data'!G81)))</f>
        <v/>
      </c>
      <c r="DB87" s="369" t="str">
        <f ca="1">+IF(OFFSET('Sanitation Data'!$G$30,0,10*ROW('Sanitation Data'!G81))="","",OFFSET('Sanitation Data'!$G$30,0,10*ROW('Sanitation Data'!G81)))</f>
        <v/>
      </c>
      <c r="DC87" s="369" t="str">
        <f ca="1">+IF(OFFSET('Sanitation Data'!$G$31,0,10*ROW('Sanitation Data'!G81))="","",OFFSET('Sanitation Data'!$G$31,0,10*ROW('Sanitation Data'!G81)))</f>
        <v/>
      </c>
      <c r="DD87" s="369" t="str">
        <f ca="1">+IF(OFFSET('Sanitation Data'!$G$32,0,10*ROW('Sanitation Data'!G81))="","",OFFSET('Sanitation Data'!$G$32,0,10*ROW('Sanitation Data'!G81)))</f>
        <v/>
      </c>
      <c r="DE87" s="369" t="str">
        <f ca="1">+IF(OFFSET('Sanitation Data'!$H$28,0,10*ROW('Sanitation Data'!H81))="","",OFFSET('Sanitation Data'!$H$28,0,10*ROW('Sanitation Data'!H81)))</f>
        <v/>
      </c>
      <c r="DF87" s="369" t="str">
        <f ca="1">+IF(OFFSET('Sanitation Data'!$H$29,0,10*ROW('Sanitation Data'!H81))="","",OFFSET('Sanitation Data'!$H$29,0,10*ROW('Sanitation Data'!H81)))</f>
        <v/>
      </c>
      <c r="DG87" s="369" t="str">
        <f ca="1">+IF(OFFSET('Sanitation Data'!$H$30,0,10*ROW('Sanitation Data'!H81))="","",OFFSET('Sanitation Data'!$H$30,0,10*ROW('Sanitation Data'!H81)))</f>
        <v/>
      </c>
      <c r="DH87" s="369" t="str">
        <f ca="1">+IF(OFFSET('Sanitation Data'!$H$31,0,10*ROW('Sanitation Data'!H81))="","",OFFSET('Sanitation Data'!$H$31,0,10*ROW('Sanitation Data'!H81)))</f>
        <v/>
      </c>
      <c r="DI87" s="369" t="str">
        <f ca="1">+IF(OFFSET('Sanitation Data'!$H$32,0,10*ROW('Sanitation Data'!H81))="","",OFFSET('Sanitation Data'!$H$32,0,10*ROW('Sanitation Data'!H81)))</f>
        <v/>
      </c>
      <c r="DJ87" s="369" t="str">
        <f ca="1">+IF(OFFSET('Sanitation Data'!$I$28,0,10*ROW('Sanitation Data'!I81))="","",OFFSET('Sanitation Data'!$I$28,0,10*ROW('Sanitation Data'!I81)))</f>
        <v/>
      </c>
      <c r="DK87" s="369" t="str">
        <f ca="1">+IF(OFFSET('Sanitation Data'!$I$29,0,10*ROW('Sanitation Data'!I81))="","",OFFSET('Sanitation Data'!$I$29,0,10*ROW('Sanitation Data'!I81)))</f>
        <v/>
      </c>
      <c r="DL87" s="369" t="str">
        <f ca="1">+IF(OFFSET('Sanitation Data'!$I$30,0,10*ROW('Sanitation Data'!I81))="","",OFFSET('Sanitation Data'!$I$30,0,10*ROW('Sanitation Data'!I81)))</f>
        <v/>
      </c>
      <c r="DM87" s="369" t="str">
        <f ca="1">+IF(OFFSET('Sanitation Data'!$I$31,0,10*ROW('Sanitation Data'!I81))="","",OFFSET('Sanitation Data'!$I$31,0,10*ROW('Sanitation Data'!I81)))</f>
        <v/>
      </c>
      <c r="DN87" s="369" t="str">
        <f ca="1">+IF(OFFSET('Sanitation Data'!$I$32,0,10*ROW('Sanitation Data'!I81))="","",OFFSET('Sanitation Data'!$I$32,0,10*ROW('Sanitation Data'!I81)))</f>
        <v/>
      </c>
      <c r="DO87" s="369" t="str">
        <f ca="1">+IF(OFFSET('Hygiene Data'!$D$11,0,10*ROW('Hygiene Data'!D81))="","",OFFSET('Hygiene Data'!$D$11,0,10*ROW('Hygiene Data'!D81)))</f>
        <v/>
      </c>
      <c r="DP87" s="369" t="str">
        <f ca="1">+IF(OFFSET('Hygiene Data'!$D$12,0,10*ROW('Hygiene Data'!D81))="","",OFFSET('Hygiene Data'!$D$12,0,10*ROW('Hygiene Data'!D81)))</f>
        <v/>
      </c>
      <c r="DQ87" s="369" t="str">
        <f ca="1">+IF(OFFSET('Hygiene Data'!$D$13,0,10*ROW('Hygiene Data'!D81))="","",OFFSET('Hygiene Data'!$D$13,0,10*ROW('Hygiene Data'!D81)))</f>
        <v/>
      </c>
      <c r="DR87" s="369" t="str">
        <f ca="1">+IF(OFFSET('Hygiene Data'!$E$11,0,10*ROW('Hygiene Data'!E81))="","",OFFSET('Hygiene Data'!$E$11,0,10*ROW('Hygiene Data'!E81)))</f>
        <v/>
      </c>
      <c r="DS87" s="369" t="str">
        <f ca="1">+IF(OFFSET('Hygiene Data'!$E$12,0,10*ROW('Hygiene Data'!E81))="","",OFFSET('Hygiene Data'!$E$12,0,10*ROW('Hygiene Data'!E81)))</f>
        <v/>
      </c>
      <c r="DT87" s="369" t="str">
        <f ca="1">+IF(OFFSET('Hygiene Data'!$E$13,0,10*ROW('Hygiene Data'!E81))="","",OFFSET('Hygiene Data'!$E$13,0,10*ROW('Hygiene Data'!E81)))</f>
        <v/>
      </c>
      <c r="DU87" s="369" t="str">
        <f ca="1">+IF(OFFSET('Hygiene Data'!$F$11,0,10*ROW('Hygiene Data'!F81))="","",OFFSET('Hygiene Data'!$F$11,0,10*ROW('Hygiene Data'!F81)))</f>
        <v/>
      </c>
      <c r="DV87" s="369" t="str">
        <f ca="1">+IF(OFFSET('Hygiene Data'!$F$12,0,10*ROW('Hygiene Data'!F81))="","",OFFSET('Hygiene Data'!$F$12,0,10*ROW('Hygiene Data'!F81)))</f>
        <v/>
      </c>
      <c r="DW87" s="369" t="str">
        <f ca="1">+IF(OFFSET('Hygiene Data'!$F$13,0,10*ROW('Hygiene Data'!F81))="","",OFFSET('Hygiene Data'!$F$13,0,10*ROW('Hygiene Data'!F81)))</f>
        <v/>
      </c>
      <c r="DX87" s="369" t="str">
        <f ca="1">+IF(OFFSET('Hygiene Data'!$G$11,0,10*ROW('Hygiene Data'!G81))="","",OFFSET('Hygiene Data'!$G$11,0,10*ROW('Hygiene Data'!G81)))</f>
        <v/>
      </c>
      <c r="DY87" s="369" t="str">
        <f ca="1">+IF(OFFSET('Hygiene Data'!$G$12,0,10*ROW('Hygiene Data'!G81))="","",OFFSET('Hygiene Data'!$G$12,0,10*ROW('Hygiene Data'!G81)))</f>
        <v/>
      </c>
      <c r="DZ87" s="369" t="str">
        <f ca="1">+IF(OFFSET('Hygiene Data'!$G$13,0,10*ROW('Hygiene Data'!G81))="","",OFFSET('Hygiene Data'!$G$13,0,10*ROW('Hygiene Data'!G81)))</f>
        <v/>
      </c>
      <c r="EA87" s="369" t="str">
        <f ca="1">+IF(OFFSET('Hygiene Data'!$H$11,0,10*ROW('Hygiene Data'!H81))="","",OFFSET('Hygiene Data'!$H$11,0,10*ROW('Hygiene Data'!H81)))</f>
        <v/>
      </c>
      <c r="EB87" s="369" t="str">
        <f ca="1">+IF(OFFSET('Hygiene Data'!$H$12,0,10*ROW('Hygiene Data'!H81))="","",OFFSET('Hygiene Data'!$H$12,0,10*ROW('Hygiene Data'!H81)))</f>
        <v/>
      </c>
      <c r="EC87" s="369" t="str">
        <f ca="1">+IF(OFFSET('Hygiene Data'!$H$13,0,10*ROW('Hygiene Data'!H81))="","",OFFSET('Hygiene Data'!$H$13,0,10*ROW('Hygiene Data'!H81)))</f>
        <v/>
      </c>
      <c r="ED87" s="369" t="str">
        <f ca="1">+IF(OFFSET('Hygiene Data'!$I$11,0,10*ROW('Hygiene Data'!I81))="","",OFFSET('Hygiene Data'!$I$11,0,10*ROW('Hygiene Data'!I81)))</f>
        <v/>
      </c>
      <c r="EE87" s="369" t="str">
        <f ca="1">+IF(OFFSET('Hygiene Data'!$I$12,0,10*ROW('Hygiene Data'!I81))="","",OFFSET('Hygiene Data'!$I$12,0,10*ROW('Hygiene Data'!I81)))</f>
        <v/>
      </c>
      <c r="EF87" s="369" t="str">
        <f ca="1">+IF(OFFSET('Hygiene Data'!$I$13,0,10*ROW('Hygiene Data'!I81))="","",OFFSET('Hygiene Data'!$I$13,0,10*ROW('Hygiene Data'!I81)))</f>
        <v/>
      </c>
    </row>
    <row r="88" spans="1:136" x14ac:dyDescent="0.25">
      <c r="A88" s="478" t="str">
        <f ca="1">+IF(OFFSET('Water Data'!$B$2,0,10*ROW('Water Data'!E82))="","",OFFSET('Water Data'!$B$2,0,10*ROW('Water Data'!E82)))</f>
        <v/>
      </c>
      <c r="B88" s="47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5" t="str">
        <f t="shared" ca="1" si="1"/>
        <v/>
      </c>
      <c r="D88" s="50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9" t="str">
        <f ca="1">+IF(OFFSET('Water Data'!$D$27,0,10*ROW('Water Data'!D82))="","",OFFSET('Water Data'!$D$27,0,10*ROW('Water Data'!D82)))</f>
        <v/>
      </c>
      <c r="BT88" s="369" t="str">
        <f ca="1">+IF(OFFSET('Water Data'!$D$28,0,10*ROW('Water Data'!D82))="","",OFFSET('Water Data'!$D$28,0,10*ROW('Water Data'!D82)))</f>
        <v/>
      </c>
      <c r="BU88" s="369" t="str">
        <f ca="1">+IF(OFFSET('Water Data'!$D$29,0,10*ROW('Water Data'!D82))="","",OFFSET('Water Data'!$D$29,0,10*ROW('Water Data'!D82)))</f>
        <v/>
      </c>
      <c r="BV88" s="369" t="str">
        <f ca="1">+IF(OFFSET('Water Data'!$E$27,0,10*ROW('Water Data'!E82))="","",OFFSET('Water Data'!$E$27,0,10*ROW('Water Data'!E82)))</f>
        <v/>
      </c>
      <c r="BW88" s="369" t="str">
        <f ca="1">+IF(OFFSET('Water Data'!$E$28,0,10*ROW('Water Data'!E82))="","",OFFSET('Water Data'!$E$28,0,10*ROW('Water Data'!E82)))</f>
        <v/>
      </c>
      <c r="BX88" s="369" t="str">
        <f ca="1">+IF(OFFSET('Water Data'!$E$29,0,10*ROW('Water Data'!E82))="","",OFFSET('Water Data'!$E$29,0,10*ROW('Water Data'!E82)))</f>
        <v/>
      </c>
      <c r="BY88" s="369" t="str">
        <f ca="1">+IF(OFFSET('Water Data'!$F$27,0,10*ROW('Water Data'!F82))="","",OFFSET('Water Data'!$F$27,0,10*ROW('Water Data'!F82)))</f>
        <v/>
      </c>
      <c r="BZ88" s="369" t="str">
        <f ca="1">+IF(OFFSET('Water Data'!$F$28,0,10*ROW('Water Data'!F82))="","",OFFSET('Water Data'!$F$28,0,10*ROW('Water Data'!F82)))</f>
        <v/>
      </c>
      <c r="CA88" s="369" t="str">
        <f ca="1">+IF(OFFSET('Water Data'!$F$29,0,10*ROW('Water Data'!F82))="","",OFFSET('Water Data'!$F$29,0,10*ROW('Water Data'!F82)))</f>
        <v/>
      </c>
      <c r="CB88" s="369" t="str">
        <f ca="1">+IF(OFFSET('Water Data'!$G$27,0,10*ROW('Water Data'!G82))="","",OFFSET('Water Data'!$G$27,0,10*ROW('Water Data'!G82)))</f>
        <v/>
      </c>
      <c r="CC88" s="369" t="str">
        <f ca="1">+IF(OFFSET('Water Data'!$G$28,0,10*ROW('Water Data'!G82))="","",OFFSET('Water Data'!$G$28,0,10*ROW('Water Data'!G82)))</f>
        <v/>
      </c>
      <c r="CD88" s="369" t="str">
        <f ca="1">+IF(OFFSET('Water Data'!$G$29,0,10*ROW('Water Data'!G82))="","",OFFSET('Water Data'!$G$29,0,10*ROW('Water Data'!G82)))</f>
        <v/>
      </c>
      <c r="CE88" s="369" t="str">
        <f ca="1">+IF(OFFSET('Water Data'!$H$27,0,10*ROW('Water Data'!H82))="","",OFFSET('Water Data'!$H$27,0,10*ROW('Water Data'!H82)))</f>
        <v/>
      </c>
      <c r="CF88" s="369" t="str">
        <f ca="1">+IF(OFFSET('Water Data'!$H$28,0,10*ROW('Water Data'!H82))="","",OFFSET('Water Data'!$H$28,0,10*ROW('Water Data'!H82)))</f>
        <v/>
      </c>
      <c r="CG88" s="369" t="str">
        <f ca="1">+IF(OFFSET('Water Data'!$H$29,0,10*ROW('Water Data'!H82))="","",OFFSET('Water Data'!$H$29,0,10*ROW('Water Data'!H82)))</f>
        <v/>
      </c>
      <c r="CH88" s="369" t="str">
        <f ca="1">+IF(OFFSET('Water Data'!$I$27,0,10*ROW('Water Data'!I82))="","",OFFSET('Water Data'!$I$27,0,10*ROW('Water Data'!I82)))</f>
        <v/>
      </c>
      <c r="CI88" s="369" t="str">
        <f ca="1">+IF(OFFSET('Water Data'!$I$28,0,10*ROW('Water Data'!I82))="","",OFFSET('Water Data'!$I$28,0,10*ROW('Water Data'!I82)))</f>
        <v/>
      </c>
      <c r="CJ88" s="369" t="str">
        <f ca="1">+IF(OFFSET('Water Data'!$I$29,0,10*ROW('Water Data'!I82))="","",OFFSET('Water Data'!$I$29,0,10*ROW('Water Data'!I82)))</f>
        <v/>
      </c>
      <c r="CK88" s="369" t="str">
        <f ca="1">+IF(OFFSET('Sanitation Data'!$D$28,0,10*ROW('Sanitation Data'!D82))="","",OFFSET('Sanitation Data'!$D$28,0,10*ROW('Sanitation Data'!D82)))</f>
        <v/>
      </c>
      <c r="CL88" s="369" t="str">
        <f ca="1">+IF(OFFSET('Sanitation Data'!$D$29,0,10*ROW('Sanitation Data'!D82))="","",OFFSET('Sanitation Data'!$D$29,0,10*ROW('Sanitation Data'!D82)))</f>
        <v/>
      </c>
      <c r="CM88" s="369" t="str">
        <f ca="1">+IF(OFFSET('Sanitation Data'!$D$30,0,10*ROW('Sanitation Data'!D82))="","",OFFSET('Sanitation Data'!$D$30,0,10*ROW('Sanitation Data'!D82)))</f>
        <v/>
      </c>
      <c r="CN88" s="369" t="str">
        <f ca="1">+IF(OFFSET('Sanitation Data'!$D$31,0,10*ROW('Sanitation Data'!D82))="","",OFFSET('Sanitation Data'!$D$31,0,10*ROW('Sanitation Data'!D82)))</f>
        <v/>
      </c>
      <c r="CO88" s="369" t="str">
        <f ca="1">+IF(OFFSET('Sanitation Data'!$D$32,0,10*ROW('Sanitation Data'!D82))="","",OFFSET('Sanitation Data'!$D$32,0,10*ROW('Sanitation Data'!D82)))</f>
        <v/>
      </c>
      <c r="CP88" s="369" t="str">
        <f ca="1">+IF(OFFSET('Sanitation Data'!$E$28,0,10*ROW('Sanitation Data'!E82))="","",OFFSET('Sanitation Data'!$E$28,0,10*ROW('Sanitation Data'!E82)))</f>
        <v/>
      </c>
      <c r="CQ88" s="369" t="str">
        <f ca="1">+IF(OFFSET('Sanitation Data'!$E$29,0,10*ROW('Sanitation Data'!E82))="","",OFFSET('Sanitation Data'!$E$29,0,10*ROW('Sanitation Data'!E82)))</f>
        <v/>
      </c>
      <c r="CR88" s="369" t="str">
        <f ca="1">+IF(OFFSET('Sanitation Data'!$E$30,0,10*ROW('Sanitation Data'!E82))="","",OFFSET('Sanitation Data'!$E$30,0,10*ROW('Sanitation Data'!E82)))</f>
        <v/>
      </c>
      <c r="CS88" s="369" t="str">
        <f ca="1">+IF(OFFSET('Sanitation Data'!$E$31,0,10*ROW('Sanitation Data'!E82))="","",OFFSET('Sanitation Data'!$E$31,0,10*ROW('Sanitation Data'!E82)))</f>
        <v/>
      </c>
      <c r="CT88" s="369" t="str">
        <f ca="1">+IF(OFFSET('Sanitation Data'!$E$32,0,10*ROW('Sanitation Data'!E82))="","",OFFSET('Sanitation Data'!$E$32,0,10*ROW('Sanitation Data'!E82)))</f>
        <v/>
      </c>
      <c r="CU88" s="369" t="str">
        <f ca="1">+IF(OFFSET('Sanitation Data'!$F$28,0,10*ROW('Sanitation Data'!F82))="","",OFFSET('Sanitation Data'!$F$28,0,10*ROW('Sanitation Data'!F82)))</f>
        <v/>
      </c>
      <c r="CV88" s="369" t="str">
        <f ca="1">+IF(OFFSET('Sanitation Data'!$F$29,0,10*ROW('Sanitation Data'!F82))="","",OFFSET('Sanitation Data'!$F$29,0,10*ROW('Sanitation Data'!F82)))</f>
        <v/>
      </c>
      <c r="CW88" s="369" t="str">
        <f ca="1">+IF(OFFSET('Sanitation Data'!$F$30,0,10*ROW('Sanitation Data'!F82))="","",OFFSET('Sanitation Data'!$F$30,0,10*ROW('Sanitation Data'!F82)))</f>
        <v/>
      </c>
      <c r="CX88" s="369" t="str">
        <f ca="1">+IF(OFFSET('Sanitation Data'!$F$31,0,10*ROW('Sanitation Data'!F82))="","",OFFSET('Sanitation Data'!$F$31,0,10*ROW('Sanitation Data'!F82)))</f>
        <v/>
      </c>
      <c r="CY88" s="369" t="str">
        <f ca="1">+IF(OFFSET('Sanitation Data'!$F$32,0,10*ROW('Sanitation Data'!F82))="","",OFFSET('Sanitation Data'!$F$32,0,10*ROW('Sanitation Data'!F82)))</f>
        <v/>
      </c>
      <c r="CZ88" s="369" t="str">
        <f ca="1">+IF(OFFSET('Sanitation Data'!$G$28,0,10*ROW('Sanitation Data'!G82))="","",OFFSET('Sanitation Data'!$G$28,0,10*ROW('Sanitation Data'!G82)))</f>
        <v/>
      </c>
      <c r="DA88" s="369" t="str">
        <f ca="1">+IF(OFFSET('Sanitation Data'!$G$29,0,10*ROW('Sanitation Data'!G82))="","",OFFSET('Sanitation Data'!$G$29,0,10*ROW('Sanitation Data'!G82)))</f>
        <v/>
      </c>
      <c r="DB88" s="369" t="str">
        <f ca="1">+IF(OFFSET('Sanitation Data'!$G$30,0,10*ROW('Sanitation Data'!G82))="","",OFFSET('Sanitation Data'!$G$30,0,10*ROW('Sanitation Data'!G82)))</f>
        <v/>
      </c>
      <c r="DC88" s="369" t="str">
        <f ca="1">+IF(OFFSET('Sanitation Data'!$G$31,0,10*ROW('Sanitation Data'!G82))="","",OFFSET('Sanitation Data'!$G$31,0,10*ROW('Sanitation Data'!G82)))</f>
        <v/>
      </c>
      <c r="DD88" s="369" t="str">
        <f ca="1">+IF(OFFSET('Sanitation Data'!$G$32,0,10*ROW('Sanitation Data'!G82))="","",OFFSET('Sanitation Data'!$G$32,0,10*ROW('Sanitation Data'!G82)))</f>
        <v/>
      </c>
      <c r="DE88" s="369" t="str">
        <f ca="1">+IF(OFFSET('Sanitation Data'!$H$28,0,10*ROW('Sanitation Data'!H82))="","",OFFSET('Sanitation Data'!$H$28,0,10*ROW('Sanitation Data'!H82)))</f>
        <v/>
      </c>
      <c r="DF88" s="369" t="str">
        <f ca="1">+IF(OFFSET('Sanitation Data'!$H$29,0,10*ROW('Sanitation Data'!H82))="","",OFFSET('Sanitation Data'!$H$29,0,10*ROW('Sanitation Data'!H82)))</f>
        <v/>
      </c>
      <c r="DG88" s="369" t="str">
        <f ca="1">+IF(OFFSET('Sanitation Data'!$H$30,0,10*ROW('Sanitation Data'!H82))="","",OFFSET('Sanitation Data'!$H$30,0,10*ROW('Sanitation Data'!H82)))</f>
        <v/>
      </c>
      <c r="DH88" s="369" t="str">
        <f ca="1">+IF(OFFSET('Sanitation Data'!$H$31,0,10*ROW('Sanitation Data'!H82))="","",OFFSET('Sanitation Data'!$H$31,0,10*ROW('Sanitation Data'!H82)))</f>
        <v/>
      </c>
      <c r="DI88" s="369" t="str">
        <f ca="1">+IF(OFFSET('Sanitation Data'!$H$32,0,10*ROW('Sanitation Data'!H82))="","",OFFSET('Sanitation Data'!$H$32,0,10*ROW('Sanitation Data'!H82)))</f>
        <v/>
      </c>
      <c r="DJ88" s="369" t="str">
        <f ca="1">+IF(OFFSET('Sanitation Data'!$I$28,0,10*ROW('Sanitation Data'!I82))="","",OFFSET('Sanitation Data'!$I$28,0,10*ROW('Sanitation Data'!I82)))</f>
        <v/>
      </c>
      <c r="DK88" s="369" t="str">
        <f ca="1">+IF(OFFSET('Sanitation Data'!$I$29,0,10*ROW('Sanitation Data'!I82))="","",OFFSET('Sanitation Data'!$I$29,0,10*ROW('Sanitation Data'!I82)))</f>
        <v/>
      </c>
      <c r="DL88" s="369" t="str">
        <f ca="1">+IF(OFFSET('Sanitation Data'!$I$30,0,10*ROW('Sanitation Data'!I82))="","",OFFSET('Sanitation Data'!$I$30,0,10*ROW('Sanitation Data'!I82)))</f>
        <v/>
      </c>
      <c r="DM88" s="369" t="str">
        <f ca="1">+IF(OFFSET('Sanitation Data'!$I$31,0,10*ROW('Sanitation Data'!I82))="","",OFFSET('Sanitation Data'!$I$31,0,10*ROW('Sanitation Data'!I82)))</f>
        <v/>
      </c>
      <c r="DN88" s="369" t="str">
        <f ca="1">+IF(OFFSET('Sanitation Data'!$I$32,0,10*ROW('Sanitation Data'!I82))="","",OFFSET('Sanitation Data'!$I$32,0,10*ROW('Sanitation Data'!I82)))</f>
        <v/>
      </c>
      <c r="DO88" s="369" t="str">
        <f ca="1">+IF(OFFSET('Hygiene Data'!$D$11,0,10*ROW('Hygiene Data'!D82))="","",OFFSET('Hygiene Data'!$D$11,0,10*ROW('Hygiene Data'!D82)))</f>
        <v/>
      </c>
      <c r="DP88" s="369" t="str">
        <f ca="1">+IF(OFFSET('Hygiene Data'!$D$12,0,10*ROW('Hygiene Data'!D82))="","",OFFSET('Hygiene Data'!$D$12,0,10*ROW('Hygiene Data'!D82)))</f>
        <v/>
      </c>
      <c r="DQ88" s="369" t="str">
        <f ca="1">+IF(OFFSET('Hygiene Data'!$D$13,0,10*ROW('Hygiene Data'!D82))="","",OFFSET('Hygiene Data'!$D$13,0,10*ROW('Hygiene Data'!D82)))</f>
        <v/>
      </c>
      <c r="DR88" s="369" t="str">
        <f ca="1">+IF(OFFSET('Hygiene Data'!$E$11,0,10*ROW('Hygiene Data'!E82))="","",OFFSET('Hygiene Data'!$E$11,0,10*ROW('Hygiene Data'!E82)))</f>
        <v/>
      </c>
      <c r="DS88" s="369" t="str">
        <f ca="1">+IF(OFFSET('Hygiene Data'!$E$12,0,10*ROW('Hygiene Data'!E82))="","",OFFSET('Hygiene Data'!$E$12,0,10*ROW('Hygiene Data'!E82)))</f>
        <v/>
      </c>
      <c r="DT88" s="369" t="str">
        <f ca="1">+IF(OFFSET('Hygiene Data'!$E$13,0,10*ROW('Hygiene Data'!E82))="","",OFFSET('Hygiene Data'!$E$13,0,10*ROW('Hygiene Data'!E82)))</f>
        <v/>
      </c>
      <c r="DU88" s="369" t="str">
        <f ca="1">+IF(OFFSET('Hygiene Data'!$F$11,0,10*ROW('Hygiene Data'!F82))="","",OFFSET('Hygiene Data'!$F$11,0,10*ROW('Hygiene Data'!F82)))</f>
        <v/>
      </c>
      <c r="DV88" s="369" t="str">
        <f ca="1">+IF(OFFSET('Hygiene Data'!$F$12,0,10*ROW('Hygiene Data'!F82))="","",OFFSET('Hygiene Data'!$F$12,0,10*ROW('Hygiene Data'!F82)))</f>
        <v/>
      </c>
      <c r="DW88" s="369" t="str">
        <f ca="1">+IF(OFFSET('Hygiene Data'!$F$13,0,10*ROW('Hygiene Data'!F82))="","",OFFSET('Hygiene Data'!$F$13,0,10*ROW('Hygiene Data'!F82)))</f>
        <v/>
      </c>
      <c r="DX88" s="369" t="str">
        <f ca="1">+IF(OFFSET('Hygiene Data'!$G$11,0,10*ROW('Hygiene Data'!G82))="","",OFFSET('Hygiene Data'!$G$11,0,10*ROW('Hygiene Data'!G82)))</f>
        <v/>
      </c>
      <c r="DY88" s="369" t="str">
        <f ca="1">+IF(OFFSET('Hygiene Data'!$G$12,0,10*ROW('Hygiene Data'!G82))="","",OFFSET('Hygiene Data'!$G$12,0,10*ROW('Hygiene Data'!G82)))</f>
        <v/>
      </c>
      <c r="DZ88" s="369" t="str">
        <f ca="1">+IF(OFFSET('Hygiene Data'!$G$13,0,10*ROW('Hygiene Data'!G82))="","",OFFSET('Hygiene Data'!$G$13,0,10*ROW('Hygiene Data'!G82)))</f>
        <v/>
      </c>
      <c r="EA88" s="369" t="str">
        <f ca="1">+IF(OFFSET('Hygiene Data'!$H$11,0,10*ROW('Hygiene Data'!H82))="","",OFFSET('Hygiene Data'!$H$11,0,10*ROW('Hygiene Data'!H82)))</f>
        <v/>
      </c>
      <c r="EB88" s="369" t="str">
        <f ca="1">+IF(OFFSET('Hygiene Data'!$H$12,0,10*ROW('Hygiene Data'!H82))="","",OFFSET('Hygiene Data'!$H$12,0,10*ROW('Hygiene Data'!H82)))</f>
        <v/>
      </c>
      <c r="EC88" s="369" t="str">
        <f ca="1">+IF(OFFSET('Hygiene Data'!$H$13,0,10*ROW('Hygiene Data'!H82))="","",OFFSET('Hygiene Data'!$H$13,0,10*ROW('Hygiene Data'!H82)))</f>
        <v/>
      </c>
      <c r="ED88" s="369" t="str">
        <f ca="1">+IF(OFFSET('Hygiene Data'!$I$11,0,10*ROW('Hygiene Data'!I82))="","",OFFSET('Hygiene Data'!$I$11,0,10*ROW('Hygiene Data'!I82)))</f>
        <v/>
      </c>
      <c r="EE88" s="369" t="str">
        <f ca="1">+IF(OFFSET('Hygiene Data'!$I$12,0,10*ROW('Hygiene Data'!I82))="","",OFFSET('Hygiene Data'!$I$12,0,10*ROW('Hygiene Data'!I82)))</f>
        <v/>
      </c>
      <c r="EF88" s="369" t="str">
        <f ca="1">+IF(OFFSET('Hygiene Data'!$I$13,0,10*ROW('Hygiene Data'!I82))="","",OFFSET('Hygiene Data'!$I$13,0,10*ROW('Hygiene Data'!I82)))</f>
        <v/>
      </c>
    </row>
    <row r="89" spans="1:136" x14ac:dyDescent="0.25">
      <c r="A89" s="478" t="str">
        <f ca="1">+IF(OFFSET('Water Data'!$B$2,0,10*ROW('Water Data'!E83))="","",OFFSET('Water Data'!$B$2,0,10*ROW('Water Data'!E83)))</f>
        <v/>
      </c>
      <c r="B89" s="47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5" t="str">
        <f t="shared" ca="1" si="1"/>
        <v/>
      </c>
      <c r="D89" s="50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9" t="str">
        <f ca="1">+IF(OFFSET('Water Data'!$D$27,0,10*ROW('Water Data'!D83))="","",OFFSET('Water Data'!$D$27,0,10*ROW('Water Data'!D83)))</f>
        <v/>
      </c>
      <c r="BT89" s="369" t="str">
        <f ca="1">+IF(OFFSET('Water Data'!$D$28,0,10*ROW('Water Data'!D83))="","",OFFSET('Water Data'!$D$28,0,10*ROW('Water Data'!D83)))</f>
        <v/>
      </c>
      <c r="BU89" s="369" t="str">
        <f ca="1">+IF(OFFSET('Water Data'!$D$29,0,10*ROW('Water Data'!D83))="","",OFFSET('Water Data'!$D$29,0,10*ROW('Water Data'!D83)))</f>
        <v/>
      </c>
      <c r="BV89" s="369" t="str">
        <f ca="1">+IF(OFFSET('Water Data'!$E$27,0,10*ROW('Water Data'!E83))="","",OFFSET('Water Data'!$E$27,0,10*ROW('Water Data'!E83)))</f>
        <v/>
      </c>
      <c r="BW89" s="369" t="str">
        <f ca="1">+IF(OFFSET('Water Data'!$E$28,0,10*ROW('Water Data'!E83))="","",OFFSET('Water Data'!$E$28,0,10*ROW('Water Data'!E83)))</f>
        <v/>
      </c>
      <c r="BX89" s="369" t="str">
        <f ca="1">+IF(OFFSET('Water Data'!$E$29,0,10*ROW('Water Data'!E83))="","",OFFSET('Water Data'!$E$29,0,10*ROW('Water Data'!E83)))</f>
        <v/>
      </c>
      <c r="BY89" s="369" t="str">
        <f ca="1">+IF(OFFSET('Water Data'!$F$27,0,10*ROW('Water Data'!F83))="","",OFFSET('Water Data'!$F$27,0,10*ROW('Water Data'!F83)))</f>
        <v/>
      </c>
      <c r="BZ89" s="369" t="str">
        <f ca="1">+IF(OFFSET('Water Data'!$F$28,0,10*ROW('Water Data'!F83))="","",OFFSET('Water Data'!$F$28,0,10*ROW('Water Data'!F83)))</f>
        <v/>
      </c>
      <c r="CA89" s="369" t="str">
        <f ca="1">+IF(OFFSET('Water Data'!$F$29,0,10*ROW('Water Data'!F83))="","",OFFSET('Water Data'!$F$29,0,10*ROW('Water Data'!F83)))</f>
        <v/>
      </c>
      <c r="CB89" s="369" t="str">
        <f ca="1">+IF(OFFSET('Water Data'!$G$27,0,10*ROW('Water Data'!G83))="","",OFFSET('Water Data'!$G$27,0,10*ROW('Water Data'!G83)))</f>
        <v/>
      </c>
      <c r="CC89" s="369" t="str">
        <f ca="1">+IF(OFFSET('Water Data'!$G$28,0,10*ROW('Water Data'!G83))="","",OFFSET('Water Data'!$G$28,0,10*ROW('Water Data'!G83)))</f>
        <v/>
      </c>
      <c r="CD89" s="369" t="str">
        <f ca="1">+IF(OFFSET('Water Data'!$G$29,0,10*ROW('Water Data'!G83))="","",OFFSET('Water Data'!$G$29,0,10*ROW('Water Data'!G83)))</f>
        <v/>
      </c>
      <c r="CE89" s="369" t="str">
        <f ca="1">+IF(OFFSET('Water Data'!$H$27,0,10*ROW('Water Data'!H83))="","",OFFSET('Water Data'!$H$27,0,10*ROW('Water Data'!H83)))</f>
        <v/>
      </c>
      <c r="CF89" s="369" t="str">
        <f ca="1">+IF(OFFSET('Water Data'!$H$28,0,10*ROW('Water Data'!H83))="","",OFFSET('Water Data'!$H$28,0,10*ROW('Water Data'!H83)))</f>
        <v/>
      </c>
      <c r="CG89" s="369" t="str">
        <f ca="1">+IF(OFFSET('Water Data'!$H$29,0,10*ROW('Water Data'!H83))="","",OFFSET('Water Data'!$H$29,0,10*ROW('Water Data'!H83)))</f>
        <v/>
      </c>
      <c r="CH89" s="369" t="str">
        <f ca="1">+IF(OFFSET('Water Data'!$I$27,0,10*ROW('Water Data'!I83))="","",OFFSET('Water Data'!$I$27,0,10*ROW('Water Data'!I83)))</f>
        <v/>
      </c>
      <c r="CI89" s="369" t="str">
        <f ca="1">+IF(OFFSET('Water Data'!$I$28,0,10*ROW('Water Data'!I83))="","",OFFSET('Water Data'!$I$28,0,10*ROW('Water Data'!I83)))</f>
        <v/>
      </c>
      <c r="CJ89" s="369" t="str">
        <f ca="1">+IF(OFFSET('Water Data'!$I$29,0,10*ROW('Water Data'!I83))="","",OFFSET('Water Data'!$I$29,0,10*ROW('Water Data'!I83)))</f>
        <v/>
      </c>
      <c r="CK89" s="369" t="str">
        <f ca="1">+IF(OFFSET('Sanitation Data'!$D$28,0,10*ROW('Sanitation Data'!D83))="","",OFFSET('Sanitation Data'!$D$28,0,10*ROW('Sanitation Data'!D83)))</f>
        <v/>
      </c>
      <c r="CL89" s="369" t="str">
        <f ca="1">+IF(OFFSET('Sanitation Data'!$D$29,0,10*ROW('Sanitation Data'!D83))="","",OFFSET('Sanitation Data'!$D$29,0,10*ROW('Sanitation Data'!D83)))</f>
        <v/>
      </c>
      <c r="CM89" s="369" t="str">
        <f ca="1">+IF(OFFSET('Sanitation Data'!$D$30,0,10*ROW('Sanitation Data'!D83))="","",OFFSET('Sanitation Data'!$D$30,0,10*ROW('Sanitation Data'!D83)))</f>
        <v/>
      </c>
      <c r="CN89" s="369" t="str">
        <f ca="1">+IF(OFFSET('Sanitation Data'!$D$31,0,10*ROW('Sanitation Data'!D83))="","",OFFSET('Sanitation Data'!$D$31,0,10*ROW('Sanitation Data'!D83)))</f>
        <v/>
      </c>
      <c r="CO89" s="369" t="str">
        <f ca="1">+IF(OFFSET('Sanitation Data'!$D$32,0,10*ROW('Sanitation Data'!D83))="","",OFFSET('Sanitation Data'!$D$32,0,10*ROW('Sanitation Data'!D83)))</f>
        <v/>
      </c>
      <c r="CP89" s="369" t="str">
        <f ca="1">+IF(OFFSET('Sanitation Data'!$E$28,0,10*ROW('Sanitation Data'!E83))="","",OFFSET('Sanitation Data'!$E$28,0,10*ROW('Sanitation Data'!E83)))</f>
        <v/>
      </c>
      <c r="CQ89" s="369" t="str">
        <f ca="1">+IF(OFFSET('Sanitation Data'!$E$29,0,10*ROW('Sanitation Data'!E83))="","",OFFSET('Sanitation Data'!$E$29,0,10*ROW('Sanitation Data'!E83)))</f>
        <v/>
      </c>
      <c r="CR89" s="369" t="str">
        <f ca="1">+IF(OFFSET('Sanitation Data'!$E$30,0,10*ROW('Sanitation Data'!E83))="","",OFFSET('Sanitation Data'!$E$30,0,10*ROW('Sanitation Data'!E83)))</f>
        <v/>
      </c>
      <c r="CS89" s="369" t="str">
        <f ca="1">+IF(OFFSET('Sanitation Data'!$E$31,0,10*ROW('Sanitation Data'!E83))="","",OFFSET('Sanitation Data'!$E$31,0,10*ROW('Sanitation Data'!E83)))</f>
        <v/>
      </c>
      <c r="CT89" s="369" t="str">
        <f ca="1">+IF(OFFSET('Sanitation Data'!$E$32,0,10*ROW('Sanitation Data'!E83))="","",OFFSET('Sanitation Data'!$E$32,0,10*ROW('Sanitation Data'!E83)))</f>
        <v/>
      </c>
      <c r="CU89" s="369" t="str">
        <f ca="1">+IF(OFFSET('Sanitation Data'!$F$28,0,10*ROW('Sanitation Data'!F83))="","",OFFSET('Sanitation Data'!$F$28,0,10*ROW('Sanitation Data'!F83)))</f>
        <v/>
      </c>
      <c r="CV89" s="369" t="str">
        <f ca="1">+IF(OFFSET('Sanitation Data'!$F$29,0,10*ROW('Sanitation Data'!F83))="","",OFFSET('Sanitation Data'!$F$29,0,10*ROW('Sanitation Data'!F83)))</f>
        <v/>
      </c>
      <c r="CW89" s="369" t="str">
        <f ca="1">+IF(OFFSET('Sanitation Data'!$F$30,0,10*ROW('Sanitation Data'!F83))="","",OFFSET('Sanitation Data'!$F$30,0,10*ROW('Sanitation Data'!F83)))</f>
        <v/>
      </c>
      <c r="CX89" s="369" t="str">
        <f ca="1">+IF(OFFSET('Sanitation Data'!$F$31,0,10*ROW('Sanitation Data'!F83))="","",OFFSET('Sanitation Data'!$F$31,0,10*ROW('Sanitation Data'!F83)))</f>
        <v/>
      </c>
      <c r="CY89" s="369" t="str">
        <f ca="1">+IF(OFFSET('Sanitation Data'!$F$32,0,10*ROW('Sanitation Data'!F83))="","",OFFSET('Sanitation Data'!$F$32,0,10*ROW('Sanitation Data'!F83)))</f>
        <v/>
      </c>
      <c r="CZ89" s="369" t="str">
        <f ca="1">+IF(OFFSET('Sanitation Data'!$G$28,0,10*ROW('Sanitation Data'!G83))="","",OFFSET('Sanitation Data'!$G$28,0,10*ROW('Sanitation Data'!G83)))</f>
        <v/>
      </c>
      <c r="DA89" s="369" t="str">
        <f ca="1">+IF(OFFSET('Sanitation Data'!$G$29,0,10*ROW('Sanitation Data'!G83))="","",OFFSET('Sanitation Data'!$G$29,0,10*ROW('Sanitation Data'!G83)))</f>
        <v/>
      </c>
      <c r="DB89" s="369" t="str">
        <f ca="1">+IF(OFFSET('Sanitation Data'!$G$30,0,10*ROW('Sanitation Data'!G83))="","",OFFSET('Sanitation Data'!$G$30,0,10*ROW('Sanitation Data'!G83)))</f>
        <v/>
      </c>
      <c r="DC89" s="369" t="str">
        <f ca="1">+IF(OFFSET('Sanitation Data'!$G$31,0,10*ROW('Sanitation Data'!G83))="","",OFFSET('Sanitation Data'!$G$31,0,10*ROW('Sanitation Data'!G83)))</f>
        <v/>
      </c>
      <c r="DD89" s="369" t="str">
        <f ca="1">+IF(OFFSET('Sanitation Data'!$G$32,0,10*ROW('Sanitation Data'!G83))="","",OFFSET('Sanitation Data'!$G$32,0,10*ROW('Sanitation Data'!G83)))</f>
        <v/>
      </c>
      <c r="DE89" s="369" t="str">
        <f ca="1">+IF(OFFSET('Sanitation Data'!$H$28,0,10*ROW('Sanitation Data'!H83))="","",OFFSET('Sanitation Data'!$H$28,0,10*ROW('Sanitation Data'!H83)))</f>
        <v/>
      </c>
      <c r="DF89" s="369" t="str">
        <f ca="1">+IF(OFFSET('Sanitation Data'!$H$29,0,10*ROW('Sanitation Data'!H83))="","",OFFSET('Sanitation Data'!$H$29,0,10*ROW('Sanitation Data'!H83)))</f>
        <v/>
      </c>
      <c r="DG89" s="369" t="str">
        <f ca="1">+IF(OFFSET('Sanitation Data'!$H$30,0,10*ROW('Sanitation Data'!H83))="","",OFFSET('Sanitation Data'!$H$30,0,10*ROW('Sanitation Data'!H83)))</f>
        <v/>
      </c>
      <c r="DH89" s="369" t="str">
        <f ca="1">+IF(OFFSET('Sanitation Data'!$H$31,0,10*ROW('Sanitation Data'!H83))="","",OFFSET('Sanitation Data'!$H$31,0,10*ROW('Sanitation Data'!H83)))</f>
        <v/>
      </c>
      <c r="DI89" s="369" t="str">
        <f ca="1">+IF(OFFSET('Sanitation Data'!$H$32,0,10*ROW('Sanitation Data'!H83))="","",OFFSET('Sanitation Data'!$H$32,0,10*ROW('Sanitation Data'!H83)))</f>
        <v/>
      </c>
      <c r="DJ89" s="369" t="str">
        <f ca="1">+IF(OFFSET('Sanitation Data'!$I$28,0,10*ROW('Sanitation Data'!I83))="","",OFFSET('Sanitation Data'!$I$28,0,10*ROW('Sanitation Data'!I83)))</f>
        <v/>
      </c>
      <c r="DK89" s="369" t="str">
        <f ca="1">+IF(OFFSET('Sanitation Data'!$I$29,0,10*ROW('Sanitation Data'!I83))="","",OFFSET('Sanitation Data'!$I$29,0,10*ROW('Sanitation Data'!I83)))</f>
        <v/>
      </c>
      <c r="DL89" s="369" t="str">
        <f ca="1">+IF(OFFSET('Sanitation Data'!$I$30,0,10*ROW('Sanitation Data'!I83))="","",OFFSET('Sanitation Data'!$I$30,0,10*ROW('Sanitation Data'!I83)))</f>
        <v/>
      </c>
      <c r="DM89" s="369" t="str">
        <f ca="1">+IF(OFFSET('Sanitation Data'!$I$31,0,10*ROW('Sanitation Data'!I83))="","",OFFSET('Sanitation Data'!$I$31,0,10*ROW('Sanitation Data'!I83)))</f>
        <v/>
      </c>
      <c r="DN89" s="369" t="str">
        <f ca="1">+IF(OFFSET('Sanitation Data'!$I$32,0,10*ROW('Sanitation Data'!I83))="","",OFFSET('Sanitation Data'!$I$32,0,10*ROW('Sanitation Data'!I83)))</f>
        <v/>
      </c>
      <c r="DO89" s="369" t="str">
        <f ca="1">+IF(OFFSET('Hygiene Data'!$D$11,0,10*ROW('Hygiene Data'!D83))="","",OFFSET('Hygiene Data'!$D$11,0,10*ROW('Hygiene Data'!D83)))</f>
        <v/>
      </c>
      <c r="DP89" s="369" t="str">
        <f ca="1">+IF(OFFSET('Hygiene Data'!$D$12,0,10*ROW('Hygiene Data'!D83))="","",OFFSET('Hygiene Data'!$D$12,0,10*ROW('Hygiene Data'!D83)))</f>
        <v/>
      </c>
      <c r="DQ89" s="369" t="str">
        <f ca="1">+IF(OFFSET('Hygiene Data'!$D$13,0,10*ROW('Hygiene Data'!D83))="","",OFFSET('Hygiene Data'!$D$13,0,10*ROW('Hygiene Data'!D83)))</f>
        <v/>
      </c>
      <c r="DR89" s="369" t="str">
        <f ca="1">+IF(OFFSET('Hygiene Data'!$E$11,0,10*ROW('Hygiene Data'!E83))="","",OFFSET('Hygiene Data'!$E$11,0,10*ROW('Hygiene Data'!E83)))</f>
        <v/>
      </c>
      <c r="DS89" s="369" t="str">
        <f ca="1">+IF(OFFSET('Hygiene Data'!$E$12,0,10*ROW('Hygiene Data'!E83))="","",OFFSET('Hygiene Data'!$E$12,0,10*ROW('Hygiene Data'!E83)))</f>
        <v/>
      </c>
      <c r="DT89" s="369" t="str">
        <f ca="1">+IF(OFFSET('Hygiene Data'!$E$13,0,10*ROW('Hygiene Data'!E83))="","",OFFSET('Hygiene Data'!$E$13,0,10*ROW('Hygiene Data'!E83)))</f>
        <v/>
      </c>
      <c r="DU89" s="369" t="str">
        <f ca="1">+IF(OFFSET('Hygiene Data'!$F$11,0,10*ROW('Hygiene Data'!F83))="","",OFFSET('Hygiene Data'!$F$11,0,10*ROW('Hygiene Data'!F83)))</f>
        <v/>
      </c>
      <c r="DV89" s="369" t="str">
        <f ca="1">+IF(OFFSET('Hygiene Data'!$F$12,0,10*ROW('Hygiene Data'!F83))="","",OFFSET('Hygiene Data'!$F$12,0,10*ROW('Hygiene Data'!F83)))</f>
        <v/>
      </c>
      <c r="DW89" s="369" t="str">
        <f ca="1">+IF(OFFSET('Hygiene Data'!$F$13,0,10*ROW('Hygiene Data'!F83))="","",OFFSET('Hygiene Data'!$F$13,0,10*ROW('Hygiene Data'!F83)))</f>
        <v/>
      </c>
      <c r="DX89" s="369" t="str">
        <f ca="1">+IF(OFFSET('Hygiene Data'!$G$11,0,10*ROW('Hygiene Data'!G83))="","",OFFSET('Hygiene Data'!$G$11,0,10*ROW('Hygiene Data'!G83)))</f>
        <v/>
      </c>
      <c r="DY89" s="369" t="str">
        <f ca="1">+IF(OFFSET('Hygiene Data'!$G$12,0,10*ROW('Hygiene Data'!G83))="","",OFFSET('Hygiene Data'!$G$12,0,10*ROW('Hygiene Data'!G83)))</f>
        <v/>
      </c>
      <c r="DZ89" s="369" t="str">
        <f ca="1">+IF(OFFSET('Hygiene Data'!$G$13,0,10*ROW('Hygiene Data'!G83))="","",OFFSET('Hygiene Data'!$G$13,0,10*ROW('Hygiene Data'!G83)))</f>
        <v/>
      </c>
      <c r="EA89" s="369" t="str">
        <f ca="1">+IF(OFFSET('Hygiene Data'!$H$11,0,10*ROW('Hygiene Data'!H83))="","",OFFSET('Hygiene Data'!$H$11,0,10*ROW('Hygiene Data'!H83)))</f>
        <v/>
      </c>
      <c r="EB89" s="369" t="str">
        <f ca="1">+IF(OFFSET('Hygiene Data'!$H$12,0,10*ROW('Hygiene Data'!H83))="","",OFFSET('Hygiene Data'!$H$12,0,10*ROW('Hygiene Data'!H83)))</f>
        <v/>
      </c>
      <c r="EC89" s="369" t="str">
        <f ca="1">+IF(OFFSET('Hygiene Data'!$H$13,0,10*ROW('Hygiene Data'!H83))="","",OFFSET('Hygiene Data'!$H$13,0,10*ROW('Hygiene Data'!H83)))</f>
        <v/>
      </c>
      <c r="ED89" s="369" t="str">
        <f ca="1">+IF(OFFSET('Hygiene Data'!$I$11,0,10*ROW('Hygiene Data'!I83))="","",OFFSET('Hygiene Data'!$I$11,0,10*ROW('Hygiene Data'!I83)))</f>
        <v/>
      </c>
      <c r="EE89" s="369" t="str">
        <f ca="1">+IF(OFFSET('Hygiene Data'!$I$12,0,10*ROW('Hygiene Data'!I83))="","",OFFSET('Hygiene Data'!$I$12,0,10*ROW('Hygiene Data'!I83)))</f>
        <v/>
      </c>
      <c r="EF89" s="369" t="str">
        <f ca="1">+IF(OFFSET('Hygiene Data'!$I$13,0,10*ROW('Hygiene Data'!I83))="","",OFFSET('Hygiene Data'!$I$13,0,10*ROW('Hygiene Data'!I83)))</f>
        <v/>
      </c>
    </row>
    <row r="90" spans="1:136" x14ac:dyDescent="0.25">
      <c r="A90" s="478" t="str">
        <f ca="1">+IF(OFFSET('Water Data'!$B$2,0,10*ROW('Water Data'!E84))="","",OFFSET('Water Data'!$B$2,0,10*ROW('Water Data'!E84)))</f>
        <v/>
      </c>
      <c r="B90" s="47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5" t="str">
        <f t="shared" ca="1" si="1"/>
        <v/>
      </c>
      <c r="D90" s="50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9" t="str">
        <f ca="1">+IF(OFFSET('Water Data'!$D$27,0,10*ROW('Water Data'!D84))="","",OFFSET('Water Data'!$D$27,0,10*ROW('Water Data'!D84)))</f>
        <v/>
      </c>
      <c r="BT90" s="369" t="str">
        <f ca="1">+IF(OFFSET('Water Data'!$D$28,0,10*ROW('Water Data'!D84))="","",OFFSET('Water Data'!$D$28,0,10*ROW('Water Data'!D84)))</f>
        <v/>
      </c>
      <c r="BU90" s="369" t="str">
        <f ca="1">+IF(OFFSET('Water Data'!$D$29,0,10*ROW('Water Data'!D84))="","",OFFSET('Water Data'!$D$29,0,10*ROW('Water Data'!D84)))</f>
        <v/>
      </c>
      <c r="BV90" s="369" t="str">
        <f ca="1">+IF(OFFSET('Water Data'!$E$27,0,10*ROW('Water Data'!E84))="","",OFFSET('Water Data'!$E$27,0,10*ROW('Water Data'!E84)))</f>
        <v/>
      </c>
      <c r="BW90" s="369" t="str">
        <f ca="1">+IF(OFFSET('Water Data'!$E$28,0,10*ROW('Water Data'!E84))="","",OFFSET('Water Data'!$E$28,0,10*ROW('Water Data'!E84)))</f>
        <v/>
      </c>
      <c r="BX90" s="369" t="str">
        <f ca="1">+IF(OFFSET('Water Data'!$E$29,0,10*ROW('Water Data'!E84))="","",OFFSET('Water Data'!$E$29,0,10*ROW('Water Data'!E84)))</f>
        <v/>
      </c>
      <c r="BY90" s="369" t="str">
        <f ca="1">+IF(OFFSET('Water Data'!$F$27,0,10*ROW('Water Data'!F84))="","",OFFSET('Water Data'!$F$27,0,10*ROW('Water Data'!F84)))</f>
        <v/>
      </c>
      <c r="BZ90" s="369" t="str">
        <f ca="1">+IF(OFFSET('Water Data'!$F$28,0,10*ROW('Water Data'!F84))="","",OFFSET('Water Data'!$F$28,0,10*ROW('Water Data'!F84)))</f>
        <v/>
      </c>
      <c r="CA90" s="369" t="str">
        <f ca="1">+IF(OFFSET('Water Data'!$F$29,0,10*ROW('Water Data'!F84))="","",OFFSET('Water Data'!$F$29,0,10*ROW('Water Data'!F84)))</f>
        <v/>
      </c>
      <c r="CB90" s="369" t="str">
        <f ca="1">+IF(OFFSET('Water Data'!$G$27,0,10*ROW('Water Data'!G84))="","",OFFSET('Water Data'!$G$27,0,10*ROW('Water Data'!G84)))</f>
        <v/>
      </c>
      <c r="CC90" s="369" t="str">
        <f ca="1">+IF(OFFSET('Water Data'!$G$28,0,10*ROW('Water Data'!G84))="","",OFFSET('Water Data'!$G$28,0,10*ROW('Water Data'!G84)))</f>
        <v/>
      </c>
      <c r="CD90" s="369" t="str">
        <f ca="1">+IF(OFFSET('Water Data'!$G$29,0,10*ROW('Water Data'!G84))="","",OFFSET('Water Data'!$G$29,0,10*ROW('Water Data'!G84)))</f>
        <v/>
      </c>
      <c r="CE90" s="369" t="str">
        <f ca="1">+IF(OFFSET('Water Data'!$H$27,0,10*ROW('Water Data'!H84))="","",OFFSET('Water Data'!$H$27,0,10*ROW('Water Data'!H84)))</f>
        <v/>
      </c>
      <c r="CF90" s="369" t="str">
        <f ca="1">+IF(OFFSET('Water Data'!$H$28,0,10*ROW('Water Data'!H84))="","",OFFSET('Water Data'!$H$28,0,10*ROW('Water Data'!H84)))</f>
        <v/>
      </c>
      <c r="CG90" s="369" t="str">
        <f ca="1">+IF(OFFSET('Water Data'!$H$29,0,10*ROW('Water Data'!H84))="","",OFFSET('Water Data'!$H$29,0,10*ROW('Water Data'!H84)))</f>
        <v/>
      </c>
      <c r="CH90" s="369" t="str">
        <f ca="1">+IF(OFFSET('Water Data'!$I$27,0,10*ROW('Water Data'!I84))="","",OFFSET('Water Data'!$I$27,0,10*ROW('Water Data'!I84)))</f>
        <v/>
      </c>
      <c r="CI90" s="369" t="str">
        <f ca="1">+IF(OFFSET('Water Data'!$I$28,0,10*ROW('Water Data'!I84))="","",OFFSET('Water Data'!$I$28,0,10*ROW('Water Data'!I84)))</f>
        <v/>
      </c>
      <c r="CJ90" s="369" t="str">
        <f ca="1">+IF(OFFSET('Water Data'!$I$29,0,10*ROW('Water Data'!I84))="","",OFFSET('Water Data'!$I$29,0,10*ROW('Water Data'!I84)))</f>
        <v/>
      </c>
      <c r="CK90" s="369" t="str">
        <f ca="1">+IF(OFFSET('Sanitation Data'!$D$28,0,10*ROW('Sanitation Data'!D84))="","",OFFSET('Sanitation Data'!$D$28,0,10*ROW('Sanitation Data'!D84)))</f>
        <v/>
      </c>
      <c r="CL90" s="369" t="str">
        <f ca="1">+IF(OFFSET('Sanitation Data'!$D$29,0,10*ROW('Sanitation Data'!D84))="","",OFFSET('Sanitation Data'!$D$29,0,10*ROW('Sanitation Data'!D84)))</f>
        <v/>
      </c>
      <c r="CM90" s="369" t="str">
        <f ca="1">+IF(OFFSET('Sanitation Data'!$D$30,0,10*ROW('Sanitation Data'!D84))="","",OFFSET('Sanitation Data'!$D$30,0,10*ROW('Sanitation Data'!D84)))</f>
        <v/>
      </c>
      <c r="CN90" s="369" t="str">
        <f ca="1">+IF(OFFSET('Sanitation Data'!$D$31,0,10*ROW('Sanitation Data'!D84))="","",OFFSET('Sanitation Data'!$D$31,0,10*ROW('Sanitation Data'!D84)))</f>
        <v/>
      </c>
      <c r="CO90" s="369" t="str">
        <f ca="1">+IF(OFFSET('Sanitation Data'!$D$32,0,10*ROW('Sanitation Data'!D84))="","",OFFSET('Sanitation Data'!$D$32,0,10*ROW('Sanitation Data'!D84)))</f>
        <v/>
      </c>
      <c r="CP90" s="369" t="str">
        <f ca="1">+IF(OFFSET('Sanitation Data'!$E$28,0,10*ROW('Sanitation Data'!E84))="","",OFFSET('Sanitation Data'!$E$28,0,10*ROW('Sanitation Data'!E84)))</f>
        <v/>
      </c>
      <c r="CQ90" s="369" t="str">
        <f ca="1">+IF(OFFSET('Sanitation Data'!$E$29,0,10*ROW('Sanitation Data'!E84))="","",OFFSET('Sanitation Data'!$E$29,0,10*ROW('Sanitation Data'!E84)))</f>
        <v/>
      </c>
      <c r="CR90" s="369" t="str">
        <f ca="1">+IF(OFFSET('Sanitation Data'!$E$30,0,10*ROW('Sanitation Data'!E84))="","",OFFSET('Sanitation Data'!$E$30,0,10*ROW('Sanitation Data'!E84)))</f>
        <v/>
      </c>
      <c r="CS90" s="369" t="str">
        <f ca="1">+IF(OFFSET('Sanitation Data'!$E$31,0,10*ROW('Sanitation Data'!E84))="","",OFFSET('Sanitation Data'!$E$31,0,10*ROW('Sanitation Data'!E84)))</f>
        <v/>
      </c>
      <c r="CT90" s="369" t="str">
        <f ca="1">+IF(OFFSET('Sanitation Data'!$E$32,0,10*ROW('Sanitation Data'!E84))="","",OFFSET('Sanitation Data'!$E$32,0,10*ROW('Sanitation Data'!E84)))</f>
        <v/>
      </c>
      <c r="CU90" s="369" t="str">
        <f ca="1">+IF(OFFSET('Sanitation Data'!$F$28,0,10*ROW('Sanitation Data'!F84))="","",OFFSET('Sanitation Data'!$F$28,0,10*ROW('Sanitation Data'!F84)))</f>
        <v/>
      </c>
      <c r="CV90" s="369" t="str">
        <f ca="1">+IF(OFFSET('Sanitation Data'!$F$29,0,10*ROW('Sanitation Data'!F84))="","",OFFSET('Sanitation Data'!$F$29,0,10*ROW('Sanitation Data'!F84)))</f>
        <v/>
      </c>
      <c r="CW90" s="369" t="str">
        <f ca="1">+IF(OFFSET('Sanitation Data'!$F$30,0,10*ROW('Sanitation Data'!F84))="","",OFFSET('Sanitation Data'!$F$30,0,10*ROW('Sanitation Data'!F84)))</f>
        <v/>
      </c>
      <c r="CX90" s="369" t="str">
        <f ca="1">+IF(OFFSET('Sanitation Data'!$F$31,0,10*ROW('Sanitation Data'!F84))="","",OFFSET('Sanitation Data'!$F$31,0,10*ROW('Sanitation Data'!F84)))</f>
        <v/>
      </c>
      <c r="CY90" s="369" t="str">
        <f ca="1">+IF(OFFSET('Sanitation Data'!$F$32,0,10*ROW('Sanitation Data'!F84))="","",OFFSET('Sanitation Data'!$F$32,0,10*ROW('Sanitation Data'!F84)))</f>
        <v/>
      </c>
      <c r="CZ90" s="369" t="str">
        <f ca="1">+IF(OFFSET('Sanitation Data'!$G$28,0,10*ROW('Sanitation Data'!G84))="","",OFFSET('Sanitation Data'!$G$28,0,10*ROW('Sanitation Data'!G84)))</f>
        <v/>
      </c>
      <c r="DA90" s="369" t="str">
        <f ca="1">+IF(OFFSET('Sanitation Data'!$G$29,0,10*ROW('Sanitation Data'!G84))="","",OFFSET('Sanitation Data'!$G$29,0,10*ROW('Sanitation Data'!G84)))</f>
        <v/>
      </c>
      <c r="DB90" s="369" t="str">
        <f ca="1">+IF(OFFSET('Sanitation Data'!$G$30,0,10*ROW('Sanitation Data'!G84))="","",OFFSET('Sanitation Data'!$G$30,0,10*ROW('Sanitation Data'!G84)))</f>
        <v/>
      </c>
      <c r="DC90" s="369" t="str">
        <f ca="1">+IF(OFFSET('Sanitation Data'!$G$31,0,10*ROW('Sanitation Data'!G84))="","",OFFSET('Sanitation Data'!$G$31,0,10*ROW('Sanitation Data'!G84)))</f>
        <v/>
      </c>
      <c r="DD90" s="369" t="str">
        <f ca="1">+IF(OFFSET('Sanitation Data'!$G$32,0,10*ROW('Sanitation Data'!G84))="","",OFFSET('Sanitation Data'!$G$32,0,10*ROW('Sanitation Data'!G84)))</f>
        <v/>
      </c>
      <c r="DE90" s="369" t="str">
        <f ca="1">+IF(OFFSET('Sanitation Data'!$H$28,0,10*ROW('Sanitation Data'!H84))="","",OFFSET('Sanitation Data'!$H$28,0,10*ROW('Sanitation Data'!H84)))</f>
        <v/>
      </c>
      <c r="DF90" s="369" t="str">
        <f ca="1">+IF(OFFSET('Sanitation Data'!$H$29,0,10*ROW('Sanitation Data'!H84))="","",OFFSET('Sanitation Data'!$H$29,0,10*ROW('Sanitation Data'!H84)))</f>
        <v/>
      </c>
      <c r="DG90" s="369" t="str">
        <f ca="1">+IF(OFFSET('Sanitation Data'!$H$30,0,10*ROW('Sanitation Data'!H84))="","",OFFSET('Sanitation Data'!$H$30,0,10*ROW('Sanitation Data'!H84)))</f>
        <v/>
      </c>
      <c r="DH90" s="369" t="str">
        <f ca="1">+IF(OFFSET('Sanitation Data'!$H$31,0,10*ROW('Sanitation Data'!H84))="","",OFFSET('Sanitation Data'!$H$31,0,10*ROW('Sanitation Data'!H84)))</f>
        <v/>
      </c>
      <c r="DI90" s="369" t="str">
        <f ca="1">+IF(OFFSET('Sanitation Data'!$H$32,0,10*ROW('Sanitation Data'!H84))="","",OFFSET('Sanitation Data'!$H$32,0,10*ROW('Sanitation Data'!H84)))</f>
        <v/>
      </c>
      <c r="DJ90" s="369" t="str">
        <f ca="1">+IF(OFFSET('Sanitation Data'!$I$28,0,10*ROW('Sanitation Data'!I84))="","",OFFSET('Sanitation Data'!$I$28,0,10*ROW('Sanitation Data'!I84)))</f>
        <v/>
      </c>
      <c r="DK90" s="369" t="str">
        <f ca="1">+IF(OFFSET('Sanitation Data'!$I$29,0,10*ROW('Sanitation Data'!I84))="","",OFFSET('Sanitation Data'!$I$29,0,10*ROW('Sanitation Data'!I84)))</f>
        <v/>
      </c>
      <c r="DL90" s="369" t="str">
        <f ca="1">+IF(OFFSET('Sanitation Data'!$I$30,0,10*ROW('Sanitation Data'!I84))="","",OFFSET('Sanitation Data'!$I$30,0,10*ROW('Sanitation Data'!I84)))</f>
        <v/>
      </c>
      <c r="DM90" s="369" t="str">
        <f ca="1">+IF(OFFSET('Sanitation Data'!$I$31,0,10*ROW('Sanitation Data'!I84))="","",OFFSET('Sanitation Data'!$I$31,0,10*ROW('Sanitation Data'!I84)))</f>
        <v/>
      </c>
      <c r="DN90" s="369" t="str">
        <f ca="1">+IF(OFFSET('Sanitation Data'!$I$32,0,10*ROW('Sanitation Data'!I84))="","",OFFSET('Sanitation Data'!$I$32,0,10*ROW('Sanitation Data'!I84)))</f>
        <v/>
      </c>
      <c r="DO90" s="369" t="str">
        <f ca="1">+IF(OFFSET('Hygiene Data'!$D$11,0,10*ROW('Hygiene Data'!D84))="","",OFFSET('Hygiene Data'!$D$11,0,10*ROW('Hygiene Data'!D84)))</f>
        <v/>
      </c>
      <c r="DP90" s="369" t="str">
        <f ca="1">+IF(OFFSET('Hygiene Data'!$D$12,0,10*ROW('Hygiene Data'!D84))="","",OFFSET('Hygiene Data'!$D$12,0,10*ROW('Hygiene Data'!D84)))</f>
        <v/>
      </c>
      <c r="DQ90" s="369" t="str">
        <f ca="1">+IF(OFFSET('Hygiene Data'!$D$13,0,10*ROW('Hygiene Data'!D84))="","",OFFSET('Hygiene Data'!$D$13,0,10*ROW('Hygiene Data'!D84)))</f>
        <v/>
      </c>
      <c r="DR90" s="369" t="str">
        <f ca="1">+IF(OFFSET('Hygiene Data'!$E$11,0,10*ROW('Hygiene Data'!E84))="","",OFFSET('Hygiene Data'!$E$11,0,10*ROW('Hygiene Data'!E84)))</f>
        <v/>
      </c>
      <c r="DS90" s="369" t="str">
        <f ca="1">+IF(OFFSET('Hygiene Data'!$E$12,0,10*ROW('Hygiene Data'!E84))="","",OFFSET('Hygiene Data'!$E$12,0,10*ROW('Hygiene Data'!E84)))</f>
        <v/>
      </c>
      <c r="DT90" s="369" t="str">
        <f ca="1">+IF(OFFSET('Hygiene Data'!$E$13,0,10*ROW('Hygiene Data'!E84))="","",OFFSET('Hygiene Data'!$E$13,0,10*ROW('Hygiene Data'!E84)))</f>
        <v/>
      </c>
      <c r="DU90" s="369" t="str">
        <f ca="1">+IF(OFFSET('Hygiene Data'!$F$11,0,10*ROW('Hygiene Data'!F84))="","",OFFSET('Hygiene Data'!$F$11,0,10*ROW('Hygiene Data'!F84)))</f>
        <v/>
      </c>
      <c r="DV90" s="369" t="str">
        <f ca="1">+IF(OFFSET('Hygiene Data'!$F$12,0,10*ROW('Hygiene Data'!F84))="","",OFFSET('Hygiene Data'!$F$12,0,10*ROW('Hygiene Data'!F84)))</f>
        <v/>
      </c>
      <c r="DW90" s="369" t="str">
        <f ca="1">+IF(OFFSET('Hygiene Data'!$F$13,0,10*ROW('Hygiene Data'!F84))="","",OFFSET('Hygiene Data'!$F$13,0,10*ROW('Hygiene Data'!F84)))</f>
        <v/>
      </c>
      <c r="DX90" s="369" t="str">
        <f ca="1">+IF(OFFSET('Hygiene Data'!$G$11,0,10*ROW('Hygiene Data'!G84))="","",OFFSET('Hygiene Data'!$G$11,0,10*ROW('Hygiene Data'!G84)))</f>
        <v/>
      </c>
      <c r="DY90" s="369" t="str">
        <f ca="1">+IF(OFFSET('Hygiene Data'!$G$12,0,10*ROW('Hygiene Data'!G84))="","",OFFSET('Hygiene Data'!$G$12,0,10*ROW('Hygiene Data'!G84)))</f>
        <v/>
      </c>
      <c r="DZ90" s="369" t="str">
        <f ca="1">+IF(OFFSET('Hygiene Data'!$G$13,0,10*ROW('Hygiene Data'!G84))="","",OFFSET('Hygiene Data'!$G$13,0,10*ROW('Hygiene Data'!G84)))</f>
        <v/>
      </c>
      <c r="EA90" s="369" t="str">
        <f ca="1">+IF(OFFSET('Hygiene Data'!$H$11,0,10*ROW('Hygiene Data'!H84))="","",OFFSET('Hygiene Data'!$H$11,0,10*ROW('Hygiene Data'!H84)))</f>
        <v/>
      </c>
      <c r="EB90" s="369" t="str">
        <f ca="1">+IF(OFFSET('Hygiene Data'!$H$12,0,10*ROW('Hygiene Data'!H84))="","",OFFSET('Hygiene Data'!$H$12,0,10*ROW('Hygiene Data'!H84)))</f>
        <v/>
      </c>
      <c r="EC90" s="369" t="str">
        <f ca="1">+IF(OFFSET('Hygiene Data'!$H$13,0,10*ROW('Hygiene Data'!H84))="","",OFFSET('Hygiene Data'!$H$13,0,10*ROW('Hygiene Data'!H84)))</f>
        <v/>
      </c>
      <c r="ED90" s="369" t="str">
        <f ca="1">+IF(OFFSET('Hygiene Data'!$I$11,0,10*ROW('Hygiene Data'!I84))="","",OFFSET('Hygiene Data'!$I$11,0,10*ROW('Hygiene Data'!I84)))</f>
        <v/>
      </c>
      <c r="EE90" s="369" t="str">
        <f ca="1">+IF(OFFSET('Hygiene Data'!$I$12,0,10*ROW('Hygiene Data'!I84))="","",OFFSET('Hygiene Data'!$I$12,0,10*ROW('Hygiene Data'!I84)))</f>
        <v/>
      </c>
      <c r="EF90" s="369" t="str">
        <f ca="1">+IF(OFFSET('Hygiene Data'!$I$13,0,10*ROW('Hygiene Data'!I84))="","",OFFSET('Hygiene Data'!$I$13,0,10*ROW('Hygiene Data'!I84)))</f>
        <v/>
      </c>
    </row>
    <row r="91" spans="1:136" x14ac:dyDescent="0.25">
      <c r="A91" s="478" t="str">
        <f ca="1">+IF(OFFSET('Water Data'!$B$2,0,10*ROW('Water Data'!E85))="","",OFFSET('Water Data'!$B$2,0,10*ROW('Water Data'!E85)))</f>
        <v/>
      </c>
      <c r="B91" s="47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5" t="str">
        <f t="shared" ca="1" si="1"/>
        <v/>
      </c>
      <c r="D91" s="50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9" t="str">
        <f ca="1">+IF(OFFSET('Water Data'!$D$27,0,10*ROW('Water Data'!D85))="","",OFFSET('Water Data'!$D$27,0,10*ROW('Water Data'!D85)))</f>
        <v/>
      </c>
      <c r="BT91" s="369" t="str">
        <f ca="1">+IF(OFFSET('Water Data'!$D$28,0,10*ROW('Water Data'!D85))="","",OFFSET('Water Data'!$D$28,0,10*ROW('Water Data'!D85)))</f>
        <v/>
      </c>
      <c r="BU91" s="369" t="str">
        <f ca="1">+IF(OFFSET('Water Data'!$D$29,0,10*ROW('Water Data'!D85))="","",OFFSET('Water Data'!$D$29,0,10*ROW('Water Data'!D85)))</f>
        <v/>
      </c>
      <c r="BV91" s="369" t="str">
        <f ca="1">+IF(OFFSET('Water Data'!$E$27,0,10*ROW('Water Data'!E85))="","",OFFSET('Water Data'!$E$27,0,10*ROW('Water Data'!E85)))</f>
        <v/>
      </c>
      <c r="BW91" s="369" t="str">
        <f ca="1">+IF(OFFSET('Water Data'!$E$28,0,10*ROW('Water Data'!E85))="","",OFFSET('Water Data'!$E$28,0,10*ROW('Water Data'!E85)))</f>
        <v/>
      </c>
      <c r="BX91" s="369" t="str">
        <f ca="1">+IF(OFFSET('Water Data'!$E$29,0,10*ROW('Water Data'!E85))="","",OFFSET('Water Data'!$E$29,0,10*ROW('Water Data'!E85)))</f>
        <v/>
      </c>
      <c r="BY91" s="369" t="str">
        <f ca="1">+IF(OFFSET('Water Data'!$F$27,0,10*ROW('Water Data'!F85))="","",OFFSET('Water Data'!$F$27,0,10*ROW('Water Data'!F85)))</f>
        <v/>
      </c>
      <c r="BZ91" s="369" t="str">
        <f ca="1">+IF(OFFSET('Water Data'!$F$28,0,10*ROW('Water Data'!F85))="","",OFFSET('Water Data'!$F$28,0,10*ROW('Water Data'!F85)))</f>
        <v/>
      </c>
      <c r="CA91" s="369" t="str">
        <f ca="1">+IF(OFFSET('Water Data'!$F$29,0,10*ROW('Water Data'!F85))="","",OFFSET('Water Data'!$F$29,0,10*ROW('Water Data'!F85)))</f>
        <v/>
      </c>
      <c r="CB91" s="369" t="str">
        <f ca="1">+IF(OFFSET('Water Data'!$G$27,0,10*ROW('Water Data'!G85))="","",OFFSET('Water Data'!$G$27,0,10*ROW('Water Data'!G85)))</f>
        <v/>
      </c>
      <c r="CC91" s="369" t="str">
        <f ca="1">+IF(OFFSET('Water Data'!$G$28,0,10*ROW('Water Data'!G85))="","",OFFSET('Water Data'!$G$28,0,10*ROW('Water Data'!G85)))</f>
        <v/>
      </c>
      <c r="CD91" s="369" t="str">
        <f ca="1">+IF(OFFSET('Water Data'!$G$29,0,10*ROW('Water Data'!G85))="","",OFFSET('Water Data'!$G$29,0,10*ROW('Water Data'!G85)))</f>
        <v/>
      </c>
      <c r="CE91" s="369" t="str">
        <f ca="1">+IF(OFFSET('Water Data'!$H$27,0,10*ROW('Water Data'!H85))="","",OFFSET('Water Data'!$H$27,0,10*ROW('Water Data'!H85)))</f>
        <v/>
      </c>
      <c r="CF91" s="369" t="str">
        <f ca="1">+IF(OFFSET('Water Data'!$H$28,0,10*ROW('Water Data'!H85))="","",OFFSET('Water Data'!$H$28,0,10*ROW('Water Data'!H85)))</f>
        <v/>
      </c>
      <c r="CG91" s="369" t="str">
        <f ca="1">+IF(OFFSET('Water Data'!$H$29,0,10*ROW('Water Data'!H85))="","",OFFSET('Water Data'!$H$29,0,10*ROW('Water Data'!H85)))</f>
        <v/>
      </c>
      <c r="CH91" s="369" t="str">
        <f ca="1">+IF(OFFSET('Water Data'!$I$27,0,10*ROW('Water Data'!I85))="","",OFFSET('Water Data'!$I$27,0,10*ROW('Water Data'!I85)))</f>
        <v/>
      </c>
      <c r="CI91" s="369" t="str">
        <f ca="1">+IF(OFFSET('Water Data'!$I$28,0,10*ROW('Water Data'!I85))="","",OFFSET('Water Data'!$I$28,0,10*ROW('Water Data'!I85)))</f>
        <v/>
      </c>
      <c r="CJ91" s="369" t="str">
        <f ca="1">+IF(OFFSET('Water Data'!$I$29,0,10*ROW('Water Data'!I85))="","",OFFSET('Water Data'!$I$29,0,10*ROW('Water Data'!I85)))</f>
        <v/>
      </c>
      <c r="CK91" s="369" t="str">
        <f ca="1">+IF(OFFSET('Sanitation Data'!$D$28,0,10*ROW('Sanitation Data'!D85))="","",OFFSET('Sanitation Data'!$D$28,0,10*ROW('Sanitation Data'!D85)))</f>
        <v/>
      </c>
      <c r="CL91" s="369" t="str">
        <f ca="1">+IF(OFFSET('Sanitation Data'!$D$29,0,10*ROW('Sanitation Data'!D85))="","",OFFSET('Sanitation Data'!$D$29,0,10*ROW('Sanitation Data'!D85)))</f>
        <v/>
      </c>
      <c r="CM91" s="369" t="str">
        <f ca="1">+IF(OFFSET('Sanitation Data'!$D$30,0,10*ROW('Sanitation Data'!D85))="","",OFFSET('Sanitation Data'!$D$30,0,10*ROW('Sanitation Data'!D85)))</f>
        <v/>
      </c>
      <c r="CN91" s="369" t="str">
        <f ca="1">+IF(OFFSET('Sanitation Data'!$D$31,0,10*ROW('Sanitation Data'!D85))="","",OFFSET('Sanitation Data'!$D$31,0,10*ROW('Sanitation Data'!D85)))</f>
        <v/>
      </c>
      <c r="CO91" s="369" t="str">
        <f ca="1">+IF(OFFSET('Sanitation Data'!$D$32,0,10*ROW('Sanitation Data'!D85))="","",OFFSET('Sanitation Data'!$D$32,0,10*ROW('Sanitation Data'!D85)))</f>
        <v/>
      </c>
      <c r="CP91" s="369" t="str">
        <f ca="1">+IF(OFFSET('Sanitation Data'!$E$28,0,10*ROW('Sanitation Data'!E85))="","",OFFSET('Sanitation Data'!$E$28,0,10*ROW('Sanitation Data'!E85)))</f>
        <v/>
      </c>
      <c r="CQ91" s="369" t="str">
        <f ca="1">+IF(OFFSET('Sanitation Data'!$E$29,0,10*ROW('Sanitation Data'!E85))="","",OFFSET('Sanitation Data'!$E$29,0,10*ROW('Sanitation Data'!E85)))</f>
        <v/>
      </c>
      <c r="CR91" s="369" t="str">
        <f ca="1">+IF(OFFSET('Sanitation Data'!$E$30,0,10*ROW('Sanitation Data'!E85))="","",OFFSET('Sanitation Data'!$E$30,0,10*ROW('Sanitation Data'!E85)))</f>
        <v/>
      </c>
      <c r="CS91" s="369" t="str">
        <f ca="1">+IF(OFFSET('Sanitation Data'!$E$31,0,10*ROW('Sanitation Data'!E85))="","",OFFSET('Sanitation Data'!$E$31,0,10*ROW('Sanitation Data'!E85)))</f>
        <v/>
      </c>
      <c r="CT91" s="369" t="str">
        <f ca="1">+IF(OFFSET('Sanitation Data'!$E$32,0,10*ROW('Sanitation Data'!E85))="","",OFFSET('Sanitation Data'!$E$32,0,10*ROW('Sanitation Data'!E85)))</f>
        <v/>
      </c>
      <c r="CU91" s="369" t="str">
        <f ca="1">+IF(OFFSET('Sanitation Data'!$F$28,0,10*ROW('Sanitation Data'!F85))="","",OFFSET('Sanitation Data'!$F$28,0,10*ROW('Sanitation Data'!F85)))</f>
        <v/>
      </c>
      <c r="CV91" s="369" t="str">
        <f ca="1">+IF(OFFSET('Sanitation Data'!$F$29,0,10*ROW('Sanitation Data'!F85))="","",OFFSET('Sanitation Data'!$F$29,0,10*ROW('Sanitation Data'!F85)))</f>
        <v/>
      </c>
      <c r="CW91" s="369" t="str">
        <f ca="1">+IF(OFFSET('Sanitation Data'!$F$30,0,10*ROW('Sanitation Data'!F85))="","",OFFSET('Sanitation Data'!$F$30,0,10*ROW('Sanitation Data'!F85)))</f>
        <v/>
      </c>
      <c r="CX91" s="369" t="str">
        <f ca="1">+IF(OFFSET('Sanitation Data'!$F$31,0,10*ROW('Sanitation Data'!F85))="","",OFFSET('Sanitation Data'!$F$31,0,10*ROW('Sanitation Data'!F85)))</f>
        <v/>
      </c>
      <c r="CY91" s="369" t="str">
        <f ca="1">+IF(OFFSET('Sanitation Data'!$F$32,0,10*ROW('Sanitation Data'!F85))="","",OFFSET('Sanitation Data'!$F$32,0,10*ROW('Sanitation Data'!F85)))</f>
        <v/>
      </c>
      <c r="CZ91" s="369" t="str">
        <f ca="1">+IF(OFFSET('Sanitation Data'!$G$28,0,10*ROW('Sanitation Data'!G85))="","",OFFSET('Sanitation Data'!$G$28,0,10*ROW('Sanitation Data'!G85)))</f>
        <v/>
      </c>
      <c r="DA91" s="369" t="str">
        <f ca="1">+IF(OFFSET('Sanitation Data'!$G$29,0,10*ROW('Sanitation Data'!G85))="","",OFFSET('Sanitation Data'!$G$29,0,10*ROW('Sanitation Data'!G85)))</f>
        <v/>
      </c>
      <c r="DB91" s="369" t="str">
        <f ca="1">+IF(OFFSET('Sanitation Data'!$G$30,0,10*ROW('Sanitation Data'!G85))="","",OFFSET('Sanitation Data'!$G$30,0,10*ROW('Sanitation Data'!G85)))</f>
        <v/>
      </c>
      <c r="DC91" s="369" t="str">
        <f ca="1">+IF(OFFSET('Sanitation Data'!$G$31,0,10*ROW('Sanitation Data'!G85))="","",OFFSET('Sanitation Data'!$G$31,0,10*ROW('Sanitation Data'!G85)))</f>
        <v/>
      </c>
      <c r="DD91" s="369" t="str">
        <f ca="1">+IF(OFFSET('Sanitation Data'!$G$32,0,10*ROW('Sanitation Data'!G85))="","",OFFSET('Sanitation Data'!$G$32,0,10*ROW('Sanitation Data'!G85)))</f>
        <v/>
      </c>
      <c r="DE91" s="369" t="str">
        <f ca="1">+IF(OFFSET('Sanitation Data'!$H$28,0,10*ROW('Sanitation Data'!H85))="","",OFFSET('Sanitation Data'!$H$28,0,10*ROW('Sanitation Data'!H85)))</f>
        <v/>
      </c>
      <c r="DF91" s="369" t="str">
        <f ca="1">+IF(OFFSET('Sanitation Data'!$H$29,0,10*ROW('Sanitation Data'!H85))="","",OFFSET('Sanitation Data'!$H$29,0,10*ROW('Sanitation Data'!H85)))</f>
        <v/>
      </c>
      <c r="DG91" s="369" t="str">
        <f ca="1">+IF(OFFSET('Sanitation Data'!$H$30,0,10*ROW('Sanitation Data'!H85))="","",OFFSET('Sanitation Data'!$H$30,0,10*ROW('Sanitation Data'!H85)))</f>
        <v/>
      </c>
      <c r="DH91" s="369" t="str">
        <f ca="1">+IF(OFFSET('Sanitation Data'!$H$31,0,10*ROW('Sanitation Data'!H85))="","",OFFSET('Sanitation Data'!$H$31,0,10*ROW('Sanitation Data'!H85)))</f>
        <v/>
      </c>
      <c r="DI91" s="369" t="str">
        <f ca="1">+IF(OFFSET('Sanitation Data'!$H$32,0,10*ROW('Sanitation Data'!H85))="","",OFFSET('Sanitation Data'!$H$32,0,10*ROW('Sanitation Data'!H85)))</f>
        <v/>
      </c>
      <c r="DJ91" s="369" t="str">
        <f ca="1">+IF(OFFSET('Sanitation Data'!$I$28,0,10*ROW('Sanitation Data'!I85))="","",OFFSET('Sanitation Data'!$I$28,0,10*ROW('Sanitation Data'!I85)))</f>
        <v/>
      </c>
      <c r="DK91" s="369" t="str">
        <f ca="1">+IF(OFFSET('Sanitation Data'!$I$29,0,10*ROW('Sanitation Data'!I85))="","",OFFSET('Sanitation Data'!$I$29,0,10*ROW('Sanitation Data'!I85)))</f>
        <v/>
      </c>
      <c r="DL91" s="369" t="str">
        <f ca="1">+IF(OFFSET('Sanitation Data'!$I$30,0,10*ROW('Sanitation Data'!I85))="","",OFFSET('Sanitation Data'!$I$30,0,10*ROW('Sanitation Data'!I85)))</f>
        <v/>
      </c>
      <c r="DM91" s="369" t="str">
        <f ca="1">+IF(OFFSET('Sanitation Data'!$I$31,0,10*ROW('Sanitation Data'!I85))="","",OFFSET('Sanitation Data'!$I$31,0,10*ROW('Sanitation Data'!I85)))</f>
        <v/>
      </c>
      <c r="DN91" s="369" t="str">
        <f ca="1">+IF(OFFSET('Sanitation Data'!$I$32,0,10*ROW('Sanitation Data'!I85))="","",OFFSET('Sanitation Data'!$I$32,0,10*ROW('Sanitation Data'!I85)))</f>
        <v/>
      </c>
      <c r="DO91" s="369" t="str">
        <f ca="1">+IF(OFFSET('Hygiene Data'!$D$11,0,10*ROW('Hygiene Data'!D85))="","",OFFSET('Hygiene Data'!$D$11,0,10*ROW('Hygiene Data'!D85)))</f>
        <v/>
      </c>
      <c r="DP91" s="369" t="str">
        <f ca="1">+IF(OFFSET('Hygiene Data'!$D$12,0,10*ROW('Hygiene Data'!D85))="","",OFFSET('Hygiene Data'!$D$12,0,10*ROW('Hygiene Data'!D85)))</f>
        <v/>
      </c>
      <c r="DQ91" s="369" t="str">
        <f ca="1">+IF(OFFSET('Hygiene Data'!$D$13,0,10*ROW('Hygiene Data'!D85))="","",OFFSET('Hygiene Data'!$D$13,0,10*ROW('Hygiene Data'!D85)))</f>
        <v/>
      </c>
      <c r="DR91" s="369" t="str">
        <f ca="1">+IF(OFFSET('Hygiene Data'!$E$11,0,10*ROW('Hygiene Data'!E85))="","",OFFSET('Hygiene Data'!$E$11,0,10*ROW('Hygiene Data'!E85)))</f>
        <v/>
      </c>
      <c r="DS91" s="369" t="str">
        <f ca="1">+IF(OFFSET('Hygiene Data'!$E$12,0,10*ROW('Hygiene Data'!E85))="","",OFFSET('Hygiene Data'!$E$12,0,10*ROW('Hygiene Data'!E85)))</f>
        <v/>
      </c>
      <c r="DT91" s="369" t="str">
        <f ca="1">+IF(OFFSET('Hygiene Data'!$E$13,0,10*ROW('Hygiene Data'!E85))="","",OFFSET('Hygiene Data'!$E$13,0,10*ROW('Hygiene Data'!E85)))</f>
        <v/>
      </c>
      <c r="DU91" s="369" t="str">
        <f ca="1">+IF(OFFSET('Hygiene Data'!$F$11,0,10*ROW('Hygiene Data'!F85))="","",OFFSET('Hygiene Data'!$F$11,0,10*ROW('Hygiene Data'!F85)))</f>
        <v/>
      </c>
      <c r="DV91" s="369" t="str">
        <f ca="1">+IF(OFFSET('Hygiene Data'!$F$12,0,10*ROW('Hygiene Data'!F85))="","",OFFSET('Hygiene Data'!$F$12,0,10*ROW('Hygiene Data'!F85)))</f>
        <v/>
      </c>
      <c r="DW91" s="369" t="str">
        <f ca="1">+IF(OFFSET('Hygiene Data'!$F$13,0,10*ROW('Hygiene Data'!F85))="","",OFFSET('Hygiene Data'!$F$13,0,10*ROW('Hygiene Data'!F85)))</f>
        <v/>
      </c>
      <c r="DX91" s="369" t="str">
        <f ca="1">+IF(OFFSET('Hygiene Data'!$G$11,0,10*ROW('Hygiene Data'!G85))="","",OFFSET('Hygiene Data'!$G$11,0,10*ROW('Hygiene Data'!G85)))</f>
        <v/>
      </c>
      <c r="DY91" s="369" t="str">
        <f ca="1">+IF(OFFSET('Hygiene Data'!$G$12,0,10*ROW('Hygiene Data'!G85))="","",OFFSET('Hygiene Data'!$G$12,0,10*ROW('Hygiene Data'!G85)))</f>
        <v/>
      </c>
      <c r="DZ91" s="369" t="str">
        <f ca="1">+IF(OFFSET('Hygiene Data'!$G$13,0,10*ROW('Hygiene Data'!G85))="","",OFFSET('Hygiene Data'!$G$13,0,10*ROW('Hygiene Data'!G85)))</f>
        <v/>
      </c>
      <c r="EA91" s="369" t="str">
        <f ca="1">+IF(OFFSET('Hygiene Data'!$H$11,0,10*ROW('Hygiene Data'!H85))="","",OFFSET('Hygiene Data'!$H$11,0,10*ROW('Hygiene Data'!H85)))</f>
        <v/>
      </c>
      <c r="EB91" s="369" t="str">
        <f ca="1">+IF(OFFSET('Hygiene Data'!$H$12,0,10*ROW('Hygiene Data'!H85))="","",OFFSET('Hygiene Data'!$H$12,0,10*ROW('Hygiene Data'!H85)))</f>
        <v/>
      </c>
      <c r="EC91" s="369" t="str">
        <f ca="1">+IF(OFFSET('Hygiene Data'!$H$13,0,10*ROW('Hygiene Data'!H85))="","",OFFSET('Hygiene Data'!$H$13,0,10*ROW('Hygiene Data'!H85)))</f>
        <v/>
      </c>
      <c r="ED91" s="369" t="str">
        <f ca="1">+IF(OFFSET('Hygiene Data'!$I$11,0,10*ROW('Hygiene Data'!I85))="","",OFFSET('Hygiene Data'!$I$11,0,10*ROW('Hygiene Data'!I85)))</f>
        <v/>
      </c>
      <c r="EE91" s="369" t="str">
        <f ca="1">+IF(OFFSET('Hygiene Data'!$I$12,0,10*ROW('Hygiene Data'!I85))="","",OFFSET('Hygiene Data'!$I$12,0,10*ROW('Hygiene Data'!I85)))</f>
        <v/>
      </c>
      <c r="EF91" s="369" t="str">
        <f ca="1">+IF(OFFSET('Hygiene Data'!$I$13,0,10*ROW('Hygiene Data'!I85))="","",OFFSET('Hygiene Data'!$I$13,0,10*ROW('Hygiene Data'!I85)))</f>
        <v/>
      </c>
    </row>
    <row r="92" spans="1:136" x14ac:dyDescent="0.25">
      <c r="A92" s="478" t="str">
        <f ca="1">+IF(OFFSET('Water Data'!$B$2,0,10*ROW('Water Data'!E86))="","",OFFSET('Water Data'!$B$2,0,10*ROW('Water Data'!E86)))</f>
        <v/>
      </c>
      <c r="B92" s="47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5" t="str">
        <f t="shared" ca="1" si="1"/>
        <v/>
      </c>
      <c r="D92" s="50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9" t="str">
        <f ca="1">+IF(OFFSET('Water Data'!$D$27,0,10*ROW('Water Data'!D86))="","",OFFSET('Water Data'!$D$27,0,10*ROW('Water Data'!D86)))</f>
        <v/>
      </c>
      <c r="BT92" s="369" t="str">
        <f ca="1">+IF(OFFSET('Water Data'!$D$28,0,10*ROW('Water Data'!D86))="","",OFFSET('Water Data'!$D$28,0,10*ROW('Water Data'!D86)))</f>
        <v/>
      </c>
      <c r="BU92" s="369" t="str">
        <f ca="1">+IF(OFFSET('Water Data'!$D$29,0,10*ROW('Water Data'!D86))="","",OFFSET('Water Data'!$D$29,0,10*ROW('Water Data'!D86)))</f>
        <v/>
      </c>
      <c r="BV92" s="369" t="str">
        <f ca="1">+IF(OFFSET('Water Data'!$E$27,0,10*ROW('Water Data'!E86))="","",OFFSET('Water Data'!$E$27,0,10*ROW('Water Data'!E86)))</f>
        <v/>
      </c>
      <c r="BW92" s="369" t="str">
        <f ca="1">+IF(OFFSET('Water Data'!$E$28,0,10*ROW('Water Data'!E86))="","",OFFSET('Water Data'!$E$28,0,10*ROW('Water Data'!E86)))</f>
        <v/>
      </c>
      <c r="BX92" s="369" t="str">
        <f ca="1">+IF(OFFSET('Water Data'!$E$29,0,10*ROW('Water Data'!E86))="","",OFFSET('Water Data'!$E$29,0,10*ROW('Water Data'!E86)))</f>
        <v/>
      </c>
      <c r="BY92" s="369" t="str">
        <f ca="1">+IF(OFFSET('Water Data'!$F$27,0,10*ROW('Water Data'!F86))="","",OFFSET('Water Data'!$F$27,0,10*ROW('Water Data'!F86)))</f>
        <v/>
      </c>
      <c r="BZ92" s="369" t="str">
        <f ca="1">+IF(OFFSET('Water Data'!$F$28,0,10*ROW('Water Data'!F86))="","",OFFSET('Water Data'!$F$28,0,10*ROW('Water Data'!F86)))</f>
        <v/>
      </c>
      <c r="CA92" s="369" t="str">
        <f ca="1">+IF(OFFSET('Water Data'!$F$29,0,10*ROW('Water Data'!F86))="","",OFFSET('Water Data'!$F$29,0,10*ROW('Water Data'!F86)))</f>
        <v/>
      </c>
      <c r="CB92" s="369" t="str">
        <f ca="1">+IF(OFFSET('Water Data'!$G$27,0,10*ROW('Water Data'!G86))="","",OFFSET('Water Data'!$G$27,0,10*ROW('Water Data'!G86)))</f>
        <v/>
      </c>
      <c r="CC92" s="369" t="str">
        <f ca="1">+IF(OFFSET('Water Data'!$G$28,0,10*ROW('Water Data'!G86))="","",OFFSET('Water Data'!$G$28,0,10*ROW('Water Data'!G86)))</f>
        <v/>
      </c>
      <c r="CD92" s="369" t="str">
        <f ca="1">+IF(OFFSET('Water Data'!$G$29,0,10*ROW('Water Data'!G86))="","",OFFSET('Water Data'!$G$29,0,10*ROW('Water Data'!G86)))</f>
        <v/>
      </c>
      <c r="CE92" s="369" t="str">
        <f ca="1">+IF(OFFSET('Water Data'!$H$27,0,10*ROW('Water Data'!H86))="","",OFFSET('Water Data'!$H$27,0,10*ROW('Water Data'!H86)))</f>
        <v/>
      </c>
      <c r="CF92" s="369" t="str">
        <f ca="1">+IF(OFFSET('Water Data'!$H$28,0,10*ROW('Water Data'!H86))="","",OFFSET('Water Data'!$H$28,0,10*ROW('Water Data'!H86)))</f>
        <v/>
      </c>
      <c r="CG92" s="369" t="str">
        <f ca="1">+IF(OFFSET('Water Data'!$H$29,0,10*ROW('Water Data'!H86))="","",OFFSET('Water Data'!$H$29,0,10*ROW('Water Data'!H86)))</f>
        <v/>
      </c>
      <c r="CH92" s="369" t="str">
        <f ca="1">+IF(OFFSET('Water Data'!$I$27,0,10*ROW('Water Data'!I86))="","",OFFSET('Water Data'!$I$27,0,10*ROW('Water Data'!I86)))</f>
        <v/>
      </c>
      <c r="CI92" s="369" t="str">
        <f ca="1">+IF(OFFSET('Water Data'!$I$28,0,10*ROW('Water Data'!I86))="","",OFFSET('Water Data'!$I$28,0,10*ROW('Water Data'!I86)))</f>
        <v/>
      </c>
      <c r="CJ92" s="369" t="str">
        <f ca="1">+IF(OFFSET('Water Data'!$I$29,0,10*ROW('Water Data'!I86))="","",OFFSET('Water Data'!$I$29,0,10*ROW('Water Data'!I86)))</f>
        <v/>
      </c>
      <c r="CK92" s="369" t="str">
        <f ca="1">+IF(OFFSET('Sanitation Data'!$D$28,0,10*ROW('Sanitation Data'!D86))="","",OFFSET('Sanitation Data'!$D$28,0,10*ROW('Sanitation Data'!D86)))</f>
        <v/>
      </c>
      <c r="CL92" s="369" t="str">
        <f ca="1">+IF(OFFSET('Sanitation Data'!$D$29,0,10*ROW('Sanitation Data'!D86))="","",OFFSET('Sanitation Data'!$D$29,0,10*ROW('Sanitation Data'!D86)))</f>
        <v/>
      </c>
      <c r="CM92" s="369" t="str">
        <f ca="1">+IF(OFFSET('Sanitation Data'!$D$30,0,10*ROW('Sanitation Data'!D86))="","",OFFSET('Sanitation Data'!$D$30,0,10*ROW('Sanitation Data'!D86)))</f>
        <v/>
      </c>
      <c r="CN92" s="369" t="str">
        <f ca="1">+IF(OFFSET('Sanitation Data'!$D$31,0,10*ROW('Sanitation Data'!D86))="","",OFFSET('Sanitation Data'!$D$31,0,10*ROW('Sanitation Data'!D86)))</f>
        <v/>
      </c>
      <c r="CO92" s="369" t="str">
        <f ca="1">+IF(OFFSET('Sanitation Data'!$D$32,0,10*ROW('Sanitation Data'!D86))="","",OFFSET('Sanitation Data'!$D$32,0,10*ROW('Sanitation Data'!D86)))</f>
        <v/>
      </c>
      <c r="CP92" s="369" t="str">
        <f ca="1">+IF(OFFSET('Sanitation Data'!$E$28,0,10*ROW('Sanitation Data'!E86))="","",OFFSET('Sanitation Data'!$E$28,0,10*ROW('Sanitation Data'!E86)))</f>
        <v/>
      </c>
      <c r="CQ92" s="369" t="str">
        <f ca="1">+IF(OFFSET('Sanitation Data'!$E$29,0,10*ROW('Sanitation Data'!E86))="","",OFFSET('Sanitation Data'!$E$29,0,10*ROW('Sanitation Data'!E86)))</f>
        <v/>
      </c>
      <c r="CR92" s="369" t="str">
        <f ca="1">+IF(OFFSET('Sanitation Data'!$E$30,0,10*ROW('Sanitation Data'!E86))="","",OFFSET('Sanitation Data'!$E$30,0,10*ROW('Sanitation Data'!E86)))</f>
        <v/>
      </c>
      <c r="CS92" s="369" t="str">
        <f ca="1">+IF(OFFSET('Sanitation Data'!$E$31,0,10*ROW('Sanitation Data'!E86))="","",OFFSET('Sanitation Data'!$E$31,0,10*ROW('Sanitation Data'!E86)))</f>
        <v/>
      </c>
      <c r="CT92" s="369" t="str">
        <f ca="1">+IF(OFFSET('Sanitation Data'!$E$32,0,10*ROW('Sanitation Data'!E86))="","",OFFSET('Sanitation Data'!$E$32,0,10*ROW('Sanitation Data'!E86)))</f>
        <v/>
      </c>
      <c r="CU92" s="369" t="str">
        <f ca="1">+IF(OFFSET('Sanitation Data'!$F$28,0,10*ROW('Sanitation Data'!F86))="","",OFFSET('Sanitation Data'!$F$28,0,10*ROW('Sanitation Data'!F86)))</f>
        <v/>
      </c>
      <c r="CV92" s="369" t="str">
        <f ca="1">+IF(OFFSET('Sanitation Data'!$F$29,0,10*ROW('Sanitation Data'!F86))="","",OFFSET('Sanitation Data'!$F$29,0,10*ROW('Sanitation Data'!F86)))</f>
        <v/>
      </c>
      <c r="CW92" s="369" t="str">
        <f ca="1">+IF(OFFSET('Sanitation Data'!$F$30,0,10*ROW('Sanitation Data'!F86))="","",OFFSET('Sanitation Data'!$F$30,0,10*ROW('Sanitation Data'!F86)))</f>
        <v/>
      </c>
      <c r="CX92" s="369" t="str">
        <f ca="1">+IF(OFFSET('Sanitation Data'!$F$31,0,10*ROW('Sanitation Data'!F86))="","",OFFSET('Sanitation Data'!$F$31,0,10*ROW('Sanitation Data'!F86)))</f>
        <v/>
      </c>
      <c r="CY92" s="369" t="str">
        <f ca="1">+IF(OFFSET('Sanitation Data'!$F$32,0,10*ROW('Sanitation Data'!F86))="","",OFFSET('Sanitation Data'!$F$32,0,10*ROW('Sanitation Data'!F86)))</f>
        <v/>
      </c>
      <c r="CZ92" s="369" t="str">
        <f ca="1">+IF(OFFSET('Sanitation Data'!$G$28,0,10*ROW('Sanitation Data'!G86))="","",OFFSET('Sanitation Data'!$G$28,0,10*ROW('Sanitation Data'!G86)))</f>
        <v/>
      </c>
      <c r="DA92" s="369" t="str">
        <f ca="1">+IF(OFFSET('Sanitation Data'!$G$29,0,10*ROW('Sanitation Data'!G86))="","",OFFSET('Sanitation Data'!$G$29,0,10*ROW('Sanitation Data'!G86)))</f>
        <v/>
      </c>
      <c r="DB92" s="369" t="str">
        <f ca="1">+IF(OFFSET('Sanitation Data'!$G$30,0,10*ROW('Sanitation Data'!G86))="","",OFFSET('Sanitation Data'!$G$30,0,10*ROW('Sanitation Data'!G86)))</f>
        <v/>
      </c>
      <c r="DC92" s="369" t="str">
        <f ca="1">+IF(OFFSET('Sanitation Data'!$G$31,0,10*ROW('Sanitation Data'!G86))="","",OFFSET('Sanitation Data'!$G$31,0,10*ROW('Sanitation Data'!G86)))</f>
        <v/>
      </c>
      <c r="DD92" s="369" t="str">
        <f ca="1">+IF(OFFSET('Sanitation Data'!$G$32,0,10*ROW('Sanitation Data'!G86))="","",OFFSET('Sanitation Data'!$G$32,0,10*ROW('Sanitation Data'!G86)))</f>
        <v/>
      </c>
      <c r="DE92" s="369" t="str">
        <f ca="1">+IF(OFFSET('Sanitation Data'!$H$28,0,10*ROW('Sanitation Data'!H86))="","",OFFSET('Sanitation Data'!$H$28,0,10*ROW('Sanitation Data'!H86)))</f>
        <v/>
      </c>
      <c r="DF92" s="369" t="str">
        <f ca="1">+IF(OFFSET('Sanitation Data'!$H$29,0,10*ROW('Sanitation Data'!H86))="","",OFFSET('Sanitation Data'!$H$29,0,10*ROW('Sanitation Data'!H86)))</f>
        <v/>
      </c>
      <c r="DG92" s="369" t="str">
        <f ca="1">+IF(OFFSET('Sanitation Data'!$H$30,0,10*ROW('Sanitation Data'!H86))="","",OFFSET('Sanitation Data'!$H$30,0,10*ROW('Sanitation Data'!H86)))</f>
        <v/>
      </c>
      <c r="DH92" s="369" t="str">
        <f ca="1">+IF(OFFSET('Sanitation Data'!$H$31,0,10*ROW('Sanitation Data'!H86))="","",OFFSET('Sanitation Data'!$H$31,0,10*ROW('Sanitation Data'!H86)))</f>
        <v/>
      </c>
      <c r="DI92" s="369" t="str">
        <f ca="1">+IF(OFFSET('Sanitation Data'!$H$32,0,10*ROW('Sanitation Data'!H86))="","",OFFSET('Sanitation Data'!$H$32,0,10*ROW('Sanitation Data'!H86)))</f>
        <v/>
      </c>
      <c r="DJ92" s="369" t="str">
        <f ca="1">+IF(OFFSET('Sanitation Data'!$I$28,0,10*ROW('Sanitation Data'!I86))="","",OFFSET('Sanitation Data'!$I$28,0,10*ROW('Sanitation Data'!I86)))</f>
        <v/>
      </c>
      <c r="DK92" s="369" t="str">
        <f ca="1">+IF(OFFSET('Sanitation Data'!$I$29,0,10*ROW('Sanitation Data'!I86))="","",OFFSET('Sanitation Data'!$I$29,0,10*ROW('Sanitation Data'!I86)))</f>
        <v/>
      </c>
      <c r="DL92" s="369" t="str">
        <f ca="1">+IF(OFFSET('Sanitation Data'!$I$30,0,10*ROW('Sanitation Data'!I86))="","",OFFSET('Sanitation Data'!$I$30,0,10*ROW('Sanitation Data'!I86)))</f>
        <v/>
      </c>
      <c r="DM92" s="369" t="str">
        <f ca="1">+IF(OFFSET('Sanitation Data'!$I$31,0,10*ROW('Sanitation Data'!I86))="","",OFFSET('Sanitation Data'!$I$31,0,10*ROW('Sanitation Data'!I86)))</f>
        <v/>
      </c>
      <c r="DN92" s="369" t="str">
        <f ca="1">+IF(OFFSET('Sanitation Data'!$I$32,0,10*ROW('Sanitation Data'!I86))="","",OFFSET('Sanitation Data'!$I$32,0,10*ROW('Sanitation Data'!I86)))</f>
        <v/>
      </c>
      <c r="DO92" s="369" t="str">
        <f ca="1">+IF(OFFSET('Hygiene Data'!$D$11,0,10*ROW('Hygiene Data'!D86))="","",OFFSET('Hygiene Data'!$D$11,0,10*ROW('Hygiene Data'!D86)))</f>
        <v/>
      </c>
      <c r="DP92" s="369" t="str">
        <f ca="1">+IF(OFFSET('Hygiene Data'!$D$12,0,10*ROW('Hygiene Data'!D86))="","",OFFSET('Hygiene Data'!$D$12,0,10*ROW('Hygiene Data'!D86)))</f>
        <v/>
      </c>
      <c r="DQ92" s="369" t="str">
        <f ca="1">+IF(OFFSET('Hygiene Data'!$D$13,0,10*ROW('Hygiene Data'!D86))="","",OFFSET('Hygiene Data'!$D$13,0,10*ROW('Hygiene Data'!D86)))</f>
        <v/>
      </c>
      <c r="DR92" s="369" t="str">
        <f ca="1">+IF(OFFSET('Hygiene Data'!$E$11,0,10*ROW('Hygiene Data'!E86))="","",OFFSET('Hygiene Data'!$E$11,0,10*ROW('Hygiene Data'!E86)))</f>
        <v/>
      </c>
      <c r="DS92" s="369" t="str">
        <f ca="1">+IF(OFFSET('Hygiene Data'!$E$12,0,10*ROW('Hygiene Data'!E86))="","",OFFSET('Hygiene Data'!$E$12,0,10*ROW('Hygiene Data'!E86)))</f>
        <v/>
      </c>
      <c r="DT92" s="369" t="str">
        <f ca="1">+IF(OFFSET('Hygiene Data'!$E$13,0,10*ROW('Hygiene Data'!E86))="","",OFFSET('Hygiene Data'!$E$13,0,10*ROW('Hygiene Data'!E86)))</f>
        <v/>
      </c>
      <c r="DU92" s="369" t="str">
        <f ca="1">+IF(OFFSET('Hygiene Data'!$F$11,0,10*ROW('Hygiene Data'!F86))="","",OFFSET('Hygiene Data'!$F$11,0,10*ROW('Hygiene Data'!F86)))</f>
        <v/>
      </c>
      <c r="DV92" s="369" t="str">
        <f ca="1">+IF(OFFSET('Hygiene Data'!$F$12,0,10*ROW('Hygiene Data'!F86))="","",OFFSET('Hygiene Data'!$F$12,0,10*ROW('Hygiene Data'!F86)))</f>
        <v/>
      </c>
      <c r="DW92" s="369" t="str">
        <f ca="1">+IF(OFFSET('Hygiene Data'!$F$13,0,10*ROW('Hygiene Data'!F86))="","",OFFSET('Hygiene Data'!$F$13,0,10*ROW('Hygiene Data'!F86)))</f>
        <v/>
      </c>
      <c r="DX92" s="369" t="str">
        <f ca="1">+IF(OFFSET('Hygiene Data'!$G$11,0,10*ROW('Hygiene Data'!G86))="","",OFFSET('Hygiene Data'!$G$11,0,10*ROW('Hygiene Data'!G86)))</f>
        <v/>
      </c>
      <c r="DY92" s="369" t="str">
        <f ca="1">+IF(OFFSET('Hygiene Data'!$G$12,0,10*ROW('Hygiene Data'!G86))="","",OFFSET('Hygiene Data'!$G$12,0,10*ROW('Hygiene Data'!G86)))</f>
        <v/>
      </c>
      <c r="DZ92" s="369" t="str">
        <f ca="1">+IF(OFFSET('Hygiene Data'!$G$13,0,10*ROW('Hygiene Data'!G86))="","",OFFSET('Hygiene Data'!$G$13,0,10*ROW('Hygiene Data'!G86)))</f>
        <v/>
      </c>
      <c r="EA92" s="369" t="str">
        <f ca="1">+IF(OFFSET('Hygiene Data'!$H$11,0,10*ROW('Hygiene Data'!H86))="","",OFFSET('Hygiene Data'!$H$11,0,10*ROW('Hygiene Data'!H86)))</f>
        <v/>
      </c>
      <c r="EB92" s="369" t="str">
        <f ca="1">+IF(OFFSET('Hygiene Data'!$H$12,0,10*ROW('Hygiene Data'!H86))="","",OFFSET('Hygiene Data'!$H$12,0,10*ROW('Hygiene Data'!H86)))</f>
        <v/>
      </c>
      <c r="EC92" s="369" t="str">
        <f ca="1">+IF(OFFSET('Hygiene Data'!$H$13,0,10*ROW('Hygiene Data'!H86))="","",OFFSET('Hygiene Data'!$H$13,0,10*ROW('Hygiene Data'!H86)))</f>
        <v/>
      </c>
      <c r="ED92" s="369" t="str">
        <f ca="1">+IF(OFFSET('Hygiene Data'!$I$11,0,10*ROW('Hygiene Data'!I86))="","",OFFSET('Hygiene Data'!$I$11,0,10*ROW('Hygiene Data'!I86)))</f>
        <v/>
      </c>
      <c r="EE92" s="369" t="str">
        <f ca="1">+IF(OFFSET('Hygiene Data'!$I$12,0,10*ROW('Hygiene Data'!I86))="","",OFFSET('Hygiene Data'!$I$12,0,10*ROW('Hygiene Data'!I86)))</f>
        <v/>
      </c>
      <c r="EF92" s="369" t="str">
        <f ca="1">+IF(OFFSET('Hygiene Data'!$I$13,0,10*ROW('Hygiene Data'!I86))="","",OFFSET('Hygiene Data'!$I$13,0,10*ROW('Hygiene Data'!I86)))</f>
        <v/>
      </c>
    </row>
    <row r="93" spans="1:136" x14ac:dyDescent="0.25">
      <c r="A93" s="478" t="str">
        <f ca="1">+IF(OFFSET('Water Data'!$B$2,0,10*ROW('Water Data'!E87))="","",OFFSET('Water Data'!$B$2,0,10*ROW('Water Data'!E87)))</f>
        <v/>
      </c>
      <c r="B93" s="47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5" t="str">
        <f t="shared" ca="1" si="1"/>
        <v/>
      </c>
      <c r="D93" s="50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9" t="str">
        <f ca="1">+IF(OFFSET('Water Data'!$D$27,0,10*ROW('Water Data'!D87))="","",OFFSET('Water Data'!$D$27,0,10*ROW('Water Data'!D87)))</f>
        <v/>
      </c>
      <c r="BT93" s="369" t="str">
        <f ca="1">+IF(OFFSET('Water Data'!$D$28,0,10*ROW('Water Data'!D87))="","",OFFSET('Water Data'!$D$28,0,10*ROW('Water Data'!D87)))</f>
        <v/>
      </c>
      <c r="BU93" s="369" t="str">
        <f ca="1">+IF(OFFSET('Water Data'!$D$29,0,10*ROW('Water Data'!D87))="","",OFFSET('Water Data'!$D$29,0,10*ROW('Water Data'!D87)))</f>
        <v/>
      </c>
      <c r="BV93" s="369" t="str">
        <f ca="1">+IF(OFFSET('Water Data'!$E$27,0,10*ROW('Water Data'!E87))="","",OFFSET('Water Data'!$E$27,0,10*ROW('Water Data'!E87)))</f>
        <v/>
      </c>
      <c r="BW93" s="369" t="str">
        <f ca="1">+IF(OFFSET('Water Data'!$E$28,0,10*ROW('Water Data'!E87))="","",OFFSET('Water Data'!$E$28,0,10*ROW('Water Data'!E87)))</f>
        <v/>
      </c>
      <c r="BX93" s="369" t="str">
        <f ca="1">+IF(OFFSET('Water Data'!$E$29,0,10*ROW('Water Data'!E87))="","",OFFSET('Water Data'!$E$29,0,10*ROW('Water Data'!E87)))</f>
        <v/>
      </c>
      <c r="BY93" s="369" t="str">
        <f ca="1">+IF(OFFSET('Water Data'!$F$27,0,10*ROW('Water Data'!F87))="","",OFFSET('Water Data'!$F$27,0,10*ROW('Water Data'!F87)))</f>
        <v/>
      </c>
      <c r="BZ93" s="369" t="str">
        <f ca="1">+IF(OFFSET('Water Data'!$F$28,0,10*ROW('Water Data'!F87))="","",OFFSET('Water Data'!$F$28,0,10*ROW('Water Data'!F87)))</f>
        <v/>
      </c>
      <c r="CA93" s="369" t="str">
        <f ca="1">+IF(OFFSET('Water Data'!$F$29,0,10*ROW('Water Data'!F87))="","",OFFSET('Water Data'!$F$29,0,10*ROW('Water Data'!F87)))</f>
        <v/>
      </c>
      <c r="CB93" s="369" t="str">
        <f ca="1">+IF(OFFSET('Water Data'!$G$27,0,10*ROW('Water Data'!G87))="","",OFFSET('Water Data'!$G$27,0,10*ROW('Water Data'!G87)))</f>
        <v/>
      </c>
      <c r="CC93" s="369" t="str">
        <f ca="1">+IF(OFFSET('Water Data'!$G$28,0,10*ROW('Water Data'!G87))="","",OFFSET('Water Data'!$G$28,0,10*ROW('Water Data'!G87)))</f>
        <v/>
      </c>
      <c r="CD93" s="369" t="str">
        <f ca="1">+IF(OFFSET('Water Data'!$G$29,0,10*ROW('Water Data'!G87))="","",OFFSET('Water Data'!$G$29,0,10*ROW('Water Data'!G87)))</f>
        <v/>
      </c>
      <c r="CE93" s="369" t="str">
        <f ca="1">+IF(OFFSET('Water Data'!$H$27,0,10*ROW('Water Data'!H87))="","",OFFSET('Water Data'!$H$27,0,10*ROW('Water Data'!H87)))</f>
        <v/>
      </c>
      <c r="CF93" s="369" t="str">
        <f ca="1">+IF(OFFSET('Water Data'!$H$28,0,10*ROW('Water Data'!H87))="","",OFFSET('Water Data'!$H$28,0,10*ROW('Water Data'!H87)))</f>
        <v/>
      </c>
      <c r="CG93" s="369" t="str">
        <f ca="1">+IF(OFFSET('Water Data'!$H$29,0,10*ROW('Water Data'!H87))="","",OFFSET('Water Data'!$H$29,0,10*ROW('Water Data'!H87)))</f>
        <v/>
      </c>
      <c r="CH93" s="369" t="str">
        <f ca="1">+IF(OFFSET('Water Data'!$I$27,0,10*ROW('Water Data'!I87))="","",OFFSET('Water Data'!$I$27,0,10*ROW('Water Data'!I87)))</f>
        <v/>
      </c>
      <c r="CI93" s="369" t="str">
        <f ca="1">+IF(OFFSET('Water Data'!$I$28,0,10*ROW('Water Data'!I87))="","",OFFSET('Water Data'!$I$28,0,10*ROW('Water Data'!I87)))</f>
        <v/>
      </c>
      <c r="CJ93" s="369" t="str">
        <f ca="1">+IF(OFFSET('Water Data'!$I$29,0,10*ROW('Water Data'!I87))="","",OFFSET('Water Data'!$I$29,0,10*ROW('Water Data'!I87)))</f>
        <v/>
      </c>
      <c r="CK93" s="369" t="str">
        <f ca="1">+IF(OFFSET('Sanitation Data'!$D$28,0,10*ROW('Sanitation Data'!D87))="","",OFFSET('Sanitation Data'!$D$28,0,10*ROW('Sanitation Data'!D87)))</f>
        <v/>
      </c>
      <c r="CL93" s="369" t="str">
        <f ca="1">+IF(OFFSET('Sanitation Data'!$D$29,0,10*ROW('Sanitation Data'!D87))="","",OFFSET('Sanitation Data'!$D$29,0,10*ROW('Sanitation Data'!D87)))</f>
        <v/>
      </c>
      <c r="CM93" s="369" t="str">
        <f ca="1">+IF(OFFSET('Sanitation Data'!$D$30,0,10*ROW('Sanitation Data'!D87))="","",OFFSET('Sanitation Data'!$D$30,0,10*ROW('Sanitation Data'!D87)))</f>
        <v/>
      </c>
      <c r="CN93" s="369" t="str">
        <f ca="1">+IF(OFFSET('Sanitation Data'!$D$31,0,10*ROW('Sanitation Data'!D87))="","",OFFSET('Sanitation Data'!$D$31,0,10*ROW('Sanitation Data'!D87)))</f>
        <v/>
      </c>
      <c r="CO93" s="369" t="str">
        <f ca="1">+IF(OFFSET('Sanitation Data'!$D$32,0,10*ROW('Sanitation Data'!D87))="","",OFFSET('Sanitation Data'!$D$32,0,10*ROW('Sanitation Data'!D87)))</f>
        <v/>
      </c>
      <c r="CP93" s="369" t="str">
        <f ca="1">+IF(OFFSET('Sanitation Data'!$E$28,0,10*ROW('Sanitation Data'!E87))="","",OFFSET('Sanitation Data'!$E$28,0,10*ROW('Sanitation Data'!E87)))</f>
        <v/>
      </c>
      <c r="CQ93" s="369" t="str">
        <f ca="1">+IF(OFFSET('Sanitation Data'!$E$29,0,10*ROW('Sanitation Data'!E87))="","",OFFSET('Sanitation Data'!$E$29,0,10*ROW('Sanitation Data'!E87)))</f>
        <v/>
      </c>
      <c r="CR93" s="369" t="str">
        <f ca="1">+IF(OFFSET('Sanitation Data'!$E$30,0,10*ROW('Sanitation Data'!E87))="","",OFFSET('Sanitation Data'!$E$30,0,10*ROW('Sanitation Data'!E87)))</f>
        <v/>
      </c>
      <c r="CS93" s="369" t="str">
        <f ca="1">+IF(OFFSET('Sanitation Data'!$E$31,0,10*ROW('Sanitation Data'!E87))="","",OFFSET('Sanitation Data'!$E$31,0,10*ROW('Sanitation Data'!E87)))</f>
        <v/>
      </c>
      <c r="CT93" s="369" t="str">
        <f ca="1">+IF(OFFSET('Sanitation Data'!$E$32,0,10*ROW('Sanitation Data'!E87))="","",OFFSET('Sanitation Data'!$E$32,0,10*ROW('Sanitation Data'!E87)))</f>
        <v/>
      </c>
      <c r="CU93" s="369" t="str">
        <f ca="1">+IF(OFFSET('Sanitation Data'!$F$28,0,10*ROW('Sanitation Data'!F87))="","",OFFSET('Sanitation Data'!$F$28,0,10*ROW('Sanitation Data'!F87)))</f>
        <v/>
      </c>
      <c r="CV93" s="369" t="str">
        <f ca="1">+IF(OFFSET('Sanitation Data'!$F$29,0,10*ROW('Sanitation Data'!F87))="","",OFFSET('Sanitation Data'!$F$29,0,10*ROW('Sanitation Data'!F87)))</f>
        <v/>
      </c>
      <c r="CW93" s="369" t="str">
        <f ca="1">+IF(OFFSET('Sanitation Data'!$F$30,0,10*ROW('Sanitation Data'!F87))="","",OFFSET('Sanitation Data'!$F$30,0,10*ROW('Sanitation Data'!F87)))</f>
        <v/>
      </c>
      <c r="CX93" s="369" t="str">
        <f ca="1">+IF(OFFSET('Sanitation Data'!$F$31,0,10*ROW('Sanitation Data'!F87))="","",OFFSET('Sanitation Data'!$F$31,0,10*ROW('Sanitation Data'!F87)))</f>
        <v/>
      </c>
      <c r="CY93" s="369" t="str">
        <f ca="1">+IF(OFFSET('Sanitation Data'!$F$32,0,10*ROW('Sanitation Data'!F87))="","",OFFSET('Sanitation Data'!$F$32,0,10*ROW('Sanitation Data'!F87)))</f>
        <v/>
      </c>
      <c r="CZ93" s="369" t="str">
        <f ca="1">+IF(OFFSET('Sanitation Data'!$G$28,0,10*ROW('Sanitation Data'!G87))="","",OFFSET('Sanitation Data'!$G$28,0,10*ROW('Sanitation Data'!G87)))</f>
        <v/>
      </c>
      <c r="DA93" s="369" t="str">
        <f ca="1">+IF(OFFSET('Sanitation Data'!$G$29,0,10*ROW('Sanitation Data'!G87))="","",OFFSET('Sanitation Data'!$G$29,0,10*ROW('Sanitation Data'!G87)))</f>
        <v/>
      </c>
      <c r="DB93" s="369" t="str">
        <f ca="1">+IF(OFFSET('Sanitation Data'!$G$30,0,10*ROW('Sanitation Data'!G87))="","",OFFSET('Sanitation Data'!$G$30,0,10*ROW('Sanitation Data'!G87)))</f>
        <v/>
      </c>
      <c r="DC93" s="369" t="str">
        <f ca="1">+IF(OFFSET('Sanitation Data'!$G$31,0,10*ROW('Sanitation Data'!G87))="","",OFFSET('Sanitation Data'!$G$31,0,10*ROW('Sanitation Data'!G87)))</f>
        <v/>
      </c>
      <c r="DD93" s="369" t="str">
        <f ca="1">+IF(OFFSET('Sanitation Data'!$G$32,0,10*ROW('Sanitation Data'!G87))="","",OFFSET('Sanitation Data'!$G$32,0,10*ROW('Sanitation Data'!G87)))</f>
        <v/>
      </c>
      <c r="DE93" s="369" t="str">
        <f ca="1">+IF(OFFSET('Sanitation Data'!$H$28,0,10*ROW('Sanitation Data'!H87))="","",OFFSET('Sanitation Data'!$H$28,0,10*ROW('Sanitation Data'!H87)))</f>
        <v/>
      </c>
      <c r="DF93" s="369" t="str">
        <f ca="1">+IF(OFFSET('Sanitation Data'!$H$29,0,10*ROW('Sanitation Data'!H87))="","",OFFSET('Sanitation Data'!$H$29,0,10*ROW('Sanitation Data'!H87)))</f>
        <v/>
      </c>
      <c r="DG93" s="369" t="str">
        <f ca="1">+IF(OFFSET('Sanitation Data'!$H$30,0,10*ROW('Sanitation Data'!H87))="","",OFFSET('Sanitation Data'!$H$30,0,10*ROW('Sanitation Data'!H87)))</f>
        <v/>
      </c>
      <c r="DH93" s="369" t="str">
        <f ca="1">+IF(OFFSET('Sanitation Data'!$H$31,0,10*ROW('Sanitation Data'!H87))="","",OFFSET('Sanitation Data'!$H$31,0,10*ROW('Sanitation Data'!H87)))</f>
        <v/>
      </c>
      <c r="DI93" s="369" t="str">
        <f ca="1">+IF(OFFSET('Sanitation Data'!$H$32,0,10*ROW('Sanitation Data'!H87))="","",OFFSET('Sanitation Data'!$H$32,0,10*ROW('Sanitation Data'!H87)))</f>
        <v/>
      </c>
      <c r="DJ93" s="369" t="str">
        <f ca="1">+IF(OFFSET('Sanitation Data'!$I$28,0,10*ROW('Sanitation Data'!I87))="","",OFFSET('Sanitation Data'!$I$28,0,10*ROW('Sanitation Data'!I87)))</f>
        <v/>
      </c>
      <c r="DK93" s="369" t="str">
        <f ca="1">+IF(OFFSET('Sanitation Data'!$I$29,0,10*ROW('Sanitation Data'!I87))="","",OFFSET('Sanitation Data'!$I$29,0,10*ROW('Sanitation Data'!I87)))</f>
        <v/>
      </c>
      <c r="DL93" s="369" t="str">
        <f ca="1">+IF(OFFSET('Sanitation Data'!$I$30,0,10*ROW('Sanitation Data'!I87))="","",OFFSET('Sanitation Data'!$I$30,0,10*ROW('Sanitation Data'!I87)))</f>
        <v/>
      </c>
      <c r="DM93" s="369" t="str">
        <f ca="1">+IF(OFFSET('Sanitation Data'!$I$31,0,10*ROW('Sanitation Data'!I87))="","",OFFSET('Sanitation Data'!$I$31,0,10*ROW('Sanitation Data'!I87)))</f>
        <v/>
      </c>
      <c r="DN93" s="369" t="str">
        <f ca="1">+IF(OFFSET('Sanitation Data'!$I$32,0,10*ROW('Sanitation Data'!I87))="","",OFFSET('Sanitation Data'!$I$32,0,10*ROW('Sanitation Data'!I87)))</f>
        <v/>
      </c>
      <c r="DO93" s="369" t="str">
        <f ca="1">+IF(OFFSET('Hygiene Data'!$D$11,0,10*ROW('Hygiene Data'!D87))="","",OFFSET('Hygiene Data'!$D$11,0,10*ROW('Hygiene Data'!D87)))</f>
        <v/>
      </c>
      <c r="DP93" s="369" t="str">
        <f ca="1">+IF(OFFSET('Hygiene Data'!$D$12,0,10*ROW('Hygiene Data'!D87))="","",OFFSET('Hygiene Data'!$D$12,0,10*ROW('Hygiene Data'!D87)))</f>
        <v/>
      </c>
      <c r="DQ93" s="369" t="str">
        <f ca="1">+IF(OFFSET('Hygiene Data'!$D$13,0,10*ROW('Hygiene Data'!D87))="","",OFFSET('Hygiene Data'!$D$13,0,10*ROW('Hygiene Data'!D87)))</f>
        <v/>
      </c>
      <c r="DR93" s="369" t="str">
        <f ca="1">+IF(OFFSET('Hygiene Data'!$E$11,0,10*ROW('Hygiene Data'!E87))="","",OFFSET('Hygiene Data'!$E$11,0,10*ROW('Hygiene Data'!E87)))</f>
        <v/>
      </c>
      <c r="DS93" s="369" t="str">
        <f ca="1">+IF(OFFSET('Hygiene Data'!$E$12,0,10*ROW('Hygiene Data'!E87))="","",OFFSET('Hygiene Data'!$E$12,0,10*ROW('Hygiene Data'!E87)))</f>
        <v/>
      </c>
      <c r="DT93" s="369" t="str">
        <f ca="1">+IF(OFFSET('Hygiene Data'!$E$13,0,10*ROW('Hygiene Data'!E87))="","",OFFSET('Hygiene Data'!$E$13,0,10*ROW('Hygiene Data'!E87)))</f>
        <v/>
      </c>
      <c r="DU93" s="369" t="str">
        <f ca="1">+IF(OFFSET('Hygiene Data'!$F$11,0,10*ROW('Hygiene Data'!F87))="","",OFFSET('Hygiene Data'!$F$11,0,10*ROW('Hygiene Data'!F87)))</f>
        <v/>
      </c>
      <c r="DV93" s="369" t="str">
        <f ca="1">+IF(OFFSET('Hygiene Data'!$F$12,0,10*ROW('Hygiene Data'!F87))="","",OFFSET('Hygiene Data'!$F$12,0,10*ROW('Hygiene Data'!F87)))</f>
        <v/>
      </c>
      <c r="DW93" s="369" t="str">
        <f ca="1">+IF(OFFSET('Hygiene Data'!$F$13,0,10*ROW('Hygiene Data'!F87))="","",OFFSET('Hygiene Data'!$F$13,0,10*ROW('Hygiene Data'!F87)))</f>
        <v/>
      </c>
      <c r="DX93" s="369" t="str">
        <f ca="1">+IF(OFFSET('Hygiene Data'!$G$11,0,10*ROW('Hygiene Data'!G87))="","",OFFSET('Hygiene Data'!$G$11,0,10*ROW('Hygiene Data'!G87)))</f>
        <v/>
      </c>
      <c r="DY93" s="369" t="str">
        <f ca="1">+IF(OFFSET('Hygiene Data'!$G$12,0,10*ROW('Hygiene Data'!G87))="","",OFFSET('Hygiene Data'!$G$12,0,10*ROW('Hygiene Data'!G87)))</f>
        <v/>
      </c>
      <c r="DZ93" s="369" t="str">
        <f ca="1">+IF(OFFSET('Hygiene Data'!$G$13,0,10*ROW('Hygiene Data'!G87))="","",OFFSET('Hygiene Data'!$G$13,0,10*ROW('Hygiene Data'!G87)))</f>
        <v/>
      </c>
      <c r="EA93" s="369" t="str">
        <f ca="1">+IF(OFFSET('Hygiene Data'!$H$11,0,10*ROW('Hygiene Data'!H87))="","",OFFSET('Hygiene Data'!$H$11,0,10*ROW('Hygiene Data'!H87)))</f>
        <v/>
      </c>
      <c r="EB93" s="369" t="str">
        <f ca="1">+IF(OFFSET('Hygiene Data'!$H$12,0,10*ROW('Hygiene Data'!H87))="","",OFFSET('Hygiene Data'!$H$12,0,10*ROW('Hygiene Data'!H87)))</f>
        <v/>
      </c>
      <c r="EC93" s="369" t="str">
        <f ca="1">+IF(OFFSET('Hygiene Data'!$H$13,0,10*ROW('Hygiene Data'!H87))="","",OFFSET('Hygiene Data'!$H$13,0,10*ROW('Hygiene Data'!H87)))</f>
        <v/>
      </c>
      <c r="ED93" s="369" t="str">
        <f ca="1">+IF(OFFSET('Hygiene Data'!$I$11,0,10*ROW('Hygiene Data'!I87))="","",OFFSET('Hygiene Data'!$I$11,0,10*ROW('Hygiene Data'!I87)))</f>
        <v/>
      </c>
      <c r="EE93" s="369" t="str">
        <f ca="1">+IF(OFFSET('Hygiene Data'!$I$12,0,10*ROW('Hygiene Data'!I87))="","",OFFSET('Hygiene Data'!$I$12,0,10*ROW('Hygiene Data'!I87)))</f>
        <v/>
      </c>
      <c r="EF93" s="369" t="str">
        <f ca="1">+IF(OFFSET('Hygiene Data'!$I$13,0,10*ROW('Hygiene Data'!I87))="","",OFFSET('Hygiene Data'!$I$13,0,10*ROW('Hygiene Data'!I87)))</f>
        <v/>
      </c>
    </row>
    <row r="94" spans="1:136" x14ac:dyDescent="0.25">
      <c r="A94" s="478" t="str">
        <f ca="1">+IF(OFFSET('Water Data'!$B$2,0,10*ROW('Water Data'!E88))="","",OFFSET('Water Data'!$B$2,0,10*ROW('Water Data'!E88)))</f>
        <v/>
      </c>
      <c r="B94" s="47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5" t="str">
        <f t="shared" ca="1" si="1"/>
        <v/>
      </c>
      <c r="D94" s="50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9" t="str">
        <f ca="1">+IF(OFFSET('Water Data'!$D$27,0,10*ROW('Water Data'!D88))="","",OFFSET('Water Data'!$D$27,0,10*ROW('Water Data'!D88)))</f>
        <v/>
      </c>
      <c r="BT94" s="369" t="str">
        <f ca="1">+IF(OFFSET('Water Data'!$D$28,0,10*ROW('Water Data'!D88))="","",OFFSET('Water Data'!$D$28,0,10*ROW('Water Data'!D88)))</f>
        <v/>
      </c>
      <c r="BU94" s="369" t="str">
        <f ca="1">+IF(OFFSET('Water Data'!$D$29,0,10*ROW('Water Data'!D88))="","",OFFSET('Water Data'!$D$29,0,10*ROW('Water Data'!D88)))</f>
        <v/>
      </c>
      <c r="BV94" s="369" t="str">
        <f ca="1">+IF(OFFSET('Water Data'!$E$27,0,10*ROW('Water Data'!E88))="","",OFFSET('Water Data'!$E$27,0,10*ROW('Water Data'!E88)))</f>
        <v/>
      </c>
      <c r="BW94" s="369" t="str">
        <f ca="1">+IF(OFFSET('Water Data'!$E$28,0,10*ROW('Water Data'!E88))="","",OFFSET('Water Data'!$E$28,0,10*ROW('Water Data'!E88)))</f>
        <v/>
      </c>
      <c r="BX94" s="369" t="str">
        <f ca="1">+IF(OFFSET('Water Data'!$E$29,0,10*ROW('Water Data'!E88))="","",OFFSET('Water Data'!$E$29,0,10*ROW('Water Data'!E88)))</f>
        <v/>
      </c>
      <c r="BY94" s="369" t="str">
        <f ca="1">+IF(OFFSET('Water Data'!$F$27,0,10*ROW('Water Data'!F88))="","",OFFSET('Water Data'!$F$27,0,10*ROW('Water Data'!F88)))</f>
        <v/>
      </c>
      <c r="BZ94" s="369" t="str">
        <f ca="1">+IF(OFFSET('Water Data'!$F$28,0,10*ROW('Water Data'!F88))="","",OFFSET('Water Data'!$F$28,0,10*ROW('Water Data'!F88)))</f>
        <v/>
      </c>
      <c r="CA94" s="369" t="str">
        <f ca="1">+IF(OFFSET('Water Data'!$F$29,0,10*ROW('Water Data'!F88))="","",OFFSET('Water Data'!$F$29,0,10*ROW('Water Data'!F88)))</f>
        <v/>
      </c>
      <c r="CB94" s="369" t="str">
        <f ca="1">+IF(OFFSET('Water Data'!$G$27,0,10*ROW('Water Data'!G88))="","",OFFSET('Water Data'!$G$27,0,10*ROW('Water Data'!G88)))</f>
        <v/>
      </c>
      <c r="CC94" s="369" t="str">
        <f ca="1">+IF(OFFSET('Water Data'!$G$28,0,10*ROW('Water Data'!G88))="","",OFFSET('Water Data'!$G$28,0,10*ROW('Water Data'!G88)))</f>
        <v/>
      </c>
      <c r="CD94" s="369" t="str">
        <f ca="1">+IF(OFFSET('Water Data'!$G$29,0,10*ROW('Water Data'!G88))="","",OFFSET('Water Data'!$G$29,0,10*ROW('Water Data'!G88)))</f>
        <v/>
      </c>
      <c r="CE94" s="369" t="str">
        <f ca="1">+IF(OFFSET('Water Data'!$H$27,0,10*ROW('Water Data'!H88))="","",OFFSET('Water Data'!$H$27,0,10*ROW('Water Data'!H88)))</f>
        <v/>
      </c>
      <c r="CF94" s="369" t="str">
        <f ca="1">+IF(OFFSET('Water Data'!$H$28,0,10*ROW('Water Data'!H88))="","",OFFSET('Water Data'!$H$28,0,10*ROW('Water Data'!H88)))</f>
        <v/>
      </c>
      <c r="CG94" s="369" t="str">
        <f ca="1">+IF(OFFSET('Water Data'!$H$29,0,10*ROW('Water Data'!H88))="","",OFFSET('Water Data'!$H$29,0,10*ROW('Water Data'!H88)))</f>
        <v/>
      </c>
      <c r="CH94" s="369" t="str">
        <f ca="1">+IF(OFFSET('Water Data'!$I$27,0,10*ROW('Water Data'!I88))="","",OFFSET('Water Data'!$I$27,0,10*ROW('Water Data'!I88)))</f>
        <v/>
      </c>
      <c r="CI94" s="369" t="str">
        <f ca="1">+IF(OFFSET('Water Data'!$I$28,0,10*ROW('Water Data'!I88))="","",OFFSET('Water Data'!$I$28,0,10*ROW('Water Data'!I88)))</f>
        <v/>
      </c>
      <c r="CJ94" s="369" t="str">
        <f ca="1">+IF(OFFSET('Water Data'!$I$29,0,10*ROW('Water Data'!I88))="","",OFFSET('Water Data'!$I$29,0,10*ROW('Water Data'!I88)))</f>
        <v/>
      </c>
      <c r="CK94" s="369" t="str">
        <f ca="1">+IF(OFFSET('Sanitation Data'!$D$28,0,10*ROW('Sanitation Data'!D88))="","",OFFSET('Sanitation Data'!$D$28,0,10*ROW('Sanitation Data'!D88)))</f>
        <v/>
      </c>
      <c r="CL94" s="369" t="str">
        <f ca="1">+IF(OFFSET('Sanitation Data'!$D$29,0,10*ROW('Sanitation Data'!D88))="","",OFFSET('Sanitation Data'!$D$29,0,10*ROW('Sanitation Data'!D88)))</f>
        <v/>
      </c>
      <c r="CM94" s="369" t="str">
        <f ca="1">+IF(OFFSET('Sanitation Data'!$D$30,0,10*ROW('Sanitation Data'!D88))="","",OFFSET('Sanitation Data'!$D$30,0,10*ROW('Sanitation Data'!D88)))</f>
        <v/>
      </c>
      <c r="CN94" s="369" t="str">
        <f ca="1">+IF(OFFSET('Sanitation Data'!$D$31,0,10*ROW('Sanitation Data'!D88))="","",OFFSET('Sanitation Data'!$D$31,0,10*ROW('Sanitation Data'!D88)))</f>
        <v/>
      </c>
      <c r="CO94" s="369" t="str">
        <f ca="1">+IF(OFFSET('Sanitation Data'!$D$32,0,10*ROW('Sanitation Data'!D88))="","",OFFSET('Sanitation Data'!$D$32,0,10*ROW('Sanitation Data'!D88)))</f>
        <v/>
      </c>
      <c r="CP94" s="369" t="str">
        <f ca="1">+IF(OFFSET('Sanitation Data'!$E$28,0,10*ROW('Sanitation Data'!E88))="","",OFFSET('Sanitation Data'!$E$28,0,10*ROW('Sanitation Data'!E88)))</f>
        <v/>
      </c>
      <c r="CQ94" s="369" t="str">
        <f ca="1">+IF(OFFSET('Sanitation Data'!$E$29,0,10*ROW('Sanitation Data'!E88))="","",OFFSET('Sanitation Data'!$E$29,0,10*ROW('Sanitation Data'!E88)))</f>
        <v/>
      </c>
      <c r="CR94" s="369" t="str">
        <f ca="1">+IF(OFFSET('Sanitation Data'!$E$30,0,10*ROW('Sanitation Data'!E88))="","",OFFSET('Sanitation Data'!$E$30,0,10*ROW('Sanitation Data'!E88)))</f>
        <v/>
      </c>
      <c r="CS94" s="369" t="str">
        <f ca="1">+IF(OFFSET('Sanitation Data'!$E$31,0,10*ROW('Sanitation Data'!E88))="","",OFFSET('Sanitation Data'!$E$31,0,10*ROW('Sanitation Data'!E88)))</f>
        <v/>
      </c>
      <c r="CT94" s="369" t="str">
        <f ca="1">+IF(OFFSET('Sanitation Data'!$E$32,0,10*ROW('Sanitation Data'!E88))="","",OFFSET('Sanitation Data'!$E$32,0,10*ROW('Sanitation Data'!E88)))</f>
        <v/>
      </c>
      <c r="CU94" s="369" t="str">
        <f ca="1">+IF(OFFSET('Sanitation Data'!$F$28,0,10*ROW('Sanitation Data'!F88))="","",OFFSET('Sanitation Data'!$F$28,0,10*ROW('Sanitation Data'!F88)))</f>
        <v/>
      </c>
      <c r="CV94" s="369" t="str">
        <f ca="1">+IF(OFFSET('Sanitation Data'!$F$29,0,10*ROW('Sanitation Data'!F88))="","",OFFSET('Sanitation Data'!$F$29,0,10*ROW('Sanitation Data'!F88)))</f>
        <v/>
      </c>
      <c r="CW94" s="369" t="str">
        <f ca="1">+IF(OFFSET('Sanitation Data'!$F$30,0,10*ROW('Sanitation Data'!F88))="","",OFFSET('Sanitation Data'!$F$30,0,10*ROW('Sanitation Data'!F88)))</f>
        <v/>
      </c>
      <c r="CX94" s="369" t="str">
        <f ca="1">+IF(OFFSET('Sanitation Data'!$F$31,0,10*ROW('Sanitation Data'!F88))="","",OFFSET('Sanitation Data'!$F$31,0,10*ROW('Sanitation Data'!F88)))</f>
        <v/>
      </c>
      <c r="CY94" s="369" t="str">
        <f ca="1">+IF(OFFSET('Sanitation Data'!$F$32,0,10*ROW('Sanitation Data'!F88))="","",OFFSET('Sanitation Data'!$F$32,0,10*ROW('Sanitation Data'!F88)))</f>
        <v/>
      </c>
      <c r="CZ94" s="369" t="str">
        <f ca="1">+IF(OFFSET('Sanitation Data'!$G$28,0,10*ROW('Sanitation Data'!G88))="","",OFFSET('Sanitation Data'!$G$28,0,10*ROW('Sanitation Data'!G88)))</f>
        <v/>
      </c>
      <c r="DA94" s="369" t="str">
        <f ca="1">+IF(OFFSET('Sanitation Data'!$G$29,0,10*ROW('Sanitation Data'!G88))="","",OFFSET('Sanitation Data'!$G$29,0,10*ROW('Sanitation Data'!G88)))</f>
        <v/>
      </c>
      <c r="DB94" s="369" t="str">
        <f ca="1">+IF(OFFSET('Sanitation Data'!$G$30,0,10*ROW('Sanitation Data'!G88))="","",OFFSET('Sanitation Data'!$G$30,0,10*ROW('Sanitation Data'!G88)))</f>
        <v/>
      </c>
      <c r="DC94" s="369" t="str">
        <f ca="1">+IF(OFFSET('Sanitation Data'!$G$31,0,10*ROW('Sanitation Data'!G88))="","",OFFSET('Sanitation Data'!$G$31,0,10*ROW('Sanitation Data'!G88)))</f>
        <v/>
      </c>
      <c r="DD94" s="369" t="str">
        <f ca="1">+IF(OFFSET('Sanitation Data'!$G$32,0,10*ROW('Sanitation Data'!G88))="","",OFFSET('Sanitation Data'!$G$32,0,10*ROW('Sanitation Data'!G88)))</f>
        <v/>
      </c>
      <c r="DE94" s="369" t="str">
        <f ca="1">+IF(OFFSET('Sanitation Data'!$H$28,0,10*ROW('Sanitation Data'!H88))="","",OFFSET('Sanitation Data'!$H$28,0,10*ROW('Sanitation Data'!H88)))</f>
        <v/>
      </c>
      <c r="DF94" s="369" t="str">
        <f ca="1">+IF(OFFSET('Sanitation Data'!$H$29,0,10*ROW('Sanitation Data'!H88))="","",OFFSET('Sanitation Data'!$H$29,0,10*ROW('Sanitation Data'!H88)))</f>
        <v/>
      </c>
      <c r="DG94" s="369" t="str">
        <f ca="1">+IF(OFFSET('Sanitation Data'!$H$30,0,10*ROW('Sanitation Data'!H88))="","",OFFSET('Sanitation Data'!$H$30,0,10*ROW('Sanitation Data'!H88)))</f>
        <v/>
      </c>
      <c r="DH94" s="369" t="str">
        <f ca="1">+IF(OFFSET('Sanitation Data'!$H$31,0,10*ROW('Sanitation Data'!H88))="","",OFFSET('Sanitation Data'!$H$31,0,10*ROW('Sanitation Data'!H88)))</f>
        <v/>
      </c>
      <c r="DI94" s="369" t="str">
        <f ca="1">+IF(OFFSET('Sanitation Data'!$H$32,0,10*ROW('Sanitation Data'!H88))="","",OFFSET('Sanitation Data'!$H$32,0,10*ROW('Sanitation Data'!H88)))</f>
        <v/>
      </c>
      <c r="DJ94" s="369" t="str">
        <f ca="1">+IF(OFFSET('Sanitation Data'!$I$28,0,10*ROW('Sanitation Data'!I88))="","",OFFSET('Sanitation Data'!$I$28,0,10*ROW('Sanitation Data'!I88)))</f>
        <v/>
      </c>
      <c r="DK94" s="369" t="str">
        <f ca="1">+IF(OFFSET('Sanitation Data'!$I$29,0,10*ROW('Sanitation Data'!I88))="","",OFFSET('Sanitation Data'!$I$29,0,10*ROW('Sanitation Data'!I88)))</f>
        <v/>
      </c>
      <c r="DL94" s="369" t="str">
        <f ca="1">+IF(OFFSET('Sanitation Data'!$I$30,0,10*ROW('Sanitation Data'!I88))="","",OFFSET('Sanitation Data'!$I$30,0,10*ROW('Sanitation Data'!I88)))</f>
        <v/>
      </c>
      <c r="DM94" s="369" t="str">
        <f ca="1">+IF(OFFSET('Sanitation Data'!$I$31,0,10*ROW('Sanitation Data'!I88))="","",OFFSET('Sanitation Data'!$I$31,0,10*ROW('Sanitation Data'!I88)))</f>
        <v/>
      </c>
      <c r="DN94" s="369" t="str">
        <f ca="1">+IF(OFFSET('Sanitation Data'!$I$32,0,10*ROW('Sanitation Data'!I88))="","",OFFSET('Sanitation Data'!$I$32,0,10*ROW('Sanitation Data'!I88)))</f>
        <v/>
      </c>
      <c r="DO94" s="369" t="str">
        <f ca="1">+IF(OFFSET('Hygiene Data'!$D$11,0,10*ROW('Hygiene Data'!D88))="","",OFFSET('Hygiene Data'!$D$11,0,10*ROW('Hygiene Data'!D88)))</f>
        <v/>
      </c>
      <c r="DP94" s="369" t="str">
        <f ca="1">+IF(OFFSET('Hygiene Data'!$D$12,0,10*ROW('Hygiene Data'!D88))="","",OFFSET('Hygiene Data'!$D$12,0,10*ROW('Hygiene Data'!D88)))</f>
        <v/>
      </c>
      <c r="DQ94" s="369" t="str">
        <f ca="1">+IF(OFFSET('Hygiene Data'!$D$13,0,10*ROW('Hygiene Data'!D88))="","",OFFSET('Hygiene Data'!$D$13,0,10*ROW('Hygiene Data'!D88)))</f>
        <v/>
      </c>
      <c r="DR94" s="369" t="str">
        <f ca="1">+IF(OFFSET('Hygiene Data'!$E$11,0,10*ROW('Hygiene Data'!E88))="","",OFFSET('Hygiene Data'!$E$11,0,10*ROW('Hygiene Data'!E88)))</f>
        <v/>
      </c>
      <c r="DS94" s="369" t="str">
        <f ca="1">+IF(OFFSET('Hygiene Data'!$E$12,0,10*ROW('Hygiene Data'!E88))="","",OFFSET('Hygiene Data'!$E$12,0,10*ROW('Hygiene Data'!E88)))</f>
        <v/>
      </c>
      <c r="DT94" s="369" t="str">
        <f ca="1">+IF(OFFSET('Hygiene Data'!$E$13,0,10*ROW('Hygiene Data'!E88))="","",OFFSET('Hygiene Data'!$E$13,0,10*ROW('Hygiene Data'!E88)))</f>
        <v/>
      </c>
      <c r="DU94" s="369" t="str">
        <f ca="1">+IF(OFFSET('Hygiene Data'!$F$11,0,10*ROW('Hygiene Data'!F88))="","",OFFSET('Hygiene Data'!$F$11,0,10*ROW('Hygiene Data'!F88)))</f>
        <v/>
      </c>
      <c r="DV94" s="369" t="str">
        <f ca="1">+IF(OFFSET('Hygiene Data'!$F$12,0,10*ROW('Hygiene Data'!F88))="","",OFFSET('Hygiene Data'!$F$12,0,10*ROW('Hygiene Data'!F88)))</f>
        <v/>
      </c>
      <c r="DW94" s="369" t="str">
        <f ca="1">+IF(OFFSET('Hygiene Data'!$F$13,0,10*ROW('Hygiene Data'!F88))="","",OFFSET('Hygiene Data'!$F$13,0,10*ROW('Hygiene Data'!F88)))</f>
        <v/>
      </c>
      <c r="DX94" s="369" t="str">
        <f ca="1">+IF(OFFSET('Hygiene Data'!$G$11,0,10*ROW('Hygiene Data'!G88))="","",OFFSET('Hygiene Data'!$G$11,0,10*ROW('Hygiene Data'!G88)))</f>
        <v/>
      </c>
      <c r="DY94" s="369" t="str">
        <f ca="1">+IF(OFFSET('Hygiene Data'!$G$12,0,10*ROW('Hygiene Data'!G88))="","",OFFSET('Hygiene Data'!$G$12,0,10*ROW('Hygiene Data'!G88)))</f>
        <v/>
      </c>
      <c r="DZ94" s="369" t="str">
        <f ca="1">+IF(OFFSET('Hygiene Data'!$G$13,0,10*ROW('Hygiene Data'!G88))="","",OFFSET('Hygiene Data'!$G$13,0,10*ROW('Hygiene Data'!G88)))</f>
        <v/>
      </c>
      <c r="EA94" s="369" t="str">
        <f ca="1">+IF(OFFSET('Hygiene Data'!$H$11,0,10*ROW('Hygiene Data'!H88))="","",OFFSET('Hygiene Data'!$H$11,0,10*ROW('Hygiene Data'!H88)))</f>
        <v/>
      </c>
      <c r="EB94" s="369" t="str">
        <f ca="1">+IF(OFFSET('Hygiene Data'!$H$12,0,10*ROW('Hygiene Data'!H88))="","",OFFSET('Hygiene Data'!$H$12,0,10*ROW('Hygiene Data'!H88)))</f>
        <v/>
      </c>
      <c r="EC94" s="369" t="str">
        <f ca="1">+IF(OFFSET('Hygiene Data'!$H$13,0,10*ROW('Hygiene Data'!H88))="","",OFFSET('Hygiene Data'!$H$13,0,10*ROW('Hygiene Data'!H88)))</f>
        <v/>
      </c>
      <c r="ED94" s="369" t="str">
        <f ca="1">+IF(OFFSET('Hygiene Data'!$I$11,0,10*ROW('Hygiene Data'!I88))="","",OFFSET('Hygiene Data'!$I$11,0,10*ROW('Hygiene Data'!I88)))</f>
        <v/>
      </c>
      <c r="EE94" s="369" t="str">
        <f ca="1">+IF(OFFSET('Hygiene Data'!$I$12,0,10*ROW('Hygiene Data'!I88))="","",OFFSET('Hygiene Data'!$I$12,0,10*ROW('Hygiene Data'!I88)))</f>
        <v/>
      </c>
      <c r="EF94" s="369" t="str">
        <f ca="1">+IF(OFFSET('Hygiene Data'!$I$13,0,10*ROW('Hygiene Data'!I88))="","",OFFSET('Hygiene Data'!$I$13,0,10*ROW('Hygiene Data'!I88)))</f>
        <v/>
      </c>
    </row>
    <row r="95" spans="1:136" x14ac:dyDescent="0.25">
      <c r="A95" s="478" t="str">
        <f ca="1">+IF(OFFSET('Water Data'!$B$2,0,10*ROW('Water Data'!E89))="","",OFFSET('Water Data'!$B$2,0,10*ROW('Water Data'!E89)))</f>
        <v/>
      </c>
      <c r="B95" s="47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5" t="str">
        <f t="shared" ca="1" si="1"/>
        <v/>
      </c>
      <c r="D95" s="50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9" t="str">
        <f ca="1">+IF(OFFSET('Water Data'!$D$27,0,10*ROW('Water Data'!D89))="","",OFFSET('Water Data'!$D$27,0,10*ROW('Water Data'!D89)))</f>
        <v/>
      </c>
      <c r="BT95" s="369" t="str">
        <f ca="1">+IF(OFFSET('Water Data'!$D$28,0,10*ROW('Water Data'!D89))="","",OFFSET('Water Data'!$D$28,0,10*ROW('Water Data'!D89)))</f>
        <v/>
      </c>
      <c r="BU95" s="369" t="str">
        <f ca="1">+IF(OFFSET('Water Data'!$D$29,0,10*ROW('Water Data'!D89))="","",OFFSET('Water Data'!$D$29,0,10*ROW('Water Data'!D89)))</f>
        <v/>
      </c>
      <c r="BV95" s="369" t="str">
        <f ca="1">+IF(OFFSET('Water Data'!$E$27,0,10*ROW('Water Data'!E89))="","",OFFSET('Water Data'!$E$27,0,10*ROW('Water Data'!E89)))</f>
        <v/>
      </c>
      <c r="BW95" s="369" t="str">
        <f ca="1">+IF(OFFSET('Water Data'!$E$28,0,10*ROW('Water Data'!E89))="","",OFFSET('Water Data'!$E$28,0,10*ROW('Water Data'!E89)))</f>
        <v/>
      </c>
      <c r="BX95" s="369" t="str">
        <f ca="1">+IF(OFFSET('Water Data'!$E$29,0,10*ROW('Water Data'!E89))="","",OFFSET('Water Data'!$E$29,0,10*ROW('Water Data'!E89)))</f>
        <v/>
      </c>
      <c r="BY95" s="369" t="str">
        <f ca="1">+IF(OFFSET('Water Data'!$F$27,0,10*ROW('Water Data'!F89))="","",OFFSET('Water Data'!$F$27,0,10*ROW('Water Data'!F89)))</f>
        <v/>
      </c>
      <c r="BZ95" s="369" t="str">
        <f ca="1">+IF(OFFSET('Water Data'!$F$28,0,10*ROW('Water Data'!F89))="","",OFFSET('Water Data'!$F$28,0,10*ROW('Water Data'!F89)))</f>
        <v/>
      </c>
      <c r="CA95" s="369" t="str">
        <f ca="1">+IF(OFFSET('Water Data'!$F$29,0,10*ROW('Water Data'!F89))="","",OFFSET('Water Data'!$F$29,0,10*ROW('Water Data'!F89)))</f>
        <v/>
      </c>
      <c r="CB95" s="369" t="str">
        <f ca="1">+IF(OFFSET('Water Data'!$G$27,0,10*ROW('Water Data'!G89))="","",OFFSET('Water Data'!$G$27,0,10*ROW('Water Data'!G89)))</f>
        <v/>
      </c>
      <c r="CC95" s="369" t="str">
        <f ca="1">+IF(OFFSET('Water Data'!$G$28,0,10*ROW('Water Data'!G89))="","",OFFSET('Water Data'!$G$28,0,10*ROW('Water Data'!G89)))</f>
        <v/>
      </c>
      <c r="CD95" s="369" t="str">
        <f ca="1">+IF(OFFSET('Water Data'!$G$29,0,10*ROW('Water Data'!G89))="","",OFFSET('Water Data'!$G$29,0,10*ROW('Water Data'!G89)))</f>
        <v/>
      </c>
      <c r="CE95" s="369" t="str">
        <f ca="1">+IF(OFFSET('Water Data'!$H$27,0,10*ROW('Water Data'!H89))="","",OFFSET('Water Data'!$H$27,0,10*ROW('Water Data'!H89)))</f>
        <v/>
      </c>
      <c r="CF95" s="369" t="str">
        <f ca="1">+IF(OFFSET('Water Data'!$H$28,0,10*ROW('Water Data'!H89))="","",OFFSET('Water Data'!$H$28,0,10*ROW('Water Data'!H89)))</f>
        <v/>
      </c>
      <c r="CG95" s="369" t="str">
        <f ca="1">+IF(OFFSET('Water Data'!$H$29,0,10*ROW('Water Data'!H89))="","",OFFSET('Water Data'!$H$29,0,10*ROW('Water Data'!H89)))</f>
        <v/>
      </c>
      <c r="CH95" s="369" t="str">
        <f ca="1">+IF(OFFSET('Water Data'!$I$27,0,10*ROW('Water Data'!I89))="","",OFFSET('Water Data'!$I$27,0,10*ROW('Water Data'!I89)))</f>
        <v/>
      </c>
      <c r="CI95" s="369" t="str">
        <f ca="1">+IF(OFFSET('Water Data'!$I$28,0,10*ROW('Water Data'!I89))="","",OFFSET('Water Data'!$I$28,0,10*ROW('Water Data'!I89)))</f>
        <v/>
      </c>
      <c r="CJ95" s="369" t="str">
        <f ca="1">+IF(OFFSET('Water Data'!$I$29,0,10*ROW('Water Data'!I89))="","",OFFSET('Water Data'!$I$29,0,10*ROW('Water Data'!I89)))</f>
        <v/>
      </c>
      <c r="CK95" s="369" t="str">
        <f ca="1">+IF(OFFSET('Sanitation Data'!$D$28,0,10*ROW('Sanitation Data'!D89))="","",OFFSET('Sanitation Data'!$D$28,0,10*ROW('Sanitation Data'!D89)))</f>
        <v/>
      </c>
      <c r="CL95" s="369" t="str">
        <f ca="1">+IF(OFFSET('Sanitation Data'!$D$29,0,10*ROW('Sanitation Data'!D89))="","",OFFSET('Sanitation Data'!$D$29,0,10*ROW('Sanitation Data'!D89)))</f>
        <v/>
      </c>
      <c r="CM95" s="369" t="str">
        <f ca="1">+IF(OFFSET('Sanitation Data'!$D$30,0,10*ROW('Sanitation Data'!D89))="","",OFFSET('Sanitation Data'!$D$30,0,10*ROW('Sanitation Data'!D89)))</f>
        <v/>
      </c>
      <c r="CN95" s="369" t="str">
        <f ca="1">+IF(OFFSET('Sanitation Data'!$D$31,0,10*ROW('Sanitation Data'!D89))="","",OFFSET('Sanitation Data'!$D$31,0,10*ROW('Sanitation Data'!D89)))</f>
        <v/>
      </c>
      <c r="CO95" s="369" t="str">
        <f ca="1">+IF(OFFSET('Sanitation Data'!$D$32,0,10*ROW('Sanitation Data'!D89))="","",OFFSET('Sanitation Data'!$D$32,0,10*ROW('Sanitation Data'!D89)))</f>
        <v/>
      </c>
      <c r="CP95" s="369" t="str">
        <f ca="1">+IF(OFFSET('Sanitation Data'!$E$28,0,10*ROW('Sanitation Data'!E89))="","",OFFSET('Sanitation Data'!$E$28,0,10*ROW('Sanitation Data'!E89)))</f>
        <v/>
      </c>
      <c r="CQ95" s="369" t="str">
        <f ca="1">+IF(OFFSET('Sanitation Data'!$E$29,0,10*ROW('Sanitation Data'!E89))="","",OFFSET('Sanitation Data'!$E$29,0,10*ROW('Sanitation Data'!E89)))</f>
        <v/>
      </c>
      <c r="CR95" s="369" t="str">
        <f ca="1">+IF(OFFSET('Sanitation Data'!$E$30,0,10*ROW('Sanitation Data'!E89))="","",OFFSET('Sanitation Data'!$E$30,0,10*ROW('Sanitation Data'!E89)))</f>
        <v/>
      </c>
      <c r="CS95" s="369" t="str">
        <f ca="1">+IF(OFFSET('Sanitation Data'!$E$31,0,10*ROW('Sanitation Data'!E89))="","",OFFSET('Sanitation Data'!$E$31,0,10*ROW('Sanitation Data'!E89)))</f>
        <v/>
      </c>
      <c r="CT95" s="369" t="str">
        <f ca="1">+IF(OFFSET('Sanitation Data'!$E$32,0,10*ROW('Sanitation Data'!E89))="","",OFFSET('Sanitation Data'!$E$32,0,10*ROW('Sanitation Data'!E89)))</f>
        <v/>
      </c>
      <c r="CU95" s="369" t="str">
        <f ca="1">+IF(OFFSET('Sanitation Data'!$F$28,0,10*ROW('Sanitation Data'!F89))="","",OFFSET('Sanitation Data'!$F$28,0,10*ROW('Sanitation Data'!F89)))</f>
        <v/>
      </c>
      <c r="CV95" s="369" t="str">
        <f ca="1">+IF(OFFSET('Sanitation Data'!$F$29,0,10*ROW('Sanitation Data'!F89))="","",OFFSET('Sanitation Data'!$F$29,0,10*ROW('Sanitation Data'!F89)))</f>
        <v/>
      </c>
      <c r="CW95" s="369" t="str">
        <f ca="1">+IF(OFFSET('Sanitation Data'!$F$30,0,10*ROW('Sanitation Data'!F89))="","",OFFSET('Sanitation Data'!$F$30,0,10*ROW('Sanitation Data'!F89)))</f>
        <v/>
      </c>
      <c r="CX95" s="369" t="str">
        <f ca="1">+IF(OFFSET('Sanitation Data'!$F$31,0,10*ROW('Sanitation Data'!F89))="","",OFFSET('Sanitation Data'!$F$31,0,10*ROW('Sanitation Data'!F89)))</f>
        <v/>
      </c>
      <c r="CY95" s="369" t="str">
        <f ca="1">+IF(OFFSET('Sanitation Data'!$F$32,0,10*ROW('Sanitation Data'!F89))="","",OFFSET('Sanitation Data'!$F$32,0,10*ROW('Sanitation Data'!F89)))</f>
        <v/>
      </c>
      <c r="CZ95" s="369" t="str">
        <f ca="1">+IF(OFFSET('Sanitation Data'!$G$28,0,10*ROW('Sanitation Data'!G89))="","",OFFSET('Sanitation Data'!$G$28,0,10*ROW('Sanitation Data'!G89)))</f>
        <v/>
      </c>
      <c r="DA95" s="369" t="str">
        <f ca="1">+IF(OFFSET('Sanitation Data'!$G$29,0,10*ROW('Sanitation Data'!G89))="","",OFFSET('Sanitation Data'!$G$29,0,10*ROW('Sanitation Data'!G89)))</f>
        <v/>
      </c>
      <c r="DB95" s="369" t="str">
        <f ca="1">+IF(OFFSET('Sanitation Data'!$G$30,0,10*ROW('Sanitation Data'!G89))="","",OFFSET('Sanitation Data'!$G$30,0,10*ROW('Sanitation Data'!G89)))</f>
        <v/>
      </c>
      <c r="DC95" s="369" t="str">
        <f ca="1">+IF(OFFSET('Sanitation Data'!$G$31,0,10*ROW('Sanitation Data'!G89))="","",OFFSET('Sanitation Data'!$G$31,0,10*ROW('Sanitation Data'!G89)))</f>
        <v/>
      </c>
      <c r="DD95" s="369" t="str">
        <f ca="1">+IF(OFFSET('Sanitation Data'!$G$32,0,10*ROW('Sanitation Data'!G89))="","",OFFSET('Sanitation Data'!$G$32,0,10*ROW('Sanitation Data'!G89)))</f>
        <v/>
      </c>
      <c r="DE95" s="369" t="str">
        <f ca="1">+IF(OFFSET('Sanitation Data'!$H$28,0,10*ROW('Sanitation Data'!H89))="","",OFFSET('Sanitation Data'!$H$28,0,10*ROW('Sanitation Data'!H89)))</f>
        <v/>
      </c>
      <c r="DF95" s="369" t="str">
        <f ca="1">+IF(OFFSET('Sanitation Data'!$H$29,0,10*ROW('Sanitation Data'!H89))="","",OFFSET('Sanitation Data'!$H$29,0,10*ROW('Sanitation Data'!H89)))</f>
        <v/>
      </c>
      <c r="DG95" s="369" t="str">
        <f ca="1">+IF(OFFSET('Sanitation Data'!$H$30,0,10*ROW('Sanitation Data'!H89))="","",OFFSET('Sanitation Data'!$H$30,0,10*ROW('Sanitation Data'!H89)))</f>
        <v/>
      </c>
      <c r="DH95" s="369" t="str">
        <f ca="1">+IF(OFFSET('Sanitation Data'!$H$31,0,10*ROW('Sanitation Data'!H89))="","",OFFSET('Sanitation Data'!$H$31,0,10*ROW('Sanitation Data'!H89)))</f>
        <v/>
      </c>
      <c r="DI95" s="369" t="str">
        <f ca="1">+IF(OFFSET('Sanitation Data'!$H$32,0,10*ROW('Sanitation Data'!H89))="","",OFFSET('Sanitation Data'!$H$32,0,10*ROW('Sanitation Data'!H89)))</f>
        <v/>
      </c>
      <c r="DJ95" s="369" t="str">
        <f ca="1">+IF(OFFSET('Sanitation Data'!$I$28,0,10*ROW('Sanitation Data'!I89))="","",OFFSET('Sanitation Data'!$I$28,0,10*ROW('Sanitation Data'!I89)))</f>
        <v/>
      </c>
      <c r="DK95" s="369" t="str">
        <f ca="1">+IF(OFFSET('Sanitation Data'!$I$29,0,10*ROW('Sanitation Data'!I89))="","",OFFSET('Sanitation Data'!$I$29,0,10*ROW('Sanitation Data'!I89)))</f>
        <v/>
      </c>
      <c r="DL95" s="369" t="str">
        <f ca="1">+IF(OFFSET('Sanitation Data'!$I$30,0,10*ROW('Sanitation Data'!I89))="","",OFFSET('Sanitation Data'!$I$30,0,10*ROW('Sanitation Data'!I89)))</f>
        <v/>
      </c>
      <c r="DM95" s="369" t="str">
        <f ca="1">+IF(OFFSET('Sanitation Data'!$I$31,0,10*ROW('Sanitation Data'!I89))="","",OFFSET('Sanitation Data'!$I$31,0,10*ROW('Sanitation Data'!I89)))</f>
        <v/>
      </c>
      <c r="DN95" s="369" t="str">
        <f ca="1">+IF(OFFSET('Sanitation Data'!$I$32,0,10*ROW('Sanitation Data'!I89))="","",OFFSET('Sanitation Data'!$I$32,0,10*ROW('Sanitation Data'!I89)))</f>
        <v/>
      </c>
      <c r="DO95" s="369" t="str">
        <f ca="1">+IF(OFFSET('Hygiene Data'!$D$11,0,10*ROW('Hygiene Data'!D89))="","",OFFSET('Hygiene Data'!$D$11,0,10*ROW('Hygiene Data'!D89)))</f>
        <v/>
      </c>
      <c r="DP95" s="369" t="str">
        <f ca="1">+IF(OFFSET('Hygiene Data'!$D$12,0,10*ROW('Hygiene Data'!D89))="","",OFFSET('Hygiene Data'!$D$12,0,10*ROW('Hygiene Data'!D89)))</f>
        <v/>
      </c>
      <c r="DQ95" s="369" t="str">
        <f ca="1">+IF(OFFSET('Hygiene Data'!$D$13,0,10*ROW('Hygiene Data'!D89))="","",OFFSET('Hygiene Data'!$D$13,0,10*ROW('Hygiene Data'!D89)))</f>
        <v/>
      </c>
      <c r="DR95" s="369" t="str">
        <f ca="1">+IF(OFFSET('Hygiene Data'!$E$11,0,10*ROW('Hygiene Data'!E89))="","",OFFSET('Hygiene Data'!$E$11,0,10*ROW('Hygiene Data'!E89)))</f>
        <v/>
      </c>
      <c r="DS95" s="369" t="str">
        <f ca="1">+IF(OFFSET('Hygiene Data'!$E$12,0,10*ROW('Hygiene Data'!E89))="","",OFFSET('Hygiene Data'!$E$12,0,10*ROW('Hygiene Data'!E89)))</f>
        <v/>
      </c>
      <c r="DT95" s="369" t="str">
        <f ca="1">+IF(OFFSET('Hygiene Data'!$E$13,0,10*ROW('Hygiene Data'!E89))="","",OFFSET('Hygiene Data'!$E$13,0,10*ROW('Hygiene Data'!E89)))</f>
        <v/>
      </c>
      <c r="DU95" s="369" t="str">
        <f ca="1">+IF(OFFSET('Hygiene Data'!$F$11,0,10*ROW('Hygiene Data'!F89))="","",OFFSET('Hygiene Data'!$F$11,0,10*ROW('Hygiene Data'!F89)))</f>
        <v/>
      </c>
      <c r="DV95" s="369" t="str">
        <f ca="1">+IF(OFFSET('Hygiene Data'!$F$12,0,10*ROW('Hygiene Data'!F89))="","",OFFSET('Hygiene Data'!$F$12,0,10*ROW('Hygiene Data'!F89)))</f>
        <v/>
      </c>
      <c r="DW95" s="369" t="str">
        <f ca="1">+IF(OFFSET('Hygiene Data'!$F$13,0,10*ROW('Hygiene Data'!F89))="","",OFFSET('Hygiene Data'!$F$13,0,10*ROW('Hygiene Data'!F89)))</f>
        <v/>
      </c>
      <c r="DX95" s="369" t="str">
        <f ca="1">+IF(OFFSET('Hygiene Data'!$G$11,0,10*ROW('Hygiene Data'!G89))="","",OFFSET('Hygiene Data'!$G$11,0,10*ROW('Hygiene Data'!G89)))</f>
        <v/>
      </c>
      <c r="DY95" s="369" t="str">
        <f ca="1">+IF(OFFSET('Hygiene Data'!$G$12,0,10*ROW('Hygiene Data'!G89))="","",OFFSET('Hygiene Data'!$G$12,0,10*ROW('Hygiene Data'!G89)))</f>
        <v/>
      </c>
      <c r="DZ95" s="369" t="str">
        <f ca="1">+IF(OFFSET('Hygiene Data'!$G$13,0,10*ROW('Hygiene Data'!G89))="","",OFFSET('Hygiene Data'!$G$13,0,10*ROW('Hygiene Data'!G89)))</f>
        <v/>
      </c>
      <c r="EA95" s="369" t="str">
        <f ca="1">+IF(OFFSET('Hygiene Data'!$H$11,0,10*ROW('Hygiene Data'!H89))="","",OFFSET('Hygiene Data'!$H$11,0,10*ROW('Hygiene Data'!H89)))</f>
        <v/>
      </c>
      <c r="EB95" s="369" t="str">
        <f ca="1">+IF(OFFSET('Hygiene Data'!$H$12,0,10*ROW('Hygiene Data'!H89))="","",OFFSET('Hygiene Data'!$H$12,0,10*ROW('Hygiene Data'!H89)))</f>
        <v/>
      </c>
      <c r="EC95" s="369" t="str">
        <f ca="1">+IF(OFFSET('Hygiene Data'!$H$13,0,10*ROW('Hygiene Data'!H89))="","",OFFSET('Hygiene Data'!$H$13,0,10*ROW('Hygiene Data'!H89)))</f>
        <v/>
      </c>
      <c r="ED95" s="369" t="str">
        <f ca="1">+IF(OFFSET('Hygiene Data'!$I$11,0,10*ROW('Hygiene Data'!I89))="","",OFFSET('Hygiene Data'!$I$11,0,10*ROW('Hygiene Data'!I89)))</f>
        <v/>
      </c>
      <c r="EE95" s="369" t="str">
        <f ca="1">+IF(OFFSET('Hygiene Data'!$I$12,0,10*ROW('Hygiene Data'!I89))="","",OFFSET('Hygiene Data'!$I$12,0,10*ROW('Hygiene Data'!I89)))</f>
        <v/>
      </c>
      <c r="EF95" s="369" t="str">
        <f ca="1">+IF(OFFSET('Hygiene Data'!$I$13,0,10*ROW('Hygiene Data'!I89))="","",OFFSET('Hygiene Data'!$I$13,0,10*ROW('Hygiene Data'!I89)))</f>
        <v/>
      </c>
    </row>
    <row r="96" spans="1:136" x14ac:dyDescent="0.25">
      <c r="A96" s="478" t="str">
        <f ca="1">+IF(OFFSET('Water Data'!$B$2,0,10*ROW('Water Data'!E90))="","",OFFSET('Water Data'!$B$2,0,10*ROW('Water Data'!E90)))</f>
        <v/>
      </c>
      <c r="B96" s="47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5" t="str">
        <f t="shared" ca="1" si="1"/>
        <v/>
      </c>
      <c r="D96" s="50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9" t="str">
        <f ca="1">+IF(OFFSET('Water Data'!$D$27,0,10*ROW('Water Data'!D90))="","",OFFSET('Water Data'!$D$27,0,10*ROW('Water Data'!D90)))</f>
        <v/>
      </c>
      <c r="BT96" s="369" t="str">
        <f ca="1">+IF(OFFSET('Water Data'!$D$28,0,10*ROW('Water Data'!D90))="","",OFFSET('Water Data'!$D$28,0,10*ROW('Water Data'!D90)))</f>
        <v/>
      </c>
      <c r="BU96" s="369" t="str">
        <f ca="1">+IF(OFFSET('Water Data'!$D$29,0,10*ROW('Water Data'!D90))="","",OFFSET('Water Data'!$D$29,0,10*ROW('Water Data'!D90)))</f>
        <v/>
      </c>
      <c r="BV96" s="369" t="str">
        <f ca="1">+IF(OFFSET('Water Data'!$E$27,0,10*ROW('Water Data'!E90))="","",OFFSET('Water Data'!$E$27,0,10*ROW('Water Data'!E90)))</f>
        <v/>
      </c>
      <c r="BW96" s="369" t="str">
        <f ca="1">+IF(OFFSET('Water Data'!$E$28,0,10*ROW('Water Data'!E90))="","",OFFSET('Water Data'!$E$28,0,10*ROW('Water Data'!E90)))</f>
        <v/>
      </c>
      <c r="BX96" s="369" t="str">
        <f ca="1">+IF(OFFSET('Water Data'!$E$29,0,10*ROW('Water Data'!E90))="","",OFFSET('Water Data'!$E$29,0,10*ROW('Water Data'!E90)))</f>
        <v/>
      </c>
      <c r="BY96" s="369" t="str">
        <f ca="1">+IF(OFFSET('Water Data'!$F$27,0,10*ROW('Water Data'!F90))="","",OFFSET('Water Data'!$F$27,0,10*ROW('Water Data'!F90)))</f>
        <v/>
      </c>
      <c r="BZ96" s="369" t="str">
        <f ca="1">+IF(OFFSET('Water Data'!$F$28,0,10*ROW('Water Data'!F90))="","",OFFSET('Water Data'!$F$28,0,10*ROW('Water Data'!F90)))</f>
        <v/>
      </c>
      <c r="CA96" s="369" t="str">
        <f ca="1">+IF(OFFSET('Water Data'!$F$29,0,10*ROW('Water Data'!F90))="","",OFFSET('Water Data'!$F$29,0,10*ROW('Water Data'!F90)))</f>
        <v/>
      </c>
      <c r="CB96" s="369" t="str">
        <f ca="1">+IF(OFFSET('Water Data'!$G$27,0,10*ROW('Water Data'!G90))="","",OFFSET('Water Data'!$G$27,0,10*ROW('Water Data'!G90)))</f>
        <v/>
      </c>
      <c r="CC96" s="369" t="str">
        <f ca="1">+IF(OFFSET('Water Data'!$G$28,0,10*ROW('Water Data'!G90))="","",OFFSET('Water Data'!$G$28,0,10*ROW('Water Data'!G90)))</f>
        <v/>
      </c>
      <c r="CD96" s="369" t="str">
        <f ca="1">+IF(OFFSET('Water Data'!$G$29,0,10*ROW('Water Data'!G90))="","",OFFSET('Water Data'!$G$29,0,10*ROW('Water Data'!G90)))</f>
        <v/>
      </c>
      <c r="CE96" s="369" t="str">
        <f ca="1">+IF(OFFSET('Water Data'!$H$27,0,10*ROW('Water Data'!H90))="","",OFFSET('Water Data'!$H$27,0,10*ROW('Water Data'!H90)))</f>
        <v/>
      </c>
      <c r="CF96" s="369" t="str">
        <f ca="1">+IF(OFFSET('Water Data'!$H$28,0,10*ROW('Water Data'!H90))="","",OFFSET('Water Data'!$H$28,0,10*ROW('Water Data'!H90)))</f>
        <v/>
      </c>
      <c r="CG96" s="369" t="str">
        <f ca="1">+IF(OFFSET('Water Data'!$H$29,0,10*ROW('Water Data'!H90))="","",OFFSET('Water Data'!$H$29,0,10*ROW('Water Data'!H90)))</f>
        <v/>
      </c>
      <c r="CH96" s="369" t="str">
        <f ca="1">+IF(OFFSET('Water Data'!$I$27,0,10*ROW('Water Data'!I90))="","",OFFSET('Water Data'!$I$27,0,10*ROW('Water Data'!I90)))</f>
        <v/>
      </c>
      <c r="CI96" s="369" t="str">
        <f ca="1">+IF(OFFSET('Water Data'!$I$28,0,10*ROW('Water Data'!I90))="","",OFFSET('Water Data'!$I$28,0,10*ROW('Water Data'!I90)))</f>
        <v/>
      </c>
      <c r="CJ96" s="369" t="str">
        <f ca="1">+IF(OFFSET('Water Data'!$I$29,0,10*ROW('Water Data'!I90))="","",OFFSET('Water Data'!$I$29,0,10*ROW('Water Data'!I90)))</f>
        <v/>
      </c>
      <c r="CK96" s="369" t="str">
        <f ca="1">+IF(OFFSET('Sanitation Data'!$D$28,0,10*ROW('Sanitation Data'!D90))="","",OFFSET('Sanitation Data'!$D$28,0,10*ROW('Sanitation Data'!D90)))</f>
        <v/>
      </c>
      <c r="CL96" s="369" t="str">
        <f ca="1">+IF(OFFSET('Sanitation Data'!$D$29,0,10*ROW('Sanitation Data'!D90))="","",OFFSET('Sanitation Data'!$D$29,0,10*ROW('Sanitation Data'!D90)))</f>
        <v/>
      </c>
      <c r="CM96" s="369" t="str">
        <f ca="1">+IF(OFFSET('Sanitation Data'!$D$30,0,10*ROW('Sanitation Data'!D90))="","",OFFSET('Sanitation Data'!$D$30,0,10*ROW('Sanitation Data'!D90)))</f>
        <v/>
      </c>
      <c r="CN96" s="369" t="str">
        <f ca="1">+IF(OFFSET('Sanitation Data'!$D$31,0,10*ROW('Sanitation Data'!D90))="","",OFFSET('Sanitation Data'!$D$31,0,10*ROW('Sanitation Data'!D90)))</f>
        <v/>
      </c>
      <c r="CO96" s="369" t="str">
        <f ca="1">+IF(OFFSET('Sanitation Data'!$D$32,0,10*ROW('Sanitation Data'!D90))="","",OFFSET('Sanitation Data'!$D$32,0,10*ROW('Sanitation Data'!D90)))</f>
        <v/>
      </c>
      <c r="CP96" s="369" t="str">
        <f ca="1">+IF(OFFSET('Sanitation Data'!$E$28,0,10*ROW('Sanitation Data'!E90))="","",OFFSET('Sanitation Data'!$E$28,0,10*ROW('Sanitation Data'!E90)))</f>
        <v/>
      </c>
      <c r="CQ96" s="369" t="str">
        <f ca="1">+IF(OFFSET('Sanitation Data'!$E$29,0,10*ROW('Sanitation Data'!E90))="","",OFFSET('Sanitation Data'!$E$29,0,10*ROW('Sanitation Data'!E90)))</f>
        <v/>
      </c>
      <c r="CR96" s="369" t="str">
        <f ca="1">+IF(OFFSET('Sanitation Data'!$E$30,0,10*ROW('Sanitation Data'!E90))="","",OFFSET('Sanitation Data'!$E$30,0,10*ROW('Sanitation Data'!E90)))</f>
        <v/>
      </c>
      <c r="CS96" s="369" t="str">
        <f ca="1">+IF(OFFSET('Sanitation Data'!$E$31,0,10*ROW('Sanitation Data'!E90))="","",OFFSET('Sanitation Data'!$E$31,0,10*ROW('Sanitation Data'!E90)))</f>
        <v/>
      </c>
      <c r="CT96" s="369" t="str">
        <f ca="1">+IF(OFFSET('Sanitation Data'!$E$32,0,10*ROW('Sanitation Data'!E90))="","",OFFSET('Sanitation Data'!$E$32,0,10*ROW('Sanitation Data'!E90)))</f>
        <v/>
      </c>
      <c r="CU96" s="369" t="str">
        <f ca="1">+IF(OFFSET('Sanitation Data'!$F$28,0,10*ROW('Sanitation Data'!F90))="","",OFFSET('Sanitation Data'!$F$28,0,10*ROW('Sanitation Data'!F90)))</f>
        <v/>
      </c>
      <c r="CV96" s="369" t="str">
        <f ca="1">+IF(OFFSET('Sanitation Data'!$F$29,0,10*ROW('Sanitation Data'!F90))="","",OFFSET('Sanitation Data'!$F$29,0,10*ROW('Sanitation Data'!F90)))</f>
        <v/>
      </c>
      <c r="CW96" s="369" t="str">
        <f ca="1">+IF(OFFSET('Sanitation Data'!$F$30,0,10*ROW('Sanitation Data'!F90))="","",OFFSET('Sanitation Data'!$F$30,0,10*ROW('Sanitation Data'!F90)))</f>
        <v/>
      </c>
      <c r="CX96" s="369" t="str">
        <f ca="1">+IF(OFFSET('Sanitation Data'!$F$31,0,10*ROW('Sanitation Data'!F90))="","",OFFSET('Sanitation Data'!$F$31,0,10*ROW('Sanitation Data'!F90)))</f>
        <v/>
      </c>
      <c r="CY96" s="369" t="str">
        <f ca="1">+IF(OFFSET('Sanitation Data'!$F$32,0,10*ROW('Sanitation Data'!F90))="","",OFFSET('Sanitation Data'!$F$32,0,10*ROW('Sanitation Data'!F90)))</f>
        <v/>
      </c>
      <c r="CZ96" s="369" t="str">
        <f ca="1">+IF(OFFSET('Sanitation Data'!$G$28,0,10*ROW('Sanitation Data'!G90))="","",OFFSET('Sanitation Data'!$G$28,0,10*ROW('Sanitation Data'!G90)))</f>
        <v/>
      </c>
      <c r="DA96" s="369" t="str">
        <f ca="1">+IF(OFFSET('Sanitation Data'!$G$29,0,10*ROW('Sanitation Data'!G90))="","",OFFSET('Sanitation Data'!$G$29,0,10*ROW('Sanitation Data'!G90)))</f>
        <v/>
      </c>
      <c r="DB96" s="369" t="str">
        <f ca="1">+IF(OFFSET('Sanitation Data'!$G$30,0,10*ROW('Sanitation Data'!G90))="","",OFFSET('Sanitation Data'!$G$30,0,10*ROW('Sanitation Data'!G90)))</f>
        <v/>
      </c>
      <c r="DC96" s="369" t="str">
        <f ca="1">+IF(OFFSET('Sanitation Data'!$G$31,0,10*ROW('Sanitation Data'!G90))="","",OFFSET('Sanitation Data'!$G$31,0,10*ROW('Sanitation Data'!G90)))</f>
        <v/>
      </c>
      <c r="DD96" s="369" t="str">
        <f ca="1">+IF(OFFSET('Sanitation Data'!$G$32,0,10*ROW('Sanitation Data'!G90))="","",OFFSET('Sanitation Data'!$G$32,0,10*ROW('Sanitation Data'!G90)))</f>
        <v/>
      </c>
      <c r="DE96" s="369" t="str">
        <f ca="1">+IF(OFFSET('Sanitation Data'!$H$28,0,10*ROW('Sanitation Data'!H90))="","",OFFSET('Sanitation Data'!$H$28,0,10*ROW('Sanitation Data'!H90)))</f>
        <v/>
      </c>
      <c r="DF96" s="369" t="str">
        <f ca="1">+IF(OFFSET('Sanitation Data'!$H$29,0,10*ROW('Sanitation Data'!H90))="","",OFFSET('Sanitation Data'!$H$29,0,10*ROW('Sanitation Data'!H90)))</f>
        <v/>
      </c>
      <c r="DG96" s="369" t="str">
        <f ca="1">+IF(OFFSET('Sanitation Data'!$H$30,0,10*ROW('Sanitation Data'!H90))="","",OFFSET('Sanitation Data'!$H$30,0,10*ROW('Sanitation Data'!H90)))</f>
        <v/>
      </c>
      <c r="DH96" s="369" t="str">
        <f ca="1">+IF(OFFSET('Sanitation Data'!$H$31,0,10*ROW('Sanitation Data'!H90))="","",OFFSET('Sanitation Data'!$H$31,0,10*ROW('Sanitation Data'!H90)))</f>
        <v/>
      </c>
      <c r="DI96" s="369" t="str">
        <f ca="1">+IF(OFFSET('Sanitation Data'!$H$32,0,10*ROW('Sanitation Data'!H90))="","",OFFSET('Sanitation Data'!$H$32,0,10*ROW('Sanitation Data'!H90)))</f>
        <v/>
      </c>
      <c r="DJ96" s="369" t="str">
        <f ca="1">+IF(OFFSET('Sanitation Data'!$I$28,0,10*ROW('Sanitation Data'!I90))="","",OFFSET('Sanitation Data'!$I$28,0,10*ROW('Sanitation Data'!I90)))</f>
        <v/>
      </c>
      <c r="DK96" s="369" t="str">
        <f ca="1">+IF(OFFSET('Sanitation Data'!$I$29,0,10*ROW('Sanitation Data'!I90))="","",OFFSET('Sanitation Data'!$I$29,0,10*ROW('Sanitation Data'!I90)))</f>
        <v/>
      </c>
      <c r="DL96" s="369" t="str">
        <f ca="1">+IF(OFFSET('Sanitation Data'!$I$30,0,10*ROW('Sanitation Data'!I90))="","",OFFSET('Sanitation Data'!$I$30,0,10*ROW('Sanitation Data'!I90)))</f>
        <v/>
      </c>
      <c r="DM96" s="369" t="str">
        <f ca="1">+IF(OFFSET('Sanitation Data'!$I$31,0,10*ROW('Sanitation Data'!I90))="","",OFFSET('Sanitation Data'!$I$31,0,10*ROW('Sanitation Data'!I90)))</f>
        <v/>
      </c>
      <c r="DN96" s="369" t="str">
        <f ca="1">+IF(OFFSET('Sanitation Data'!$I$32,0,10*ROW('Sanitation Data'!I90))="","",OFFSET('Sanitation Data'!$I$32,0,10*ROW('Sanitation Data'!I90)))</f>
        <v/>
      </c>
      <c r="DO96" s="369" t="str">
        <f ca="1">+IF(OFFSET('Hygiene Data'!$D$11,0,10*ROW('Hygiene Data'!D90))="","",OFFSET('Hygiene Data'!$D$11,0,10*ROW('Hygiene Data'!D90)))</f>
        <v/>
      </c>
      <c r="DP96" s="369" t="str">
        <f ca="1">+IF(OFFSET('Hygiene Data'!$D$12,0,10*ROW('Hygiene Data'!D90))="","",OFFSET('Hygiene Data'!$D$12,0,10*ROW('Hygiene Data'!D90)))</f>
        <v/>
      </c>
      <c r="DQ96" s="369" t="str">
        <f ca="1">+IF(OFFSET('Hygiene Data'!$D$13,0,10*ROW('Hygiene Data'!D90))="","",OFFSET('Hygiene Data'!$D$13,0,10*ROW('Hygiene Data'!D90)))</f>
        <v/>
      </c>
      <c r="DR96" s="369" t="str">
        <f ca="1">+IF(OFFSET('Hygiene Data'!$E$11,0,10*ROW('Hygiene Data'!E90))="","",OFFSET('Hygiene Data'!$E$11,0,10*ROW('Hygiene Data'!E90)))</f>
        <v/>
      </c>
      <c r="DS96" s="369" t="str">
        <f ca="1">+IF(OFFSET('Hygiene Data'!$E$12,0,10*ROW('Hygiene Data'!E90))="","",OFFSET('Hygiene Data'!$E$12,0,10*ROW('Hygiene Data'!E90)))</f>
        <v/>
      </c>
      <c r="DT96" s="369" t="str">
        <f ca="1">+IF(OFFSET('Hygiene Data'!$E$13,0,10*ROW('Hygiene Data'!E90))="","",OFFSET('Hygiene Data'!$E$13,0,10*ROW('Hygiene Data'!E90)))</f>
        <v/>
      </c>
      <c r="DU96" s="369" t="str">
        <f ca="1">+IF(OFFSET('Hygiene Data'!$F$11,0,10*ROW('Hygiene Data'!F90))="","",OFFSET('Hygiene Data'!$F$11,0,10*ROW('Hygiene Data'!F90)))</f>
        <v/>
      </c>
      <c r="DV96" s="369" t="str">
        <f ca="1">+IF(OFFSET('Hygiene Data'!$F$12,0,10*ROW('Hygiene Data'!F90))="","",OFFSET('Hygiene Data'!$F$12,0,10*ROW('Hygiene Data'!F90)))</f>
        <v/>
      </c>
      <c r="DW96" s="369" t="str">
        <f ca="1">+IF(OFFSET('Hygiene Data'!$F$13,0,10*ROW('Hygiene Data'!F90))="","",OFFSET('Hygiene Data'!$F$13,0,10*ROW('Hygiene Data'!F90)))</f>
        <v/>
      </c>
      <c r="DX96" s="369" t="str">
        <f ca="1">+IF(OFFSET('Hygiene Data'!$G$11,0,10*ROW('Hygiene Data'!G90))="","",OFFSET('Hygiene Data'!$G$11,0,10*ROW('Hygiene Data'!G90)))</f>
        <v/>
      </c>
      <c r="DY96" s="369" t="str">
        <f ca="1">+IF(OFFSET('Hygiene Data'!$G$12,0,10*ROW('Hygiene Data'!G90))="","",OFFSET('Hygiene Data'!$G$12,0,10*ROW('Hygiene Data'!G90)))</f>
        <v/>
      </c>
      <c r="DZ96" s="369" t="str">
        <f ca="1">+IF(OFFSET('Hygiene Data'!$G$13,0,10*ROW('Hygiene Data'!G90))="","",OFFSET('Hygiene Data'!$G$13,0,10*ROW('Hygiene Data'!G90)))</f>
        <v/>
      </c>
      <c r="EA96" s="369" t="str">
        <f ca="1">+IF(OFFSET('Hygiene Data'!$H$11,0,10*ROW('Hygiene Data'!H90))="","",OFFSET('Hygiene Data'!$H$11,0,10*ROW('Hygiene Data'!H90)))</f>
        <v/>
      </c>
      <c r="EB96" s="369" t="str">
        <f ca="1">+IF(OFFSET('Hygiene Data'!$H$12,0,10*ROW('Hygiene Data'!H90))="","",OFFSET('Hygiene Data'!$H$12,0,10*ROW('Hygiene Data'!H90)))</f>
        <v/>
      </c>
      <c r="EC96" s="369" t="str">
        <f ca="1">+IF(OFFSET('Hygiene Data'!$H$13,0,10*ROW('Hygiene Data'!H90))="","",OFFSET('Hygiene Data'!$H$13,0,10*ROW('Hygiene Data'!H90)))</f>
        <v/>
      </c>
      <c r="ED96" s="369" t="str">
        <f ca="1">+IF(OFFSET('Hygiene Data'!$I$11,0,10*ROW('Hygiene Data'!I90))="","",OFFSET('Hygiene Data'!$I$11,0,10*ROW('Hygiene Data'!I90)))</f>
        <v/>
      </c>
      <c r="EE96" s="369" t="str">
        <f ca="1">+IF(OFFSET('Hygiene Data'!$I$12,0,10*ROW('Hygiene Data'!I90))="","",OFFSET('Hygiene Data'!$I$12,0,10*ROW('Hygiene Data'!I90)))</f>
        <v/>
      </c>
      <c r="EF96" s="369" t="str">
        <f ca="1">+IF(OFFSET('Hygiene Data'!$I$13,0,10*ROW('Hygiene Data'!I90))="","",OFFSET('Hygiene Data'!$I$13,0,10*ROW('Hygiene Data'!I90)))</f>
        <v/>
      </c>
    </row>
    <row r="97" spans="1:136" x14ac:dyDescent="0.25">
      <c r="A97" s="478" t="str">
        <f ca="1">+IF(OFFSET('Water Data'!$B$2,0,10*ROW('Water Data'!E91))="","",OFFSET('Water Data'!$B$2,0,10*ROW('Water Data'!E91)))</f>
        <v/>
      </c>
      <c r="B97" s="47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5" t="str">
        <f t="shared" ca="1" si="1"/>
        <v/>
      </c>
      <c r="D97" s="50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9" t="str">
        <f ca="1">+IF(OFFSET('Water Data'!$D$27,0,10*ROW('Water Data'!D91))="","",OFFSET('Water Data'!$D$27,0,10*ROW('Water Data'!D91)))</f>
        <v/>
      </c>
      <c r="BT97" s="369" t="str">
        <f ca="1">+IF(OFFSET('Water Data'!$D$28,0,10*ROW('Water Data'!D91))="","",OFFSET('Water Data'!$D$28,0,10*ROW('Water Data'!D91)))</f>
        <v/>
      </c>
      <c r="BU97" s="369" t="str">
        <f ca="1">+IF(OFFSET('Water Data'!$D$29,0,10*ROW('Water Data'!D91))="","",OFFSET('Water Data'!$D$29,0,10*ROW('Water Data'!D91)))</f>
        <v/>
      </c>
      <c r="BV97" s="369" t="str">
        <f ca="1">+IF(OFFSET('Water Data'!$E$27,0,10*ROW('Water Data'!E91))="","",OFFSET('Water Data'!$E$27,0,10*ROW('Water Data'!E91)))</f>
        <v/>
      </c>
      <c r="BW97" s="369" t="str">
        <f ca="1">+IF(OFFSET('Water Data'!$E$28,0,10*ROW('Water Data'!E91))="","",OFFSET('Water Data'!$E$28,0,10*ROW('Water Data'!E91)))</f>
        <v/>
      </c>
      <c r="BX97" s="369" t="str">
        <f ca="1">+IF(OFFSET('Water Data'!$E$29,0,10*ROW('Water Data'!E91))="","",OFFSET('Water Data'!$E$29,0,10*ROW('Water Data'!E91)))</f>
        <v/>
      </c>
      <c r="BY97" s="369" t="str">
        <f ca="1">+IF(OFFSET('Water Data'!$F$27,0,10*ROW('Water Data'!F91))="","",OFFSET('Water Data'!$F$27,0,10*ROW('Water Data'!F91)))</f>
        <v/>
      </c>
      <c r="BZ97" s="369" t="str">
        <f ca="1">+IF(OFFSET('Water Data'!$F$28,0,10*ROW('Water Data'!F91))="","",OFFSET('Water Data'!$F$28,0,10*ROW('Water Data'!F91)))</f>
        <v/>
      </c>
      <c r="CA97" s="369" t="str">
        <f ca="1">+IF(OFFSET('Water Data'!$F$29,0,10*ROW('Water Data'!F91))="","",OFFSET('Water Data'!$F$29,0,10*ROW('Water Data'!F91)))</f>
        <v/>
      </c>
      <c r="CB97" s="369" t="str">
        <f ca="1">+IF(OFFSET('Water Data'!$G$27,0,10*ROW('Water Data'!G91))="","",OFFSET('Water Data'!$G$27,0,10*ROW('Water Data'!G91)))</f>
        <v/>
      </c>
      <c r="CC97" s="369" t="str">
        <f ca="1">+IF(OFFSET('Water Data'!$G$28,0,10*ROW('Water Data'!G91))="","",OFFSET('Water Data'!$G$28,0,10*ROW('Water Data'!G91)))</f>
        <v/>
      </c>
      <c r="CD97" s="369" t="str">
        <f ca="1">+IF(OFFSET('Water Data'!$G$29,0,10*ROW('Water Data'!G91))="","",OFFSET('Water Data'!$G$29,0,10*ROW('Water Data'!G91)))</f>
        <v/>
      </c>
      <c r="CE97" s="369" t="str">
        <f ca="1">+IF(OFFSET('Water Data'!$H$27,0,10*ROW('Water Data'!H91))="","",OFFSET('Water Data'!$H$27,0,10*ROW('Water Data'!H91)))</f>
        <v/>
      </c>
      <c r="CF97" s="369" t="str">
        <f ca="1">+IF(OFFSET('Water Data'!$H$28,0,10*ROW('Water Data'!H91))="","",OFFSET('Water Data'!$H$28,0,10*ROW('Water Data'!H91)))</f>
        <v/>
      </c>
      <c r="CG97" s="369" t="str">
        <f ca="1">+IF(OFFSET('Water Data'!$H$29,0,10*ROW('Water Data'!H91))="","",OFFSET('Water Data'!$H$29,0,10*ROW('Water Data'!H91)))</f>
        <v/>
      </c>
      <c r="CH97" s="369" t="str">
        <f ca="1">+IF(OFFSET('Water Data'!$I$27,0,10*ROW('Water Data'!I91))="","",OFFSET('Water Data'!$I$27,0,10*ROW('Water Data'!I91)))</f>
        <v/>
      </c>
      <c r="CI97" s="369" t="str">
        <f ca="1">+IF(OFFSET('Water Data'!$I$28,0,10*ROW('Water Data'!I91))="","",OFFSET('Water Data'!$I$28,0,10*ROW('Water Data'!I91)))</f>
        <v/>
      </c>
      <c r="CJ97" s="369" t="str">
        <f ca="1">+IF(OFFSET('Water Data'!$I$29,0,10*ROW('Water Data'!I91))="","",OFFSET('Water Data'!$I$29,0,10*ROW('Water Data'!I91)))</f>
        <v/>
      </c>
      <c r="CK97" s="369" t="str">
        <f ca="1">+IF(OFFSET('Sanitation Data'!$D$28,0,10*ROW('Sanitation Data'!D91))="","",OFFSET('Sanitation Data'!$D$28,0,10*ROW('Sanitation Data'!D91)))</f>
        <v/>
      </c>
      <c r="CL97" s="369" t="str">
        <f ca="1">+IF(OFFSET('Sanitation Data'!$D$29,0,10*ROW('Sanitation Data'!D91))="","",OFFSET('Sanitation Data'!$D$29,0,10*ROW('Sanitation Data'!D91)))</f>
        <v/>
      </c>
      <c r="CM97" s="369" t="str">
        <f ca="1">+IF(OFFSET('Sanitation Data'!$D$30,0,10*ROW('Sanitation Data'!D91))="","",OFFSET('Sanitation Data'!$D$30,0,10*ROW('Sanitation Data'!D91)))</f>
        <v/>
      </c>
      <c r="CN97" s="369" t="str">
        <f ca="1">+IF(OFFSET('Sanitation Data'!$D$31,0,10*ROW('Sanitation Data'!D91))="","",OFFSET('Sanitation Data'!$D$31,0,10*ROW('Sanitation Data'!D91)))</f>
        <v/>
      </c>
      <c r="CO97" s="369" t="str">
        <f ca="1">+IF(OFFSET('Sanitation Data'!$D$32,0,10*ROW('Sanitation Data'!D91))="","",OFFSET('Sanitation Data'!$D$32,0,10*ROW('Sanitation Data'!D91)))</f>
        <v/>
      </c>
      <c r="CP97" s="369" t="str">
        <f ca="1">+IF(OFFSET('Sanitation Data'!$E$28,0,10*ROW('Sanitation Data'!E91))="","",OFFSET('Sanitation Data'!$E$28,0,10*ROW('Sanitation Data'!E91)))</f>
        <v/>
      </c>
      <c r="CQ97" s="369" t="str">
        <f ca="1">+IF(OFFSET('Sanitation Data'!$E$29,0,10*ROW('Sanitation Data'!E91))="","",OFFSET('Sanitation Data'!$E$29,0,10*ROW('Sanitation Data'!E91)))</f>
        <v/>
      </c>
      <c r="CR97" s="369" t="str">
        <f ca="1">+IF(OFFSET('Sanitation Data'!$E$30,0,10*ROW('Sanitation Data'!E91))="","",OFFSET('Sanitation Data'!$E$30,0,10*ROW('Sanitation Data'!E91)))</f>
        <v/>
      </c>
      <c r="CS97" s="369" t="str">
        <f ca="1">+IF(OFFSET('Sanitation Data'!$E$31,0,10*ROW('Sanitation Data'!E91))="","",OFFSET('Sanitation Data'!$E$31,0,10*ROW('Sanitation Data'!E91)))</f>
        <v/>
      </c>
      <c r="CT97" s="369" t="str">
        <f ca="1">+IF(OFFSET('Sanitation Data'!$E$32,0,10*ROW('Sanitation Data'!E91))="","",OFFSET('Sanitation Data'!$E$32,0,10*ROW('Sanitation Data'!E91)))</f>
        <v/>
      </c>
      <c r="CU97" s="369" t="str">
        <f ca="1">+IF(OFFSET('Sanitation Data'!$F$28,0,10*ROW('Sanitation Data'!F91))="","",OFFSET('Sanitation Data'!$F$28,0,10*ROW('Sanitation Data'!F91)))</f>
        <v/>
      </c>
      <c r="CV97" s="369" t="str">
        <f ca="1">+IF(OFFSET('Sanitation Data'!$F$29,0,10*ROW('Sanitation Data'!F91))="","",OFFSET('Sanitation Data'!$F$29,0,10*ROW('Sanitation Data'!F91)))</f>
        <v/>
      </c>
      <c r="CW97" s="369" t="str">
        <f ca="1">+IF(OFFSET('Sanitation Data'!$F$30,0,10*ROW('Sanitation Data'!F91))="","",OFFSET('Sanitation Data'!$F$30,0,10*ROW('Sanitation Data'!F91)))</f>
        <v/>
      </c>
      <c r="CX97" s="369" t="str">
        <f ca="1">+IF(OFFSET('Sanitation Data'!$F$31,0,10*ROW('Sanitation Data'!F91))="","",OFFSET('Sanitation Data'!$F$31,0,10*ROW('Sanitation Data'!F91)))</f>
        <v/>
      </c>
      <c r="CY97" s="369" t="str">
        <f ca="1">+IF(OFFSET('Sanitation Data'!$F$32,0,10*ROW('Sanitation Data'!F91))="","",OFFSET('Sanitation Data'!$F$32,0,10*ROW('Sanitation Data'!F91)))</f>
        <v/>
      </c>
      <c r="CZ97" s="369" t="str">
        <f ca="1">+IF(OFFSET('Sanitation Data'!$G$28,0,10*ROW('Sanitation Data'!G91))="","",OFFSET('Sanitation Data'!$G$28,0,10*ROW('Sanitation Data'!G91)))</f>
        <v/>
      </c>
      <c r="DA97" s="369" t="str">
        <f ca="1">+IF(OFFSET('Sanitation Data'!$G$29,0,10*ROW('Sanitation Data'!G91))="","",OFFSET('Sanitation Data'!$G$29,0,10*ROW('Sanitation Data'!G91)))</f>
        <v/>
      </c>
      <c r="DB97" s="369" t="str">
        <f ca="1">+IF(OFFSET('Sanitation Data'!$G$30,0,10*ROW('Sanitation Data'!G91))="","",OFFSET('Sanitation Data'!$G$30,0,10*ROW('Sanitation Data'!G91)))</f>
        <v/>
      </c>
      <c r="DC97" s="369" t="str">
        <f ca="1">+IF(OFFSET('Sanitation Data'!$G$31,0,10*ROW('Sanitation Data'!G91))="","",OFFSET('Sanitation Data'!$G$31,0,10*ROW('Sanitation Data'!G91)))</f>
        <v/>
      </c>
      <c r="DD97" s="369" t="str">
        <f ca="1">+IF(OFFSET('Sanitation Data'!$G$32,0,10*ROW('Sanitation Data'!G91))="","",OFFSET('Sanitation Data'!$G$32,0,10*ROW('Sanitation Data'!G91)))</f>
        <v/>
      </c>
      <c r="DE97" s="369" t="str">
        <f ca="1">+IF(OFFSET('Sanitation Data'!$H$28,0,10*ROW('Sanitation Data'!H91))="","",OFFSET('Sanitation Data'!$H$28,0,10*ROW('Sanitation Data'!H91)))</f>
        <v/>
      </c>
      <c r="DF97" s="369" t="str">
        <f ca="1">+IF(OFFSET('Sanitation Data'!$H$29,0,10*ROW('Sanitation Data'!H91))="","",OFFSET('Sanitation Data'!$H$29,0,10*ROW('Sanitation Data'!H91)))</f>
        <v/>
      </c>
      <c r="DG97" s="369" t="str">
        <f ca="1">+IF(OFFSET('Sanitation Data'!$H$30,0,10*ROW('Sanitation Data'!H91))="","",OFFSET('Sanitation Data'!$H$30,0,10*ROW('Sanitation Data'!H91)))</f>
        <v/>
      </c>
      <c r="DH97" s="369" t="str">
        <f ca="1">+IF(OFFSET('Sanitation Data'!$H$31,0,10*ROW('Sanitation Data'!H91))="","",OFFSET('Sanitation Data'!$H$31,0,10*ROW('Sanitation Data'!H91)))</f>
        <v/>
      </c>
      <c r="DI97" s="369" t="str">
        <f ca="1">+IF(OFFSET('Sanitation Data'!$H$32,0,10*ROW('Sanitation Data'!H91))="","",OFFSET('Sanitation Data'!$H$32,0,10*ROW('Sanitation Data'!H91)))</f>
        <v/>
      </c>
      <c r="DJ97" s="369" t="str">
        <f ca="1">+IF(OFFSET('Sanitation Data'!$I$28,0,10*ROW('Sanitation Data'!I91))="","",OFFSET('Sanitation Data'!$I$28,0,10*ROW('Sanitation Data'!I91)))</f>
        <v/>
      </c>
      <c r="DK97" s="369" t="str">
        <f ca="1">+IF(OFFSET('Sanitation Data'!$I$29,0,10*ROW('Sanitation Data'!I91))="","",OFFSET('Sanitation Data'!$I$29,0,10*ROW('Sanitation Data'!I91)))</f>
        <v/>
      </c>
      <c r="DL97" s="369" t="str">
        <f ca="1">+IF(OFFSET('Sanitation Data'!$I$30,0,10*ROW('Sanitation Data'!I91))="","",OFFSET('Sanitation Data'!$I$30,0,10*ROW('Sanitation Data'!I91)))</f>
        <v/>
      </c>
      <c r="DM97" s="369" t="str">
        <f ca="1">+IF(OFFSET('Sanitation Data'!$I$31,0,10*ROW('Sanitation Data'!I91))="","",OFFSET('Sanitation Data'!$I$31,0,10*ROW('Sanitation Data'!I91)))</f>
        <v/>
      </c>
      <c r="DN97" s="369" t="str">
        <f ca="1">+IF(OFFSET('Sanitation Data'!$I$32,0,10*ROW('Sanitation Data'!I91))="","",OFFSET('Sanitation Data'!$I$32,0,10*ROW('Sanitation Data'!I91)))</f>
        <v/>
      </c>
      <c r="DO97" s="369" t="str">
        <f ca="1">+IF(OFFSET('Hygiene Data'!$D$11,0,10*ROW('Hygiene Data'!D91))="","",OFFSET('Hygiene Data'!$D$11,0,10*ROW('Hygiene Data'!D91)))</f>
        <v/>
      </c>
      <c r="DP97" s="369" t="str">
        <f ca="1">+IF(OFFSET('Hygiene Data'!$D$12,0,10*ROW('Hygiene Data'!D91))="","",OFFSET('Hygiene Data'!$D$12,0,10*ROW('Hygiene Data'!D91)))</f>
        <v/>
      </c>
      <c r="DQ97" s="369" t="str">
        <f ca="1">+IF(OFFSET('Hygiene Data'!$D$13,0,10*ROW('Hygiene Data'!D91))="","",OFFSET('Hygiene Data'!$D$13,0,10*ROW('Hygiene Data'!D91)))</f>
        <v/>
      </c>
      <c r="DR97" s="369" t="str">
        <f ca="1">+IF(OFFSET('Hygiene Data'!$E$11,0,10*ROW('Hygiene Data'!E91))="","",OFFSET('Hygiene Data'!$E$11,0,10*ROW('Hygiene Data'!E91)))</f>
        <v/>
      </c>
      <c r="DS97" s="369" t="str">
        <f ca="1">+IF(OFFSET('Hygiene Data'!$E$12,0,10*ROW('Hygiene Data'!E91))="","",OFFSET('Hygiene Data'!$E$12,0,10*ROW('Hygiene Data'!E91)))</f>
        <v/>
      </c>
      <c r="DT97" s="369" t="str">
        <f ca="1">+IF(OFFSET('Hygiene Data'!$E$13,0,10*ROW('Hygiene Data'!E91))="","",OFFSET('Hygiene Data'!$E$13,0,10*ROW('Hygiene Data'!E91)))</f>
        <v/>
      </c>
      <c r="DU97" s="369" t="str">
        <f ca="1">+IF(OFFSET('Hygiene Data'!$F$11,0,10*ROW('Hygiene Data'!F91))="","",OFFSET('Hygiene Data'!$F$11,0,10*ROW('Hygiene Data'!F91)))</f>
        <v/>
      </c>
      <c r="DV97" s="369" t="str">
        <f ca="1">+IF(OFFSET('Hygiene Data'!$F$12,0,10*ROW('Hygiene Data'!F91))="","",OFFSET('Hygiene Data'!$F$12,0,10*ROW('Hygiene Data'!F91)))</f>
        <v/>
      </c>
      <c r="DW97" s="369" t="str">
        <f ca="1">+IF(OFFSET('Hygiene Data'!$F$13,0,10*ROW('Hygiene Data'!F91))="","",OFFSET('Hygiene Data'!$F$13,0,10*ROW('Hygiene Data'!F91)))</f>
        <v/>
      </c>
      <c r="DX97" s="369" t="str">
        <f ca="1">+IF(OFFSET('Hygiene Data'!$G$11,0,10*ROW('Hygiene Data'!G91))="","",OFFSET('Hygiene Data'!$G$11,0,10*ROW('Hygiene Data'!G91)))</f>
        <v/>
      </c>
      <c r="DY97" s="369" t="str">
        <f ca="1">+IF(OFFSET('Hygiene Data'!$G$12,0,10*ROW('Hygiene Data'!G91))="","",OFFSET('Hygiene Data'!$G$12,0,10*ROW('Hygiene Data'!G91)))</f>
        <v/>
      </c>
      <c r="DZ97" s="369" t="str">
        <f ca="1">+IF(OFFSET('Hygiene Data'!$G$13,0,10*ROW('Hygiene Data'!G91))="","",OFFSET('Hygiene Data'!$G$13,0,10*ROW('Hygiene Data'!G91)))</f>
        <v/>
      </c>
      <c r="EA97" s="369" t="str">
        <f ca="1">+IF(OFFSET('Hygiene Data'!$H$11,0,10*ROW('Hygiene Data'!H91))="","",OFFSET('Hygiene Data'!$H$11,0,10*ROW('Hygiene Data'!H91)))</f>
        <v/>
      </c>
      <c r="EB97" s="369" t="str">
        <f ca="1">+IF(OFFSET('Hygiene Data'!$H$12,0,10*ROW('Hygiene Data'!H91))="","",OFFSET('Hygiene Data'!$H$12,0,10*ROW('Hygiene Data'!H91)))</f>
        <v/>
      </c>
      <c r="EC97" s="369" t="str">
        <f ca="1">+IF(OFFSET('Hygiene Data'!$H$13,0,10*ROW('Hygiene Data'!H91))="","",OFFSET('Hygiene Data'!$H$13,0,10*ROW('Hygiene Data'!H91)))</f>
        <v/>
      </c>
      <c r="ED97" s="369" t="str">
        <f ca="1">+IF(OFFSET('Hygiene Data'!$I$11,0,10*ROW('Hygiene Data'!I91))="","",OFFSET('Hygiene Data'!$I$11,0,10*ROW('Hygiene Data'!I91)))</f>
        <v/>
      </c>
      <c r="EE97" s="369" t="str">
        <f ca="1">+IF(OFFSET('Hygiene Data'!$I$12,0,10*ROW('Hygiene Data'!I91))="","",OFFSET('Hygiene Data'!$I$12,0,10*ROW('Hygiene Data'!I91)))</f>
        <v/>
      </c>
      <c r="EF97" s="369" t="str">
        <f ca="1">+IF(OFFSET('Hygiene Data'!$I$13,0,10*ROW('Hygiene Data'!I91))="","",OFFSET('Hygiene Data'!$I$13,0,10*ROW('Hygiene Data'!I91)))</f>
        <v/>
      </c>
    </row>
    <row r="98" spans="1:136" x14ac:dyDescent="0.25">
      <c r="A98" s="478" t="str">
        <f ca="1">+IF(OFFSET('Water Data'!$B$2,0,10*ROW('Water Data'!E92))="","",OFFSET('Water Data'!$B$2,0,10*ROW('Water Data'!E92)))</f>
        <v/>
      </c>
      <c r="B98" s="47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5" t="str">
        <f t="shared" ca="1" si="1"/>
        <v/>
      </c>
      <c r="D98" s="50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9" t="str">
        <f ca="1">+IF(OFFSET('Water Data'!$D$27,0,10*ROW('Water Data'!D92))="","",OFFSET('Water Data'!$D$27,0,10*ROW('Water Data'!D92)))</f>
        <v/>
      </c>
      <c r="BT98" s="369" t="str">
        <f ca="1">+IF(OFFSET('Water Data'!$D$28,0,10*ROW('Water Data'!D92))="","",OFFSET('Water Data'!$D$28,0,10*ROW('Water Data'!D92)))</f>
        <v/>
      </c>
      <c r="BU98" s="369" t="str">
        <f ca="1">+IF(OFFSET('Water Data'!$D$29,0,10*ROW('Water Data'!D92))="","",OFFSET('Water Data'!$D$29,0,10*ROW('Water Data'!D92)))</f>
        <v/>
      </c>
      <c r="BV98" s="369" t="str">
        <f ca="1">+IF(OFFSET('Water Data'!$E$27,0,10*ROW('Water Data'!E92))="","",OFFSET('Water Data'!$E$27,0,10*ROW('Water Data'!E92)))</f>
        <v/>
      </c>
      <c r="BW98" s="369" t="str">
        <f ca="1">+IF(OFFSET('Water Data'!$E$28,0,10*ROW('Water Data'!E92))="","",OFFSET('Water Data'!$E$28,0,10*ROW('Water Data'!E92)))</f>
        <v/>
      </c>
      <c r="BX98" s="369" t="str">
        <f ca="1">+IF(OFFSET('Water Data'!$E$29,0,10*ROW('Water Data'!E92))="","",OFFSET('Water Data'!$E$29,0,10*ROW('Water Data'!E92)))</f>
        <v/>
      </c>
      <c r="BY98" s="369" t="str">
        <f ca="1">+IF(OFFSET('Water Data'!$F$27,0,10*ROW('Water Data'!F92))="","",OFFSET('Water Data'!$F$27,0,10*ROW('Water Data'!F92)))</f>
        <v/>
      </c>
      <c r="BZ98" s="369" t="str">
        <f ca="1">+IF(OFFSET('Water Data'!$F$28,0,10*ROW('Water Data'!F92))="","",OFFSET('Water Data'!$F$28,0,10*ROW('Water Data'!F92)))</f>
        <v/>
      </c>
      <c r="CA98" s="369" t="str">
        <f ca="1">+IF(OFFSET('Water Data'!$F$29,0,10*ROW('Water Data'!F92))="","",OFFSET('Water Data'!$F$29,0,10*ROW('Water Data'!F92)))</f>
        <v/>
      </c>
      <c r="CB98" s="369" t="str">
        <f ca="1">+IF(OFFSET('Water Data'!$G$27,0,10*ROW('Water Data'!G92))="","",OFFSET('Water Data'!$G$27,0,10*ROW('Water Data'!G92)))</f>
        <v/>
      </c>
      <c r="CC98" s="369" t="str">
        <f ca="1">+IF(OFFSET('Water Data'!$G$28,0,10*ROW('Water Data'!G92))="","",OFFSET('Water Data'!$G$28,0,10*ROW('Water Data'!G92)))</f>
        <v/>
      </c>
      <c r="CD98" s="369" t="str">
        <f ca="1">+IF(OFFSET('Water Data'!$G$29,0,10*ROW('Water Data'!G92))="","",OFFSET('Water Data'!$G$29,0,10*ROW('Water Data'!G92)))</f>
        <v/>
      </c>
      <c r="CE98" s="369" t="str">
        <f ca="1">+IF(OFFSET('Water Data'!$H$27,0,10*ROW('Water Data'!H92))="","",OFFSET('Water Data'!$H$27,0,10*ROW('Water Data'!H92)))</f>
        <v/>
      </c>
      <c r="CF98" s="369" t="str">
        <f ca="1">+IF(OFFSET('Water Data'!$H$28,0,10*ROW('Water Data'!H92))="","",OFFSET('Water Data'!$H$28,0,10*ROW('Water Data'!H92)))</f>
        <v/>
      </c>
      <c r="CG98" s="369" t="str">
        <f ca="1">+IF(OFFSET('Water Data'!$H$29,0,10*ROW('Water Data'!H92))="","",OFFSET('Water Data'!$H$29,0,10*ROW('Water Data'!H92)))</f>
        <v/>
      </c>
      <c r="CH98" s="369" t="str">
        <f ca="1">+IF(OFFSET('Water Data'!$I$27,0,10*ROW('Water Data'!I92))="","",OFFSET('Water Data'!$I$27,0,10*ROW('Water Data'!I92)))</f>
        <v/>
      </c>
      <c r="CI98" s="369" t="str">
        <f ca="1">+IF(OFFSET('Water Data'!$I$28,0,10*ROW('Water Data'!I92))="","",OFFSET('Water Data'!$I$28,0,10*ROW('Water Data'!I92)))</f>
        <v/>
      </c>
      <c r="CJ98" s="369" t="str">
        <f ca="1">+IF(OFFSET('Water Data'!$I$29,0,10*ROW('Water Data'!I92))="","",OFFSET('Water Data'!$I$29,0,10*ROW('Water Data'!I92)))</f>
        <v/>
      </c>
      <c r="CK98" s="369" t="str">
        <f ca="1">+IF(OFFSET('Sanitation Data'!$D$28,0,10*ROW('Sanitation Data'!D92))="","",OFFSET('Sanitation Data'!$D$28,0,10*ROW('Sanitation Data'!D92)))</f>
        <v/>
      </c>
      <c r="CL98" s="369" t="str">
        <f ca="1">+IF(OFFSET('Sanitation Data'!$D$29,0,10*ROW('Sanitation Data'!D92))="","",OFFSET('Sanitation Data'!$D$29,0,10*ROW('Sanitation Data'!D92)))</f>
        <v/>
      </c>
      <c r="CM98" s="369" t="str">
        <f ca="1">+IF(OFFSET('Sanitation Data'!$D$30,0,10*ROW('Sanitation Data'!D92))="","",OFFSET('Sanitation Data'!$D$30,0,10*ROW('Sanitation Data'!D92)))</f>
        <v/>
      </c>
      <c r="CN98" s="369" t="str">
        <f ca="1">+IF(OFFSET('Sanitation Data'!$D$31,0,10*ROW('Sanitation Data'!D92))="","",OFFSET('Sanitation Data'!$D$31,0,10*ROW('Sanitation Data'!D92)))</f>
        <v/>
      </c>
      <c r="CO98" s="369" t="str">
        <f ca="1">+IF(OFFSET('Sanitation Data'!$D$32,0,10*ROW('Sanitation Data'!D92))="","",OFFSET('Sanitation Data'!$D$32,0,10*ROW('Sanitation Data'!D92)))</f>
        <v/>
      </c>
      <c r="CP98" s="369" t="str">
        <f ca="1">+IF(OFFSET('Sanitation Data'!$E$28,0,10*ROW('Sanitation Data'!E92))="","",OFFSET('Sanitation Data'!$E$28,0,10*ROW('Sanitation Data'!E92)))</f>
        <v/>
      </c>
      <c r="CQ98" s="369" t="str">
        <f ca="1">+IF(OFFSET('Sanitation Data'!$E$29,0,10*ROW('Sanitation Data'!E92))="","",OFFSET('Sanitation Data'!$E$29,0,10*ROW('Sanitation Data'!E92)))</f>
        <v/>
      </c>
      <c r="CR98" s="369" t="str">
        <f ca="1">+IF(OFFSET('Sanitation Data'!$E$30,0,10*ROW('Sanitation Data'!E92))="","",OFFSET('Sanitation Data'!$E$30,0,10*ROW('Sanitation Data'!E92)))</f>
        <v/>
      </c>
      <c r="CS98" s="369" t="str">
        <f ca="1">+IF(OFFSET('Sanitation Data'!$E$31,0,10*ROW('Sanitation Data'!E92))="","",OFFSET('Sanitation Data'!$E$31,0,10*ROW('Sanitation Data'!E92)))</f>
        <v/>
      </c>
      <c r="CT98" s="369" t="str">
        <f ca="1">+IF(OFFSET('Sanitation Data'!$E$32,0,10*ROW('Sanitation Data'!E92))="","",OFFSET('Sanitation Data'!$E$32,0,10*ROW('Sanitation Data'!E92)))</f>
        <v/>
      </c>
      <c r="CU98" s="369" t="str">
        <f ca="1">+IF(OFFSET('Sanitation Data'!$F$28,0,10*ROW('Sanitation Data'!F92))="","",OFFSET('Sanitation Data'!$F$28,0,10*ROW('Sanitation Data'!F92)))</f>
        <v/>
      </c>
      <c r="CV98" s="369" t="str">
        <f ca="1">+IF(OFFSET('Sanitation Data'!$F$29,0,10*ROW('Sanitation Data'!F92))="","",OFFSET('Sanitation Data'!$F$29,0,10*ROW('Sanitation Data'!F92)))</f>
        <v/>
      </c>
      <c r="CW98" s="369" t="str">
        <f ca="1">+IF(OFFSET('Sanitation Data'!$F$30,0,10*ROW('Sanitation Data'!F92))="","",OFFSET('Sanitation Data'!$F$30,0,10*ROW('Sanitation Data'!F92)))</f>
        <v/>
      </c>
      <c r="CX98" s="369" t="str">
        <f ca="1">+IF(OFFSET('Sanitation Data'!$F$31,0,10*ROW('Sanitation Data'!F92))="","",OFFSET('Sanitation Data'!$F$31,0,10*ROW('Sanitation Data'!F92)))</f>
        <v/>
      </c>
      <c r="CY98" s="369" t="str">
        <f ca="1">+IF(OFFSET('Sanitation Data'!$F$32,0,10*ROW('Sanitation Data'!F92))="","",OFFSET('Sanitation Data'!$F$32,0,10*ROW('Sanitation Data'!F92)))</f>
        <v/>
      </c>
      <c r="CZ98" s="369" t="str">
        <f ca="1">+IF(OFFSET('Sanitation Data'!$G$28,0,10*ROW('Sanitation Data'!G92))="","",OFFSET('Sanitation Data'!$G$28,0,10*ROW('Sanitation Data'!G92)))</f>
        <v/>
      </c>
      <c r="DA98" s="369" t="str">
        <f ca="1">+IF(OFFSET('Sanitation Data'!$G$29,0,10*ROW('Sanitation Data'!G92))="","",OFFSET('Sanitation Data'!$G$29,0,10*ROW('Sanitation Data'!G92)))</f>
        <v/>
      </c>
      <c r="DB98" s="369" t="str">
        <f ca="1">+IF(OFFSET('Sanitation Data'!$G$30,0,10*ROW('Sanitation Data'!G92))="","",OFFSET('Sanitation Data'!$G$30,0,10*ROW('Sanitation Data'!G92)))</f>
        <v/>
      </c>
      <c r="DC98" s="369" t="str">
        <f ca="1">+IF(OFFSET('Sanitation Data'!$G$31,0,10*ROW('Sanitation Data'!G92))="","",OFFSET('Sanitation Data'!$G$31,0,10*ROW('Sanitation Data'!G92)))</f>
        <v/>
      </c>
      <c r="DD98" s="369" t="str">
        <f ca="1">+IF(OFFSET('Sanitation Data'!$G$32,0,10*ROW('Sanitation Data'!G92))="","",OFFSET('Sanitation Data'!$G$32,0,10*ROW('Sanitation Data'!G92)))</f>
        <v/>
      </c>
      <c r="DE98" s="369" t="str">
        <f ca="1">+IF(OFFSET('Sanitation Data'!$H$28,0,10*ROW('Sanitation Data'!H92))="","",OFFSET('Sanitation Data'!$H$28,0,10*ROW('Sanitation Data'!H92)))</f>
        <v/>
      </c>
      <c r="DF98" s="369" t="str">
        <f ca="1">+IF(OFFSET('Sanitation Data'!$H$29,0,10*ROW('Sanitation Data'!H92))="","",OFFSET('Sanitation Data'!$H$29,0,10*ROW('Sanitation Data'!H92)))</f>
        <v/>
      </c>
      <c r="DG98" s="369" t="str">
        <f ca="1">+IF(OFFSET('Sanitation Data'!$H$30,0,10*ROW('Sanitation Data'!H92))="","",OFFSET('Sanitation Data'!$H$30,0,10*ROW('Sanitation Data'!H92)))</f>
        <v/>
      </c>
      <c r="DH98" s="369" t="str">
        <f ca="1">+IF(OFFSET('Sanitation Data'!$H$31,0,10*ROW('Sanitation Data'!H92))="","",OFFSET('Sanitation Data'!$H$31,0,10*ROW('Sanitation Data'!H92)))</f>
        <v/>
      </c>
      <c r="DI98" s="369" t="str">
        <f ca="1">+IF(OFFSET('Sanitation Data'!$H$32,0,10*ROW('Sanitation Data'!H92))="","",OFFSET('Sanitation Data'!$H$32,0,10*ROW('Sanitation Data'!H92)))</f>
        <v/>
      </c>
      <c r="DJ98" s="369" t="str">
        <f ca="1">+IF(OFFSET('Sanitation Data'!$I$28,0,10*ROW('Sanitation Data'!I92))="","",OFFSET('Sanitation Data'!$I$28,0,10*ROW('Sanitation Data'!I92)))</f>
        <v/>
      </c>
      <c r="DK98" s="369" t="str">
        <f ca="1">+IF(OFFSET('Sanitation Data'!$I$29,0,10*ROW('Sanitation Data'!I92))="","",OFFSET('Sanitation Data'!$I$29,0,10*ROW('Sanitation Data'!I92)))</f>
        <v/>
      </c>
      <c r="DL98" s="369" t="str">
        <f ca="1">+IF(OFFSET('Sanitation Data'!$I$30,0,10*ROW('Sanitation Data'!I92))="","",OFFSET('Sanitation Data'!$I$30,0,10*ROW('Sanitation Data'!I92)))</f>
        <v/>
      </c>
      <c r="DM98" s="369" t="str">
        <f ca="1">+IF(OFFSET('Sanitation Data'!$I$31,0,10*ROW('Sanitation Data'!I92))="","",OFFSET('Sanitation Data'!$I$31,0,10*ROW('Sanitation Data'!I92)))</f>
        <v/>
      </c>
      <c r="DN98" s="369" t="str">
        <f ca="1">+IF(OFFSET('Sanitation Data'!$I$32,0,10*ROW('Sanitation Data'!I92))="","",OFFSET('Sanitation Data'!$I$32,0,10*ROW('Sanitation Data'!I92)))</f>
        <v/>
      </c>
      <c r="DO98" s="369" t="str">
        <f ca="1">+IF(OFFSET('Hygiene Data'!$D$11,0,10*ROW('Hygiene Data'!D92))="","",OFFSET('Hygiene Data'!$D$11,0,10*ROW('Hygiene Data'!D92)))</f>
        <v/>
      </c>
      <c r="DP98" s="369" t="str">
        <f ca="1">+IF(OFFSET('Hygiene Data'!$D$12,0,10*ROW('Hygiene Data'!D92))="","",OFFSET('Hygiene Data'!$D$12,0,10*ROW('Hygiene Data'!D92)))</f>
        <v/>
      </c>
      <c r="DQ98" s="369" t="str">
        <f ca="1">+IF(OFFSET('Hygiene Data'!$D$13,0,10*ROW('Hygiene Data'!D92))="","",OFFSET('Hygiene Data'!$D$13,0,10*ROW('Hygiene Data'!D92)))</f>
        <v/>
      </c>
      <c r="DR98" s="369" t="str">
        <f ca="1">+IF(OFFSET('Hygiene Data'!$E$11,0,10*ROW('Hygiene Data'!E92))="","",OFFSET('Hygiene Data'!$E$11,0,10*ROW('Hygiene Data'!E92)))</f>
        <v/>
      </c>
      <c r="DS98" s="369" t="str">
        <f ca="1">+IF(OFFSET('Hygiene Data'!$E$12,0,10*ROW('Hygiene Data'!E92))="","",OFFSET('Hygiene Data'!$E$12,0,10*ROW('Hygiene Data'!E92)))</f>
        <v/>
      </c>
      <c r="DT98" s="369" t="str">
        <f ca="1">+IF(OFFSET('Hygiene Data'!$E$13,0,10*ROW('Hygiene Data'!E92))="","",OFFSET('Hygiene Data'!$E$13,0,10*ROW('Hygiene Data'!E92)))</f>
        <v/>
      </c>
      <c r="DU98" s="369" t="str">
        <f ca="1">+IF(OFFSET('Hygiene Data'!$F$11,0,10*ROW('Hygiene Data'!F92))="","",OFFSET('Hygiene Data'!$F$11,0,10*ROW('Hygiene Data'!F92)))</f>
        <v/>
      </c>
      <c r="DV98" s="369" t="str">
        <f ca="1">+IF(OFFSET('Hygiene Data'!$F$12,0,10*ROW('Hygiene Data'!F92))="","",OFFSET('Hygiene Data'!$F$12,0,10*ROW('Hygiene Data'!F92)))</f>
        <v/>
      </c>
      <c r="DW98" s="369" t="str">
        <f ca="1">+IF(OFFSET('Hygiene Data'!$F$13,0,10*ROW('Hygiene Data'!F92))="","",OFFSET('Hygiene Data'!$F$13,0,10*ROW('Hygiene Data'!F92)))</f>
        <v/>
      </c>
      <c r="DX98" s="369" t="str">
        <f ca="1">+IF(OFFSET('Hygiene Data'!$G$11,0,10*ROW('Hygiene Data'!G92))="","",OFFSET('Hygiene Data'!$G$11,0,10*ROW('Hygiene Data'!G92)))</f>
        <v/>
      </c>
      <c r="DY98" s="369" t="str">
        <f ca="1">+IF(OFFSET('Hygiene Data'!$G$12,0,10*ROW('Hygiene Data'!G92))="","",OFFSET('Hygiene Data'!$G$12,0,10*ROW('Hygiene Data'!G92)))</f>
        <v/>
      </c>
      <c r="DZ98" s="369" t="str">
        <f ca="1">+IF(OFFSET('Hygiene Data'!$G$13,0,10*ROW('Hygiene Data'!G92))="","",OFFSET('Hygiene Data'!$G$13,0,10*ROW('Hygiene Data'!G92)))</f>
        <v/>
      </c>
      <c r="EA98" s="369" t="str">
        <f ca="1">+IF(OFFSET('Hygiene Data'!$H$11,0,10*ROW('Hygiene Data'!H92))="","",OFFSET('Hygiene Data'!$H$11,0,10*ROW('Hygiene Data'!H92)))</f>
        <v/>
      </c>
      <c r="EB98" s="369" t="str">
        <f ca="1">+IF(OFFSET('Hygiene Data'!$H$12,0,10*ROW('Hygiene Data'!H92))="","",OFFSET('Hygiene Data'!$H$12,0,10*ROW('Hygiene Data'!H92)))</f>
        <v/>
      </c>
      <c r="EC98" s="369" t="str">
        <f ca="1">+IF(OFFSET('Hygiene Data'!$H$13,0,10*ROW('Hygiene Data'!H92))="","",OFFSET('Hygiene Data'!$H$13,0,10*ROW('Hygiene Data'!H92)))</f>
        <v/>
      </c>
      <c r="ED98" s="369" t="str">
        <f ca="1">+IF(OFFSET('Hygiene Data'!$I$11,0,10*ROW('Hygiene Data'!I92))="","",OFFSET('Hygiene Data'!$I$11,0,10*ROW('Hygiene Data'!I92)))</f>
        <v/>
      </c>
      <c r="EE98" s="369" t="str">
        <f ca="1">+IF(OFFSET('Hygiene Data'!$I$12,0,10*ROW('Hygiene Data'!I92))="","",OFFSET('Hygiene Data'!$I$12,0,10*ROW('Hygiene Data'!I92)))</f>
        <v/>
      </c>
      <c r="EF98" s="369" t="str">
        <f ca="1">+IF(OFFSET('Hygiene Data'!$I$13,0,10*ROW('Hygiene Data'!I92))="","",OFFSET('Hygiene Data'!$I$13,0,10*ROW('Hygiene Data'!I92)))</f>
        <v/>
      </c>
    </row>
    <row r="99" spans="1:136" x14ac:dyDescent="0.25">
      <c r="A99" s="478" t="str">
        <f ca="1">+IF(OFFSET('Water Data'!$B$2,0,10*ROW('Water Data'!E93))="","",OFFSET('Water Data'!$B$2,0,10*ROW('Water Data'!E93)))</f>
        <v/>
      </c>
      <c r="B99" s="47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5" t="str">
        <f t="shared" ca="1" si="1"/>
        <v/>
      </c>
      <c r="D99" s="50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9" t="str">
        <f ca="1">+IF(OFFSET('Water Data'!$D$27,0,10*ROW('Water Data'!D93))="","",OFFSET('Water Data'!$D$27,0,10*ROW('Water Data'!D93)))</f>
        <v/>
      </c>
      <c r="BT99" s="369" t="str">
        <f ca="1">+IF(OFFSET('Water Data'!$D$28,0,10*ROW('Water Data'!D93))="","",OFFSET('Water Data'!$D$28,0,10*ROW('Water Data'!D93)))</f>
        <v/>
      </c>
      <c r="BU99" s="369" t="str">
        <f ca="1">+IF(OFFSET('Water Data'!$D$29,0,10*ROW('Water Data'!D93))="","",OFFSET('Water Data'!$D$29,0,10*ROW('Water Data'!D93)))</f>
        <v/>
      </c>
      <c r="BV99" s="369" t="str">
        <f ca="1">+IF(OFFSET('Water Data'!$E$27,0,10*ROW('Water Data'!E93))="","",OFFSET('Water Data'!$E$27,0,10*ROW('Water Data'!E93)))</f>
        <v/>
      </c>
      <c r="BW99" s="369" t="str">
        <f ca="1">+IF(OFFSET('Water Data'!$E$28,0,10*ROW('Water Data'!E93))="","",OFFSET('Water Data'!$E$28,0,10*ROW('Water Data'!E93)))</f>
        <v/>
      </c>
      <c r="BX99" s="369" t="str">
        <f ca="1">+IF(OFFSET('Water Data'!$E$29,0,10*ROW('Water Data'!E93))="","",OFFSET('Water Data'!$E$29,0,10*ROW('Water Data'!E93)))</f>
        <v/>
      </c>
      <c r="BY99" s="369" t="str">
        <f ca="1">+IF(OFFSET('Water Data'!$F$27,0,10*ROW('Water Data'!F93))="","",OFFSET('Water Data'!$F$27,0,10*ROW('Water Data'!F93)))</f>
        <v/>
      </c>
      <c r="BZ99" s="369" t="str">
        <f ca="1">+IF(OFFSET('Water Data'!$F$28,0,10*ROW('Water Data'!F93))="","",OFFSET('Water Data'!$F$28,0,10*ROW('Water Data'!F93)))</f>
        <v/>
      </c>
      <c r="CA99" s="369" t="str">
        <f ca="1">+IF(OFFSET('Water Data'!$F$29,0,10*ROW('Water Data'!F93))="","",OFFSET('Water Data'!$F$29,0,10*ROW('Water Data'!F93)))</f>
        <v/>
      </c>
      <c r="CB99" s="369" t="str">
        <f ca="1">+IF(OFFSET('Water Data'!$G$27,0,10*ROW('Water Data'!G93))="","",OFFSET('Water Data'!$G$27,0,10*ROW('Water Data'!G93)))</f>
        <v/>
      </c>
      <c r="CC99" s="369" t="str">
        <f ca="1">+IF(OFFSET('Water Data'!$G$28,0,10*ROW('Water Data'!G93))="","",OFFSET('Water Data'!$G$28,0,10*ROW('Water Data'!G93)))</f>
        <v/>
      </c>
      <c r="CD99" s="369" t="str">
        <f ca="1">+IF(OFFSET('Water Data'!$G$29,0,10*ROW('Water Data'!G93))="","",OFFSET('Water Data'!$G$29,0,10*ROW('Water Data'!G93)))</f>
        <v/>
      </c>
      <c r="CE99" s="369" t="str">
        <f ca="1">+IF(OFFSET('Water Data'!$H$27,0,10*ROW('Water Data'!H93))="","",OFFSET('Water Data'!$H$27,0,10*ROW('Water Data'!H93)))</f>
        <v/>
      </c>
      <c r="CF99" s="369" t="str">
        <f ca="1">+IF(OFFSET('Water Data'!$H$28,0,10*ROW('Water Data'!H93))="","",OFFSET('Water Data'!$H$28,0,10*ROW('Water Data'!H93)))</f>
        <v/>
      </c>
      <c r="CG99" s="369" t="str">
        <f ca="1">+IF(OFFSET('Water Data'!$H$29,0,10*ROW('Water Data'!H93))="","",OFFSET('Water Data'!$H$29,0,10*ROW('Water Data'!H93)))</f>
        <v/>
      </c>
      <c r="CH99" s="369" t="str">
        <f ca="1">+IF(OFFSET('Water Data'!$I$27,0,10*ROW('Water Data'!I93))="","",OFFSET('Water Data'!$I$27,0,10*ROW('Water Data'!I93)))</f>
        <v/>
      </c>
      <c r="CI99" s="369" t="str">
        <f ca="1">+IF(OFFSET('Water Data'!$I$28,0,10*ROW('Water Data'!I93))="","",OFFSET('Water Data'!$I$28,0,10*ROW('Water Data'!I93)))</f>
        <v/>
      </c>
      <c r="CJ99" s="369" t="str">
        <f ca="1">+IF(OFFSET('Water Data'!$I$29,0,10*ROW('Water Data'!I93))="","",OFFSET('Water Data'!$I$29,0,10*ROW('Water Data'!I93)))</f>
        <v/>
      </c>
      <c r="CK99" s="369" t="str">
        <f ca="1">+IF(OFFSET('Sanitation Data'!$D$28,0,10*ROW('Sanitation Data'!D93))="","",OFFSET('Sanitation Data'!$D$28,0,10*ROW('Sanitation Data'!D93)))</f>
        <v/>
      </c>
      <c r="CL99" s="369" t="str">
        <f ca="1">+IF(OFFSET('Sanitation Data'!$D$29,0,10*ROW('Sanitation Data'!D93))="","",OFFSET('Sanitation Data'!$D$29,0,10*ROW('Sanitation Data'!D93)))</f>
        <v/>
      </c>
      <c r="CM99" s="369" t="str">
        <f ca="1">+IF(OFFSET('Sanitation Data'!$D$30,0,10*ROW('Sanitation Data'!D93))="","",OFFSET('Sanitation Data'!$D$30,0,10*ROW('Sanitation Data'!D93)))</f>
        <v/>
      </c>
      <c r="CN99" s="369" t="str">
        <f ca="1">+IF(OFFSET('Sanitation Data'!$D$31,0,10*ROW('Sanitation Data'!D93))="","",OFFSET('Sanitation Data'!$D$31,0,10*ROW('Sanitation Data'!D93)))</f>
        <v/>
      </c>
      <c r="CO99" s="369" t="str">
        <f ca="1">+IF(OFFSET('Sanitation Data'!$D$32,0,10*ROW('Sanitation Data'!D93))="","",OFFSET('Sanitation Data'!$D$32,0,10*ROW('Sanitation Data'!D93)))</f>
        <v/>
      </c>
      <c r="CP99" s="369" t="str">
        <f ca="1">+IF(OFFSET('Sanitation Data'!$E$28,0,10*ROW('Sanitation Data'!E93))="","",OFFSET('Sanitation Data'!$E$28,0,10*ROW('Sanitation Data'!E93)))</f>
        <v/>
      </c>
      <c r="CQ99" s="369" t="str">
        <f ca="1">+IF(OFFSET('Sanitation Data'!$E$29,0,10*ROW('Sanitation Data'!E93))="","",OFFSET('Sanitation Data'!$E$29,0,10*ROW('Sanitation Data'!E93)))</f>
        <v/>
      </c>
      <c r="CR99" s="369" t="str">
        <f ca="1">+IF(OFFSET('Sanitation Data'!$E$30,0,10*ROW('Sanitation Data'!E93))="","",OFFSET('Sanitation Data'!$E$30,0,10*ROW('Sanitation Data'!E93)))</f>
        <v/>
      </c>
      <c r="CS99" s="369" t="str">
        <f ca="1">+IF(OFFSET('Sanitation Data'!$E$31,0,10*ROW('Sanitation Data'!E93))="","",OFFSET('Sanitation Data'!$E$31,0,10*ROW('Sanitation Data'!E93)))</f>
        <v/>
      </c>
      <c r="CT99" s="369" t="str">
        <f ca="1">+IF(OFFSET('Sanitation Data'!$E$32,0,10*ROW('Sanitation Data'!E93))="","",OFFSET('Sanitation Data'!$E$32,0,10*ROW('Sanitation Data'!E93)))</f>
        <v/>
      </c>
      <c r="CU99" s="369" t="str">
        <f ca="1">+IF(OFFSET('Sanitation Data'!$F$28,0,10*ROW('Sanitation Data'!F93))="","",OFFSET('Sanitation Data'!$F$28,0,10*ROW('Sanitation Data'!F93)))</f>
        <v/>
      </c>
      <c r="CV99" s="369" t="str">
        <f ca="1">+IF(OFFSET('Sanitation Data'!$F$29,0,10*ROW('Sanitation Data'!F93))="","",OFFSET('Sanitation Data'!$F$29,0,10*ROW('Sanitation Data'!F93)))</f>
        <v/>
      </c>
      <c r="CW99" s="369" t="str">
        <f ca="1">+IF(OFFSET('Sanitation Data'!$F$30,0,10*ROW('Sanitation Data'!F93))="","",OFFSET('Sanitation Data'!$F$30,0,10*ROW('Sanitation Data'!F93)))</f>
        <v/>
      </c>
      <c r="CX99" s="369" t="str">
        <f ca="1">+IF(OFFSET('Sanitation Data'!$F$31,0,10*ROW('Sanitation Data'!F93))="","",OFFSET('Sanitation Data'!$F$31,0,10*ROW('Sanitation Data'!F93)))</f>
        <v/>
      </c>
      <c r="CY99" s="369" t="str">
        <f ca="1">+IF(OFFSET('Sanitation Data'!$F$32,0,10*ROW('Sanitation Data'!F93))="","",OFFSET('Sanitation Data'!$F$32,0,10*ROW('Sanitation Data'!F93)))</f>
        <v/>
      </c>
      <c r="CZ99" s="369" t="str">
        <f ca="1">+IF(OFFSET('Sanitation Data'!$G$28,0,10*ROW('Sanitation Data'!G93))="","",OFFSET('Sanitation Data'!$G$28,0,10*ROW('Sanitation Data'!G93)))</f>
        <v/>
      </c>
      <c r="DA99" s="369" t="str">
        <f ca="1">+IF(OFFSET('Sanitation Data'!$G$29,0,10*ROW('Sanitation Data'!G93))="","",OFFSET('Sanitation Data'!$G$29,0,10*ROW('Sanitation Data'!G93)))</f>
        <v/>
      </c>
      <c r="DB99" s="369" t="str">
        <f ca="1">+IF(OFFSET('Sanitation Data'!$G$30,0,10*ROW('Sanitation Data'!G93))="","",OFFSET('Sanitation Data'!$G$30,0,10*ROW('Sanitation Data'!G93)))</f>
        <v/>
      </c>
      <c r="DC99" s="369" t="str">
        <f ca="1">+IF(OFFSET('Sanitation Data'!$G$31,0,10*ROW('Sanitation Data'!G93))="","",OFFSET('Sanitation Data'!$G$31,0,10*ROW('Sanitation Data'!G93)))</f>
        <v/>
      </c>
      <c r="DD99" s="369" t="str">
        <f ca="1">+IF(OFFSET('Sanitation Data'!$G$32,0,10*ROW('Sanitation Data'!G93))="","",OFFSET('Sanitation Data'!$G$32,0,10*ROW('Sanitation Data'!G93)))</f>
        <v/>
      </c>
      <c r="DE99" s="369" t="str">
        <f ca="1">+IF(OFFSET('Sanitation Data'!$H$28,0,10*ROW('Sanitation Data'!H93))="","",OFFSET('Sanitation Data'!$H$28,0,10*ROW('Sanitation Data'!H93)))</f>
        <v/>
      </c>
      <c r="DF99" s="369" t="str">
        <f ca="1">+IF(OFFSET('Sanitation Data'!$H$29,0,10*ROW('Sanitation Data'!H93))="","",OFFSET('Sanitation Data'!$H$29,0,10*ROW('Sanitation Data'!H93)))</f>
        <v/>
      </c>
      <c r="DG99" s="369" t="str">
        <f ca="1">+IF(OFFSET('Sanitation Data'!$H$30,0,10*ROW('Sanitation Data'!H93))="","",OFFSET('Sanitation Data'!$H$30,0,10*ROW('Sanitation Data'!H93)))</f>
        <v/>
      </c>
      <c r="DH99" s="369" t="str">
        <f ca="1">+IF(OFFSET('Sanitation Data'!$H$31,0,10*ROW('Sanitation Data'!H93))="","",OFFSET('Sanitation Data'!$H$31,0,10*ROW('Sanitation Data'!H93)))</f>
        <v/>
      </c>
      <c r="DI99" s="369" t="str">
        <f ca="1">+IF(OFFSET('Sanitation Data'!$H$32,0,10*ROW('Sanitation Data'!H93))="","",OFFSET('Sanitation Data'!$H$32,0,10*ROW('Sanitation Data'!H93)))</f>
        <v/>
      </c>
      <c r="DJ99" s="369" t="str">
        <f ca="1">+IF(OFFSET('Sanitation Data'!$I$28,0,10*ROW('Sanitation Data'!I93))="","",OFFSET('Sanitation Data'!$I$28,0,10*ROW('Sanitation Data'!I93)))</f>
        <v/>
      </c>
      <c r="DK99" s="369" t="str">
        <f ca="1">+IF(OFFSET('Sanitation Data'!$I$29,0,10*ROW('Sanitation Data'!I93))="","",OFFSET('Sanitation Data'!$I$29,0,10*ROW('Sanitation Data'!I93)))</f>
        <v/>
      </c>
      <c r="DL99" s="369" t="str">
        <f ca="1">+IF(OFFSET('Sanitation Data'!$I$30,0,10*ROW('Sanitation Data'!I93))="","",OFFSET('Sanitation Data'!$I$30,0,10*ROW('Sanitation Data'!I93)))</f>
        <v/>
      </c>
      <c r="DM99" s="369" t="str">
        <f ca="1">+IF(OFFSET('Sanitation Data'!$I$31,0,10*ROW('Sanitation Data'!I93))="","",OFFSET('Sanitation Data'!$I$31,0,10*ROW('Sanitation Data'!I93)))</f>
        <v/>
      </c>
      <c r="DN99" s="369" t="str">
        <f ca="1">+IF(OFFSET('Sanitation Data'!$I$32,0,10*ROW('Sanitation Data'!I93))="","",OFFSET('Sanitation Data'!$I$32,0,10*ROW('Sanitation Data'!I93)))</f>
        <v/>
      </c>
      <c r="DO99" s="369" t="str">
        <f ca="1">+IF(OFFSET('Hygiene Data'!$D$11,0,10*ROW('Hygiene Data'!D93))="","",OFFSET('Hygiene Data'!$D$11,0,10*ROW('Hygiene Data'!D93)))</f>
        <v/>
      </c>
      <c r="DP99" s="369" t="str">
        <f ca="1">+IF(OFFSET('Hygiene Data'!$D$12,0,10*ROW('Hygiene Data'!D93))="","",OFFSET('Hygiene Data'!$D$12,0,10*ROW('Hygiene Data'!D93)))</f>
        <v/>
      </c>
      <c r="DQ99" s="369" t="str">
        <f ca="1">+IF(OFFSET('Hygiene Data'!$D$13,0,10*ROW('Hygiene Data'!D93))="","",OFFSET('Hygiene Data'!$D$13,0,10*ROW('Hygiene Data'!D93)))</f>
        <v/>
      </c>
      <c r="DR99" s="369" t="str">
        <f ca="1">+IF(OFFSET('Hygiene Data'!$E$11,0,10*ROW('Hygiene Data'!E93))="","",OFFSET('Hygiene Data'!$E$11,0,10*ROW('Hygiene Data'!E93)))</f>
        <v/>
      </c>
      <c r="DS99" s="369" t="str">
        <f ca="1">+IF(OFFSET('Hygiene Data'!$E$12,0,10*ROW('Hygiene Data'!E93))="","",OFFSET('Hygiene Data'!$E$12,0,10*ROW('Hygiene Data'!E93)))</f>
        <v/>
      </c>
      <c r="DT99" s="369" t="str">
        <f ca="1">+IF(OFFSET('Hygiene Data'!$E$13,0,10*ROW('Hygiene Data'!E93))="","",OFFSET('Hygiene Data'!$E$13,0,10*ROW('Hygiene Data'!E93)))</f>
        <v/>
      </c>
      <c r="DU99" s="369" t="str">
        <f ca="1">+IF(OFFSET('Hygiene Data'!$F$11,0,10*ROW('Hygiene Data'!F93))="","",OFFSET('Hygiene Data'!$F$11,0,10*ROW('Hygiene Data'!F93)))</f>
        <v/>
      </c>
      <c r="DV99" s="369" t="str">
        <f ca="1">+IF(OFFSET('Hygiene Data'!$F$12,0,10*ROW('Hygiene Data'!F93))="","",OFFSET('Hygiene Data'!$F$12,0,10*ROW('Hygiene Data'!F93)))</f>
        <v/>
      </c>
      <c r="DW99" s="369" t="str">
        <f ca="1">+IF(OFFSET('Hygiene Data'!$F$13,0,10*ROW('Hygiene Data'!F93))="","",OFFSET('Hygiene Data'!$F$13,0,10*ROW('Hygiene Data'!F93)))</f>
        <v/>
      </c>
      <c r="DX99" s="369" t="str">
        <f ca="1">+IF(OFFSET('Hygiene Data'!$G$11,0,10*ROW('Hygiene Data'!G93))="","",OFFSET('Hygiene Data'!$G$11,0,10*ROW('Hygiene Data'!G93)))</f>
        <v/>
      </c>
      <c r="DY99" s="369" t="str">
        <f ca="1">+IF(OFFSET('Hygiene Data'!$G$12,0,10*ROW('Hygiene Data'!G93))="","",OFFSET('Hygiene Data'!$G$12,0,10*ROW('Hygiene Data'!G93)))</f>
        <v/>
      </c>
      <c r="DZ99" s="369" t="str">
        <f ca="1">+IF(OFFSET('Hygiene Data'!$G$13,0,10*ROW('Hygiene Data'!G93))="","",OFFSET('Hygiene Data'!$G$13,0,10*ROW('Hygiene Data'!G93)))</f>
        <v/>
      </c>
      <c r="EA99" s="369" t="str">
        <f ca="1">+IF(OFFSET('Hygiene Data'!$H$11,0,10*ROW('Hygiene Data'!H93))="","",OFFSET('Hygiene Data'!$H$11,0,10*ROW('Hygiene Data'!H93)))</f>
        <v/>
      </c>
      <c r="EB99" s="369" t="str">
        <f ca="1">+IF(OFFSET('Hygiene Data'!$H$12,0,10*ROW('Hygiene Data'!H93))="","",OFFSET('Hygiene Data'!$H$12,0,10*ROW('Hygiene Data'!H93)))</f>
        <v/>
      </c>
      <c r="EC99" s="369" t="str">
        <f ca="1">+IF(OFFSET('Hygiene Data'!$H$13,0,10*ROW('Hygiene Data'!H93))="","",OFFSET('Hygiene Data'!$H$13,0,10*ROW('Hygiene Data'!H93)))</f>
        <v/>
      </c>
      <c r="ED99" s="369" t="str">
        <f ca="1">+IF(OFFSET('Hygiene Data'!$I$11,0,10*ROW('Hygiene Data'!I93))="","",OFFSET('Hygiene Data'!$I$11,0,10*ROW('Hygiene Data'!I93)))</f>
        <v/>
      </c>
      <c r="EE99" s="369" t="str">
        <f ca="1">+IF(OFFSET('Hygiene Data'!$I$12,0,10*ROW('Hygiene Data'!I93))="","",OFFSET('Hygiene Data'!$I$12,0,10*ROW('Hygiene Data'!I93)))</f>
        <v/>
      </c>
      <c r="EF99" s="369" t="str">
        <f ca="1">+IF(OFFSET('Hygiene Data'!$I$13,0,10*ROW('Hygiene Data'!I93))="","",OFFSET('Hygiene Data'!$I$13,0,10*ROW('Hygiene Data'!I93)))</f>
        <v/>
      </c>
    </row>
    <row r="100" spans="1:136" x14ac:dyDescent="0.25">
      <c r="A100" s="478" t="str">
        <f ca="1">+IF(OFFSET('Water Data'!$B$2,0,10*ROW('Water Data'!E94))="","",OFFSET('Water Data'!$B$2,0,10*ROW('Water Data'!E94)))</f>
        <v/>
      </c>
      <c r="B100" s="47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5" t="str">
        <f t="shared" ca="1" si="1"/>
        <v/>
      </c>
      <c r="D100" s="50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9" t="str">
        <f ca="1">+IF(OFFSET('Water Data'!$D$27,0,10*ROW('Water Data'!D94))="","",OFFSET('Water Data'!$D$27,0,10*ROW('Water Data'!D94)))</f>
        <v/>
      </c>
      <c r="BT100" s="369" t="str">
        <f ca="1">+IF(OFFSET('Water Data'!$D$28,0,10*ROW('Water Data'!D94))="","",OFFSET('Water Data'!$D$28,0,10*ROW('Water Data'!D94)))</f>
        <v/>
      </c>
      <c r="BU100" s="369" t="str">
        <f ca="1">+IF(OFFSET('Water Data'!$D$29,0,10*ROW('Water Data'!D94))="","",OFFSET('Water Data'!$D$29,0,10*ROW('Water Data'!D94)))</f>
        <v/>
      </c>
      <c r="BV100" s="369" t="str">
        <f ca="1">+IF(OFFSET('Water Data'!$E$27,0,10*ROW('Water Data'!E94))="","",OFFSET('Water Data'!$E$27,0,10*ROW('Water Data'!E94)))</f>
        <v/>
      </c>
      <c r="BW100" s="369" t="str">
        <f ca="1">+IF(OFFSET('Water Data'!$E$28,0,10*ROW('Water Data'!E94))="","",OFFSET('Water Data'!$E$28,0,10*ROW('Water Data'!E94)))</f>
        <v/>
      </c>
      <c r="BX100" s="369" t="str">
        <f ca="1">+IF(OFFSET('Water Data'!$E$29,0,10*ROW('Water Data'!E94))="","",OFFSET('Water Data'!$E$29,0,10*ROW('Water Data'!E94)))</f>
        <v/>
      </c>
      <c r="BY100" s="369" t="str">
        <f ca="1">+IF(OFFSET('Water Data'!$F$27,0,10*ROW('Water Data'!F94))="","",OFFSET('Water Data'!$F$27,0,10*ROW('Water Data'!F94)))</f>
        <v/>
      </c>
      <c r="BZ100" s="369" t="str">
        <f ca="1">+IF(OFFSET('Water Data'!$F$28,0,10*ROW('Water Data'!F94))="","",OFFSET('Water Data'!$F$28,0,10*ROW('Water Data'!F94)))</f>
        <v/>
      </c>
      <c r="CA100" s="369" t="str">
        <f ca="1">+IF(OFFSET('Water Data'!$F$29,0,10*ROW('Water Data'!F94))="","",OFFSET('Water Data'!$F$29,0,10*ROW('Water Data'!F94)))</f>
        <v/>
      </c>
      <c r="CB100" s="369" t="str">
        <f ca="1">+IF(OFFSET('Water Data'!$G$27,0,10*ROW('Water Data'!G94))="","",OFFSET('Water Data'!$G$27,0,10*ROW('Water Data'!G94)))</f>
        <v/>
      </c>
      <c r="CC100" s="369" t="str">
        <f ca="1">+IF(OFFSET('Water Data'!$G$28,0,10*ROW('Water Data'!G94))="","",OFFSET('Water Data'!$G$28,0,10*ROW('Water Data'!G94)))</f>
        <v/>
      </c>
      <c r="CD100" s="369" t="str">
        <f ca="1">+IF(OFFSET('Water Data'!$G$29,0,10*ROW('Water Data'!G94))="","",OFFSET('Water Data'!$G$29,0,10*ROW('Water Data'!G94)))</f>
        <v/>
      </c>
      <c r="CE100" s="369" t="str">
        <f ca="1">+IF(OFFSET('Water Data'!$H$27,0,10*ROW('Water Data'!H94))="","",OFFSET('Water Data'!$H$27,0,10*ROW('Water Data'!H94)))</f>
        <v/>
      </c>
      <c r="CF100" s="369" t="str">
        <f ca="1">+IF(OFFSET('Water Data'!$H$28,0,10*ROW('Water Data'!H94))="","",OFFSET('Water Data'!$H$28,0,10*ROW('Water Data'!H94)))</f>
        <v/>
      </c>
      <c r="CG100" s="369" t="str">
        <f ca="1">+IF(OFFSET('Water Data'!$H$29,0,10*ROW('Water Data'!H94))="","",OFFSET('Water Data'!$H$29,0,10*ROW('Water Data'!H94)))</f>
        <v/>
      </c>
      <c r="CH100" s="369" t="str">
        <f ca="1">+IF(OFFSET('Water Data'!$I$27,0,10*ROW('Water Data'!I94))="","",OFFSET('Water Data'!$I$27,0,10*ROW('Water Data'!I94)))</f>
        <v/>
      </c>
      <c r="CI100" s="369" t="str">
        <f ca="1">+IF(OFFSET('Water Data'!$I$28,0,10*ROW('Water Data'!I94))="","",OFFSET('Water Data'!$I$28,0,10*ROW('Water Data'!I94)))</f>
        <v/>
      </c>
      <c r="CJ100" s="369" t="str">
        <f ca="1">+IF(OFFSET('Water Data'!$I$29,0,10*ROW('Water Data'!I94))="","",OFFSET('Water Data'!$I$29,0,10*ROW('Water Data'!I94)))</f>
        <v/>
      </c>
      <c r="CK100" s="369" t="str">
        <f ca="1">+IF(OFFSET('Sanitation Data'!$D$28,0,10*ROW('Sanitation Data'!D94))="","",OFFSET('Sanitation Data'!$D$28,0,10*ROW('Sanitation Data'!D94)))</f>
        <v/>
      </c>
      <c r="CL100" s="369" t="str">
        <f ca="1">+IF(OFFSET('Sanitation Data'!$D$29,0,10*ROW('Sanitation Data'!D94))="","",OFFSET('Sanitation Data'!$D$29,0,10*ROW('Sanitation Data'!D94)))</f>
        <v/>
      </c>
      <c r="CM100" s="369" t="str">
        <f ca="1">+IF(OFFSET('Sanitation Data'!$D$30,0,10*ROW('Sanitation Data'!D94))="","",OFFSET('Sanitation Data'!$D$30,0,10*ROW('Sanitation Data'!D94)))</f>
        <v/>
      </c>
      <c r="CN100" s="369" t="str">
        <f ca="1">+IF(OFFSET('Sanitation Data'!$D$31,0,10*ROW('Sanitation Data'!D94))="","",OFFSET('Sanitation Data'!$D$31,0,10*ROW('Sanitation Data'!D94)))</f>
        <v/>
      </c>
      <c r="CO100" s="369" t="str">
        <f ca="1">+IF(OFFSET('Sanitation Data'!$D$32,0,10*ROW('Sanitation Data'!D94))="","",OFFSET('Sanitation Data'!$D$32,0,10*ROW('Sanitation Data'!D94)))</f>
        <v/>
      </c>
      <c r="CP100" s="369" t="str">
        <f ca="1">+IF(OFFSET('Sanitation Data'!$E$28,0,10*ROW('Sanitation Data'!E94))="","",OFFSET('Sanitation Data'!$E$28,0,10*ROW('Sanitation Data'!E94)))</f>
        <v/>
      </c>
      <c r="CQ100" s="369" t="str">
        <f ca="1">+IF(OFFSET('Sanitation Data'!$E$29,0,10*ROW('Sanitation Data'!E94))="","",OFFSET('Sanitation Data'!$E$29,0,10*ROW('Sanitation Data'!E94)))</f>
        <v/>
      </c>
      <c r="CR100" s="369" t="str">
        <f ca="1">+IF(OFFSET('Sanitation Data'!$E$30,0,10*ROW('Sanitation Data'!E94))="","",OFFSET('Sanitation Data'!$E$30,0,10*ROW('Sanitation Data'!E94)))</f>
        <v/>
      </c>
      <c r="CS100" s="369" t="str">
        <f ca="1">+IF(OFFSET('Sanitation Data'!$E$31,0,10*ROW('Sanitation Data'!E94))="","",OFFSET('Sanitation Data'!$E$31,0,10*ROW('Sanitation Data'!E94)))</f>
        <v/>
      </c>
      <c r="CT100" s="369" t="str">
        <f ca="1">+IF(OFFSET('Sanitation Data'!$E$32,0,10*ROW('Sanitation Data'!E94))="","",OFFSET('Sanitation Data'!$E$32,0,10*ROW('Sanitation Data'!E94)))</f>
        <v/>
      </c>
      <c r="CU100" s="369" t="str">
        <f ca="1">+IF(OFFSET('Sanitation Data'!$F$28,0,10*ROW('Sanitation Data'!F94))="","",OFFSET('Sanitation Data'!$F$28,0,10*ROW('Sanitation Data'!F94)))</f>
        <v/>
      </c>
      <c r="CV100" s="369" t="str">
        <f ca="1">+IF(OFFSET('Sanitation Data'!$F$29,0,10*ROW('Sanitation Data'!F94))="","",OFFSET('Sanitation Data'!$F$29,0,10*ROW('Sanitation Data'!F94)))</f>
        <v/>
      </c>
      <c r="CW100" s="369" t="str">
        <f ca="1">+IF(OFFSET('Sanitation Data'!$F$30,0,10*ROW('Sanitation Data'!F94))="","",OFFSET('Sanitation Data'!$F$30,0,10*ROW('Sanitation Data'!F94)))</f>
        <v/>
      </c>
      <c r="CX100" s="369" t="str">
        <f ca="1">+IF(OFFSET('Sanitation Data'!$F$31,0,10*ROW('Sanitation Data'!F94))="","",OFFSET('Sanitation Data'!$F$31,0,10*ROW('Sanitation Data'!F94)))</f>
        <v/>
      </c>
      <c r="CY100" s="369" t="str">
        <f ca="1">+IF(OFFSET('Sanitation Data'!$F$32,0,10*ROW('Sanitation Data'!F94))="","",OFFSET('Sanitation Data'!$F$32,0,10*ROW('Sanitation Data'!F94)))</f>
        <v/>
      </c>
      <c r="CZ100" s="369" t="str">
        <f ca="1">+IF(OFFSET('Sanitation Data'!$G$28,0,10*ROW('Sanitation Data'!G94))="","",OFFSET('Sanitation Data'!$G$28,0,10*ROW('Sanitation Data'!G94)))</f>
        <v/>
      </c>
      <c r="DA100" s="369" t="str">
        <f ca="1">+IF(OFFSET('Sanitation Data'!$G$29,0,10*ROW('Sanitation Data'!G94))="","",OFFSET('Sanitation Data'!$G$29,0,10*ROW('Sanitation Data'!G94)))</f>
        <v/>
      </c>
      <c r="DB100" s="369" t="str">
        <f ca="1">+IF(OFFSET('Sanitation Data'!$G$30,0,10*ROW('Sanitation Data'!G94))="","",OFFSET('Sanitation Data'!$G$30,0,10*ROW('Sanitation Data'!G94)))</f>
        <v/>
      </c>
      <c r="DC100" s="369" t="str">
        <f ca="1">+IF(OFFSET('Sanitation Data'!$G$31,0,10*ROW('Sanitation Data'!G94))="","",OFFSET('Sanitation Data'!$G$31,0,10*ROW('Sanitation Data'!G94)))</f>
        <v/>
      </c>
      <c r="DD100" s="369" t="str">
        <f ca="1">+IF(OFFSET('Sanitation Data'!$G$32,0,10*ROW('Sanitation Data'!G94))="","",OFFSET('Sanitation Data'!$G$32,0,10*ROW('Sanitation Data'!G94)))</f>
        <v/>
      </c>
      <c r="DE100" s="369" t="str">
        <f ca="1">+IF(OFFSET('Sanitation Data'!$H$28,0,10*ROW('Sanitation Data'!H94))="","",OFFSET('Sanitation Data'!$H$28,0,10*ROW('Sanitation Data'!H94)))</f>
        <v/>
      </c>
      <c r="DF100" s="369" t="str">
        <f ca="1">+IF(OFFSET('Sanitation Data'!$H$29,0,10*ROW('Sanitation Data'!H94))="","",OFFSET('Sanitation Data'!$H$29,0,10*ROW('Sanitation Data'!H94)))</f>
        <v/>
      </c>
      <c r="DG100" s="369" t="str">
        <f ca="1">+IF(OFFSET('Sanitation Data'!$H$30,0,10*ROW('Sanitation Data'!H94))="","",OFFSET('Sanitation Data'!$H$30,0,10*ROW('Sanitation Data'!H94)))</f>
        <v/>
      </c>
      <c r="DH100" s="369" t="str">
        <f ca="1">+IF(OFFSET('Sanitation Data'!$H$31,0,10*ROW('Sanitation Data'!H94))="","",OFFSET('Sanitation Data'!$H$31,0,10*ROW('Sanitation Data'!H94)))</f>
        <v/>
      </c>
      <c r="DI100" s="369" t="str">
        <f ca="1">+IF(OFFSET('Sanitation Data'!$H$32,0,10*ROW('Sanitation Data'!H94))="","",OFFSET('Sanitation Data'!$H$32,0,10*ROW('Sanitation Data'!H94)))</f>
        <v/>
      </c>
      <c r="DJ100" s="369" t="str">
        <f ca="1">+IF(OFFSET('Sanitation Data'!$I$28,0,10*ROW('Sanitation Data'!I94))="","",OFFSET('Sanitation Data'!$I$28,0,10*ROW('Sanitation Data'!I94)))</f>
        <v/>
      </c>
      <c r="DK100" s="369" t="str">
        <f ca="1">+IF(OFFSET('Sanitation Data'!$I$29,0,10*ROW('Sanitation Data'!I94))="","",OFFSET('Sanitation Data'!$I$29,0,10*ROW('Sanitation Data'!I94)))</f>
        <v/>
      </c>
      <c r="DL100" s="369" t="str">
        <f ca="1">+IF(OFFSET('Sanitation Data'!$I$30,0,10*ROW('Sanitation Data'!I94))="","",OFFSET('Sanitation Data'!$I$30,0,10*ROW('Sanitation Data'!I94)))</f>
        <v/>
      </c>
      <c r="DM100" s="369" t="str">
        <f ca="1">+IF(OFFSET('Sanitation Data'!$I$31,0,10*ROW('Sanitation Data'!I94))="","",OFFSET('Sanitation Data'!$I$31,0,10*ROW('Sanitation Data'!I94)))</f>
        <v/>
      </c>
      <c r="DN100" s="369" t="str">
        <f ca="1">+IF(OFFSET('Sanitation Data'!$I$32,0,10*ROW('Sanitation Data'!I94))="","",OFFSET('Sanitation Data'!$I$32,0,10*ROW('Sanitation Data'!I94)))</f>
        <v/>
      </c>
      <c r="DO100" s="369" t="str">
        <f ca="1">+IF(OFFSET('Hygiene Data'!$D$11,0,10*ROW('Hygiene Data'!D94))="","",OFFSET('Hygiene Data'!$D$11,0,10*ROW('Hygiene Data'!D94)))</f>
        <v/>
      </c>
      <c r="DP100" s="369" t="str">
        <f ca="1">+IF(OFFSET('Hygiene Data'!$D$12,0,10*ROW('Hygiene Data'!D94))="","",OFFSET('Hygiene Data'!$D$12,0,10*ROW('Hygiene Data'!D94)))</f>
        <v/>
      </c>
      <c r="DQ100" s="369" t="str">
        <f ca="1">+IF(OFFSET('Hygiene Data'!$D$13,0,10*ROW('Hygiene Data'!D94))="","",OFFSET('Hygiene Data'!$D$13,0,10*ROW('Hygiene Data'!D94)))</f>
        <v/>
      </c>
      <c r="DR100" s="369" t="str">
        <f ca="1">+IF(OFFSET('Hygiene Data'!$E$11,0,10*ROW('Hygiene Data'!E94))="","",OFFSET('Hygiene Data'!$E$11,0,10*ROW('Hygiene Data'!E94)))</f>
        <v/>
      </c>
      <c r="DS100" s="369" t="str">
        <f ca="1">+IF(OFFSET('Hygiene Data'!$E$12,0,10*ROW('Hygiene Data'!E94))="","",OFFSET('Hygiene Data'!$E$12,0,10*ROW('Hygiene Data'!E94)))</f>
        <v/>
      </c>
      <c r="DT100" s="369" t="str">
        <f ca="1">+IF(OFFSET('Hygiene Data'!$E$13,0,10*ROW('Hygiene Data'!E94))="","",OFFSET('Hygiene Data'!$E$13,0,10*ROW('Hygiene Data'!E94)))</f>
        <v/>
      </c>
      <c r="DU100" s="369" t="str">
        <f ca="1">+IF(OFFSET('Hygiene Data'!$F$11,0,10*ROW('Hygiene Data'!F94))="","",OFFSET('Hygiene Data'!$F$11,0,10*ROW('Hygiene Data'!F94)))</f>
        <v/>
      </c>
      <c r="DV100" s="369" t="str">
        <f ca="1">+IF(OFFSET('Hygiene Data'!$F$12,0,10*ROW('Hygiene Data'!F94))="","",OFFSET('Hygiene Data'!$F$12,0,10*ROW('Hygiene Data'!F94)))</f>
        <v/>
      </c>
      <c r="DW100" s="369" t="str">
        <f ca="1">+IF(OFFSET('Hygiene Data'!$F$13,0,10*ROW('Hygiene Data'!F94))="","",OFFSET('Hygiene Data'!$F$13,0,10*ROW('Hygiene Data'!F94)))</f>
        <v/>
      </c>
      <c r="DX100" s="369" t="str">
        <f ca="1">+IF(OFFSET('Hygiene Data'!$G$11,0,10*ROW('Hygiene Data'!G94))="","",OFFSET('Hygiene Data'!$G$11,0,10*ROW('Hygiene Data'!G94)))</f>
        <v/>
      </c>
      <c r="DY100" s="369" t="str">
        <f ca="1">+IF(OFFSET('Hygiene Data'!$G$12,0,10*ROW('Hygiene Data'!G94))="","",OFFSET('Hygiene Data'!$G$12,0,10*ROW('Hygiene Data'!G94)))</f>
        <v/>
      </c>
      <c r="DZ100" s="369" t="str">
        <f ca="1">+IF(OFFSET('Hygiene Data'!$G$13,0,10*ROW('Hygiene Data'!G94))="","",OFFSET('Hygiene Data'!$G$13,0,10*ROW('Hygiene Data'!G94)))</f>
        <v/>
      </c>
      <c r="EA100" s="369" t="str">
        <f ca="1">+IF(OFFSET('Hygiene Data'!$H$11,0,10*ROW('Hygiene Data'!H94))="","",OFFSET('Hygiene Data'!$H$11,0,10*ROW('Hygiene Data'!H94)))</f>
        <v/>
      </c>
      <c r="EB100" s="369" t="str">
        <f ca="1">+IF(OFFSET('Hygiene Data'!$H$12,0,10*ROW('Hygiene Data'!H94))="","",OFFSET('Hygiene Data'!$H$12,0,10*ROW('Hygiene Data'!H94)))</f>
        <v/>
      </c>
      <c r="EC100" s="369" t="str">
        <f ca="1">+IF(OFFSET('Hygiene Data'!$H$13,0,10*ROW('Hygiene Data'!H94))="","",OFFSET('Hygiene Data'!$H$13,0,10*ROW('Hygiene Data'!H94)))</f>
        <v/>
      </c>
      <c r="ED100" s="369" t="str">
        <f ca="1">+IF(OFFSET('Hygiene Data'!$I$11,0,10*ROW('Hygiene Data'!I94))="","",OFFSET('Hygiene Data'!$I$11,0,10*ROW('Hygiene Data'!I94)))</f>
        <v/>
      </c>
      <c r="EE100" s="369" t="str">
        <f ca="1">+IF(OFFSET('Hygiene Data'!$I$12,0,10*ROW('Hygiene Data'!I94))="","",OFFSET('Hygiene Data'!$I$12,0,10*ROW('Hygiene Data'!I94)))</f>
        <v/>
      </c>
      <c r="EF100" s="369" t="str">
        <f ca="1">+IF(OFFSET('Hygiene Data'!$I$13,0,10*ROW('Hygiene Data'!I94))="","",OFFSET('Hygiene Data'!$I$13,0,10*ROW('Hygiene Data'!I94)))</f>
        <v/>
      </c>
    </row>
    <row r="101" spans="1:136" x14ac:dyDescent="0.25">
      <c r="A101" s="478" t="str">
        <f ca="1">+IF(OFFSET('Water Data'!$B$2,0,10*ROW('Water Data'!E95))="","",OFFSET('Water Data'!$B$2,0,10*ROW('Water Data'!E95)))</f>
        <v/>
      </c>
      <c r="B101" s="47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5" t="str">
        <f t="shared" ca="1" si="1"/>
        <v/>
      </c>
      <c r="D101" s="50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9" t="str">
        <f ca="1">+IF(OFFSET('Water Data'!$D$27,0,10*ROW('Water Data'!D95))="","",OFFSET('Water Data'!$D$27,0,10*ROW('Water Data'!D95)))</f>
        <v/>
      </c>
      <c r="BT101" s="369" t="str">
        <f ca="1">+IF(OFFSET('Water Data'!$D$28,0,10*ROW('Water Data'!D95))="","",OFFSET('Water Data'!$D$28,0,10*ROW('Water Data'!D95)))</f>
        <v/>
      </c>
      <c r="BU101" s="369" t="str">
        <f ca="1">+IF(OFFSET('Water Data'!$D$29,0,10*ROW('Water Data'!D95))="","",OFFSET('Water Data'!$D$29,0,10*ROW('Water Data'!D95)))</f>
        <v/>
      </c>
      <c r="BV101" s="369" t="str">
        <f ca="1">+IF(OFFSET('Water Data'!$E$27,0,10*ROW('Water Data'!E95))="","",OFFSET('Water Data'!$E$27,0,10*ROW('Water Data'!E95)))</f>
        <v/>
      </c>
      <c r="BW101" s="369" t="str">
        <f ca="1">+IF(OFFSET('Water Data'!$E$28,0,10*ROW('Water Data'!E95))="","",OFFSET('Water Data'!$E$28,0,10*ROW('Water Data'!E95)))</f>
        <v/>
      </c>
      <c r="BX101" s="369" t="str">
        <f ca="1">+IF(OFFSET('Water Data'!$E$29,0,10*ROW('Water Data'!E95))="","",OFFSET('Water Data'!$E$29,0,10*ROW('Water Data'!E95)))</f>
        <v/>
      </c>
      <c r="BY101" s="369" t="str">
        <f ca="1">+IF(OFFSET('Water Data'!$F$27,0,10*ROW('Water Data'!F95))="","",OFFSET('Water Data'!$F$27,0,10*ROW('Water Data'!F95)))</f>
        <v/>
      </c>
      <c r="BZ101" s="369" t="str">
        <f ca="1">+IF(OFFSET('Water Data'!$F$28,0,10*ROW('Water Data'!F95))="","",OFFSET('Water Data'!$F$28,0,10*ROW('Water Data'!F95)))</f>
        <v/>
      </c>
      <c r="CA101" s="369" t="str">
        <f ca="1">+IF(OFFSET('Water Data'!$F$29,0,10*ROW('Water Data'!F95))="","",OFFSET('Water Data'!$F$29,0,10*ROW('Water Data'!F95)))</f>
        <v/>
      </c>
      <c r="CB101" s="369" t="str">
        <f ca="1">+IF(OFFSET('Water Data'!$G$27,0,10*ROW('Water Data'!G95))="","",OFFSET('Water Data'!$G$27,0,10*ROW('Water Data'!G95)))</f>
        <v/>
      </c>
      <c r="CC101" s="369" t="str">
        <f ca="1">+IF(OFFSET('Water Data'!$G$28,0,10*ROW('Water Data'!G95))="","",OFFSET('Water Data'!$G$28,0,10*ROW('Water Data'!G95)))</f>
        <v/>
      </c>
      <c r="CD101" s="369" t="str">
        <f ca="1">+IF(OFFSET('Water Data'!$G$29,0,10*ROW('Water Data'!G95))="","",OFFSET('Water Data'!$G$29,0,10*ROW('Water Data'!G95)))</f>
        <v/>
      </c>
      <c r="CE101" s="369" t="str">
        <f ca="1">+IF(OFFSET('Water Data'!$H$27,0,10*ROW('Water Data'!H95))="","",OFFSET('Water Data'!$H$27,0,10*ROW('Water Data'!H95)))</f>
        <v/>
      </c>
      <c r="CF101" s="369" t="str">
        <f ca="1">+IF(OFFSET('Water Data'!$H$28,0,10*ROW('Water Data'!H95))="","",OFFSET('Water Data'!$H$28,0,10*ROW('Water Data'!H95)))</f>
        <v/>
      </c>
      <c r="CG101" s="369" t="str">
        <f ca="1">+IF(OFFSET('Water Data'!$H$29,0,10*ROW('Water Data'!H95))="","",OFFSET('Water Data'!$H$29,0,10*ROW('Water Data'!H95)))</f>
        <v/>
      </c>
      <c r="CH101" s="369" t="str">
        <f ca="1">+IF(OFFSET('Water Data'!$I$27,0,10*ROW('Water Data'!I95))="","",OFFSET('Water Data'!$I$27,0,10*ROW('Water Data'!I95)))</f>
        <v/>
      </c>
      <c r="CI101" s="369" t="str">
        <f ca="1">+IF(OFFSET('Water Data'!$I$28,0,10*ROW('Water Data'!I95))="","",OFFSET('Water Data'!$I$28,0,10*ROW('Water Data'!I95)))</f>
        <v/>
      </c>
      <c r="CJ101" s="369" t="str">
        <f ca="1">+IF(OFFSET('Water Data'!$I$29,0,10*ROW('Water Data'!I95))="","",OFFSET('Water Data'!$I$29,0,10*ROW('Water Data'!I95)))</f>
        <v/>
      </c>
      <c r="CK101" s="369" t="str">
        <f ca="1">+IF(OFFSET('Sanitation Data'!$D$28,0,10*ROW('Sanitation Data'!D95))="","",OFFSET('Sanitation Data'!$D$28,0,10*ROW('Sanitation Data'!D95)))</f>
        <v/>
      </c>
      <c r="CL101" s="369" t="str">
        <f ca="1">+IF(OFFSET('Sanitation Data'!$D$29,0,10*ROW('Sanitation Data'!D95))="","",OFFSET('Sanitation Data'!$D$29,0,10*ROW('Sanitation Data'!D95)))</f>
        <v/>
      </c>
      <c r="CM101" s="369" t="str">
        <f ca="1">+IF(OFFSET('Sanitation Data'!$D$30,0,10*ROW('Sanitation Data'!D95))="","",OFFSET('Sanitation Data'!$D$30,0,10*ROW('Sanitation Data'!D95)))</f>
        <v/>
      </c>
      <c r="CN101" s="369" t="str">
        <f ca="1">+IF(OFFSET('Sanitation Data'!$D$31,0,10*ROW('Sanitation Data'!D95))="","",OFFSET('Sanitation Data'!$D$31,0,10*ROW('Sanitation Data'!D95)))</f>
        <v/>
      </c>
      <c r="CO101" s="369" t="str">
        <f ca="1">+IF(OFFSET('Sanitation Data'!$D$32,0,10*ROW('Sanitation Data'!D95))="","",OFFSET('Sanitation Data'!$D$32,0,10*ROW('Sanitation Data'!D95)))</f>
        <v/>
      </c>
      <c r="CP101" s="369" t="str">
        <f ca="1">+IF(OFFSET('Sanitation Data'!$E$28,0,10*ROW('Sanitation Data'!E95))="","",OFFSET('Sanitation Data'!$E$28,0,10*ROW('Sanitation Data'!E95)))</f>
        <v/>
      </c>
      <c r="CQ101" s="369" t="str">
        <f ca="1">+IF(OFFSET('Sanitation Data'!$E$29,0,10*ROW('Sanitation Data'!E95))="","",OFFSET('Sanitation Data'!$E$29,0,10*ROW('Sanitation Data'!E95)))</f>
        <v/>
      </c>
      <c r="CR101" s="369" t="str">
        <f ca="1">+IF(OFFSET('Sanitation Data'!$E$30,0,10*ROW('Sanitation Data'!E95))="","",OFFSET('Sanitation Data'!$E$30,0,10*ROW('Sanitation Data'!E95)))</f>
        <v/>
      </c>
      <c r="CS101" s="369" t="str">
        <f ca="1">+IF(OFFSET('Sanitation Data'!$E$31,0,10*ROW('Sanitation Data'!E95))="","",OFFSET('Sanitation Data'!$E$31,0,10*ROW('Sanitation Data'!E95)))</f>
        <v/>
      </c>
      <c r="CT101" s="369" t="str">
        <f ca="1">+IF(OFFSET('Sanitation Data'!$E$32,0,10*ROW('Sanitation Data'!E95))="","",OFFSET('Sanitation Data'!$E$32,0,10*ROW('Sanitation Data'!E95)))</f>
        <v/>
      </c>
      <c r="CU101" s="369" t="str">
        <f ca="1">+IF(OFFSET('Sanitation Data'!$F$28,0,10*ROW('Sanitation Data'!F95))="","",OFFSET('Sanitation Data'!$F$28,0,10*ROW('Sanitation Data'!F95)))</f>
        <v/>
      </c>
      <c r="CV101" s="369" t="str">
        <f ca="1">+IF(OFFSET('Sanitation Data'!$F$29,0,10*ROW('Sanitation Data'!F95))="","",OFFSET('Sanitation Data'!$F$29,0,10*ROW('Sanitation Data'!F95)))</f>
        <v/>
      </c>
      <c r="CW101" s="369" t="str">
        <f ca="1">+IF(OFFSET('Sanitation Data'!$F$30,0,10*ROW('Sanitation Data'!F95))="","",OFFSET('Sanitation Data'!$F$30,0,10*ROW('Sanitation Data'!F95)))</f>
        <v/>
      </c>
      <c r="CX101" s="369" t="str">
        <f ca="1">+IF(OFFSET('Sanitation Data'!$F$31,0,10*ROW('Sanitation Data'!F95))="","",OFFSET('Sanitation Data'!$F$31,0,10*ROW('Sanitation Data'!F95)))</f>
        <v/>
      </c>
      <c r="CY101" s="369" t="str">
        <f ca="1">+IF(OFFSET('Sanitation Data'!$F$32,0,10*ROW('Sanitation Data'!F95))="","",OFFSET('Sanitation Data'!$F$32,0,10*ROW('Sanitation Data'!F95)))</f>
        <v/>
      </c>
      <c r="CZ101" s="369" t="str">
        <f ca="1">+IF(OFFSET('Sanitation Data'!$G$28,0,10*ROW('Sanitation Data'!G95))="","",OFFSET('Sanitation Data'!$G$28,0,10*ROW('Sanitation Data'!G95)))</f>
        <v/>
      </c>
      <c r="DA101" s="369" t="str">
        <f ca="1">+IF(OFFSET('Sanitation Data'!$G$29,0,10*ROW('Sanitation Data'!G95))="","",OFFSET('Sanitation Data'!$G$29,0,10*ROW('Sanitation Data'!G95)))</f>
        <v/>
      </c>
      <c r="DB101" s="369" t="str">
        <f ca="1">+IF(OFFSET('Sanitation Data'!$G$30,0,10*ROW('Sanitation Data'!G95))="","",OFFSET('Sanitation Data'!$G$30,0,10*ROW('Sanitation Data'!G95)))</f>
        <v/>
      </c>
      <c r="DC101" s="369" t="str">
        <f ca="1">+IF(OFFSET('Sanitation Data'!$G$31,0,10*ROW('Sanitation Data'!G95))="","",OFFSET('Sanitation Data'!$G$31,0,10*ROW('Sanitation Data'!G95)))</f>
        <v/>
      </c>
      <c r="DD101" s="369" t="str">
        <f ca="1">+IF(OFFSET('Sanitation Data'!$G$32,0,10*ROW('Sanitation Data'!G95))="","",OFFSET('Sanitation Data'!$G$32,0,10*ROW('Sanitation Data'!G95)))</f>
        <v/>
      </c>
      <c r="DE101" s="369" t="str">
        <f ca="1">+IF(OFFSET('Sanitation Data'!$H$28,0,10*ROW('Sanitation Data'!H95))="","",OFFSET('Sanitation Data'!$H$28,0,10*ROW('Sanitation Data'!H95)))</f>
        <v/>
      </c>
      <c r="DF101" s="369" t="str">
        <f ca="1">+IF(OFFSET('Sanitation Data'!$H$29,0,10*ROW('Sanitation Data'!H95))="","",OFFSET('Sanitation Data'!$H$29,0,10*ROW('Sanitation Data'!H95)))</f>
        <v/>
      </c>
      <c r="DG101" s="369" t="str">
        <f ca="1">+IF(OFFSET('Sanitation Data'!$H$30,0,10*ROW('Sanitation Data'!H95))="","",OFFSET('Sanitation Data'!$H$30,0,10*ROW('Sanitation Data'!H95)))</f>
        <v/>
      </c>
      <c r="DH101" s="369" t="str">
        <f ca="1">+IF(OFFSET('Sanitation Data'!$H$31,0,10*ROW('Sanitation Data'!H95))="","",OFFSET('Sanitation Data'!$H$31,0,10*ROW('Sanitation Data'!H95)))</f>
        <v/>
      </c>
      <c r="DI101" s="369" t="str">
        <f ca="1">+IF(OFFSET('Sanitation Data'!$H$32,0,10*ROW('Sanitation Data'!H95))="","",OFFSET('Sanitation Data'!$H$32,0,10*ROW('Sanitation Data'!H95)))</f>
        <v/>
      </c>
      <c r="DJ101" s="369" t="str">
        <f ca="1">+IF(OFFSET('Sanitation Data'!$I$28,0,10*ROW('Sanitation Data'!I95))="","",OFFSET('Sanitation Data'!$I$28,0,10*ROW('Sanitation Data'!I95)))</f>
        <v/>
      </c>
      <c r="DK101" s="369" t="str">
        <f ca="1">+IF(OFFSET('Sanitation Data'!$I$29,0,10*ROW('Sanitation Data'!I95))="","",OFFSET('Sanitation Data'!$I$29,0,10*ROW('Sanitation Data'!I95)))</f>
        <v/>
      </c>
      <c r="DL101" s="369" t="str">
        <f ca="1">+IF(OFFSET('Sanitation Data'!$I$30,0,10*ROW('Sanitation Data'!I95))="","",OFFSET('Sanitation Data'!$I$30,0,10*ROW('Sanitation Data'!I95)))</f>
        <v/>
      </c>
      <c r="DM101" s="369" t="str">
        <f ca="1">+IF(OFFSET('Sanitation Data'!$I$31,0,10*ROW('Sanitation Data'!I95))="","",OFFSET('Sanitation Data'!$I$31,0,10*ROW('Sanitation Data'!I95)))</f>
        <v/>
      </c>
      <c r="DN101" s="369" t="str">
        <f ca="1">+IF(OFFSET('Sanitation Data'!$I$32,0,10*ROW('Sanitation Data'!I95))="","",OFFSET('Sanitation Data'!$I$32,0,10*ROW('Sanitation Data'!I95)))</f>
        <v/>
      </c>
      <c r="DO101" s="369" t="str">
        <f ca="1">+IF(OFFSET('Hygiene Data'!$D$11,0,10*ROW('Hygiene Data'!D95))="","",OFFSET('Hygiene Data'!$D$11,0,10*ROW('Hygiene Data'!D95)))</f>
        <v/>
      </c>
      <c r="DP101" s="369" t="str">
        <f ca="1">+IF(OFFSET('Hygiene Data'!$D$12,0,10*ROW('Hygiene Data'!D95))="","",OFFSET('Hygiene Data'!$D$12,0,10*ROW('Hygiene Data'!D95)))</f>
        <v/>
      </c>
      <c r="DQ101" s="369" t="str">
        <f ca="1">+IF(OFFSET('Hygiene Data'!$D$13,0,10*ROW('Hygiene Data'!D95))="","",OFFSET('Hygiene Data'!$D$13,0,10*ROW('Hygiene Data'!D95)))</f>
        <v/>
      </c>
      <c r="DR101" s="369" t="str">
        <f ca="1">+IF(OFFSET('Hygiene Data'!$E$11,0,10*ROW('Hygiene Data'!E95))="","",OFFSET('Hygiene Data'!$E$11,0,10*ROW('Hygiene Data'!E95)))</f>
        <v/>
      </c>
      <c r="DS101" s="369" t="str">
        <f ca="1">+IF(OFFSET('Hygiene Data'!$E$12,0,10*ROW('Hygiene Data'!E95))="","",OFFSET('Hygiene Data'!$E$12,0,10*ROW('Hygiene Data'!E95)))</f>
        <v/>
      </c>
      <c r="DT101" s="369" t="str">
        <f ca="1">+IF(OFFSET('Hygiene Data'!$E$13,0,10*ROW('Hygiene Data'!E95))="","",OFFSET('Hygiene Data'!$E$13,0,10*ROW('Hygiene Data'!E95)))</f>
        <v/>
      </c>
      <c r="DU101" s="369" t="str">
        <f ca="1">+IF(OFFSET('Hygiene Data'!$F$11,0,10*ROW('Hygiene Data'!F95))="","",OFFSET('Hygiene Data'!$F$11,0,10*ROW('Hygiene Data'!F95)))</f>
        <v/>
      </c>
      <c r="DV101" s="369" t="str">
        <f ca="1">+IF(OFFSET('Hygiene Data'!$F$12,0,10*ROW('Hygiene Data'!F95))="","",OFFSET('Hygiene Data'!$F$12,0,10*ROW('Hygiene Data'!F95)))</f>
        <v/>
      </c>
      <c r="DW101" s="369" t="str">
        <f ca="1">+IF(OFFSET('Hygiene Data'!$F$13,0,10*ROW('Hygiene Data'!F95))="","",OFFSET('Hygiene Data'!$F$13,0,10*ROW('Hygiene Data'!F95)))</f>
        <v/>
      </c>
      <c r="DX101" s="369" t="str">
        <f ca="1">+IF(OFFSET('Hygiene Data'!$G$11,0,10*ROW('Hygiene Data'!G95))="","",OFFSET('Hygiene Data'!$G$11,0,10*ROW('Hygiene Data'!G95)))</f>
        <v/>
      </c>
      <c r="DY101" s="369" t="str">
        <f ca="1">+IF(OFFSET('Hygiene Data'!$G$12,0,10*ROW('Hygiene Data'!G95))="","",OFFSET('Hygiene Data'!$G$12,0,10*ROW('Hygiene Data'!G95)))</f>
        <v/>
      </c>
      <c r="DZ101" s="369" t="str">
        <f ca="1">+IF(OFFSET('Hygiene Data'!$G$13,0,10*ROW('Hygiene Data'!G95))="","",OFFSET('Hygiene Data'!$G$13,0,10*ROW('Hygiene Data'!G95)))</f>
        <v/>
      </c>
      <c r="EA101" s="369" t="str">
        <f ca="1">+IF(OFFSET('Hygiene Data'!$H$11,0,10*ROW('Hygiene Data'!H95))="","",OFFSET('Hygiene Data'!$H$11,0,10*ROW('Hygiene Data'!H95)))</f>
        <v/>
      </c>
      <c r="EB101" s="369" t="str">
        <f ca="1">+IF(OFFSET('Hygiene Data'!$H$12,0,10*ROW('Hygiene Data'!H95))="","",OFFSET('Hygiene Data'!$H$12,0,10*ROW('Hygiene Data'!H95)))</f>
        <v/>
      </c>
      <c r="EC101" s="369" t="str">
        <f ca="1">+IF(OFFSET('Hygiene Data'!$H$13,0,10*ROW('Hygiene Data'!H95))="","",OFFSET('Hygiene Data'!$H$13,0,10*ROW('Hygiene Data'!H95)))</f>
        <v/>
      </c>
      <c r="ED101" s="369" t="str">
        <f ca="1">+IF(OFFSET('Hygiene Data'!$I$11,0,10*ROW('Hygiene Data'!I95))="","",OFFSET('Hygiene Data'!$I$11,0,10*ROW('Hygiene Data'!I95)))</f>
        <v/>
      </c>
      <c r="EE101" s="369" t="str">
        <f ca="1">+IF(OFFSET('Hygiene Data'!$I$12,0,10*ROW('Hygiene Data'!I95))="","",OFFSET('Hygiene Data'!$I$12,0,10*ROW('Hygiene Data'!I95)))</f>
        <v/>
      </c>
      <c r="EF101" s="369" t="str">
        <f ca="1">+IF(OFFSET('Hygiene Data'!$I$13,0,10*ROW('Hygiene Data'!I95))="","",OFFSET('Hygiene Data'!$I$13,0,10*ROW('Hygiene Data'!I95)))</f>
        <v/>
      </c>
    </row>
    <row r="102" spans="1:136" x14ac:dyDescent="0.25">
      <c r="A102" s="478" t="str">
        <f ca="1">+IF(OFFSET('Water Data'!$B$2,0,10*ROW('Water Data'!E96))="","",OFFSET('Water Data'!$B$2,0,10*ROW('Water Data'!E96)))</f>
        <v/>
      </c>
      <c r="B102" s="47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5" t="str">
        <f t="shared" ca="1" si="1"/>
        <v/>
      </c>
      <c r="D102" s="50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9" t="str">
        <f ca="1">+IF(OFFSET('Water Data'!$D$27,0,10*ROW('Water Data'!D96))="","",OFFSET('Water Data'!$D$27,0,10*ROW('Water Data'!D96)))</f>
        <v/>
      </c>
      <c r="BT102" s="369" t="str">
        <f ca="1">+IF(OFFSET('Water Data'!$D$28,0,10*ROW('Water Data'!D96))="","",OFFSET('Water Data'!$D$28,0,10*ROW('Water Data'!D96)))</f>
        <v/>
      </c>
      <c r="BU102" s="369" t="str">
        <f ca="1">+IF(OFFSET('Water Data'!$D$29,0,10*ROW('Water Data'!D96))="","",OFFSET('Water Data'!$D$29,0,10*ROW('Water Data'!D96)))</f>
        <v/>
      </c>
      <c r="BV102" s="369" t="str">
        <f ca="1">+IF(OFFSET('Water Data'!$E$27,0,10*ROW('Water Data'!E96))="","",OFFSET('Water Data'!$E$27,0,10*ROW('Water Data'!E96)))</f>
        <v/>
      </c>
      <c r="BW102" s="369" t="str">
        <f ca="1">+IF(OFFSET('Water Data'!$E$28,0,10*ROW('Water Data'!E96))="","",OFFSET('Water Data'!$E$28,0,10*ROW('Water Data'!E96)))</f>
        <v/>
      </c>
      <c r="BX102" s="369" t="str">
        <f ca="1">+IF(OFFSET('Water Data'!$E$29,0,10*ROW('Water Data'!E96))="","",OFFSET('Water Data'!$E$29,0,10*ROW('Water Data'!E96)))</f>
        <v/>
      </c>
      <c r="BY102" s="369" t="str">
        <f ca="1">+IF(OFFSET('Water Data'!$F$27,0,10*ROW('Water Data'!F96))="","",OFFSET('Water Data'!$F$27,0,10*ROW('Water Data'!F96)))</f>
        <v/>
      </c>
      <c r="BZ102" s="369" t="str">
        <f ca="1">+IF(OFFSET('Water Data'!$F$28,0,10*ROW('Water Data'!F96))="","",OFFSET('Water Data'!$F$28,0,10*ROW('Water Data'!F96)))</f>
        <v/>
      </c>
      <c r="CA102" s="369" t="str">
        <f ca="1">+IF(OFFSET('Water Data'!$F$29,0,10*ROW('Water Data'!F96))="","",OFFSET('Water Data'!$F$29,0,10*ROW('Water Data'!F96)))</f>
        <v/>
      </c>
      <c r="CB102" s="369" t="str">
        <f ca="1">+IF(OFFSET('Water Data'!$G$27,0,10*ROW('Water Data'!G96))="","",OFFSET('Water Data'!$G$27,0,10*ROW('Water Data'!G96)))</f>
        <v/>
      </c>
      <c r="CC102" s="369" t="str">
        <f ca="1">+IF(OFFSET('Water Data'!$G$28,0,10*ROW('Water Data'!G96))="","",OFFSET('Water Data'!$G$28,0,10*ROW('Water Data'!G96)))</f>
        <v/>
      </c>
      <c r="CD102" s="369" t="str">
        <f ca="1">+IF(OFFSET('Water Data'!$G$29,0,10*ROW('Water Data'!G96))="","",OFFSET('Water Data'!$G$29,0,10*ROW('Water Data'!G96)))</f>
        <v/>
      </c>
      <c r="CE102" s="369" t="str">
        <f ca="1">+IF(OFFSET('Water Data'!$H$27,0,10*ROW('Water Data'!H96))="","",OFFSET('Water Data'!$H$27,0,10*ROW('Water Data'!H96)))</f>
        <v/>
      </c>
      <c r="CF102" s="369" t="str">
        <f ca="1">+IF(OFFSET('Water Data'!$H$28,0,10*ROW('Water Data'!H96))="","",OFFSET('Water Data'!$H$28,0,10*ROW('Water Data'!H96)))</f>
        <v/>
      </c>
      <c r="CG102" s="369" t="str">
        <f ca="1">+IF(OFFSET('Water Data'!$H$29,0,10*ROW('Water Data'!H96))="","",OFFSET('Water Data'!$H$29,0,10*ROW('Water Data'!H96)))</f>
        <v/>
      </c>
      <c r="CH102" s="369" t="str">
        <f ca="1">+IF(OFFSET('Water Data'!$I$27,0,10*ROW('Water Data'!I96))="","",OFFSET('Water Data'!$I$27,0,10*ROW('Water Data'!I96)))</f>
        <v/>
      </c>
      <c r="CI102" s="369" t="str">
        <f ca="1">+IF(OFFSET('Water Data'!$I$28,0,10*ROW('Water Data'!I96))="","",OFFSET('Water Data'!$I$28,0,10*ROW('Water Data'!I96)))</f>
        <v/>
      </c>
      <c r="CJ102" s="369" t="str">
        <f ca="1">+IF(OFFSET('Water Data'!$I$29,0,10*ROW('Water Data'!I96))="","",OFFSET('Water Data'!$I$29,0,10*ROW('Water Data'!I96)))</f>
        <v/>
      </c>
      <c r="CK102" s="369" t="str">
        <f ca="1">+IF(OFFSET('Sanitation Data'!$D$28,0,10*ROW('Sanitation Data'!D96))="","",OFFSET('Sanitation Data'!$D$28,0,10*ROW('Sanitation Data'!D96)))</f>
        <v/>
      </c>
      <c r="CL102" s="369" t="str">
        <f ca="1">+IF(OFFSET('Sanitation Data'!$D$29,0,10*ROW('Sanitation Data'!D96))="","",OFFSET('Sanitation Data'!$D$29,0,10*ROW('Sanitation Data'!D96)))</f>
        <v/>
      </c>
      <c r="CM102" s="369" t="str">
        <f ca="1">+IF(OFFSET('Sanitation Data'!$D$30,0,10*ROW('Sanitation Data'!D96))="","",OFFSET('Sanitation Data'!$D$30,0,10*ROW('Sanitation Data'!D96)))</f>
        <v/>
      </c>
      <c r="CN102" s="369" t="str">
        <f ca="1">+IF(OFFSET('Sanitation Data'!$D$31,0,10*ROW('Sanitation Data'!D96))="","",OFFSET('Sanitation Data'!$D$31,0,10*ROW('Sanitation Data'!D96)))</f>
        <v/>
      </c>
      <c r="CO102" s="369" t="str">
        <f ca="1">+IF(OFFSET('Sanitation Data'!$D$32,0,10*ROW('Sanitation Data'!D96))="","",OFFSET('Sanitation Data'!$D$32,0,10*ROW('Sanitation Data'!D96)))</f>
        <v/>
      </c>
      <c r="CP102" s="369" t="str">
        <f ca="1">+IF(OFFSET('Sanitation Data'!$E$28,0,10*ROW('Sanitation Data'!E96))="","",OFFSET('Sanitation Data'!$E$28,0,10*ROW('Sanitation Data'!E96)))</f>
        <v/>
      </c>
      <c r="CQ102" s="369" t="str">
        <f ca="1">+IF(OFFSET('Sanitation Data'!$E$29,0,10*ROW('Sanitation Data'!E96))="","",OFFSET('Sanitation Data'!$E$29,0,10*ROW('Sanitation Data'!E96)))</f>
        <v/>
      </c>
      <c r="CR102" s="369" t="str">
        <f ca="1">+IF(OFFSET('Sanitation Data'!$E$30,0,10*ROW('Sanitation Data'!E96))="","",OFFSET('Sanitation Data'!$E$30,0,10*ROW('Sanitation Data'!E96)))</f>
        <v/>
      </c>
      <c r="CS102" s="369" t="str">
        <f ca="1">+IF(OFFSET('Sanitation Data'!$E$31,0,10*ROW('Sanitation Data'!E96))="","",OFFSET('Sanitation Data'!$E$31,0,10*ROW('Sanitation Data'!E96)))</f>
        <v/>
      </c>
      <c r="CT102" s="369" t="str">
        <f ca="1">+IF(OFFSET('Sanitation Data'!$E$32,0,10*ROW('Sanitation Data'!E96))="","",OFFSET('Sanitation Data'!$E$32,0,10*ROW('Sanitation Data'!E96)))</f>
        <v/>
      </c>
      <c r="CU102" s="369" t="str">
        <f ca="1">+IF(OFFSET('Sanitation Data'!$F$28,0,10*ROW('Sanitation Data'!F96))="","",OFFSET('Sanitation Data'!$F$28,0,10*ROW('Sanitation Data'!F96)))</f>
        <v/>
      </c>
      <c r="CV102" s="369" t="str">
        <f ca="1">+IF(OFFSET('Sanitation Data'!$F$29,0,10*ROW('Sanitation Data'!F96))="","",OFFSET('Sanitation Data'!$F$29,0,10*ROW('Sanitation Data'!F96)))</f>
        <v/>
      </c>
      <c r="CW102" s="369" t="str">
        <f ca="1">+IF(OFFSET('Sanitation Data'!$F$30,0,10*ROW('Sanitation Data'!F96))="","",OFFSET('Sanitation Data'!$F$30,0,10*ROW('Sanitation Data'!F96)))</f>
        <v/>
      </c>
      <c r="CX102" s="369" t="str">
        <f ca="1">+IF(OFFSET('Sanitation Data'!$F$31,0,10*ROW('Sanitation Data'!F96))="","",OFFSET('Sanitation Data'!$F$31,0,10*ROW('Sanitation Data'!F96)))</f>
        <v/>
      </c>
      <c r="CY102" s="369" t="str">
        <f ca="1">+IF(OFFSET('Sanitation Data'!$F$32,0,10*ROW('Sanitation Data'!F96))="","",OFFSET('Sanitation Data'!$F$32,0,10*ROW('Sanitation Data'!F96)))</f>
        <v/>
      </c>
      <c r="CZ102" s="369" t="str">
        <f ca="1">+IF(OFFSET('Sanitation Data'!$G$28,0,10*ROW('Sanitation Data'!G96))="","",OFFSET('Sanitation Data'!$G$28,0,10*ROW('Sanitation Data'!G96)))</f>
        <v/>
      </c>
      <c r="DA102" s="369" t="str">
        <f ca="1">+IF(OFFSET('Sanitation Data'!$G$29,0,10*ROW('Sanitation Data'!G96))="","",OFFSET('Sanitation Data'!$G$29,0,10*ROW('Sanitation Data'!G96)))</f>
        <v/>
      </c>
      <c r="DB102" s="369" t="str">
        <f ca="1">+IF(OFFSET('Sanitation Data'!$G$30,0,10*ROW('Sanitation Data'!G96))="","",OFFSET('Sanitation Data'!$G$30,0,10*ROW('Sanitation Data'!G96)))</f>
        <v/>
      </c>
      <c r="DC102" s="369" t="str">
        <f ca="1">+IF(OFFSET('Sanitation Data'!$G$31,0,10*ROW('Sanitation Data'!G96))="","",OFFSET('Sanitation Data'!$G$31,0,10*ROW('Sanitation Data'!G96)))</f>
        <v/>
      </c>
      <c r="DD102" s="369" t="str">
        <f ca="1">+IF(OFFSET('Sanitation Data'!$G$32,0,10*ROW('Sanitation Data'!G96))="","",OFFSET('Sanitation Data'!$G$32,0,10*ROW('Sanitation Data'!G96)))</f>
        <v/>
      </c>
      <c r="DE102" s="369" t="str">
        <f ca="1">+IF(OFFSET('Sanitation Data'!$H$28,0,10*ROW('Sanitation Data'!H96))="","",OFFSET('Sanitation Data'!$H$28,0,10*ROW('Sanitation Data'!H96)))</f>
        <v/>
      </c>
      <c r="DF102" s="369" t="str">
        <f ca="1">+IF(OFFSET('Sanitation Data'!$H$29,0,10*ROW('Sanitation Data'!H96))="","",OFFSET('Sanitation Data'!$H$29,0,10*ROW('Sanitation Data'!H96)))</f>
        <v/>
      </c>
      <c r="DG102" s="369" t="str">
        <f ca="1">+IF(OFFSET('Sanitation Data'!$H$30,0,10*ROW('Sanitation Data'!H96))="","",OFFSET('Sanitation Data'!$H$30,0,10*ROW('Sanitation Data'!H96)))</f>
        <v/>
      </c>
      <c r="DH102" s="369" t="str">
        <f ca="1">+IF(OFFSET('Sanitation Data'!$H$31,0,10*ROW('Sanitation Data'!H96))="","",OFFSET('Sanitation Data'!$H$31,0,10*ROW('Sanitation Data'!H96)))</f>
        <v/>
      </c>
      <c r="DI102" s="369" t="str">
        <f ca="1">+IF(OFFSET('Sanitation Data'!$H$32,0,10*ROW('Sanitation Data'!H96))="","",OFFSET('Sanitation Data'!$H$32,0,10*ROW('Sanitation Data'!H96)))</f>
        <v/>
      </c>
      <c r="DJ102" s="369" t="str">
        <f ca="1">+IF(OFFSET('Sanitation Data'!$I$28,0,10*ROW('Sanitation Data'!I96))="","",OFFSET('Sanitation Data'!$I$28,0,10*ROW('Sanitation Data'!I96)))</f>
        <v/>
      </c>
      <c r="DK102" s="369" t="str">
        <f ca="1">+IF(OFFSET('Sanitation Data'!$I$29,0,10*ROW('Sanitation Data'!I96))="","",OFFSET('Sanitation Data'!$I$29,0,10*ROW('Sanitation Data'!I96)))</f>
        <v/>
      </c>
      <c r="DL102" s="369" t="str">
        <f ca="1">+IF(OFFSET('Sanitation Data'!$I$30,0,10*ROW('Sanitation Data'!I96))="","",OFFSET('Sanitation Data'!$I$30,0,10*ROW('Sanitation Data'!I96)))</f>
        <v/>
      </c>
      <c r="DM102" s="369" t="str">
        <f ca="1">+IF(OFFSET('Sanitation Data'!$I$31,0,10*ROW('Sanitation Data'!I96))="","",OFFSET('Sanitation Data'!$I$31,0,10*ROW('Sanitation Data'!I96)))</f>
        <v/>
      </c>
      <c r="DN102" s="369" t="str">
        <f ca="1">+IF(OFFSET('Sanitation Data'!$I$32,0,10*ROW('Sanitation Data'!I96))="","",OFFSET('Sanitation Data'!$I$32,0,10*ROW('Sanitation Data'!I96)))</f>
        <v/>
      </c>
      <c r="DO102" s="369" t="str">
        <f ca="1">+IF(OFFSET('Hygiene Data'!$D$11,0,10*ROW('Hygiene Data'!D96))="","",OFFSET('Hygiene Data'!$D$11,0,10*ROW('Hygiene Data'!D96)))</f>
        <v/>
      </c>
      <c r="DP102" s="369" t="str">
        <f ca="1">+IF(OFFSET('Hygiene Data'!$D$12,0,10*ROW('Hygiene Data'!D96))="","",OFFSET('Hygiene Data'!$D$12,0,10*ROW('Hygiene Data'!D96)))</f>
        <v/>
      </c>
      <c r="DQ102" s="369" t="str">
        <f ca="1">+IF(OFFSET('Hygiene Data'!$D$13,0,10*ROW('Hygiene Data'!D96))="","",OFFSET('Hygiene Data'!$D$13,0,10*ROW('Hygiene Data'!D96)))</f>
        <v/>
      </c>
      <c r="DR102" s="369" t="str">
        <f ca="1">+IF(OFFSET('Hygiene Data'!$E$11,0,10*ROW('Hygiene Data'!E96))="","",OFFSET('Hygiene Data'!$E$11,0,10*ROW('Hygiene Data'!E96)))</f>
        <v/>
      </c>
      <c r="DS102" s="369" t="str">
        <f ca="1">+IF(OFFSET('Hygiene Data'!$E$12,0,10*ROW('Hygiene Data'!E96))="","",OFFSET('Hygiene Data'!$E$12,0,10*ROW('Hygiene Data'!E96)))</f>
        <v/>
      </c>
      <c r="DT102" s="369" t="str">
        <f ca="1">+IF(OFFSET('Hygiene Data'!$E$13,0,10*ROW('Hygiene Data'!E96))="","",OFFSET('Hygiene Data'!$E$13,0,10*ROW('Hygiene Data'!E96)))</f>
        <v/>
      </c>
      <c r="DU102" s="369" t="str">
        <f ca="1">+IF(OFFSET('Hygiene Data'!$F$11,0,10*ROW('Hygiene Data'!F96))="","",OFFSET('Hygiene Data'!$F$11,0,10*ROW('Hygiene Data'!F96)))</f>
        <v/>
      </c>
      <c r="DV102" s="369" t="str">
        <f ca="1">+IF(OFFSET('Hygiene Data'!$F$12,0,10*ROW('Hygiene Data'!F96))="","",OFFSET('Hygiene Data'!$F$12,0,10*ROW('Hygiene Data'!F96)))</f>
        <v/>
      </c>
      <c r="DW102" s="369" t="str">
        <f ca="1">+IF(OFFSET('Hygiene Data'!$F$13,0,10*ROW('Hygiene Data'!F96))="","",OFFSET('Hygiene Data'!$F$13,0,10*ROW('Hygiene Data'!F96)))</f>
        <v/>
      </c>
      <c r="DX102" s="369" t="str">
        <f ca="1">+IF(OFFSET('Hygiene Data'!$G$11,0,10*ROW('Hygiene Data'!G96))="","",OFFSET('Hygiene Data'!$G$11,0,10*ROW('Hygiene Data'!G96)))</f>
        <v/>
      </c>
      <c r="DY102" s="369" t="str">
        <f ca="1">+IF(OFFSET('Hygiene Data'!$G$12,0,10*ROW('Hygiene Data'!G96))="","",OFFSET('Hygiene Data'!$G$12,0,10*ROW('Hygiene Data'!G96)))</f>
        <v/>
      </c>
      <c r="DZ102" s="369" t="str">
        <f ca="1">+IF(OFFSET('Hygiene Data'!$G$13,0,10*ROW('Hygiene Data'!G96))="","",OFFSET('Hygiene Data'!$G$13,0,10*ROW('Hygiene Data'!G96)))</f>
        <v/>
      </c>
      <c r="EA102" s="369" t="str">
        <f ca="1">+IF(OFFSET('Hygiene Data'!$H$11,0,10*ROW('Hygiene Data'!H96))="","",OFFSET('Hygiene Data'!$H$11,0,10*ROW('Hygiene Data'!H96)))</f>
        <v/>
      </c>
      <c r="EB102" s="369" t="str">
        <f ca="1">+IF(OFFSET('Hygiene Data'!$H$12,0,10*ROW('Hygiene Data'!H96))="","",OFFSET('Hygiene Data'!$H$12,0,10*ROW('Hygiene Data'!H96)))</f>
        <v/>
      </c>
      <c r="EC102" s="369" t="str">
        <f ca="1">+IF(OFFSET('Hygiene Data'!$H$13,0,10*ROW('Hygiene Data'!H96))="","",OFFSET('Hygiene Data'!$H$13,0,10*ROW('Hygiene Data'!H96)))</f>
        <v/>
      </c>
      <c r="ED102" s="369" t="str">
        <f ca="1">+IF(OFFSET('Hygiene Data'!$I$11,0,10*ROW('Hygiene Data'!I96))="","",OFFSET('Hygiene Data'!$I$11,0,10*ROW('Hygiene Data'!I96)))</f>
        <v/>
      </c>
      <c r="EE102" s="369" t="str">
        <f ca="1">+IF(OFFSET('Hygiene Data'!$I$12,0,10*ROW('Hygiene Data'!I96))="","",OFFSET('Hygiene Data'!$I$12,0,10*ROW('Hygiene Data'!I96)))</f>
        <v/>
      </c>
      <c r="EF102" s="369" t="str">
        <f ca="1">+IF(OFFSET('Hygiene Data'!$I$13,0,10*ROW('Hygiene Data'!I96))="","",OFFSET('Hygiene Data'!$I$13,0,10*ROW('Hygiene Data'!I96)))</f>
        <v/>
      </c>
    </row>
    <row r="103" spans="1:136" x14ac:dyDescent="0.25">
      <c r="A103" s="478" t="str">
        <f ca="1">+IF(OFFSET('Water Data'!$B$2,0,10*ROW('Water Data'!E97))="","",OFFSET('Water Data'!$B$2,0,10*ROW('Water Data'!E97)))</f>
        <v/>
      </c>
      <c r="B103" s="47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5" t="str">
        <f t="shared" ca="1" si="1"/>
        <v/>
      </c>
      <c r="D103" s="50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9" t="str">
        <f ca="1">+IF(OFFSET('Water Data'!$D$27,0,10*ROW('Water Data'!D97))="","",OFFSET('Water Data'!$D$27,0,10*ROW('Water Data'!D97)))</f>
        <v/>
      </c>
      <c r="BT103" s="369" t="str">
        <f ca="1">+IF(OFFSET('Water Data'!$D$28,0,10*ROW('Water Data'!D97))="","",OFFSET('Water Data'!$D$28,0,10*ROW('Water Data'!D97)))</f>
        <v/>
      </c>
      <c r="BU103" s="369" t="str">
        <f ca="1">+IF(OFFSET('Water Data'!$D$29,0,10*ROW('Water Data'!D97))="","",OFFSET('Water Data'!$D$29,0,10*ROW('Water Data'!D97)))</f>
        <v/>
      </c>
      <c r="BV103" s="369" t="str">
        <f ca="1">+IF(OFFSET('Water Data'!$E$27,0,10*ROW('Water Data'!E97))="","",OFFSET('Water Data'!$E$27,0,10*ROW('Water Data'!E97)))</f>
        <v/>
      </c>
      <c r="BW103" s="369" t="str">
        <f ca="1">+IF(OFFSET('Water Data'!$E$28,0,10*ROW('Water Data'!E97))="","",OFFSET('Water Data'!$E$28,0,10*ROW('Water Data'!E97)))</f>
        <v/>
      </c>
      <c r="BX103" s="369" t="str">
        <f ca="1">+IF(OFFSET('Water Data'!$E$29,0,10*ROW('Water Data'!E97))="","",OFFSET('Water Data'!$E$29,0,10*ROW('Water Data'!E97)))</f>
        <v/>
      </c>
      <c r="BY103" s="369" t="str">
        <f ca="1">+IF(OFFSET('Water Data'!$F$27,0,10*ROW('Water Data'!F97))="","",OFFSET('Water Data'!$F$27,0,10*ROW('Water Data'!F97)))</f>
        <v/>
      </c>
      <c r="BZ103" s="369" t="str">
        <f ca="1">+IF(OFFSET('Water Data'!$F$28,0,10*ROW('Water Data'!F97))="","",OFFSET('Water Data'!$F$28,0,10*ROW('Water Data'!F97)))</f>
        <v/>
      </c>
      <c r="CA103" s="369" t="str">
        <f ca="1">+IF(OFFSET('Water Data'!$F$29,0,10*ROW('Water Data'!F97))="","",OFFSET('Water Data'!$F$29,0,10*ROW('Water Data'!F97)))</f>
        <v/>
      </c>
      <c r="CB103" s="369" t="str">
        <f ca="1">+IF(OFFSET('Water Data'!$G$27,0,10*ROW('Water Data'!G97))="","",OFFSET('Water Data'!$G$27,0,10*ROW('Water Data'!G97)))</f>
        <v/>
      </c>
      <c r="CC103" s="369" t="str">
        <f ca="1">+IF(OFFSET('Water Data'!$G$28,0,10*ROW('Water Data'!G97))="","",OFFSET('Water Data'!$G$28,0,10*ROW('Water Data'!G97)))</f>
        <v/>
      </c>
      <c r="CD103" s="369" t="str">
        <f ca="1">+IF(OFFSET('Water Data'!$G$29,0,10*ROW('Water Data'!G97))="","",OFFSET('Water Data'!$G$29,0,10*ROW('Water Data'!G97)))</f>
        <v/>
      </c>
      <c r="CE103" s="369" t="str">
        <f ca="1">+IF(OFFSET('Water Data'!$H$27,0,10*ROW('Water Data'!H97))="","",OFFSET('Water Data'!$H$27,0,10*ROW('Water Data'!H97)))</f>
        <v/>
      </c>
      <c r="CF103" s="369" t="str">
        <f ca="1">+IF(OFFSET('Water Data'!$H$28,0,10*ROW('Water Data'!H97))="","",OFFSET('Water Data'!$H$28,0,10*ROW('Water Data'!H97)))</f>
        <v/>
      </c>
      <c r="CG103" s="369" t="str">
        <f ca="1">+IF(OFFSET('Water Data'!$H$29,0,10*ROW('Water Data'!H97))="","",OFFSET('Water Data'!$H$29,0,10*ROW('Water Data'!H97)))</f>
        <v/>
      </c>
      <c r="CH103" s="369" t="str">
        <f ca="1">+IF(OFFSET('Water Data'!$I$27,0,10*ROW('Water Data'!I97))="","",OFFSET('Water Data'!$I$27,0,10*ROW('Water Data'!I97)))</f>
        <v/>
      </c>
      <c r="CI103" s="369" t="str">
        <f ca="1">+IF(OFFSET('Water Data'!$I$28,0,10*ROW('Water Data'!I97))="","",OFFSET('Water Data'!$I$28,0,10*ROW('Water Data'!I97)))</f>
        <v/>
      </c>
      <c r="CJ103" s="369" t="str">
        <f ca="1">+IF(OFFSET('Water Data'!$I$29,0,10*ROW('Water Data'!I97))="","",OFFSET('Water Data'!$I$29,0,10*ROW('Water Data'!I97)))</f>
        <v/>
      </c>
      <c r="CK103" s="369" t="str">
        <f ca="1">+IF(OFFSET('Sanitation Data'!$D$28,0,10*ROW('Sanitation Data'!D97))="","",OFFSET('Sanitation Data'!$D$28,0,10*ROW('Sanitation Data'!D97)))</f>
        <v/>
      </c>
      <c r="CL103" s="369" t="str">
        <f ca="1">+IF(OFFSET('Sanitation Data'!$D$29,0,10*ROW('Sanitation Data'!D97))="","",OFFSET('Sanitation Data'!$D$29,0,10*ROW('Sanitation Data'!D97)))</f>
        <v/>
      </c>
      <c r="CM103" s="369" t="str">
        <f ca="1">+IF(OFFSET('Sanitation Data'!$D$30,0,10*ROW('Sanitation Data'!D97))="","",OFFSET('Sanitation Data'!$D$30,0,10*ROW('Sanitation Data'!D97)))</f>
        <v/>
      </c>
      <c r="CN103" s="369" t="str">
        <f ca="1">+IF(OFFSET('Sanitation Data'!$D$31,0,10*ROW('Sanitation Data'!D97))="","",OFFSET('Sanitation Data'!$D$31,0,10*ROW('Sanitation Data'!D97)))</f>
        <v/>
      </c>
      <c r="CO103" s="369" t="str">
        <f ca="1">+IF(OFFSET('Sanitation Data'!$D$32,0,10*ROW('Sanitation Data'!D97))="","",OFFSET('Sanitation Data'!$D$32,0,10*ROW('Sanitation Data'!D97)))</f>
        <v/>
      </c>
      <c r="CP103" s="369" t="str">
        <f ca="1">+IF(OFFSET('Sanitation Data'!$E$28,0,10*ROW('Sanitation Data'!E97))="","",OFFSET('Sanitation Data'!$E$28,0,10*ROW('Sanitation Data'!E97)))</f>
        <v/>
      </c>
      <c r="CQ103" s="369" t="str">
        <f ca="1">+IF(OFFSET('Sanitation Data'!$E$29,0,10*ROW('Sanitation Data'!E97))="","",OFFSET('Sanitation Data'!$E$29,0,10*ROW('Sanitation Data'!E97)))</f>
        <v/>
      </c>
      <c r="CR103" s="369" t="str">
        <f ca="1">+IF(OFFSET('Sanitation Data'!$E$30,0,10*ROW('Sanitation Data'!E97))="","",OFFSET('Sanitation Data'!$E$30,0,10*ROW('Sanitation Data'!E97)))</f>
        <v/>
      </c>
      <c r="CS103" s="369" t="str">
        <f ca="1">+IF(OFFSET('Sanitation Data'!$E$31,0,10*ROW('Sanitation Data'!E97))="","",OFFSET('Sanitation Data'!$E$31,0,10*ROW('Sanitation Data'!E97)))</f>
        <v/>
      </c>
      <c r="CT103" s="369" t="str">
        <f ca="1">+IF(OFFSET('Sanitation Data'!$E$32,0,10*ROW('Sanitation Data'!E97))="","",OFFSET('Sanitation Data'!$E$32,0,10*ROW('Sanitation Data'!E97)))</f>
        <v/>
      </c>
      <c r="CU103" s="369" t="str">
        <f ca="1">+IF(OFFSET('Sanitation Data'!$F$28,0,10*ROW('Sanitation Data'!F97))="","",OFFSET('Sanitation Data'!$F$28,0,10*ROW('Sanitation Data'!F97)))</f>
        <v/>
      </c>
      <c r="CV103" s="369" t="str">
        <f ca="1">+IF(OFFSET('Sanitation Data'!$F$29,0,10*ROW('Sanitation Data'!F97))="","",OFFSET('Sanitation Data'!$F$29,0,10*ROW('Sanitation Data'!F97)))</f>
        <v/>
      </c>
      <c r="CW103" s="369" t="str">
        <f ca="1">+IF(OFFSET('Sanitation Data'!$F$30,0,10*ROW('Sanitation Data'!F97))="","",OFFSET('Sanitation Data'!$F$30,0,10*ROW('Sanitation Data'!F97)))</f>
        <v/>
      </c>
      <c r="CX103" s="369" t="str">
        <f ca="1">+IF(OFFSET('Sanitation Data'!$F$31,0,10*ROW('Sanitation Data'!F97))="","",OFFSET('Sanitation Data'!$F$31,0,10*ROW('Sanitation Data'!F97)))</f>
        <v/>
      </c>
      <c r="CY103" s="369" t="str">
        <f ca="1">+IF(OFFSET('Sanitation Data'!$F$32,0,10*ROW('Sanitation Data'!F97))="","",OFFSET('Sanitation Data'!$F$32,0,10*ROW('Sanitation Data'!F97)))</f>
        <v/>
      </c>
      <c r="CZ103" s="369" t="str">
        <f ca="1">+IF(OFFSET('Sanitation Data'!$G$28,0,10*ROW('Sanitation Data'!G97))="","",OFFSET('Sanitation Data'!$G$28,0,10*ROW('Sanitation Data'!G97)))</f>
        <v/>
      </c>
      <c r="DA103" s="369" t="str">
        <f ca="1">+IF(OFFSET('Sanitation Data'!$G$29,0,10*ROW('Sanitation Data'!G97))="","",OFFSET('Sanitation Data'!$G$29,0,10*ROW('Sanitation Data'!G97)))</f>
        <v/>
      </c>
      <c r="DB103" s="369" t="str">
        <f ca="1">+IF(OFFSET('Sanitation Data'!$G$30,0,10*ROW('Sanitation Data'!G97))="","",OFFSET('Sanitation Data'!$G$30,0,10*ROW('Sanitation Data'!G97)))</f>
        <v/>
      </c>
      <c r="DC103" s="369" t="str">
        <f ca="1">+IF(OFFSET('Sanitation Data'!$G$31,0,10*ROW('Sanitation Data'!G97))="","",OFFSET('Sanitation Data'!$G$31,0,10*ROW('Sanitation Data'!G97)))</f>
        <v/>
      </c>
      <c r="DD103" s="369" t="str">
        <f ca="1">+IF(OFFSET('Sanitation Data'!$G$32,0,10*ROW('Sanitation Data'!G97))="","",OFFSET('Sanitation Data'!$G$32,0,10*ROW('Sanitation Data'!G97)))</f>
        <v/>
      </c>
      <c r="DE103" s="369" t="str">
        <f ca="1">+IF(OFFSET('Sanitation Data'!$H$28,0,10*ROW('Sanitation Data'!H97))="","",OFFSET('Sanitation Data'!$H$28,0,10*ROW('Sanitation Data'!H97)))</f>
        <v/>
      </c>
      <c r="DF103" s="369" t="str">
        <f ca="1">+IF(OFFSET('Sanitation Data'!$H$29,0,10*ROW('Sanitation Data'!H97))="","",OFFSET('Sanitation Data'!$H$29,0,10*ROW('Sanitation Data'!H97)))</f>
        <v/>
      </c>
      <c r="DG103" s="369" t="str">
        <f ca="1">+IF(OFFSET('Sanitation Data'!$H$30,0,10*ROW('Sanitation Data'!H97))="","",OFFSET('Sanitation Data'!$H$30,0,10*ROW('Sanitation Data'!H97)))</f>
        <v/>
      </c>
      <c r="DH103" s="369" t="str">
        <f ca="1">+IF(OFFSET('Sanitation Data'!$H$31,0,10*ROW('Sanitation Data'!H97))="","",OFFSET('Sanitation Data'!$H$31,0,10*ROW('Sanitation Data'!H97)))</f>
        <v/>
      </c>
      <c r="DI103" s="369" t="str">
        <f ca="1">+IF(OFFSET('Sanitation Data'!$H$32,0,10*ROW('Sanitation Data'!H97))="","",OFFSET('Sanitation Data'!$H$32,0,10*ROW('Sanitation Data'!H97)))</f>
        <v/>
      </c>
      <c r="DJ103" s="369" t="str">
        <f ca="1">+IF(OFFSET('Sanitation Data'!$I$28,0,10*ROW('Sanitation Data'!I97))="","",OFFSET('Sanitation Data'!$I$28,0,10*ROW('Sanitation Data'!I97)))</f>
        <v/>
      </c>
      <c r="DK103" s="369" t="str">
        <f ca="1">+IF(OFFSET('Sanitation Data'!$I$29,0,10*ROW('Sanitation Data'!I97))="","",OFFSET('Sanitation Data'!$I$29,0,10*ROW('Sanitation Data'!I97)))</f>
        <v/>
      </c>
      <c r="DL103" s="369" t="str">
        <f ca="1">+IF(OFFSET('Sanitation Data'!$I$30,0,10*ROW('Sanitation Data'!I97))="","",OFFSET('Sanitation Data'!$I$30,0,10*ROW('Sanitation Data'!I97)))</f>
        <v/>
      </c>
      <c r="DM103" s="369" t="str">
        <f ca="1">+IF(OFFSET('Sanitation Data'!$I$31,0,10*ROW('Sanitation Data'!I97))="","",OFFSET('Sanitation Data'!$I$31,0,10*ROW('Sanitation Data'!I97)))</f>
        <v/>
      </c>
      <c r="DN103" s="369" t="str">
        <f ca="1">+IF(OFFSET('Sanitation Data'!$I$32,0,10*ROW('Sanitation Data'!I97))="","",OFFSET('Sanitation Data'!$I$32,0,10*ROW('Sanitation Data'!I97)))</f>
        <v/>
      </c>
      <c r="DO103" s="369" t="str">
        <f ca="1">+IF(OFFSET('Hygiene Data'!$D$11,0,10*ROW('Hygiene Data'!D97))="","",OFFSET('Hygiene Data'!$D$11,0,10*ROW('Hygiene Data'!D97)))</f>
        <v/>
      </c>
      <c r="DP103" s="369" t="str">
        <f ca="1">+IF(OFFSET('Hygiene Data'!$D$12,0,10*ROW('Hygiene Data'!D97))="","",OFFSET('Hygiene Data'!$D$12,0,10*ROW('Hygiene Data'!D97)))</f>
        <v/>
      </c>
      <c r="DQ103" s="369" t="str">
        <f ca="1">+IF(OFFSET('Hygiene Data'!$D$13,0,10*ROW('Hygiene Data'!D97))="","",OFFSET('Hygiene Data'!$D$13,0,10*ROW('Hygiene Data'!D97)))</f>
        <v/>
      </c>
      <c r="DR103" s="369" t="str">
        <f ca="1">+IF(OFFSET('Hygiene Data'!$E$11,0,10*ROW('Hygiene Data'!E97))="","",OFFSET('Hygiene Data'!$E$11,0,10*ROW('Hygiene Data'!E97)))</f>
        <v/>
      </c>
      <c r="DS103" s="369" t="str">
        <f ca="1">+IF(OFFSET('Hygiene Data'!$E$12,0,10*ROW('Hygiene Data'!E97))="","",OFFSET('Hygiene Data'!$E$12,0,10*ROW('Hygiene Data'!E97)))</f>
        <v/>
      </c>
      <c r="DT103" s="369" t="str">
        <f ca="1">+IF(OFFSET('Hygiene Data'!$E$13,0,10*ROW('Hygiene Data'!E97))="","",OFFSET('Hygiene Data'!$E$13,0,10*ROW('Hygiene Data'!E97)))</f>
        <v/>
      </c>
      <c r="DU103" s="369" t="str">
        <f ca="1">+IF(OFFSET('Hygiene Data'!$F$11,0,10*ROW('Hygiene Data'!F97))="","",OFFSET('Hygiene Data'!$F$11,0,10*ROW('Hygiene Data'!F97)))</f>
        <v/>
      </c>
      <c r="DV103" s="369" t="str">
        <f ca="1">+IF(OFFSET('Hygiene Data'!$F$12,0,10*ROW('Hygiene Data'!F97))="","",OFFSET('Hygiene Data'!$F$12,0,10*ROW('Hygiene Data'!F97)))</f>
        <v/>
      </c>
      <c r="DW103" s="369" t="str">
        <f ca="1">+IF(OFFSET('Hygiene Data'!$F$13,0,10*ROW('Hygiene Data'!F97))="","",OFFSET('Hygiene Data'!$F$13,0,10*ROW('Hygiene Data'!F97)))</f>
        <v/>
      </c>
      <c r="DX103" s="369" t="str">
        <f ca="1">+IF(OFFSET('Hygiene Data'!$G$11,0,10*ROW('Hygiene Data'!G97))="","",OFFSET('Hygiene Data'!$G$11,0,10*ROW('Hygiene Data'!G97)))</f>
        <v/>
      </c>
      <c r="DY103" s="369" t="str">
        <f ca="1">+IF(OFFSET('Hygiene Data'!$G$12,0,10*ROW('Hygiene Data'!G97))="","",OFFSET('Hygiene Data'!$G$12,0,10*ROW('Hygiene Data'!G97)))</f>
        <v/>
      </c>
      <c r="DZ103" s="369" t="str">
        <f ca="1">+IF(OFFSET('Hygiene Data'!$G$13,0,10*ROW('Hygiene Data'!G97))="","",OFFSET('Hygiene Data'!$G$13,0,10*ROW('Hygiene Data'!G97)))</f>
        <v/>
      </c>
      <c r="EA103" s="369" t="str">
        <f ca="1">+IF(OFFSET('Hygiene Data'!$H$11,0,10*ROW('Hygiene Data'!H97))="","",OFFSET('Hygiene Data'!$H$11,0,10*ROW('Hygiene Data'!H97)))</f>
        <v/>
      </c>
      <c r="EB103" s="369" t="str">
        <f ca="1">+IF(OFFSET('Hygiene Data'!$H$12,0,10*ROW('Hygiene Data'!H97))="","",OFFSET('Hygiene Data'!$H$12,0,10*ROW('Hygiene Data'!H97)))</f>
        <v/>
      </c>
      <c r="EC103" s="369" t="str">
        <f ca="1">+IF(OFFSET('Hygiene Data'!$H$13,0,10*ROW('Hygiene Data'!H97))="","",OFFSET('Hygiene Data'!$H$13,0,10*ROW('Hygiene Data'!H97)))</f>
        <v/>
      </c>
      <c r="ED103" s="369" t="str">
        <f ca="1">+IF(OFFSET('Hygiene Data'!$I$11,0,10*ROW('Hygiene Data'!I97))="","",OFFSET('Hygiene Data'!$I$11,0,10*ROW('Hygiene Data'!I97)))</f>
        <v/>
      </c>
      <c r="EE103" s="369" t="str">
        <f ca="1">+IF(OFFSET('Hygiene Data'!$I$12,0,10*ROW('Hygiene Data'!I97))="","",OFFSET('Hygiene Data'!$I$12,0,10*ROW('Hygiene Data'!I97)))</f>
        <v/>
      </c>
      <c r="EF103" s="369" t="str">
        <f ca="1">+IF(OFFSET('Hygiene Data'!$I$13,0,10*ROW('Hygiene Data'!I97))="","",OFFSET('Hygiene Data'!$I$13,0,10*ROW('Hygiene Data'!I97)))</f>
        <v/>
      </c>
    </row>
    <row r="104" spans="1:136" x14ac:dyDescent="0.25">
      <c r="A104" s="478" t="str">
        <f ca="1">+IF(OFFSET('Water Data'!$B$2,0,10*ROW('Water Data'!E98))="","",OFFSET('Water Data'!$B$2,0,10*ROW('Water Data'!E98)))</f>
        <v/>
      </c>
      <c r="B104" s="47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5" t="str">
        <f t="shared" ca="1" si="1"/>
        <v/>
      </c>
      <c r="D104" s="50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9" t="str">
        <f ca="1">+IF(OFFSET('Water Data'!$D$27,0,10*ROW('Water Data'!D98))="","",OFFSET('Water Data'!$D$27,0,10*ROW('Water Data'!D98)))</f>
        <v/>
      </c>
      <c r="BT104" s="369" t="str">
        <f ca="1">+IF(OFFSET('Water Data'!$D$28,0,10*ROW('Water Data'!D98))="","",OFFSET('Water Data'!$D$28,0,10*ROW('Water Data'!D98)))</f>
        <v/>
      </c>
      <c r="BU104" s="369" t="str">
        <f ca="1">+IF(OFFSET('Water Data'!$D$29,0,10*ROW('Water Data'!D98))="","",OFFSET('Water Data'!$D$29,0,10*ROW('Water Data'!D98)))</f>
        <v/>
      </c>
      <c r="BV104" s="369" t="str">
        <f ca="1">+IF(OFFSET('Water Data'!$E$27,0,10*ROW('Water Data'!E98))="","",OFFSET('Water Data'!$E$27,0,10*ROW('Water Data'!E98)))</f>
        <v/>
      </c>
      <c r="BW104" s="369" t="str">
        <f ca="1">+IF(OFFSET('Water Data'!$E$28,0,10*ROW('Water Data'!E98))="","",OFFSET('Water Data'!$E$28,0,10*ROW('Water Data'!E98)))</f>
        <v/>
      </c>
      <c r="BX104" s="369" t="str">
        <f ca="1">+IF(OFFSET('Water Data'!$E$29,0,10*ROW('Water Data'!E98))="","",OFFSET('Water Data'!$E$29,0,10*ROW('Water Data'!E98)))</f>
        <v/>
      </c>
      <c r="BY104" s="369" t="str">
        <f ca="1">+IF(OFFSET('Water Data'!$F$27,0,10*ROW('Water Data'!F98))="","",OFFSET('Water Data'!$F$27,0,10*ROW('Water Data'!F98)))</f>
        <v/>
      </c>
      <c r="BZ104" s="369" t="str">
        <f ca="1">+IF(OFFSET('Water Data'!$F$28,0,10*ROW('Water Data'!F98))="","",OFFSET('Water Data'!$F$28,0,10*ROW('Water Data'!F98)))</f>
        <v/>
      </c>
      <c r="CA104" s="369" t="str">
        <f ca="1">+IF(OFFSET('Water Data'!$F$29,0,10*ROW('Water Data'!F98))="","",OFFSET('Water Data'!$F$29,0,10*ROW('Water Data'!F98)))</f>
        <v/>
      </c>
      <c r="CB104" s="369" t="str">
        <f ca="1">+IF(OFFSET('Water Data'!$G$27,0,10*ROW('Water Data'!G98))="","",OFFSET('Water Data'!$G$27,0,10*ROW('Water Data'!G98)))</f>
        <v/>
      </c>
      <c r="CC104" s="369" t="str">
        <f ca="1">+IF(OFFSET('Water Data'!$G$28,0,10*ROW('Water Data'!G98))="","",OFFSET('Water Data'!$G$28,0,10*ROW('Water Data'!G98)))</f>
        <v/>
      </c>
      <c r="CD104" s="369" t="str">
        <f ca="1">+IF(OFFSET('Water Data'!$G$29,0,10*ROW('Water Data'!G98))="","",OFFSET('Water Data'!$G$29,0,10*ROW('Water Data'!G98)))</f>
        <v/>
      </c>
      <c r="CE104" s="369" t="str">
        <f ca="1">+IF(OFFSET('Water Data'!$H$27,0,10*ROW('Water Data'!H98))="","",OFFSET('Water Data'!$H$27,0,10*ROW('Water Data'!H98)))</f>
        <v/>
      </c>
      <c r="CF104" s="369" t="str">
        <f ca="1">+IF(OFFSET('Water Data'!$H$28,0,10*ROW('Water Data'!H98))="","",OFFSET('Water Data'!$H$28,0,10*ROW('Water Data'!H98)))</f>
        <v/>
      </c>
      <c r="CG104" s="369" t="str">
        <f ca="1">+IF(OFFSET('Water Data'!$H$29,0,10*ROW('Water Data'!H98))="","",OFFSET('Water Data'!$H$29,0,10*ROW('Water Data'!H98)))</f>
        <v/>
      </c>
      <c r="CH104" s="369" t="str">
        <f ca="1">+IF(OFFSET('Water Data'!$I$27,0,10*ROW('Water Data'!I98))="","",OFFSET('Water Data'!$I$27,0,10*ROW('Water Data'!I98)))</f>
        <v/>
      </c>
      <c r="CI104" s="369" t="str">
        <f ca="1">+IF(OFFSET('Water Data'!$I$28,0,10*ROW('Water Data'!I98))="","",OFFSET('Water Data'!$I$28,0,10*ROW('Water Data'!I98)))</f>
        <v/>
      </c>
      <c r="CJ104" s="369" t="str">
        <f ca="1">+IF(OFFSET('Water Data'!$I$29,0,10*ROW('Water Data'!I98))="","",OFFSET('Water Data'!$I$29,0,10*ROW('Water Data'!I98)))</f>
        <v/>
      </c>
      <c r="CK104" s="369" t="str">
        <f ca="1">+IF(OFFSET('Sanitation Data'!$D$28,0,10*ROW('Sanitation Data'!D98))="","",OFFSET('Sanitation Data'!$D$28,0,10*ROW('Sanitation Data'!D98)))</f>
        <v/>
      </c>
      <c r="CL104" s="369" t="str">
        <f ca="1">+IF(OFFSET('Sanitation Data'!$D$29,0,10*ROW('Sanitation Data'!D98))="","",OFFSET('Sanitation Data'!$D$29,0,10*ROW('Sanitation Data'!D98)))</f>
        <v/>
      </c>
      <c r="CM104" s="369" t="str">
        <f ca="1">+IF(OFFSET('Sanitation Data'!$D$30,0,10*ROW('Sanitation Data'!D98))="","",OFFSET('Sanitation Data'!$D$30,0,10*ROW('Sanitation Data'!D98)))</f>
        <v/>
      </c>
      <c r="CN104" s="369" t="str">
        <f ca="1">+IF(OFFSET('Sanitation Data'!$D$31,0,10*ROW('Sanitation Data'!D98))="","",OFFSET('Sanitation Data'!$D$31,0,10*ROW('Sanitation Data'!D98)))</f>
        <v/>
      </c>
      <c r="CO104" s="369" t="str">
        <f ca="1">+IF(OFFSET('Sanitation Data'!$D$32,0,10*ROW('Sanitation Data'!D98))="","",OFFSET('Sanitation Data'!$D$32,0,10*ROW('Sanitation Data'!D98)))</f>
        <v/>
      </c>
      <c r="CP104" s="369" t="str">
        <f ca="1">+IF(OFFSET('Sanitation Data'!$E$28,0,10*ROW('Sanitation Data'!E98))="","",OFFSET('Sanitation Data'!$E$28,0,10*ROW('Sanitation Data'!E98)))</f>
        <v/>
      </c>
      <c r="CQ104" s="369" t="str">
        <f ca="1">+IF(OFFSET('Sanitation Data'!$E$29,0,10*ROW('Sanitation Data'!E98))="","",OFFSET('Sanitation Data'!$E$29,0,10*ROW('Sanitation Data'!E98)))</f>
        <v/>
      </c>
      <c r="CR104" s="369" t="str">
        <f ca="1">+IF(OFFSET('Sanitation Data'!$E$30,0,10*ROW('Sanitation Data'!E98))="","",OFFSET('Sanitation Data'!$E$30,0,10*ROW('Sanitation Data'!E98)))</f>
        <v/>
      </c>
      <c r="CS104" s="369" t="str">
        <f ca="1">+IF(OFFSET('Sanitation Data'!$E$31,0,10*ROW('Sanitation Data'!E98))="","",OFFSET('Sanitation Data'!$E$31,0,10*ROW('Sanitation Data'!E98)))</f>
        <v/>
      </c>
      <c r="CT104" s="369" t="str">
        <f ca="1">+IF(OFFSET('Sanitation Data'!$E$32,0,10*ROW('Sanitation Data'!E98))="","",OFFSET('Sanitation Data'!$E$32,0,10*ROW('Sanitation Data'!E98)))</f>
        <v/>
      </c>
      <c r="CU104" s="369" t="str">
        <f ca="1">+IF(OFFSET('Sanitation Data'!$F$28,0,10*ROW('Sanitation Data'!F98))="","",OFFSET('Sanitation Data'!$F$28,0,10*ROW('Sanitation Data'!F98)))</f>
        <v/>
      </c>
      <c r="CV104" s="369" t="str">
        <f ca="1">+IF(OFFSET('Sanitation Data'!$F$29,0,10*ROW('Sanitation Data'!F98))="","",OFFSET('Sanitation Data'!$F$29,0,10*ROW('Sanitation Data'!F98)))</f>
        <v/>
      </c>
      <c r="CW104" s="369" t="str">
        <f ca="1">+IF(OFFSET('Sanitation Data'!$F$30,0,10*ROW('Sanitation Data'!F98))="","",OFFSET('Sanitation Data'!$F$30,0,10*ROW('Sanitation Data'!F98)))</f>
        <v/>
      </c>
      <c r="CX104" s="369" t="str">
        <f ca="1">+IF(OFFSET('Sanitation Data'!$F$31,0,10*ROW('Sanitation Data'!F98))="","",OFFSET('Sanitation Data'!$F$31,0,10*ROW('Sanitation Data'!F98)))</f>
        <v/>
      </c>
      <c r="CY104" s="369" t="str">
        <f ca="1">+IF(OFFSET('Sanitation Data'!$F$32,0,10*ROW('Sanitation Data'!F98))="","",OFFSET('Sanitation Data'!$F$32,0,10*ROW('Sanitation Data'!F98)))</f>
        <v/>
      </c>
      <c r="CZ104" s="369" t="str">
        <f ca="1">+IF(OFFSET('Sanitation Data'!$G$28,0,10*ROW('Sanitation Data'!G98))="","",OFFSET('Sanitation Data'!$G$28,0,10*ROW('Sanitation Data'!G98)))</f>
        <v/>
      </c>
      <c r="DA104" s="369" t="str">
        <f ca="1">+IF(OFFSET('Sanitation Data'!$G$29,0,10*ROW('Sanitation Data'!G98))="","",OFFSET('Sanitation Data'!$G$29,0,10*ROW('Sanitation Data'!G98)))</f>
        <v/>
      </c>
      <c r="DB104" s="369" t="str">
        <f ca="1">+IF(OFFSET('Sanitation Data'!$G$30,0,10*ROW('Sanitation Data'!G98))="","",OFFSET('Sanitation Data'!$G$30,0,10*ROW('Sanitation Data'!G98)))</f>
        <v/>
      </c>
      <c r="DC104" s="369" t="str">
        <f ca="1">+IF(OFFSET('Sanitation Data'!$G$31,0,10*ROW('Sanitation Data'!G98))="","",OFFSET('Sanitation Data'!$G$31,0,10*ROW('Sanitation Data'!G98)))</f>
        <v/>
      </c>
      <c r="DD104" s="369" t="str">
        <f ca="1">+IF(OFFSET('Sanitation Data'!$G$32,0,10*ROW('Sanitation Data'!G98))="","",OFFSET('Sanitation Data'!$G$32,0,10*ROW('Sanitation Data'!G98)))</f>
        <v/>
      </c>
      <c r="DE104" s="369" t="str">
        <f ca="1">+IF(OFFSET('Sanitation Data'!$H$28,0,10*ROW('Sanitation Data'!H98))="","",OFFSET('Sanitation Data'!$H$28,0,10*ROW('Sanitation Data'!H98)))</f>
        <v/>
      </c>
      <c r="DF104" s="369" t="str">
        <f ca="1">+IF(OFFSET('Sanitation Data'!$H$29,0,10*ROW('Sanitation Data'!H98))="","",OFFSET('Sanitation Data'!$H$29,0,10*ROW('Sanitation Data'!H98)))</f>
        <v/>
      </c>
      <c r="DG104" s="369" t="str">
        <f ca="1">+IF(OFFSET('Sanitation Data'!$H$30,0,10*ROW('Sanitation Data'!H98))="","",OFFSET('Sanitation Data'!$H$30,0,10*ROW('Sanitation Data'!H98)))</f>
        <v/>
      </c>
      <c r="DH104" s="369" t="str">
        <f ca="1">+IF(OFFSET('Sanitation Data'!$H$31,0,10*ROW('Sanitation Data'!H98))="","",OFFSET('Sanitation Data'!$H$31,0,10*ROW('Sanitation Data'!H98)))</f>
        <v/>
      </c>
      <c r="DI104" s="369" t="str">
        <f ca="1">+IF(OFFSET('Sanitation Data'!$H$32,0,10*ROW('Sanitation Data'!H98))="","",OFFSET('Sanitation Data'!$H$32,0,10*ROW('Sanitation Data'!H98)))</f>
        <v/>
      </c>
      <c r="DJ104" s="369" t="str">
        <f ca="1">+IF(OFFSET('Sanitation Data'!$I$28,0,10*ROW('Sanitation Data'!I98))="","",OFFSET('Sanitation Data'!$I$28,0,10*ROW('Sanitation Data'!I98)))</f>
        <v/>
      </c>
      <c r="DK104" s="369" t="str">
        <f ca="1">+IF(OFFSET('Sanitation Data'!$I$29,0,10*ROW('Sanitation Data'!I98))="","",OFFSET('Sanitation Data'!$I$29,0,10*ROW('Sanitation Data'!I98)))</f>
        <v/>
      </c>
      <c r="DL104" s="369" t="str">
        <f ca="1">+IF(OFFSET('Sanitation Data'!$I$30,0,10*ROW('Sanitation Data'!I98))="","",OFFSET('Sanitation Data'!$I$30,0,10*ROW('Sanitation Data'!I98)))</f>
        <v/>
      </c>
      <c r="DM104" s="369" t="str">
        <f ca="1">+IF(OFFSET('Sanitation Data'!$I$31,0,10*ROW('Sanitation Data'!I98))="","",OFFSET('Sanitation Data'!$I$31,0,10*ROW('Sanitation Data'!I98)))</f>
        <v/>
      </c>
      <c r="DN104" s="369" t="str">
        <f ca="1">+IF(OFFSET('Sanitation Data'!$I$32,0,10*ROW('Sanitation Data'!I98))="","",OFFSET('Sanitation Data'!$I$32,0,10*ROW('Sanitation Data'!I98)))</f>
        <v/>
      </c>
      <c r="DO104" s="369" t="str">
        <f ca="1">+IF(OFFSET('Hygiene Data'!$D$11,0,10*ROW('Hygiene Data'!D98))="","",OFFSET('Hygiene Data'!$D$11,0,10*ROW('Hygiene Data'!D98)))</f>
        <v/>
      </c>
      <c r="DP104" s="369" t="str">
        <f ca="1">+IF(OFFSET('Hygiene Data'!$D$12,0,10*ROW('Hygiene Data'!D98))="","",OFFSET('Hygiene Data'!$D$12,0,10*ROW('Hygiene Data'!D98)))</f>
        <v/>
      </c>
      <c r="DQ104" s="369" t="str">
        <f ca="1">+IF(OFFSET('Hygiene Data'!$D$13,0,10*ROW('Hygiene Data'!D98))="","",OFFSET('Hygiene Data'!$D$13,0,10*ROW('Hygiene Data'!D98)))</f>
        <v/>
      </c>
      <c r="DR104" s="369" t="str">
        <f ca="1">+IF(OFFSET('Hygiene Data'!$E$11,0,10*ROW('Hygiene Data'!E98))="","",OFFSET('Hygiene Data'!$E$11,0,10*ROW('Hygiene Data'!E98)))</f>
        <v/>
      </c>
      <c r="DS104" s="369" t="str">
        <f ca="1">+IF(OFFSET('Hygiene Data'!$E$12,0,10*ROW('Hygiene Data'!E98))="","",OFFSET('Hygiene Data'!$E$12,0,10*ROW('Hygiene Data'!E98)))</f>
        <v/>
      </c>
      <c r="DT104" s="369" t="str">
        <f ca="1">+IF(OFFSET('Hygiene Data'!$E$13,0,10*ROW('Hygiene Data'!E98))="","",OFFSET('Hygiene Data'!$E$13,0,10*ROW('Hygiene Data'!E98)))</f>
        <v/>
      </c>
      <c r="DU104" s="369" t="str">
        <f ca="1">+IF(OFFSET('Hygiene Data'!$F$11,0,10*ROW('Hygiene Data'!F98))="","",OFFSET('Hygiene Data'!$F$11,0,10*ROW('Hygiene Data'!F98)))</f>
        <v/>
      </c>
      <c r="DV104" s="369" t="str">
        <f ca="1">+IF(OFFSET('Hygiene Data'!$F$12,0,10*ROW('Hygiene Data'!F98))="","",OFFSET('Hygiene Data'!$F$12,0,10*ROW('Hygiene Data'!F98)))</f>
        <v/>
      </c>
      <c r="DW104" s="369" t="str">
        <f ca="1">+IF(OFFSET('Hygiene Data'!$F$13,0,10*ROW('Hygiene Data'!F98))="","",OFFSET('Hygiene Data'!$F$13,0,10*ROW('Hygiene Data'!F98)))</f>
        <v/>
      </c>
      <c r="DX104" s="369" t="str">
        <f ca="1">+IF(OFFSET('Hygiene Data'!$G$11,0,10*ROW('Hygiene Data'!G98))="","",OFFSET('Hygiene Data'!$G$11,0,10*ROW('Hygiene Data'!G98)))</f>
        <v/>
      </c>
      <c r="DY104" s="369" t="str">
        <f ca="1">+IF(OFFSET('Hygiene Data'!$G$12,0,10*ROW('Hygiene Data'!G98))="","",OFFSET('Hygiene Data'!$G$12,0,10*ROW('Hygiene Data'!G98)))</f>
        <v/>
      </c>
      <c r="DZ104" s="369" t="str">
        <f ca="1">+IF(OFFSET('Hygiene Data'!$G$13,0,10*ROW('Hygiene Data'!G98))="","",OFFSET('Hygiene Data'!$G$13,0,10*ROW('Hygiene Data'!G98)))</f>
        <v/>
      </c>
      <c r="EA104" s="369" t="str">
        <f ca="1">+IF(OFFSET('Hygiene Data'!$H$11,0,10*ROW('Hygiene Data'!H98))="","",OFFSET('Hygiene Data'!$H$11,0,10*ROW('Hygiene Data'!H98)))</f>
        <v/>
      </c>
      <c r="EB104" s="369" t="str">
        <f ca="1">+IF(OFFSET('Hygiene Data'!$H$12,0,10*ROW('Hygiene Data'!H98))="","",OFFSET('Hygiene Data'!$H$12,0,10*ROW('Hygiene Data'!H98)))</f>
        <v/>
      </c>
      <c r="EC104" s="369" t="str">
        <f ca="1">+IF(OFFSET('Hygiene Data'!$H$13,0,10*ROW('Hygiene Data'!H98))="","",OFFSET('Hygiene Data'!$H$13,0,10*ROW('Hygiene Data'!H98)))</f>
        <v/>
      </c>
      <c r="ED104" s="369" t="str">
        <f ca="1">+IF(OFFSET('Hygiene Data'!$I$11,0,10*ROW('Hygiene Data'!I98))="","",OFFSET('Hygiene Data'!$I$11,0,10*ROW('Hygiene Data'!I98)))</f>
        <v/>
      </c>
      <c r="EE104" s="369" t="str">
        <f ca="1">+IF(OFFSET('Hygiene Data'!$I$12,0,10*ROW('Hygiene Data'!I98))="","",OFFSET('Hygiene Data'!$I$12,0,10*ROW('Hygiene Data'!I98)))</f>
        <v/>
      </c>
      <c r="EF104" s="369" t="str">
        <f ca="1">+IF(OFFSET('Hygiene Data'!$I$13,0,10*ROW('Hygiene Data'!I98))="","",OFFSET('Hygiene Data'!$I$13,0,10*ROW('Hygiene Data'!I98)))</f>
        <v/>
      </c>
    </row>
    <row r="105" spans="1:136" x14ac:dyDescent="0.25">
      <c r="A105" s="478" t="str">
        <f ca="1">+IF(OFFSET('Water Data'!$B$2,0,10*ROW('Water Data'!E99))="","",OFFSET('Water Data'!$B$2,0,10*ROW('Water Data'!E99)))</f>
        <v/>
      </c>
      <c r="B105" s="47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5" t="str">
        <f t="shared" ca="1" si="1"/>
        <v/>
      </c>
      <c r="D105" s="50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9" t="str">
        <f ca="1">+IF(OFFSET('Water Data'!$D$27,0,10*ROW('Water Data'!D99))="","",OFFSET('Water Data'!$D$27,0,10*ROW('Water Data'!D99)))</f>
        <v/>
      </c>
      <c r="BT105" s="369" t="str">
        <f ca="1">+IF(OFFSET('Water Data'!$D$28,0,10*ROW('Water Data'!D99))="","",OFFSET('Water Data'!$D$28,0,10*ROW('Water Data'!D99)))</f>
        <v/>
      </c>
      <c r="BU105" s="369" t="str">
        <f ca="1">+IF(OFFSET('Water Data'!$D$29,0,10*ROW('Water Data'!D99))="","",OFFSET('Water Data'!$D$29,0,10*ROW('Water Data'!D99)))</f>
        <v/>
      </c>
      <c r="BV105" s="369" t="str">
        <f ca="1">+IF(OFFSET('Water Data'!$E$27,0,10*ROW('Water Data'!E99))="","",OFFSET('Water Data'!$E$27,0,10*ROW('Water Data'!E99)))</f>
        <v/>
      </c>
      <c r="BW105" s="369" t="str">
        <f ca="1">+IF(OFFSET('Water Data'!$E$28,0,10*ROW('Water Data'!E99))="","",OFFSET('Water Data'!$E$28,0,10*ROW('Water Data'!E99)))</f>
        <v/>
      </c>
      <c r="BX105" s="369" t="str">
        <f ca="1">+IF(OFFSET('Water Data'!$E$29,0,10*ROW('Water Data'!E99))="","",OFFSET('Water Data'!$E$29,0,10*ROW('Water Data'!E99)))</f>
        <v/>
      </c>
      <c r="BY105" s="369" t="str">
        <f ca="1">+IF(OFFSET('Water Data'!$F$27,0,10*ROW('Water Data'!F99))="","",OFFSET('Water Data'!$F$27,0,10*ROW('Water Data'!F99)))</f>
        <v/>
      </c>
      <c r="BZ105" s="369" t="str">
        <f ca="1">+IF(OFFSET('Water Data'!$F$28,0,10*ROW('Water Data'!F99))="","",OFFSET('Water Data'!$F$28,0,10*ROW('Water Data'!F99)))</f>
        <v/>
      </c>
      <c r="CA105" s="369" t="str">
        <f ca="1">+IF(OFFSET('Water Data'!$F$29,0,10*ROW('Water Data'!F99))="","",OFFSET('Water Data'!$F$29,0,10*ROW('Water Data'!F99)))</f>
        <v/>
      </c>
      <c r="CB105" s="369" t="str">
        <f ca="1">+IF(OFFSET('Water Data'!$G$27,0,10*ROW('Water Data'!G99))="","",OFFSET('Water Data'!$G$27,0,10*ROW('Water Data'!G99)))</f>
        <v/>
      </c>
      <c r="CC105" s="369" t="str">
        <f ca="1">+IF(OFFSET('Water Data'!$G$28,0,10*ROW('Water Data'!G99))="","",OFFSET('Water Data'!$G$28,0,10*ROW('Water Data'!G99)))</f>
        <v/>
      </c>
      <c r="CD105" s="369" t="str">
        <f ca="1">+IF(OFFSET('Water Data'!$G$29,0,10*ROW('Water Data'!G99))="","",OFFSET('Water Data'!$G$29,0,10*ROW('Water Data'!G99)))</f>
        <v/>
      </c>
      <c r="CE105" s="369" t="str">
        <f ca="1">+IF(OFFSET('Water Data'!$H$27,0,10*ROW('Water Data'!H99))="","",OFFSET('Water Data'!$H$27,0,10*ROW('Water Data'!H99)))</f>
        <v/>
      </c>
      <c r="CF105" s="369" t="str">
        <f ca="1">+IF(OFFSET('Water Data'!$H$28,0,10*ROW('Water Data'!H99))="","",OFFSET('Water Data'!$H$28,0,10*ROW('Water Data'!H99)))</f>
        <v/>
      </c>
      <c r="CG105" s="369" t="str">
        <f ca="1">+IF(OFFSET('Water Data'!$H$29,0,10*ROW('Water Data'!H99))="","",OFFSET('Water Data'!$H$29,0,10*ROW('Water Data'!H99)))</f>
        <v/>
      </c>
      <c r="CH105" s="369" t="str">
        <f ca="1">+IF(OFFSET('Water Data'!$I$27,0,10*ROW('Water Data'!I99))="","",OFFSET('Water Data'!$I$27,0,10*ROW('Water Data'!I99)))</f>
        <v/>
      </c>
      <c r="CI105" s="369" t="str">
        <f ca="1">+IF(OFFSET('Water Data'!$I$28,0,10*ROW('Water Data'!I99))="","",OFFSET('Water Data'!$I$28,0,10*ROW('Water Data'!I99)))</f>
        <v/>
      </c>
      <c r="CJ105" s="369" t="str">
        <f ca="1">+IF(OFFSET('Water Data'!$I$29,0,10*ROW('Water Data'!I99))="","",OFFSET('Water Data'!$I$29,0,10*ROW('Water Data'!I99)))</f>
        <v/>
      </c>
      <c r="CK105" s="369" t="str">
        <f ca="1">+IF(OFFSET('Sanitation Data'!$D$28,0,10*ROW('Sanitation Data'!D99))="","",OFFSET('Sanitation Data'!$D$28,0,10*ROW('Sanitation Data'!D99)))</f>
        <v/>
      </c>
      <c r="CL105" s="369" t="str">
        <f ca="1">+IF(OFFSET('Sanitation Data'!$D$29,0,10*ROW('Sanitation Data'!D99))="","",OFFSET('Sanitation Data'!$D$29,0,10*ROW('Sanitation Data'!D99)))</f>
        <v/>
      </c>
      <c r="CM105" s="369" t="str">
        <f ca="1">+IF(OFFSET('Sanitation Data'!$D$30,0,10*ROW('Sanitation Data'!D99))="","",OFFSET('Sanitation Data'!$D$30,0,10*ROW('Sanitation Data'!D99)))</f>
        <v/>
      </c>
      <c r="CN105" s="369" t="str">
        <f ca="1">+IF(OFFSET('Sanitation Data'!$D$31,0,10*ROW('Sanitation Data'!D99))="","",OFFSET('Sanitation Data'!$D$31,0,10*ROW('Sanitation Data'!D99)))</f>
        <v/>
      </c>
      <c r="CO105" s="369" t="str">
        <f ca="1">+IF(OFFSET('Sanitation Data'!$D$32,0,10*ROW('Sanitation Data'!D99))="","",OFFSET('Sanitation Data'!$D$32,0,10*ROW('Sanitation Data'!D99)))</f>
        <v/>
      </c>
      <c r="CP105" s="369" t="str">
        <f ca="1">+IF(OFFSET('Sanitation Data'!$E$28,0,10*ROW('Sanitation Data'!E99))="","",OFFSET('Sanitation Data'!$E$28,0,10*ROW('Sanitation Data'!E99)))</f>
        <v/>
      </c>
      <c r="CQ105" s="369" t="str">
        <f ca="1">+IF(OFFSET('Sanitation Data'!$E$29,0,10*ROW('Sanitation Data'!E99))="","",OFFSET('Sanitation Data'!$E$29,0,10*ROW('Sanitation Data'!E99)))</f>
        <v/>
      </c>
      <c r="CR105" s="369" t="str">
        <f ca="1">+IF(OFFSET('Sanitation Data'!$E$30,0,10*ROW('Sanitation Data'!E99))="","",OFFSET('Sanitation Data'!$E$30,0,10*ROW('Sanitation Data'!E99)))</f>
        <v/>
      </c>
      <c r="CS105" s="369" t="str">
        <f ca="1">+IF(OFFSET('Sanitation Data'!$E$31,0,10*ROW('Sanitation Data'!E99))="","",OFFSET('Sanitation Data'!$E$31,0,10*ROW('Sanitation Data'!E99)))</f>
        <v/>
      </c>
      <c r="CT105" s="369" t="str">
        <f ca="1">+IF(OFFSET('Sanitation Data'!$E$32,0,10*ROW('Sanitation Data'!E99))="","",OFFSET('Sanitation Data'!$E$32,0,10*ROW('Sanitation Data'!E99)))</f>
        <v/>
      </c>
      <c r="CU105" s="369" t="str">
        <f ca="1">+IF(OFFSET('Sanitation Data'!$F$28,0,10*ROW('Sanitation Data'!F99))="","",OFFSET('Sanitation Data'!$F$28,0,10*ROW('Sanitation Data'!F99)))</f>
        <v/>
      </c>
      <c r="CV105" s="369" t="str">
        <f ca="1">+IF(OFFSET('Sanitation Data'!$F$29,0,10*ROW('Sanitation Data'!F99))="","",OFFSET('Sanitation Data'!$F$29,0,10*ROW('Sanitation Data'!F99)))</f>
        <v/>
      </c>
      <c r="CW105" s="369" t="str">
        <f ca="1">+IF(OFFSET('Sanitation Data'!$F$30,0,10*ROW('Sanitation Data'!F99))="","",OFFSET('Sanitation Data'!$F$30,0,10*ROW('Sanitation Data'!F99)))</f>
        <v/>
      </c>
      <c r="CX105" s="369" t="str">
        <f ca="1">+IF(OFFSET('Sanitation Data'!$F$31,0,10*ROW('Sanitation Data'!F99))="","",OFFSET('Sanitation Data'!$F$31,0,10*ROW('Sanitation Data'!F99)))</f>
        <v/>
      </c>
      <c r="CY105" s="369" t="str">
        <f ca="1">+IF(OFFSET('Sanitation Data'!$F$32,0,10*ROW('Sanitation Data'!F99))="","",OFFSET('Sanitation Data'!$F$32,0,10*ROW('Sanitation Data'!F99)))</f>
        <v/>
      </c>
      <c r="CZ105" s="369" t="str">
        <f ca="1">+IF(OFFSET('Sanitation Data'!$G$28,0,10*ROW('Sanitation Data'!G99))="","",OFFSET('Sanitation Data'!$G$28,0,10*ROW('Sanitation Data'!G99)))</f>
        <v/>
      </c>
      <c r="DA105" s="369" t="str">
        <f ca="1">+IF(OFFSET('Sanitation Data'!$G$29,0,10*ROW('Sanitation Data'!G99))="","",OFFSET('Sanitation Data'!$G$29,0,10*ROW('Sanitation Data'!G99)))</f>
        <v/>
      </c>
      <c r="DB105" s="369" t="str">
        <f ca="1">+IF(OFFSET('Sanitation Data'!$G$30,0,10*ROW('Sanitation Data'!G99))="","",OFFSET('Sanitation Data'!$G$30,0,10*ROW('Sanitation Data'!G99)))</f>
        <v/>
      </c>
      <c r="DC105" s="369" t="str">
        <f ca="1">+IF(OFFSET('Sanitation Data'!$G$31,0,10*ROW('Sanitation Data'!G99))="","",OFFSET('Sanitation Data'!$G$31,0,10*ROW('Sanitation Data'!G99)))</f>
        <v/>
      </c>
      <c r="DD105" s="369" t="str">
        <f ca="1">+IF(OFFSET('Sanitation Data'!$G$32,0,10*ROW('Sanitation Data'!G99))="","",OFFSET('Sanitation Data'!$G$32,0,10*ROW('Sanitation Data'!G99)))</f>
        <v/>
      </c>
      <c r="DE105" s="369" t="str">
        <f ca="1">+IF(OFFSET('Sanitation Data'!$H$28,0,10*ROW('Sanitation Data'!H99))="","",OFFSET('Sanitation Data'!$H$28,0,10*ROW('Sanitation Data'!H99)))</f>
        <v/>
      </c>
      <c r="DF105" s="369" t="str">
        <f ca="1">+IF(OFFSET('Sanitation Data'!$H$29,0,10*ROW('Sanitation Data'!H99))="","",OFFSET('Sanitation Data'!$H$29,0,10*ROW('Sanitation Data'!H99)))</f>
        <v/>
      </c>
      <c r="DG105" s="369" t="str">
        <f ca="1">+IF(OFFSET('Sanitation Data'!$H$30,0,10*ROW('Sanitation Data'!H99))="","",OFFSET('Sanitation Data'!$H$30,0,10*ROW('Sanitation Data'!H99)))</f>
        <v/>
      </c>
      <c r="DH105" s="369" t="str">
        <f ca="1">+IF(OFFSET('Sanitation Data'!$H$31,0,10*ROW('Sanitation Data'!H99))="","",OFFSET('Sanitation Data'!$H$31,0,10*ROW('Sanitation Data'!H99)))</f>
        <v/>
      </c>
      <c r="DI105" s="369" t="str">
        <f ca="1">+IF(OFFSET('Sanitation Data'!$H$32,0,10*ROW('Sanitation Data'!H99))="","",OFFSET('Sanitation Data'!$H$32,0,10*ROW('Sanitation Data'!H99)))</f>
        <v/>
      </c>
      <c r="DJ105" s="369" t="str">
        <f ca="1">+IF(OFFSET('Sanitation Data'!$I$28,0,10*ROW('Sanitation Data'!I99))="","",OFFSET('Sanitation Data'!$I$28,0,10*ROW('Sanitation Data'!I99)))</f>
        <v/>
      </c>
      <c r="DK105" s="369" t="str">
        <f ca="1">+IF(OFFSET('Sanitation Data'!$I$29,0,10*ROW('Sanitation Data'!I99))="","",OFFSET('Sanitation Data'!$I$29,0,10*ROW('Sanitation Data'!I99)))</f>
        <v/>
      </c>
      <c r="DL105" s="369" t="str">
        <f ca="1">+IF(OFFSET('Sanitation Data'!$I$30,0,10*ROW('Sanitation Data'!I99))="","",OFFSET('Sanitation Data'!$I$30,0,10*ROW('Sanitation Data'!I99)))</f>
        <v/>
      </c>
      <c r="DM105" s="369" t="str">
        <f ca="1">+IF(OFFSET('Sanitation Data'!$I$31,0,10*ROW('Sanitation Data'!I99))="","",OFFSET('Sanitation Data'!$I$31,0,10*ROW('Sanitation Data'!I99)))</f>
        <v/>
      </c>
      <c r="DN105" s="369" t="str">
        <f ca="1">+IF(OFFSET('Sanitation Data'!$I$32,0,10*ROW('Sanitation Data'!I99))="","",OFFSET('Sanitation Data'!$I$32,0,10*ROW('Sanitation Data'!I99)))</f>
        <v/>
      </c>
      <c r="DO105" s="369" t="str">
        <f ca="1">+IF(OFFSET('Hygiene Data'!$D$11,0,10*ROW('Hygiene Data'!D99))="","",OFFSET('Hygiene Data'!$D$11,0,10*ROW('Hygiene Data'!D99)))</f>
        <v/>
      </c>
      <c r="DP105" s="369" t="str">
        <f ca="1">+IF(OFFSET('Hygiene Data'!$D$12,0,10*ROW('Hygiene Data'!D99))="","",OFFSET('Hygiene Data'!$D$12,0,10*ROW('Hygiene Data'!D99)))</f>
        <v/>
      </c>
      <c r="DQ105" s="369" t="str">
        <f ca="1">+IF(OFFSET('Hygiene Data'!$D$13,0,10*ROW('Hygiene Data'!D99))="","",OFFSET('Hygiene Data'!$D$13,0,10*ROW('Hygiene Data'!D99)))</f>
        <v/>
      </c>
      <c r="DR105" s="369" t="str">
        <f ca="1">+IF(OFFSET('Hygiene Data'!$E$11,0,10*ROW('Hygiene Data'!E99))="","",OFFSET('Hygiene Data'!$E$11,0,10*ROW('Hygiene Data'!E99)))</f>
        <v/>
      </c>
      <c r="DS105" s="369" t="str">
        <f ca="1">+IF(OFFSET('Hygiene Data'!$E$12,0,10*ROW('Hygiene Data'!E99))="","",OFFSET('Hygiene Data'!$E$12,0,10*ROW('Hygiene Data'!E99)))</f>
        <v/>
      </c>
      <c r="DT105" s="369" t="str">
        <f ca="1">+IF(OFFSET('Hygiene Data'!$E$13,0,10*ROW('Hygiene Data'!E99))="","",OFFSET('Hygiene Data'!$E$13,0,10*ROW('Hygiene Data'!E99)))</f>
        <v/>
      </c>
      <c r="DU105" s="369" t="str">
        <f ca="1">+IF(OFFSET('Hygiene Data'!$F$11,0,10*ROW('Hygiene Data'!F99))="","",OFFSET('Hygiene Data'!$F$11,0,10*ROW('Hygiene Data'!F99)))</f>
        <v/>
      </c>
      <c r="DV105" s="369" t="str">
        <f ca="1">+IF(OFFSET('Hygiene Data'!$F$12,0,10*ROW('Hygiene Data'!F99))="","",OFFSET('Hygiene Data'!$F$12,0,10*ROW('Hygiene Data'!F99)))</f>
        <v/>
      </c>
      <c r="DW105" s="369" t="str">
        <f ca="1">+IF(OFFSET('Hygiene Data'!$F$13,0,10*ROW('Hygiene Data'!F99))="","",OFFSET('Hygiene Data'!$F$13,0,10*ROW('Hygiene Data'!F99)))</f>
        <v/>
      </c>
      <c r="DX105" s="369" t="str">
        <f ca="1">+IF(OFFSET('Hygiene Data'!$G$11,0,10*ROW('Hygiene Data'!G99))="","",OFFSET('Hygiene Data'!$G$11,0,10*ROW('Hygiene Data'!G99)))</f>
        <v/>
      </c>
      <c r="DY105" s="369" t="str">
        <f ca="1">+IF(OFFSET('Hygiene Data'!$G$12,0,10*ROW('Hygiene Data'!G99))="","",OFFSET('Hygiene Data'!$G$12,0,10*ROW('Hygiene Data'!G99)))</f>
        <v/>
      </c>
      <c r="DZ105" s="369" t="str">
        <f ca="1">+IF(OFFSET('Hygiene Data'!$G$13,0,10*ROW('Hygiene Data'!G99))="","",OFFSET('Hygiene Data'!$G$13,0,10*ROW('Hygiene Data'!G99)))</f>
        <v/>
      </c>
      <c r="EA105" s="369" t="str">
        <f ca="1">+IF(OFFSET('Hygiene Data'!$H$11,0,10*ROW('Hygiene Data'!H99))="","",OFFSET('Hygiene Data'!$H$11,0,10*ROW('Hygiene Data'!H99)))</f>
        <v/>
      </c>
      <c r="EB105" s="369" t="str">
        <f ca="1">+IF(OFFSET('Hygiene Data'!$H$12,0,10*ROW('Hygiene Data'!H99))="","",OFFSET('Hygiene Data'!$H$12,0,10*ROW('Hygiene Data'!H99)))</f>
        <v/>
      </c>
      <c r="EC105" s="369" t="str">
        <f ca="1">+IF(OFFSET('Hygiene Data'!$H$13,0,10*ROW('Hygiene Data'!H99))="","",OFFSET('Hygiene Data'!$H$13,0,10*ROW('Hygiene Data'!H99)))</f>
        <v/>
      </c>
      <c r="ED105" s="369" t="str">
        <f ca="1">+IF(OFFSET('Hygiene Data'!$I$11,0,10*ROW('Hygiene Data'!I99))="","",OFFSET('Hygiene Data'!$I$11,0,10*ROW('Hygiene Data'!I99)))</f>
        <v/>
      </c>
      <c r="EE105" s="369" t="str">
        <f ca="1">+IF(OFFSET('Hygiene Data'!$I$12,0,10*ROW('Hygiene Data'!I99))="","",OFFSET('Hygiene Data'!$I$12,0,10*ROW('Hygiene Data'!I99)))</f>
        <v/>
      </c>
      <c r="EF105" s="369" t="str">
        <f ca="1">+IF(OFFSET('Hygiene Data'!$I$13,0,10*ROW('Hygiene Data'!I99))="","",OFFSET('Hygiene Data'!$I$13,0,10*ROW('Hygiene Data'!I99)))</f>
        <v/>
      </c>
    </row>
    <row r="106" spans="1:136" x14ac:dyDescent="0.25">
      <c r="A106" s="478" t="str">
        <f ca="1">+IF(OFFSET('Water Data'!$B$2,0,10*ROW('Water Data'!E100))="","",OFFSET('Water Data'!$B$2,0,10*ROW('Water Data'!E100)))</f>
        <v/>
      </c>
      <c r="B106" s="47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5" t="str">
        <f t="shared" ca="1" si="1"/>
        <v/>
      </c>
      <c r="D106" s="50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9" t="str">
        <f ca="1">+IF(OFFSET('Water Data'!$D$27,0,10*ROW('Water Data'!D100))="","",OFFSET('Water Data'!$D$27,0,10*ROW('Water Data'!D100)))</f>
        <v/>
      </c>
      <c r="BT106" s="369" t="str">
        <f ca="1">+IF(OFFSET('Water Data'!$D$28,0,10*ROW('Water Data'!D100))="","",OFFSET('Water Data'!$D$28,0,10*ROW('Water Data'!D100)))</f>
        <v/>
      </c>
      <c r="BU106" s="369" t="str">
        <f ca="1">+IF(OFFSET('Water Data'!$D$29,0,10*ROW('Water Data'!D100))="","",OFFSET('Water Data'!$D$29,0,10*ROW('Water Data'!D100)))</f>
        <v/>
      </c>
      <c r="BV106" s="369" t="str">
        <f ca="1">+IF(OFFSET('Water Data'!$E$27,0,10*ROW('Water Data'!E100))="","",OFFSET('Water Data'!$E$27,0,10*ROW('Water Data'!E100)))</f>
        <v/>
      </c>
      <c r="BW106" s="369" t="str">
        <f ca="1">+IF(OFFSET('Water Data'!$E$28,0,10*ROW('Water Data'!E100))="","",OFFSET('Water Data'!$E$28,0,10*ROW('Water Data'!E100)))</f>
        <v/>
      </c>
      <c r="BX106" s="369" t="str">
        <f ca="1">+IF(OFFSET('Water Data'!$E$29,0,10*ROW('Water Data'!E100))="","",OFFSET('Water Data'!$E$29,0,10*ROW('Water Data'!E100)))</f>
        <v/>
      </c>
      <c r="BY106" s="369" t="str">
        <f ca="1">+IF(OFFSET('Water Data'!$F$27,0,10*ROW('Water Data'!F100))="","",OFFSET('Water Data'!$F$27,0,10*ROW('Water Data'!F100)))</f>
        <v/>
      </c>
      <c r="BZ106" s="369" t="str">
        <f ca="1">+IF(OFFSET('Water Data'!$F$28,0,10*ROW('Water Data'!F100))="","",OFFSET('Water Data'!$F$28,0,10*ROW('Water Data'!F100)))</f>
        <v/>
      </c>
      <c r="CA106" s="369" t="str">
        <f ca="1">+IF(OFFSET('Water Data'!$F$29,0,10*ROW('Water Data'!F100))="","",OFFSET('Water Data'!$F$29,0,10*ROW('Water Data'!F100)))</f>
        <v/>
      </c>
      <c r="CB106" s="369" t="str">
        <f ca="1">+IF(OFFSET('Water Data'!$G$27,0,10*ROW('Water Data'!G100))="","",OFFSET('Water Data'!$G$27,0,10*ROW('Water Data'!G100)))</f>
        <v/>
      </c>
      <c r="CC106" s="369" t="str">
        <f ca="1">+IF(OFFSET('Water Data'!$G$28,0,10*ROW('Water Data'!G100))="","",OFFSET('Water Data'!$G$28,0,10*ROW('Water Data'!G100)))</f>
        <v/>
      </c>
      <c r="CD106" s="369" t="str">
        <f ca="1">+IF(OFFSET('Water Data'!$G$29,0,10*ROW('Water Data'!G100))="","",OFFSET('Water Data'!$G$29,0,10*ROW('Water Data'!G100)))</f>
        <v/>
      </c>
      <c r="CE106" s="369" t="str">
        <f ca="1">+IF(OFFSET('Water Data'!$H$27,0,10*ROW('Water Data'!H100))="","",OFFSET('Water Data'!$H$27,0,10*ROW('Water Data'!H100)))</f>
        <v/>
      </c>
      <c r="CF106" s="369" t="str">
        <f ca="1">+IF(OFFSET('Water Data'!$H$28,0,10*ROW('Water Data'!H100))="","",OFFSET('Water Data'!$H$28,0,10*ROW('Water Data'!H100)))</f>
        <v/>
      </c>
      <c r="CG106" s="369" t="str">
        <f ca="1">+IF(OFFSET('Water Data'!$H$29,0,10*ROW('Water Data'!H100))="","",OFFSET('Water Data'!$H$29,0,10*ROW('Water Data'!H100)))</f>
        <v/>
      </c>
      <c r="CH106" s="369" t="str">
        <f ca="1">+IF(OFFSET('Water Data'!$I$27,0,10*ROW('Water Data'!I100))="","",OFFSET('Water Data'!$I$27,0,10*ROW('Water Data'!I100)))</f>
        <v/>
      </c>
      <c r="CI106" s="369" t="str">
        <f ca="1">+IF(OFFSET('Water Data'!$I$28,0,10*ROW('Water Data'!I100))="","",OFFSET('Water Data'!$I$28,0,10*ROW('Water Data'!I100)))</f>
        <v/>
      </c>
      <c r="CJ106" s="369" t="str">
        <f ca="1">+IF(OFFSET('Water Data'!$I$29,0,10*ROW('Water Data'!I100))="","",OFFSET('Water Data'!$I$29,0,10*ROW('Water Data'!I100)))</f>
        <v/>
      </c>
      <c r="CK106" s="369" t="str">
        <f ca="1">+IF(OFFSET('Sanitation Data'!$D$28,0,10*ROW('Sanitation Data'!D100))="","",OFFSET('Sanitation Data'!$D$28,0,10*ROW('Sanitation Data'!D100)))</f>
        <v/>
      </c>
      <c r="CL106" s="369" t="str">
        <f ca="1">+IF(OFFSET('Sanitation Data'!$D$29,0,10*ROW('Sanitation Data'!D100))="","",OFFSET('Sanitation Data'!$D$29,0,10*ROW('Sanitation Data'!D100)))</f>
        <v/>
      </c>
      <c r="CM106" s="369" t="str">
        <f ca="1">+IF(OFFSET('Sanitation Data'!$D$30,0,10*ROW('Sanitation Data'!D100))="","",OFFSET('Sanitation Data'!$D$30,0,10*ROW('Sanitation Data'!D100)))</f>
        <v/>
      </c>
      <c r="CN106" s="369" t="str">
        <f ca="1">+IF(OFFSET('Sanitation Data'!$D$31,0,10*ROW('Sanitation Data'!D100))="","",OFFSET('Sanitation Data'!$D$31,0,10*ROW('Sanitation Data'!D100)))</f>
        <v/>
      </c>
      <c r="CO106" s="369" t="str">
        <f ca="1">+IF(OFFSET('Sanitation Data'!$D$32,0,10*ROW('Sanitation Data'!D100))="","",OFFSET('Sanitation Data'!$D$32,0,10*ROW('Sanitation Data'!D100)))</f>
        <v/>
      </c>
      <c r="CP106" s="369" t="str">
        <f ca="1">+IF(OFFSET('Sanitation Data'!$E$28,0,10*ROW('Sanitation Data'!E100))="","",OFFSET('Sanitation Data'!$E$28,0,10*ROW('Sanitation Data'!E100)))</f>
        <v/>
      </c>
      <c r="CQ106" s="369" t="str">
        <f ca="1">+IF(OFFSET('Sanitation Data'!$E$29,0,10*ROW('Sanitation Data'!E100))="","",OFFSET('Sanitation Data'!$E$29,0,10*ROW('Sanitation Data'!E100)))</f>
        <v/>
      </c>
      <c r="CR106" s="369" t="str">
        <f ca="1">+IF(OFFSET('Sanitation Data'!$E$30,0,10*ROW('Sanitation Data'!E100))="","",OFFSET('Sanitation Data'!$E$30,0,10*ROW('Sanitation Data'!E100)))</f>
        <v/>
      </c>
      <c r="CS106" s="369" t="str">
        <f ca="1">+IF(OFFSET('Sanitation Data'!$E$31,0,10*ROW('Sanitation Data'!E100))="","",OFFSET('Sanitation Data'!$E$31,0,10*ROW('Sanitation Data'!E100)))</f>
        <v/>
      </c>
      <c r="CT106" s="369" t="str">
        <f ca="1">+IF(OFFSET('Sanitation Data'!$E$32,0,10*ROW('Sanitation Data'!E100))="","",OFFSET('Sanitation Data'!$E$32,0,10*ROW('Sanitation Data'!E100)))</f>
        <v/>
      </c>
      <c r="CU106" s="369" t="str">
        <f ca="1">+IF(OFFSET('Sanitation Data'!$F$28,0,10*ROW('Sanitation Data'!F100))="","",OFFSET('Sanitation Data'!$F$28,0,10*ROW('Sanitation Data'!F100)))</f>
        <v/>
      </c>
      <c r="CV106" s="369" t="str">
        <f ca="1">+IF(OFFSET('Sanitation Data'!$F$29,0,10*ROW('Sanitation Data'!F100))="","",OFFSET('Sanitation Data'!$F$29,0,10*ROW('Sanitation Data'!F100)))</f>
        <v/>
      </c>
      <c r="CW106" s="369" t="str">
        <f ca="1">+IF(OFFSET('Sanitation Data'!$F$30,0,10*ROW('Sanitation Data'!F100))="","",OFFSET('Sanitation Data'!$F$30,0,10*ROW('Sanitation Data'!F100)))</f>
        <v/>
      </c>
      <c r="CX106" s="369" t="str">
        <f ca="1">+IF(OFFSET('Sanitation Data'!$F$31,0,10*ROW('Sanitation Data'!F100))="","",OFFSET('Sanitation Data'!$F$31,0,10*ROW('Sanitation Data'!F100)))</f>
        <v/>
      </c>
      <c r="CY106" s="369" t="str">
        <f ca="1">+IF(OFFSET('Sanitation Data'!$F$32,0,10*ROW('Sanitation Data'!F100))="","",OFFSET('Sanitation Data'!$F$32,0,10*ROW('Sanitation Data'!F100)))</f>
        <v/>
      </c>
      <c r="CZ106" s="369" t="str">
        <f ca="1">+IF(OFFSET('Sanitation Data'!$G$28,0,10*ROW('Sanitation Data'!G100))="","",OFFSET('Sanitation Data'!$G$28,0,10*ROW('Sanitation Data'!G100)))</f>
        <v/>
      </c>
      <c r="DA106" s="369" t="str">
        <f ca="1">+IF(OFFSET('Sanitation Data'!$G$29,0,10*ROW('Sanitation Data'!G100))="","",OFFSET('Sanitation Data'!$G$29,0,10*ROW('Sanitation Data'!G100)))</f>
        <v/>
      </c>
      <c r="DB106" s="369" t="str">
        <f ca="1">+IF(OFFSET('Sanitation Data'!$G$30,0,10*ROW('Sanitation Data'!G100))="","",OFFSET('Sanitation Data'!$G$30,0,10*ROW('Sanitation Data'!G100)))</f>
        <v/>
      </c>
      <c r="DC106" s="369" t="str">
        <f ca="1">+IF(OFFSET('Sanitation Data'!$G$31,0,10*ROW('Sanitation Data'!G100))="","",OFFSET('Sanitation Data'!$G$31,0,10*ROW('Sanitation Data'!G100)))</f>
        <v/>
      </c>
      <c r="DD106" s="369" t="str">
        <f ca="1">+IF(OFFSET('Sanitation Data'!$G$32,0,10*ROW('Sanitation Data'!G100))="","",OFFSET('Sanitation Data'!$G$32,0,10*ROW('Sanitation Data'!G100)))</f>
        <v/>
      </c>
      <c r="DE106" s="369" t="str">
        <f ca="1">+IF(OFFSET('Sanitation Data'!$H$28,0,10*ROW('Sanitation Data'!H100))="","",OFFSET('Sanitation Data'!$H$28,0,10*ROW('Sanitation Data'!H100)))</f>
        <v/>
      </c>
      <c r="DF106" s="369" t="str">
        <f ca="1">+IF(OFFSET('Sanitation Data'!$H$29,0,10*ROW('Sanitation Data'!H100))="","",OFFSET('Sanitation Data'!$H$29,0,10*ROW('Sanitation Data'!H100)))</f>
        <v/>
      </c>
      <c r="DG106" s="369" t="str">
        <f ca="1">+IF(OFFSET('Sanitation Data'!$H$30,0,10*ROW('Sanitation Data'!H100))="","",OFFSET('Sanitation Data'!$H$30,0,10*ROW('Sanitation Data'!H100)))</f>
        <v/>
      </c>
      <c r="DH106" s="369" t="str">
        <f ca="1">+IF(OFFSET('Sanitation Data'!$H$31,0,10*ROW('Sanitation Data'!H100))="","",OFFSET('Sanitation Data'!$H$31,0,10*ROW('Sanitation Data'!H100)))</f>
        <v/>
      </c>
      <c r="DI106" s="369" t="str">
        <f ca="1">+IF(OFFSET('Sanitation Data'!$H$32,0,10*ROW('Sanitation Data'!H100))="","",OFFSET('Sanitation Data'!$H$32,0,10*ROW('Sanitation Data'!H100)))</f>
        <v/>
      </c>
      <c r="DJ106" s="369" t="str">
        <f ca="1">+IF(OFFSET('Sanitation Data'!$I$28,0,10*ROW('Sanitation Data'!I100))="","",OFFSET('Sanitation Data'!$I$28,0,10*ROW('Sanitation Data'!I100)))</f>
        <v/>
      </c>
      <c r="DK106" s="369" t="str">
        <f ca="1">+IF(OFFSET('Sanitation Data'!$I$29,0,10*ROW('Sanitation Data'!I100))="","",OFFSET('Sanitation Data'!$I$29,0,10*ROW('Sanitation Data'!I100)))</f>
        <v/>
      </c>
      <c r="DL106" s="369" t="str">
        <f ca="1">+IF(OFFSET('Sanitation Data'!$I$30,0,10*ROW('Sanitation Data'!I100))="","",OFFSET('Sanitation Data'!$I$30,0,10*ROW('Sanitation Data'!I100)))</f>
        <v/>
      </c>
      <c r="DM106" s="369" t="str">
        <f ca="1">+IF(OFFSET('Sanitation Data'!$I$31,0,10*ROW('Sanitation Data'!I100))="","",OFFSET('Sanitation Data'!$I$31,0,10*ROW('Sanitation Data'!I100)))</f>
        <v/>
      </c>
      <c r="DN106" s="369" t="str">
        <f ca="1">+IF(OFFSET('Sanitation Data'!$I$32,0,10*ROW('Sanitation Data'!I100))="","",OFFSET('Sanitation Data'!$I$32,0,10*ROW('Sanitation Data'!I100)))</f>
        <v/>
      </c>
      <c r="DO106" s="369" t="str">
        <f ca="1">+IF(OFFSET('Hygiene Data'!$D$11,0,10*ROW('Hygiene Data'!D100))="","",OFFSET('Hygiene Data'!$D$11,0,10*ROW('Hygiene Data'!D100)))</f>
        <v/>
      </c>
      <c r="DP106" s="369" t="str">
        <f ca="1">+IF(OFFSET('Hygiene Data'!$D$12,0,10*ROW('Hygiene Data'!D100))="","",OFFSET('Hygiene Data'!$D$12,0,10*ROW('Hygiene Data'!D100)))</f>
        <v/>
      </c>
      <c r="DQ106" s="369" t="str">
        <f ca="1">+IF(OFFSET('Hygiene Data'!$D$13,0,10*ROW('Hygiene Data'!D100))="","",OFFSET('Hygiene Data'!$D$13,0,10*ROW('Hygiene Data'!D100)))</f>
        <v/>
      </c>
      <c r="DR106" s="369" t="str">
        <f ca="1">+IF(OFFSET('Hygiene Data'!$E$11,0,10*ROW('Hygiene Data'!E100))="","",OFFSET('Hygiene Data'!$E$11,0,10*ROW('Hygiene Data'!E100)))</f>
        <v/>
      </c>
      <c r="DS106" s="369" t="str">
        <f ca="1">+IF(OFFSET('Hygiene Data'!$E$12,0,10*ROW('Hygiene Data'!E100))="","",OFFSET('Hygiene Data'!$E$12,0,10*ROW('Hygiene Data'!E100)))</f>
        <v/>
      </c>
      <c r="DT106" s="369" t="str">
        <f ca="1">+IF(OFFSET('Hygiene Data'!$E$13,0,10*ROW('Hygiene Data'!E100))="","",OFFSET('Hygiene Data'!$E$13,0,10*ROW('Hygiene Data'!E100)))</f>
        <v/>
      </c>
      <c r="DU106" s="369" t="str">
        <f ca="1">+IF(OFFSET('Hygiene Data'!$F$11,0,10*ROW('Hygiene Data'!F100))="","",OFFSET('Hygiene Data'!$F$11,0,10*ROW('Hygiene Data'!F100)))</f>
        <v/>
      </c>
      <c r="DV106" s="369" t="str">
        <f ca="1">+IF(OFFSET('Hygiene Data'!$F$12,0,10*ROW('Hygiene Data'!F100))="","",OFFSET('Hygiene Data'!$F$12,0,10*ROW('Hygiene Data'!F100)))</f>
        <v/>
      </c>
      <c r="DW106" s="369" t="str">
        <f ca="1">+IF(OFFSET('Hygiene Data'!$F$13,0,10*ROW('Hygiene Data'!F100))="","",OFFSET('Hygiene Data'!$F$13,0,10*ROW('Hygiene Data'!F100)))</f>
        <v/>
      </c>
      <c r="DX106" s="369" t="str">
        <f ca="1">+IF(OFFSET('Hygiene Data'!$G$11,0,10*ROW('Hygiene Data'!G100))="","",OFFSET('Hygiene Data'!$G$11,0,10*ROW('Hygiene Data'!G100)))</f>
        <v/>
      </c>
      <c r="DY106" s="369" t="str">
        <f ca="1">+IF(OFFSET('Hygiene Data'!$G$12,0,10*ROW('Hygiene Data'!G100))="","",OFFSET('Hygiene Data'!$G$12,0,10*ROW('Hygiene Data'!G100)))</f>
        <v/>
      </c>
      <c r="DZ106" s="369" t="str">
        <f ca="1">+IF(OFFSET('Hygiene Data'!$G$13,0,10*ROW('Hygiene Data'!G100))="","",OFFSET('Hygiene Data'!$G$13,0,10*ROW('Hygiene Data'!G100)))</f>
        <v/>
      </c>
      <c r="EA106" s="369" t="str">
        <f ca="1">+IF(OFFSET('Hygiene Data'!$H$11,0,10*ROW('Hygiene Data'!H100))="","",OFFSET('Hygiene Data'!$H$11,0,10*ROW('Hygiene Data'!H100)))</f>
        <v/>
      </c>
      <c r="EB106" s="369" t="str">
        <f ca="1">+IF(OFFSET('Hygiene Data'!$H$12,0,10*ROW('Hygiene Data'!H100))="","",OFFSET('Hygiene Data'!$H$12,0,10*ROW('Hygiene Data'!H100)))</f>
        <v/>
      </c>
      <c r="EC106" s="369" t="str">
        <f ca="1">+IF(OFFSET('Hygiene Data'!$H$13,0,10*ROW('Hygiene Data'!H100))="","",OFFSET('Hygiene Data'!$H$13,0,10*ROW('Hygiene Data'!H100)))</f>
        <v/>
      </c>
      <c r="ED106" s="369" t="str">
        <f ca="1">+IF(OFFSET('Hygiene Data'!$I$11,0,10*ROW('Hygiene Data'!I100))="","",OFFSET('Hygiene Data'!$I$11,0,10*ROW('Hygiene Data'!I100)))</f>
        <v/>
      </c>
      <c r="EE106" s="369" t="str">
        <f ca="1">+IF(OFFSET('Hygiene Data'!$I$12,0,10*ROW('Hygiene Data'!I100))="","",OFFSET('Hygiene Data'!$I$12,0,10*ROW('Hygiene Data'!I100)))</f>
        <v/>
      </c>
      <c r="EF106" s="369" t="str">
        <f ca="1">+IF(OFFSET('Hygiene Data'!$I$13,0,10*ROW('Hygiene Data'!I100))="","",OFFSET('Hygiene Data'!$I$13,0,10*ROW('Hygiene Data'!I100)))</f>
        <v/>
      </c>
    </row>
    <row r="107" spans="1:136" x14ac:dyDescent="0.25">
      <c r="A107" s="478" t="str">
        <f ca="1">+IF(OFFSET('Water Data'!$B$2,0,10*ROW('Water Data'!E101))="","",OFFSET('Water Data'!$B$2,0,10*ROW('Water Data'!E101)))</f>
        <v/>
      </c>
      <c r="B107" s="47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5" t="str">
        <f t="shared" ca="1" si="1"/>
        <v/>
      </c>
      <c r="D107" s="50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9" t="str">
        <f ca="1">+IF(OFFSET('Water Data'!$D$27,0,10*ROW('Water Data'!D101))="","",OFFSET('Water Data'!$D$27,0,10*ROW('Water Data'!D101)))</f>
        <v/>
      </c>
      <c r="BT107" s="369" t="str">
        <f ca="1">+IF(OFFSET('Water Data'!$D$28,0,10*ROW('Water Data'!D101))="","",OFFSET('Water Data'!$D$28,0,10*ROW('Water Data'!D101)))</f>
        <v/>
      </c>
      <c r="BU107" s="369" t="str">
        <f ca="1">+IF(OFFSET('Water Data'!$D$29,0,10*ROW('Water Data'!D101))="","",OFFSET('Water Data'!$D$29,0,10*ROW('Water Data'!D101)))</f>
        <v/>
      </c>
      <c r="BV107" s="369" t="str">
        <f ca="1">+IF(OFFSET('Water Data'!$E$27,0,10*ROW('Water Data'!E101))="","",OFFSET('Water Data'!$E$27,0,10*ROW('Water Data'!E101)))</f>
        <v/>
      </c>
      <c r="BW107" s="369" t="str">
        <f ca="1">+IF(OFFSET('Water Data'!$E$28,0,10*ROW('Water Data'!E101))="","",OFFSET('Water Data'!$E$28,0,10*ROW('Water Data'!E101)))</f>
        <v/>
      </c>
      <c r="BX107" s="369" t="str">
        <f ca="1">+IF(OFFSET('Water Data'!$E$29,0,10*ROW('Water Data'!E101))="","",OFFSET('Water Data'!$E$29,0,10*ROW('Water Data'!E101)))</f>
        <v/>
      </c>
      <c r="BY107" s="369" t="str">
        <f ca="1">+IF(OFFSET('Water Data'!$F$27,0,10*ROW('Water Data'!F101))="","",OFFSET('Water Data'!$F$27,0,10*ROW('Water Data'!F101)))</f>
        <v/>
      </c>
      <c r="BZ107" s="369" t="str">
        <f ca="1">+IF(OFFSET('Water Data'!$F$28,0,10*ROW('Water Data'!F101))="","",OFFSET('Water Data'!$F$28,0,10*ROW('Water Data'!F101)))</f>
        <v/>
      </c>
      <c r="CA107" s="369" t="str">
        <f ca="1">+IF(OFFSET('Water Data'!$F$29,0,10*ROW('Water Data'!F101))="","",OFFSET('Water Data'!$F$29,0,10*ROW('Water Data'!F101)))</f>
        <v/>
      </c>
      <c r="CB107" s="369" t="str">
        <f ca="1">+IF(OFFSET('Water Data'!$G$27,0,10*ROW('Water Data'!G101))="","",OFFSET('Water Data'!$G$27,0,10*ROW('Water Data'!G101)))</f>
        <v/>
      </c>
      <c r="CC107" s="369" t="str">
        <f ca="1">+IF(OFFSET('Water Data'!$G$28,0,10*ROW('Water Data'!G101))="","",OFFSET('Water Data'!$G$28,0,10*ROW('Water Data'!G101)))</f>
        <v/>
      </c>
      <c r="CD107" s="369" t="str">
        <f ca="1">+IF(OFFSET('Water Data'!$G$29,0,10*ROW('Water Data'!G101))="","",OFFSET('Water Data'!$G$29,0,10*ROW('Water Data'!G101)))</f>
        <v/>
      </c>
      <c r="CE107" s="369" t="str">
        <f ca="1">+IF(OFFSET('Water Data'!$H$27,0,10*ROW('Water Data'!H101))="","",OFFSET('Water Data'!$H$27,0,10*ROW('Water Data'!H101)))</f>
        <v/>
      </c>
      <c r="CF107" s="369" t="str">
        <f ca="1">+IF(OFFSET('Water Data'!$H$28,0,10*ROW('Water Data'!H101))="","",OFFSET('Water Data'!$H$28,0,10*ROW('Water Data'!H101)))</f>
        <v/>
      </c>
      <c r="CG107" s="369" t="str">
        <f ca="1">+IF(OFFSET('Water Data'!$H$29,0,10*ROW('Water Data'!H101))="","",OFFSET('Water Data'!$H$29,0,10*ROW('Water Data'!H101)))</f>
        <v/>
      </c>
      <c r="CH107" s="369" t="str">
        <f ca="1">+IF(OFFSET('Water Data'!$I$27,0,10*ROW('Water Data'!I101))="","",OFFSET('Water Data'!$I$27,0,10*ROW('Water Data'!I101)))</f>
        <v/>
      </c>
      <c r="CI107" s="369" t="str">
        <f ca="1">+IF(OFFSET('Water Data'!$I$28,0,10*ROW('Water Data'!I101))="","",OFFSET('Water Data'!$I$28,0,10*ROW('Water Data'!I101)))</f>
        <v/>
      </c>
      <c r="CJ107" s="369" t="str">
        <f ca="1">+IF(OFFSET('Water Data'!$I$29,0,10*ROW('Water Data'!I101))="","",OFFSET('Water Data'!$I$29,0,10*ROW('Water Data'!I101)))</f>
        <v/>
      </c>
      <c r="CK107" s="369" t="str">
        <f ca="1">+IF(OFFSET('Sanitation Data'!$D$28,0,10*ROW('Sanitation Data'!D101))="","",OFFSET('Sanitation Data'!$D$28,0,10*ROW('Sanitation Data'!D101)))</f>
        <v/>
      </c>
      <c r="CL107" s="369" t="str">
        <f ca="1">+IF(OFFSET('Sanitation Data'!$D$29,0,10*ROW('Sanitation Data'!D101))="","",OFFSET('Sanitation Data'!$D$29,0,10*ROW('Sanitation Data'!D101)))</f>
        <v/>
      </c>
      <c r="CM107" s="369" t="str">
        <f ca="1">+IF(OFFSET('Sanitation Data'!$D$30,0,10*ROW('Sanitation Data'!D101))="","",OFFSET('Sanitation Data'!$D$30,0,10*ROW('Sanitation Data'!D101)))</f>
        <v/>
      </c>
      <c r="CN107" s="369" t="str">
        <f ca="1">+IF(OFFSET('Sanitation Data'!$D$31,0,10*ROW('Sanitation Data'!D101))="","",OFFSET('Sanitation Data'!$D$31,0,10*ROW('Sanitation Data'!D101)))</f>
        <v/>
      </c>
      <c r="CO107" s="369" t="str">
        <f ca="1">+IF(OFFSET('Sanitation Data'!$D$32,0,10*ROW('Sanitation Data'!D101))="","",OFFSET('Sanitation Data'!$D$32,0,10*ROW('Sanitation Data'!D101)))</f>
        <v/>
      </c>
      <c r="CP107" s="369" t="str">
        <f ca="1">+IF(OFFSET('Sanitation Data'!$E$28,0,10*ROW('Sanitation Data'!E101))="","",OFFSET('Sanitation Data'!$E$28,0,10*ROW('Sanitation Data'!E101)))</f>
        <v/>
      </c>
      <c r="CQ107" s="369" t="str">
        <f ca="1">+IF(OFFSET('Sanitation Data'!$E$29,0,10*ROW('Sanitation Data'!E101))="","",OFFSET('Sanitation Data'!$E$29,0,10*ROW('Sanitation Data'!E101)))</f>
        <v/>
      </c>
      <c r="CR107" s="369" t="str">
        <f ca="1">+IF(OFFSET('Sanitation Data'!$E$30,0,10*ROW('Sanitation Data'!E101))="","",OFFSET('Sanitation Data'!$E$30,0,10*ROW('Sanitation Data'!E101)))</f>
        <v/>
      </c>
      <c r="CS107" s="369" t="str">
        <f ca="1">+IF(OFFSET('Sanitation Data'!$E$31,0,10*ROW('Sanitation Data'!E101))="","",OFFSET('Sanitation Data'!$E$31,0,10*ROW('Sanitation Data'!E101)))</f>
        <v/>
      </c>
      <c r="CT107" s="369" t="str">
        <f ca="1">+IF(OFFSET('Sanitation Data'!$E$32,0,10*ROW('Sanitation Data'!E101))="","",OFFSET('Sanitation Data'!$E$32,0,10*ROW('Sanitation Data'!E101)))</f>
        <v/>
      </c>
      <c r="CU107" s="369" t="str">
        <f ca="1">+IF(OFFSET('Sanitation Data'!$F$28,0,10*ROW('Sanitation Data'!F101))="","",OFFSET('Sanitation Data'!$F$28,0,10*ROW('Sanitation Data'!F101)))</f>
        <v/>
      </c>
      <c r="CV107" s="369" t="str">
        <f ca="1">+IF(OFFSET('Sanitation Data'!$F$29,0,10*ROW('Sanitation Data'!F101))="","",OFFSET('Sanitation Data'!$F$29,0,10*ROW('Sanitation Data'!F101)))</f>
        <v/>
      </c>
      <c r="CW107" s="369" t="str">
        <f ca="1">+IF(OFFSET('Sanitation Data'!$F$30,0,10*ROW('Sanitation Data'!F101))="","",OFFSET('Sanitation Data'!$F$30,0,10*ROW('Sanitation Data'!F101)))</f>
        <v/>
      </c>
      <c r="CX107" s="369" t="str">
        <f ca="1">+IF(OFFSET('Sanitation Data'!$F$31,0,10*ROW('Sanitation Data'!F101))="","",OFFSET('Sanitation Data'!$F$31,0,10*ROW('Sanitation Data'!F101)))</f>
        <v/>
      </c>
      <c r="CY107" s="369" t="str">
        <f ca="1">+IF(OFFSET('Sanitation Data'!$F$32,0,10*ROW('Sanitation Data'!F101))="","",OFFSET('Sanitation Data'!$F$32,0,10*ROW('Sanitation Data'!F101)))</f>
        <v/>
      </c>
      <c r="CZ107" s="369" t="str">
        <f ca="1">+IF(OFFSET('Sanitation Data'!$G$28,0,10*ROW('Sanitation Data'!G101))="","",OFFSET('Sanitation Data'!$G$28,0,10*ROW('Sanitation Data'!G101)))</f>
        <v/>
      </c>
      <c r="DA107" s="369" t="str">
        <f ca="1">+IF(OFFSET('Sanitation Data'!$G$29,0,10*ROW('Sanitation Data'!G101))="","",OFFSET('Sanitation Data'!$G$29,0,10*ROW('Sanitation Data'!G101)))</f>
        <v/>
      </c>
      <c r="DB107" s="369" t="str">
        <f ca="1">+IF(OFFSET('Sanitation Data'!$G$30,0,10*ROW('Sanitation Data'!G101))="","",OFFSET('Sanitation Data'!$G$30,0,10*ROW('Sanitation Data'!G101)))</f>
        <v/>
      </c>
      <c r="DC107" s="369" t="str">
        <f ca="1">+IF(OFFSET('Sanitation Data'!$G$31,0,10*ROW('Sanitation Data'!G101))="","",OFFSET('Sanitation Data'!$G$31,0,10*ROW('Sanitation Data'!G101)))</f>
        <v/>
      </c>
      <c r="DD107" s="369" t="str">
        <f ca="1">+IF(OFFSET('Sanitation Data'!$G$32,0,10*ROW('Sanitation Data'!G101))="","",OFFSET('Sanitation Data'!$G$32,0,10*ROW('Sanitation Data'!G101)))</f>
        <v/>
      </c>
      <c r="DE107" s="369" t="str">
        <f ca="1">+IF(OFFSET('Sanitation Data'!$H$28,0,10*ROW('Sanitation Data'!H101))="","",OFFSET('Sanitation Data'!$H$28,0,10*ROW('Sanitation Data'!H101)))</f>
        <v/>
      </c>
      <c r="DF107" s="369" t="str">
        <f ca="1">+IF(OFFSET('Sanitation Data'!$H$29,0,10*ROW('Sanitation Data'!H101))="","",OFFSET('Sanitation Data'!$H$29,0,10*ROW('Sanitation Data'!H101)))</f>
        <v/>
      </c>
      <c r="DG107" s="369" t="str">
        <f ca="1">+IF(OFFSET('Sanitation Data'!$H$30,0,10*ROW('Sanitation Data'!H101))="","",OFFSET('Sanitation Data'!$H$30,0,10*ROW('Sanitation Data'!H101)))</f>
        <v/>
      </c>
      <c r="DH107" s="369" t="str">
        <f ca="1">+IF(OFFSET('Sanitation Data'!$H$31,0,10*ROW('Sanitation Data'!H101))="","",OFFSET('Sanitation Data'!$H$31,0,10*ROW('Sanitation Data'!H101)))</f>
        <v/>
      </c>
      <c r="DI107" s="369" t="str">
        <f ca="1">+IF(OFFSET('Sanitation Data'!$H$32,0,10*ROW('Sanitation Data'!H101))="","",OFFSET('Sanitation Data'!$H$32,0,10*ROW('Sanitation Data'!H101)))</f>
        <v/>
      </c>
      <c r="DJ107" s="369" t="str">
        <f ca="1">+IF(OFFSET('Sanitation Data'!$I$28,0,10*ROW('Sanitation Data'!I101))="","",OFFSET('Sanitation Data'!$I$28,0,10*ROW('Sanitation Data'!I101)))</f>
        <v/>
      </c>
      <c r="DK107" s="369" t="str">
        <f ca="1">+IF(OFFSET('Sanitation Data'!$I$29,0,10*ROW('Sanitation Data'!I101))="","",OFFSET('Sanitation Data'!$I$29,0,10*ROW('Sanitation Data'!I101)))</f>
        <v/>
      </c>
      <c r="DL107" s="369" t="str">
        <f ca="1">+IF(OFFSET('Sanitation Data'!$I$30,0,10*ROW('Sanitation Data'!I101))="","",OFFSET('Sanitation Data'!$I$30,0,10*ROW('Sanitation Data'!I101)))</f>
        <v/>
      </c>
      <c r="DM107" s="369" t="str">
        <f ca="1">+IF(OFFSET('Sanitation Data'!$I$31,0,10*ROW('Sanitation Data'!I101))="","",OFFSET('Sanitation Data'!$I$31,0,10*ROW('Sanitation Data'!I101)))</f>
        <v/>
      </c>
      <c r="DN107" s="369" t="str">
        <f ca="1">+IF(OFFSET('Sanitation Data'!$I$32,0,10*ROW('Sanitation Data'!I101))="","",OFFSET('Sanitation Data'!$I$32,0,10*ROW('Sanitation Data'!I101)))</f>
        <v/>
      </c>
      <c r="DO107" s="369" t="str">
        <f ca="1">+IF(OFFSET('Hygiene Data'!$D$11,0,10*ROW('Hygiene Data'!D101))="","",OFFSET('Hygiene Data'!$D$11,0,10*ROW('Hygiene Data'!D101)))</f>
        <v/>
      </c>
      <c r="DP107" s="369" t="str">
        <f ca="1">+IF(OFFSET('Hygiene Data'!$D$12,0,10*ROW('Hygiene Data'!D101))="","",OFFSET('Hygiene Data'!$D$12,0,10*ROW('Hygiene Data'!D101)))</f>
        <v/>
      </c>
      <c r="DQ107" s="369" t="str">
        <f ca="1">+IF(OFFSET('Hygiene Data'!$D$13,0,10*ROW('Hygiene Data'!D101))="","",OFFSET('Hygiene Data'!$D$13,0,10*ROW('Hygiene Data'!D101)))</f>
        <v/>
      </c>
      <c r="DR107" s="369" t="str">
        <f ca="1">+IF(OFFSET('Hygiene Data'!$E$11,0,10*ROW('Hygiene Data'!E101))="","",OFFSET('Hygiene Data'!$E$11,0,10*ROW('Hygiene Data'!E101)))</f>
        <v/>
      </c>
      <c r="DS107" s="369" t="str">
        <f ca="1">+IF(OFFSET('Hygiene Data'!$E$12,0,10*ROW('Hygiene Data'!E101))="","",OFFSET('Hygiene Data'!$E$12,0,10*ROW('Hygiene Data'!E101)))</f>
        <v/>
      </c>
      <c r="DT107" s="369" t="str">
        <f ca="1">+IF(OFFSET('Hygiene Data'!$E$13,0,10*ROW('Hygiene Data'!E101))="","",OFFSET('Hygiene Data'!$E$13,0,10*ROW('Hygiene Data'!E101)))</f>
        <v/>
      </c>
      <c r="DU107" s="369" t="str">
        <f ca="1">+IF(OFFSET('Hygiene Data'!$F$11,0,10*ROW('Hygiene Data'!F101))="","",OFFSET('Hygiene Data'!$F$11,0,10*ROW('Hygiene Data'!F101)))</f>
        <v/>
      </c>
      <c r="DV107" s="369" t="str">
        <f ca="1">+IF(OFFSET('Hygiene Data'!$F$12,0,10*ROW('Hygiene Data'!F101))="","",OFFSET('Hygiene Data'!$F$12,0,10*ROW('Hygiene Data'!F101)))</f>
        <v/>
      </c>
      <c r="DW107" s="369" t="str">
        <f ca="1">+IF(OFFSET('Hygiene Data'!$F$13,0,10*ROW('Hygiene Data'!F101))="","",OFFSET('Hygiene Data'!$F$13,0,10*ROW('Hygiene Data'!F101)))</f>
        <v/>
      </c>
      <c r="DX107" s="369" t="str">
        <f ca="1">+IF(OFFSET('Hygiene Data'!$G$11,0,10*ROW('Hygiene Data'!G101))="","",OFFSET('Hygiene Data'!$G$11,0,10*ROW('Hygiene Data'!G101)))</f>
        <v/>
      </c>
      <c r="DY107" s="369" t="str">
        <f ca="1">+IF(OFFSET('Hygiene Data'!$G$12,0,10*ROW('Hygiene Data'!G101))="","",OFFSET('Hygiene Data'!$G$12,0,10*ROW('Hygiene Data'!G101)))</f>
        <v/>
      </c>
      <c r="DZ107" s="369" t="str">
        <f ca="1">+IF(OFFSET('Hygiene Data'!$G$13,0,10*ROW('Hygiene Data'!G101))="","",OFFSET('Hygiene Data'!$G$13,0,10*ROW('Hygiene Data'!G101)))</f>
        <v/>
      </c>
      <c r="EA107" s="369" t="str">
        <f ca="1">+IF(OFFSET('Hygiene Data'!$H$11,0,10*ROW('Hygiene Data'!H101))="","",OFFSET('Hygiene Data'!$H$11,0,10*ROW('Hygiene Data'!H101)))</f>
        <v/>
      </c>
      <c r="EB107" s="369" t="str">
        <f ca="1">+IF(OFFSET('Hygiene Data'!$H$12,0,10*ROW('Hygiene Data'!H101))="","",OFFSET('Hygiene Data'!$H$12,0,10*ROW('Hygiene Data'!H101)))</f>
        <v/>
      </c>
      <c r="EC107" s="369" t="str">
        <f ca="1">+IF(OFFSET('Hygiene Data'!$H$13,0,10*ROW('Hygiene Data'!H101))="","",OFFSET('Hygiene Data'!$H$13,0,10*ROW('Hygiene Data'!H101)))</f>
        <v/>
      </c>
      <c r="ED107" s="369" t="str">
        <f ca="1">+IF(OFFSET('Hygiene Data'!$I$11,0,10*ROW('Hygiene Data'!I101))="","",OFFSET('Hygiene Data'!$I$11,0,10*ROW('Hygiene Data'!I101)))</f>
        <v/>
      </c>
      <c r="EE107" s="369" t="str">
        <f ca="1">+IF(OFFSET('Hygiene Data'!$I$12,0,10*ROW('Hygiene Data'!I101))="","",OFFSET('Hygiene Data'!$I$12,0,10*ROW('Hygiene Data'!I101)))</f>
        <v/>
      </c>
      <c r="EF107" s="369" t="str">
        <f ca="1">+IF(OFFSET('Hygiene Data'!$I$13,0,10*ROW('Hygiene Data'!I101))="","",OFFSET('Hygiene Data'!$I$13,0,10*ROW('Hygiene Data'!I101)))</f>
        <v/>
      </c>
    </row>
    <row r="108" spans="1:136" x14ac:dyDescent="0.25">
      <c r="A108" s="478" t="str">
        <f ca="1">+IF(OFFSET('Water Data'!$B$2,0,10*ROW('Water Data'!E102))="","",OFFSET('Water Data'!$B$2,0,10*ROW('Water Data'!E102)))</f>
        <v/>
      </c>
      <c r="B108" s="47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5" t="str">
        <f t="shared" ca="1" si="1"/>
        <v/>
      </c>
      <c r="D108" s="50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9" t="str">
        <f ca="1">+IF(OFFSET('Water Data'!$D$27,0,10*ROW('Water Data'!D102))="","",OFFSET('Water Data'!$D$27,0,10*ROW('Water Data'!D102)))</f>
        <v/>
      </c>
      <c r="BT108" s="369" t="str">
        <f ca="1">+IF(OFFSET('Water Data'!$D$28,0,10*ROW('Water Data'!D102))="","",OFFSET('Water Data'!$D$28,0,10*ROW('Water Data'!D102)))</f>
        <v/>
      </c>
      <c r="BU108" s="369" t="str">
        <f ca="1">+IF(OFFSET('Water Data'!$D$29,0,10*ROW('Water Data'!D102))="","",OFFSET('Water Data'!$D$29,0,10*ROW('Water Data'!D102)))</f>
        <v/>
      </c>
      <c r="BV108" s="369" t="str">
        <f ca="1">+IF(OFFSET('Water Data'!$E$27,0,10*ROW('Water Data'!E102))="","",OFFSET('Water Data'!$E$27,0,10*ROW('Water Data'!E102)))</f>
        <v/>
      </c>
      <c r="BW108" s="369" t="str">
        <f ca="1">+IF(OFFSET('Water Data'!$E$28,0,10*ROW('Water Data'!E102))="","",OFFSET('Water Data'!$E$28,0,10*ROW('Water Data'!E102)))</f>
        <v/>
      </c>
      <c r="BX108" s="369" t="str">
        <f ca="1">+IF(OFFSET('Water Data'!$E$29,0,10*ROW('Water Data'!E102))="","",OFFSET('Water Data'!$E$29,0,10*ROW('Water Data'!E102)))</f>
        <v/>
      </c>
      <c r="BY108" s="369" t="str">
        <f ca="1">+IF(OFFSET('Water Data'!$F$27,0,10*ROW('Water Data'!F102))="","",OFFSET('Water Data'!$F$27,0,10*ROW('Water Data'!F102)))</f>
        <v/>
      </c>
      <c r="BZ108" s="369" t="str">
        <f ca="1">+IF(OFFSET('Water Data'!$F$28,0,10*ROW('Water Data'!F102))="","",OFFSET('Water Data'!$F$28,0,10*ROW('Water Data'!F102)))</f>
        <v/>
      </c>
      <c r="CA108" s="369" t="str">
        <f ca="1">+IF(OFFSET('Water Data'!$F$29,0,10*ROW('Water Data'!F102))="","",OFFSET('Water Data'!$F$29,0,10*ROW('Water Data'!F102)))</f>
        <v/>
      </c>
      <c r="CB108" s="369" t="str">
        <f ca="1">+IF(OFFSET('Water Data'!$G$27,0,10*ROW('Water Data'!G102))="","",OFFSET('Water Data'!$G$27,0,10*ROW('Water Data'!G102)))</f>
        <v/>
      </c>
      <c r="CC108" s="369" t="str">
        <f ca="1">+IF(OFFSET('Water Data'!$G$28,0,10*ROW('Water Data'!G102))="","",OFFSET('Water Data'!$G$28,0,10*ROW('Water Data'!G102)))</f>
        <v/>
      </c>
      <c r="CD108" s="369" t="str">
        <f ca="1">+IF(OFFSET('Water Data'!$G$29,0,10*ROW('Water Data'!G102))="","",OFFSET('Water Data'!$G$29,0,10*ROW('Water Data'!G102)))</f>
        <v/>
      </c>
      <c r="CE108" s="369" t="str">
        <f ca="1">+IF(OFFSET('Water Data'!$H$27,0,10*ROW('Water Data'!H102))="","",OFFSET('Water Data'!$H$27,0,10*ROW('Water Data'!H102)))</f>
        <v/>
      </c>
      <c r="CF108" s="369" t="str">
        <f ca="1">+IF(OFFSET('Water Data'!$H$28,0,10*ROW('Water Data'!H102))="","",OFFSET('Water Data'!$H$28,0,10*ROW('Water Data'!H102)))</f>
        <v/>
      </c>
      <c r="CG108" s="369" t="str">
        <f ca="1">+IF(OFFSET('Water Data'!$H$29,0,10*ROW('Water Data'!H102))="","",OFFSET('Water Data'!$H$29,0,10*ROW('Water Data'!H102)))</f>
        <v/>
      </c>
      <c r="CH108" s="369" t="str">
        <f ca="1">+IF(OFFSET('Water Data'!$I$27,0,10*ROW('Water Data'!I102))="","",OFFSET('Water Data'!$I$27,0,10*ROW('Water Data'!I102)))</f>
        <v/>
      </c>
      <c r="CI108" s="369" t="str">
        <f ca="1">+IF(OFFSET('Water Data'!$I$28,0,10*ROW('Water Data'!I102))="","",OFFSET('Water Data'!$I$28,0,10*ROW('Water Data'!I102)))</f>
        <v/>
      </c>
      <c r="CJ108" s="369" t="str">
        <f ca="1">+IF(OFFSET('Water Data'!$I$29,0,10*ROW('Water Data'!I102))="","",OFFSET('Water Data'!$I$29,0,10*ROW('Water Data'!I102)))</f>
        <v/>
      </c>
      <c r="CK108" s="369" t="str">
        <f ca="1">+IF(OFFSET('Sanitation Data'!$D$28,0,10*ROW('Sanitation Data'!D102))="","",OFFSET('Sanitation Data'!$D$28,0,10*ROW('Sanitation Data'!D102)))</f>
        <v/>
      </c>
      <c r="CL108" s="369" t="str">
        <f ca="1">+IF(OFFSET('Sanitation Data'!$D$29,0,10*ROW('Sanitation Data'!D102))="","",OFFSET('Sanitation Data'!$D$29,0,10*ROW('Sanitation Data'!D102)))</f>
        <v/>
      </c>
      <c r="CM108" s="369" t="str">
        <f ca="1">+IF(OFFSET('Sanitation Data'!$D$30,0,10*ROW('Sanitation Data'!D102))="","",OFFSET('Sanitation Data'!$D$30,0,10*ROW('Sanitation Data'!D102)))</f>
        <v/>
      </c>
      <c r="CN108" s="369" t="str">
        <f ca="1">+IF(OFFSET('Sanitation Data'!$D$31,0,10*ROW('Sanitation Data'!D102))="","",OFFSET('Sanitation Data'!$D$31,0,10*ROW('Sanitation Data'!D102)))</f>
        <v/>
      </c>
      <c r="CO108" s="369" t="str">
        <f ca="1">+IF(OFFSET('Sanitation Data'!$D$32,0,10*ROW('Sanitation Data'!D102))="","",OFFSET('Sanitation Data'!$D$32,0,10*ROW('Sanitation Data'!D102)))</f>
        <v/>
      </c>
      <c r="CP108" s="369" t="str">
        <f ca="1">+IF(OFFSET('Sanitation Data'!$E$28,0,10*ROW('Sanitation Data'!E102))="","",OFFSET('Sanitation Data'!$E$28,0,10*ROW('Sanitation Data'!E102)))</f>
        <v/>
      </c>
      <c r="CQ108" s="369" t="str">
        <f ca="1">+IF(OFFSET('Sanitation Data'!$E$29,0,10*ROW('Sanitation Data'!E102))="","",OFFSET('Sanitation Data'!$E$29,0,10*ROW('Sanitation Data'!E102)))</f>
        <v/>
      </c>
      <c r="CR108" s="369" t="str">
        <f ca="1">+IF(OFFSET('Sanitation Data'!$E$30,0,10*ROW('Sanitation Data'!E102))="","",OFFSET('Sanitation Data'!$E$30,0,10*ROW('Sanitation Data'!E102)))</f>
        <v/>
      </c>
      <c r="CS108" s="369" t="str">
        <f ca="1">+IF(OFFSET('Sanitation Data'!$E$31,0,10*ROW('Sanitation Data'!E102))="","",OFFSET('Sanitation Data'!$E$31,0,10*ROW('Sanitation Data'!E102)))</f>
        <v/>
      </c>
      <c r="CT108" s="369" t="str">
        <f ca="1">+IF(OFFSET('Sanitation Data'!$E$32,0,10*ROW('Sanitation Data'!E102))="","",OFFSET('Sanitation Data'!$E$32,0,10*ROW('Sanitation Data'!E102)))</f>
        <v/>
      </c>
      <c r="CU108" s="369" t="str">
        <f ca="1">+IF(OFFSET('Sanitation Data'!$F$28,0,10*ROW('Sanitation Data'!F102))="","",OFFSET('Sanitation Data'!$F$28,0,10*ROW('Sanitation Data'!F102)))</f>
        <v/>
      </c>
      <c r="CV108" s="369" t="str">
        <f ca="1">+IF(OFFSET('Sanitation Data'!$F$29,0,10*ROW('Sanitation Data'!F102))="","",OFFSET('Sanitation Data'!$F$29,0,10*ROW('Sanitation Data'!F102)))</f>
        <v/>
      </c>
      <c r="CW108" s="369" t="str">
        <f ca="1">+IF(OFFSET('Sanitation Data'!$F$30,0,10*ROW('Sanitation Data'!F102))="","",OFFSET('Sanitation Data'!$F$30,0,10*ROW('Sanitation Data'!F102)))</f>
        <v/>
      </c>
      <c r="CX108" s="369" t="str">
        <f ca="1">+IF(OFFSET('Sanitation Data'!$F$31,0,10*ROW('Sanitation Data'!F102))="","",OFFSET('Sanitation Data'!$F$31,0,10*ROW('Sanitation Data'!F102)))</f>
        <v/>
      </c>
      <c r="CY108" s="369" t="str">
        <f ca="1">+IF(OFFSET('Sanitation Data'!$F$32,0,10*ROW('Sanitation Data'!F102))="","",OFFSET('Sanitation Data'!$F$32,0,10*ROW('Sanitation Data'!F102)))</f>
        <v/>
      </c>
      <c r="CZ108" s="369" t="str">
        <f ca="1">+IF(OFFSET('Sanitation Data'!$G$28,0,10*ROW('Sanitation Data'!G102))="","",OFFSET('Sanitation Data'!$G$28,0,10*ROW('Sanitation Data'!G102)))</f>
        <v/>
      </c>
      <c r="DA108" s="369" t="str">
        <f ca="1">+IF(OFFSET('Sanitation Data'!$G$29,0,10*ROW('Sanitation Data'!G102))="","",OFFSET('Sanitation Data'!$G$29,0,10*ROW('Sanitation Data'!G102)))</f>
        <v/>
      </c>
      <c r="DB108" s="369" t="str">
        <f ca="1">+IF(OFFSET('Sanitation Data'!$G$30,0,10*ROW('Sanitation Data'!G102))="","",OFFSET('Sanitation Data'!$G$30,0,10*ROW('Sanitation Data'!G102)))</f>
        <v/>
      </c>
      <c r="DC108" s="369" t="str">
        <f ca="1">+IF(OFFSET('Sanitation Data'!$G$31,0,10*ROW('Sanitation Data'!G102))="","",OFFSET('Sanitation Data'!$G$31,0,10*ROW('Sanitation Data'!G102)))</f>
        <v/>
      </c>
      <c r="DD108" s="369" t="str">
        <f ca="1">+IF(OFFSET('Sanitation Data'!$G$32,0,10*ROW('Sanitation Data'!G102))="","",OFFSET('Sanitation Data'!$G$32,0,10*ROW('Sanitation Data'!G102)))</f>
        <v/>
      </c>
      <c r="DE108" s="369" t="str">
        <f ca="1">+IF(OFFSET('Sanitation Data'!$H$28,0,10*ROW('Sanitation Data'!H102))="","",OFFSET('Sanitation Data'!$H$28,0,10*ROW('Sanitation Data'!H102)))</f>
        <v/>
      </c>
      <c r="DF108" s="369" t="str">
        <f ca="1">+IF(OFFSET('Sanitation Data'!$H$29,0,10*ROW('Sanitation Data'!H102))="","",OFFSET('Sanitation Data'!$H$29,0,10*ROW('Sanitation Data'!H102)))</f>
        <v/>
      </c>
      <c r="DG108" s="369" t="str">
        <f ca="1">+IF(OFFSET('Sanitation Data'!$H$30,0,10*ROW('Sanitation Data'!H102))="","",OFFSET('Sanitation Data'!$H$30,0,10*ROW('Sanitation Data'!H102)))</f>
        <v/>
      </c>
      <c r="DH108" s="369" t="str">
        <f ca="1">+IF(OFFSET('Sanitation Data'!$H$31,0,10*ROW('Sanitation Data'!H102))="","",OFFSET('Sanitation Data'!$H$31,0,10*ROW('Sanitation Data'!H102)))</f>
        <v/>
      </c>
      <c r="DI108" s="369" t="str">
        <f ca="1">+IF(OFFSET('Sanitation Data'!$H$32,0,10*ROW('Sanitation Data'!H102))="","",OFFSET('Sanitation Data'!$H$32,0,10*ROW('Sanitation Data'!H102)))</f>
        <v/>
      </c>
      <c r="DJ108" s="369" t="str">
        <f ca="1">+IF(OFFSET('Sanitation Data'!$I$28,0,10*ROW('Sanitation Data'!I102))="","",OFFSET('Sanitation Data'!$I$28,0,10*ROW('Sanitation Data'!I102)))</f>
        <v/>
      </c>
      <c r="DK108" s="369" t="str">
        <f ca="1">+IF(OFFSET('Sanitation Data'!$I$29,0,10*ROW('Sanitation Data'!I102))="","",OFFSET('Sanitation Data'!$I$29,0,10*ROW('Sanitation Data'!I102)))</f>
        <v/>
      </c>
      <c r="DL108" s="369" t="str">
        <f ca="1">+IF(OFFSET('Sanitation Data'!$I$30,0,10*ROW('Sanitation Data'!I102))="","",OFFSET('Sanitation Data'!$I$30,0,10*ROW('Sanitation Data'!I102)))</f>
        <v/>
      </c>
      <c r="DM108" s="369" t="str">
        <f ca="1">+IF(OFFSET('Sanitation Data'!$I$31,0,10*ROW('Sanitation Data'!I102))="","",OFFSET('Sanitation Data'!$I$31,0,10*ROW('Sanitation Data'!I102)))</f>
        <v/>
      </c>
      <c r="DN108" s="369" t="str">
        <f ca="1">+IF(OFFSET('Sanitation Data'!$I$32,0,10*ROW('Sanitation Data'!I102))="","",OFFSET('Sanitation Data'!$I$32,0,10*ROW('Sanitation Data'!I102)))</f>
        <v/>
      </c>
      <c r="DO108" s="369" t="str">
        <f ca="1">+IF(OFFSET('Hygiene Data'!$D$11,0,10*ROW('Hygiene Data'!D102))="","",OFFSET('Hygiene Data'!$D$11,0,10*ROW('Hygiene Data'!D102)))</f>
        <v/>
      </c>
      <c r="DP108" s="369" t="str">
        <f ca="1">+IF(OFFSET('Hygiene Data'!$D$12,0,10*ROW('Hygiene Data'!D102))="","",OFFSET('Hygiene Data'!$D$12,0,10*ROW('Hygiene Data'!D102)))</f>
        <v/>
      </c>
      <c r="DQ108" s="369" t="str">
        <f ca="1">+IF(OFFSET('Hygiene Data'!$D$13,0,10*ROW('Hygiene Data'!D102))="","",OFFSET('Hygiene Data'!$D$13,0,10*ROW('Hygiene Data'!D102)))</f>
        <v/>
      </c>
      <c r="DR108" s="369" t="str">
        <f ca="1">+IF(OFFSET('Hygiene Data'!$E$11,0,10*ROW('Hygiene Data'!E102))="","",OFFSET('Hygiene Data'!$E$11,0,10*ROW('Hygiene Data'!E102)))</f>
        <v/>
      </c>
      <c r="DS108" s="369" t="str">
        <f ca="1">+IF(OFFSET('Hygiene Data'!$E$12,0,10*ROW('Hygiene Data'!E102))="","",OFFSET('Hygiene Data'!$E$12,0,10*ROW('Hygiene Data'!E102)))</f>
        <v/>
      </c>
      <c r="DT108" s="369" t="str">
        <f ca="1">+IF(OFFSET('Hygiene Data'!$E$13,0,10*ROW('Hygiene Data'!E102))="","",OFFSET('Hygiene Data'!$E$13,0,10*ROW('Hygiene Data'!E102)))</f>
        <v/>
      </c>
      <c r="DU108" s="369" t="str">
        <f ca="1">+IF(OFFSET('Hygiene Data'!$F$11,0,10*ROW('Hygiene Data'!F102))="","",OFFSET('Hygiene Data'!$F$11,0,10*ROW('Hygiene Data'!F102)))</f>
        <v/>
      </c>
      <c r="DV108" s="369" t="str">
        <f ca="1">+IF(OFFSET('Hygiene Data'!$F$12,0,10*ROW('Hygiene Data'!F102))="","",OFFSET('Hygiene Data'!$F$12,0,10*ROW('Hygiene Data'!F102)))</f>
        <v/>
      </c>
      <c r="DW108" s="369" t="str">
        <f ca="1">+IF(OFFSET('Hygiene Data'!$F$13,0,10*ROW('Hygiene Data'!F102))="","",OFFSET('Hygiene Data'!$F$13,0,10*ROW('Hygiene Data'!F102)))</f>
        <v/>
      </c>
      <c r="DX108" s="369" t="str">
        <f ca="1">+IF(OFFSET('Hygiene Data'!$G$11,0,10*ROW('Hygiene Data'!G102))="","",OFFSET('Hygiene Data'!$G$11,0,10*ROW('Hygiene Data'!G102)))</f>
        <v/>
      </c>
      <c r="DY108" s="369" t="str">
        <f ca="1">+IF(OFFSET('Hygiene Data'!$G$12,0,10*ROW('Hygiene Data'!G102))="","",OFFSET('Hygiene Data'!$G$12,0,10*ROW('Hygiene Data'!G102)))</f>
        <v/>
      </c>
      <c r="DZ108" s="369" t="str">
        <f ca="1">+IF(OFFSET('Hygiene Data'!$G$13,0,10*ROW('Hygiene Data'!G102))="","",OFFSET('Hygiene Data'!$G$13,0,10*ROW('Hygiene Data'!G102)))</f>
        <v/>
      </c>
      <c r="EA108" s="369" t="str">
        <f ca="1">+IF(OFFSET('Hygiene Data'!$H$11,0,10*ROW('Hygiene Data'!H102))="","",OFFSET('Hygiene Data'!$H$11,0,10*ROW('Hygiene Data'!H102)))</f>
        <v/>
      </c>
      <c r="EB108" s="369" t="str">
        <f ca="1">+IF(OFFSET('Hygiene Data'!$H$12,0,10*ROW('Hygiene Data'!H102))="","",OFFSET('Hygiene Data'!$H$12,0,10*ROW('Hygiene Data'!H102)))</f>
        <v/>
      </c>
      <c r="EC108" s="369" t="str">
        <f ca="1">+IF(OFFSET('Hygiene Data'!$H$13,0,10*ROW('Hygiene Data'!H102))="","",OFFSET('Hygiene Data'!$H$13,0,10*ROW('Hygiene Data'!H102)))</f>
        <v/>
      </c>
      <c r="ED108" s="369" t="str">
        <f ca="1">+IF(OFFSET('Hygiene Data'!$I$11,0,10*ROW('Hygiene Data'!I102))="","",OFFSET('Hygiene Data'!$I$11,0,10*ROW('Hygiene Data'!I102)))</f>
        <v/>
      </c>
      <c r="EE108" s="369" t="str">
        <f ca="1">+IF(OFFSET('Hygiene Data'!$I$12,0,10*ROW('Hygiene Data'!I102))="","",OFFSET('Hygiene Data'!$I$12,0,10*ROW('Hygiene Data'!I102)))</f>
        <v/>
      </c>
      <c r="EF108" s="369" t="str">
        <f ca="1">+IF(OFFSET('Hygiene Data'!$I$13,0,10*ROW('Hygiene Data'!I102))="","",OFFSET('Hygiene Data'!$I$13,0,10*ROW('Hygiene Data'!I102)))</f>
        <v/>
      </c>
    </row>
    <row r="109" spans="1:136" x14ac:dyDescent="0.25">
      <c r="A109" s="478" t="str">
        <f ca="1">+IF(OFFSET('Water Data'!$B$2,0,10*ROW('Water Data'!E103))="","",OFFSET('Water Data'!$B$2,0,10*ROW('Water Data'!E103)))</f>
        <v/>
      </c>
      <c r="B109" s="47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5" t="str">
        <f t="shared" ca="1" si="1"/>
        <v/>
      </c>
      <c r="D109" s="50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9" t="str">
        <f ca="1">+IF(OFFSET('Water Data'!$D$27,0,10*ROW('Water Data'!D103))="","",OFFSET('Water Data'!$D$27,0,10*ROW('Water Data'!D103)))</f>
        <v/>
      </c>
      <c r="BT109" s="369" t="str">
        <f ca="1">+IF(OFFSET('Water Data'!$D$28,0,10*ROW('Water Data'!D103))="","",OFFSET('Water Data'!$D$28,0,10*ROW('Water Data'!D103)))</f>
        <v/>
      </c>
      <c r="BU109" s="369" t="str">
        <f ca="1">+IF(OFFSET('Water Data'!$D$29,0,10*ROW('Water Data'!D103))="","",OFFSET('Water Data'!$D$29,0,10*ROW('Water Data'!D103)))</f>
        <v/>
      </c>
      <c r="BV109" s="369" t="str">
        <f ca="1">+IF(OFFSET('Water Data'!$E$27,0,10*ROW('Water Data'!E103))="","",OFFSET('Water Data'!$E$27,0,10*ROW('Water Data'!E103)))</f>
        <v/>
      </c>
      <c r="BW109" s="369" t="str">
        <f ca="1">+IF(OFFSET('Water Data'!$E$28,0,10*ROW('Water Data'!E103))="","",OFFSET('Water Data'!$E$28,0,10*ROW('Water Data'!E103)))</f>
        <v/>
      </c>
      <c r="BX109" s="369" t="str">
        <f ca="1">+IF(OFFSET('Water Data'!$E$29,0,10*ROW('Water Data'!E103))="","",OFFSET('Water Data'!$E$29,0,10*ROW('Water Data'!E103)))</f>
        <v/>
      </c>
      <c r="BY109" s="369" t="str">
        <f ca="1">+IF(OFFSET('Water Data'!$F$27,0,10*ROW('Water Data'!F103))="","",OFFSET('Water Data'!$F$27,0,10*ROW('Water Data'!F103)))</f>
        <v/>
      </c>
      <c r="BZ109" s="369" t="str">
        <f ca="1">+IF(OFFSET('Water Data'!$F$28,0,10*ROW('Water Data'!F103))="","",OFFSET('Water Data'!$F$28,0,10*ROW('Water Data'!F103)))</f>
        <v/>
      </c>
      <c r="CA109" s="369" t="str">
        <f ca="1">+IF(OFFSET('Water Data'!$F$29,0,10*ROW('Water Data'!F103))="","",OFFSET('Water Data'!$F$29,0,10*ROW('Water Data'!F103)))</f>
        <v/>
      </c>
      <c r="CB109" s="369" t="str">
        <f ca="1">+IF(OFFSET('Water Data'!$G$27,0,10*ROW('Water Data'!G103))="","",OFFSET('Water Data'!$G$27,0,10*ROW('Water Data'!G103)))</f>
        <v/>
      </c>
      <c r="CC109" s="369" t="str">
        <f ca="1">+IF(OFFSET('Water Data'!$G$28,0,10*ROW('Water Data'!G103))="","",OFFSET('Water Data'!$G$28,0,10*ROW('Water Data'!G103)))</f>
        <v/>
      </c>
      <c r="CD109" s="369" t="str">
        <f ca="1">+IF(OFFSET('Water Data'!$G$29,0,10*ROW('Water Data'!G103))="","",OFFSET('Water Data'!$G$29,0,10*ROW('Water Data'!G103)))</f>
        <v/>
      </c>
      <c r="CE109" s="369" t="str">
        <f ca="1">+IF(OFFSET('Water Data'!$H$27,0,10*ROW('Water Data'!H103))="","",OFFSET('Water Data'!$H$27,0,10*ROW('Water Data'!H103)))</f>
        <v/>
      </c>
      <c r="CF109" s="369" t="str">
        <f ca="1">+IF(OFFSET('Water Data'!$H$28,0,10*ROW('Water Data'!H103))="","",OFFSET('Water Data'!$H$28,0,10*ROW('Water Data'!H103)))</f>
        <v/>
      </c>
      <c r="CG109" s="369" t="str">
        <f ca="1">+IF(OFFSET('Water Data'!$H$29,0,10*ROW('Water Data'!H103))="","",OFFSET('Water Data'!$H$29,0,10*ROW('Water Data'!H103)))</f>
        <v/>
      </c>
      <c r="CH109" s="369" t="str">
        <f ca="1">+IF(OFFSET('Water Data'!$I$27,0,10*ROW('Water Data'!I103))="","",OFFSET('Water Data'!$I$27,0,10*ROW('Water Data'!I103)))</f>
        <v/>
      </c>
      <c r="CI109" s="369" t="str">
        <f ca="1">+IF(OFFSET('Water Data'!$I$28,0,10*ROW('Water Data'!I103))="","",OFFSET('Water Data'!$I$28,0,10*ROW('Water Data'!I103)))</f>
        <v/>
      </c>
      <c r="CJ109" s="369" t="str">
        <f ca="1">+IF(OFFSET('Water Data'!$I$29,0,10*ROW('Water Data'!I103))="","",OFFSET('Water Data'!$I$29,0,10*ROW('Water Data'!I103)))</f>
        <v/>
      </c>
      <c r="CK109" s="369" t="str">
        <f ca="1">+IF(OFFSET('Sanitation Data'!$D$28,0,10*ROW('Sanitation Data'!D103))="","",OFFSET('Sanitation Data'!$D$28,0,10*ROW('Sanitation Data'!D103)))</f>
        <v/>
      </c>
      <c r="CL109" s="369" t="str">
        <f ca="1">+IF(OFFSET('Sanitation Data'!$D$29,0,10*ROW('Sanitation Data'!D103))="","",OFFSET('Sanitation Data'!$D$29,0,10*ROW('Sanitation Data'!D103)))</f>
        <v/>
      </c>
      <c r="CM109" s="369" t="str">
        <f ca="1">+IF(OFFSET('Sanitation Data'!$D$30,0,10*ROW('Sanitation Data'!D103))="","",OFFSET('Sanitation Data'!$D$30,0,10*ROW('Sanitation Data'!D103)))</f>
        <v/>
      </c>
      <c r="CN109" s="369" t="str">
        <f ca="1">+IF(OFFSET('Sanitation Data'!$D$31,0,10*ROW('Sanitation Data'!D103))="","",OFFSET('Sanitation Data'!$D$31,0,10*ROW('Sanitation Data'!D103)))</f>
        <v/>
      </c>
      <c r="CO109" s="369" t="str">
        <f ca="1">+IF(OFFSET('Sanitation Data'!$D$32,0,10*ROW('Sanitation Data'!D103))="","",OFFSET('Sanitation Data'!$D$32,0,10*ROW('Sanitation Data'!D103)))</f>
        <v/>
      </c>
      <c r="CP109" s="369" t="str">
        <f ca="1">+IF(OFFSET('Sanitation Data'!$E$28,0,10*ROW('Sanitation Data'!E103))="","",OFFSET('Sanitation Data'!$E$28,0,10*ROW('Sanitation Data'!E103)))</f>
        <v/>
      </c>
      <c r="CQ109" s="369" t="str">
        <f ca="1">+IF(OFFSET('Sanitation Data'!$E$29,0,10*ROW('Sanitation Data'!E103))="","",OFFSET('Sanitation Data'!$E$29,0,10*ROW('Sanitation Data'!E103)))</f>
        <v/>
      </c>
      <c r="CR109" s="369" t="str">
        <f ca="1">+IF(OFFSET('Sanitation Data'!$E$30,0,10*ROW('Sanitation Data'!E103))="","",OFFSET('Sanitation Data'!$E$30,0,10*ROW('Sanitation Data'!E103)))</f>
        <v/>
      </c>
      <c r="CS109" s="369" t="str">
        <f ca="1">+IF(OFFSET('Sanitation Data'!$E$31,0,10*ROW('Sanitation Data'!E103))="","",OFFSET('Sanitation Data'!$E$31,0,10*ROW('Sanitation Data'!E103)))</f>
        <v/>
      </c>
      <c r="CT109" s="369" t="str">
        <f ca="1">+IF(OFFSET('Sanitation Data'!$E$32,0,10*ROW('Sanitation Data'!E103))="","",OFFSET('Sanitation Data'!$E$32,0,10*ROW('Sanitation Data'!E103)))</f>
        <v/>
      </c>
      <c r="CU109" s="369" t="str">
        <f ca="1">+IF(OFFSET('Sanitation Data'!$F$28,0,10*ROW('Sanitation Data'!F103))="","",OFFSET('Sanitation Data'!$F$28,0,10*ROW('Sanitation Data'!F103)))</f>
        <v/>
      </c>
      <c r="CV109" s="369" t="str">
        <f ca="1">+IF(OFFSET('Sanitation Data'!$F$29,0,10*ROW('Sanitation Data'!F103))="","",OFFSET('Sanitation Data'!$F$29,0,10*ROW('Sanitation Data'!F103)))</f>
        <v/>
      </c>
      <c r="CW109" s="369" t="str">
        <f ca="1">+IF(OFFSET('Sanitation Data'!$F$30,0,10*ROW('Sanitation Data'!F103))="","",OFFSET('Sanitation Data'!$F$30,0,10*ROW('Sanitation Data'!F103)))</f>
        <v/>
      </c>
      <c r="CX109" s="369" t="str">
        <f ca="1">+IF(OFFSET('Sanitation Data'!$F$31,0,10*ROW('Sanitation Data'!F103))="","",OFFSET('Sanitation Data'!$F$31,0,10*ROW('Sanitation Data'!F103)))</f>
        <v/>
      </c>
      <c r="CY109" s="369" t="str">
        <f ca="1">+IF(OFFSET('Sanitation Data'!$F$32,0,10*ROW('Sanitation Data'!F103))="","",OFFSET('Sanitation Data'!$F$32,0,10*ROW('Sanitation Data'!F103)))</f>
        <v/>
      </c>
      <c r="CZ109" s="369" t="str">
        <f ca="1">+IF(OFFSET('Sanitation Data'!$G$28,0,10*ROW('Sanitation Data'!G103))="","",OFFSET('Sanitation Data'!$G$28,0,10*ROW('Sanitation Data'!G103)))</f>
        <v/>
      </c>
      <c r="DA109" s="369" t="str">
        <f ca="1">+IF(OFFSET('Sanitation Data'!$G$29,0,10*ROW('Sanitation Data'!G103))="","",OFFSET('Sanitation Data'!$G$29,0,10*ROW('Sanitation Data'!G103)))</f>
        <v/>
      </c>
      <c r="DB109" s="369" t="str">
        <f ca="1">+IF(OFFSET('Sanitation Data'!$G$30,0,10*ROW('Sanitation Data'!G103))="","",OFFSET('Sanitation Data'!$G$30,0,10*ROW('Sanitation Data'!G103)))</f>
        <v/>
      </c>
      <c r="DC109" s="369" t="str">
        <f ca="1">+IF(OFFSET('Sanitation Data'!$G$31,0,10*ROW('Sanitation Data'!G103))="","",OFFSET('Sanitation Data'!$G$31,0,10*ROW('Sanitation Data'!G103)))</f>
        <v/>
      </c>
      <c r="DD109" s="369" t="str">
        <f ca="1">+IF(OFFSET('Sanitation Data'!$G$32,0,10*ROW('Sanitation Data'!G103))="","",OFFSET('Sanitation Data'!$G$32,0,10*ROW('Sanitation Data'!G103)))</f>
        <v/>
      </c>
      <c r="DE109" s="369" t="str">
        <f ca="1">+IF(OFFSET('Sanitation Data'!$H$28,0,10*ROW('Sanitation Data'!H103))="","",OFFSET('Sanitation Data'!$H$28,0,10*ROW('Sanitation Data'!H103)))</f>
        <v/>
      </c>
      <c r="DF109" s="369" t="str">
        <f ca="1">+IF(OFFSET('Sanitation Data'!$H$29,0,10*ROW('Sanitation Data'!H103))="","",OFFSET('Sanitation Data'!$H$29,0,10*ROW('Sanitation Data'!H103)))</f>
        <v/>
      </c>
      <c r="DG109" s="369" t="str">
        <f ca="1">+IF(OFFSET('Sanitation Data'!$H$30,0,10*ROW('Sanitation Data'!H103))="","",OFFSET('Sanitation Data'!$H$30,0,10*ROW('Sanitation Data'!H103)))</f>
        <v/>
      </c>
      <c r="DH109" s="369" t="str">
        <f ca="1">+IF(OFFSET('Sanitation Data'!$H$31,0,10*ROW('Sanitation Data'!H103))="","",OFFSET('Sanitation Data'!$H$31,0,10*ROW('Sanitation Data'!H103)))</f>
        <v/>
      </c>
      <c r="DI109" s="369" t="str">
        <f ca="1">+IF(OFFSET('Sanitation Data'!$H$32,0,10*ROW('Sanitation Data'!H103))="","",OFFSET('Sanitation Data'!$H$32,0,10*ROW('Sanitation Data'!H103)))</f>
        <v/>
      </c>
      <c r="DJ109" s="369" t="str">
        <f ca="1">+IF(OFFSET('Sanitation Data'!$I$28,0,10*ROW('Sanitation Data'!I103))="","",OFFSET('Sanitation Data'!$I$28,0,10*ROW('Sanitation Data'!I103)))</f>
        <v/>
      </c>
      <c r="DK109" s="369" t="str">
        <f ca="1">+IF(OFFSET('Sanitation Data'!$I$29,0,10*ROW('Sanitation Data'!I103))="","",OFFSET('Sanitation Data'!$I$29,0,10*ROW('Sanitation Data'!I103)))</f>
        <v/>
      </c>
      <c r="DL109" s="369" t="str">
        <f ca="1">+IF(OFFSET('Sanitation Data'!$I$30,0,10*ROW('Sanitation Data'!I103))="","",OFFSET('Sanitation Data'!$I$30,0,10*ROW('Sanitation Data'!I103)))</f>
        <v/>
      </c>
      <c r="DM109" s="369" t="str">
        <f ca="1">+IF(OFFSET('Sanitation Data'!$I$31,0,10*ROW('Sanitation Data'!I103))="","",OFFSET('Sanitation Data'!$I$31,0,10*ROW('Sanitation Data'!I103)))</f>
        <v/>
      </c>
      <c r="DN109" s="369" t="str">
        <f ca="1">+IF(OFFSET('Sanitation Data'!$I$32,0,10*ROW('Sanitation Data'!I103))="","",OFFSET('Sanitation Data'!$I$32,0,10*ROW('Sanitation Data'!I103)))</f>
        <v/>
      </c>
      <c r="DO109" s="369" t="str">
        <f ca="1">+IF(OFFSET('Hygiene Data'!$D$11,0,10*ROW('Hygiene Data'!D103))="","",OFFSET('Hygiene Data'!$D$11,0,10*ROW('Hygiene Data'!D103)))</f>
        <v/>
      </c>
      <c r="DP109" s="369" t="str">
        <f ca="1">+IF(OFFSET('Hygiene Data'!$D$12,0,10*ROW('Hygiene Data'!D103))="","",OFFSET('Hygiene Data'!$D$12,0,10*ROW('Hygiene Data'!D103)))</f>
        <v/>
      </c>
      <c r="DQ109" s="369" t="str">
        <f ca="1">+IF(OFFSET('Hygiene Data'!$D$13,0,10*ROW('Hygiene Data'!D103))="","",OFFSET('Hygiene Data'!$D$13,0,10*ROW('Hygiene Data'!D103)))</f>
        <v/>
      </c>
      <c r="DR109" s="369" t="str">
        <f ca="1">+IF(OFFSET('Hygiene Data'!$E$11,0,10*ROW('Hygiene Data'!E103))="","",OFFSET('Hygiene Data'!$E$11,0,10*ROW('Hygiene Data'!E103)))</f>
        <v/>
      </c>
      <c r="DS109" s="369" t="str">
        <f ca="1">+IF(OFFSET('Hygiene Data'!$E$12,0,10*ROW('Hygiene Data'!E103))="","",OFFSET('Hygiene Data'!$E$12,0,10*ROW('Hygiene Data'!E103)))</f>
        <v/>
      </c>
      <c r="DT109" s="369" t="str">
        <f ca="1">+IF(OFFSET('Hygiene Data'!$E$13,0,10*ROW('Hygiene Data'!E103))="","",OFFSET('Hygiene Data'!$E$13,0,10*ROW('Hygiene Data'!E103)))</f>
        <v/>
      </c>
      <c r="DU109" s="369" t="str">
        <f ca="1">+IF(OFFSET('Hygiene Data'!$F$11,0,10*ROW('Hygiene Data'!F103))="","",OFFSET('Hygiene Data'!$F$11,0,10*ROW('Hygiene Data'!F103)))</f>
        <v/>
      </c>
      <c r="DV109" s="369" t="str">
        <f ca="1">+IF(OFFSET('Hygiene Data'!$F$12,0,10*ROW('Hygiene Data'!F103))="","",OFFSET('Hygiene Data'!$F$12,0,10*ROW('Hygiene Data'!F103)))</f>
        <v/>
      </c>
      <c r="DW109" s="369" t="str">
        <f ca="1">+IF(OFFSET('Hygiene Data'!$F$13,0,10*ROW('Hygiene Data'!F103))="","",OFFSET('Hygiene Data'!$F$13,0,10*ROW('Hygiene Data'!F103)))</f>
        <v/>
      </c>
      <c r="DX109" s="369" t="str">
        <f ca="1">+IF(OFFSET('Hygiene Data'!$G$11,0,10*ROW('Hygiene Data'!G103))="","",OFFSET('Hygiene Data'!$G$11,0,10*ROW('Hygiene Data'!G103)))</f>
        <v/>
      </c>
      <c r="DY109" s="369" t="str">
        <f ca="1">+IF(OFFSET('Hygiene Data'!$G$12,0,10*ROW('Hygiene Data'!G103))="","",OFFSET('Hygiene Data'!$G$12,0,10*ROW('Hygiene Data'!G103)))</f>
        <v/>
      </c>
      <c r="DZ109" s="369" t="str">
        <f ca="1">+IF(OFFSET('Hygiene Data'!$G$13,0,10*ROW('Hygiene Data'!G103))="","",OFFSET('Hygiene Data'!$G$13,0,10*ROW('Hygiene Data'!G103)))</f>
        <v/>
      </c>
      <c r="EA109" s="369" t="str">
        <f ca="1">+IF(OFFSET('Hygiene Data'!$H$11,0,10*ROW('Hygiene Data'!H103))="","",OFFSET('Hygiene Data'!$H$11,0,10*ROW('Hygiene Data'!H103)))</f>
        <v/>
      </c>
      <c r="EB109" s="369" t="str">
        <f ca="1">+IF(OFFSET('Hygiene Data'!$H$12,0,10*ROW('Hygiene Data'!H103))="","",OFFSET('Hygiene Data'!$H$12,0,10*ROW('Hygiene Data'!H103)))</f>
        <v/>
      </c>
      <c r="EC109" s="369" t="str">
        <f ca="1">+IF(OFFSET('Hygiene Data'!$H$13,0,10*ROW('Hygiene Data'!H103))="","",OFFSET('Hygiene Data'!$H$13,0,10*ROW('Hygiene Data'!H103)))</f>
        <v/>
      </c>
      <c r="ED109" s="369" t="str">
        <f ca="1">+IF(OFFSET('Hygiene Data'!$I$11,0,10*ROW('Hygiene Data'!I103))="","",OFFSET('Hygiene Data'!$I$11,0,10*ROW('Hygiene Data'!I103)))</f>
        <v/>
      </c>
      <c r="EE109" s="369" t="str">
        <f ca="1">+IF(OFFSET('Hygiene Data'!$I$12,0,10*ROW('Hygiene Data'!I103))="","",OFFSET('Hygiene Data'!$I$12,0,10*ROW('Hygiene Data'!I103)))</f>
        <v/>
      </c>
      <c r="EF109" s="369" t="str">
        <f ca="1">+IF(OFFSET('Hygiene Data'!$I$13,0,10*ROW('Hygiene Data'!I103))="","",OFFSET('Hygiene Data'!$I$13,0,10*ROW('Hygiene Data'!I103)))</f>
        <v/>
      </c>
    </row>
    <row r="110" spans="1:136" x14ac:dyDescent="0.25">
      <c r="A110" s="478" t="str">
        <f ca="1">+IF(OFFSET('Water Data'!$B$2,0,10*ROW('Water Data'!E104))="","",OFFSET('Water Data'!$B$2,0,10*ROW('Water Data'!E104)))</f>
        <v/>
      </c>
      <c r="B110" s="47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5" t="str">
        <f t="shared" ca="1" si="1"/>
        <v/>
      </c>
      <c r="D110" s="50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9" t="str">
        <f ca="1">+IF(OFFSET('Water Data'!$D$27,0,10*ROW('Water Data'!D104))="","",OFFSET('Water Data'!$D$27,0,10*ROW('Water Data'!D104)))</f>
        <v/>
      </c>
      <c r="BT110" s="369" t="str">
        <f ca="1">+IF(OFFSET('Water Data'!$D$28,0,10*ROW('Water Data'!D104))="","",OFFSET('Water Data'!$D$28,0,10*ROW('Water Data'!D104)))</f>
        <v/>
      </c>
      <c r="BU110" s="369" t="str">
        <f ca="1">+IF(OFFSET('Water Data'!$D$29,0,10*ROW('Water Data'!D104))="","",OFFSET('Water Data'!$D$29,0,10*ROW('Water Data'!D104)))</f>
        <v/>
      </c>
      <c r="BV110" s="369" t="str">
        <f ca="1">+IF(OFFSET('Water Data'!$E$27,0,10*ROW('Water Data'!E104))="","",OFFSET('Water Data'!$E$27,0,10*ROW('Water Data'!E104)))</f>
        <v/>
      </c>
      <c r="BW110" s="369" t="str">
        <f ca="1">+IF(OFFSET('Water Data'!$E$28,0,10*ROW('Water Data'!E104))="","",OFFSET('Water Data'!$E$28,0,10*ROW('Water Data'!E104)))</f>
        <v/>
      </c>
      <c r="BX110" s="369" t="str">
        <f ca="1">+IF(OFFSET('Water Data'!$E$29,0,10*ROW('Water Data'!E104))="","",OFFSET('Water Data'!$E$29,0,10*ROW('Water Data'!E104)))</f>
        <v/>
      </c>
      <c r="BY110" s="369" t="str">
        <f ca="1">+IF(OFFSET('Water Data'!$F$27,0,10*ROW('Water Data'!F104))="","",OFFSET('Water Data'!$F$27,0,10*ROW('Water Data'!F104)))</f>
        <v/>
      </c>
      <c r="BZ110" s="369" t="str">
        <f ca="1">+IF(OFFSET('Water Data'!$F$28,0,10*ROW('Water Data'!F104))="","",OFFSET('Water Data'!$F$28,0,10*ROW('Water Data'!F104)))</f>
        <v/>
      </c>
      <c r="CA110" s="369" t="str">
        <f ca="1">+IF(OFFSET('Water Data'!$F$29,0,10*ROW('Water Data'!F104))="","",OFFSET('Water Data'!$F$29,0,10*ROW('Water Data'!F104)))</f>
        <v/>
      </c>
      <c r="CB110" s="369" t="str">
        <f ca="1">+IF(OFFSET('Water Data'!$G$27,0,10*ROW('Water Data'!G104))="","",OFFSET('Water Data'!$G$27,0,10*ROW('Water Data'!G104)))</f>
        <v/>
      </c>
      <c r="CC110" s="369" t="str">
        <f ca="1">+IF(OFFSET('Water Data'!$G$28,0,10*ROW('Water Data'!G104))="","",OFFSET('Water Data'!$G$28,0,10*ROW('Water Data'!G104)))</f>
        <v/>
      </c>
      <c r="CD110" s="369" t="str">
        <f ca="1">+IF(OFFSET('Water Data'!$G$29,0,10*ROW('Water Data'!G104))="","",OFFSET('Water Data'!$G$29,0,10*ROW('Water Data'!G104)))</f>
        <v/>
      </c>
      <c r="CE110" s="369" t="str">
        <f ca="1">+IF(OFFSET('Water Data'!$H$27,0,10*ROW('Water Data'!H104))="","",OFFSET('Water Data'!$H$27,0,10*ROW('Water Data'!H104)))</f>
        <v/>
      </c>
      <c r="CF110" s="369" t="str">
        <f ca="1">+IF(OFFSET('Water Data'!$H$28,0,10*ROW('Water Data'!H104))="","",OFFSET('Water Data'!$H$28,0,10*ROW('Water Data'!H104)))</f>
        <v/>
      </c>
      <c r="CG110" s="369" t="str">
        <f ca="1">+IF(OFFSET('Water Data'!$H$29,0,10*ROW('Water Data'!H104))="","",OFFSET('Water Data'!$H$29,0,10*ROW('Water Data'!H104)))</f>
        <v/>
      </c>
      <c r="CH110" s="369" t="str">
        <f ca="1">+IF(OFFSET('Water Data'!$I$27,0,10*ROW('Water Data'!I104))="","",OFFSET('Water Data'!$I$27,0,10*ROW('Water Data'!I104)))</f>
        <v/>
      </c>
      <c r="CI110" s="369" t="str">
        <f ca="1">+IF(OFFSET('Water Data'!$I$28,0,10*ROW('Water Data'!I104))="","",OFFSET('Water Data'!$I$28,0,10*ROW('Water Data'!I104)))</f>
        <v/>
      </c>
      <c r="CJ110" s="369" t="str">
        <f ca="1">+IF(OFFSET('Water Data'!$I$29,0,10*ROW('Water Data'!I104))="","",OFFSET('Water Data'!$I$29,0,10*ROW('Water Data'!I104)))</f>
        <v/>
      </c>
      <c r="CK110" s="369" t="str">
        <f ca="1">+IF(OFFSET('Sanitation Data'!$D$28,0,10*ROW('Sanitation Data'!D104))="","",OFFSET('Sanitation Data'!$D$28,0,10*ROW('Sanitation Data'!D104)))</f>
        <v/>
      </c>
      <c r="CL110" s="369" t="str">
        <f ca="1">+IF(OFFSET('Sanitation Data'!$D$29,0,10*ROW('Sanitation Data'!D104))="","",OFFSET('Sanitation Data'!$D$29,0,10*ROW('Sanitation Data'!D104)))</f>
        <v/>
      </c>
      <c r="CM110" s="369" t="str">
        <f ca="1">+IF(OFFSET('Sanitation Data'!$D$30,0,10*ROW('Sanitation Data'!D104))="","",OFFSET('Sanitation Data'!$D$30,0,10*ROW('Sanitation Data'!D104)))</f>
        <v/>
      </c>
      <c r="CN110" s="369" t="str">
        <f ca="1">+IF(OFFSET('Sanitation Data'!$D$31,0,10*ROW('Sanitation Data'!D104))="","",OFFSET('Sanitation Data'!$D$31,0,10*ROW('Sanitation Data'!D104)))</f>
        <v/>
      </c>
      <c r="CO110" s="369" t="str">
        <f ca="1">+IF(OFFSET('Sanitation Data'!$D$32,0,10*ROW('Sanitation Data'!D104))="","",OFFSET('Sanitation Data'!$D$32,0,10*ROW('Sanitation Data'!D104)))</f>
        <v/>
      </c>
      <c r="CP110" s="369" t="str">
        <f ca="1">+IF(OFFSET('Sanitation Data'!$E$28,0,10*ROW('Sanitation Data'!E104))="","",OFFSET('Sanitation Data'!$E$28,0,10*ROW('Sanitation Data'!E104)))</f>
        <v/>
      </c>
      <c r="CQ110" s="369" t="str">
        <f ca="1">+IF(OFFSET('Sanitation Data'!$E$29,0,10*ROW('Sanitation Data'!E104))="","",OFFSET('Sanitation Data'!$E$29,0,10*ROW('Sanitation Data'!E104)))</f>
        <v/>
      </c>
      <c r="CR110" s="369" t="str">
        <f ca="1">+IF(OFFSET('Sanitation Data'!$E$30,0,10*ROW('Sanitation Data'!E104))="","",OFFSET('Sanitation Data'!$E$30,0,10*ROW('Sanitation Data'!E104)))</f>
        <v/>
      </c>
      <c r="CS110" s="369" t="str">
        <f ca="1">+IF(OFFSET('Sanitation Data'!$E$31,0,10*ROW('Sanitation Data'!E104))="","",OFFSET('Sanitation Data'!$E$31,0,10*ROW('Sanitation Data'!E104)))</f>
        <v/>
      </c>
      <c r="CT110" s="369" t="str">
        <f ca="1">+IF(OFFSET('Sanitation Data'!$E$32,0,10*ROW('Sanitation Data'!E104))="","",OFFSET('Sanitation Data'!$E$32,0,10*ROW('Sanitation Data'!E104)))</f>
        <v/>
      </c>
      <c r="CU110" s="369" t="str">
        <f ca="1">+IF(OFFSET('Sanitation Data'!$F$28,0,10*ROW('Sanitation Data'!F104))="","",OFFSET('Sanitation Data'!$F$28,0,10*ROW('Sanitation Data'!F104)))</f>
        <v/>
      </c>
      <c r="CV110" s="369" t="str">
        <f ca="1">+IF(OFFSET('Sanitation Data'!$F$29,0,10*ROW('Sanitation Data'!F104))="","",OFFSET('Sanitation Data'!$F$29,0,10*ROW('Sanitation Data'!F104)))</f>
        <v/>
      </c>
      <c r="CW110" s="369" t="str">
        <f ca="1">+IF(OFFSET('Sanitation Data'!$F$30,0,10*ROW('Sanitation Data'!F104))="","",OFFSET('Sanitation Data'!$F$30,0,10*ROW('Sanitation Data'!F104)))</f>
        <v/>
      </c>
      <c r="CX110" s="369" t="str">
        <f ca="1">+IF(OFFSET('Sanitation Data'!$F$31,0,10*ROW('Sanitation Data'!F104))="","",OFFSET('Sanitation Data'!$F$31,0,10*ROW('Sanitation Data'!F104)))</f>
        <v/>
      </c>
      <c r="CY110" s="369" t="str">
        <f ca="1">+IF(OFFSET('Sanitation Data'!$F$32,0,10*ROW('Sanitation Data'!F104))="","",OFFSET('Sanitation Data'!$F$32,0,10*ROW('Sanitation Data'!F104)))</f>
        <v/>
      </c>
      <c r="CZ110" s="369" t="str">
        <f ca="1">+IF(OFFSET('Sanitation Data'!$G$28,0,10*ROW('Sanitation Data'!G104))="","",OFFSET('Sanitation Data'!$G$28,0,10*ROW('Sanitation Data'!G104)))</f>
        <v/>
      </c>
      <c r="DA110" s="369" t="str">
        <f ca="1">+IF(OFFSET('Sanitation Data'!$G$29,0,10*ROW('Sanitation Data'!G104))="","",OFFSET('Sanitation Data'!$G$29,0,10*ROW('Sanitation Data'!G104)))</f>
        <v/>
      </c>
      <c r="DB110" s="369" t="str">
        <f ca="1">+IF(OFFSET('Sanitation Data'!$G$30,0,10*ROW('Sanitation Data'!G104))="","",OFFSET('Sanitation Data'!$G$30,0,10*ROW('Sanitation Data'!G104)))</f>
        <v/>
      </c>
      <c r="DC110" s="369" t="str">
        <f ca="1">+IF(OFFSET('Sanitation Data'!$G$31,0,10*ROW('Sanitation Data'!G104))="","",OFFSET('Sanitation Data'!$G$31,0,10*ROW('Sanitation Data'!G104)))</f>
        <v/>
      </c>
      <c r="DD110" s="369" t="str">
        <f ca="1">+IF(OFFSET('Sanitation Data'!$G$32,0,10*ROW('Sanitation Data'!G104))="","",OFFSET('Sanitation Data'!$G$32,0,10*ROW('Sanitation Data'!G104)))</f>
        <v/>
      </c>
      <c r="DE110" s="369" t="str">
        <f ca="1">+IF(OFFSET('Sanitation Data'!$H$28,0,10*ROW('Sanitation Data'!H104))="","",OFFSET('Sanitation Data'!$H$28,0,10*ROW('Sanitation Data'!H104)))</f>
        <v/>
      </c>
      <c r="DF110" s="369" t="str">
        <f ca="1">+IF(OFFSET('Sanitation Data'!$H$29,0,10*ROW('Sanitation Data'!H104))="","",OFFSET('Sanitation Data'!$H$29,0,10*ROW('Sanitation Data'!H104)))</f>
        <v/>
      </c>
      <c r="DG110" s="369" t="str">
        <f ca="1">+IF(OFFSET('Sanitation Data'!$H$30,0,10*ROW('Sanitation Data'!H104))="","",OFFSET('Sanitation Data'!$H$30,0,10*ROW('Sanitation Data'!H104)))</f>
        <v/>
      </c>
      <c r="DH110" s="369" t="str">
        <f ca="1">+IF(OFFSET('Sanitation Data'!$H$31,0,10*ROW('Sanitation Data'!H104))="","",OFFSET('Sanitation Data'!$H$31,0,10*ROW('Sanitation Data'!H104)))</f>
        <v/>
      </c>
      <c r="DI110" s="369" t="str">
        <f ca="1">+IF(OFFSET('Sanitation Data'!$H$32,0,10*ROW('Sanitation Data'!H104))="","",OFFSET('Sanitation Data'!$H$32,0,10*ROW('Sanitation Data'!H104)))</f>
        <v/>
      </c>
      <c r="DJ110" s="369" t="str">
        <f ca="1">+IF(OFFSET('Sanitation Data'!$I$28,0,10*ROW('Sanitation Data'!I104))="","",OFFSET('Sanitation Data'!$I$28,0,10*ROW('Sanitation Data'!I104)))</f>
        <v/>
      </c>
      <c r="DK110" s="369" t="str">
        <f ca="1">+IF(OFFSET('Sanitation Data'!$I$29,0,10*ROW('Sanitation Data'!I104))="","",OFFSET('Sanitation Data'!$I$29,0,10*ROW('Sanitation Data'!I104)))</f>
        <v/>
      </c>
      <c r="DL110" s="369" t="str">
        <f ca="1">+IF(OFFSET('Sanitation Data'!$I$30,0,10*ROW('Sanitation Data'!I104))="","",OFFSET('Sanitation Data'!$I$30,0,10*ROW('Sanitation Data'!I104)))</f>
        <v/>
      </c>
      <c r="DM110" s="369" t="str">
        <f ca="1">+IF(OFFSET('Sanitation Data'!$I$31,0,10*ROW('Sanitation Data'!I104))="","",OFFSET('Sanitation Data'!$I$31,0,10*ROW('Sanitation Data'!I104)))</f>
        <v/>
      </c>
      <c r="DN110" s="369" t="str">
        <f ca="1">+IF(OFFSET('Sanitation Data'!$I$32,0,10*ROW('Sanitation Data'!I104))="","",OFFSET('Sanitation Data'!$I$32,0,10*ROW('Sanitation Data'!I104)))</f>
        <v/>
      </c>
      <c r="DO110" s="369" t="str">
        <f ca="1">+IF(OFFSET('Hygiene Data'!$D$11,0,10*ROW('Hygiene Data'!D104))="","",OFFSET('Hygiene Data'!$D$11,0,10*ROW('Hygiene Data'!D104)))</f>
        <v/>
      </c>
      <c r="DP110" s="369" t="str">
        <f ca="1">+IF(OFFSET('Hygiene Data'!$D$12,0,10*ROW('Hygiene Data'!D104))="","",OFFSET('Hygiene Data'!$D$12,0,10*ROW('Hygiene Data'!D104)))</f>
        <v/>
      </c>
      <c r="DQ110" s="369" t="str">
        <f ca="1">+IF(OFFSET('Hygiene Data'!$D$13,0,10*ROW('Hygiene Data'!D104))="","",OFFSET('Hygiene Data'!$D$13,0,10*ROW('Hygiene Data'!D104)))</f>
        <v/>
      </c>
      <c r="DR110" s="369" t="str">
        <f ca="1">+IF(OFFSET('Hygiene Data'!$E$11,0,10*ROW('Hygiene Data'!E104))="","",OFFSET('Hygiene Data'!$E$11,0,10*ROW('Hygiene Data'!E104)))</f>
        <v/>
      </c>
      <c r="DS110" s="369" t="str">
        <f ca="1">+IF(OFFSET('Hygiene Data'!$E$12,0,10*ROW('Hygiene Data'!E104))="","",OFFSET('Hygiene Data'!$E$12,0,10*ROW('Hygiene Data'!E104)))</f>
        <v/>
      </c>
      <c r="DT110" s="369" t="str">
        <f ca="1">+IF(OFFSET('Hygiene Data'!$E$13,0,10*ROW('Hygiene Data'!E104))="","",OFFSET('Hygiene Data'!$E$13,0,10*ROW('Hygiene Data'!E104)))</f>
        <v/>
      </c>
      <c r="DU110" s="369" t="str">
        <f ca="1">+IF(OFFSET('Hygiene Data'!$F$11,0,10*ROW('Hygiene Data'!F104))="","",OFFSET('Hygiene Data'!$F$11,0,10*ROW('Hygiene Data'!F104)))</f>
        <v/>
      </c>
      <c r="DV110" s="369" t="str">
        <f ca="1">+IF(OFFSET('Hygiene Data'!$F$12,0,10*ROW('Hygiene Data'!F104))="","",OFFSET('Hygiene Data'!$F$12,0,10*ROW('Hygiene Data'!F104)))</f>
        <v/>
      </c>
      <c r="DW110" s="369" t="str">
        <f ca="1">+IF(OFFSET('Hygiene Data'!$F$13,0,10*ROW('Hygiene Data'!F104))="","",OFFSET('Hygiene Data'!$F$13,0,10*ROW('Hygiene Data'!F104)))</f>
        <v/>
      </c>
      <c r="DX110" s="369" t="str">
        <f ca="1">+IF(OFFSET('Hygiene Data'!$G$11,0,10*ROW('Hygiene Data'!G104))="","",OFFSET('Hygiene Data'!$G$11,0,10*ROW('Hygiene Data'!G104)))</f>
        <v/>
      </c>
      <c r="DY110" s="369" t="str">
        <f ca="1">+IF(OFFSET('Hygiene Data'!$G$12,0,10*ROW('Hygiene Data'!G104))="","",OFFSET('Hygiene Data'!$G$12,0,10*ROW('Hygiene Data'!G104)))</f>
        <v/>
      </c>
      <c r="DZ110" s="369" t="str">
        <f ca="1">+IF(OFFSET('Hygiene Data'!$G$13,0,10*ROW('Hygiene Data'!G104))="","",OFFSET('Hygiene Data'!$G$13,0,10*ROW('Hygiene Data'!G104)))</f>
        <v/>
      </c>
      <c r="EA110" s="369" t="str">
        <f ca="1">+IF(OFFSET('Hygiene Data'!$H$11,0,10*ROW('Hygiene Data'!H104))="","",OFFSET('Hygiene Data'!$H$11,0,10*ROW('Hygiene Data'!H104)))</f>
        <v/>
      </c>
      <c r="EB110" s="369" t="str">
        <f ca="1">+IF(OFFSET('Hygiene Data'!$H$12,0,10*ROW('Hygiene Data'!H104))="","",OFFSET('Hygiene Data'!$H$12,0,10*ROW('Hygiene Data'!H104)))</f>
        <v/>
      </c>
      <c r="EC110" s="369" t="str">
        <f ca="1">+IF(OFFSET('Hygiene Data'!$H$13,0,10*ROW('Hygiene Data'!H104))="","",OFFSET('Hygiene Data'!$H$13,0,10*ROW('Hygiene Data'!H104)))</f>
        <v/>
      </c>
      <c r="ED110" s="369" t="str">
        <f ca="1">+IF(OFFSET('Hygiene Data'!$I$11,0,10*ROW('Hygiene Data'!I104))="","",OFFSET('Hygiene Data'!$I$11,0,10*ROW('Hygiene Data'!I104)))</f>
        <v/>
      </c>
      <c r="EE110" s="369" t="str">
        <f ca="1">+IF(OFFSET('Hygiene Data'!$I$12,0,10*ROW('Hygiene Data'!I104))="","",OFFSET('Hygiene Data'!$I$12,0,10*ROW('Hygiene Data'!I104)))</f>
        <v/>
      </c>
      <c r="EF110" s="369" t="str">
        <f ca="1">+IF(OFFSET('Hygiene Data'!$I$13,0,10*ROW('Hygiene Data'!I104))="","",OFFSET('Hygiene Data'!$I$13,0,10*ROW('Hygiene Data'!I104)))</f>
        <v/>
      </c>
    </row>
    <row r="111" spans="1:136" x14ac:dyDescent="0.25">
      <c r="A111" s="478" t="str">
        <f ca="1">+IF(OFFSET('Water Data'!$B$2,0,10*ROW('Water Data'!E105))="","",OFFSET('Water Data'!$B$2,0,10*ROW('Water Data'!E105)))</f>
        <v/>
      </c>
      <c r="B111" s="47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5" t="str">
        <f t="shared" ca="1" si="1"/>
        <v/>
      </c>
      <c r="D111" s="50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9" t="str">
        <f ca="1">+IF(OFFSET('Water Data'!$D$27,0,10*ROW('Water Data'!D105))="","",OFFSET('Water Data'!$D$27,0,10*ROW('Water Data'!D105)))</f>
        <v/>
      </c>
      <c r="BT111" s="369" t="str">
        <f ca="1">+IF(OFFSET('Water Data'!$D$28,0,10*ROW('Water Data'!D105))="","",OFFSET('Water Data'!$D$28,0,10*ROW('Water Data'!D105)))</f>
        <v/>
      </c>
      <c r="BU111" s="369" t="str">
        <f ca="1">+IF(OFFSET('Water Data'!$D$29,0,10*ROW('Water Data'!D105))="","",OFFSET('Water Data'!$D$29,0,10*ROW('Water Data'!D105)))</f>
        <v/>
      </c>
      <c r="BV111" s="369" t="str">
        <f ca="1">+IF(OFFSET('Water Data'!$E$27,0,10*ROW('Water Data'!E105))="","",OFFSET('Water Data'!$E$27,0,10*ROW('Water Data'!E105)))</f>
        <v/>
      </c>
      <c r="BW111" s="369" t="str">
        <f ca="1">+IF(OFFSET('Water Data'!$E$28,0,10*ROW('Water Data'!E105))="","",OFFSET('Water Data'!$E$28,0,10*ROW('Water Data'!E105)))</f>
        <v/>
      </c>
      <c r="BX111" s="369" t="str">
        <f ca="1">+IF(OFFSET('Water Data'!$E$29,0,10*ROW('Water Data'!E105))="","",OFFSET('Water Data'!$E$29,0,10*ROW('Water Data'!E105)))</f>
        <v/>
      </c>
      <c r="BY111" s="369" t="str">
        <f ca="1">+IF(OFFSET('Water Data'!$F$27,0,10*ROW('Water Data'!F105))="","",OFFSET('Water Data'!$F$27,0,10*ROW('Water Data'!F105)))</f>
        <v/>
      </c>
      <c r="BZ111" s="369" t="str">
        <f ca="1">+IF(OFFSET('Water Data'!$F$28,0,10*ROW('Water Data'!F105))="","",OFFSET('Water Data'!$F$28,0,10*ROW('Water Data'!F105)))</f>
        <v/>
      </c>
      <c r="CA111" s="369" t="str">
        <f ca="1">+IF(OFFSET('Water Data'!$F$29,0,10*ROW('Water Data'!F105))="","",OFFSET('Water Data'!$F$29,0,10*ROW('Water Data'!F105)))</f>
        <v/>
      </c>
      <c r="CB111" s="369" t="str">
        <f ca="1">+IF(OFFSET('Water Data'!$G$27,0,10*ROW('Water Data'!G105))="","",OFFSET('Water Data'!$G$27,0,10*ROW('Water Data'!G105)))</f>
        <v/>
      </c>
      <c r="CC111" s="369" t="str">
        <f ca="1">+IF(OFFSET('Water Data'!$G$28,0,10*ROW('Water Data'!G105))="","",OFFSET('Water Data'!$G$28,0,10*ROW('Water Data'!G105)))</f>
        <v/>
      </c>
      <c r="CD111" s="369" t="str">
        <f ca="1">+IF(OFFSET('Water Data'!$G$29,0,10*ROW('Water Data'!G105))="","",OFFSET('Water Data'!$G$29,0,10*ROW('Water Data'!G105)))</f>
        <v/>
      </c>
      <c r="CE111" s="369" t="str">
        <f ca="1">+IF(OFFSET('Water Data'!$H$27,0,10*ROW('Water Data'!H105))="","",OFFSET('Water Data'!$H$27,0,10*ROW('Water Data'!H105)))</f>
        <v/>
      </c>
      <c r="CF111" s="369" t="str">
        <f ca="1">+IF(OFFSET('Water Data'!$H$28,0,10*ROW('Water Data'!H105))="","",OFFSET('Water Data'!$H$28,0,10*ROW('Water Data'!H105)))</f>
        <v/>
      </c>
      <c r="CG111" s="369" t="str">
        <f ca="1">+IF(OFFSET('Water Data'!$H$29,0,10*ROW('Water Data'!H105))="","",OFFSET('Water Data'!$H$29,0,10*ROW('Water Data'!H105)))</f>
        <v/>
      </c>
      <c r="CH111" s="369" t="str">
        <f ca="1">+IF(OFFSET('Water Data'!$I$27,0,10*ROW('Water Data'!I105))="","",OFFSET('Water Data'!$I$27,0,10*ROW('Water Data'!I105)))</f>
        <v/>
      </c>
      <c r="CI111" s="369" t="str">
        <f ca="1">+IF(OFFSET('Water Data'!$I$28,0,10*ROW('Water Data'!I105))="","",OFFSET('Water Data'!$I$28,0,10*ROW('Water Data'!I105)))</f>
        <v/>
      </c>
      <c r="CJ111" s="369" t="str">
        <f ca="1">+IF(OFFSET('Water Data'!$I$29,0,10*ROW('Water Data'!I105))="","",OFFSET('Water Data'!$I$29,0,10*ROW('Water Data'!I105)))</f>
        <v/>
      </c>
      <c r="CK111" s="369" t="str">
        <f ca="1">+IF(OFFSET('Sanitation Data'!$D$28,0,10*ROW('Sanitation Data'!D105))="","",OFFSET('Sanitation Data'!$D$28,0,10*ROW('Sanitation Data'!D105)))</f>
        <v/>
      </c>
      <c r="CL111" s="369" t="str">
        <f ca="1">+IF(OFFSET('Sanitation Data'!$D$29,0,10*ROW('Sanitation Data'!D105))="","",OFFSET('Sanitation Data'!$D$29,0,10*ROW('Sanitation Data'!D105)))</f>
        <v/>
      </c>
      <c r="CM111" s="369" t="str">
        <f ca="1">+IF(OFFSET('Sanitation Data'!$D$30,0,10*ROW('Sanitation Data'!D105))="","",OFFSET('Sanitation Data'!$D$30,0,10*ROW('Sanitation Data'!D105)))</f>
        <v/>
      </c>
      <c r="CN111" s="369" t="str">
        <f ca="1">+IF(OFFSET('Sanitation Data'!$D$31,0,10*ROW('Sanitation Data'!D105))="","",OFFSET('Sanitation Data'!$D$31,0,10*ROW('Sanitation Data'!D105)))</f>
        <v/>
      </c>
      <c r="CO111" s="369" t="str">
        <f ca="1">+IF(OFFSET('Sanitation Data'!$D$32,0,10*ROW('Sanitation Data'!D105))="","",OFFSET('Sanitation Data'!$D$32,0,10*ROW('Sanitation Data'!D105)))</f>
        <v/>
      </c>
      <c r="CP111" s="369" t="str">
        <f ca="1">+IF(OFFSET('Sanitation Data'!$E$28,0,10*ROW('Sanitation Data'!E105))="","",OFFSET('Sanitation Data'!$E$28,0,10*ROW('Sanitation Data'!E105)))</f>
        <v/>
      </c>
      <c r="CQ111" s="369" t="str">
        <f ca="1">+IF(OFFSET('Sanitation Data'!$E$29,0,10*ROW('Sanitation Data'!E105))="","",OFFSET('Sanitation Data'!$E$29,0,10*ROW('Sanitation Data'!E105)))</f>
        <v/>
      </c>
      <c r="CR111" s="369" t="str">
        <f ca="1">+IF(OFFSET('Sanitation Data'!$E$30,0,10*ROW('Sanitation Data'!E105))="","",OFFSET('Sanitation Data'!$E$30,0,10*ROW('Sanitation Data'!E105)))</f>
        <v/>
      </c>
      <c r="CS111" s="369" t="str">
        <f ca="1">+IF(OFFSET('Sanitation Data'!$E$31,0,10*ROW('Sanitation Data'!E105))="","",OFFSET('Sanitation Data'!$E$31,0,10*ROW('Sanitation Data'!E105)))</f>
        <v/>
      </c>
      <c r="CT111" s="369" t="str">
        <f ca="1">+IF(OFFSET('Sanitation Data'!$E$32,0,10*ROW('Sanitation Data'!E105))="","",OFFSET('Sanitation Data'!$E$32,0,10*ROW('Sanitation Data'!E105)))</f>
        <v/>
      </c>
      <c r="CU111" s="369" t="str">
        <f ca="1">+IF(OFFSET('Sanitation Data'!$F$28,0,10*ROW('Sanitation Data'!F105))="","",OFFSET('Sanitation Data'!$F$28,0,10*ROW('Sanitation Data'!F105)))</f>
        <v/>
      </c>
      <c r="CV111" s="369" t="str">
        <f ca="1">+IF(OFFSET('Sanitation Data'!$F$29,0,10*ROW('Sanitation Data'!F105))="","",OFFSET('Sanitation Data'!$F$29,0,10*ROW('Sanitation Data'!F105)))</f>
        <v/>
      </c>
      <c r="CW111" s="369" t="str">
        <f ca="1">+IF(OFFSET('Sanitation Data'!$F$30,0,10*ROW('Sanitation Data'!F105))="","",OFFSET('Sanitation Data'!$F$30,0,10*ROW('Sanitation Data'!F105)))</f>
        <v/>
      </c>
      <c r="CX111" s="369" t="str">
        <f ca="1">+IF(OFFSET('Sanitation Data'!$F$31,0,10*ROW('Sanitation Data'!F105))="","",OFFSET('Sanitation Data'!$F$31,0,10*ROW('Sanitation Data'!F105)))</f>
        <v/>
      </c>
      <c r="CY111" s="369" t="str">
        <f ca="1">+IF(OFFSET('Sanitation Data'!$F$32,0,10*ROW('Sanitation Data'!F105))="","",OFFSET('Sanitation Data'!$F$32,0,10*ROW('Sanitation Data'!F105)))</f>
        <v/>
      </c>
      <c r="CZ111" s="369" t="str">
        <f ca="1">+IF(OFFSET('Sanitation Data'!$G$28,0,10*ROW('Sanitation Data'!G105))="","",OFFSET('Sanitation Data'!$G$28,0,10*ROW('Sanitation Data'!G105)))</f>
        <v/>
      </c>
      <c r="DA111" s="369" t="str">
        <f ca="1">+IF(OFFSET('Sanitation Data'!$G$29,0,10*ROW('Sanitation Data'!G105))="","",OFFSET('Sanitation Data'!$G$29,0,10*ROW('Sanitation Data'!G105)))</f>
        <v/>
      </c>
      <c r="DB111" s="369" t="str">
        <f ca="1">+IF(OFFSET('Sanitation Data'!$G$30,0,10*ROW('Sanitation Data'!G105))="","",OFFSET('Sanitation Data'!$G$30,0,10*ROW('Sanitation Data'!G105)))</f>
        <v/>
      </c>
      <c r="DC111" s="369" t="str">
        <f ca="1">+IF(OFFSET('Sanitation Data'!$G$31,0,10*ROW('Sanitation Data'!G105))="","",OFFSET('Sanitation Data'!$G$31,0,10*ROW('Sanitation Data'!G105)))</f>
        <v/>
      </c>
      <c r="DD111" s="369" t="str">
        <f ca="1">+IF(OFFSET('Sanitation Data'!$G$32,0,10*ROW('Sanitation Data'!G105))="","",OFFSET('Sanitation Data'!$G$32,0,10*ROW('Sanitation Data'!G105)))</f>
        <v/>
      </c>
      <c r="DE111" s="369" t="str">
        <f ca="1">+IF(OFFSET('Sanitation Data'!$H$28,0,10*ROW('Sanitation Data'!H105))="","",OFFSET('Sanitation Data'!$H$28,0,10*ROW('Sanitation Data'!H105)))</f>
        <v/>
      </c>
      <c r="DF111" s="369" t="str">
        <f ca="1">+IF(OFFSET('Sanitation Data'!$H$29,0,10*ROW('Sanitation Data'!H105))="","",OFFSET('Sanitation Data'!$H$29,0,10*ROW('Sanitation Data'!H105)))</f>
        <v/>
      </c>
      <c r="DG111" s="369" t="str">
        <f ca="1">+IF(OFFSET('Sanitation Data'!$H$30,0,10*ROW('Sanitation Data'!H105))="","",OFFSET('Sanitation Data'!$H$30,0,10*ROW('Sanitation Data'!H105)))</f>
        <v/>
      </c>
      <c r="DH111" s="369" t="str">
        <f ca="1">+IF(OFFSET('Sanitation Data'!$H$31,0,10*ROW('Sanitation Data'!H105))="","",OFFSET('Sanitation Data'!$H$31,0,10*ROW('Sanitation Data'!H105)))</f>
        <v/>
      </c>
      <c r="DI111" s="369" t="str">
        <f ca="1">+IF(OFFSET('Sanitation Data'!$H$32,0,10*ROW('Sanitation Data'!H105))="","",OFFSET('Sanitation Data'!$H$32,0,10*ROW('Sanitation Data'!H105)))</f>
        <v/>
      </c>
      <c r="DJ111" s="369" t="str">
        <f ca="1">+IF(OFFSET('Sanitation Data'!$I$28,0,10*ROW('Sanitation Data'!I105))="","",OFFSET('Sanitation Data'!$I$28,0,10*ROW('Sanitation Data'!I105)))</f>
        <v/>
      </c>
      <c r="DK111" s="369" t="str">
        <f ca="1">+IF(OFFSET('Sanitation Data'!$I$29,0,10*ROW('Sanitation Data'!I105))="","",OFFSET('Sanitation Data'!$I$29,0,10*ROW('Sanitation Data'!I105)))</f>
        <v/>
      </c>
      <c r="DL111" s="369" t="str">
        <f ca="1">+IF(OFFSET('Sanitation Data'!$I$30,0,10*ROW('Sanitation Data'!I105))="","",OFFSET('Sanitation Data'!$I$30,0,10*ROW('Sanitation Data'!I105)))</f>
        <v/>
      </c>
      <c r="DM111" s="369" t="str">
        <f ca="1">+IF(OFFSET('Sanitation Data'!$I$31,0,10*ROW('Sanitation Data'!I105))="","",OFFSET('Sanitation Data'!$I$31,0,10*ROW('Sanitation Data'!I105)))</f>
        <v/>
      </c>
      <c r="DN111" s="369" t="str">
        <f ca="1">+IF(OFFSET('Sanitation Data'!$I$32,0,10*ROW('Sanitation Data'!I105))="","",OFFSET('Sanitation Data'!$I$32,0,10*ROW('Sanitation Data'!I105)))</f>
        <v/>
      </c>
      <c r="DO111" s="369" t="str">
        <f ca="1">+IF(OFFSET('Hygiene Data'!$D$11,0,10*ROW('Hygiene Data'!D105))="","",OFFSET('Hygiene Data'!$D$11,0,10*ROW('Hygiene Data'!D105)))</f>
        <v/>
      </c>
      <c r="DP111" s="369" t="str">
        <f ca="1">+IF(OFFSET('Hygiene Data'!$D$12,0,10*ROW('Hygiene Data'!D105))="","",OFFSET('Hygiene Data'!$D$12,0,10*ROW('Hygiene Data'!D105)))</f>
        <v/>
      </c>
      <c r="DQ111" s="369" t="str">
        <f ca="1">+IF(OFFSET('Hygiene Data'!$D$13,0,10*ROW('Hygiene Data'!D105))="","",OFFSET('Hygiene Data'!$D$13,0,10*ROW('Hygiene Data'!D105)))</f>
        <v/>
      </c>
      <c r="DR111" s="369" t="str">
        <f ca="1">+IF(OFFSET('Hygiene Data'!$E$11,0,10*ROW('Hygiene Data'!E105))="","",OFFSET('Hygiene Data'!$E$11,0,10*ROW('Hygiene Data'!E105)))</f>
        <v/>
      </c>
      <c r="DS111" s="369" t="str">
        <f ca="1">+IF(OFFSET('Hygiene Data'!$E$12,0,10*ROW('Hygiene Data'!E105))="","",OFFSET('Hygiene Data'!$E$12,0,10*ROW('Hygiene Data'!E105)))</f>
        <v/>
      </c>
      <c r="DT111" s="369" t="str">
        <f ca="1">+IF(OFFSET('Hygiene Data'!$E$13,0,10*ROW('Hygiene Data'!E105))="","",OFFSET('Hygiene Data'!$E$13,0,10*ROW('Hygiene Data'!E105)))</f>
        <v/>
      </c>
      <c r="DU111" s="369" t="str">
        <f ca="1">+IF(OFFSET('Hygiene Data'!$F$11,0,10*ROW('Hygiene Data'!F105))="","",OFFSET('Hygiene Data'!$F$11,0,10*ROW('Hygiene Data'!F105)))</f>
        <v/>
      </c>
      <c r="DV111" s="369" t="str">
        <f ca="1">+IF(OFFSET('Hygiene Data'!$F$12,0,10*ROW('Hygiene Data'!F105))="","",OFFSET('Hygiene Data'!$F$12,0,10*ROW('Hygiene Data'!F105)))</f>
        <v/>
      </c>
      <c r="DW111" s="369" t="str">
        <f ca="1">+IF(OFFSET('Hygiene Data'!$F$13,0,10*ROW('Hygiene Data'!F105))="","",OFFSET('Hygiene Data'!$F$13,0,10*ROW('Hygiene Data'!F105)))</f>
        <v/>
      </c>
      <c r="DX111" s="369" t="str">
        <f ca="1">+IF(OFFSET('Hygiene Data'!$G$11,0,10*ROW('Hygiene Data'!G105))="","",OFFSET('Hygiene Data'!$G$11,0,10*ROW('Hygiene Data'!G105)))</f>
        <v/>
      </c>
      <c r="DY111" s="369" t="str">
        <f ca="1">+IF(OFFSET('Hygiene Data'!$G$12,0,10*ROW('Hygiene Data'!G105))="","",OFFSET('Hygiene Data'!$G$12,0,10*ROW('Hygiene Data'!G105)))</f>
        <v/>
      </c>
      <c r="DZ111" s="369" t="str">
        <f ca="1">+IF(OFFSET('Hygiene Data'!$G$13,0,10*ROW('Hygiene Data'!G105))="","",OFFSET('Hygiene Data'!$G$13,0,10*ROW('Hygiene Data'!G105)))</f>
        <v/>
      </c>
      <c r="EA111" s="369" t="str">
        <f ca="1">+IF(OFFSET('Hygiene Data'!$H$11,0,10*ROW('Hygiene Data'!H105))="","",OFFSET('Hygiene Data'!$H$11,0,10*ROW('Hygiene Data'!H105)))</f>
        <v/>
      </c>
      <c r="EB111" s="369" t="str">
        <f ca="1">+IF(OFFSET('Hygiene Data'!$H$12,0,10*ROW('Hygiene Data'!H105))="","",OFFSET('Hygiene Data'!$H$12,0,10*ROW('Hygiene Data'!H105)))</f>
        <v/>
      </c>
      <c r="EC111" s="369" t="str">
        <f ca="1">+IF(OFFSET('Hygiene Data'!$H$13,0,10*ROW('Hygiene Data'!H105))="","",OFFSET('Hygiene Data'!$H$13,0,10*ROW('Hygiene Data'!H105)))</f>
        <v/>
      </c>
      <c r="ED111" s="369" t="str">
        <f ca="1">+IF(OFFSET('Hygiene Data'!$I$11,0,10*ROW('Hygiene Data'!I105))="","",OFFSET('Hygiene Data'!$I$11,0,10*ROW('Hygiene Data'!I105)))</f>
        <v/>
      </c>
      <c r="EE111" s="369" t="str">
        <f ca="1">+IF(OFFSET('Hygiene Data'!$I$12,0,10*ROW('Hygiene Data'!I105))="","",OFFSET('Hygiene Data'!$I$12,0,10*ROW('Hygiene Data'!I105)))</f>
        <v/>
      </c>
      <c r="EF111" s="369" t="str">
        <f ca="1">+IF(OFFSET('Hygiene Data'!$I$13,0,10*ROW('Hygiene Data'!I105))="","",OFFSET('Hygiene Data'!$I$13,0,10*ROW('Hygiene Data'!I105)))</f>
        <v/>
      </c>
    </row>
    <row r="112" spans="1:136" x14ac:dyDescent="0.25">
      <c r="A112" s="478" t="str">
        <f ca="1">+IF(OFFSET('Water Data'!$B$2,0,10*ROW('Water Data'!E106))="","",OFFSET('Water Data'!$B$2,0,10*ROW('Water Data'!E106)))</f>
        <v/>
      </c>
      <c r="B112" s="47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5" t="str">
        <f t="shared" ca="1" si="1"/>
        <v/>
      </c>
      <c r="D112" s="50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9" t="str">
        <f ca="1">+IF(OFFSET('Water Data'!$D$27,0,10*ROW('Water Data'!D106))="","",OFFSET('Water Data'!$D$27,0,10*ROW('Water Data'!D106)))</f>
        <v/>
      </c>
      <c r="BT112" s="369" t="str">
        <f ca="1">+IF(OFFSET('Water Data'!$D$28,0,10*ROW('Water Data'!D106))="","",OFFSET('Water Data'!$D$28,0,10*ROW('Water Data'!D106)))</f>
        <v/>
      </c>
      <c r="BU112" s="369" t="str">
        <f ca="1">+IF(OFFSET('Water Data'!$D$29,0,10*ROW('Water Data'!D106))="","",OFFSET('Water Data'!$D$29,0,10*ROW('Water Data'!D106)))</f>
        <v/>
      </c>
      <c r="BV112" s="369" t="str">
        <f ca="1">+IF(OFFSET('Water Data'!$E$27,0,10*ROW('Water Data'!E106))="","",OFFSET('Water Data'!$E$27,0,10*ROW('Water Data'!E106)))</f>
        <v/>
      </c>
      <c r="BW112" s="369" t="str">
        <f ca="1">+IF(OFFSET('Water Data'!$E$28,0,10*ROW('Water Data'!E106))="","",OFFSET('Water Data'!$E$28,0,10*ROW('Water Data'!E106)))</f>
        <v/>
      </c>
      <c r="BX112" s="369" t="str">
        <f ca="1">+IF(OFFSET('Water Data'!$E$29,0,10*ROW('Water Data'!E106))="","",OFFSET('Water Data'!$E$29,0,10*ROW('Water Data'!E106)))</f>
        <v/>
      </c>
      <c r="BY112" s="369" t="str">
        <f ca="1">+IF(OFFSET('Water Data'!$F$27,0,10*ROW('Water Data'!F106))="","",OFFSET('Water Data'!$F$27,0,10*ROW('Water Data'!F106)))</f>
        <v/>
      </c>
      <c r="BZ112" s="369" t="str">
        <f ca="1">+IF(OFFSET('Water Data'!$F$28,0,10*ROW('Water Data'!F106))="","",OFFSET('Water Data'!$F$28,0,10*ROW('Water Data'!F106)))</f>
        <v/>
      </c>
      <c r="CA112" s="369" t="str">
        <f ca="1">+IF(OFFSET('Water Data'!$F$29,0,10*ROW('Water Data'!F106))="","",OFFSET('Water Data'!$F$29,0,10*ROW('Water Data'!F106)))</f>
        <v/>
      </c>
      <c r="CB112" s="369" t="str">
        <f ca="1">+IF(OFFSET('Water Data'!$G$27,0,10*ROW('Water Data'!G106))="","",OFFSET('Water Data'!$G$27,0,10*ROW('Water Data'!G106)))</f>
        <v/>
      </c>
      <c r="CC112" s="369" t="str">
        <f ca="1">+IF(OFFSET('Water Data'!$G$28,0,10*ROW('Water Data'!G106))="","",OFFSET('Water Data'!$G$28,0,10*ROW('Water Data'!G106)))</f>
        <v/>
      </c>
      <c r="CD112" s="369" t="str">
        <f ca="1">+IF(OFFSET('Water Data'!$G$29,0,10*ROW('Water Data'!G106))="","",OFFSET('Water Data'!$G$29,0,10*ROW('Water Data'!G106)))</f>
        <v/>
      </c>
      <c r="CE112" s="369" t="str">
        <f ca="1">+IF(OFFSET('Water Data'!$H$27,0,10*ROW('Water Data'!H106))="","",OFFSET('Water Data'!$H$27,0,10*ROW('Water Data'!H106)))</f>
        <v/>
      </c>
      <c r="CF112" s="369" t="str">
        <f ca="1">+IF(OFFSET('Water Data'!$H$28,0,10*ROW('Water Data'!H106))="","",OFFSET('Water Data'!$H$28,0,10*ROW('Water Data'!H106)))</f>
        <v/>
      </c>
      <c r="CG112" s="369" t="str">
        <f ca="1">+IF(OFFSET('Water Data'!$H$29,0,10*ROW('Water Data'!H106))="","",OFFSET('Water Data'!$H$29,0,10*ROW('Water Data'!H106)))</f>
        <v/>
      </c>
      <c r="CH112" s="369" t="str">
        <f ca="1">+IF(OFFSET('Water Data'!$I$27,0,10*ROW('Water Data'!I106))="","",OFFSET('Water Data'!$I$27,0,10*ROW('Water Data'!I106)))</f>
        <v/>
      </c>
      <c r="CI112" s="369" t="str">
        <f ca="1">+IF(OFFSET('Water Data'!$I$28,0,10*ROW('Water Data'!I106))="","",OFFSET('Water Data'!$I$28,0,10*ROW('Water Data'!I106)))</f>
        <v/>
      </c>
      <c r="CJ112" s="369" t="str">
        <f ca="1">+IF(OFFSET('Water Data'!$I$29,0,10*ROW('Water Data'!I106))="","",OFFSET('Water Data'!$I$29,0,10*ROW('Water Data'!I106)))</f>
        <v/>
      </c>
      <c r="CK112" s="369" t="str">
        <f ca="1">+IF(OFFSET('Sanitation Data'!$D$28,0,10*ROW('Sanitation Data'!D106))="","",OFFSET('Sanitation Data'!$D$28,0,10*ROW('Sanitation Data'!D106)))</f>
        <v/>
      </c>
      <c r="CL112" s="369" t="str">
        <f ca="1">+IF(OFFSET('Sanitation Data'!$D$29,0,10*ROW('Sanitation Data'!D106))="","",OFFSET('Sanitation Data'!$D$29,0,10*ROW('Sanitation Data'!D106)))</f>
        <v/>
      </c>
      <c r="CM112" s="369" t="str">
        <f ca="1">+IF(OFFSET('Sanitation Data'!$D$30,0,10*ROW('Sanitation Data'!D106))="","",OFFSET('Sanitation Data'!$D$30,0,10*ROW('Sanitation Data'!D106)))</f>
        <v/>
      </c>
      <c r="CN112" s="369" t="str">
        <f ca="1">+IF(OFFSET('Sanitation Data'!$D$31,0,10*ROW('Sanitation Data'!D106))="","",OFFSET('Sanitation Data'!$D$31,0,10*ROW('Sanitation Data'!D106)))</f>
        <v/>
      </c>
      <c r="CO112" s="369" t="str">
        <f ca="1">+IF(OFFSET('Sanitation Data'!$D$32,0,10*ROW('Sanitation Data'!D106))="","",OFFSET('Sanitation Data'!$D$32,0,10*ROW('Sanitation Data'!D106)))</f>
        <v/>
      </c>
      <c r="CP112" s="369" t="str">
        <f ca="1">+IF(OFFSET('Sanitation Data'!$E$28,0,10*ROW('Sanitation Data'!E106))="","",OFFSET('Sanitation Data'!$E$28,0,10*ROW('Sanitation Data'!E106)))</f>
        <v/>
      </c>
      <c r="CQ112" s="369" t="str">
        <f ca="1">+IF(OFFSET('Sanitation Data'!$E$29,0,10*ROW('Sanitation Data'!E106))="","",OFFSET('Sanitation Data'!$E$29,0,10*ROW('Sanitation Data'!E106)))</f>
        <v/>
      </c>
      <c r="CR112" s="369" t="str">
        <f ca="1">+IF(OFFSET('Sanitation Data'!$E$30,0,10*ROW('Sanitation Data'!E106))="","",OFFSET('Sanitation Data'!$E$30,0,10*ROW('Sanitation Data'!E106)))</f>
        <v/>
      </c>
      <c r="CS112" s="369" t="str">
        <f ca="1">+IF(OFFSET('Sanitation Data'!$E$31,0,10*ROW('Sanitation Data'!E106))="","",OFFSET('Sanitation Data'!$E$31,0,10*ROW('Sanitation Data'!E106)))</f>
        <v/>
      </c>
      <c r="CT112" s="369" t="str">
        <f ca="1">+IF(OFFSET('Sanitation Data'!$E$32,0,10*ROW('Sanitation Data'!E106))="","",OFFSET('Sanitation Data'!$E$32,0,10*ROW('Sanitation Data'!E106)))</f>
        <v/>
      </c>
      <c r="CU112" s="369" t="str">
        <f ca="1">+IF(OFFSET('Sanitation Data'!$F$28,0,10*ROW('Sanitation Data'!F106))="","",OFFSET('Sanitation Data'!$F$28,0,10*ROW('Sanitation Data'!F106)))</f>
        <v/>
      </c>
      <c r="CV112" s="369" t="str">
        <f ca="1">+IF(OFFSET('Sanitation Data'!$F$29,0,10*ROW('Sanitation Data'!F106))="","",OFFSET('Sanitation Data'!$F$29,0,10*ROW('Sanitation Data'!F106)))</f>
        <v/>
      </c>
      <c r="CW112" s="369" t="str">
        <f ca="1">+IF(OFFSET('Sanitation Data'!$F$30,0,10*ROW('Sanitation Data'!F106))="","",OFFSET('Sanitation Data'!$F$30,0,10*ROW('Sanitation Data'!F106)))</f>
        <v/>
      </c>
      <c r="CX112" s="369" t="str">
        <f ca="1">+IF(OFFSET('Sanitation Data'!$F$31,0,10*ROW('Sanitation Data'!F106))="","",OFFSET('Sanitation Data'!$F$31,0,10*ROW('Sanitation Data'!F106)))</f>
        <v/>
      </c>
      <c r="CY112" s="369" t="str">
        <f ca="1">+IF(OFFSET('Sanitation Data'!$F$32,0,10*ROW('Sanitation Data'!F106))="","",OFFSET('Sanitation Data'!$F$32,0,10*ROW('Sanitation Data'!F106)))</f>
        <v/>
      </c>
      <c r="CZ112" s="369" t="str">
        <f ca="1">+IF(OFFSET('Sanitation Data'!$G$28,0,10*ROW('Sanitation Data'!G106))="","",OFFSET('Sanitation Data'!$G$28,0,10*ROW('Sanitation Data'!G106)))</f>
        <v/>
      </c>
      <c r="DA112" s="369" t="str">
        <f ca="1">+IF(OFFSET('Sanitation Data'!$G$29,0,10*ROW('Sanitation Data'!G106))="","",OFFSET('Sanitation Data'!$G$29,0,10*ROW('Sanitation Data'!G106)))</f>
        <v/>
      </c>
      <c r="DB112" s="369" t="str">
        <f ca="1">+IF(OFFSET('Sanitation Data'!$G$30,0,10*ROW('Sanitation Data'!G106))="","",OFFSET('Sanitation Data'!$G$30,0,10*ROW('Sanitation Data'!G106)))</f>
        <v/>
      </c>
      <c r="DC112" s="369" t="str">
        <f ca="1">+IF(OFFSET('Sanitation Data'!$G$31,0,10*ROW('Sanitation Data'!G106))="","",OFFSET('Sanitation Data'!$G$31,0,10*ROW('Sanitation Data'!G106)))</f>
        <v/>
      </c>
      <c r="DD112" s="369" t="str">
        <f ca="1">+IF(OFFSET('Sanitation Data'!$G$32,0,10*ROW('Sanitation Data'!G106))="","",OFFSET('Sanitation Data'!$G$32,0,10*ROW('Sanitation Data'!G106)))</f>
        <v/>
      </c>
      <c r="DE112" s="369" t="str">
        <f ca="1">+IF(OFFSET('Sanitation Data'!$H$28,0,10*ROW('Sanitation Data'!H106))="","",OFFSET('Sanitation Data'!$H$28,0,10*ROW('Sanitation Data'!H106)))</f>
        <v/>
      </c>
      <c r="DF112" s="369" t="str">
        <f ca="1">+IF(OFFSET('Sanitation Data'!$H$29,0,10*ROW('Sanitation Data'!H106))="","",OFFSET('Sanitation Data'!$H$29,0,10*ROW('Sanitation Data'!H106)))</f>
        <v/>
      </c>
      <c r="DG112" s="369" t="str">
        <f ca="1">+IF(OFFSET('Sanitation Data'!$H$30,0,10*ROW('Sanitation Data'!H106))="","",OFFSET('Sanitation Data'!$H$30,0,10*ROW('Sanitation Data'!H106)))</f>
        <v/>
      </c>
      <c r="DH112" s="369" t="str">
        <f ca="1">+IF(OFFSET('Sanitation Data'!$H$31,0,10*ROW('Sanitation Data'!H106))="","",OFFSET('Sanitation Data'!$H$31,0,10*ROW('Sanitation Data'!H106)))</f>
        <v/>
      </c>
      <c r="DI112" s="369" t="str">
        <f ca="1">+IF(OFFSET('Sanitation Data'!$H$32,0,10*ROW('Sanitation Data'!H106))="","",OFFSET('Sanitation Data'!$H$32,0,10*ROW('Sanitation Data'!H106)))</f>
        <v/>
      </c>
      <c r="DJ112" s="369" t="str">
        <f ca="1">+IF(OFFSET('Sanitation Data'!$I$28,0,10*ROW('Sanitation Data'!I106))="","",OFFSET('Sanitation Data'!$I$28,0,10*ROW('Sanitation Data'!I106)))</f>
        <v/>
      </c>
      <c r="DK112" s="369" t="str">
        <f ca="1">+IF(OFFSET('Sanitation Data'!$I$29,0,10*ROW('Sanitation Data'!I106))="","",OFFSET('Sanitation Data'!$I$29,0,10*ROW('Sanitation Data'!I106)))</f>
        <v/>
      </c>
      <c r="DL112" s="369" t="str">
        <f ca="1">+IF(OFFSET('Sanitation Data'!$I$30,0,10*ROW('Sanitation Data'!I106))="","",OFFSET('Sanitation Data'!$I$30,0,10*ROW('Sanitation Data'!I106)))</f>
        <v/>
      </c>
      <c r="DM112" s="369" t="str">
        <f ca="1">+IF(OFFSET('Sanitation Data'!$I$31,0,10*ROW('Sanitation Data'!I106))="","",OFFSET('Sanitation Data'!$I$31,0,10*ROW('Sanitation Data'!I106)))</f>
        <v/>
      </c>
      <c r="DN112" s="369" t="str">
        <f ca="1">+IF(OFFSET('Sanitation Data'!$I$32,0,10*ROW('Sanitation Data'!I106))="","",OFFSET('Sanitation Data'!$I$32,0,10*ROW('Sanitation Data'!I106)))</f>
        <v/>
      </c>
      <c r="DO112" s="369" t="str">
        <f ca="1">+IF(OFFSET('Hygiene Data'!$D$11,0,10*ROW('Hygiene Data'!D106))="","",OFFSET('Hygiene Data'!$D$11,0,10*ROW('Hygiene Data'!D106)))</f>
        <v/>
      </c>
      <c r="DP112" s="369" t="str">
        <f ca="1">+IF(OFFSET('Hygiene Data'!$D$12,0,10*ROW('Hygiene Data'!D106))="","",OFFSET('Hygiene Data'!$D$12,0,10*ROW('Hygiene Data'!D106)))</f>
        <v/>
      </c>
      <c r="DQ112" s="369" t="str">
        <f ca="1">+IF(OFFSET('Hygiene Data'!$D$13,0,10*ROW('Hygiene Data'!D106))="","",OFFSET('Hygiene Data'!$D$13,0,10*ROW('Hygiene Data'!D106)))</f>
        <v/>
      </c>
      <c r="DR112" s="369" t="str">
        <f ca="1">+IF(OFFSET('Hygiene Data'!$E$11,0,10*ROW('Hygiene Data'!E106))="","",OFFSET('Hygiene Data'!$E$11,0,10*ROW('Hygiene Data'!E106)))</f>
        <v/>
      </c>
      <c r="DS112" s="369" t="str">
        <f ca="1">+IF(OFFSET('Hygiene Data'!$E$12,0,10*ROW('Hygiene Data'!E106))="","",OFFSET('Hygiene Data'!$E$12,0,10*ROW('Hygiene Data'!E106)))</f>
        <v/>
      </c>
      <c r="DT112" s="369" t="str">
        <f ca="1">+IF(OFFSET('Hygiene Data'!$E$13,0,10*ROW('Hygiene Data'!E106))="","",OFFSET('Hygiene Data'!$E$13,0,10*ROW('Hygiene Data'!E106)))</f>
        <v/>
      </c>
      <c r="DU112" s="369" t="str">
        <f ca="1">+IF(OFFSET('Hygiene Data'!$F$11,0,10*ROW('Hygiene Data'!F106))="","",OFFSET('Hygiene Data'!$F$11,0,10*ROW('Hygiene Data'!F106)))</f>
        <v/>
      </c>
      <c r="DV112" s="369" t="str">
        <f ca="1">+IF(OFFSET('Hygiene Data'!$F$12,0,10*ROW('Hygiene Data'!F106))="","",OFFSET('Hygiene Data'!$F$12,0,10*ROW('Hygiene Data'!F106)))</f>
        <v/>
      </c>
      <c r="DW112" s="369" t="str">
        <f ca="1">+IF(OFFSET('Hygiene Data'!$F$13,0,10*ROW('Hygiene Data'!F106))="","",OFFSET('Hygiene Data'!$F$13,0,10*ROW('Hygiene Data'!F106)))</f>
        <v/>
      </c>
      <c r="DX112" s="369" t="str">
        <f ca="1">+IF(OFFSET('Hygiene Data'!$G$11,0,10*ROW('Hygiene Data'!G106))="","",OFFSET('Hygiene Data'!$G$11,0,10*ROW('Hygiene Data'!G106)))</f>
        <v/>
      </c>
      <c r="DY112" s="369" t="str">
        <f ca="1">+IF(OFFSET('Hygiene Data'!$G$12,0,10*ROW('Hygiene Data'!G106))="","",OFFSET('Hygiene Data'!$G$12,0,10*ROW('Hygiene Data'!G106)))</f>
        <v/>
      </c>
      <c r="DZ112" s="369" t="str">
        <f ca="1">+IF(OFFSET('Hygiene Data'!$G$13,0,10*ROW('Hygiene Data'!G106))="","",OFFSET('Hygiene Data'!$G$13,0,10*ROW('Hygiene Data'!G106)))</f>
        <v/>
      </c>
      <c r="EA112" s="369" t="str">
        <f ca="1">+IF(OFFSET('Hygiene Data'!$H$11,0,10*ROW('Hygiene Data'!H106))="","",OFFSET('Hygiene Data'!$H$11,0,10*ROW('Hygiene Data'!H106)))</f>
        <v/>
      </c>
      <c r="EB112" s="369" t="str">
        <f ca="1">+IF(OFFSET('Hygiene Data'!$H$12,0,10*ROW('Hygiene Data'!H106))="","",OFFSET('Hygiene Data'!$H$12,0,10*ROW('Hygiene Data'!H106)))</f>
        <v/>
      </c>
      <c r="EC112" s="369" t="str">
        <f ca="1">+IF(OFFSET('Hygiene Data'!$H$13,0,10*ROW('Hygiene Data'!H106))="","",OFFSET('Hygiene Data'!$H$13,0,10*ROW('Hygiene Data'!H106)))</f>
        <v/>
      </c>
      <c r="ED112" s="369" t="str">
        <f ca="1">+IF(OFFSET('Hygiene Data'!$I$11,0,10*ROW('Hygiene Data'!I106))="","",OFFSET('Hygiene Data'!$I$11,0,10*ROW('Hygiene Data'!I106)))</f>
        <v/>
      </c>
      <c r="EE112" s="369" t="str">
        <f ca="1">+IF(OFFSET('Hygiene Data'!$I$12,0,10*ROW('Hygiene Data'!I106))="","",OFFSET('Hygiene Data'!$I$12,0,10*ROW('Hygiene Data'!I106)))</f>
        <v/>
      </c>
      <c r="EF112" s="369" t="str">
        <f ca="1">+IF(OFFSET('Hygiene Data'!$I$13,0,10*ROW('Hygiene Data'!I106))="","",OFFSET('Hygiene Data'!$I$13,0,10*ROW('Hygiene Data'!I106)))</f>
        <v/>
      </c>
    </row>
    <row r="113" spans="1:136" x14ac:dyDescent="0.25">
      <c r="A113" s="478" t="str">
        <f ca="1">+IF(OFFSET('Water Data'!$B$2,0,10*ROW('Water Data'!E107))="","",OFFSET('Water Data'!$B$2,0,10*ROW('Water Data'!E107)))</f>
        <v/>
      </c>
      <c r="B113" s="47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5" t="str">
        <f t="shared" ca="1" si="1"/>
        <v/>
      </c>
      <c r="D113" s="50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9" t="str">
        <f ca="1">+IF(OFFSET('Water Data'!$D$27,0,10*ROW('Water Data'!D107))="","",OFFSET('Water Data'!$D$27,0,10*ROW('Water Data'!D107)))</f>
        <v/>
      </c>
      <c r="BT113" s="369" t="str">
        <f ca="1">+IF(OFFSET('Water Data'!$D$28,0,10*ROW('Water Data'!D107))="","",OFFSET('Water Data'!$D$28,0,10*ROW('Water Data'!D107)))</f>
        <v/>
      </c>
      <c r="BU113" s="369" t="str">
        <f ca="1">+IF(OFFSET('Water Data'!$D$29,0,10*ROW('Water Data'!D107))="","",OFFSET('Water Data'!$D$29,0,10*ROW('Water Data'!D107)))</f>
        <v/>
      </c>
      <c r="BV113" s="369" t="str">
        <f ca="1">+IF(OFFSET('Water Data'!$E$27,0,10*ROW('Water Data'!E107))="","",OFFSET('Water Data'!$E$27,0,10*ROW('Water Data'!E107)))</f>
        <v/>
      </c>
      <c r="BW113" s="369" t="str">
        <f ca="1">+IF(OFFSET('Water Data'!$E$28,0,10*ROW('Water Data'!E107))="","",OFFSET('Water Data'!$E$28,0,10*ROW('Water Data'!E107)))</f>
        <v/>
      </c>
      <c r="BX113" s="369" t="str">
        <f ca="1">+IF(OFFSET('Water Data'!$E$29,0,10*ROW('Water Data'!E107))="","",OFFSET('Water Data'!$E$29,0,10*ROW('Water Data'!E107)))</f>
        <v/>
      </c>
      <c r="BY113" s="369" t="str">
        <f ca="1">+IF(OFFSET('Water Data'!$F$27,0,10*ROW('Water Data'!F107))="","",OFFSET('Water Data'!$F$27,0,10*ROW('Water Data'!F107)))</f>
        <v/>
      </c>
      <c r="BZ113" s="369" t="str">
        <f ca="1">+IF(OFFSET('Water Data'!$F$28,0,10*ROW('Water Data'!F107))="","",OFFSET('Water Data'!$F$28,0,10*ROW('Water Data'!F107)))</f>
        <v/>
      </c>
      <c r="CA113" s="369" t="str">
        <f ca="1">+IF(OFFSET('Water Data'!$F$29,0,10*ROW('Water Data'!F107))="","",OFFSET('Water Data'!$F$29,0,10*ROW('Water Data'!F107)))</f>
        <v/>
      </c>
      <c r="CB113" s="369" t="str">
        <f ca="1">+IF(OFFSET('Water Data'!$G$27,0,10*ROW('Water Data'!G107))="","",OFFSET('Water Data'!$G$27,0,10*ROW('Water Data'!G107)))</f>
        <v/>
      </c>
      <c r="CC113" s="369" t="str">
        <f ca="1">+IF(OFFSET('Water Data'!$G$28,0,10*ROW('Water Data'!G107))="","",OFFSET('Water Data'!$G$28,0,10*ROW('Water Data'!G107)))</f>
        <v/>
      </c>
      <c r="CD113" s="369" t="str">
        <f ca="1">+IF(OFFSET('Water Data'!$G$29,0,10*ROW('Water Data'!G107))="","",OFFSET('Water Data'!$G$29,0,10*ROW('Water Data'!G107)))</f>
        <v/>
      </c>
      <c r="CE113" s="369" t="str">
        <f ca="1">+IF(OFFSET('Water Data'!$H$27,0,10*ROW('Water Data'!H107))="","",OFFSET('Water Data'!$H$27,0,10*ROW('Water Data'!H107)))</f>
        <v/>
      </c>
      <c r="CF113" s="369" t="str">
        <f ca="1">+IF(OFFSET('Water Data'!$H$28,0,10*ROW('Water Data'!H107))="","",OFFSET('Water Data'!$H$28,0,10*ROW('Water Data'!H107)))</f>
        <v/>
      </c>
      <c r="CG113" s="369" t="str">
        <f ca="1">+IF(OFFSET('Water Data'!$H$29,0,10*ROW('Water Data'!H107))="","",OFFSET('Water Data'!$H$29,0,10*ROW('Water Data'!H107)))</f>
        <v/>
      </c>
      <c r="CH113" s="369" t="str">
        <f ca="1">+IF(OFFSET('Water Data'!$I$27,0,10*ROW('Water Data'!I107))="","",OFFSET('Water Data'!$I$27,0,10*ROW('Water Data'!I107)))</f>
        <v/>
      </c>
      <c r="CI113" s="369" t="str">
        <f ca="1">+IF(OFFSET('Water Data'!$I$28,0,10*ROW('Water Data'!I107))="","",OFFSET('Water Data'!$I$28,0,10*ROW('Water Data'!I107)))</f>
        <v/>
      </c>
      <c r="CJ113" s="369" t="str">
        <f ca="1">+IF(OFFSET('Water Data'!$I$29,0,10*ROW('Water Data'!I107))="","",OFFSET('Water Data'!$I$29,0,10*ROW('Water Data'!I107)))</f>
        <v/>
      </c>
      <c r="CK113" s="369" t="str">
        <f ca="1">+IF(OFFSET('Sanitation Data'!$D$28,0,10*ROW('Sanitation Data'!D107))="","",OFFSET('Sanitation Data'!$D$28,0,10*ROW('Sanitation Data'!D107)))</f>
        <v/>
      </c>
      <c r="CL113" s="369" t="str">
        <f ca="1">+IF(OFFSET('Sanitation Data'!$D$29,0,10*ROW('Sanitation Data'!D107))="","",OFFSET('Sanitation Data'!$D$29,0,10*ROW('Sanitation Data'!D107)))</f>
        <v/>
      </c>
      <c r="CM113" s="369" t="str">
        <f ca="1">+IF(OFFSET('Sanitation Data'!$D$30,0,10*ROW('Sanitation Data'!D107))="","",OFFSET('Sanitation Data'!$D$30,0,10*ROW('Sanitation Data'!D107)))</f>
        <v/>
      </c>
      <c r="CN113" s="369" t="str">
        <f ca="1">+IF(OFFSET('Sanitation Data'!$D$31,0,10*ROW('Sanitation Data'!D107))="","",OFFSET('Sanitation Data'!$D$31,0,10*ROW('Sanitation Data'!D107)))</f>
        <v/>
      </c>
      <c r="CO113" s="369" t="str">
        <f ca="1">+IF(OFFSET('Sanitation Data'!$D$32,0,10*ROW('Sanitation Data'!D107))="","",OFFSET('Sanitation Data'!$D$32,0,10*ROW('Sanitation Data'!D107)))</f>
        <v/>
      </c>
      <c r="CP113" s="369" t="str">
        <f ca="1">+IF(OFFSET('Sanitation Data'!$E$28,0,10*ROW('Sanitation Data'!E107))="","",OFFSET('Sanitation Data'!$E$28,0,10*ROW('Sanitation Data'!E107)))</f>
        <v/>
      </c>
      <c r="CQ113" s="369" t="str">
        <f ca="1">+IF(OFFSET('Sanitation Data'!$E$29,0,10*ROW('Sanitation Data'!E107))="","",OFFSET('Sanitation Data'!$E$29,0,10*ROW('Sanitation Data'!E107)))</f>
        <v/>
      </c>
      <c r="CR113" s="369" t="str">
        <f ca="1">+IF(OFFSET('Sanitation Data'!$E$30,0,10*ROW('Sanitation Data'!E107))="","",OFFSET('Sanitation Data'!$E$30,0,10*ROW('Sanitation Data'!E107)))</f>
        <v/>
      </c>
      <c r="CS113" s="369" t="str">
        <f ca="1">+IF(OFFSET('Sanitation Data'!$E$31,0,10*ROW('Sanitation Data'!E107))="","",OFFSET('Sanitation Data'!$E$31,0,10*ROW('Sanitation Data'!E107)))</f>
        <v/>
      </c>
      <c r="CT113" s="369" t="str">
        <f ca="1">+IF(OFFSET('Sanitation Data'!$E$32,0,10*ROW('Sanitation Data'!E107))="","",OFFSET('Sanitation Data'!$E$32,0,10*ROW('Sanitation Data'!E107)))</f>
        <v/>
      </c>
      <c r="CU113" s="369" t="str">
        <f ca="1">+IF(OFFSET('Sanitation Data'!$F$28,0,10*ROW('Sanitation Data'!F107))="","",OFFSET('Sanitation Data'!$F$28,0,10*ROW('Sanitation Data'!F107)))</f>
        <v/>
      </c>
      <c r="CV113" s="369" t="str">
        <f ca="1">+IF(OFFSET('Sanitation Data'!$F$29,0,10*ROW('Sanitation Data'!F107))="","",OFFSET('Sanitation Data'!$F$29,0,10*ROW('Sanitation Data'!F107)))</f>
        <v/>
      </c>
      <c r="CW113" s="369" t="str">
        <f ca="1">+IF(OFFSET('Sanitation Data'!$F$30,0,10*ROW('Sanitation Data'!F107))="","",OFFSET('Sanitation Data'!$F$30,0,10*ROW('Sanitation Data'!F107)))</f>
        <v/>
      </c>
      <c r="CX113" s="369" t="str">
        <f ca="1">+IF(OFFSET('Sanitation Data'!$F$31,0,10*ROW('Sanitation Data'!F107))="","",OFFSET('Sanitation Data'!$F$31,0,10*ROW('Sanitation Data'!F107)))</f>
        <v/>
      </c>
      <c r="CY113" s="369" t="str">
        <f ca="1">+IF(OFFSET('Sanitation Data'!$F$32,0,10*ROW('Sanitation Data'!F107))="","",OFFSET('Sanitation Data'!$F$32,0,10*ROW('Sanitation Data'!F107)))</f>
        <v/>
      </c>
      <c r="CZ113" s="369" t="str">
        <f ca="1">+IF(OFFSET('Sanitation Data'!$G$28,0,10*ROW('Sanitation Data'!G107))="","",OFFSET('Sanitation Data'!$G$28,0,10*ROW('Sanitation Data'!G107)))</f>
        <v/>
      </c>
      <c r="DA113" s="369" t="str">
        <f ca="1">+IF(OFFSET('Sanitation Data'!$G$29,0,10*ROW('Sanitation Data'!G107))="","",OFFSET('Sanitation Data'!$G$29,0,10*ROW('Sanitation Data'!G107)))</f>
        <v/>
      </c>
      <c r="DB113" s="369" t="str">
        <f ca="1">+IF(OFFSET('Sanitation Data'!$G$30,0,10*ROW('Sanitation Data'!G107))="","",OFFSET('Sanitation Data'!$G$30,0,10*ROW('Sanitation Data'!G107)))</f>
        <v/>
      </c>
      <c r="DC113" s="369" t="str">
        <f ca="1">+IF(OFFSET('Sanitation Data'!$G$31,0,10*ROW('Sanitation Data'!G107))="","",OFFSET('Sanitation Data'!$G$31,0,10*ROW('Sanitation Data'!G107)))</f>
        <v/>
      </c>
      <c r="DD113" s="369" t="str">
        <f ca="1">+IF(OFFSET('Sanitation Data'!$G$32,0,10*ROW('Sanitation Data'!G107))="","",OFFSET('Sanitation Data'!$G$32,0,10*ROW('Sanitation Data'!G107)))</f>
        <v/>
      </c>
      <c r="DE113" s="369" t="str">
        <f ca="1">+IF(OFFSET('Sanitation Data'!$H$28,0,10*ROW('Sanitation Data'!H107))="","",OFFSET('Sanitation Data'!$H$28,0,10*ROW('Sanitation Data'!H107)))</f>
        <v/>
      </c>
      <c r="DF113" s="369" t="str">
        <f ca="1">+IF(OFFSET('Sanitation Data'!$H$29,0,10*ROW('Sanitation Data'!H107))="","",OFFSET('Sanitation Data'!$H$29,0,10*ROW('Sanitation Data'!H107)))</f>
        <v/>
      </c>
      <c r="DG113" s="369" t="str">
        <f ca="1">+IF(OFFSET('Sanitation Data'!$H$30,0,10*ROW('Sanitation Data'!H107))="","",OFFSET('Sanitation Data'!$H$30,0,10*ROW('Sanitation Data'!H107)))</f>
        <v/>
      </c>
      <c r="DH113" s="369" t="str">
        <f ca="1">+IF(OFFSET('Sanitation Data'!$H$31,0,10*ROW('Sanitation Data'!H107))="","",OFFSET('Sanitation Data'!$H$31,0,10*ROW('Sanitation Data'!H107)))</f>
        <v/>
      </c>
      <c r="DI113" s="369" t="str">
        <f ca="1">+IF(OFFSET('Sanitation Data'!$H$32,0,10*ROW('Sanitation Data'!H107))="","",OFFSET('Sanitation Data'!$H$32,0,10*ROW('Sanitation Data'!H107)))</f>
        <v/>
      </c>
      <c r="DJ113" s="369" t="str">
        <f ca="1">+IF(OFFSET('Sanitation Data'!$I$28,0,10*ROW('Sanitation Data'!I107))="","",OFFSET('Sanitation Data'!$I$28,0,10*ROW('Sanitation Data'!I107)))</f>
        <v/>
      </c>
      <c r="DK113" s="369" t="str">
        <f ca="1">+IF(OFFSET('Sanitation Data'!$I$29,0,10*ROW('Sanitation Data'!I107))="","",OFFSET('Sanitation Data'!$I$29,0,10*ROW('Sanitation Data'!I107)))</f>
        <v/>
      </c>
      <c r="DL113" s="369" t="str">
        <f ca="1">+IF(OFFSET('Sanitation Data'!$I$30,0,10*ROW('Sanitation Data'!I107))="","",OFFSET('Sanitation Data'!$I$30,0,10*ROW('Sanitation Data'!I107)))</f>
        <v/>
      </c>
      <c r="DM113" s="369" t="str">
        <f ca="1">+IF(OFFSET('Sanitation Data'!$I$31,0,10*ROW('Sanitation Data'!I107))="","",OFFSET('Sanitation Data'!$I$31,0,10*ROW('Sanitation Data'!I107)))</f>
        <v/>
      </c>
      <c r="DN113" s="369" t="str">
        <f ca="1">+IF(OFFSET('Sanitation Data'!$I$32,0,10*ROW('Sanitation Data'!I107))="","",OFFSET('Sanitation Data'!$I$32,0,10*ROW('Sanitation Data'!I107)))</f>
        <v/>
      </c>
      <c r="DO113" s="369" t="str">
        <f ca="1">+IF(OFFSET('Hygiene Data'!$D$11,0,10*ROW('Hygiene Data'!D107))="","",OFFSET('Hygiene Data'!$D$11,0,10*ROW('Hygiene Data'!D107)))</f>
        <v/>
      </c>
      <c r="DP113" s="369" t="str">
        <f ca="1">+IF(OFFSET('Hygiene Data'!$D$12,0,10*ROW('Hygiene Data'!D107))="","",OFFSET('Hygiene Data'!$D$12,0,10*ROW('Hygiene Data'!D107)))</f>
        <v/>
      </c>
      <c r="DQ113" s="369" t="str">
        <f ca="1">+IF(OFFSET('Hygiene Data'!$D$13,0,10*ROW('Hygiene Data'!D107))="","",OFFSET('Hygiene Data'!$D$13,0,10*ROW('Hygiene Data'!D107)))</f>
        <v/>
      </c>
      <c r="DR113" s="369" t="str">
        <f ca="1">+IF(OFFSET('Hygiene Data'!$E$11,0,10*ROW('Hygiene Data'!E107))="","",OFFSET('Hygiene Data'!$E$11,0,10*ROW('Hygiene Data'!E107)))</f>
        <v/>
      </c>
      <c r="DS113" s="369" t="str">
        <f ca="1">+IF(OFFSET('Hygiene Data'!$E$12,0,10*ROW('Hygiene Data'!E107))="","",OFFSET('Hygiene Data'!$E$12,0,10*ROW('Hygiene Data'!E107)))</f>
        <v/>
      </c>
      <c r="DT113" s="369" t="str">
        <f ca="1">+IF(OFFSET('Hygiene Data'!$E$13,0,10*ROW('Hygiene Data'!E107))="","",OFFSET('Hygiene Data'!$E$13,0,10*ROW('Hygiene Data'!E107)))</f>
        <v/>
      </c>
      <c r="DU113" s="369" t="str">
        <f ca="1">+IF(OFFSET('Hygiene Data'!$F$11,0,10*ROW('Hygiene Data'!F107))="","",OFFSET('Hygiene Data'!$F$11,0,10*ROW('Hygiene Data'!F107)))</f>
        <v/>
      </c>
      <c r="DV113" s="369" t="str">
        <f ca="1">+IF(OFFSET('Hygiene Data'!$F$12,0,10*ROW('Hygiene Data'!F107))="","",OFFSET('Hygiene Data'!$F$12,0,10*ROW('Hygiene Data'!F107)))</f>
        <v/>
      </c>
      <c r="DW113" s="369" t="str">
        <f ca="1">+IF(OFFSET('Hygiene Data'!$F$13,0,10*ROW('Hygiene Data'!F107))="","",OFFSET('Hygiene Data'!$F$13,0,10*ROW('Hygiene Data'!F107)))</f>
        <v/>
      </c>
      <c r="DX113" s="369" t="str">
        <f ca="1">+IF(OFFSET('Hygiene Data'!$G$11,0,10*ROW('Hygiene Data'!G107))="","",OFFSET('Hygiene Data'!$G$11,0,10*ROW('Hygiene Data'!G107)))</f>
        <v/>
      </c>
      <c r="DY113" s="369" t="str">
        <f ca="1">+IF(OFFSET('Hygiene Data'!$G$12,0,10*ROW('Hygiene Data'!G107))="","",OFFSET('Hygiene Data'!$G$12,0,10*ROW('Hygiene Data'!G107)))</f>
        <v/>
      </c>
      <c r="DZ113" s="369" t="str">
        <f ca="1">+IF(OFFSET('Hygiene Data'!$G$13,0,10*ROW('Hygiene Data'!G107))="","",OFFSET('Hygiene Data'!$G$13,0,10*ROW('Hygiene Data'!G107)))</f>
        <v/>
      </c>
      <c r="EA113" s="369" t="str">
        <f ca="1">+IF(OFFSET('Hygiene Data'!$H$11,0,10*ROW('Hygiene Data'!H107))="","",OFFSET('Hygiene Data'!$H$11,0,10*ROW('Hygiene Data'!H107)))</f>
        <v/>
      </c>
      <c r="EB113" s="369" t="str">
        <f ca="1">+IF(OFFSET('Hygiene Data'!$H$12,0,10*ROW('Hygiene Data'!H107))="","",OFFSET('Hygiene Data'!$H$12,0,10*ROW('Hygiene Data'!H107)))</f>
        <v/>
      </c>
      <c r="EC113" s="369" t="str">
        <f ca="1">+IF(OFFSET('Hygiene Data'!$H$13,0,10*ROW('Hygiene Data'!H107))="","",OFFSET('Hygiene Data'!$H$13,0,10*ROW('Hygiene Data'!H107)))</f>
        <v/>
      </c>
      <c r="ED113" s="369" t="str">
        <f ca="1">+IF(OFFSET('Hygiene Data'!$I$11,0,10*ROW('Hygiene Data'!I107))="","",OFFSET('Hygiene Data'!$I$11,0,10*ROW('Hygiene Data'!I107)))</f>
        <v/>
      </c>
      <c r="EE113" s="369" t="str">
        <f ca="1">+IF(OFFSET('Hygiene Data'!$I$12,0,10*ROW('Hygiene Data'!I107))="","",OFFSET('Hygiene Data'!$I$12,0,10*ROW('Hygiene Data'!I107)))</f>
        <v/>
      </c>
      <c r="EF113" s="369" t="str">
        <f ca="1">+IF(OFFSET('Hygiene Data'!$I$13,0,10*ROW('Hygiene Data'!I107))="","",OFFSET('Hygiene Data'!$I$13,0,10*ROW('Hygiene Data'!I107)))</f>
        <v/>
      </c>
    </row>
    <row r="114" spans="1:136" x14ac:dyDescent="0.25">
      <c r="A114" s="478" t="str">
        <f ca="1">+IF(OFFSET('Water Data'!$B$2,0,10*ROW('Water Data'!E108))="","",OFFSET('Water Data'!$B$2,0,10*ROW('Water Data'!E108)))</f>
        <v/>
      </c>
      <c r="B114" s="47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5" t="str">
        <f t="shared" ca="1" si="1"/>
        <v/>
      </c>
      <c r="D114" s="50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9" t="str">
        <f ca="1">+IF(OFFSET('Water Data'!$D$27,0,10*ROW('Water Data'!D108))="","",OFFSET('Water Data'!$D$27,0,10*ROW('Water Data'!D108)))</f>
        <v/>
      </c>
      <c r="BT114" s="369" t="str">
        <f ca="1">+IF(OFFSET('Water Data'!$D$28,0,10*ROW('Water Data'!D108))="","",OFFSET('Water Data'!$D$28,0,10*ROW('Water Data'!D108)))</f>
        <v/>
      </c>
      <c r="BU114" s="369" t="str">
        <f ca="1">+IF(OFFSET('Water Data'!$D$29,0,10*ROW('Water Data'!D108))="","",OFFSET('Water Data'!$D$29,0,10*ROW('Water Data'!D108)))</f>
        <v/>
      </c>
      <c r="BV114" s="369" t="str">
        <f ca="1">+IF(OFFSET('Water Data'!$E$27,0,10*ROW('Water Data'!E108))="","",OFFSET('Water Data'!$E$27,0,10*ROW('Water Data'!E108)))</f>
        <v/>
      </c>
      <c r="BW114" s="369" t="str">
        <f ca="1">+IF(OFFSET('Water Data'!$E$28,0,10*ROW('Water Data'!E108))="","",OFFSET('Water Data'!$E$28,0,10*ROW('Water Data'!E108)))</f>
        <v/>
      </c>
      <c r="BX114" s="369" t="str">
        <f ca="1">+IF(OFFSET('Water Data'!$E$29,0,10*ROW('Water Data'!E108))="","",OFFSET('Water Data'!$E$29,0,10*ROW('Water Data'!E108)))</f>
        <v/>
      </c>
      <c r="BY114" s="369" t="str">
        <f ca="1">+IF(OFFSET('Water Data'!$F$27,0,10*ROW('Water Data'!F108))="","",OFFSET('Water Data'!$F$27,0,10*ROW('Water Data'!F108)))</f>
        <v/>
      </c>
      <c r="BZ114" s="369" t="str">
        <f ca="1">+IF(OFFSET('Water Data'!$F$28,0,10*ROW('Water Data'!F108))="","",OFFSET('Water Data'!$F$28,0,10*ROW('Water Data'!F108)))</f>
        <v/>
      </c>
      <c r="CA114" s="369" t="str">
        <f ca="1">+IF(OFFSET('Water Data'!$F$29,0,10*ROW('Water Data'!F108))="","",OFFSET('Water Data'!$F$29,0,10*ROW('Water Data'!F108)))</f>
        <v/>
      </c>
      <c r="CB114" s="369" t="str">
        <f ca="1">+IF(OFFSET('Water Data'!$G$27,0,10*ROW('Water Data'!G108))="","",OFFSET('Water Data'!$G$27,0,10*ROW('Water Data'!G108)))</f>
        <v/>
      </c>
      <c r="CC114" s="369" t="str">
        <f ca="1">+IF(OFFSET('Water Data'!$G$28,0,10*ROW('Water Data'!G108))="","",OFFSET('Water Data'!$G$28,0,10*ROW('Water Data'!G108)))</f>
        <v/>
      </c>
      <c r="CD114" s="369" t="str">
        <f ca="1">+IF(OFFSET('Water Data'!$G$29,0,10*ROW('Water Data'!G108))="","",OFFSET('Water Data'!$G$29,0,10*ROW('Water Data'!G108)))</f>
        <v/>
      </c>
      <c r="CE114" s="369" t="str">
        <f ca="1">+IF(OFFSET('Water Data'!$H$27,0,10*ROW('Water Data'!H108))="","",OFFSET('Water Data'!$H$27,0,10*ROW('Water Data'!H108)))</f>
        <v/>
      </c>
      <c r="CF114" s="369" t="str">
        <f ca="1">+IF(OFFSET('Water Data'!$H$28,0,10*ROW('Water Data'!H108))="","",OFFSET('Water Data'!$H$28,0,10*ROW('Water Data'!H108)))</f>
        <v/>
      </c>
      <c r="CG114" s="369" t="str">
        <f ca="1">+IF(OFFSET('Water Data'!$H$29,0,10*ROW('Water Data'!H108))="","",OFFSET('Water Data'!$H$29,0,10*ROW('Water Data'!H108)))</f>
        <v/>
      </c>
      <c r="CH114" s="369" t="str">
        <f ca="1">+IF(OFFSET('Water Data'!$I$27,0,10*ROW('Water Data'!I108))="","",OFFSET('Water Data'!$I$27,0,10*ROW('Water Data'!I108)))</f>
        <v/>
      </c>
      <c r="CI114" s="369" t="str">
        <f ca="1">+IF(OFFSET('Water Data'!$I$28,0,10*ROW('Water Data'!I108))="","",OFFSET('Water Data'!$I$28,0,10*ROW('Water Data'!I108)))</f>
        <v/>
      </c>
      <c r="CJ114" s="369" t="str">
        <f ca="1">+IF(OFFSET('Water Data'!$I$29,0,10*ROW('Water Data'!I108))="","",OFFSET('Water Data'!$I$29,0,10*ROW('Water Data'!I108)))</f>
        <v/>
      </c>
      <c r="CK114" s="369" t="str">
        <f ca="1">+IF(OFFSET('Sanitation Data'!$D$28,0,10*ROW('Sanitation Data'!D108))="","",OFFSET('Sanitation Data'!$D$28,0,10*ROW('Sanitation Data'!D108)))</f>
        <v/>
      </c>
      <c r="CL114" s="369" t="str">
        <f ca="1">+IF(OFFSET('Sanitation Data'!$D$29,0,10*ROW('Sanitation Data'!D108))="","",OFFSET('Sanitation Data'!$D$29,0,10*ROW('Sanitation Data'!D108)))</f>
        <v/>
      </c>
      <c r="CM114" s="369" t="str">
        <f ca="1">+IF(OFFSET('Sanitation Data'!$D$30,0,10*ROW('Sanitation Data'!D108))="","",OFFSET('Sanitation Data'!$D$30,0,10*ROW('Sanitation Data'!D108)))</f>
        <v/>
      </c>
      <c r="CN114" s="369" t="str">
        <f ca="1">+IF(OFFSET('Sanitation Data'!$D$31,0,10*ROW('Sanitation Data'!D108))="","",OFFSET('Sanitation Data'!$D$31,0,10*ROW('Sanitation Data'!D108)))</f>
        <v/>
      </c>
      <c r="CO114" s="369" t="str">
        <f ca="1">+IF(OFFSET('Sanitation Data'!$D$32,0,10*ROW('Sanitation Data'!D108))="","",OFFSET('Sanitation Data'!$D$32,0,10*ROW('Sanitation Data'!D108)))</f>
        <v/>
      </c>
      <c r="CP114" s="369" t="str">
        <f ca="1">+IF(OFFSET('Sanitation Data'!$E$28,0,10*ROW('Sanitation Data'!E108))="","",OFFSET('Sanitation Data'!$E$28,0,10*ROW('Sanitation Data'!E108)))</f>
        <v/>
      </c>
      <c r="CQ114" s="369" t="str">
        <f ca="1">+IF(OFFSET('Sanitation Data'!$E$29,0,10*ROW('Sanitation Data'!E108))="","",OFFSET('Sanitation Data'!$E$29,0,10*ROW('Sanitation Data'!E108)))</f>
        <v/>
      </c>
      <c r="CR114" s="369" t="str">
        <f ca="1">+IF(OFFSET('Sanitation Data'!$E$30,0,10*ROW('Sanitation Data'!E108))="","",OFFSET('Sanitation Data'!$E$30,0,10*ROW('Sanitation Data'!E108)))</f>
        <v/>
      </c>
      <c r="CS114" s="369" t="str">
        <f ca="1">+IF(OFFSET('Sanitation Data'!$E$31,0,10*ROW('Sanitation Data'!E108))="","",OFFSET('Sanitation Data'!$E$31,0,10*ROW('Sanitation Data'!E108)))</f>
        <v/>
      </c>
      <c r="CT114" s="369" t="str">
        <f ca="1">+IF(OFFSET('Sanitation Data'!$E$32,0,10*ROW('Sanitation Data'!E108))="","",OFFSET('Sanitation Data'!$E$32,0,10*ROW('Sanitation Data'!E108)))</f>
        <v/>
      </c>
      <c r="CU114" s="369" t="str">
        <f ca="1">+IF(OFFSET('Sanitation Data'!$F$28,0,10*ROW('Sanitation Data'!F108))="","",OFFSET('Sanitation Data'!$F$28,0,10*ROW('Sanitation Data'!F108)))</f>
        <v/>
      </c>
      <c r="CV114" s="369" t="str">
        <f ca="1">+IF(OFFSET('Sanitation Data'!$F$29,0,10*ROW('Sanitation Data'!F108))="","",OFFSET('Sanitation Data'!$F$29,0,10*ROW('Sanitation Data'!F108)))</f>
        <v/>
      </c>
      <c r="CW114" s="369" t="str">
        <f ca="1">+IF(OFFSET('Sanitation Data'!$F$30,0,10*ROW('Sanitation Data'!F108))="","",OFFSET('Sanitation Data'!$F$30,0,10*ROW('Sanitation Data'!F108)))</f>
        <v/>
      </c>
      <c r="CX114" s="369" t="str">
        <f ca="1">+IF(OFFSET('Sanitation Data'!$F$31,0,10*ROW('Sanitation Data'!F108))="","",OFFSET('Sanitation Data'!$F$31,0,10*ROW('Sanitation Data'!F108)))</f>
        <v/>
      </c>
      <c r="CY114" s="369" t="str">
        <f ca="1">+IF(OFFSET('Sanitation Data'!$F$32,0,10*ROW('Sanitation Data'!F108))="","",OFFSET('Sanitation Data'!$F$32,0,10*ROW('Sanitation Data'!F108)))</f>
        <v/>
      </c>
      <c r="CZ114" s="369" t="str">
        <f ca="1">+IF(OFFSET('Sanitation Data'!$G$28,0,10*ROW('Sanitation Data'!G108))="","",OFFSET('Sanitation Data'!$G$28,0,10*ROW('Sanitation Data'!G108)))</f>
        <v/>
      </c>
      <c r="DA114" s="369" t="str">
        <f ca="1">+IF(OFFSET('Sanitation Data'!$G$29,0,10*ROW('Sanitation Data'!G108))="","",OFFSET('Sanitation Data'!$G$29,0,10*ROW('Sanitation Data'!G108)))</f>
        <v/>
      </c>
      <c r="DB114" s="369" t="str">
        <f ca="1">+IF(OFFSET('Sanitation Data'!$G$30,0,10*ROW('Sanitation Data'!G108))="","",OFFSET('Sanitation Data'!$G$30,0,10*ROW('Sanitation Data'!G108)))</f>
        <v/>
      </c>
      <c r="DC114" s="369" t="str">
        <f ca="1">+IF(OFFSET('Sanitation Data'!$G$31,0,10*ROW('Sanitation Data'!G108))="","",OFFSET('Sanitation Data'!$G$31,0,10*ROW('Sanitation Data'!G108)))</f>
        <v/>
      </c>
      <c r="DD114" s="369" t="str">
        <f ca="1">+IF(OFFSET('Sanitation Data'!$G$32,0,10*ROW('Sanitation Data'!G108))="","",OFFSET('Sanitation Data'!$G$32,0,10*ROW('Sanitation Data'!G108)))</f>
        <v/>
      </c>
      <c r="DE114" s="369" t="str">
        <f ca="1">+IF(OFFSET('Sanitation Data'!$H$28,0,10*ROW('Sanitation Data'!H108))="","",OFFSET('Sanitation Data'!$H$28,0,10*ROW('Sanitation Data'!H108)))</f>
        <v/>
      </c>
      <c r="DF114" s="369" t="str">
        <f ca="1">+IF(OFFSET('Sanitation Data'!$H$29,0,10*ROW('Sanitation Data'!H108))="","",OFFSET('Sanitation Data'!$H$29,0,10*ROW('Sanitation Data'!H108)))</f>
        <v/>
      </c>
      <c r="DG114" s="369" t="str">
        <f ca="1">+IF(OFFSET('Sanitation Data'!$H$30,0,10*ROW('Sanitation Data'!H108))="","",OFFSET('Sanitation Data'!$H$30,0,10*ROW('Sanitation Data'!H108)))</f>
        <v/>
      </c>
      <c r="DH114" s="369" t="str">
        <f ca="1">+IF(OFFSET('Sanitation Data'!$H$31,0,10*ROW('Sanitation Data'!H108))="","",OFFSET('Sanitation Data'!$H$31,0,10*ROW('Sanitation Data'!H108)))</f>
        <v/>
      </c>
      <c r="DI114" s="369" t="str">
        <f ca="1">+IF(OFFSET('Sanitation Data'!$H$32,0,10*ROW('Sanitation Data'!H108))="","",OFFSET('Sanitation Data'!$H$32,0,10*ROW('Sanitation Data'!H108)))</f>
        <v/>
      </c>
      <c r="DJ114" s="369" t="str">
        <f ca="1">+IF(OFFSET('Sanitation Data'!$I$28,0,10*ROW('Sanitation Data'!I108))="","",OFFSET('Sanitation Data'!$I$28,0,10*ROW('Sanitation Data'!I108)))</f>
        <v/>
      </c>
      <c r="DK114" s="369" t="str">
        <f ca="1">+IF(OFFSET('Sanitation Data'!$I$29,0,10*ROW('Sanitation Data'!I108))="","",OFFSET('Sanitation Data'!$I$29,0,10*ROW('Sanitation Data'!I108)))</f>
        <v/>
      </c>
      <c r="DL114" s="369" t="str">
        <f ca="1">+IF(OFFSET('Sanitation Data'!$I$30,0,10*ROW('Sanitation Data'!I108))="","",OFFSET('Sanitation Data'!$I$30,0,10*ROW('Sanitation Data'!I108)))</f>
        <v/>
      </c>
      <c r="DM114" s="369" t="str">
        <f ca="1">+IF(OFFSET('Sanitation Data'!$I$31,0,10*ROW('Sanitation Data'!I108))="","",OFFSET('Sanitation Data'!$I$31,0,10*ROW('Sanitation Data'!I108)))</f>
        <v/>
      </c>
      <c r="DN114" s="369" t="str">
        <f ca="1">+IF(OFFSET('Sanitation Data'!$I$32,0,10*ROW('Sanitation Data'!I108))="","",OFFSET('Sanitation Data'!$I$32,0,10*ROW('Sanitation Data'!I108)))</f>
        <v/>
      </c>
      <c r="DO114" s="369" t="str">
        <f ca="1">+IF(OFFSET('Hygiene Data'!$D$11,0,10*ROW('Hygiene Data'!D108))="","",OFFSET('Hygiene Data'!$D$11,0,10*ROW('Hygiene Data'!D108)))</f>
        <v/>
      </c>
      <c r="DP114" s="369" t="str">
        <f ca="1">+IF(OFFSET('Hygiene Data'!$D$12,0,10*ROW('Hygiene Data'!D108))="","",OFFSET('Hygiene Data'!$D$12,0,10*ROW('Hygiene Data'!D108)))</f>
        <v/>
      </c>
      <c r="DQ114" s="369" t="str">
        <f ca="1">+IF(OFFSET('Hygiene Data'!$D$13,0,10*ROW('Hygiene Data'!D108))="","",OFFSET('Hygiene Data'!$D$13,0,10*ROW('Hygiene Data'!D108)))</f>
        <v/>
      </c>
      <c r="DR114" s="369" t="str">
        <f ca="1">+IF(OFFSET('Hygiene Data'!$E$11,0,10*ROW('Hygiene Data'!E108))="","",OFFSET('Hygiene Data'!$E$11,0,10*ROW('Hygiene Data'!E108)))</f>
        <v/>
      </c>
      <c r="DS114" s="369" t="str">
        <f ca="1">+IF(OFFSET('Hygiene Data'!$E$12,0,10*ROW('Hygiene Data'!E108))="","",OFFSET('Hygiene Data'!$E$12,0,10*ROW('Hygiene Data'!E108)))</f>
        <v/>
      </c>
      <c r="DT114" s="369" t="str">
        <f ca="1">+IF(OFFSET('Hygiene Data'!$E$13,0,10*ROW('Hygiene Data'!E108))="","",OFFSET('Hygiene Data'!$E$13,0,10*ROW('Hygiene Data'!E108)))</f>
        <v/>
      </c>
      <c r="DU114" s="369" t="str">
        <f ca="1">+IF(OFFSET('Hygiene Data'!$F$11,0,10*ROW('Hygiene Data'!F108))="","",OFFSET('Hygiene Data'!$F$11,0,10*ROW('Hygiene Data'!F108)))</f>
        <v/>
      </c>
      <c r="DV114" s="369" t="str">
        <f ca="1">+IF(OFFSET('Hygiene Data'!$F$12,0,10*ROW('Hygiene Data'!F108))="","",OFFSET('Hygiene Data'!$F$12,0,10*ROW('Hygiene Data'!F108)))</f>
        <v/>
      </c>
      <c r="DW114" s="369" t="str">
        <f ca="1">+IF(OFFSET('Hygiene Data'!$F$13,0,10*ROW('Hygiene Data'!F108))="","",OFFSET('Hygiene Data'!$F$13,0,10*ROW('Hygiene Data'!F108)))</f>
        <v/>
      </c>
      <c r="DX114" s="369" t="str">
        <f ca="1">+IF(OFFSET('Hygiene Data'!$G$11,0,10*ROW('Hygiene Data'!G108))="","",OFFSET('Hygiene Data'!$G$11,0,10*ROW('Hygiene Data'!G108)))</f>
        <v/>
      </c>
      <c r="DY114" s="369" t="str">
        <f ca="1">+IF(OFFSET('Hygiene Data'!$G$12,0,10*ROW('Hygiene Data'!G108))="","",OFFSET('Hygiene Data'!$G$12,0,10*ROW('Hygiene Data'!G108)))</f>
        <v/>
      </c>
      <c r="DZ114" s="369" t="str">
        <f ca="1">+IF(OFFSET('Hygiene Data'!$G$13,0,10*ROW('Hygiene Data'!G108))="","",OFFSET('Hygiene Data'!$G$13,0,10*ROW('Hygiene Data'!G108)))</f>
        <v/>
      </c>
      <c r="EA114" s="369" t="str">
        <f ca="1">+IF(OFFSET('Hygiene Data'!$H$11,0,10*ROW('Hygiene Data'!H108))="","",OFFSET('Hygiene Data'!$H$11,0,10*ROW('Hygiene Data'!H108)))</f>
        <v/>
      </c>
      <c r="EB114" s="369" t="str">
        <f ca="1">+IF(OFFSET('Hygiene Data'!$H$12,0,10*ROW('Hygiene Data'!H108))="","",OFFSET('Hygiene Data'!$H$12,0,10*ROW('Hygiene Data'!H108)))</f>
        <v/>
      </c>
      <c r="EC114" s="369" t="str">
        <f ca="1">+IF(OFFSET('Hygiene Data'!$H$13,0,10*ROW('Hygiene Data'!H108))="","",OFFSET('Hygiene Data'!$H$13,0,10*ROW('Hygiene Data'!H108)))</f>
        <v/>
      </c>
      <c r="ED114" s="369" t="str">
        <f ca="1">+IF(OFFSET('Hygiene Data'!$I$11,0,10*ROW('Hygiene Data'!I108))="","",OFFSET('Hygiene Data'!$I$11,0,10*ROW('Hygiene Data'!I108)))</f>
        <v/>
      </c>
      <c r="EE114" s="369" t="str">
        <f ca="1">+IF(OFFSET('Hygiene Data'!$I$12,0,10*ROW('Hygiene Data'!I108))="","",OFFSET('Hygiene Data'!$I$12,0,10*ROW('Hygiene Data'!I108)))</f>
        <v/>
      </c>
      <c r="EF114" s="369" t="str">
        <f ca="1">+IF(OFFSET('Hygiene Data'!$I$13,0,10*ROW('Hygiene Data'!I108))="","",OFFSET('Hygiene Data'!$I$13,0,10*ROW('Hygiene Data'!I108)))</f>
        <v/>
      </c>
    </row>
    <row r="115" spans="1:136" x14ac:dyDescent="0.25">
      <c r="A115" s="478" t="str">
        <f ca="1">+IF(OFFSET('Water Data'!$B$2,0,10*ROW('Water Data'!E109))="","",OFFSET('Water Data'!$B$2,0,10*ROW('Water Data'!E109)))</f>
        <v/>
      </c>
      <c r="B115" s="47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5" t="str">
        <f t="shared" ca="1" si="1"/>
        <v/>
      </c>
      <c r="D115" s="50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9" t="str">
        <f ca="1">+IF(OFFSET('Water Data'!$D$27,0,10*ROW('Water Data'!D109))="","",OFFSET('Water Data'!$D$27,0,10*ROW('Water Data'!D109)))</f>
        <v/>
      </c>
      <c r="BT115" s="369" t="str">
        <f ca="1">+IF(OFFSET('Water Data'!$D$28,0,10*ROW('Water Data'!D109))="","",OFFSET('Water Data'!$D$28,0,10*ROW('Water Data'!D109)))</f>
        <v/>
      </c>
      <c r="BU115" s="369" t="str">
        <f ca="1">+IF(OFFSET('Water Data'!$D$29,0,10*ROW('Water Data'!D109))="","",OFFSET('Water Data'!$D$29,0,10*ROW('Water Data'!D109)))</f>
        <v/>
      </c>
      <c r="BV115" s="369" t="str">
        <f ca="1">+IF(OFFSET('Water Data'!$E$27,0,10*ROW('Water Data'!E109))="","",OFFSET('Water Data'!$E$27,0,10*ROW('Water Data'!E109)))</f>
        <v/>
      </c>
      <c r="BW115" s="369" t="str">
        <f ca="1">+IF(OFFSET('Water Data'!$E$28,0,10*ROW('Water Data'!E109))="","",OFFSET('Water Data'!$E$28,0,10*ROW('Water Data'!E109)))</f>
        <v/>
      </c>
      <c r="BX115" s="369" t="str">
        <f ca="1">+IF(OFFSET('Water Data'!$E$29,0,10*ROW('Water Data'!E109))="","",OFFSET('Water Data'!$E$29,0,10*ROW('Water Data'!E109)))</f>
        <v/>
      </c>
      <c r="BY115" s="369" t="str">
        <f ca="1">+IF(OFFSET('Water Data'!$F$27,0,10*ROW('Water Data'!F109))="","",OFFSET('Water Data'!$F$27,0,10*ROW('Water Data'!F109)))</f>
        <v/>
      </c>
      <c r="BZ115" s="369" t="str">
        <f ca="1">+IF(OFFSET('Water Data'!$F$28,0,10*ROW('Water Data'!F109))="","",OFFSET('Water Data'!$F$28,0,10*ROW('Water Data'!F109)))</f>
        <v/>
      </c>
      <c r="CA115" s="369" t="str">
        <f ca="1">+IF(OFFSET('Water Data'!$F$29,0,10*ROW('Water Data'!F109))="","",OFFSET('Water Data'!$F$29,0,10*ROW('Water Data'!F109)))</f>
        <v/>
      </c>
      <c r="CB115" s="369" t="str">
        <f ca="1">+IF(OFFSET('Water Data'!$G$27,0,10*ROW('Water Data'!G109))="","",OFFSET('Water Data'!$G$27,0,10*ROW('Water Data'!G109)))</f>
        <v/>
      </c>
      <c r="CC115" s="369" t="str">
        <f ca="1">+IF(OFFSET('Water Data'!$G$28,0,10*ROW('Water Data'!G109))="","",OFFSET('Water Data'!$G$28,0,10*ROW('Water Data'!G109)))</f>
        <v/>
      </c>
      <c r="CD115" s="369" t="str">
        <f ca="1">+IF(OFFSET('Water Data'!$G$29,0,10*ROW('Water Data'!G109))="","",OFFSET('Water Data'!$G$29,0,10*ROW('Water Data'!G109)))</f>
        <v/>
      </c>
      <c r="CE115" s="369" t="str">
        <f ca="1">+IF(OFFSET('Water Data'!$H$27,0,10*ROW('Water Data'!H109))="","",OFFSET('Water Data'!$H$27,0,10*ROW('Water Data'!H109)))</f>
        <v/>
      </c>
      <c r="CF115" s="369" t="str">
        <f ca="1">+IF(OFFSET('Water Data'!$H$28,0,10*ROW('Water Data'!H109))="","",OFFSET('Water Data'!$H$28,0,10*ROW('Water Data'!H109)))</f>
        <v/>
      </c>
      <c r="CG115" s="369" t="str">
        <f ca="1">+IF(OFFSET('Water Data'!$H$29,0,10*ROW('Water Data'!H109))="","",OFFSET('Water Data'!$H$29,0,10*ROW('Water Data'!H109)))</f>
        <v/>
      </c>
      <c r="CH115" s="369" t="str">
        <f ca="1">+IF(OFFSET('Water Data'!$I$27,0,10*ROW('Water Data'!I109))="","",OFFSET('Water Data'!$I$27,0,10*ROW('Water Data'!I109)))</f>
        <v/>
      </c>
      <c r="CI115" s="369" t="str">
        <f ca="1">+IF(OFFSET('Water Data'!$I$28,0,10*ROW('Water Data'!I109))="","",OFFSET('Water Data'!$I$28,0,10*ROW('Water Data'!I109)))</f>
        <v/>
      </c>
      <c r="CJ115" s="369" t="str">
        <f ca="1">+IF(OFFSET('Water Data'!$I$29,0,10*ROW('Water Data'!I109))="","",OFFSET('Water Data'!$I$29,0,10*ROW('Water Data'!I109)))</f>
        <v/>
      </c>
      <c r="CK115" s="369" t="str">
        <f ca="1">+IF(OFFSET('Sanitation Data'!$D$28,0,10*ROW('Sanitation Data'!D109))="","",OFFSET('Sanitation Data'!$D$28,0,10*ROW('Sanitation Data'!D109)))</f>
        <v/>
      </c>
      <c r="CL115" s="369" t="str">
        <f ca="1">+IF(OFFSET('Sanitation Data'!$D$29,0,10*ROW('Sanitation Data'!D109))="","",OFFSET('Sanitation Data'!$D$29,0,10*ROW('Sanitation Data'!D109)))</f>
        <v/>
      </c>
      <c r="CM115" s="369" t="str">
        <f ca="1">+IF(OFFSET('Sanitation Data'!$D$30,0,10*ROW('Sanitation Data'!D109))="","",OFFSET('Sanitation Data'!$D$30,0,10*ROW('Sanitation Data'!D109)))</f>
        <v/>
      </c>
      <c r="CN115" s="369" t="str">
        <f ca="1">+IF(OFFSET('Sanitation Data'!$D$31,0,10*ROW('Sanitation Data'!D109))="","",OFFSET('Sanitation Data'!$D$31,0,10*ROW('Sanitation Data'!D109)))</f>
        <v/>
      </c>
      <c r="CO115" s="369" t="str">
        <f ca="1">+IF(OFFSET('Sanitation Data'!$D$32,0,10*ROW('Sanitation Data'!D109))="","",OFFSET('Sanitation Data'!$D$32,0,10*ROW('Sanitation Data'!D109)))</f>
        <v/>
      </c>
      <c r="CP115" s="369" t="str">
        <f ca="1">+IF(OFFSET('Sanitation Data'!$E$28,0,10*ROW('Sanitation Data'!E109))="","",OFFSET('Sanitation Data'!$E$28,0,10*ROW('Sanitation Data'!E109)))</f>
        <v/>
      </c>
      <c r="CQ115" s="369" t="str">
        <f ca="1">+IF(OFFSET('Sanitation Data'!$E$29,0,10*ROW('Sanitation Data'!E109))="","",OFFSET('Sanitation Data'!$E$29,0,10*ROW('Sanitation Data'!E109)))</f>
        <v/>
      </c>
      <c r="CR115" s="369" t="str">
        <f ca="1">+IF(OFFSET('Sanitation Data'!$E$30,0,10*ROW('Sanitation Data'!E109))="","",OFFSET('Sanitation Data'!$E$30,0,10*ROW('Sanitation Data'!E109)))</f>
        <v/>
      </c>
      <c r="CS115" s="369" t="str">
        <f ca="1">+IF(OFFSET('Sanitation Data'!$E$31,0,10*ROW('Sanitation Data'!E109))="","",OFFSET('Sanitation Data'!$E$31,0,10*ROW('Sanitation Data'!E109)))</f>
        <v/>
      </c>
      <c r="CT115" s="369" t="str">
        <f ca="1">+IF(OFFSET('Sanitation Data'!$E$32,0,10*ROW('Sanitation Data'!E109))="","",OFFSET('Sanitation Data'!$E$32,0,10*ROW('Sanitation Data'!E109)))</f>
        <v/>
      </c>
      <c r="CU115" s="369" t="str">
        <f ca="1">+IF(OFFSET('Sanitation Data'!$F$28,0,10*ROW('Sanitation Data'!F109))="","",OFFSET('Sanitation Data'!$F$28,0,10*ROW('Sanitation Data'!F109)))</f>
        <v/>
      </c>
      <c r="CV115" s="369" t="str">
        <f ca="1">+IF(OFFSET('Sanitation Data'!$F$29,0,10*ROW('Sanitation Data'!F109))="","",OFFSET('Sanitation Data'!$F$29,0,10*ROW('Sanitation Data'!F109)))</f>
        <v/>
      </c>
      <c r="CW115" s="369" t="str">
        <f ca="1">+IF(OFFSET('Sanitation Data'!$F$30,0,10*ROW('Sanitation Data'!F109))="","",OFFSET('Sanitation Data'!$F$30,0,10*ROW('Sanitation Data'!F109)))</f>
        <v/>
      </c>
      <c r="CX115" s="369" t="str">
        <f ca="1">+IF(OFFSET('Sanitation Data'!$F$31,0,10*ROW('Sanitation Data'!F109))="","",OFFSET('Sanitation Data'!$F$31,0,10*ROW('Sanitation Data'!F109)))</f>
        <v/>
      </c>
      <c r="CY115" s="369" t="str">
        <f ca="1">+IF(OFFSET('Sanitation Data'!$F$32,0,10*ROW('Sanitation Data'!F109))="","",OFFSET('Sanitation Data'!$F$32,0,10*ROW('Sanitation Data'!F109)))</f>
        <v/>
      </c>
      <c r="CZ115" s="369" t="str">
        <f ca="1">+IF(OFFSET('Sanitation Data'!$G$28,0,10*ROW('Sanitation Data'!G109))="","",OFFSET('Sanitation Data'!$G$28,0,10*ROW('Sanitation Data'!G109)))</f>
        <v/>
      </c>
      <c r="DA115" s="369" t="str">
        <f ca="1">+IF(OFFSET('Sanitation Data'!$G$29,0,10*ROW('Sanitation Data'!G109))="","",OFFSET('Sanitation Data'!$G$29,0,10*ROW('Sanitation Data'!G109)))</f>
        <v/>
      </c>
      <c r="DB115" s="369" t="str">
        <f ca="1">+IF(OFFSET('Sanitation Data'!$G$30,0,10*ROW('Sanitation Data'!G109))="","",OFFSET('Sanitation Data'!$G$30,0,10*ROW('Sanitation Data'!G109)))</f>
        <v/>
      </c>
      <c r="DC115" s="369" t="str">
        <f ca="1">+IF(OFFSET('Sanitation Data'!$G$31,0,10*ROW('Sanitation Data'!G109))="","",OFFSET('Sanitation Data'!$G$31,0,10*ROW('Sanitation Data'!G109)))</f>
        <v/>
      </c>
      <c r="DD115" s="369" t="str">
        <f ca="1">+IF(OFFSET('Sanitation Data'!$G$32,0,10*ROW('Sanitation Data'!G109))="","",OFFSET('Sanitation Data'!$G$32,0,10*ROW('Sanitation Data'!G109)))</f>
        <v/>
      </c>
      <c r="DE115" s="369" t="str">
        <f ca="1">+IF(OFFSET('Sanitation Data'!$H$28,0,10*ROW('Sanitation Data'!H109))="","",OFFSET('Sanitation Data'!$H$28,0,10*ROW('Sanitation Data'!H109)))</f>
        <v/>
      </c>
      <c r="DF115" s="369" t="str">
        <f ca="1">+IF(OFFSET('Sanitation Data'!$H$29,0,10*ROW('Sanitation Data'!H109))="","",OFFSET('Sanitation Data'!$H$29,0,10*ROW('Sanitation Data'!H109)))</f>
        <v/>
      </c>
      <c r="DG115" s="369" t="str">
        <f ca="1">+IF(OFFSET('Sanitation Data'!$H$30,0,10*ROW('Sanitation Data'!H109))="","",OFFSET('Sanitation Data'!$H$30,0,10*ROW('Sanitation Data'!H109)))</f>
        <v/>
      </c>
      <c r="DH115" s="369" t="str">
        <f ca="1">+IF(OFFSET('Sanitation Data'!$H$31,0,10*ROW('Sanitation Data'!H109))="","",OFFSET('Sanitation Data'!$H$31,0,10*ROW('Sanitation Data'!H109)))</f>
        <v/>
      </c>
      <c r="DI115" s="369" t="str">
        <f ca="1">+IF(OFFSET('Sanitation Data'!$H$32,0,10*ROW('Sanitation Data'!H109))="","",OFFSET('Sanitation Data'!$H$32,0,10*ROW('Sanitation Data'!H109)))</f>
        <v/>
      </c>
      <c r="DJ115" s="369" t="str">
        <f ca="1">+IF(OFFSET('Sanitation Data'!$I$28,0,10*ROW('Sanitation Data'!I109))="","",OFFSET('Sanitation Data'!$I$28,0,10*ROW('Sanitation Data'!I109)))</f>
        <v/>
      </c>
      <c r="DK115" s="369" t="str">
        <f ca="1">+IF(OFFSET('Sanitation Data'!$I$29,0,10*ROW('Sanitation Data'!I109))="","",OFFSET('Sanitation Data'!$I$29,0,10*ROW('Sanitation Data'!I109)))</f>
        <v/>
      </c>
      <c r="DL115" s="369" t="str">
        <f ca="1">+IF(OFFSET('Sanitation Data'!$I$30,0,10*ROW('Sanitation Data'!I109))="","",OFFSET('Sanitation Data'!$I$30,0,10*ROW('Sanitation Data'!I109)))</f>
        <v/>
      </c>
      <c r="DM115" s="369" t="str">
        <f ca="1">+IF(OFFSET('Sanitation Data'!$I$31,0,10*ROW('Sanitation Data'!I109))="","",OFFSET('Sanitation Data'!$I$31,0,10*ROW('Sanitation Data'!I109)))</f>
        <v/>
      </c>
      <c r="DN115" s="369" t="str">
        <f ca="1">+IF(OFFSET('Sanitation Data'!$I$32,0,10*ROW('Sanitation Data'!I109))="","",OFFSET('Sanitation Data'!$I$32,0,10*ROW('Sanitation Data'!I109)))</f>
        <v/>
      </c>
      <c r="DO115" s="369" t="str">
        <f ca="1">+IF(OFFSET('Hygiene Data'!$D$11,0,10*ROW('Hygiene Data'!D109))="","",OFFSET('Hygiene Data'!$D$11,0,10*ROW('Hygiene Data'!D109)))</f>
        <v/>
      </c>
      <c r="DP115" s="369" t="str">
        <f ca="1">+IF(OFFSET('Hygiene Data'!$D$12,0,10*ROW('Hygiene Data'!D109))="","",OFFSET('Hygiene Data'!$D$12,0,10*ROW('Hygiene Data'!D109)))</f>
        <v/>
      </c>
      <c r="DQ115" s="369" t="str">
        <f ca="1">+IF(OFFSET('Hygiene Data'!$D$13,0,10*ROW('Hygiene Data'!D109))="","",OFFSET('Hygiene Data'!$D$13,0,10*ROW('Hygiene Data'!D109)))</f>
        <v/>
      </c>
      <c r="DR115" s="369" t="str">
        <f ca="1">+IF(OFFSET('Hygiene Data'!$E$11,0,10*ROW('Hygiene Data'!E109))="","",OFFSET('Hygiene Data'!$E$11,0,10*ROW('Hygiene Data'!E109)))</f>
        <v/>
      </c>
      <c r="DS115" s="369" t="str">
        <f ca="1">+IF(OFFSET('Hygiene Data'!$E$12,0,10*ROW('Hygiene Data'!E109))="","",OFFSET('Hygiene Data'!$E$12,0,10*ROW('Hygiene Data'!E109)))</f>
        <v/>
      </c>
      <c r="DT115" s="369" t="str">
        <f ca="1">+IF(OFFSET('Hygiene Data'!$E$13,0,10*ROW('Hygiene Data'!E109))="","",OFFSET('Hygiene Data'!$E$13,0,10*ROW('Hygiene Data'!E109)))</f>
        <v/>
      </c>
      <c r="DU115" s="369" t="str">
        <f ca="1">+IF(OFFSET('Hygiene Data'!$F$11,0,10*ROW('Hygiene Data'!F109))="","",OFFSET('Hygiene Data'!$F$11,0,10*ROW('Hygiene Data'!F109)))</f>
        <v/>
      </c>
      <c r="DV115" s="369" t="str">
        <f ca="1">+IF(OFFSET('Hygiene Data'!$F$12,0,10*ROW('Hygiene Data'!F109))="","",OFFSET('Hygiene Data'!$F$12,0,10*ROW('Hygiene Data'!F109)))</f>
        <v/>
      </c>
      <c r="DW115" s="369" t="str">
        <f ca="1">+IF(OFFSET('Hygiene Data'!$F$13,0,10*ROW('Hygiene Data'!F109))="","",OFFSET('Hygiene Data'!$F$13,0,10*ROW('Hygiene Data'!F109)))</f>
        <v/>
      </c>
      <c r="DX115" s="369" t="str">
        <f ca="1">+IF(OFFSET('Hygiene Data'!$G$11,0,10*ROW('Hygiene Data'!G109))="","",OFFSET('Hygiene Data'!$G$11,0,10*ROW('Hygiene Data'!G109)))</f>
        <v/>
      </c>
      <c r="DY115" s="369" t="str">
        <f ca="1">+IF(OFFSET('Hygiene Data'!$G$12,0,10*ROW('Hygiene Data'!G109))="","",OFFSET('Hygiene Data'!$G$12,0,10*ROW('Hygiene Data'!G109)))</f>
        <v/>
      </c>
      <c r="DZ115" s="369" t="str">
        <f ca="1">+IF(OFFSET('Hygiene Data'!$G$13,0,10*ROW('Hygiene Data'!G109))="","",OFFSET('Hygiene Data'!$G$13,0,10*ROW('Hygiene Data'!G109)))</f>
        <v/>
      </c>
      <c r="EA115" s="369" t="str">
        <f ca="1">+IF(OFFSET('Hygiene Data'!$H$11,0,10*ROW('Hygiene Data'!H109))="","",OFFSET('Hygiene Data'!$H$11,0,10*ROW('Hygiene Data'!H109)))</f>
        <v/>
      </c>
      <c r="EB115" s="369" t="str">
        <f ca="1">+IF(OFFSET('Hygiene Data'!$H$12,0,10*ROW('Hygiene Data'!H109))="","",OFFSET('Hygiene Data'!$H$12,0,10*ROW('Hygiene Data'!H109)))</f>
        <v/>
      </c>
      <c r="EC115" s="369" t="str">
        <f ca="1">+IF(OFFSET('Hygiene Data'!$H$13,0,10*ROW('Hygiene Data'!H109))="","",OFFSET('Hygiene Data'!$H$13,0,10*ROW('Hygiene Data'!H109)))</f>
        <v/>
      </c>
      <c r="ED115" s="369" t="str">
        <f ca="1">+IF(OFFSET('Hygiene Data'!$I$11,0,10*ROW('Hygiene Data'!I109))="","",OFFSET('Hygiene Data'!$I$11,0,10*ROW('Hygiene Data'!I109)))</f>
        <v/>
      </c>
      <c r="EE115" s="369" t="str">
        <f ca="1">+IF(OFFSET('Hygiene Data'!$I$12,0,10*ROW('Hygiene Data'!I109))="","",OFFSET('Hygiene Data'!$I$12,0,10*ROW('Hygiene Data'!I109)))</f>
        <v/>
      </c>
      <c r="EF115" s="369" t="str">
        <f ca="1">+IF(OFFSET('Hygiene Data'!$I$13,0,10*ROW('Hygiene Data'!I109))="","",OFFSET('Hygiene Data'!$I$13,0,10*ROW('Hygiene Data'!I109)))</f>
        <v/>
      </c>
    </row>
    <row r="116" spans="1:136" x14ac:dyDescent="0.25">
      <c r="A116" s="478" t="str">
        <f ca="1">+IF(OFFSET('Water Data'!$B$2,0,10*ROW('Water Data'!E110))="","",OFFSET('Water Data'!$B$2,0,10*ROW('Water Data'!E110)))</f>
        <v/>
      </c>
      <c r="B116" s="47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5" t="str">
        <f t="shared" ca="1" si="1"/>
        <v/>
      </c>
      <c r="D116" s="50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9" t="str">
        <f ca="1">+IF(OFFSET('Water Data'!$D$27,0,10*ROW('Water Data'!D110))="","",OFFSET('Water Data'!$D$27,0,10*ROW('Water Data'!D110)))</f>
        <v/>
      </c>
      <c r="BT116" s="369" t="str">
        <f ca="1">+IF(OFFSET('Water Data'!$D$28,0,10*ROW('Water Data'!D110))="","",OFFSET('Water Data'!$D$28,0,10*ROW('Water Data'!D110)))</f>
        <v/>
      </c>
      <c r="BU116" s="369" t="str">
        <f ca="1">+IF(OFFSET('Water Data'!$D$29,0,10*ROW('Water Data'!D110))="","",OFFSET('Water Data'!$D$29,0,10*ROW('Water Data'!D110)))</f>
        <v/>
      </c>
      <c r="BV116" s="369" t="str">
        <f ca="1">+IF(OFFSET('Water Data'!$E$27,0,10*ROW('Water Data'!E110))="","",OFFSET('Water Data'!$E$27,0,10*ROW('Water Data'!E110)))</f>
        <v/>
      </c>
      <c r="BW116" s="369" t="str">
        <f ca="1">+IF(OFFSET('Water Data'!$E$28,0,10*ROW('Water Data'!E110))="","",OFFSET('Water Data'!$E$28,0,10*ROW('Water Data'!E110)))</f>
        <v/>
      </c>
      <c r="BX116" s="369" t="str">
        <f ca="1">+IF(OFFSET('Water Data'!$E$29,0,10*ROW('Water Data'!E110))="","",OFFSET('Water Data'!$E$29,0,10*ROW('Water Data'!E110)))</f>
        <v/>
      </c>
      <c r="BY116" s="369" t="str">
        <f ca="1">+IF(OFFSET('Water Data'!$F$27,0,10*ROW('Water Data'!F110))="","",OFFSET('Water Data'!$F$27,0,10*ROW('Water Data'!F110)))</f>
        <v/>
      </c>
      <c r="BZ116" s="369" t="str">
        <f ca="1">+IF(OFFSET('Water Data'!$F$28,0,10*ROW('Water Data'!F110))="","",OFFSET('Water Data'!$F$28,0,10*ROW('Water Data'!F110)))</f>
        <v/>
      </c>
      <c r="CA116" s="369" t="str">
        <f ca="1">+IF(OFFSET('Water Data'!$F$29,0,10*ROW('Water Data'!F110))="","",OFFSET('Water Data'!$F$29,0,10*ROW('Water Data'!F110)))</f>
        <v/>
      </c>
      <c r="CB116" s="369" t="str">
        <f ca="1">+IF(OFFSET('Water Data'!$G$27,0,10*ROW('Water Data'!G110))="","",OFFSET('Water Data'!$G$27,0,10*ROW('Water Data'!G110)))</f>
        <v/>
      </c>
      <c r="CC116" s="369" t="str">
        <f ca="1">+IF(OFFSET('Water Data'!$G$28,0,10*ROW('Water Data'!G110))="","",OFFSET('Water Data'!$G$28,0,10*ROW('Water Data'!G110)))</f>
        <v/>
      </c>
      <c r="CD116" s="369" t="str">
        <f ca="1">+IF(OFFSET('Water Data'!$G$29,0,10*ROW('Water Data'!G110))="","",OFFSET('Water Data'!$G$29,0,10*ROW('Water Data'!G110)))</f>
        <v/>
      </c>
      <c r="CE116" s="369" t="str">
        <f ca="1">+IF(OFFSET('Water Data'!$H$27,0,10*ROW('Water Data'!H110))="","",OFFSET('Water Data'!$H$27,0,10*ROW('Water Data'!H110)))</f>
        <v/>
      </c>
      <c r="CF116" s="369" t="str">
        <f ca="1">+IF(OFFSET('Water Data'!$H$28,0,10*ROW('Water Data'!H110))="","",OFFSET('Water Data'!$H$28,0,10*ROW('Water Data'!H110)))</f>
        <v/>
      </c>
      <c r="CG116" s="369" t="str">
        <f ca="1">+IF(OFFSET('Water Data'!$H$29,0,10*ROW('Water Data'!H110))="","",OFFSET('Water Data'!$H$29,0,10*ROW('Water Data'!H110)))</f>
        <v/>
      </c>
      <c r="CH116" s="369" t="str">
        <f ca="1">+IF(OFFSET('Water Data'!$I$27,0,10*ROW('Water Data'!I110))="","",OFFSET('Water Data'!$I$27,0,10*ROW('Water Data'!I110)))</f>
        <v/>
      </c>
      <c r="CI116" s="369" t="str">
        <f ca="1">+IF(OFFSET('Water Data'!$I$28,0,10*ROW('Water Data'!I110))="","",OFFSET('Water Data'!$I$28,0,10*ROW('Water Data'!I110)))</f>
        <v/>
      </c>
      <c r="CJ116" s="369" t="str">
        <f ca="1">+IF(OFFSET('Water Data'!$I$29,0,10*ROW('Water Data'!I110))="","",OFFSET('Water Data'!$I$29,0,10*ROW('Water Data'!I110)))</f>
        <v/>
      </c>
      <c r="CK116" s="369" t="str">
        <f ca="1">+IF(OFFSET('Sanitation Data'!$D$28,0,10*ROW('Sanitation Data'!D110))="","",OFFSET('Sanitation Data'!$D$28,0,10*ROW('Sanitation Data'!D110)))</f>
        <v/>
      </c>
      <c r="CL116" s="369" t="str">
        <f ca="1">+IF(OFFSET('Sanitation Data'!$D$29,0,10*ROW('Sanitation Data'!D110))="","",OFFSET('Sanitation Data'!$D$29,0,10*ROW('Sanitation Data'!D110)))</f>
        <v/>
      </c>
      <c r="CM116" s="369" t="str">
        <f ca="1">+IF(OFFSET('Sanitation Data'!$D$30,0,10*ROW('Sanitation Data'!D110))="","",OFFSET('Sanitation Data'!$D$30,0,10*ROW('Sanitation Data'!D110)))</f>
        <v/>
      </c>
      <c r="CN116" s="369" t="str">
        <f ca="1">+IF(OFFSET('Sanitation Data'!$D$31,0,10*ROW('Sanitation Data'!D110))="","",OFFSET('Sanitation Data'!$D$31,0,10*ROW('Sanitation Data'!D110)))</f>
        <v/>
      </c>
      <c r="CO116" s="369" t="str">
        <f ca="1">+IF(OFFSET('Sanitation Data'!$D$32,0,10*ROW('Sanitation Data'!D110))="","",OFFSET('Sanitation Data'!$D$32,0,10*ROW('Sanitation Data'!D110)))</f>
        <v/>
      </c>
      <c r="CP116" s="369" t="str">
        <f ca="1">+IF(OFFSET('Sanitation Data'!$E$28,0,10*ROW('Sanitation Data'!E110))="","",OFFSET('Sanitation Data'!$E$28,0,10*ROW('Sanitation Data'!E110)))</f>
        <v/>
      </c>
      <c r="CQ116" s="369" t="str">
        <f ca="1">+IF(OFFSET('Sanitation Data'!$E$29,0,10*ROW('Sanitation Data'!E110))="","",OFFSET('Sanitation Data'!$E$29,0,10*ROW('Sanitation Data'!E110)))</f>
        <v/>
      </c>
      <c r="CR116" s="369" t="str">
        <f ca="1">+IF(OFFSET('Sanitation Data'!$E$30,0,10*ROW('Sanitation Data'!E110))="","",OFFSET('Sanitation Data'!$E$30,0,10*ROW('Sanitation Data'!E110)))</f>
        <v/>
      </c>
      <c r="CS116" s="369" t="str">
        <f ca="1">+IF(OFFSET('Sanitation Data'!$E$31,0,10*ROW('Sanitation Data'!E110))="","",OFFSET('Sanitation Data'!$E$31,0,10*ROW('Sanitation Data'!E110)))</f>
        <v/>
      </c>
      <c r="CT116" s="369" t="str">
        <f ca="1">+IF(OFFSET('Sanitation Data'!$E$32,0,10*ROW('Sanitation Data'!E110))="","",OFFSET('Sanitation Data'!$E$32,0,10*ROW('Sanitation Data'!E110)))</f>
        <v/>
      </c>
      <c r="CU116" s="369" t="str">
        <f ca="1">+IF(OFFSET('Sanitation Data'!$F$28,0,10*ROW('Sanitation Data'!F110))="","",OFFSET('Sanitation Data'!$F$28,0,10*ROW('Sanitation Data'!F110)))</f>
        <v/>
      </c>
      <c r="CV116" s="369" t="str">
        <f ca="1">+IF(OFFSET('Sanitation Data'!$F$29,0,10*ROW('Sanitation Data'!F110))="","",OFFSET('Sanitation Data'!$F$29,0,10*ROW('Sanitation Data'!F110)))</f>
        <v/>
      </c>
      <c r="CW116" s="369" t="str">
        <f ca="1">+IF(OFFSET('Sanitation Data'!$F$30,0,10*ROW('Sanitation Data'!F110))="","",OFFSET('Sanitation Data'!$F$30,0,10*ROW('Sanitation Data'!F110)))</f>
        <v/>
      </c>
      <c r="CX116" s="369" t="str">
        <f ca="1">+IF(OFFSET('Sanitation Data'!$F$31,0,10*ROW('Sanitation Data'!F110))="","",OFFSET('Sanitation Data'!$F$31,0,10*ROW('Sanitation Data'!F110)))</f>
        <v/>
      </c>
      <c r="CY116" s="369" t="str">
        <f ca="1">+IF(OFFSET('Sanitation Data'!$F$32,0,10*ROW('Sanitation Data'!F110))="","",OFFSET('Sanitation Data'!$F$32,0,10*ROW('Sanitation Data'!F110)))</f>
        <v/>
      </c>
      <c r="CZ116" s="369" t="str">
        <f ca="1">+IF(OFFSET('Sanitation Data'!$G$28,0,10*ROW('Sanitation Data'!G110))="","",OFFSET('Sanitation Data'!$G$28,0,10*ROW('Sanitation Data'!G110)))</f>
        <v/>
      </c>
      <c r="DA116" s="369" t="str">
        <f ca="1">+IF(OFFSET('Sanitation Data'!$G$29,0,10*ROW('Sanitation Data'!G110))="","",OFFSET('Sanitation Data'!$G$29,0,10*ROW('Sanitation Data'!G110)))</f>
        <v/>
      </c>
      <c r="DB116" s="369" t="str">
        <f ca="1">+IF(OFFSET('Sanitation Data'!$G$30,0,10*ROW('Sanitation Data'!G110))="","",OFFSET('Sanitation Data'!$G$30,0,10*ROW('Sanitation Data'!G110)))</f>
        <v/>
      </c>
      <c r="DC116" s="369" t="str">
        <f ca="1">+IF(OFFSET('Sanitation Data'!$G$31,0,10*ROW('Sanitation Data'!G110))="","",OFFSET('Sanitation Data'!$G$31,0,10*ROW('Sanitation Data'!G110)))</f>
        <v/>
      </c>
      <c r="DD116" s="369" t="str">
        <f ca="1">+IF(OFFSET('Sanitation Data'!$G$32,0,10*ROW('Sanitation Data'!G110))="","",OFFSET('Sanitation Data'!$G$32,0,10*ROW('Sanitation Data'!G110)))</f>
        <v/>
      </c>
      <c r="DE116" s="369" t="str">
        <f ca="1">+IF(OFFSET('Sanitation Data'!$H$28,0,10*ROW('Sanitation Data'!H110))="","",OFFSET('Sanitation Data'!$H$28,0,10*ROW('Sanitation Data'!H110)))</f>
        <v/>
      </c>
      <c r="DF116" s="369" t="str">
        <f ca="1">+IF(OFFSET('Sanitation Data'!$H$29,0,10*ROW('Sanitation Data'!H110))="","",OFFSET('Sanitation Data'!$H$29,0,10*ROW('Sanitation Data'!H110)))</f>
        <v/>
      </c>
      <c r="DG116" s="369" t="str">
        <f ca="1">+IF(OFFSET('Sanitation Data'!$H$30,0,10*ROW('Sanitation Data'!H110))="","",OFFSET('Sanitation Data'!$H$30,0,10*ROW('Sanitation Data'!H110)))</f>
        <v/>
      </c>
      <c r="DH116" s="369" t="str">
        <f ca="1">+IF(OFFSET('Sanitation Data'!$H$31,0,10*ROW('Sanitation Data'!H110))="","",OFFSET('Sanitation Data'!$H$31,0,10*ROW('Sanitation Data'!H110)))</f>
        <v/>
      </c>
      <c r="DI116" s="369" t="str">
        <f ca="1">+IF(OFFSET('Sanitation Data'!$H$32,0,10*ROW('Sanitation Data'!H110))="","",OFFSET('Sanitation Data'!$H$32,0,10*ROW('Sanitation Data'!H110)))</f>
        <v/>
      </c>
      <c r="DJ116" s="369" t="str">
        <f ca="1">+IF(OFFSET('Sanitation Data'!$I$28,0,10*ROW('Sanitation Data'!I110))="","",OFFSET('Sanitation Data'!$I$28,0,10*ROW('Sanitation Data'!I110)))</f>
        <v/>
      </c>
      <c r="DK116" s="369" t="str">
        <f ca="1">+IF(OFFSET('Sanitation Data'!$I$29,0,10*ROW('Sanitation Data'!I110))="","",OFFSET('Sanitation Data'!$I$29,0,10*ROW('Sanitation Data'!I110)))</f>
        <v/>
      </c>
      <c r="DL116" s="369" t="str">
        <f ca="1">+IF(OFFSET('Sanitation Data'!$I$30,0,10*ROW('Sanitation Data'!I110))="","",OFFSET('Sanitation Data'!$I$30,0,10*ROW('Sanitation Data'!I110)))</f>
        <v/>
      </c>
      <c r="DM116" s="369" t="str">
        <f ca="1">+IF(OFFSET('Sanitation Data'!$I$31,0,10*ROW('Sanitation Data'!I110))="","",OFFSET('Sanitation Data'!$I$31,0,10*ROW('Sanitation Data'!I110)))</f>
        <v/>
      </c>
      <c r="DN116" s="369" t="str">
        <f ca="1">+IF(OFFSET('Sanitation Data'!$I$32,0,10*ROW('Sanitation Data'!I110))="","",OFFSET('Sanitation Data'!$I$32,0,10*ROW('Sanitation Data'!I110)))</f>
        <v/>
      </c>
      <c r="DO116" s="369" t="str">
        <f ca="1">+IF(OFFSET('Hygiene Data'!$D$11,0,10*ROW('Hygiene Data'!D110))="","",OFFSET('Hygiene Data'!$D$11,0,10*ROW('Hygiene Data'!D110)))</f>
        <v/>
      </c>
      <c r="DP116" s="369" t="str">
        <f ca="1">+IF(OFFSET('Hygiene Data'!$D$12,0,10*ROW('Hygiene Data'!D110))="","",OFFSET('Hygiene Data'!$D$12,0,10*ROW('Hygiene Data'!D110)))</f>
        <v/>
      </c>
      <c r="DQ116" s="369" t="str">
        <f ca="1">+IF(OFFSET('Hygiene Data'!$D$13,0,10*ROW('Hygiene Data'!D110))="","",OFFSET('Hygiene Data'!$D$13,0,10*ROW('Hygiene Data'!D110)))</f>
        <v/>
      </c>
      <c r="DR116" s="369" t="str">
        <f ca="1">+IF(OFFSET('Hygiene Data'!$E$11,0,10*ROW('Hygiene Data'!E110))="","",OFFSET('Hygiene Data'!$E$11,0,10*ROW('Hygiene Data'!E110)))</f>
        <v/>
      </c>
      <c r="DS116" s="369" t="str">
        <f ca="1">+IF(OFFSET('Hygiene Data'!$E$12,0,10*ROW('Hygiene Data'!E110))="","",OFFSET('Hygiene Data'!$E$12,0,10*ROW('Hygiene Data'!E110)))</f>
        <v/>
      </c>
      <c r="DT116" s="369" t="str">
        <f ca="1">+IF(OFFSET('Hygiene Data'!$E$13,0,10*ROW('Hygiene Data'!E110))="","",OFFSET('Hygiene Data'!$E$13,0,10*ROW('Hygiene Data'!E110)))</f>
        <v/>
      </c>
      <c r="DU116" s="369" t="str">
        <f ca="1">+IF(OFFSET('Hygiene Data'!$F$11,0,10*ROW('Hygiene Data'!F110))="","",OFFSET('Hygiene Data'!$F$11,0,10*ROW('Hygiene Data'!F110)))</f>
        <v/>
      </c>
      <c r="DV116" s="369" t="str">
        <f ca="1">+IF(OFFSET('Hygiene Data'!$F$12,0,10*ROW('Hygiene Data'!F110))="","",OFFSET('Hygiene Data'!$F$12,0,10*ROW('Hygiene Data'!F110)))</f>
        <v/>
      </c>
      <c r="DW116" s="369" t="str">
        <f ca="1">+IF(OFFSET('Hygiene Data'!$F$13,0,10*ROW('Hygiene Data'!F110))="","",OFFSET('Hygiene Data'!$F$13,0,10*ROW('Hygiene Data'!F110)))</f>
        <v/>
      </c>
      <c r="DX116" s="369" t="str">
        <f ca="1">+IF(OFFSET('Hygiene Data'!$G$11,0,10*ROW('Hygiene Data'!G110))="","",OFFSET('Hygiene Data'!$G$11,0,10*ROW('Hygiene Data'!G110)))</f>
        <v/>
      </c>
      <c r="DY116" s="369" t="str">
        <f ca="1">+IF(OFFSET('Hygiene Data'!$G$12,0,10*ROW('Hygiene Data'!G110))="","",OFFSET('Hygiene Data'!$G$12,0,10*ROW('Hygiene Data'!G110)))</f>
        <v/>
      </c>
      <c r="DZ116" s="369" t="str">
        <f ca="1">+IF(OFFSET('Hygiene Data'!$G$13,0,10*ROW('Hygiene Data'!G110))="","",OFFSET('Hygiene Data'!$G$13,0,10*ROW('Hygiene Data'!G110)))</f>
        <v/>
      </c>
      <c r="EA116" s="369" t="str">
        <f ca="1">+IF(OFFSET('Hygiene Data'!$H$11,0,10*ROW('Hygiene Data'!H110))="","",OFFSET('Hygiene Data'!$H$11,0,10*ROW('Hygiene Data'!H110)))</f>
        <v/>
      </c>
      <c r="EB116" s="369" t="str">
        <f ca="1">+IF(OFFSET('Hygiene Data'!$H$12,0,10*ROW('Hygiene Data'!H110))="","",OFFSET('Hygiene Data'!$H$12,0,10*ROW('Hygiene Data'!H110)))</f>
        <v/>
      </c>
      <c r="EC116" s="369" t="str">
        <f ca="1">+IF(OFFSET('Hygiene Data'!$H$13,0,10*ROW('Hygiene Data'!H110))="","",OFFSET('Hygiene Data'!$H$13,0,10*ROW('Hygiene Data'!H110)))</f>
        <v/>
      </c>
      <c r="ED116" s="369" t="str">
        <f ca="1">+IF(OFFSET('Hygiene Data'!$I$11,0,10*ROW('Hygiene Data'!I110))="","",OFFSET('Hygiene Data'!$I$11,0,10*ROW('Hygiene Data'!I110)))</f>
        <v/>
      </c>
      <c r="EE116" s="369" t="str">
        <f ca="1">+IF(OFFSET('Hygiene Data'!$I$12,0,10*ROW('Hygiene Data'!I110))="","",OFFSET('Hygiene Data'!$I$12,0,10*ROW('Hygiene Data'!I110)))</f>
        <v/>
      </c>
      <c r="EF116" s="369" t="str">
        <f ca="1">+IF(OFFSET('Hygiene Data'!$I$13,0,10*ROW('Hygiene Data'!I110))="","",OFFSET('Hygiene Data'!$I$13,0,10*ROW('Hygiene Data'!I110)))</f>
        <v/>
      </c>
    </row>
    <row r="117" spans="1:136" x14ac:dyDescent="0.25">
      <c r="A117" s="478" t="str">
        <f ca="1">+IF(OFFSET('Water Data'!$B$2,0,10*ROW('Water Data'!E111))="","",OFFSET('Water Data'!$B$2,0,10*ROW('Water Data'!E111)))</f>
        <v/>
      </c>
      <c r="B117" s="47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5" t="str">
        <f t="shared" ca="1" si="1"/>
        <v/>
      </c>
      <c r="D117" s="50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9" t="str">
        <f ca="1">+IF(OFFSET('Water Data'!$D$27,0,10*ROW('Water Data'!D111))="","",OFFSET('Water Data'!$D$27,0,10*ROW('Water Data'!D111)))</f>
        <v/>
      </c>
      <c r="BT117" s="369" t="str">
        <f ca="1">+IF(OFFSET('Water Data'!$D$28,0,10*ROW('Water Data'!D111))="","",OFFSET('Water Data'!$D$28,0,10*ROW('Water Data'!D111)))</f>
        <v/>
      </c>
      <c r="BU117" s="369" t="str">
        <f ca="1">+IF(OFFSET('Water Data'!$D$29,0,10*ROW('Water Data'!D111))="","",OFFSET('Water Data'!$D$29,0,10*ROW('Water Data'!D111)))</f>
        <v/>
      </c>
      <c r="BV117" s="369" t="str">
        <f ca="1">+IF(OFFSET('Water Data'!$E$27,0,10*ROW('Water Data'!E111))="","",OFFSET('Water Data'!$E$27,0,10*ROW('Water Data'!E111)))</f>
        <v/>
      </c>
      <c r="BW117" s="369" t="str">
        <f ca="1">+IF(OFFSET('Water Data'!$E$28,0,10*ROW('Water Data'!E111))="","",OFFSET('Water Data'!$E$28,0,10*ROW('Water Data'!E111)))</f>
        <v/>
      </c>
      <c r="BX117" s="369" t="str">
        <f ca="1">+IF(OFFSET('Water Data'!$E$29,0,10*ROW('Water Data'!E111))="","",OFFSET('Water Data'!$E$29,0,10*ROW('Water Data'!E111)))</f>
        <v/>
      </c>
      <c r="BY117" s="369" t="str">
        <f ca="1">+IF(OFFSET('Water Data'!$F$27,0,10*ROW('Water Data'!F111))="","",OFFSET('Water Data'!$F$27,0,10*ROW('Water Data'!F111)))</f>
        <v/>
      </c>
      <c r="BZ117" s="369" t="str">
        <f ca="1">+IF(OFFSET('Water Data'!$F$28,0,10*ROW('Water Data'!F111))="","",OFFSET('Water Data'!$F$28,0,10*ROW('Water Data'!F111)))</f>
        <v/>
      </c>
      <c r="CA117" s="369" t="str">
        <f ca="1">+IF(OFFSET('Water Data'!$F$29,0,10*ROW('Water Data'!F111))="","",OFFSET('Water Data'!$F$29,0,10*ROW('Water Data'!F111)))</f>
        <v/>
      </c>
      <c r="CB117" s="369" t="str">
        <f ca="1">+IF(OFFSET('Water Data'!$G$27,0,10*ROW('Water Data'!G111))="","",OFFSET('Water Data'!$G$27,0,10*ROW('Water Data'!G111)))</f>
        <v/>
      </c>
      <c r="CC117" s="369" t="str">
        <f ca="1">+IF(OFFSET('Water Data'!$G$28,0,10*ROW('Water Data'!G111))="","",OFFSET('Water Data'!$G$28,0,10*ROW('Water Data'!G111)))</f>
        <v/>
      </c>
      <c r="CD117" s="369" t="str">
        <f ca="1">+IF(OFFSET('Water Data'!$G$29,0,10*ROW('Water Data'!G111))="","",OFFSET('Water Data'!$G$29,0,10*ROW('Water Data'!G111)))</f>
        <v/>
      </c>
      <c r="CE117" s="369" t="str">
        <f ca="1">+IF(OFFSET('Water Data'!$H$27,0,10*ROW('Water Data'!H111))="","",OFFSET('Water Data'!$H$27,0,10*ROW('Water Data'!H111)))</f>
        <v/>
      </c>
      <c r="CF117" s="369" t="str">
        <f ca="1">+IF(OFFSET('Water Data'!$H$28,0,10*ROW('Water Data'!H111))="","",OFFSET('Water Data'!$H$28,0,10*ROW('Water Data'!H111)))</f>
        <v/>
      </c>
      <c r="CG117" s="369" t="str">
        <f ca="1">+IF(OFFSET('Water Data'!$H$29,0,10*ROW('Water Data'!H111))="","",OFFSET('Water Data'!$H$29,0,10*ROW('Water Data'!H111)))</f>
        <v/>
      </c>
      <c r="CH117" s="369" t="str">
        <f ca="1">+IF(OFFSET('Water Data'!$I$27,0,10*ROW('Water Data'!I111))="","",OFFSET('Water Data'!$I$27,0,10*ROW('Water Data'!I111)))</f>
        <v/>
      </c>
      <c r="CI117" s="369" t="str">
        <f ca="1">+IF(OFFSET('Water Data'!$I$28,0,10*ROW('Water Data'!I111))="","",OFFSET('Water Data'!$I$28,0,10*ROW('Water Data'!I111)))</f>
        <v/>
      </c>
      <c r="CJ117" s="369" t="str">
        <f ca="1">+IF(OFFSET('Water Data'!$I$29,0,10*ROW('Water Data'!I111))="","",OFFSET('Water Data'!$I$29,0,10*ROW('Water Data'!I111)))</f>
        <v/>
      </c>
      <c r="CK117" s="369" t="str">
        <f ca="1">+IF(OFFSET('Sanitation Data'!$D$28,0,10*ROW('Sanitation Data'!D111))="","",OFFSET('Sanitation Data'!$D$28,0,10*ROW('Sanitation Data'!D111)))</f>
        <v/>
      </c>
      <c r="CL117" s="369" t="str">
        <f ca="1">+IF(OFFSET('Sanitation Data'!$D$29,0,10*ROW('Sanitation Data'!D111))="","",OFFSET('Sanitation Data'!$D$29,0,10*ROW('Sanitation Data'!D111)))</f>
        <v/>
      </c>
      <c r="CM117" s="369" t="str">
        <f ca="1">+IF(OFFSET('Sanitation Data'!$D$30,0,10*ROW('Sanitation Data'!D111))="","",OFFSET('Sanitation Data'!$D$30,0,10*ROW('Sanitation Data'!D111)))</f>
        <v/>
      </c>
      <c r="CN117" s="369" t="str">
        <f ca="1">+IF(OFFSET('Sanitation Data'!$D$31,0,10*ROW('Sanitation Data'!D111))="","",OFFSET('Sanitation Data'!$D$31,0,10*ROW('Sanitation Data'!D111)))</f>
        <v/>
      </c>
      <c r="CO117" s="369" t="str">
        <f ca="1">+IF(OFFSET('Sanitation Data'!$D$32,0,10*ROW('Sanitation Data'!D111))="","",OFFSET('Sanitation Data'!$D$32,0,10*ROW('Sanitation Data'!D111)))</f>
        <v/>
      </c>
      <c r="CP117" s="369" t="str">
        <f ca="1">+IF(OFFSET('Sanitation Data'!$E$28,0,10*ROW('Sanitation Data'!E111))="","",OFFSET('Sanitation Data'!$E$28,0,10*ROW('Sanitation Data'!E111)))</f>
        <v/>
      </c>
      <c r="CQ117" s="369" t="str">
        <f ca="1">+IF(OFFSET('Sanitation Data'!$E$29,0,10*ROW('Sanitation Data'!E111))="","",OFFSET('Sanitation Data'!$E$29,0,10*ROW('Sanitation Data'!E111)))</f>
        <v/>
      </c>
      <c r="CR117" s="369" t="str">
        <f ca="1">+IF(OFFSET('Sanitation Data'!$E$30,0,10*ROW('Sanitation Data'!E111))="","",OFFSET('Sanitation Data'!$E$30,0,10*ROW('Sanitation Data'!E111)))</f>
        <v/>
      </c>
      <c r="CS117" s="369" t="str">
        <f ca="1">+IF(OFFSET('Sanitation Data'!$E$31,0,10*ROW('Sanitation Data'!E111))="","",OFFSET('Sanitation Data'!$E$31,0,10*ROW('Sanitation Data'!E111)))</f>
        <v/>
      </c>
      <c r="CT117" s="369" t="str">
        <f ca="1">+IF(OFFSET('Sanitation Data'!$E$32,0,10*ROW('Sanitation Data'!E111))="","",OFFSET('Sanitation Data'!$E$32,0,10*ROW('Sanitation Data'!E111)))</f>
        <v/>
      </c>
      <c r="CU117" s="369" t="str">
        <f ca="1">+IF(OFFSET('Sanitation Data'!$F$28,0,10*ROW('Sanitation Data'!F111))="","",OFFSET('Sanitation Data'!$F$28,0,10*ROW('Sanitation Data'!F111)))</f>
        <v/>
      </c>
      <c r="CV117" s="369" t="str">
        <f ca="1">+IF(OFFSET('Sanitation Data'!$F$29,0,10*ROW('Sanitation Data'!F111))="","",OFFSET('Sanitation Data'!$F$29,0,10*ROW('Sanitation Data'!F111)))</f>
        <v/>
      </c>
      <c r="CW117" s="369" t="str">
        <f ca="1">+IF(OFFSET('Sanitation Data'!$F$30,0,10*ROW('Sanitation Data'!F111))="","",OFFSET('Sanitation Data'!$F$30,0,10*ROW('Sanitation Data'!F111)))</f>
        <v/>
      </c>
      <c r="CX117" s="369" t="str">
        <f ca="1">+IF(OFFSET('Sanitation Data'!$F$31,0,10*ROW('Sanitation Data'!F111))="","",OFFSET('Sanitation Data'!$F$31,0,10*ROW('Sanitation Data'!F111)))</f>
        <v/>
      </c>
      <c r="CY117" s="369" t="str">
        <f ca="1">+IF(OFFSET('Sanitation Data'!$F$32,0,10*ROW('Sanitation Data'!F111))="","",OFFSET('Sanitation Data'!$F$32,0,10*ROW('Sanitation Data'!F111)))</f>
        <v/>
      </c>
      <c r="CZ117" s="369" t="str">
        <f ca="1">+IF(OFFSET('Sanitation Data'!$G$28,0,10*ROW('Sanitation Data'!G111))="","",OFFSET('Sanitation Data'!$G$28,0,10*ROW('Sanitation Data'!G111)))</f>
        <v/>
      </c>
      <c r="DA117" s="369" t="str">
        <f ca="1">+IF(OFFSET('Sanitation Data'!$G$29,0,10*ROW('Sanitation Data'!G111))="","",OFFSET('Sanitation Data'!$G$29,0,10*ROW('Sanitation Data'!G111)))</f>
        <v/>
      </c>
      <c r="DB117" s="369" t="str">
        <f ca="1">+IF(OFFSET('Sanitation Data'!$G$30,0,10*ROW('Sanitation Data'!G111))="","",OFFSET('Sanitation Data'!$G$30,0,10*ROW('Sanitation Data'!G111)))</f>
        <v/>
      </c>
      <c r="DC117" s="369" t="str">
        <f ca="1">+IF(OFFSET('Sanitation Data'!$G$31,0,10*ROW('Sanitation Data'!G111))="","",OFFSET('Sanitation Data'!$G$31,0,10*ROW('Sanitation Data'!G111)))</f>
        <v/>
      </c>
      <c r="DD117" s="369" t="str">
        <f ca="1">+IF(OFFSET('Sanitation Data'!$G$32,0,10*ROW('Sanitation Data'!G111))="","",OFFSET('Sanitation Data'!$G$32,0,10*ROW('Sanitation Data'!G111)))</f>
        <v/>
      </c>
      <c r="DE117" s="369" t="str">
        <f ca="1">+IF(OFFSET('Sanitation Data'!$H$28,0,10*ROW('Sanitation Data'!H111))="","",OFFSET('Sanitation Data'!$H$28,0,10*ROW('Sanitation Data'!H111)))</f>
        <v/>
      </c>
      <c r="DF117" s="369" t="str">
        <f ca="1">+IF(OFFSET('Sanitation Data'!$H$29,0,10*ROW('Sanitation Data'!H111))="","",OFFSET('Sanitation Data'!$H$29,0,10*ROW('Sanitation Data'!H111)))</f>
        <v/>
      </c>
      <c r="DG117" s="369" t="str">
        <f ca="1">+IF(OFFSET('Sanitation Data'!$H$30,0,10*ROW('Sanitation Data'!H111))="","",OFFSET('Sanitation Data'!$H$30,0,10*ROW('Sanitation Data'!H111)))</f>
        <v/>
      </c>
      <c r="DH117" s="369" t="str">
        <f ca="1">+IF(OFFSET('Sanitation Data'!$H$31,0,10*ROW('Sanitation Data'!H111))="","",OFFSET('Sanitation Data'!$H$31,0,10*ROW('Sanitation Data'!H111)))</f>
        <v/>
      </c>
      <c r="DI117" s="369" t="str">
        <f ca="1">+IF(OFFSET('Sanitation Data'!$H$32,0,10*ROW('Sanitation Data'!H111))="","",OFFSET('Sanitation Data'!$H$32,0,10*ROW('Sanitation Data'!H111)))</f>
        <v/>
      </c>
      <c r="DJ117" s="369" t="str">
        <f ca="1">+IF(OFFSET('Sanitation Data'!$I$28,0,10*ROW('Sanitation Data'!I111))="","",OFFSET('Sanitation Data'!$I$28,0,10*ROW('Sanitation Data'!I111)))</f>
        <v/>
      </c>
      <c r="DK117" s="369" t="str">
        <f ca="1">+IF(OFFSET('Sanitation Data'!$I$29,0,10*ROW('Sanitation Data'!I111))="","",OFFSET('Sanitation Data'!$I$29,0,10*ROW('Sanitation Data'!I111)))</f>
        <v/>
      </c>
      <c r="DL117" s="369" t="str">
        <f ca="1">+IF(OFFSET('Sanitation Data'!$I$30,0,10*ROW('Sanitation Data'!I111))="","",OFFSET('Sanitation Data'!$I$30,0,10*ROW('Sanitation Data'!I111)))</f>
        <v/>
      </c>
      <c r="DM117" s="369" t="str">
        <f ca="1">+IF(OFFSET('Sanitation Data'!$I$31,0,10*ROW('Sanitation Data'!I111))="","",OFFSET('Sanitation Data'!$I$31,0,10*ROW('Sanitation Data'!I111)))</f>
        <v/>
      </c>
      <c r="DN117" s="369" t="str">
        <f ca="1">+IF(OFFSET('Sanitation Data'!$I$32,0,10*ROW('Sanitation Data'!I111))="","",OFFSET('Sanitation Data'!$I$32,0,10*ROW('Sanitation Data'!I111)))</f>
        <v/>
      </c>
      <c r="DO117" s="369" t="str">
        <f ca="1">+IF(OFFSET('Hygiene Data'!$D$11,0,10*ROW('Hygiene Data'!D111))="","",OFFSET('Hygiene Data'!$D$11,0,10*ROW('Hygiene Data'!D111)))</f>
        <v/>
      </c>
      <c r="DP117" s="369" t="str">
        <f ca="1">+IF(OFFSET('Hygiene Data'!$D$12,0,10*ROW('Hygiene Data'!D111))="","",OFFSET('Hygiene Data'!$D$12,0,10*ROW('Hygiene Data'!D111)))</f>
        <v/>
      </c>
      <c r="DQ117" s="369" t="str">
        <f ca="1">+IF(OFFSET('Hygiene Data'!$D$13,0,10*ROW('Hygiene Data'!D111))="","",OFFSET('Hygiene Data'!$D$13,0,10*ROW('Hygiene Data'!D111)))</f>
        <v/>
      </c>
      <c r="DR117" s="369" t="str">
        <f ca="1">+IF(OFFSET('Hygiene Data'!$E$11,0,10*ROW('Hygiene Data'!E111))="","",OFFSET('Hygiene Data'!$E$11,0,10*ROW('Hygiene Data'!E111)))</f>
        <v/>
      </c>
      <c r="DS117" s="369" t="str">
        <f ca="1">+IF(OFFSET('Hygiene Data'!$E$12,0,10*ROW('Hygiene Data'!E111))="","",OFFSET('Hygiene Data'!$E$12,0,10*ROW('Hygiene Data'!E111)))</f>
        <v/>
      </c>
      <c r="DT117" s="369" t="str">
        <f ca="1">+IF(OFFSET('Hygiene Data'!$E$13,0,10*ROW('Hygiene Data'!E111))="","",OFFSET('Hygiene Data'!$E$13,0,10*ROW('Hygiene Data'!E111)))</f>
        <v/>
      </c>
      <c r="DU117" s="369" t="str">
        <f ca="1">+IF(OFFSET('Hygiene Data'!$F$11,0,10*ROW('Hygiene Data'!F111))="","",OFFSET('Hygiene Data'!$F$11,0,10*ROW('Hygiene Data'!F111)))</f>
        <v/>
      </c>
      <c r="DV117" s="369" t="str">
        <f ca="1">+IF(OFFSET('Hygiene Data'!$F$12,0,10*ROW('Hygiene Data'!F111))="","",OFFSET('Hygiene Data'!$F$12,0,10*ROW('Hygiene Data'!F111)))</f>
        <v/>
      </c>
      <c r="DW117" s="369" t="str">
        <f ca="1">+IF(OFFSET('Hygiene Data'!$F$13,0,10*ROW('Hygiene Data'!F111))="","",OFFSET('Hygiene Data'!$F$13,0,10*ROW('Hygiene Data'!F111)))</f>
        <v/>
      </c>
      <c r="DX117" s="369" t="str">
        <f ca="1">+IF(OFFSET('Hygiene Data'!$G$11,0,10*ROW('Hygiene Data'!G111))="","",OFFSET('Hygiene Data'!$G$11,0,10*ROW('Hygiene Data'!G111)))</f>
        <v/>
      </c>
      <c r="DY117" s="369" t="str">
        <f ca="1">+IF(OFFSET('Hygiene Data'!$G$12,0,10*ROW('Hygiene Data'!G111))="","",OFFSET('Hygiene Data'!$G$12,0,10*ROW('Hygiene Data'!G111)))</f>
        <v/>
      </c>
      <c r="DZ117" s="369" t="str">
        <f ca="1">+IF(OFFSET('Hygiene Data'!$G$13,0,10*ROW('Hygiene Data'!G111))="","",OFFSET('Hygiene Data'!$G$13,0,10*ROW('Hygiene Data'!G111)))</f>
        <v/>
      </c>
      <c r="EA117" s="369" t="str">
        <f ca="1">+IF(OFFSET('Hygiene Data'!$H$11,0,10*ROW('Hygiene Data'!H111))="","",OFFSET('Hygiene Data'!$H$11,0,10*ROW('Hygiene Data'!H111)))</f>
        <v/>
      </c>
      <c r="EB117" s="369" t="str">
        <f ca="1">+IF(OFFSET('Hygiene Data'!$H$12,0,10*ROW('Hygiene Data'!H111))="","",OFFSET('Hygiene Data'!$H$12,0,10*ROW('Hygiene Data'!H111)))</f>
        <v/>
      </c>
      <c r="EC117" s="369" t="str">
        <f ca="1">+IF(OFFSET('Hygiene Data'!$H$13,0,10*ROW('Hygiene Data'!H111))="","",OFFSET('Hygiene Data'!$H$13,0,10*ROW('Hygiene Data'!H111)))</f>
        <v/>
      </c>
      <c r="ED117" s="369" t="str">
        <f ca="1">+IF(OFFSET('Hygiene Data'!$I$11,0,10*ROW('Hygiene Data'!I111))="","",OFFSET('Hygiene Data'!$I$11,0,10*ROW('Hygiene Data'!I111)))</f>
        <v/>
      </c>
      <c r="EE117" s="369" t="str">
        <f ca="1">+IF(OFFSET('Hygiene Data'!$I$12,0,10*ROW('Hygiene Data'!I111))="","",OFFSET('Hygiene Data'!$I$12,0,10*ROW('Hygiene Data'!I111)))</f>
        <v/>
      </c>
      <c r="EF117" s="369" t="str">
        <f ca="1">+IF(OFFSET('Hygiene Data'!$I$13,0,10*ROW('Hygiene Data'!I111))="","",OFFSET('Hygiene Data'!$I$13,0,10*ROW('Hygiene Data'!I111)))</f>
        <v/>
      </c>
    </row>
    <row r="118" spans="1:136" x14ac:dyDescent="0.25">
      <c r="A118" s="478" t="str">
        <f ca="1">+IF(OFFSET('Water Data'!$B$2,0,10*ROW('Water Data'!E112))="","",OFFSET('Water Data'!$B$2,0,10*ROW('Water Data'!E112)))</f>
        <v/>
      </c>
      <c r="B118" s="47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5" t="str">
        <f t="shared" ca="1" si="1"/>
        <v/>
      </c>
      <c r="D118" s="50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9" t="str">
        <f ca="1">+IF(OFFSET('Water Data'!$D$27,0,10*ROW('Water Data'!D112))="","",OFFSET('Water Data'!$D$27,0,10*ROW('Water Data'!D112)))</f>
        <v/>
      </c>
      <c r="BT118" s="369" t="str">
        <f ca="1">+IF(OFFSET('Water Data'!$D$28,0,10*ROW('Water Data'!D112))="","",OFFSET('Water Data'!$D$28,0,10*ROW('Water Data'!D112)))</f>
        <v/>
      </c>
      <c r="BU118" s="369" t="str">
        <f ca="1">+IF(OFFSET('Water Data'!$D$29,0,10*ROW('Water Data'!D112))="","",OFFSET('Water Data'!$D$29,0,10*ROW('Water Data'!D112)))</f>
        <v/>
      </c>
      <c r="BV118" s="369" t="str">
        <f ca="1">+IF(OFFSET('Water Data'!$E$27,0,10*ROW('Water Data'!E112))="","",OFFSET('Water Data'!$E$27,0,10*ROW('Water Data'!E112)))</f>
        <v/>
      </c>
      <c r="BW118" s="369" t="str">
        <f ca="1">+IF(OFFSET('Water Data'!$E$28,0,10*ROW('Water Data'!E112))="","",OFFSET('Water Data'!$E$28,0,10*ROW('Water Data'!E112)))</f>
        <v/>
      </c>
      <c r="BX118" s="369" t="str">
        <f ca="1">+IF(OFFSET('Water Data'!$E$29,0,10*ROW('Water Data'!E112))="","",OFFSET('Water Data'!$E$29,0,10*ROW('Water Data'!E112)))</f>
        <v/>
      </c>
      <c r="BY118" s="369" t="str">
        <f ca="1">+IF(OFFSET('Water Data'!$F$27,0,10*ROW('Water Data'!F112))="","",OFFSET('Water Data'!$F$27,0,10*ROW('Water Data'!F112)))</f>
        <v/>
      </c>
      <c r="BZ118" s="369" t="str">
        <f ca="1">+IF(OFFSET('Water Data'!$F$28,0,10*ROW('Water Data'!F112))="","",OFFSET('Water Data'!$F$28,0,10*ROW('Water Data'!F112)))</f>
        <v/>
      </c>
      <c r="CA118" s="369" t="str">
        <f ca="1">+IF(OFFSET('Water Data'!$F$29,0,10*ROW('Water Data'!F112))="","",OFFSET('Water Data'!$F$29,0,10*ROW('Water Data'!F112)))</f>
        <v/>
      </c>
      <c r="CB118" s="369" t="str">
        <f ca="1">+IF(OFFSET('Water Data'!$G$27,0,10*ROW('Water Data'!G112))="","",OFFSET('Water Data'!$G$27,0,10*ROW('Water Data'!G112)))</f>
        <v/>
      </c>
      <c r="CC118" s="369" t="str">
        <f ca="1">+IF(OFFSET('Water Data'!$G$28,0,10*ROW('Water Data'!G112))="","",OFFSET('Water Data'!$G$28,0,10*ROW('Water Data'!G112)))</f>
        <v/>
      </c>
      <c r="CD118" s="369" t="str">
        <f ca="1">+IF(OFFSET('Water Data'!$G$29,0,10*ROW('Water Data'!G112))="","",OFFSET('Water Data'!$G$29,0,10*ROW('Water Data'!G112)))</f>
        <v/>
      </c>
      <c r="CE118" s="369" t="str">
        <f ca="1">+IF(OFFSET('Water Data'!$H$27,0,10*ROW('Water Data'!H112))="","",OFFSET('Water Data'!$H$27,0,10*ROW('Water Data'!H112)))</f>
        <v/>
      </c>
      <c r="CF118" s="369" t="str">
        <f ca="1">+IF(OFFSET('Water Data'!$H$28,0,10*ROW('Water Data'!H112))="","",OFFSET('Water Data'!$H$28,0,10*ROW('Water Data'!H112)))</f>
        <v/>
      </c>
      <c r="CG118" s="369" t="str">
        <f ca="1">+IF(OFFSET('Water Data'!$H$29,0,10*ROW('Water Data'!H112))="","",OFFSET('Water Data'!$H$29,0,10*ROW('Water Data'!H112)))</f>
        <v/>
      </c>
      <c r="CH118" s="369" t="str">
        <f ca="1">+IF(OFFSET('Water Data'!$I$27,0,10*ROW('Water Data'!I112))="","",OFFSET('Water Data'!$I$27,0,10*ROW('Water Data'!I112)))</f>
        <v/>
      </c>
      <c r="CI118" s="369" t="str">
        <f ca="1">+IF(OFFSET('Water Data'!$I$28,0,10*ROW('Water Data'!I112))="","",OFFSET('Water Data'!$I$28,0,10*ROW('Water Data'!I112)))</f>
        <v/>
      </c>
      <c r="CJ118" s="369" t="str">
        <f ca="1">+IF(OFFSET('Water Data'!$I$29,0,10*ROW('Water Data'!I112))="","",OFFSET('Water Data'!$I$29,0,10*ROW('Water Data'!I112)))</f>
        <v/>
      </c>
      <c r="CK118" s="369" t="str">
        <f ca="1">+IF(OFFSET('Sanitation Data'!$D$28,0,10*ROW('Sanitation Data'!D112))="","",OFFSET('Sanitation Data'!$D$28,0,10*ROW('Sanitation Data'!D112)))</f>
        <v/>
      </c>
      <c r="CL118" s="369" t="str">
        <f ca="1">+IF(OFFSET('Sanitation Data'!$D$29,0,10*ROW('Sanitation Data'!D112))="","",OFFSET('Sanitation Data'!$D$29,0,10*ROW('Sanitation Data'!D112)))</f>
        <v/>
      </c>
      <c r="CM118" s="369" t="str">
        <f ca="1">+IF(OFFSET('Sanitation Data'!$D$30,0,10*ROW('Sanitation Data'!D112))="","",OFFSET('Sanitation Data'!$D$30,0,10*ROW('Sanitation Data'!D112)))</f>
        <v/>
      </c>
      <c r="CN118" s="369" t="str">
        <f ca="1">+IF(OFFSET('Sanitation Data'!$D$31,0,10*ROW('Sanitation Data'!D112))="","",OFFSET('Sanitation Data'!$D$31,0,10*ROW('Sanitation Data'!D112)))</f>
        <v/>
      </c>
      <c r="CO118" s="369" t="str">
        <f ca="1">+IF(OFFSET('Sanitation Data'!$D$32,0,10*ROW('Sanitation Data'!D112))="","",OFFSET('Sanitation Data'!$D$32,0,10*ROW('Sanitation Data'!D112)))</f>
        <v/>
      </c>
      <c r="CP118" s="369" t="str">
        <f ca="1">+IF(OFFSET('Sanitation Data'!$E$28,0,10*ROW('Sanitation Data'!E112))="","",OFFSET('Sanitation Data'!$E$28,0,10*ROW('Sanitation Data'!E112)))</f>
        <v/>
      </c>
      <c r="CQ118" s="369" t="str">
        <f ca="1">+IF(OFFSET('Sanitation Data'!$E$29,0,10*ROW('Sanitation Data'!E112))="","",OFFSET('Sanitation Data'!$E$29,0,10*ROW('Sanitation Data'!E112)))</f>
        <v/>
      </c>
      <c r="CR118" s="369" t="str">
        <f ca="1">+IF(OFFSET('Sanitation Data'!$E$30,0,10*ROW('Sanitation Data'!E112))="","",OFFSET('Sanitation Data'!$E$30,0,10*ROW('Sanitation Data'!E112)))</f>
        <v/>
      </c>
      <c r="CS118" s="369" t="str">
        <f ca="1">+IF(OFFSET('Sanitation Data'!$E$31,0,10*ROW('Sanitation Data'!E112))="","",OFFSET('Sanitation Data'!$E$31,0,10*ROW('Sanitation Data'!E112)))</f>
        <v/>
      </c>
      <c r="CT118" s="369" t="str">
        <f ca="1">+IF(OFFSET('Sanitation Data'!$E$32,0,10*ROW('Sanitation Data'!E112))="","",OFFSET('Sanitation Data'!$E$32,0,10*ROW('Sanitation Data'!E112)))</f>
        <v/>
      </c>
      <c r="CU118" s="369" t="str">
        <f ca="1">+IF(OFFSET('Sanitation Data'!$F$28,0,10*ROW('Sanitation Data'!F112))="","",OFFSET('Sanitation Data'!$F$28,0,10*ROW('Sanitation Data'!F112)))</f>
        <v/>
      </c>
      <c r="CV118" s="369" t="str">
        <f ca="1">+IF(OFFSET('Sanitation Data'!$F$29,0,10*ROW('Sanitation Data'!F112))="","",OFFSET('Sanitation Data'!$F$29,0,10*ROW('Sanitation Data'!F112)))</f>
        <v/>
      </c>
      <c r="CW118" s="369" t="str">
        <f ca="1">+IF(OFFSET('Sanitation Data'!$F$30,0,10*ROW('Sanitation Data'!F112))="","",OFFSET('Sanitation Data'!$F$30,0,10*ROW('Sanitation Data'!F112)))</f>
        <v/>
      </c>
      <c r="CX118" s="369" t="str">
        <f ca="1">+IF(OFFSET('Sanitation Data'!$F$31,0,10*ROW('Sanitation Data'!F112))="","",OFFSET('Sanitation Data'!$F$31,0,10*ROW('Sanitation Data'!F112)))</f>
        <v/>
      </c>
      <c r="CY118" s="369" t="str">
        <f ca="1">+IF(OFFSET('Sanitation Data'!$F$32,0,10*ROW('Sanitation Data'!F112))="","",OFFSET('Sanitation Data'!$F$32,0,10*ROW('Sanitation Data'!F112)))</f>
        <v/>
      </c>
      <c r="CZ118" s="369" t="str">
        <f ca="1">+IF(OFFSET('Sanitation Data'!$G$28,0,10*ROW('Sanitation Data'!G112))="","",OFFSET('Sanitation Data'!$G$28,0,10*ROW('Sanitation Data'!G112)))</f>
        <v/>
      </c>
      <c r="DA118" s="369" t="str">
        <f ca="1">+IF(OFFSET('Sanitation Data'!$G$29,0,10*ROW('Sanitation Data'!G112))="","",OFFSET('Sanitation Data'!$G$29,0,10*ROW('Sanitation Data'!G112)))</f>
        <v/>
      </c>
      <c r="DB118" s="369" t="str">
        <f ca="1">+IF(OFFSET('Sanitation Data'!$G$30,0,10*ROW('Sanitation Data'!G112))="","",OFFSET('Sanitation Data'!$G$30,0,10*ROW('Sanitation Data'!G112)))</f>
        <v/>
      </c>
      <c r="DC118" s="369" t="str">
        <f ca="1">+IF(OFFSET('Sanitation Data'!$G$31,0,10*ROW('Sanitation Data'!G112))="","",OFFSET('Sanitation Data'!$G$31,0,10*ROW('Sanitation Data'!G112)))</f>
        <v/>
      </c>
      <c r="DD118" s="369" t="str">
        <f ca="1">+IF(OFFSET('Sanitation Data'!$G$32,0,10*ROW('Sanitation Data'!G112))="","",OFFSET('Sanitation Data'!$G$32,0,10*ROW('Sanitation Data'!G112)))</f>
        <v/>
      </c>
      <c r="DE118" s="369" t="str">
        <f ca="1">+IF(OFFSET('Sanitation Data'!$H$28,0,10*ROW('Sanitation Data'!H112))="","",OFFSET('Sanitation Data'!$H$28,0,10*ROW('Sanitation Data'!H112)))</f>
        <v/>
      </c>
      <c r="DF118" s="369" t="str">
        <f ca="1">+IF(OFFSET('Sanitation Data'!$H$29,0,10*ROW('Sanitation Data'!H112))="","",OFFSET('Sanitation Data'!$H$29,0,10*ROW('Sanitation Data'!H112)))</f>
        <v/>
      </c>
      <c r="DG118" s="369" t="str">
        <f ca="1">+IF(OFFSET('Sanitation Data'!$H$30,0,10*ROW('Sanitation Data'!H112))="","",OFFSET('Sanitation Data'!$H$30,0,10*ROW('Sanitation Data'!H112)))</f>
        <v/>
      </c>
      <c r="DH118" s="369" t="str">
        <f ca="1">+IF(OFFSET('Sanitation Data'!$H$31,0,10*ROW('Sanitation Data'!H112))="","",OFFSET('Sanitation Data'!$H$31,0,10*ROW('Sanitation Data'!H112)))</f>
        <v/>
      </c>
      <c r="DI118" s="369" t="str">
        <f ca="1">+IF(OFFSET('Sanitation Data'!$H$32,0,10*ROW('Sanitation Data'!H112))="","",OFFSET('Sanitation Data'!$H$32,0,10*ROW('Sanitation Data'!H112)))</f>
        <v/>
      </c>
      <c r="DJ118" s="369" t="str">
        <f ca="1">+IF(OFFSET('Sanitation Data'!$I$28,0,10*ROW('Sanitation Data'!I112))="","",OFFSET('Sanitation Data'!$I$28,0,10*ROW('Sanitation Data'!I112)))</f>
        <v/>
      </c>
      <c r="DK118" s="369" t="str">
        <f ca="1">+IF(OFFSET('Sanitation Data'!$I$29,0,10*ROW('Sanitation Data'!I112))="","",OFFSET('Sanitation Data'!$I$29,0,10*ROW('Sanitation Data'!I112)))</f>
        <v/>
      </c>
      <c r="DL118" s="369" t="str">
        <f ca="1">+IF(OFFSET('Sanitation Data'!$I$30,0,10*ROW('Sanitation Data'!I112))="","",OFFSET('Sanitation Data'!$I$30,0,10*ROW('Sanitation Data'!I112)))</f>
        <v/>
      </c>
      <c r="DM118" s="369" t="str">
        <f ca="1">+IF(OFFSET('Sanitation Data'!$I$31,0,10*ROW('Sanitation Data'!I112))="","",OFFSET('Sanitation Data'!$I$31,0,10*ROW('Sanitation Data'!I112)))</f>
        <v/>
      </c>
      <c r="DN118" s="369" t="str">
        <f ca="1">+IF(OFFSET('Sanitation Data'!$I$32,0,10*ROW('Sanitation Data'!I112))="","",OFFSET('Sanitation Data'!$I$32,0,10*ROW('Sanitation Data'!I112)))</f>
        <v/>
      </c>
      <c r="DO118" s="369" t="str">
        <f ca="1">+IF(OFFSET('Hygiene Data'!$D$11,0,10*ROW('Hygiene Data'!D112))="","",OFFSET('Hygiene Data'!$D$11,0,10*ROW('Hygiene Data'!D112)))</f>
        <v/>
      </c>
      <c r="DP118" s="369" t="str">
        <f ca="1">+IF(OFFSET('Hygiene Data'!$D$12,0,10*ROW('Hygiene Data'!D112))="","",OFFSET('Hygiene Data'!$D$12,0,10*ROW('Hygiene Data'!D112)))</f>
        <v/>
      </c>
      <c r="DQ118" s="369" t="str">
        <f ca="1">+IF(OFFSET('Hygiene Data'!$D$13,0,10*ROW('Hygiene Data'!D112))="","",OFFSET('Hygiene Data'!$D$13,0,10*ROW('Hygiene Data'!D112)))</f>
        <v/>
      </c>
      <c r="DR118" s="369" t="str">
        <f ca="1">+IF(OFFSET('Hygiene Data'!$E$11,0,10*ROW('Hygiene Data'!E112))="","",OFFSET('Hygiene Data'!$E$11,0,10*ROW('Hygiene Data'!E112)))</f>
        <v/>
      </c>
      <c r="DS118" s="369" t="str">
        <f ca="1">+IF(OFFSET('Hygiene Data'!$E$12,0,10*ROW('Hygiene Data'!E112))="","",OFFSET('Hygiene Data'!$E$12,0,10*ROW('Hygiene Data'!E112)))</f>
        <v/>
      </c>
      <c r="DT118" s="369" t="str">
        <f ca="1">+IF(OFFSET('Hygiene Data'!$E$13,0,10*ROW('Hygiene Data'!E112))="","",OFFSET('Hygiene Data'!$E$13,0,10*ROW('Hygiene Data'!E112)))</f>
        <v/>
      </c>
      <c r="DU118" s="369" t="str">
        <f ca="1">+IF(OFFSET('Hygiene Data'!$F$11,0,10*ROW('Hygiene Data'!F112))="","",OFFSET('Hygiene Data'!$F$11,0,10*ROW('Hygiene Data'!F112)))</f>
        <v/>
      </c>
      <c r="DV118" s="369" t="str">
        <f ca="1">+IF(OFFSET('Hygiene Data'!$F$12,0,10*ROW('Hygiene Data'!F112))="","",OFFSET('Hygiene Data'!$F$12,0,10*ROW('Hygiene Data'!F112)))</f>
        <v/>
      </c>
      <c r="DW118" s="369" t="str">
        <f ca="1">+IF(OFFSET('Hygiene Data'!$F$13,0,10*ROW('Hygiene Data'!F112))="","",OFFSET('Hygiene Data'!$F$13,0,10*ROW('Hygiene Data'!F112)))</f>
        <v/>
      </c>
      <c r="DX118" s="369" t="str">
        <f ca="1">+IF(OFFSET('Hygiene Data'!$G$11,0,10*ROW('Hygiene Data'!G112))="","",OFFSET('Hygiene Data'!$G$11,0,10*ROW('Hygiene Data'!G112)))</f>
        <v/>
      </c>
      <c r="DY118" s="369" t="str">
        <f ca="1">+IF(OFFSET('Hygiene Data'!$G$12,0,10*ROW('Hygiene Data'!G112))="","",OFFSET('Hygiene Data'!$G$12,0,10*ROW('Hygiene Data'!G112)))</f>
        <v/>
      </c>
      <c r="DZ118" s="369" t="str">
        <f ca="1">+IF(OFFSET('Hygiene Data'!$G$13,0,10*ROW('Hygiene Data'!G112))="","",OFFSET('Hygiene Data'!$G$13,0,10*ROW('Hygiene Data'!G112)))</f>
        <v/>
      </c>
      <c r="EA118" s="369" t="str">
        <f ca="1">+IF(OFFSET('Hygiene Data'!$H$11,0,10*ROW('Hygiene Data'!H112))="","",OFFSET('Hygiene Data'!$H$11,0,10*ROW('Hygiene Data'!H112)))</f>
        <v/>
      </c>
      <c r="EB118" s="369" t="str">
        <f ca="1">+IF(OFFSET('Hygiene Data'!$H$12,0,10*ROW('Hygiene Data'!H112))="","",OFFSET('Hygiene Data'!$H$12,0,10*ROW('Hygiene Data'!H112)))</f>
        <v/>
      </c>
      <c r="EC118" s="369" t="str">
        <f ca="1">+IF(OFFSET('Hygiene Data'!$H$13,0,10*ROW('Hygiene Data'!H112))="","",OFFSET('Hygiene Data'!$H$13,0,10*ROW('Hygiene Data'!H112)))</f>
        <v/>
      </c>
      <c r="ED118" s="369" t="str">
        <f ca="1">+IF(OFFSET('Hygiene Data'!$I$11,0,10*ROW('Hygiene Data'!I112))="","",OFFSET('Hygiene Data'!$I$11,0,10*ROW('Hygiene Data'!I112)))</f>
        <v/>
      </c>
      <c r="EE118" s="369" t="str">
        <f ca="1">+IF(OFFSET('Hygiene Data'!$I$12,0,10*ROW('Hygiene Data'!I112))="","",OFFSET('Hygiene Data'!$I$12,0,10*ROW('Hygiene Data'!I112)))</f>
        <v/>
      </c>
      <c r="EF118" s="369" t="str">
        <f ca="1">+IF(OFFSET('Hygiene Data'!$I$13,0,10*ROW('Hygiene Data'!I112))="","",OFFSET('Hygiene Data'!$I$13,0,10*ROW('Hygiene Data'!I112)))</f>
        <v/>
      </c>
    </row>
    <row r="119" spans="1:136" x14ac:dyDescent="0.25">
      <c r="A119" s="478" t="str">
        <f ca="1">+IF(OFFSET('Water Data'!$B$2,0,10*ROW('Water Data'!E113))="","",OFFSET('Water Data'!$B$2,0,10*ROW('Water Data'!E113)))</f>
        <v/>
      </c>
      <c r="B119" s="47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5" t="str">
        <f t="shared" ca="1" si="1"/>
        <v/>
      </c>
      <c r="D119" s="50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9" t="str">
        <f ca="1">+IF(OFFSET('Water Data'!$D$27,0,10*ROW('Water Data'!D113))="","",OFFSET('Water Data'!$D$27,0,10*ROW('Water Data'!D113)))</f>
        <v/>
      </c>
      <c r="BT119" s="369" t="str">
        <f ca="1">+IF(OFFSET('Water Data'!$D$28,0,10*ROW('Water Data'!D113))="","",OFFSET('Water Data'!$D$28,0,10*ROW('Water Data'!D113)))</f>
        <v/>
      </c>
      <c r="BU119" s="369" t="str">
        <f ca="1">+IF(OFFSET('Water Data'!$D$29,0,10*ROW('Water Data'!D113))="","",OFFSET('Water Data'!$D$29,0,10*ROW('Water Data'!D113)))</f>
        <v/>
      </c>
      <c r="BV119" s="369" t="str">
        <f ca="1">+IF(OFFSET('Water Data'!$E$27,0,10*ROW('Water Data'!E113))="","",OFFSET('Water Data'!$E$27,0,10*ROW('Water Data'!E113)))</f>
        <v/>
      </c>
      <c r="BW119" s="369" t="str">
        <f ca="1">+IF(OFFSET('Water Data'!$E$28,0,10*ROW('Water Data'!E113))="","",OFFSET('Water Data'!$E$28,0,10*ROW('Water Data'!E113)))</f>
        <v/>
      </c>
      <c r="BX119" s="369" t="str">
        <f ca="1">+IF(OFFSET('Water Data'!$E$29,0,10*ROW('Water Data'!E113))="","",OFFSET('Water Data'!$E$29,0,10*ROW('Water Data'!E113)))</f>
        <v/>
      </c>
      <c r="BY119" s="369" t="str">
        <f ca="1">+IF(OFFSET('Water Data'!$F$27,0,10*ROW('Water Data'!F113))="","",OFFSET('Water Data'!$F$27,0,10*ROW('Water Data'!F113)))</f>
        <v/>
      </c>
      <c r="BZ119" s="369" t="str">
        <f ca="1">+IF(OFFSET('Water Data'!$F$28,0,10*ROW('Water Data'!F113))="","",OFFSET('Water Data'!$F$28,0,10*ROW('Water Data'!F113)))</f>
        <v/>
      </c>
      <c r="CA119" s="369" t="str">
        <f ca="1">+IF(OFFSET('Water Data'!$F$29,0,10*ROW('Water Data'!F113))="","",OFFSET('Water Data'!$F$29,0,10*ROW('Water Data'!F113)))</f>
        <v/>
      </c>
      <c r="CB119" s="369" t="str">
        <f ca="1">+IF(OFFSET('Water Data'!$G$27,0,10*ROW('Water Data'!G113))="","",OFFSET('Water Data'!$G$27,0,10*ROW('Water Data'!G113)))</f>
        <v/>
      </c>
      <c r="CC119" s="369" t="str">
        <f ca="1">+IF(OFFSET('Water Data'!$G$28,0,10*ROW('Water Data'!G113))="","",OFFSET('Water Data'!$G$28,0,10*ROW('Water Data'!G113)))</f>
        <v/>
      </c>
      <c r="CD119" s="369" t="str">
        <f ca="1">+IF(OFFSET('Water Data'!$G$29,0,10*ROW('Water Data'!G113))="","",OFFSET('Water Data'!$G$29,0,10*ROW('Water Data'!G113)))</f>
        <v/>
      </c>
      <c r="CE119" s="369" t="str">
        <f ca="1">+IF(OFFSET('Water Data'!$H$27,0,10*ROW('Water Data'!H113))="","",OFFSET('Water Data'!$H$27,0,10*ROW('Water Data'!H113)))</f>
        <v/>
      </c>
      <c r="CF119" s="369" t="str">
        <f ca="1">+IF(OFFSET('Water Data'!$H$28,0,10*ROW('Water Data'!H113))="","",OFFSET('Water Data'!$H$28,0,10*ROW('Water Data'!H113)))</f>
        <v/>
      </c>
      <c r="CG119" s="369" t="str">
        <f ca="1">+IF(OFFSET('Water Data'!$H$29,0,10*ROW('Water Data'!H113))="","",OFFSET('Water Data'!$H$29,0,10*ROW('Water Data'!H113)))</f>
        <v/>
      </c>
      <c r="CH119" s="369" t="str">
        <f ca="1">+IF(OFFSET('Water Data'!$I$27,0,10*ROW('Water Data'!I113))="","",OFFSET('Water Data'!$I$27,0,10*ROW('Water Data'!I113)))</f>
        <v/>
      </c>
      <c r="CI119" s="369" t="str">
        <f ca="1">+IF(OFFSET('Water Data'!$I$28,0,10*ROW('Water Data'!I113))="","",OFFSET('Water Data'!$I$28,0,10*ROW('Water Data'!I113)))</f>
        <v/>
      </c>
      <c r="CJ119" s="369" t="str">
        <f ca="1">+IF(OFFSET('Water Data'!$I$29,0,10*ROW('Water Data'!I113))="","",OFFSET('Water Data'!$I$29,0,10*ROW('Water Data'!I113)))</f>
        <v/>
      </c>
      <c r="CK119" s="369" t="str">
        <f ca="1">+IF(OFFSET('Sanitation Data'!$D$28,0,10*ROW('Sanitation Data'!D113))="","",OFFSET('Sanitation Data'!$D$28,0,10*ROW('Sanitation Data'!D113)))</f>
        <v/>
      </c>
      <c r="CL119" s="369" t="str">
        <f ca="1">+IF(OFFSET('Sanitation Data'!$D$29,0,10*ROW('Sanitation Data'!D113))="","",OFFSET('Sanitation Data'!$D$29,0,10*ROW('Sanitation Data'!D113)))</f>
        <v/>
      </c>
      <c r="CM119" s="369" t="str">
        <f ca="1">+IF(OFFSET('Sanitation Data'!$D$30,0,10*ROW('Sanitation Data'!D113))="","",OFFSET('Sanitation Data'!$D$30,0,10*ROW('Sanitation Data'!D113)))</f>
        <v/>
      </c>
      <c r="CN119" s="369" t="str">
        <f ca="1">+IF(OFFSET('Sanitation Data'!$D$31,0,10*ROW('Sanitation Data'!D113))="","",OFFSET('Sanitation Data'!$D$31,0,10*ROW('Sanitation Data'!D113)))</f>
        <v/>
      </c>
      <c r="CO119" s="369" t="str">
        <f ca="1">+IF(OFFSET('Sanitation Data'!$D$32,0,10*ROW('Sanitation Data'!D113))="","",OFFSET('Sanitation Data'!$D$32,0,10*ROW('Sanitation Data'!D113)))</f>
        <v/>
      </c>
      <c r="CP119" s="369" t="str">
        <f ca="1">+IF(OFFSET('Sanitation Data'!$E$28,0,10*ROW('Sanitation Data'!E113))="","",OFFSET('Sanitation Data'!$E$28,0,10*ROW('Sanitation Data'!E113)))</f>
        <v/>
      </c>
      <c r="CQ119" s="369" t="str">
        <f ca="1">+IF(OFFSET('Sanitation Data'!$E$29,0,10*ROW('Sanitation Data'!E113))="","",OFFSET('Sanitation Data'!$E$29,0,10*ROW('Sanitation Data'!E113)))</f>
        <v/>
      </c>
      <c r="CR119" s="369" t="str">
        <f ca="1">+IF(OFFSET('Sanitation Data'!$E$30,0,10*ROW('Sanitation Data'!E113))="","",OFFSET('Sanitation Data'!$E$30,0,10*ROW('Sanitation Data'!E113)))</f>
        <v/>
      </c>
      <c r="CS119" s="369" t="str">
        <f ca="1">+IF(OFFSET('Sanitation Data'!$E$31,0,10*ROW('Sanitation Data'!E113))="","",OFFSET('Sanitation Data'!$E$31,0,10*ROW('Sanitation Data'!E113)))</f>
        <v/>
      </c>
      <c r="CT119" s="369" t="str">
        <f ca="1">+IF(OFFSET('Sanitation Data'!$E$32,0,10*ROW('Sanitation Data'!E113))="","",OFFSET('Sanitation Data'!$E$32,0,10*ROW('Sanitation Data'!E113)))</f>
        <v/>
      </c>
      <c r="CU119" s="369" t="str">
        <f ca="1">+IF(OFFSET('Sanitation Data'!$F$28,0,10*ROW('Sanitation Data'!F113))="","",OFFSET('Sanitation Data'!$F$28,0,10*ROW('Sanitation Data'!F113)))</f>
        <v/>
      </c>
      <c r="CV119" s="369" t="str">
        <f ca="1">+IF(OFFSET('Sanitation Data'!$F$29,0,10*ROW('Sanitation Data'!F113))="","",OFFSET('Sanitation Data'!$F$29,0,10*ROW('Sanitation Data'!F113)))</f>
        <v/>
      </c>
      <c r="CW119" s="369" t="str">
        <f ca="1">+IF(OFFSET('Sanitation Data'!$F$30,0,10*ROW('Sanitation Data'!F113))="","",OFFSET('Sanitation Data'!$F$30,0,10*ROW('Sanitation Data'!F113)))</f>
        <v/>
      </c>
      <c r="CX119" s="369" t="str">
        <f ca="1">+IF(OFFSET('Sanitation Data'!$F$31,0,10*ROW('Sanitation Data'!F113))="","",OFFSET('Sanitation Data'!$F$31,0,10*ROW('Sanitation Data'!F113)))</f>
        <v/>
      </c>
      <c r="CY119" s="369" t="str">
        <f ca="1">+IF(OFFSET('Sanitation Data'!$F$32,0,10*ROW('Sanitation Data'!F113))="","",OFFSET('Sanitation Data'!$F$32,0,10*ROW('Sanitation Data'!F113)))</f>
        <v/>
      </c>
      <c r="CZ119" s="369" t="str">
        <f ca="1">+IF(OFFSET('Sanitation Data'!$G$28,0,10*ROW('Sanitation Data'!G113))="","",OFFSET('Sanitation Data'!$G$28,0,10*ROW('Sanitation Data'!G113)))</f>
        <v/>
      </c>
      <c r="DA119" s="369" t="str">
        <f ca="1">+IF(OFFSET('Sanitation Data'!$G$29,0,10*ROW('Sanitation Data'!G113))="","",OFFSET('Sanitation Data'!$G$29,0,10*ROW('Sanitation Data'!G113)))</f>
        <v/>
      </c>
      <c r="DB119" s="369" t="str">
        <f ca="1">+IF(OFFSET('Sanitation Data'!$G$30,0,10*ROW('Sanitation Data'!G113))="","",OFFSET('Sanitation Data'!$G$30,0,10*ROW('Sanitation Data'!G113)))</f>
        <v/>
      </c>
      <c r="DC119" s="369" t="str">
        <f ca="1">+IF(OFFSET('Sanitation Data'!$G$31,0,10*ROW('Sanitation Data'!G113))="","",OFFSET('Sanitation Data'!$G$31,0,10*ROW('Sanitation Data'!G113)))</f>
        <v/>
      </c>
      <c r="DD119" s="369" t="str">
        <f ca="1">+IF(OFFSET('Sanitation Data'!$G$32,0,10*ROW('Sanitation Data'!G113))="","",OFFSET('Sanitation Data'!$G$32,0,10*ROW('Sanitation Data'!G113)))</f>
        <v/>
      </c>
      <c r="DE119" s="369" t="str">
        <f ca="1">+IF(OFFSET('Sanitation Data'!$H$28,0,10*ROW('Sanitation Data'!H113))="","",OFFSET('Sanitation Data'!$H$28,0,10*ROW('Sanitation Data'!H113)))</f>
        <v/>
      </c>
      <c r="DF119" s="369" t="str">
        <f ca="1">+IF(OFFSET('Sanitation Data'!$H$29,0,10*ROW('Sanitation Data'!H113))="","",OFFSET('Sanitation Data'!$H$29,0,10*ROW('Sanitation Data'!H113)))</f>
        <v/>
      </c>
      <c r="DG119" s="369" t="str">
        <f ca="1">+IF(OFFSET('Sanitation Data'!$H$30,0,10*ROW('Sanitation Data'!H113))="","",OFFSET('Sanitation Data'!$H$30,0,10*ROW('Sanitation Data'!H113)))</f>
        <v/>
      </c>
      <c r="DH119" s="369" t="str">
        <f ca="1">+IF(OFFSET('Sanitation Data'!$H$31,0,10*ROW('Sanitation Data'!H113))="","",OFFSET('Sanitation Data'!$H$31,0,10*ROW('Sanitation Data'!H113)))</f>
        <v/>
      </c>
      <c r="DI119" s="369" t="str">
        <f ca="1">+IF(OFFSET('Sanitation Data'!$H$32,0,10*ROW('Sanitation Data'!H113))="","",OFFSET('Sanitation Data'!$H$32,0,10*ROW('Sanitation Data'!H113)))</f>
        <v/>
      </c>
      <c r="DJ119" s="369" t="str">
        <f ca="1">+IF(OFFSET('Sanitation Data'!$I$28,0,10*ROW('Sanitation Data'!I113))="","",OFFSET('Sanitation Data'!$I$28,0,10*ROW('Sanitation Data'!I113)))</f>
        <v/>
      </c>
      <c r="DK119" s="369" t="str">
        <f ca="1">+IF(OFFSET('Sanitation Data'!$I$29,0,10*ROW('Sanitation Data'!I113))="","",OFFSET('Sanitation Data'!$I$29,0,10*ROW('Sanitation Data'!I113)))</f>
        <v/>
      </c>
      <c r="DL119" s="369" t="str">
        <f ca="1">+IF(OFFSET('Sanitation Data'!$I$30,0,10*ROW('Sanitation Data'!I113))="","",OFFSET('Sanitation Data'!$I$30,0,10*ROW('Sanitation Data'!I113)))</f>
        <v/>
      </c>
      <c r="DM119" s="369" t="str">
        <f ca="1">+IF(OFFSET('Sanitation Data'!$I$31,0,10*ROW('Sanitation Data'!I113))="","",OFFSET('Sanitation Data'!$I$31,0,10*ROW('Sanitation Data'!I113)))</f>
        <v/>
      </c>
      <c r="DN119" s="369" t="str">
        <f ca="1">+IF(OFFSET('Sanitation Data'!$I$32,0,10*ROW('Sanitation Data'!I113))="","",OFFSET('Sanitation Data'!$I$32,0,10*ROW('Sanitation Data'!I113)))</f>
        <v/>
      </c>
      <c r="DO119" s="369" t="str">
        <f ca="1">+IF(OFFSET('Hygiene Data'!$D$11,0,10*ROW('Hygiene Data'!D113))="","",OFFSET('Hygiene Data'!$D$11,0,10*ROW('Hygiene Data'!D113)))</f>
        <v/>
      </c>
      <c r="DP119" s="369" t="str">
        <f ca="1">+IF(OFFSET('Hygiene Data'!$D$12,0,10*ROW('Hygiene Data'!D113))="","",OFFSET('Hygiene Data'!$D$12,0,10*ROW('Hygiene Data'!D113)))</f>
        <v/>
      </c>
      <c r="DQ119" s="369" t="str">
        <f ca="1">+IF(OFFSET('Hygiene Data'!$D$13,0,10*ROW('Hygiene Data'!D113))="","",OFFSET('Hygiene Data'!$D$13,0,10*ROW('Hygiene Data'!D113)))</f>
        <v/>
      </c>
      <c r="DR119" s="369" t="str">
        <f ca="1">+IF(OFFSET('Hygiene Data'!$E$11,0,10*ROW('Hygiene Data'!E113))="","",OFFSET('Hygiene Data'!$E$11,0,10*ROW('Hygiene Data'!E113)))</f>
        <v/>
      </c>
      <c r="DS119" s="369" t="str">
        <f ca="1">+IF(OFFSET('Hygiene Data'!$E$12,0,10*ROW('Hygiene Data'!E113))="","",OFFSET('Hygiene Data'!$E$12,0,10*ROW('Hygiene Data'!E113)))</f>
        <v/>
      </c>
      <c r="DT119" s="369" t="str">
        <f ca="1">+IF(OFFSET('Hygiene Data'!$E$13,0,10*ROW('Hygiene Data'!E113))="","",OFFSET('Hygiene Data'!$E$13,0,10*ROW('Hygiene Data'!E113)))</f>
        <v/>
      </c>
      <c r="DU119" s="369" t="str">
        <f ca="1">+IF(OFFSET('Hygiene Data'!$F$11,0,10*ROW('Hygiene Data'!F113))="","",OFFSET('Hygiene Data'!$F$11,0,10*ROW('Hygiene Data'!F113)))</f>
        <v/>
      </c>
      <c r="DV119" s="369" t="str">
        <f ca="1">+IF(OFFSET('Hygiene Data'!$F$12,0,10*ROW('Hygiene Data'!F113))="","",OFFSET('Hygiene Data'!$F$12,0,10*ROW('Hygiene Data'!F113)))</f>
        <v/>
      </c>
      <c r="DW119" s="369" t="str">
        <f ca="1">+IF(OFFSET('Hygiene Data'!$F$13,0,10*ROW('Hygiene Data'!F113))="","",OFFSET('Hygiene Data'!$F$13,0,10*ROW('Hygiene Data'!F113)))</f>
        <v/>
      </c>
      <c r="DX119" s="369" t="str">
        <f ca="1">+IF(OFFSET('Hygiene Data'!$G$11,0,10*ROW('Hygiene Data'!G113))="","",OFFSET('Hygiene Data'!$G$11,0,10*ROW('Hygiene Data'!G113)))</f>
        <v/>
      </c>
      <c r="DY119" s="369" t="str">
        <f ca="1">+IF(OFFSET('Hygiene Data'!$G$12,0,10*ROW('Hygiene Data'!G113))="","",OFFSET('Hygiene Data'!$G$12,0,10*ROW('Hygiene Data'!G113)))</f>
        <v/>
      </c>
      <c r="DZ119" s="369" t="str">
        <f ca="1">+IF(OFFSET('Hygiene Data'!$G$13,0,10*ROW('Hygiene Data'!G113))="","",OFFSET('Hygiene Data'!$G$13,0,10*ROW('Hygiene Data'!G113)))</f>
        <v/>
      </c>
      <c r="EA119" s="369" t="str">
        <f ca="1">+IF(OFFSET('Hygiene Data'!$H$11,0,10*ROW('Hygiene Data'!H113))="","",OFFSET('Hygiene Data'!$H$11,0,10*ROW('Hygiene Data'!H113)))</f>
        <v/>
      </c>
      <c r="EB119" s="369" t="str">
        <f ca="1">+IF(OFFSET('Hygiene Data'!$H$12,0,10*ROW('Hygiene Data'!H113))="","",OFFSET('Hygiene Data'!$H$12,0,10*ROW('Hygiene Data'!H113)))</f>
        <v/>
      </c>
      <c r="EC119" s="369" t="str">
        <f ca="1">+IF(OFFSET('Hygiene Data'!$H$13,0,10*ROW('Hygiene Data'!H113))="","",OFFSET('Hygiene Data'!$H$13,0,10*ROW('Hygiene Data'!H113)))</f>
        <v/>
      </c>
      <c r="ED119" s="369" t="str">
        <f ca="1">+IF(OFFSET('Hygiene Data'!$I$11,0,10*ROW('Hygiene Data'!I113))="","",OFFSET('Hygiene Data'!$I$11,0,10*ROW('Hygiene Data'!I113)))</f>
        <v/>
      </c>
      <c r="EE119" s="369" t="str">
        <f ca="1">+IF(OFFSET('Hygiene Data'!$I$12,0,10*ROW('Hygiene Data'!I113))="","",OFFSET('Hygiene Data'!$I$12,0,10*ROW('Hygiene Data'!I113)))</f>
        <v/>
      </c>
      <c r="EF119" s="369" t="str">
        <f ca="1">+IF(OFFSET('Hygiene Data'!$I$13,0,10*ROW('Hygiene Data'!I113))="","",OFFSET('Hygiene Data'!$I$13,0,10*ROW('Hygiene Data'!I113)))</f>
        <v/>
      </c>
    </row>
    <row r="120" spans="1:136" x14ac:dyDescent="0.25">
      <c r="A120" s="478" t="str">
        <f ca="1">+IF(OFFSET('Water Data'!$B$2,0,10*ROW('Water Data'!E114))="","",OFFSET('Water Data'!$B$2,0,10*ROW('Water Data'!E114)))</f>
        <v/>
      </c>
      <c r="B120" s="47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5" t="str">
        <f t="shared" ca="1" si="1"/>
        <v/>
      </c>
      <c r="D120" s="50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9" t="str">
        <f ca="1">+IF(OFFSET('Water Data'!$D$27,0,10*ROW('Water Data'!D114))="","",OFFSET('Water Data'!$D$27,0,10*ROW('Water Data'!D114)))</f>
        <v/>
      </c>
      <c r="BT120" s="369" t="str">
        <f ca="1">+IF(OFFSET('Water Data'!$D$28,0,10*ROW('Water Data'!D114))="","",OFFSET('Water Data'!$D$28,0,10*ROW('Water Data'!D114)))</f>
        <v/>
      </c>
      <c r="BU120" s="369" t="str">
        <f ca="1">+IF(OFFSET('Water Data'!$D$29,0,10*ROW('Water Data'!D114))="","",OFFSET('Water Data'!$D$29,0,10*ROW('Water Data'!D114)))</f>
        <v/>
      </c>
      <c r="BV120" s="369" t="str">
        <f ca="1">+IF(OFFSET('Water Data'!$E$27,0,10*ROW('Water Data'!E114))="","",OFFSET('Water Data'!$E$27,0,10*ROW('Water Data'!E114)))</f>
        <v/>
      </c>
      <c r="BW120" s="369" t="str">
        <f ca="1">+IF(OFFSET('Water Data'!$E$28,0,10*ROW('Water Data'!E114))="","",OFFSET('Water Data'!$E$28,0,10*ROW('Water Data'!E114)))</f>
        <v/>
      </c>
      <c r="BX120" s="369" t="str">
        <f ca="1">+IF(OFFSET('Water Data'!$E$29,0,10*ROW('Water Data'!E114))="","",OFFSET('Water Data'!$E$29,0,10*ROW('Water Data'!E114)))</f>
        <v/>
      </c>
      <c r="BY120" s="369" t="str">
        <f ca="1">+IF(OFFSET('Water Data'!$F$27,0,10*ROW('Water Data'!F114))="","",OFFSET('Water Data'!$F$27,0,10*ROW('Water Data'!F114)))</f>
        <v/>
      </c>
      <c r="BZ120" s="369" t="str">
        <f ca="1">+IF(OFFSET('Water Data'!$F$28,0,10*ROW('Water Data'!F114))="","",OFFSET('Water Data'!$F$28,0,10*ROW('Water Data'!F114)))</f>
        <v/>
      </c>
      <c r="CA120" s="369" t="str">
        <f ca="1">+IF(OFFSET('Water Data'!$F$29,0,10*ROW('Water Data'!F114))="","",OFFSET('Water Data'!$F$29,0,10*ROW('Water Data'!F114)))</f>
        <v/>
      </c>
      <c r="CB120" s="369" t="str">
        <f ca="1">+IF(OFFSET('Water Data'!$G$27,0,10*ROW('Water Data'!G114))="","",OFFSET('Water Data'!$G$27,0,10*ROW('Water Data'!G114)))</f>
        <v/>
      </c>
      <c r="CC120" s="369" t="str">
        <f ca="1">+IF(OFFSET('Water Data'!$G$28,0,10*ROW('Water Data'!G114))="","",OFFSET('Water Data'!$G$28,0,10*ROW('Water Data'!G114)))</f>
        <v/>
      </c>
      <c r="CD120" s="369" t="str">
        <f ca="1">+IF(OFFSET('Water Data'!$G$29,0,10*ROW('Water Data'!G114))="","",OFFSET('Water Data'!$G$29,0,10*ROW('Water Data'!G114)))</f>
        <v/>
      </c>
      <c r="CE120" s="369" t="str">
        <f ca="1">+IF(OFFSET('Water Data'!$H$27,0,10*ROW('Water Data'!H114))="","",OFFSET('Water Data'!$H$27,0,10*ROW('Water Data'!H114)))</f>
        <v/>
      </c>
      <c r="CF120" s="369" t="str">
        <f ca="1">+IF(OFFSET('Water Data'!$H$28,0,10*ROW('Water Data'!H114))="","",OFFSET('Water Data'!$H$28,0,10*ROW('Water Data'!H114)))</f>
        <v/>
      </c>
      <c r="CG120" s="369" t="str">
        <f ca="1">+IF(OFFSET('Water Data'!$H$29,0,10*ROW('Water Data'!H114))="","",OFFSET('Water Data'!$H$29,0,10*ROW('Water Data'!H114)))</f>
        <v/>
      </c>
      <c r="CH120" s="369" t="str">
        <f ca="1">+IF(OFFSET('Water Data'!$I$27,0,10*ROW('Water Data'!I114))="","",OFFSET('Water Data'!$I$27,0,10*ROW('Water Data'!I114)))</f>
        <v/>
      </c>
      <c r="CI120" s="369" t="str">
        <f ca="1">+IF(OFFSET('Water Data'!$I$28,0,10*ROW('Water Data'!I114))="","",OFFSET('Water Data'!$I$28,0,10*ROW('Water Data'!I114)))</f>
        <v/>
      </c>
      <c r="CJ120" s="369" t="str">
        <f ca="1">+IF(OFFSET('Water Data'!$I$29,0,10*ROW('Water Data'!I114))="","",OFFSET('Water Data'!$I$29,0,10*ROW('Water Data'!I114)))</f>
        <v/>
      </c>
      <c r="CK120" s="369" t="str">
        <f ca="1">+IF(OFFSET('Sanitation Data'!$D$28,0,10*ROW('Sanitation Data'!D114))="","",OFFSET('Sanitation Data'!$D$28,0,10*ROW('Sanitation Data'!D114)))</f>
        <v/>
      </c>
      <c r="CL120" s="369" t="str">
        <f ca="1">+IF(OFFSET('Sanitation Data'!$D$29,0,10*ROW('Sanitation Data'!D114))="","",OFFSET('Sanitation Data'!$D$29,0,10*ROW('Sanitation Data'!D114)))</f>
        <v/>
      </c>
      <c r="CM120" s="369" t="str">
        <f ca="1">+IF(OFFSET('Sanitation Data'!$D$30,0,10*ROW('Sanitation Data'!D114))="","",OFFSET('Sanitation Data'!$D$30,0,10*ROW('Sanitation Data'!D114)))</f>
        <v/>
      </c>
      <c r="CN120" s="369" t="str">
        <f ca="1">+IF(OFFSET('Sanitation Data'!$D$31,0,10*ROW('Sanitation Data'!D114))="","",OFFSET('Sanitation Data'!$D$31,0,10*ROW('Sanitation Data'!D114)))</f>
        <v/>
      </c>
      <c r="CO120" s="369" t="str">
        <f ca="1">+IF(OFFSET('Sanitation Data'!$D$32,0,10*ROW('Sanitation Data'!D114))="","",OFFSET('Sanitation Data'!$D$32,0,10*ROW('Sanitation Data'!D114)))</f>
        <v/>
      </c>
      <c r="CP120" s="369" t="str">
        <f ca="1">+IF(OFFSET('Sanitation Data'!$E$28,0,10*ROW('Sanitation Data'!E114))="","",OFFSET('Sanitation Data'!$E$28,0,10*ROW('Sanitation Data'!E114)))</f>
        <v/>
      </c>
      <c r="CQ120" s="369" t="str">
        <f ca="1">+IF(OFFSET('Sanitation Data'!$E$29,0,10*ROW('Sanitation Data'!E114))="","",OFFSET('Sanitation Data'!$E$29,0,10*ROW('Sanitation Data'!E114)))</f>
        <v/>
      </c>
      <c r="CR120" s="369" t="str">
        <f ca="1">+IF(OFFSET('Sanitation Data'!$E$30,0,10*ROW('Sanitation Data'!E114))="","",OFFSET('Sanitation Data'!$E$30,0,10*ROW('Sanitation Data'!E114)))</f>
        <v/>
      </c>
      <c r="CS120" s="369" t="str">
        <f ca="1">+IF(OFFSET('Sanitation Data'!$E$31,0,10*ROW('Sanitation Data'!E114))="","",OFFSET('Sanitation Data'!$E$31,0,10*ROW('Sanitation Data'!E114)))</f>
        <v/>
      </c>
      <c r="CT120" s="369" t="str">
        <f ca="1">+IF(OFFSET('Sanitation Data'!$E$32,0,10*ROW('Sanitation Data'!E114))="","",OFFSET('Sanitation Data'!$E$32,0,10*ROW('Sanitation Data'!E114)))</f>
        <v/>
      </c>
      <c r="CU120" s="369" t="str">
        <f ca="1">+IF(OFFSET('Sanitation Data'!$F$28,0,10*ROW('Sanitation Data'!F114))="","",OFFSET('Sanitation Data'!$F$28,0,10*ROW('Sanitation Data'!F114)))</f>
        <v/>
      </c>
      <c r="CV120" s="369" t="str">
        <f ca="1">+IF(OFFSET('Sanitation Data'!$F$29,0,10*ROW('Sanitation Data'!F114))="","",OFFSET('Sanitation Data'!$F$29,0,10*ROW('Sanitation Data'!F114)))</f>
        <v/>
      </c>
      <c r="CW120" s="369" t="str">
        <f ca="1">+IF(OFFSET('Sanitation Data'!$F$30,0,10*ROW('Sanitation Data'!F114))="","",OFFSET('Sanitation Data'!$F$30,0,10*ROW('Sanitation Data'!F114)))</f>
        <v/>
      </c>
      <c r="CX120" s="369" t="str">
        <f ca="1">+IF(OFFSET('Sanitation Data'!$F$31,0,10*ROW('Sanitation Data'!F114))="","",OFFSET('Sanitation Data'!$F$31,0,10*ROW('Sanitation Data'!F114)))</f>
        <v/>
      </c>
      <c r="CY120" s="369" t="str">
        <f ca="1">+IF(OFFSET('Sanitation Data'!$F$32,0,10*ROW('Sanitation Data'!F114))="","",OFFSET('Sanitation Data'!$F$32,0,10*ROW('Sanitation Data'!F114)))</f>
        <v/>
      </c>
      <c r="CZ120" s="369" t="str">
        <f ca="1">+IF(OFFSET('Sanitation Data'!$G$28,0,10*ROW('Sanitation Data'!G114))="","",OFFSET('Sanitation Data'!$G$28,0,10*ROW('Sanitation Data'!G114)))</f>
        <v/>
      </c>
      <c r="DA120" s="369" t="str">
        <f ca="1">+IF(OFFSET('Sanitation Data'!$G$29,0,10*ROW('Sanitation Data'!G114))="","",OFFSET('Sanitation Data'!$G$29,0,10*ROW('Sanitation Data'!G114)))</f>
        <v/>
      </c>
      <c r="DB120" s="369" t="str">
        <f ca="1">+IF(OFFSET('Sanitation Data'!$G$30,0,10*ROW('Sanitation Data'!G114))="","",OFFSET('Sanitation Data'!$G$30,0,10*ROW('Sanitation Data'!G114)))</f>
        <v/>
      </c>
      <c r="DC120" s="369" t="str">
        <f ca="1">+IF(OFFSET('Sanitation Data'!$G$31,0,10*ROW('Sanitation Data'!G114))="","",OFFSET('Sanitation Data'!$G$31,0,10*ROW('Sanitation Data'!G114)))</f>
        <v/>
      </c>
      <c r="DD120" s="369" t="str">
        <f ca="1">+IF(OFFSET('Sanitation Data'!$G$32,0,10*ROW('Sanitation Data'!G114))="","",OFFSET('Sanitation Data'!$G$32,0,10*ROW('Sanitation Data'!G114)))</f>
        <v/>
      </c>
      <c r="DE120" s="369" t="str">
        <f ca="1">+IF(OFFSET('Sanitation Data'!$H$28,0,10*ROW('Sanitation Data'!H114))="","",OFFSET('Sanitation Data'!$H$28,0,10*ROW('Sanitation Data'!H114)))</f>
        <v/>
      </c>
      <c r="DF120" s="369" t="str">
        <f ca="1">+IF(OFFSET('Sanitation Data'!$H$29,0,10*ROW('Sanitation Data'!H114))="","",OFFSET('Sanitation Data'!$H$29,0,10*ROW('Sanitation Data'!H114)))</f>
        <v/>
      </c>
      <c r="DG120" s="369" t="str">
        <f ca="1">+IF(OFFSET('Sanitation Data'!$H$30,0,10*ROW('Sanitation Data'!H114))="","",OFFSET('Sanitation Data'!$H$30,0,10*ROW('Sanitation Data'!H114)))</f>
        <v/>
      </c>
      <c r="DH120" s="369" t="str">
        <f ca="1">+IF(OFFSET('Sanitation Data'!$H$31,0,10*ROW('Sanitation Data'!H114))="","",OFFSET('Sanitation Data'!$H$31,0,10*ROW('Sanitation Data'!H114)))</f>
        <v/>
      </c>
      <c r="DI120" s="369" t="str">
        <f ca="1">+IF(OFFSET('Sanitation Data'!$H$32,0,10*ROW('Sanitation Data'!H114))="","",OFFSET('Sanitation Data'!$H$32,0,10*ROW('Sanitation Data'!H114)))</f>
        <v/>
      </c>
      <c r="DJ120" s="369" t="str">
        <f ca="1">+IF(OFFSET('Sanitation Data'!$I$28,0,10*ROW('Sanitation Data'!I114))="","",OFFSET('Sanitation Data'!$I$28,0,10*ROW('Sanitation Data'!I114)))</f>
        <v/>
      </c>
      <c r="DK120" s="369" t="str">
        <f ca="1">+IF(OFFSET('Sanitation Data'!$I$29,0,10*ROW('Sanitation Data'!I114))="","",OFFSET('Sanitation Data'!$I$29,0,10*ROW('Sanitation Data'!I114)))</f>
        <v/>
      </c>
      <c r="DL120" s="369" t="str">
        <f ca="1">+IF(OFFSET('Sanitation Data'!$I$30,0,10*ROW('Sanitation Data'!I114))="","",OFFSET('Sanitation Data'!$I$30,0,10*ROW('Sanitation Data'!I114)))</f>
        <v/>
      </c>
      <c r="DM120" s="369" t="str">
        <f ca="1">+IF(OFFSET('Sanitation Data'!$I$31,0,10*ROW('Sanitation Data'!I114))="","",OFFSET('Sanitation Data'!$I$31,0,10*ROW('Sanitation Data'!I114)))</f>
        <v/>
      </c>
      <c r="DN120" s="369" t="str">
        <f ca="1">+IF(OFFSET('Sanitation Data'!$I$32,0,10*ROW('Sanitation Data'!I114))="","",OFFSET('Sanitation Data'!$I$32,0,10*ROW('Sanitation Data'!I114)))</f>
        <v/>
      </c>
      <c r="DO120" s="369" t="str">
        <f ca="1">+IF(OFFSET('Hygiene Data'!$D$11,0,10*ROW('Hygiene Data'!D114))="","",OFFSET('Hygiene Data'!$D$11,0,10*ROW('Hygiene Data'!D114)))</f>
        <v/>
      </c>
      <c r="DP120" s="369" t="str">
        <f ca="1">+IF(OFFSET('Hygiene Data'!$D$12,0,10*ROW('Hygiene Data'!D114))="","",OFFSET('Hygiene Data'!$D$12,0,10*ROW('Hygiene Data'!D114)))</f>
        <v/>
      </c>
      <c r="DQ120" s="369" t="str">
        <f ca="1">+IF(OFFSET('Hygiene Data'!$D$13,0,10*ROW('Hygiene Data'!D114))="","",OFFSET('Hygiene Data'!$D$13,0,10*ROW('Hygiene Data'!D114)))</f>
        <v/>
      </c>
      <c r="DR120" s="369" t="str">
        <f ca="1">+IF(OFFSET('Hygiene Data'!$E$11,0,10*ROW('Hygiene Data'!E114))="","",OFFSET('Hygiene Data'!$E$11,0,10*ROW('Hygiene Data'!E114)))</f>
        <v/>
      </c>
      <c r="DS120" s="369" t="str">
        <f ca="1">+IF(OFFSET('Hygiene Data'!$E$12,0,10*ROW('Hygiene Data'!E114))="","",OFFSET('Hygiene Data'!$E$12,0,10*ROW('Hygiene Data'!E114)))</f>
        <v/>
      </c>
      <c r="DT120" s="369" t="str">
        <f ca="1">+IF(OFFSET('Hygiene Data'!$E$13,0,10*ROW('Hygiene Data'!E114))="","",OFFSET('Hygiene Data'!$E$13,0,10*ROW('Hygiene Data'!E114)))</f>
        <v/>
      </c>
      <c r="DU120" s="369" t="str">
        <f ca="1">+IF(OFFSET('Hygiene Data'!$F$11,0,10*ROW('Hygiene Data'!F114))="","",OFFSET('Hygiene Data'!$F$11,0,10*ROW('Hygiene Data'!F114)))</f>
        <v/>
      </c>
      <c r="DV120" s="369" t="str">
        <f ca="1">+IF(OFFSET('Hygiene Data'!$F$12,0,10*ROW('Hygiene Data'!F114))="","",OFFSET('Hygiene Data'!$F$12,0,10*ROW('Hygiene Data'!F114)))</f>
        <v/>
      </c>
      <c r="DW120" s="369" t="str">
        <f ca="1">+IF(OFFSET('Hygiene Data'!$F$13,0,10*ROW('Hygiene Data'!F114))="","",OFFSET('Hygiene Data'!$F$13,0,10*ROW('Hygiene Data'!F114)))</f>
        <v/>
      </c>
      <c r="DX120" s="369" t="str">
        <f ca="1">+IF(OFFSET('Hygiene Data'!$G$11,0,10*ROW('Hygiene Data'!G114))="","",OFFSET('Hygiene Data'!$G$11,0,10*ROW('Hygiene Data'!G114)))</f>
        <v/>
      </c>
      <c r="DY120" s="369" t="str">
        <f ca="1">+IF(OFFSET('Hygiene Data'!$G$12,0,10*ROW('Hygiene Data'!G114))="","",OFFSET('Hygiene Data'!$G$12,0,10*ROW('Hygiene Data'!G114)))</f>
        <v/>
      </c>
      <c r="DZ120" s="369" t="str">
        <f ca="1">+IF(OFFSET('Hygiene Data'!$G$13,0,10*ROW('Hygiene Data'!G114))="","",OFFSET('Hygiene Data'!$G$13,0,10*ROW('Hygiene Data'!G114)))</f>
        <v/>
      </c>
      <c r="EA120" s="369" t="str">
        <f ca="1">+IF(OFFSET('Hygiene Data'!$H$11,0,10*ROW('Hygiene Data'!H114))="","",OFFSET('Hygiene Data'!$H$11,0,10*ROW('Hygiene Data'!H114)))</f>
        <v/>
      </c>
      <c r="EB120" s="369" t="str">
        <f ca="1">+IF(OFFSET('Hygiene Data'!$H$12,0,10*ROW('Hygiene Data'!H114))="","",OFFSET('Hygiene Data'!$H$12,0,10*ROW('Hygiene Data'!H114)))</f>
        <v/>
      </c>
      <c r="EC120" s="369" t="str">
        <f ca="1">+IF(OFFSET('Hygiene Data'!$H$13,0,10*ROW('Hygiene Data'!H114))="","",OFFSET('Hygiene Data'!$H$13,0,10*ROW('Hygiene Data'!H114)))</f>
        <v/>
      </c>
      <c r="ED120" s="369" t="str">
        <f ca="1">+IF(OFFSET('Hygiene Data'!$I$11,0,10*ROW('Hygiene Data'!I114))="","",OFFSET('Hygiene Data'!$I$11,0,10*ROW('Hygiene Data'!I114)))</f>
        <v/>
      </c>
      <c r="EE120" s="369" t="str">
        <f ca="1">+IF(OFFSET('Hygiene Data'!$I$12,0,10*ROW('Hygiene Data'!I114))="","",OFFSET('Hygiene Data'!$I$12,0,10*ROW('Hygiene Data'!I114)))</f>
        <v/>
      </c>
      <c r="EF120" s="369" t="str">
        <f ca="1">+IF(OFFSET('Hygiene Data'!$I$13,0,10*ROW('Hygiene Data'!I114))="","",OFFSET('Hygiene Data'!$I$13,0,10*ROW('Hygiene Data'!I114)))</f>
        <v/>
      </c>
    </row>
    <row r="121" spans="1:136" x14ac:dyDescent="0.25">
      <c r="A121" s="478" t="str">
        <f ca="1">+IF(OFFSET('Water Data'!$B$2,0,10*ROW('Water Data'!E115))="","",OFFSET('Water Data'!$B$2,0,10*ROW('Water Data'!E115)))</f>
        <v/>
      </c>
      <c r="B121" s="47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5" t="str">
        <f t="shared" ca="1" si="1"/>
        <v/>
      </c>
      <c r="D121" s="50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9" t="str">
        <f ca="1">+IF(OFFSET('Water Data'!$D$27,0,10*ROW('Water Data'!D115))="","",OFFSET('Water Data'!$D$27,0,10*ROW('Water Data'!D115)))</f>
        <v/>
      </c>
      <c r="BT121" s="369" t="str">
        <f ca="1">+IF(OFFSET('Water Data'!$D$28,0,10*ROW('Water Data'!D115))="","",OFFSET('Water Data'!$D$28,0,10*ROW('Water Data'!D115)))</f>
        <v/>
      </c>
      <c r="BU121" s="369" t="str">
        <f ca="1">+IF(OFFSET('Water Data'!$D$29,0,10*ROW('Water Data'!D115))="","",OFFSET('Water Data'!$D$29,0,10*ROW('Water Data'!D115)))</f>
        <v/>
      </c>
      <c r="BV121" s="369" t="str">
        <f ca="1">+IF(OFFSET('Water Data'!$E$27,0,10*ROW('Water Data'!E115))="","",OFFSET('Water Data'!$E$27,0,10*ROW('Water Data'!E115)))</f>
        <v/>
      </c>
      <c r="BW121" s="369" t="str">
        <f ca="1">+IF(OFFSET('Water Data'!$E$28,0,10*ROW('Water Data'!E115))="","",OFFSET('Water Data'!$E$28,0,10*ROW('Water Data'!E115)))</f>
        <v/>
      </c>
      <c r="BX121" s="369" t="str">
        <f ca="1">+IF(OFFSET('Water Data'!$E$29,0,10*ROW('Water Data'!E115))="","",OFFSET('Water Data'!$E$29,0,10*ROW('Water Data'!E115)))</f>
        <v/>
      </c>
      <c r="BY121" s="369" t="str">
        <f ca="1">+IF(OFFSET('Water Data'!$F$27,0,10*ROW('Water Data'!F115))="","",OFFSET('Water Data'!$F$27,0,10*ROW('Water Data'!F115)))</f>
        <v/>
      </c>
      <c r="BZ121" s="369" t="str">
        <f ca="1">+IF(OFFSET('Water Data'!$F$28,0,10*ROW('Water Data'!F115))="","",OFFSET('Water Data'!$F$28,0,10*ROW('Water Data'!F115)))</f>
        <v/>
      </c>
      <c r="CA121" s="369" t="str">
        <f ca="1">+IF(OFFSET('Water Data'!$F$29,0,10*ROW('Water Data'!F115))="","",OFFSET('Water Data'!$F$29,0,10*ROW('Water Data'!F115)))</f>
        <v/>
      </c>
      <c r="CB121" s="369" t="str">
        <f ca="1">+IF(OFFSET('Water Data'!$G$27,0,10*ROW('Water Data'!G115))="","",OFFSET('Water Data'!$G$27,0,10*ROW('Water Data'!G115)))</f>
        <v/>
      </c>
      <c r="CC121" s="369" t="str">
        <f ca="1">+IF(OFFSET('Water Data'!$G$28,0,10*ROW('Water Data'!G115))="","",OFFSET('Water Data'!$G$28,0,10*ROW('Water Data'!G115)))</f>
        <v/>
      </c>
      <c r="CD121" s="369" t="str">
        <f ca="1">+IF(OFFSET('Water Data'!$G$29,0,10*ROW('Water Data'!G115))="","",OFFSET('Water Data'!$G$29,0,10*ROW('Water Data'!G115)))</f>
        <v/>
      </c>
      <c r="CE121" s="369" t="str">
        <f ca="1">+IF(OFFSET('Water Data'!$H$27,0,10*ROW('Water Data'!H115))="","",OFFSET('Water Data'!$H$27,0,10*ROW('Water Data'!H115)))</f>
        <v/>
      </c>
      <c r="CF121" s="369" t="str">
        <f ca="1">+IF(OFFSET('Water Data'!$H$28,0,10*ROW('Water Data'!H115))="","",OFFSET('Water Data'!$H$28,0,10*ROW('Water Data'!H115)))</f>
        <v/>
      </c>
      <c r="CG121" s="369" t="str">
        <f ca="1">+IF(OFFSET('Water Data'!$H$29,0,10*ROW('Water Data'!H115))="","",OFFSET('Water Data'!$H$29,0,10*ROW('Water Data'!H115)))</f>
        <v/>
      </c>
      <c r="CH121" s="369" t="str">
        <f ca="1">+IF(OFFSET('Water Data'!$I$27,0,10*ROW('Water Data'!I115))="","",OFFSET('Water Data'!$I$27,0,10*ROW('Water Data'!I115)))</f>
        <v/>
      </c>
      <c r="CI121" s="369" t="str">
        <f ca="1">+IF(OFFSET('Water Data'!$I$28,0,10*ROW('Water Data'!I115))="","",OFFSET('Water Data'!$I$28,0,10*ROW('Water Data'!I115)))</f>
        <v/>
      </c>
      <c r="CJ121" s="369" t="str">
        <f ca="1">+IF(OFFSET('Water Data'!$I$29,0,10*ROW('Water Data'!I115))="","",OFFSET('Water Data'!$I$29,0,10*ROW('Water Data'!I115)))</f>
        <v/>
      </c>
      <c r="CK121" s="369" t="str">
        <f ca="1">+IF(OFFSET('Sanitation Data'!$D$28,0,10*ROW('Sanitation Data'!D115))="","",OFFSET('Sanitation Data'!$D$28,0,10*ROW('Sanitation Data'!D115)))</f>
        <v/>
      </c>
      <c r="CL121" s="369" t="str">
        <f ca="1">+IF(OFFSET('Sanitation Data'!$D$29,0,10*ROW('Sanitation Data'!D115))="","",OFFSET('Sanitation Data'!$D$29,0,10*ROW('Sanitation Data'!D115)))</f>
        <v/>
      </c>
      <c r="CM121" s="369" t="str">
        <f ca="1">+IF(OFFSET('Sanitation Data'!$D$30,0,10*ROW('Sanitation Data'!D115))="","",OFFSET('Sanitation Data'!$D$30,0,10*ROW('Sanitation Data'!D115)))</f>
        <v/>
      </c>
      <c r="CN121" s="369" t="str">
        <f ca="1">+IF(OFFSET('Sanitation Data'!$D$31,0,10*ROW('Sanitation Data'!D115))="","",OFFSET('Sanitation Data'!$D$31,0,10*ROW('Sanitation Data'!D115)))</f>
        <v/>
      </c>
      <c r="CO121" s="369" t="str">
        <f ca="1">+IF(OFFSET('Sanitation Data'!$D$32,0,10*ROW('Sanitation Data'!D115))="","",OFFSET('Sanitation Data'!$D$32,0,10*ROW('Sanitation Data'!D115)))</f>
        <v/>
      </c>
      <c r="CP121" s="369" t="str">
        <f ca="1">+IF(OFFSET('Sanitation Data'!$E$28,0,10*ROW('Sanitation Data'!E115))="","",OFFSET('Sanitation Data'!$E$28,0,10*ROW('Sanitation Data'!E115)))</f>
        <v/>
      </c>
      <c r="CQ121" s="369" t="str">
        <f ca="1">+IF(OFFSET('Sanitation Data'!$E$29,0,10*ROW('Sanitation Data'!E115))="","",OFFSET('Sanitation Data'!$E$29,0,10*ROW('Sanitation Data'!E115)))</f>
        <v/>
      </c>
      <c r="CR121" s="369" t="str">
        <f ca="1">+IF(OFFSET('Sanitation Data'!$E$30,0,10*ROW('Sanitation Data'!E115))="","",OFFSET('Sanitation Data'!$E$30,0,10*ROW('Sanitation Data'!E115)))</f>
        <v/>
      </c>
      <c r="CS121" s="369" t="str">
        <f ca="1">+IF(OFFSET('Sanitation Data'!$E$31,0,10*ROW('Sanitation Data'!E115))="","",OFFSET('Sanitation Data'!$E$31,0,10*ROW('Sanitation Data'!E115)))</f>
        <v/>
      </c>
      <c r="CT121" s="369" t="str">
        <f ca="1">+IF(OFFSET('Sanitation Data'!$E$32,0,10*ROW('Sanitation Data'!E115))="","",OFFSET('Sanitation Data'!$E$32,0,10*ROW('Sanitation Data'!E115)))</f>
        <v/>
      </c>
      <c r="CU121" s="369" t="str">
        <f ca="1">+IF(OFFSET('Sanitation Data'!$F$28,0,10*ROW('Sanitation Data'!F115))="","",OFFSET('Sanitation Data'!$F$28,0,10*ROW('Sanitation Data'!F115)))</f>
        <v/>
      </c>
      <c r="CV121" s="369" t="str">
        <f ca="1">+IF(OFFSET('Sanitation Data'!$F$29,0,10*ROW('Sanitation Data'!F115))="","",OFFSET('Sanitation Data'!$F$29,0,10*ROW('Sanitation Data'!F115)))</f>
        <v/>
      </c>
      <c r="CW121" s="369" t="str">
        <f ca="1">+IF(OFFSET('Sanitation Data'!$F$30,0,10*ROW('Sanitation Data'!F115))="","",OFFSET('Sanitation Data'!$F$30,0,10*ROW('Sanitation Data'!F115)))</f>
        <v/>
      </c>
      <c r="CX121" s="369" t="str">
        <f ca="1">+IF(OFFSET('Sanitation Data'!$F$31,0,10*ROW('Sanitation Data'!F115))="","",OFFSET('Sanitation Data'!$F$31,0,10*ROW('Sanitation Data'!F115)))</f>
        <v/>
      </c>
      <c r="CY121" s="369" t="str">
        <f ca="1">+IF(OFFSET('Sanitation Data'!$F$32,0,10*ROW('Sanitation Data'!F115))="","",OFFSET('Sanitation Data'!$F$32,0,10*ROW('Sanitation Data'!F115)))</f>
        <v/>
      </c>
      <c r="CZ121" s="369" t="str">
        <f ca="1">+IF(OFFSET('Sanitation Data'!$G$28,0,10*ROW('Sanitation Data'!G115))="","",OFFSET('Sanitation Data'!$G$28,0,10*ROW('Sanitation Data'!G115)))</f>
        <v/>
      </c>
      <c r="DA121" s="369" t="str">
        <f ca="1">+IF(OFFSET('Sanitation Data'!$G$29,0,10*ROW('Sanitation Data'!G115))="","",OFFSET('Sanitation Data'!$G$29,0,10*ROW('Sanitation Data'!G115)))</f>
        <v/>
      </c>
      <c r="DB121" s="369" t="str">
        <f ca="1">+IF(OFFSET('Sanitation Data'!$G$30,0,10*ROW('Sanitation Data'!G115))="","",OFFSET('Sanitation Data'!$G$30,0,10*ROW('Sanitation Data'!G115)))</f>
        <v/>
      </c>
      <c r="DC121" s="369" t="str">
        <f ca="1">+IF(OFFSET('Sanitation Data'!$G$31,0,10*ROW('Sanitation Data'!G115))="","",OFFSET('Sanitation Data'!$G$31,0,10*ROW('Sanitation Data'!G115)))</f>
        <v/>
      </c>
      <c r="DD121" s="369" t="str">
        <f ca="1">+IF(OFFSET('Sanitation Data'!$G$32,0,10*ROW('Sanitation Data'!G115))="","",OFFSET('Sanitation Data'!$G$32,0,10*ROW('Sanitation Data'!G115)))</f>
        <v/>
      </c>
      <c r="DE121" s="369" t="str">
        <f ca="1">+IF(OFFSET('Sanitation Data'!$H$28,0,10*ROW('Sanitation Data'!H115))="","",OFFSET('Sanitation Data'!$H$28,0,10*ROW('Sanitation Data'!H115)))</f>
        <v/>
      </c>
      <c r="DF121" s="369" t="str">
        <f ca="1">+IF(OFFSET('Sanitation Data'!$H$29,0,10*ROW('Sanitation Data'!H115))="","",OFFSET('Sanitation Data'!$H$29,0,10*ROW('Sanitation Data'!H115)))</f>
        <v/>
      </c>
      <c r="DG121" s="369" t="str">
        <f ca="1">+IF(OFFSET('Sanitation Data'!$H$30,0,10*ROW('Sanitation Data'!H115))="","",OFFSET('Sanitation Data'!$H$30,0,10*ROW('Sanitation Data'!H115)))</f>
        <v/>
      </c>
      <c r="DH121" s="369" t="str">
        <f ca="1">+IF(OFFSET('Sanitation Data'!$H$31,0,10*ROW('Sanitation Data'!H115))="","",OFFSET('Sanitation Data'!$H$31,0,10*ROW('Sanitation Data'!H115)))</f>
        <v/>
      </c>
      <c r="DI121" s="369" t="str">
        <f ca="1">+IF(OFFSET('Sanitation Data'!$H$32,0,10*ROW('Sanitation Data'!H115))="","",OFFSET('Sanitation Data'!$H$32,0,10*ROW('Sanitation Data'!H115)))</f>
        <v/>
      </c>
      <c r="DJ121" s="369" t="str">
        <f ca="1">+IF(OFFSET('Sanitation Data'!$I$28,0,10*ROW('Sanitation Data'!I115))="","",OFFSET('Sanitation Data'!$I$28,0,10*ROW('Sanitation Data'!I115)))</f>
        <v/>
      </c>
      <c r="DK121" s="369" t="str">
        <f ca="1">+IF(OFFSET('Sanitation Data'!$I$29,0,10*ROW('Sanitation Data'!I115))="","",OFFSET('Sanitation Data'!$I$29,0,10*ROW('Sanitation Data'!I115)))</f>
        <v/>
      </c>
      <c r="DL121" s="369" t="str">
        <f ca="1">+IF(OFFSET('Sanitation Data'!$I$30,0,10*ROW('Sanitation Data'!I115))="","",OFFSET('Sanitation Data'!$I$30,0,10*ROW('Sanitation Data'!I115)))</f>
        <v/>
      </c>
      <c r="DM121" s="369" t="str">
        <f ca="1">+IF(OFFSET('Sanitation Data'!$I$31,0,10*ROW('Sanitation Data'!I115))="","",OFFSET('Sanitation Data'!$I$31,0,10*ROW('Sanitation Data'!I115)))</f>
        <v/>
      </c>
      <c r="DN121" s="369" t="str">
        <f ca="1">+IF(OFFSET('Sanitation Data'!$I$32,0,10*ROW('Sanitation Data'!I115))="","",OFFSET('Sanitation Data'!$I$32,0,10*ROW('Sanitation Data'!I115)))</f>
        <v/>
      </c>
      <c r="DO121" s="369" t="str">
        <f ca="1">+IF(OFFSET('Hygiene Data'!$D$11,0,10*ROW('Hygiene Data'!D115))="","",OFFSET('Hygiene Data'!$D$11,0,10*ROW('Hygiene Data'!D115)))</f>
        <v/>
      </c>
      <c r="DP121" s="369" t="str">
        <f ca="1">+IF(OFFSET('Hygiene Data'!$D$12,0,10*ROW('Hygiene Data'!D115))="","",OFFSET('Hygiene Data'!$D$12,0,10*ROW('Hygiene Data'!D115)))</f>
        <v/>
      </c>
      <c r="DQ121" s="369" t="str">
        <f ca="1">+IF(OFFSET('Hygiene Data'!$D$13,0,10*ROW('Hygiene Data'!D115))="","",OFFSET('Hygiene Data'!$D$13,0,10*ROW('Hygiene Data'!D115)))</f>
        <v/>
      </c>
      <c r="DR121" s="369" t="str">
        <f ca="1">+IF(OFFSET('Hygiene Data'!$E$11,0,10*ROW('Hygiene Data'!E115))="","",OFFSET('Hygiene Data'!$E$11,0,10*ROW('Hygiene Data'!E115)))</f>
        <v/>
      </c>
      <c r="DS121" s="369" t="str">
        <f ca="1">+IF(OFFSET('Hygiene Data'!$E$12,0,10*ROW('Hygiene Data'!E115))="","",OFFSET('Hygiene Data'!$E$12,0,10*ROW('Hygiene Data'!E115)))</f>
        <v/>
      </c>
      <c r="DT121" s="369" t="str">
        <f ca="1">+IF(OFFSET('Hygiene Data'!$E$13,0,10*ROW('Hygiene Data'!E115))="","",OFFSET('Hygiene Data'!$E$13,0,10*ROW('Hygiene Data'!E115)))</f>
        <v/>
      </c>
      <c r="DU121" s="369" t="str">
        <f ca="1">+IF(OFFSET('Hygiene Data'!$F$11,0,10*ROW('Hygiene Data'!F115))="","",OFFSET('Hygiene Data'!$F$11,0,10*ROW('Hygiene Data'!F115)))</f>
        <v/>
      </c>
      <c r="DV121" s="369" t="str">
        <f ca="1">+IF(OFFSET('Hygiene Data'!$F$12,0,10*ROW('Hygiene Data'!F115))="","",OFFSET('Hygiene Data'!$F$12,0,10*ROW('Hygiene Data'!F115)))</f>
        <v/>
      </c>
      <c r="DW121" s="369" t="str">
        <f ca="1">+IF(OFFSET('Hygiene Data'!$F$13,0,10*ROW('Hygiene Data'!F115))="","",OFFSET('Hygiene Data'!$F$13,0,10*ROW('Hygiene Data'!F115)))</f>
        <v/>
      </c>
      <c r="DX121" s="369" t="str">
        <f ca="1">+IF(OFFSET('Hygiene Data'!$G$11,0,10*ROW('Hygiene Data'!G115))="","",OFFSET('Hygiene Data'!$G$11,0,10*ROW('Hygiene Data'!G115)))</f>
        <v/>
      </c>
      <c r="DY121" s="369" t="str">
        <f ca="1">+IF(OFFSET('Hygiene Data'!$G$12,0,10*ROW('Hygiene Data'!G115))="","",OFFSET('Hygiene Data'!$G$12,0,10*ROW('Hygiene Data'!G115)))</f>
        <v/>
      </c>
      <c r="DZ121" s="369" t="str">
        <f ca="1">+IF(OFFSET('Hygiene Data'!$G$13,0,10*ROW('Hygiene Data'!G115))="","",OFFSET('Hygiene Data'!$G$13,0,10*ROW('Hygiene Data'!G115)))</f>
        <v/>
      </c>
      <c r="EA121" s="369" t="str">
        <f ca="1">+IF(OFFSET('Hygiene Data'!$H$11,0,10*ROW('Hygiene Data'!H115))="","",OFFSET('Hygiene Data'!$H$11,0,10*ROW('Hygiene Data'!H115)))</f>
        <v/>
      </c>
      <c r="EB121" s="369" t="str">
        <f ca="1">+IF(OFFSET('Hygiene Data'!$H$12,0,10*ROW('Hygiene Data'!H115))="","",OFFSET('Hygiene Data'!$H$12,0,10*ROW('Hygiene Data'!H115)))</f>
        <v/>
      </c>
      <c r="EC121" s="369" t="str">
        <f ca="1">+IF(OFFSET('Hygiene Data'!$H$13,0,10*ROW('Hygiene Data'!H115))="","",OFFSET('Hygiene Data'!$H$13,0,10*ROW('Hygiene Data'!H115)))</f>
        <v/>
      </c>
      <c r="ED121" s="369" t="str">
        <f ca="1">+IF(OFFSET('Hygiene Data'!$I$11,0,10*ROW('Hygiene Data'!I115))="","",OFFSET('Hygiene Data'!$I$11,0,10*ROW('Hygiene Data'!I115)))</f>
        <v/>
      </c>
      <c r="EE121" s="369" t="str">
        <f ca="1">+IF(OFFSET('Hygiene Data'!$I$12,0,10*ROW('Hygiene Data'!I115))="","",OFFSET('Hygiene Data'!$I$12,0,10*ROW('Hygiene Data'!I115)))</f>
        <v/>
      </c>
      <c r="EF121" s="369" t="str">
        <f ca="1">+IF(OFFSET('Hygiene Data'!$I$13,0,10*ROW('Hygiene Data'!I115))="","",OFFSET('Hygiene Data'!$I$13,0,10*ROW('Hygiene Data'!I115)))</f>
        <v/>
      </c>
    </row>
    <row r="122" spans="1:136" x14ac:dyDescent="0.25">
      <c r="A122" s="478" t="str">
        <f ca="1">+IF(OFFSET('Water Data'!$B$2,0,10*ROW('Water Data'!E116))="","",OFFSET('Water Data'!$B$2,0,10*ROW('Water Data'!E116)))</f>
        <v/>
      </c>
      <c r="B122" s="47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5" t="str">
        <f t="shared" ca="1" si="1"/>
        <v/>
      </c>
      <c r="D122" s="50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9" t="str">
        <f ca="1">+IF(OFFSET('Water Data'!$D$27,0,10*ROW('Water Data'!D116))="","",OFFSET('Water Data'!$D$27,0,10*ROW('Water Data'!D116)))</f>
        <v/>
      </c>
      <c r="BT122" s="369" t="str">
        <f ca="1">+IF(OFFSET('Water Data'!$D$28,0,10*ROW('Water Data'!D116))="","",OFFSET('Water Data'!$D$28,0,10*ROW('Water Data'!D116)))</f>
        <v/>
      </c>
      <c r="BU122" s="369" t="str">
        <f ca="1">+IF(OFFSET('Water Data'!$D$29,0,10*ROW('Water Data'!D116))="","",OFFSET('Water Data'!$D$29,0,10*ROW('Water Data'!D116)))</f>
        <v/>
      </c>
      <c r="BV122" s="369" t="str">
        <f ca="1">+IF(OFFSET('Water Data'!$E$27,0,10*ROW('Water Data'!E116))="","",OFFSET('Water Data'!$E$27,0,10*ROW('Water Data'!E116)))</f>
        <v/>
      </c>
      <c r="BW122" s="369" t="str">
        <f ca="1">+IF(OFFSET('Water Data'!$E$28,0,10*ROW('Water Data'!E116))="","",OFFSET('Water Data'!$E$28,0,10*ROW('Water Data'!E116)))</f>
        <v/>
      </c>
      <c r="BX122" s="369" t="str">
        <f ca="1">+IF(OFFSET('Water Data'!$E$29,0,10*ROW('Water Data'!E116))="","",OFFSET('Water Data'!$E$29,0,10*ROW('Water Data'!E116)))</f>
        <v/>
      </c>
      <c r="BY122" s="369" t="str">
        <f ca="1">+IF(OFFSET('Water Data'!$F$27,0,10*ROW('Water Data'!F116))="","",OFFSET('Water Data'!$F$27,0,10*ROW('Water Data'!F116)))</f>
        <v/>
      </c>
      <c r="BZ122" s="369" t="str">
        <f ca="1">+IF(OFFSET('Water Data'!$F$28,0,10*ROW('Water Data'!F116))="","",OFFSET('Water Data'!$F$28,0,10*ROW('Water Data'!F116)))</f>
        <v/>
      </c>
      <c r="CA122" s="369" t="str">
        <f ca="1">+IF(OFFSET('Water Data'!$F$29,0,10*ROW('Water Data'!F116))="","",OFFSET('Water Data'!$F$29,0,10*ROW('Water Data'!F116)))</f>
        <v/>
      </c>
      <c r="CB122" s="369" t="str">
        <f ca="1">+IF(OFFSET('Water Data'!$G$27,0,10*ROW('Water Data'!G116))="","",OFFSET('Water Data'!$G$27,0,10*ROW('Water Data'!G116)))</f>
        <v/>
      </c>
      <c r="CC122" s="369" t="str">
        <f ca="1">+IF(OFFSET('Water Data'!$G$28,0,10*ROW('Water Data'!G116))="","",OFFSET('Water Data'!$G$28,0,10*ROW('Water Data'!G116)))</f>
        <v/>
      </c>
      <c r="CD122" s="369" t="str">
        <f ca="1">+IF(OFFSET('Water Data'!$G$29,0,10*ROW('Water Data'!G116))="","",OFFSET('Water Data'!$G$29,0,10*ROW('Water Data'!G116)))</f>
        <v/>
      </c>
      <c r="CE122" s="369" t="str">
        <f ca="1">+IF(OFFSET('Water Data'!$H$27,0,10*ROW('Water Data'!H116))="","",OFFSET('Water Data'!$H$27,0,10*ROW('Water Data'!H116)))</f>
        <v/>
      </c>
      <c r="CF122" s="369" t="str">
        <f ca="1">+IF(OFFSET('Water Data'!$H$28,0,10*ROW('Water Data'!H116))="","",OFFSET('Water Data'!$H$28,0,10*ROW('Water Data'!H116)))</f>
        <v/>
      </c>
      <c r="CG122" s="369" t="str">
        <f ca="1">+IF(OFFSET('Water Data'!$H$29,0,10*ROW('Water Data'!H116))="","",OFFSET('Water Data'!$H$29,0,10*ROW('Water Data'!H116)))</f>
        <v/>
      </c>
      <c r="CH122" s="369" t="str">
        <f ca="1">+IF(OFFSET('Water Data'!$I$27,0,10*ROW('Water Data'!I116))="","",OFFSET('Water Data'!$I$27,0,10*ROW('Water Data'!I116)))</f>
        <v/>
      </c>
      <c r="CI122" s="369" t="str">
        <f ca="1">+IF(OFFSET('Water Data'!$I$28,0,10*ROW('Water Data'!I116))="","",OFFSET('Water Data'!$I$28,0,10*ROW('Water Data'!I116)))</f>
        <v/>
      </c>
      <c r="CJ122" s="369" t="str">
        <f ca="1">+IF(OFFSET('Water Data'!$I$29,0,10*ROW('Water Data'!I116))="","",OFFSET('Water Data'!$I$29,0,10*ROW('Water Data'!I116)))</f>
        <v/>
      </c>
      <c r="CK122" s="369" t="str">
        <f ca="1">+IF(OFFSET('Sanitation Data'!$D$28,0,10*ROW('Sanitation Data'!D116))="","",OFFSET('Sanitation Data'!$D$28,0,10*ROW('Sanitation Data'!D116)))</f>
        <v/>
      </c>
      <c r="CL122" s="369" t="str">
        <f ca="1">+IF(OFFSET('Sanitation Data'!$D$29,0,10*ROW('Sanitation Data'!D116))="","",OFFSET('Sanitation Data'!$D$29,0,10*ROW('Sanitation Data'!D116)))</f>
        <v/>
      </c>
      <c r="CM122" s="369" t="str">
        <f ca="1">+IF(OFFSET('Sanitation Data'!$D$30,0,10*ROW('Sanitation Data'!D116))="","",OFFSET('Sanitation Data'!$D$30,0,10*ROW('Sanitation Data'!D116)))</f>
        <v/>
      </c>
      <c r="CN122" s="369" t="str">
        <f ca="1">+IF(OFFSET('Sanitation Data'!$D$31,0,10*ROW('Sanitation Data'!D116))="","",OFFSET('Sanitation Data'!$D$31,0,10*ROW('Sanitation Data'!D116)))</f>
        <v/>
      </c>
      <c r="CO122" s="369" t="str">
        <f ca="1">+IF(OFFSET('Sanitation Data'!$D$32,0,10*ROW('Sanitation Data'!D116))="","",OFFSET('Sanitation Data'!$D$32,0,10*ROW('Sanitation Data'!D116)))</f>
        <v/>
      </c>
      <c r="CP122" s="369" t="str">
        <f ca="1">+IF(OFFSET('Sanitation Data'!$E$28,0,10*ROW('Sanitation Data'!E116))="","",OFFSET('Sanitation Data'!$E$28,0,10*ROW('Sanitation Data'!E116)))</f>
        <v/>
      </c>
      <c r="CQ122" s="369" t="str">
        <f ca="1">+IF(OFFSET('Sanitation Data'!$E$29,0,10*ROW('Sanitation Data'!E116))="","",OFFSET('Sanitation Data'!$E$29,0,10*ROW('Sanitation Data'!E116)))</f>
        <v/>
      </c>
      <c r="CR122" s="369" t="str">
        <f ca="1">+IF(OFFSET('Sanitation Data'!$E$30,0,10*ROW('Sanitation Data'!E116))="","",OFFSET('Sanitation Data'!$E$30,0,10*ROW('Sanitation Data'!E116)))</f>
        <v/>
      </c>
      <c r="CS122" s="369" t="str">
        <f ca="1">+IF(OFFSET('Sanitation Data'!$E$31,0,10*ROW('Sanitation Data'!E116))="","",OFFSET('Sanitation Data'!$E$31,0,10*ROW('Sanitation Data'!E116)))</f>
        <v/>
      </c>
      <c r="CT122" s="369" t="str">
        <f ca="1">+IF(OFFSET('Sanitation Data'!$E$32,0,10*ROW('Sanitation Data'!E116))="","",OFFSET('Sanitation Data'!$E$32,0,10*ROW('Sanitation Data'!E116)))</f>
        <v/>
      </c>
      <c r="CU122" s="369" t="str">
        <f ca="1">+IF(OFFSET('Sanitation Data'!$F$28,0,10*ROW('Sanitation Data'!F116))="","",OFFSET('Sanitation Data'!$F$28,0,10*ROW('Sanitation Data'!F116)))</f>
        <v/>
      </c>
      <c r="CV122" s="369" t="str">
        <f ca="1">+IF(OFFSET('Sanitation Data'!$F$29,0,10*ROW('Sanitation Data'!F116))="","",OFFSET('Sanitation Data'!$F$29,0,10*ROW('Sanitation Data'!F116)))</f>
        <v/>
      </c>
      <c r="CW122" s="369" t="str">
        <f ca="1">+IF(OFFSET('Sanitation Data'!$F$30,0,10*ROW('Sanitation Data'!F116))="","",OFFSET('Sanitation Data'!$F$30,0,10*ROW('Sanitation Data'!F116)))</f>
        <v/>
      </c>
      <c r="CX122" s="369" t="str">
        <f ca="1">+IF(OFFSET('Sanitation Data'!$F$31,0,10*ROW('Sanitation Data'!F116))="","",OFFSET('Sanitation Data'!$F$31,0,10*ROW('Sanitation Data'!F116)))</f>
        <v/>
      </c>
      <c r="CY122" s="369" t="str">
        <f ca="1">+IF(OFFSET('Sanitation Data'!$F$32,0,10*ROW('Sanitation Data'!F116))="","",OFFSET('Sanitation Data'!$F$32,0,10*ROW('Sanitation Data'!F116)))</f>
        <v/>
      </c>
      <c r="CZ122" s="369" t="str">
        <f ca="1">+IF(OFFSET('Sanitation Data'!$G$28,0,10*ROW('Sanitation Data'!G116))="","",OFFSET('Sanitation Data'!$G$28,0,10*ROW('Sanitation Data'!G116)))</f>
        <v/>
      </c>
      <c r="DA122" s="369" t="str">
        <f ca="1">+IF(OFFSET('Sanitation Data'!$G$29,0,10*ROW('Sanitation Data'!G116))="","",OFFSET('Sanitation Data'!$G$29,0,10*ROW('Sanitation Data'!G116)))</f>
        <v/>
      </c>
      <c r="DB122" s="369" t="str">
        <f ca="1">+IF(OFFSET('Sanitation Data'!$G$30,0,10*ROW('Sanitation Data'!G116))="","",OFFSET('Sanitation Data'!$G$30,0,10*ROW('Sanitation Data'!G116)))</f>
        <v/>
      </c>
      <c r="DC122" s="369" t="str">
        <f ca="1">+IF(OFFSET('Sanitation Data'!$G$31,0,10*ROW('Sanitation Data'!G116))="","",OFFSET('Sanitation Data'!$G$31,0,10*ROW('Sanitation Data'!G116)))</f>
        <v/>
      </c>
      <c r="DD122" s="369" t="str">
        <f ca="1">+IF(OFFSET('Sanitation Data'!$G$32,0,10*ROW('Sanitation Data'!G116))="","",OFFSET('Sanitation Data'!$G$32,0,10*ROW('Sanitation Data'!G116)))</f>
        <v/>
      </c>
      <c r="DE122" s="369" t="str">
        <f ca="1">+IF(OFFSET('Sanitation Data'!$H$28,0,10*ROW('Sanitation Data'!H116))="","",OFFSET('Sanitation Data'!$H$28,0,10*ROW('Sanitation Data'!H116)))</f>
        <v/>
      </c>
      <c r="DF122" s="369" t="str">
        <f ca="1">+IF(OFFSET('Sanitation Data'!$H$29,0,10*ROW('Sanitation Data'!H116))="","",OFFSET('Sanitation Data'!$H$29,0,10*ROW('Sanitation Data'!H116)))</f>
        <v/>
      </c>
      <c r="DG122" s="369" t="str">
        <f ca="1">+IF(OFFSET('Sanitation Data'!$H$30,0,10*ROW('Sanitation Data'!H116))="","",OFFSET('Sanitation Data'!$H$30,0,10*ROW('Sanitation Data'!H116)))</f>
        <v/>
      </c>
      <c r="DH122" s="369" t="str">
        <f ca="1">+IF(OFFSET('Sanitation Data'!$H$31,0,10*ROW('Sanitation Data'!H116))="","",OFFSET('Sanitation Data'!$H$31,0,10*ROW('Sanitation Data'!H116)))</f>
        <v/>
      </c>
      <c r="DI122" s="369" t="str">
        <f ca="1">+IF(OFFSET('Sanitation Data'!$H$32,0,10*ROW('Sanitation Data'!H116))="","",OFFSET('Sanitation Data'!$H$32,0,10*ROW('Sanitation Data'!H116)))</f>
        <v/>
      </c>
      <c r="DJ122" s="369" t="str">
        <f ca="1">+IF(OFFSET('Sanitation Data'!$I$28,0,10*ROW('Sanitation Data'!I116))="","",OFFSET('Sanitation Data'!$I$28,0,10*ROW('Sanitation Data'!I116)))</f>
        <v/>
      </c>
      <c r="DK122" s="369" t="str">
        <f ca="1">+IF(OFFSET('Sanitation Data'!$I$29,0,10*ROW('Sanitation Data'!I116))="","",OFFSET('Sanitation Data'!$I$29,0,10*ROW('Sanitation Data'!I116)))</f>
        <v/>
      </c>
      <c r="DL122" s="369" t="str">
        <f ca="1">+IF(OFFSET('Sanitation Data'!$I$30,0,10*ROW('Sanitation Data'!I116))="","",OFFSET('Sanitation Data'!$I$30,0,10*ROW('Sanitation Data'!I116)))</f>
        <v/>
      </c>
      <c r="DM122" s="369" t="str">
        <f ca="1">+IF(OFFSET('Sanitation Data'!$I$31,0,10*ROW('Sanitation Data'!I116))="","",OFFSET('Sanitation Data'!$I$31,0,10*ROW('Sanitation Data'!I116)))</f>
        <v/>
      </c>
      <c r="DN122" s="369" t="str">
        <f ca="1">+IF(OFFSET('Sanitation Data'!$I$32,0,10*ROW('Sanitation Data'!I116))="","",OFFSET('Sanitation Data'!$I$32,0,10*ROW('Sanitation Data'!I116)))</f>
        <v/>
      </c>
      <c r="DO122" s="369" t="str">
        <f ca="1">+IF(OFFSET('Hygiene Data'!$D$11,0,10*ROW('Hygiene Data'!D116))="","",OFFSET('Hygiene Data'!$D$11,0,10*ROW('Hygiene Data'!D116)))</f>
        <v/>
      </c>
      <c r="DP122" s="369" t="str">
        <f ca="1">+IF(OFFSET('Hygiene Data'!$D$12,0,10*ROW('Hygiene Data'!D116))="","",OFFSET('Hygiene Data'!$D$12,0,10*ROW('Hygiene Data'!D116)))</f>
        <v/>
      </c>
      <c r="DQ122" s="369" t="str">
        <f ca="1">+IF(OFFSET('Hygiene Data'!$D$13,0,10*ROW('Hygiene Data'!D116))="","",OFFSET('Hygiene Data'!$D$13,0,10*ROW('Hygiene Data'!D116)))</f>
        <v/>
      </c>
      <c r="DR122" s="369" t="str">
        <f ca="1">+IF(OFFSET('Hygiene Data'!$E$11,0,10*ROW('Hygiene Data'!E116))="","",OFFSET('Hygiene Data'!$E$11,0,10*ROW('Hygiene Data'!E116)))</f>
        <v/>
      </c>
      <c r="DS122" s="369" t="str">
        <f ca="1">+IF(OFFSET('Hygiene Data'!$E$12,0,10*ROW('Hygiene Data'!E116))="","",OFFSET('Hygiene Data'!$E$12,0,10*ROW('Hygiene Data'!E116)))</f>
        <v/>
      </c>
      <c r="DT122" s="369" t="str">
        <f ca="1">+IF(OFFSET('Hygiene Data'!$E$13,0,10*ROW('Hygiene Data'!E116))="","",OFFSET('Hygiene Data'!$E$13,0,10*ROW('Hygiene Data'!E116)))</f>
        <v/>
      </c>
      <c r="DU122" s="369" t="str">
        <f ca="1">+IF(OFFSET('Hygiene Data'!$F$11,0,10*ROW('Hygiene Data'!F116))="","",OFFSET('Hygiene Data'!$F$11,0,10*ROW('Hygiene Data'!F116)))</f>
        <v/>
      </c>
      <c r="DV122" s="369" t="str">
        <f ca="1">+IF(OFFSET('Hygiene Data'!$F$12,0,10*ROW('Hygiene Data'!F116))="","",OFFSET('Hygiene Data'!$F$12,0,10*ROW('Hygiene Data'!F116)))</f>
        <v/>
      </c>
      <c r="DW122" s="369" t="str">
        <f ca="1">+IF(OFFSET('Hygiene Data'!$F$13,0,10*ROW('Hygiene Data'!F116))="","",OFFSET('Hygiene Data'!$F$13,0,10*ROW('Hygiene Data'!F116)))</f>
        <v/>
      </c>
      <c r="DX122" s="369" t="str">
        <f ca="1">+IF(OFFSET('Hygiene Data'!$G$11,0,10*ROW('Hygiene Data'!G116))="","",OFFSET('Hygiene Data'!$G$11,0,10*ROW('Hygiene Data'!G116)))</f>
        <v/>
      </c>
      <c r="DY122" s="369" t="str">
        <f ca="1">+IF(OFFSET('Hygiene Data'!$G$12,0,10*ROW('Hygiene Data'!G116))="","",OFFSET('Hygiene Data'!$G$12,0,10*ROW('Hygiene Data'!G116)))</f>
        <v/>
      </c>
      <c r="DZ122" s="369" t="str">
        <f ca="1">+IF(OFFSET('Hygiene Data'!$G$13,0,10*ROW('Hygiene Data'!G116))="","",OFFSET('Hygiene Data'!$G$13,0,10*ROW('Hygiene Data'!G116)))</f>
        <v/>
      </c>
      <c r="EA122" s="369" t="str">
        <f ca="1">+IF(OFFSET('Hygiene Data'!$H$11,0,10*ROW('Hygiene Data'!H116))="","",OFFSET('Hygiene Data'!$H$11,0,10*ROW('Hygiene Data'!H116)))</f>
        <v/>
      </c>
      <c r="EB122" s="369" t="str">
        <f ca="1">+IF(OFFSET('Hygiene Data'!$H$12,0,10*ROW('Hygiene Data'!H116))="","",OFFSET('Hygiene Data'!$H$12,0,10*ROW('Hygiene Data'!H116)))</f>
        <v/>
      </c>
      <c r="EC122" s="369" t="str">
        <f ca="1">+IF(OFFSET('Hygiene Data'!$H$13,0,10*ROW('Hygiene Data'!H116))="","",OFFSET('Hygiene Data'!$H$13,0,10*ROW('Hygiene Data'!H116)))</f>
        <v/>
      </c>
      <c r="ED122" s="369" t="str">
        <f ca="1">+IF(OFFSET('Hygiene Data'!$I$11,0,10*ROW('Hygiene Data'!I116))="","",OFFSET('Hygiene Data'!$I$11,0,10*ROW('Hygiene Data'!I116)))</f>
        <v/>
      </c>
      <c r="EE122" s="369" t="str">
        <f ca="1">+IF(OFFSET('Hygiene Data'!$I$12,0,10*ROW('Hygiene Data'!I116))="","",OFFSET('Hygiene Data'!$I$12,0,10*ROW('Hygiene Data'!I116)))</f>
        <v/>
      </c>
      <c r="EF122" s="369" t="str">
        <f ca="1">+IF(OFFSET('Hygiene Data'!$I$13,0,10*ROW('Hygiene Data'!I116))="","",OFFSET('Hygiene Data'!$I$13,0,10*ROW('Hygiene Data'!I116)))</f>
        <v/>
      </c>
    </row>
    <row r="123" spans="1:136" x14ac:dyDescent="0.25">
      <c r="A123" s="478" t="str">
        <f ca="1">+IF(OFFSET('Water Data'!$B$2,0,10*ROW('Water Data'!E117))="","",OFFSET('Water Data'!$B$2,0,10*ROW('Water Data'!E117)))</f>
        <v/>
      </c>
      <c r="B123" s="47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5" t="str">
        <f t="shared" ca="1" si="1"/>
        <v/>
      </c>
      <c r="D123" s="50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9" t="str">
        <f ca="1">+IF(OFFSET('Water Data'!$D$27,0,10*ROW('Water Data'!D117))="","",OFFSET('Water Data'!$D$27,0,10*ROW('Water Data'!D117)))</f>
        <v/>
      </c>
      <c r="BT123" s="369" t="str">
        <f ca="1">+IF(OFFSET('Water Data'!$D$28,0,10*ROW('Water Data'!D117))="","",OFFSET('Water Data'!$D$28,0,10*ROW('Water Data'!D117)))</f>
        <v/>
      </c>
      <c r="BU123" s="369" t="str">
        <f ca="1">+IF(OFFSET('Water Data'!$D$29,0,10*ROW('Water Data'!D117))="","",OFFSET('Water Data'!$D$29,0,10*ROW('Water Data'!D117)))</f>
        <v/>
      </c>
      <c r="BV123" s="369" t="str">
        <f ca="1">+IF(OFFSET('Water Data'!$E$27,0,10*ROW('Water Data'!E117))="","",OFFSET('Water Data'!$E$27,0,10*ROW('Water Data'!E117)))</f>
        <v/>
      </c>
      <c r="BW123" s="369" t="str">
        <f ca="1">+IF(OFFSET('Water Data'!$E$28,0,10*ROW('Water Data'!E117))="","",OFFSET('Water Data'!$E$28,0,10*ROW('Water Data'!E117)))</f>
        <v/>
      </c>
      <c r="BX123" s="369" t="str">
        <f ca="1">+IF(OFFSET('Water Data'!$E$29,0,10*ROW('Water Data'!E117))="","",OFFSET('Water Data'!$E$29,0,10*ROW('Water Data'!E117)))</f>
        <v/>
      </c>
      <c r="BY123" s="369" t="str">
        <f ca="1">+IF(OFFSET('Water Data'!$F$27,0,10*ROW('Water Data'!F117))="","",OFFSET('Water Data'!$F$27,0,10*ROW('Water Data'!F117)))</f>
        <v/>
      </c>
      <c r="BZ123" s="369" t="str">
        <f ca="1">+IF(OFFSET('Water Data'!$F$28,0,10*ROW('Water Data'!F117))="","",OFFSET('Water Data'!$F$28,0,10*ROW('Water Data'!F117)))</f>
        <v/>
      </c>
      <c r="CA123" s="369" t="str">
        <f ca="1">+IF(OFFSET('Water Data'!$F$29,0,10*ROW('Water Data'!F117))="","",OFFSET('Water Data'!$F$29,0,10*ROW('Water Data'!F117)))</f>
        <v/>
      </c>
      <c r="CB123" s="369" t="str">
        <f ca="1">+IF(OFFSET('Water Data'!$G$27,0,10*ROW('Water Data'!G117))="","",OFFSET('Water Data'!$G$27,0,10*ROW('Water Data'!G117)))</f>
        <v/>
      </c>
      <c r="CC123" s="369" t="str">
        <f ca="1">+IF(OFFSET('Water Data'!$G$28,0,10*ROW('Water Data'!G117))="","",OFFSET('Water Data'!$G$28,0,10*ROW('Water Data'!G117)))</f>
        <v/>
      </c>
      <c r="CD123" s="369" t="str">
        <f ca="1">+IF(OFFSET('Water Data'!$G$29,0,10*ROW('Water Data'!G117))="","",OFFSET('Water Data'!$G$29,0,10*ROW('Water Data'!G117)))</f>
        <v/>
      </c>
      <c r="CE123" s="369" t="str">
        <f ca="1">+IF(OFFSET('Water Data'!$H$27,0,10*ROW('Water Data'!H117))="","",OFFSET('Water Data'!$H$27,0,10*ROW('Water Data'!H117)))</f>
        <v/>
      </c>
      <c r="CF123" s="369" t="str">
        <f ca="1">+IF(OFFSET('Water Data'!$H$28,0,10*ROW('Water Data'!H117))="","",OFFSET('Water Data'!$H$28,0,10*ROW('Water Data'!H117)))</f>
        <v/>
      </c>
      <c r="CG123" s="369" t="str">
        <f ca="1">+IF(OFFSET('Water Data'!$H$29,0,10*ROW('Water Data'!H117))="","",OFFSET('Water Data'!$H$29,0,10*ROW('Water Data'!H117)))</f>
        <v/>
      </c>
      <c r="CH123" s="369" t="str">
        <f ca="1">+IF(OFFSET('Water Data'!$I$27,0,10*ROW('Water Data'!I117))="","",OFFSET('Water Data'!$I$27,0,10*ROW('Water Data'!I117)))</f>
        <v/>
      </c>
      <c r="CI123" s="369" t="str">
        <f ca="1">+IF(OFFSET('Water Data'!$I$28,0,10*ROW('Water Data'!I117))="","",OFFSET('Water Data'!$I$28,0,10*ROW('Water Data'!I117)))</f>
        <v/>
      </c>
      <c r="CJ123" s="369" t="str">
        <f ca="1">+IF(OFFSET('Water Data'!$I$29,0,10*ROW('Water Data'!I117))="","",OFFSET('Water Data'!$I$29,0,10*ROW('Water Data'!I117)))</f>
        <v/>
      </c>
      <c r="CK123" s="369" t="str">
        <f ca="1">+IF(OFFSET('Sanitation Data'!$D$28,0,10*ROW('Sanitation Data'!D117))="","",OFFSET('Sanitation Data'!$D$28,0,10*ROW('Sanitation Data'!D117)))</f>
        <v/>
      </c>
      <c r="CL123" s="369" t="str">
        <f ca="1">+IF(OFFSET('Sanitation Data'!$D$29,0,10*ROW('Sanitation Data'!D117))="","",OFFSET('Sanitation Data'!$D$29,0,10*ROW('Sanitation Data'!D117)))</f>
        <v/>
      </c>
      <c r="CM123" s="369" t="str">
        <f ca="1">+IF(OFFSET('Sanitation Data'!$D$30,0,10*ROW('Sanitation Data'!D117))="","",OFFSET('Sanitation Data'!$D$30,0,10*ROW('Sanitation Data'!D117)))</f>
        <v/>
      </c>
      <c r="CN123" s="369" t="str">
        <f ca="1">+IF(OFFSET('Sanitation Data'!$D$31,0,10*ROW('Sanitation Data'!D117))="","",OFFSET('Sanitation Data'!$D$31,0,10*ROW('Sanitation Data'!D117)))</f>
        <v/>
      </c>
      <c r="CO123" s="369" t="str">
        <f ca="1">+IF(OFFSET('Sanitation Data'!$D$32,0,10*ROW('Sanitation Data'!D117))="","",OFFSET('Sanitation Data'!$D$32,0,10*ROW('Sanitation Data'!D117)))</f>
        <v/>
      </c>
      <c r="CP123" s="369" t="str">
        <f ca="1">+IF(OFFSET('Sanitation Data'!$E$28,0,10*ROW('Sanitation Data'!E117))="","",OFFSET('Sanitation Data'!$E$28,0,10*ROW('Sanitation Data'!E117)))</f>
        <v/>
      </c>
      <c r="CQ123" s="369" t="str">
        <f ca="1">+IF(OFFSET('Sanitation Data'!$E$29,0,10*ROW('Sanitation Data'!E117))="","",OFFSET('Sanitation Data'!$E$29,0,10*ROW('Sanitation Data'!E117)))</f>
        <v/>
      </c>
      <c r="CR123" s="369" t="str">
        <f ca="1">+IF(OFFSET('Sanitation Data'!$E$30,0,10*ROW('Sanitation Data'!E117))="","",OFFSET('Sanitation Data'!$E$30,0,10*ROW('Sanitation Data'!E117)))</f>
        <v/>
      </c>
      <c r="CS123" s="369" t="str">
        <f ca="1">+IF(OFFSET('Sanitation Data'!$E$31,0,10*ROW('Sanitation Data'!E117))="","",OFFSET('Sanitation Data'!$E$31,0,10*ROW('Sanitation Data'!E117)))</f>
        <v/>
      </c>
      <c r="CT123" s="369" t="str">
        <f ca="1">+IF(OFFSET('Sanitation Data'!$E$32,0,10*ROW('Sanitation Data'!E117))="","",OFFSET('Sanitation Data'!$E$32,0,10*ROW('Sanitation Data'!E117)))</f>
        <v/>
      </c>
      <c r="CU123" s="369" t="str">
        <f ca="1">+IF(OFFSET('Sanitation Data'!$F$28,0,10*ROW('Sanitation Data'!F117))="","",OFFSET('Sanitation Data'!$F$28,0,10*ROW('Sanitation Data'!F117)))</f>
        <v/>
      </c>
      <c r="CV123" s="369" t="str">
        <f ca="1">+IF(OFFSET('Sanitation Data'!$F$29,0,10*ROW('Sanitation Data'!F117))="","",OFFSET('Sanitation Data'!$F$29,0,10*ROW('Sanitation Data'!F117)))</f>
        <v/>
      </c>
      <c r="CW123" s="369" t="str">
        <f ca="1">+IF(OFFSET('Sanitation Data'!$F$30,0,10*ROW('Sanitation Data'!F117))="","",OFFSET('Sanitation Data'!$F$30,0,10*ROW('Sanitation Data'!F117)))</f>
        <v/>
      </c>
      <c r="CX123" s="369" t="str">
        <f ca="1">+IF(OFFSET('Sanitation Data'!$F$31,0,10*ROW('Sanitation Data'!F117))="","",OFFSET('Sanitation Data'!$F$31,0,10*ROW('Sanitation Data'!F117)))</f>
        <v/>
      </c>
      <c r="CY123" s="369" t="str">
        <f ca="1">+IF(OFFSET('Sanitation Data'!$F$32,0,10*ROW('Sanitation Data'!F117))="","",OFFSET('Sanitation Data'!$F$32,0,10*ROW('Sanitation Data'!F117)))</f>
        <v/>
      </c>
      <c r="CZ123" s="369" t="str">
        <f ca="1">+IF(OFFSET('Sanitation Data'!$G$28,0,10*ROW('Sanitation Data'!G117))="","",OFFSET('Sanitation Data'!$G$28,0,10*ROW('Sanitation Data'!G117)))</f>
        <v/>
      </c>
      <c r="DA123" s="369" t="str">
        <f ca="1">+IF(OFFSET('Sanitation Data'!$G$29,0,10*ROW('Sanitation Data'!G117))="","",OFFSET('Sanitation Data'!$G$29,0,10*ROW('Sanitation Data'!G117)))</f>
        <v/>
      </c>
      <c r="DB123" s="369" t="str">
        <f ca="1">+IF(OFFSET('Sanitation Data'!$G$30,0,10*ROW('Sanitation Data'!G117))="","",OFFSET('Sanitation Data'!$G$30,0,10*ROW('Sanitation Data'!G117)))</f>
        <v/>
      </c>
      <c r="DC123" s="369" t="str">
        <f ca="1">+IF(OFFSET('Sanitation Data'!$G$31,0,10*ROW('Sanitation Data'!G117))="","",OFFSET('Sanitation Data'!$G$31,0,10*ROW('Sanitation Data'!G117)))</f>
        <v/>
      </c>
      <c r="DD123" s="369" t="str">
        <f ca="1">+IF(OFFSET('Sanitation Data'!$G$32,0,10*ROW('Sanitation Data'!G117))="","",OFFSET('Sanitation Data'!$G$32,0,10*ROW('Sanitation Data'!G117)))</f>
        <v/>
      </c>
      <c r="DE123" s="369" t="str">
        <f ca="1">+IF(OFFSET('Sanitation Data'!$H$28,0,10*ROW('Sanitation Data'!H117))="","",OFFSET('Sanitation Data'!$H$28,0,10*ROW('Sanitation Data'!H117)))</f>
        <v/>
      </c>
      <c r="DF123" s="369" t="str">
        <f ca="1">+IF(OFFSET('Sanitation Data'!$H$29,0,10*ROW('Sanitation Data'!H117))="","",OFFSET('Sanitation Data'!$H$29,0,10*ROW('Sanitation Data'!H117)))</f>
        <v/>
      </c>
      <c r="DG123" s="369" t="str">
        <f ca="1">+IF(OFFSET('Sanitation Data'!$H$30,0,10*ROW('Sanitation Data'!H117))="","",OFFSET('Sanitation Data'!$H$30,0,10*ROW('Sanitation Data'!H117)))</f>
        <v/>
      </c>
      <c r="DH123" s="369" t="str">
        <f ca="1">+IF(OFFSET('Sanitation Data'!$H$31,0,10*ROW('Sanitation Data'!H117))="","",OFFSET('Sanitation Data'!$H$31,0,10*ROW('Sanitation Data'!H117)))</f>
        <v/>
      </c>
      <c r="DI123" s="369" t="str">
        <f ca="1">+IF(OFFSET('Sanitation Data'!$H$32,0,10*ROW('Sanitation Data'!H117))="","",OFFSET('Sanitation Data'!$H$32,0,10*ROW('Sanitation Data'!H117)))</f>
        <v/>
      </c>
      <c r="DJ123" s="369" t="str">
        <f ca="1">+IF(OFFSET('Sanitation Data'!$I$28,0,10*ROW('Sanitation Data'!I117))="","",OFFSET('Sanitation Data'!$I$28,0,10*ROW('Sanitation Data'!I117)))</f>
        <v/>
      </c>
      <c r="DK123" s="369" t="str">
        <f ca="1">+IF(OFFSET('Sanitation Data'!$I$29,0,10*ROW('Sanitation Data'!I117))="","",OFFSET('Sanitation Data'!$I$29,0,10*ROW('Sanitation Data'!I117)))</f>
        <v/>
      </c>
      <c r="DL123" s="369" t="str">
        <f ca="1">+IF(OFFSET('Sanitation Data'!$I$30,0,10*ROW('Sanitation Data'!I117))="","",OFFSET('Sanitation Data'!$I$30,0,10*ROW('Sanitation Data'!I117)))</f>
        <v/>
      </c>
      <c r="DM123" s="369" t="str">
        <f ca="1">+IF(OFFSET('Sanitation Data'!$I$31,0,10*ROW('Sanitation Data'!I117))="","",OFFSET('Sanitation Data'!$I$31,0,10*ROW('Sanitation Data'!I117)))</f>
        <v/>
      </c>
      <c r="DN123" s="369" t="str">
        <f ca="1">+IF(OFFSET('Sanitation Data'!$I$32,0,10*ROW('Sanitation Data'!I117))="","",OFFSET('Sanitation Data'!$I$32,0,10*ROW('Sanitation Data'!I117)))</f>
        <v/>
      </c>
      <c r="DO123" s="369" t="str">
        <f ca="1">+IF(OFFSET('Hygiene Data'!$D$11,0,10*ROW('Hygiene Data'!D117))="","",OFFSET('Hygiene Data'!$D$11,0,10*ROW('Hygiene Data'!D117)))</f>
        <v/>
      </c>
      <c r="DP123" s="369" t="str">
        <f ca="1">+IF(OFFSET('Hygiene Data'!$D$12,0,10*ROW('Hygiene Data'!D117))="","",OFFSET('Hygiene Data'!$D$12,0,10*ROW('Hygiene Data'!D117)))</f>
        <v/>
      </c>
      <c r="DQ123" s="369" t="str">
        <f ca="1">+IF(OFFSET('Hygiene Data'!$D$13,0,10*ROW('Hygiene Data'!D117))="","",OFFSET('Hygiene Data'!$D$13,0,10*ROW('Hygiene Data'!D117)))</f>
        <v/>
      </c>
      <c r="DR123" s="369" t="str">
        <f ca="1">+IF(OFFSET('Hygiene Data'!$E$11,0,10*ROW('Hygiene Data'!E117))="","",OFFSET('Hygiene Data'!$E$11,0,10*ROW('Hygiene Data'!E117)))</f>
        <v/>
      </c>
      <c r="DS123" s="369" t="str">
        <f ca="1">+IF(OFFSET('Hygiene Data'!$E$12,0,10*ROW('Hygiene Data'!E117))="","",OFFSET('Hygiene Data'!$E$12,0,10*ROW('Hygiene Data'!E117)))</f>
        <v/>
      </c>
      <c r="DT123" s="369" t="str">
        <f ca="1">+IF(OFFSET('Hygiene Data'!$E$13,0,10*ROW('Hygiene Data'!E117))="","",OFFSET('Hygiene Data'!$E$13,0,10*ROW('Hygiene Data'!E117)))</f>
        <v/>
      </c>
      <c r="DU123" s="369" t="str">
        <f ca="1">+IF(OFFSET('Hygiene Data'!$F$11,0,10*ROW('Hygiene Data'!F117))="","",OFFSET('Hygiene Data'!$F$11,0,10*ROW('Hygiene Data'!F117)))</f>
        <v/>
      </c>
      <c r="DV123" s="369" t="str">
        <f ca="1">+IF(OFFSET('Hygiene Data'!$F$12,0,10*ROW('Hygiene Data'!F117))="","",OFFSET('Hygiene Data'!$F$12,0,10*ROW('Hygiene Data'!F117)))</f>
        <v/>
      </c>
      <c r="DW123" s="369" t="str">
        <f ca="1">+IF(OFFSET('Hygiene Data'!$F$13,0,10*ROW('Hygiene Data'!F117))="","",OFFSET('Hygiene Data'!$F$13,0,10*ROW('Hygiene Data'!F117)))</f>
        <v/>
      </c>
      <c r="DX123" s="369" t="str">
        <f ca="1">+IF(OFFSET('Hygiene Data'!$G$11,0,10*ROW('Hygiene Data'!G117))="","",OFFSET('Hygiene Data'!$G$11,0,10*ROW('Hygiene Data'!G117)))</f>
        <v/>
      </c>
      <c r="DY123" s="369" t="str">
        <f ca="1">+IF(OFFSET('Hygiene Data'!$G$12,0,10*ROW('Hygiene Data'!G117))="","",OFFSET('Hygiene Data'!$G$12,0,10*ROW('Hygiene Data'!G117)))</f>
        <v/>
      </c>
      <c r="DZ123" s="369" t="str">
        <f ca="1">+IF(OFFSET('Hygiene Data'!$G$13,0,10*ROW('Hygiene Data'!G117))="","",OFFSET('Hygiene Data'!$G$13,0,10*ROW('Hygiene Data'!G117)))</f>
        <v/>
      </c>
      <c r="EA123" s="369" t="str">
        <f ca="1">+IF(OFFSET('Hygiene Data'!$H$11,0,10*ROW('Hygiene Data'!H117))="","",OFFSET('Hygiene Data'!$H$11,0,10*ROW('Hygiene Data'!H117)))</f>
        <v/>
      </c>
      <c r="EB123" s="369" t="str">
        <f ca="1">+IF(OFFSET('Hygiene Data'!$H$12,0,10*ROW('Hygiene Data'!H117))="","",OFFSET('Hygiene Data'!$H$12,0,10*ROW('Hygiene Data'!H117)))</f>
        <v/>
      </c>
      <c r="EC123" s="369" t="str">
        <f ca="1">+IF(OFFSET('Hygiene Data'!$H$13,0,10*ROW('Hygiene Data'!H117))="","",OFFSET('Hygiene Data'!$H$13,0,10*ROW('Hygiene Data'!H117)))</f>
        <v/>
      </c>
      <c r="ED123" s="369" t="str">
        <f ca="1">+IF(OFFSET('Hygiene Data'!$I$11,0,10*ROW('Hygiene Data'!I117))="","",OFFSET('Hygiene Data'!$I$11,0,10*ROW('Hygiene Data'!I117)))</f>
        <v/>
      </c>
      <c r="EE123" s="369" t="str">
        <f ca="1">+IF(OFFSET('Hygiene Data'!$I$12,0,10*ROW('Hygiene Data'!I117))="","",OFFSET('Hygiene Data'!$I$12,0,10*ROW('Hygiene Data'!I117)))</f>
        <v/>
      </c>
      <c r="EF123" s="369" t="str">
        <f ca="1">+IF(OFFSET('Hygiene Data'!$I$13,0,10*ROW('Hygiene Data'!I117))="","",OFFSET('Hygiene Data'!$I$13,0,10*ROW('Hygiene Data'!I117)))</f>
        <v/>
      </c>
    </row>
    <row r="124" spans="1:136" x14ac:dyDescent="0.25">
      <c r="A124" s="478" t="str">
        <f ca="1">+IF(OFFSET('Water Data'!$B$2,0,10*ROW('Water Data'!E118))="","",OFFSET('Water Data'!$B$2,0,10*ROW('Water Data'!E118)))</f>
        <v/>
      </c>
      <c r="B124" s="47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5" t="str">
        <f t="shared" ca="1" si="1"/>
        <v/>
      </c>
      <c r="D124" s="50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9" t="str">
        <f ca="1">+IF(OFFSET('Water Data'!$D$27,0,10*ROW('Water Data'!D118))="","",OFFSET('Water Data'!$D$27,0,10*ROW('Water Data'!D118)))</f>
        <v/>
      </c>
      <c r="BT124" s="369" t="str">
        <f ca="1">+IF(OFFSET('Water Data'!$D$28,0,10*ROW('Water Data'!D118))="","",OFFSET('Water Data'!$D$28,0,10*ROW('Water Data'!D118)))</f>
        <v/>
      </c>
      <c r="BU124" s="369" t="str">
        <f ca="1">+IF(OFFSET('Water Data'!$D$29,0,10*ROW('Water Data'!D118))="","",OFFSET('Water Data'!$D$29,0,10*ROW('Water Data'!D118)))</f>
        <v/>
      </c>
      <c r="BV124" s="369" t="str">
        <f ca="1">+IF(OFFSET('Water Data'!$E$27,0,10*ROW('Water Data'!E118))="","",OFFSET('Water Data'!$E$27,0,10*ROW('Water Data'!E118)))</f>
        <v/>
      </c>
      <c r="BW124" s="369" t="str">
        <f ca="1">+IF(OFFSET('Water Data'!$E$28,0,10*ROW('Water Data'!E118))="","",OFFSET('Water Data'!$E$28,0,10*ROW('Water Data'!E118)))</f>
        <v/>
      </c>
      <c r="BX124" s="369" t="str">
        <f ca="1">+IF(OFFSET('Water Data'!$E$29,0,10*ROW('Water Data'!E118))="","",OFFSET('Water Data'!$E$29,0,10*ROW('Water Data'!E118)))</f>
        <v/>
      </c>
      <c r="BY124" s="369" t="str">
        <f ca="1">+IF(OFFSET('Water Data'!$F$27,0,10*ROW('Water Data'!F118))="","",OFFSET('Water Data'!$F$27,0,10*ROW('Water Data'!F118)))</f>
        <v/>
      </c>
      <c r="BZ124" s="369" t="str">
        <f ca="1">+IF(OFFSET('Water Data'!$F$28,0,10*ROW('Water Data'!F118))="","",OFFSET('Water Data'!$F$28,0,10*ROW('Water Data'!F118)))</f>
        <v/>
      </c>
      <c r="CA124" s="369" t="str">
        <f ca="1">+IF(OFFSET('Water Data'!$F$29,0,10*ROW('Water Data'!F118))="","",OFFSET('Water Data'!$F$29,0,10*ROW('Water Data'!F118)))</f>
        <v/>
      </c>
      <c r="CB124" s="369" t="str">
        <f ca="1">+IF(OFFSET('Water Data'!$G$27,0,10*ROW('Water Data'!G118))="","",OFFSET('Water Data'!$G$27,0,10*ROW('Water Data'!G118)))</f>
        <v/>
      </c>
      <c r="CC124" s="369" t="str">
        <f ca="1">+IF(OFFSET('Water Data'!$G$28,0,10*ROW('Water Data'!G118))="","",OFFSET('Water Data'!$G$28,0,10*ROW('Water Data'!G118)))</f>
        <v/>
      </c>
      <c r="CD124" s="369" t="str">
        <f ca="1">+IF(OFFSET('Water Data'!$G$29,0,10*ROW('Water Data'!G118))="","",OFFSET('Water Data'!$G$29,0,10*ROW('Water Data'!G118)))</f>
        <v/>
      </c>
      <c r="CE124" s="369" t="str">
        <f ca="1">+IF(OFFSET('Water Data'!$H$27,0,10*ROW('Water Data'!H118))="","",OFFSET('Water Data'!$H$27,0,10*ROW('Water Data'!H118)))</f>
        <v/>
      </c>
      <c r="CF124" s="369" t="str">
        <f ca="1">+IF(OFFSET('Water Data'!$H$28,0,10*ROW('Water Data'!H118))="","",OFFSET('Water Data'!$H$28,0,10*ROW('Water Data'!H118)))</f>
        <v/>
      </c>
      <c r="CG124" s="369" t="str">
        <f ca="1">+IF(OFFSET('Water Data'!$H$29,0,10*ROW('Water Data'!H118))="","",OFFSET('Water Data'!$H$29,0,10*ROW('Water Data'!H118)))</f>
        <v/>
      </c>
      <c r="CH124" s="369" t="str">
        <f ca="1">+IF(OFFSET('Water Data'!$I$27,0,10*ROW('Water Data'!I118))="","",OFFSET('Water Data'!$I$27,0,10*ROW('Water Data'!I118)))</f>
        <v/>
      </c>
      <c r="CI124" s="369" t="str">
        <f ca="1">+IF(OFFSET('Water Data'!$I$28,0,10*ROW('Water Data'!I118))="","",OFFSET('Water Data'!$I$28,0,10*ROW('Water Data'!I118)))</f>
        <v/>
      </c>
      <c r="CJ124" s="369" t="str">
        <f ca="1">+IF(OFFSET('Water Data'!$I$29,0,10*ROW('Water Data'!I118))="","",OFFSET('Water Data'!$I$29,0,10*ROW('Water Data'!I118)))</f>
        <v/>
      </c>
      <c r="CK124" s="369" t="str">
        <f ca="1">+IF(OFFSET('Sanitation Data'!$D$28,0,10*ROW('Sanitation Data'!D118))="","",OFFSET('Sanitation Data'!$D$28,0,10*ROW('Sanitation Data'!D118)))</f>
        <v/>
      </c>
      <c r="CL124" s="369" t="str">
        <f ca="1">+IF(OFFSET('Sanitation Data'!$D$29,0,10*ROW('Sanitation Data'!D118))="","",OFFSET('Sanitation Data'!$D$29,0,10*ROW('Sanitation Data'!D118)))</f>
        <v/>
      </c>
      <c r="CM124" s="369" t="str">
        <f ca="1">+IF(OFFSET('Sanitation Data'!$D$30,0,10*ROW('Sanitation Data'!D118))="","",OFFSET('Sanitation Data'!$D$30,0,10*ROW('Sanitation Data'!D118)))</f>
        <v/>
      </c>
      <c r="CN124" s="369" t="str">
        <f ca="1">+IF(OFFSET('Sanitation Data'!$D$31,0,10*ROW('Sanitation Data'!D118))="","",OFFSET('Sanitation Data'!$D$31,0,10*ROW('Sanitation Data'!D118)))</f>
        <v/>
      </c>
      <c r="CO124" s="369" t="str">
        <f ca="1">+IF(OFFSET('Sanitation Data'!$D$32,0,10*ROW('Sanitation Data'!D118))="","",OFFSET('Sanitation Data'!$D$32,0,10*ROW('Sanitation Data'!D118)))</f>
        <v/>
      </c>
      <c r="CP124" s="369" t="str">
        <f ca="1">+IF(OFFSET('Sanitation Data'!$E$28,0,10*ROW('Sanitation Data'!E118))="","",OFFSET('Sanitation Data'!$E$28,0,10*ROW('Sanitation Data'!E118)))</f>
        <v/>
      </c>
      <c r="CQ124" s="369" t="str">
        <f ca="1">+IF(OFFSET('Sanitation Data'!$E$29,0,10*ROW('Sanitation Data'!E118))="","",OFFSET('Sanitation Data'!$E$29,0,10*ROW('Sanitation Data'!E118)))</f>
        <v/>
      </c>
      <c r="CR124" s="369" t="str">
        <f ca="1">+IF(OFFSET('Sanitation Data'!$E$30,0,10*ROW('Sanitation Data'!E118))="","",OFFSET('Sanitation Data'!$E$30,0,10*ROW('Sanitation Data'!E118)))</f>
        <v/>
      </c>
      <c r="CS124" s="369" t="str">
        <f ca="1">+IF(OFFSET('Sanitation Data'!$E$31,0,10*ROW('Sanitation Data'!E118))="","",OFFSET('Sanitation Data'!$E$31,0,10*ROW('Sanitation Data'!E118)))</f>
        <v/>
      </c>
      <c r="CT124" s="369" t="str">
        <f ca="1">+IF(OFFSET('Sanitation Data'!$E$32,0,10*ROW('Sanitation Data'!E118))="","",OFFSET('Sanitation Data'!$E$32,0,10*ROW('Sanitation Data'!E118)))</f>
        <v/>
      </c>
      <c r="CU124" s="369" t="str">
        <f ca="1">+IF(OFFSET('Sanitation Data'!$F$28,0,10*ROW('Sanitation Data'!F118))="","",OFFSET('Sanitation Data'!$F$28,0,10*ROW('Sanitation Data'!F118)))</f>
        <v/>
      </c>
      <c r="CV124" s="369" t="str">
        <f ca="1">+IF(OFFSET('Sanitation Data'!$F$29,0,10*ROW('Sanitation Data'!F118))="","",OFFSET('Sanitation Data'!$F$29,0,10*ROW('Sanitation Data'!F118)))</f>
        <v/>
      </c>
      <c r="CW124" s="369" t="str">
        <f ca="1">+IF(OFFSET('Sanitation Data'!$F$30,0,10*ROW('Sanitation Data'!F118))="","",OFFSET('Sanitation Data'!$F$30,0,10*ROW('Sanitation Data'!F118)))</f>
        <v/>
      </c>
      <c r="CX124" s="369" t="str">
        <f ca="1">+IF(OFFSET('Sanitation Data'!$F$31,0,10*ROW('Sanitation Data'!F118))="","",OFFSET('Sanitation Data'!$F$31,0,10*ROW('Sanitation Data'!F118)))</f>
        <v/>
      </c>
      <c r="CY124" s="369" t="str">
        <f ca="1">+IF(OFFSET('Sanitation Data'!$F$32,0,10*ROW('Sanitation Data'!F118))="","",OFFSET('Sanitation Data'!$F$32,0,10*ROW('Sanitation Data'!F118)))</f>
        <v/>
      </c>
      <c r="CZ124" s="369" t="str">
        <f ca="1">+IF(OFFSET('Sanitation Data'!$G$28,0,10*ROW('Sanitation Data'!G118))="","",OFFSET('Sanitation Data'!$G$28,0,10*ROW('Sanitation Data'!G118)))</f>
        <v/>
      </c>
      <c r="DA124" s="369" t="str">
        <f ca="1">+IF(OFFSET('Sanitation Data'!$G$29,0,10*ROW('Sanitation Data'!G118))="","",OFFSET('Sanitation Data'!$G$29,0,10*ROW('Sanitation Data'!G118)))</f>
        <v/>
      </c>
      <c r="DB124" s="369" t="str">
        <f ca="1">+IF(OFFSET('Sanitation Data'!$G$30,0,10*ROW('Sanitation Data'!G118))="","",OFFSET('Sanitation Data'!$G$30,0,10*ROW('Sanitation Data'!G118)))</f>
        <v/>
      </c>
      <c r="DC124" s="369" t="str">
        <f ca="1">+IF(OFFSET('Sanitation Data'!$G$31,0,10*ROW('Sanitation Data'!G118))="","",OFFSET('Sanitation Data'!$G$31,0,10*ROW('Sanitation Data'!G118)))</f>
        <v/>
      </c>
      <c r="DD124" s="369" t="str">
        <f ca="1">+IF(OFFSET('Sanitation Data'!$G$32,0,10*ROW('Sanitation Data'!G118))="","",OFFSET('Sanitation Data'!$G$32,0,10*ROW('Sanitation Data'!G118)))</f>
        <v/>
      </c>
      <c r="DE124" s="369" t="str">
        <f ca="1">+IF(OFFSET('Sanitation Data'!$H$28,0,10*ROW('Sanitation Data'!H118))="","",OFFSET('Sanitation Data'!$H$28,0,10*ROW('Sanitation Data'!H118)))</f>
        <v/>
      </c>
      <c r="DF124" s="369" t="str">
        <f ca="1">+IF(OFFSET('Sanitation Data'!$H$29,0,10*ROW('Sanitation Data'!H118))="","",OFFSET('Sanitation Data'!$H$29,0,10*ROW('Sanitation Data'!H118)))</f>
        <v/>
      </c>
      <c r="DG124" s="369" t="str">
        <f ca="1">+IF(OFFSET('Sanitation Data'!$H$30,0,10*ROW('Sanitation Data'!H118))="","",OFFSET('Sanitation Data'!$H$30,0,10*ROW('Sanitation Data'!H118)))</f>
        <v/>
      </c>
      <c r="DH124" s="369" t="str">
        <f ca="1">+IF(OFFSET('Sanitation Data'!$H$31,0,10*ROW('Sanitation Data'!H118))="","",OFFSET('Sanitation Data'!$H$31,0,10*ROW('Sanitation Data'!H118)))</f>
        <v/>
      </c>
      <c r="DI124" s="369" t="str">
        <f ca="1">+IF(OFFSET('Sanitation Data'!$H$32,0,10*ROW('Sanitation Data'!H118))="","",OFFSET('Sanitation Data'!$H$32,0,10*ROW('Sanitation Data'!H118)))</f>
        <v/>
      </c>
      <c r="DJ124" s="369" t="str">
        <f ca="1">+IF(OFFSET('Sanitation Data'!$I$28,0,10*ROW('Sanitation Data'!I118))="","",OFFSET('Sanitation Data'!$I$28,0,10*ROW('Sanitation Data'!I118)))</f>
        <v/>
      </c>
      <c r="DK124" s="369" t="str">
        <f ca="1">+IF(OFFSET('Sanitation Data'!$I$29,0,10*ROW('Sanitation Data'!I118))="","",OFFSET('Sanitation Data'!$I$29,0,10*ROW('Sanitation Data'!I118)))</f>
        <v/>
      </c>
      <c r="DL124" s="369" t="str">
        <f ca="1">+IF(OFFSET('Sanitation Data'!$I$30,0,10*ROW('Sanitation Data'!I118))="","",OFFSET('Sanitation Data'!$I$30,0,10*ROW('Sanitation Data'!I118)))</f>
        <v/>
      </c>
      <c r="DM124" s="369" t="str">
        <f ca="1">+IF(OFFSET('Sanitation Data'!$I$31,0,10*ROW('Sanitation Data'!I118))="","",OFFSET('Sanitation Data'!$I$31,0,10*ROW('Sanitation Data'!I118)))</f>
        <v/>
      </c>
      <c r="DN124" s="369" t="str">
        <f ca="1">+IF(OFFSET('Sanitation Data'!$I$32,0,10*ROW('Sanitation Data'!I118))="","",OFFSET('Sanitation Data'!$I$32,0,10*ROW('Sanitation Data'!I118)))</f>
        <v/>
      </c>
      <c r="DO124" s="369" t="str">
        <f ca="1">+IF(OFFSET('Hygiene Data'!$D$11,0,10*ROW('Hygiene Data'!D118))="","",OFFSET('Hygiene Data'!$D$11,0,10*ROW('Hygiene Data'!D118)))</f>
        <v/>
      </c>
      <c r="DP124" s="369" t="str">
        <f ca="1">+IF(OFFSET('Hygiene Data'!$D$12,0,10*ROW('Hygiene Data'!D118))="","",OFFSET('Hygiene Data'!$D$12,0,10*ROW('Hygiene Data'!D118)))</f>
        <v/>
      </c>
      <c r="DQ124" s="369" t="str">
        <f ca="1">+IF(OFFSET('Hygiene Data'!$D$13,0,10*ROW('Hygiene Data'!D118))="","",OFFSET('Hygiene Data'!$D$13,0,10*ROW('Hygiene Data'!D118)))</f>
        <v/>
      </c>
      <c r="DR124" s="369" t="str">
        <f ca="1">+IF(OFFSET('Hygiene Data'!$E$11,0,10*ROW('Hygiene Data'!E118))="","",OFFSET('Hygiene Data'!$E$11,0,10*ROW('Hygiene Data'!E118)))</f>
        <v/>
      </c>
      <c r="DS124" s="369" t="str">
        <f ca="1">+IF(OFFSET('Hygiene Data'!$E$12,0,10*ROW('Hygiene Data'!E118))="","",OFFSET('Hygiene Data'!$E$12,0,10*ROW('Hygiene Data'!E118)))</f>
        <v/>
      </c>
      <c r="DT124" s="369" t="str">
        <f ca="1">+IF(OFFSET('Hygiene Data'!$E$13,0,10*ROW('Hygiene Data'!E118))="","",OFFSET('Hygiene Data'!$E$13,0,10*ROW('Hygiene Data'!E118)))</f>
        <v/>
      </c>
      <c r="DU124" s="369" t="str">
        <f ca="1">+IF(OFFSET('Hygiene Data'!$F$11,0,10*ROW('Hygiene Data'!F118))="","",OFFSET('Hygiene Data'!$F$11,0,10*ROW('Hygiene Data'!F118)))</f>
        <v/>
      </c>
      <c r="DV124" s="369" t="str">
        <f ca="1">+IF(OFFSET('Hygiene Data'!$F$12,0,10*ROW('Hygiene Data'!F118))="","",OFFSET('Hygiene Data'!$F$12,0,10*ROW('Hygiene Data'!F118)))</f>
        <v/>
      </c>
      <c r="DW124" s="369" t="str">
        <f ca="1">+IF(OFFSET('Hygiene Data'!$F$13,0,10*ROW('Hygiene Data'!F118))="","",OFFSET('Hygiene Data'!$F$13,0,10*ROW('Hygiene Data'!F118)))</f>
        <v/>
      </c>
      <c r="DX124" s="369" t="str">
        <f ca="1">+IF(OFFSET('Hygiene Data'!$G$11,0,10*ROW('Hygiene Data'!G118))="","",OFFSET('Hygiene Data'!$G$11,0,10*ROW('Hygiene Data'!G118)))</f>
        <v/>
      </c>
      <c r="DY124" s="369" t="str">
        <f ca="1">+IF(OFFSET('Hygiene Data'!$G$12,0,10*ROW('Hygiene Data'!G118))="","",OFFSET('Hygiene Data'!$G$12,0,10*ROW('Hygiene Data'!G118)))</f>
        <v/>
      </c>
      <c r="DZ124" s="369" t="str">
        <f ca="1">+IF(OFFSET('Hygiene Data'!$G$13,0,10*ROW('Hygiene Data'!G118))="","",OFFSET('Hygiene Data'!$G$13,0,10*ROW('Hygiene Data'!G118)))</f>
        <v/>
      </c>
      <c r="EA124" s="369" t="str">
        <f ca="1">+IF(OFFSET('Hygiene Data'!$H$11,0,10*ROW('Hygiene Data'!H118))="","",OFFSET('Hygiene Data'!$H$11,0,10*ROW('Hygiene Data'!H118)))</f>
        <v/>
      </c>
      <c r="EB124" s="369" t="str">
        <f ca="1">+IF(OFFSET('Hygiene Data'!$H$12,0,10*ROW('Hygiene Data'!H118))="","",OFFSET('Hygiene Data'!$H$12,0,10*ROW('Hygiene Data'!H118)))</f>
        <v/>
      </c>
      <c r="EC124" s="369" t="str">
        <f ca="1">+IF(OFFSET('Hygiene Data'!$H$13,0,10*ROW('Hygiene Data'!H118))="","",OFFSET('Hygiene Data'!$H$13,0,10*ROW('Hygiene Data'!H118)))</f>
        <v/>
      </c>
      <c r="ED124" s="369" t="str">
        <f ca="1">+IF(OFFSET('Hygiene Data'!$I$11,0,10*ROW('Hygiene Data'!I118))="","",OFFSET('Hygiene Data'!$I$11,0,10*ROW('Hygiene Data'!I118)))</f>
        <v/>
      </c>
      <c r="EE124" s="369" t="str">
        <f ca="1">+IF(OFFSET('Hygiene Data'!$I$12,0,10*ROW('Hygiene Data'!I118))="","",OFFSET('Hygiene Data'!$I$12,0,10*ROW('Hygiene Data'!I118)))</f>
        <v/>
      </c>
      <c r="EF124" s="369" t="str">
        <f ca="1">+IF(OFFSET('Hygiene Data'!$I$13,0,10*ROW('Hygiene Data'!I118))="","",OFFSET('Hygiene Data'!$I$13,0,10*ROW('Hygiene Data'!I118)))</f>
        <v/>
      </c>
    </row>
    <row r="125" spans="1:136" x14ac:dyDescent="0.25">
      <c r="A125" s="478" t="str">
        <f ca="1">+IF(OFFSET('Water Data'!$B$2,0,10*ROW('Water Data'!E119))="","",OFFSET('Water Data'!$B$2,0,10*ROW('Water Data'!E119)))</f>
        <v/>
      </c>
      <c r="B125" s="47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5" t="str">
        <f t="shared" ca="1" si="1"/>
        <v/>
      </c>
      <c r="D125" s="50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9" t="str">
        <f ca="1">+IF(OFFSET('Water Data'!$D$27,0,10*ROW('Water Data'!D119))="","",OFFSET('Water Data'!$D$27,0,10*ROW('Water Data'!D119)))</f>
        <v/>
      </c>
      <c r="BT125" s="369" t="str">
        <f ca="1">+IF(OFFSET('Water Data'!$D$28,0,10*ROW('Water Data'!D119))="","",OFFSET('Water Data'!$D$28,0,10*ROW('Water Data'!D119)))</f>
        <v/>
      </c>
      <c r="BU125" s="369" t="str">
        <f ca="1">+IF(OFFSET('Water Data'!$D$29,0,10*ROW('Water Data'!D119))="","",OFFSET('Water Data'!$D$29,0,10*ROW('Water Data'!D119)))</f>
        <v/>
      </c>
      <c r="BV125" s="369" t="str">
        <f ca="1">+IF(OFFSET('Water Data'!$E$27,0,10*ROW('Water Data'!E119))="","",OFFSET('Water Data'!$E$27,0,10*ROW('Water Data'!E119)))</f>
        <v/>
      </c>
      <c r="BW125" s="369" t="str">
        <f ca="1">+IF(OFFSET('Water Data'!$E$28,0,10*ROW('Water Data'!E119))="","",OFFSET('Water Data'!$E$28,0,10*ROW('Water Data'!E119)))</f>
        <v/>
      </c>
      <c r="BX125" s="369" t="str">
        <f ca="1">+IF(OFFSET('Water Data'!$E$29,0,10*ROW('Water Data'!E119))="","",OFFSET('Water Data'!$E$29,0,10*ROW('Water Data'!E119)))</f>
        <v/>
      </c>
      <c r="BY125" s="369" t="str">
        <f ca="1">+IF(OFFSET('Water Data'!$F$27,0,10*ROW('Water Data'!F119))="","",OFFSET('Water Data'!$F$27,0,10*ROW('Water Data'!F119)))</f>
        <v/>
      </c>
      <c r="BZ125" s="369" t="str">
        <f ca="1">+IF(OFFSET('Water Data'!$F$28,0,10*ROW('Water Data'!F119))="","",OFFSET('Water Data'!$F$28,0,10*ROW('Water Data'!F119)))</f>
        <v/>
      </c>
      <c r="CA125" s="369" t="str">
        <f ca="1">+IF(OFFSET('Water Data'!$F$29,0,10*ROW('Water Data'!F119))="","",OFFSET('Water Data'!$F$29,0,10*ROW('Water Data'!F119)))</f>
        <v/>
      </c>
      <c r="CB125" s="369" t="str">
        <f ca="1">+IF(OFFSET('Water Data'!$G$27,0,10*ROW('Water Data'!G119))="","",OFFSET('Water Data'!$G$27,0,10*ROW('Water Data'!G119)))</f>
        <v/>
      </c>
      <c r="CC125" s="369" t="str">
        <f ca="1">+IF(OFFSET('Water Data'!$G$28,0,10*ROW('Water Data'!G119))="","",OFFSET('Water Data'!$G$28,0,10*ROW('Water Data'!G119)))</f>
        <v/>
      </c>
      <c r="CD125" s="369" t="str">
        <f ca="1">+IF(OFFSET('Water Data'!$G$29,0,10*ROW('Water Data'!G119))="","",OFFSET('Water Data'!$G$29,0,10*ROW('Water Data'!G119)))</f>
        <v/>
      </c>
      <c r="CE125" s="369" t="str">
        <f ca="1">+IF(OFFSET('Water Data'!$H$27,0,10*ROW('Water Data'!H119))="","",OFFSET('Water Data'!$H$27,0,10*ROW('Water Data'!H119)))</f>
        <v/>
      </c>
      <c r="CF125" s="369" t="str">
        <f ca="1">+IF(OFFSET('Water Data'!$H$28,0,10*ROW('Water Data'!H119))="","",OFFSET('Water Data'!$H$28,0,10*ROW('Water Data'!H119)))</f>
        <v/>
      </c>
      <c r="CG125" s="369" t="str">
        <f ca="1">+IF(OFFSET('Water Data'!$H$29,0,10*ROW('Water Data'!H119))="","",OFFSET('Water Data'!$H$29,0,10*ROW('Water Data'!H119)))</f>
        <v/>
      </c>
      <c r="CH125" s="369" t="str">
        <f ca="1">+IF(OFFSET('Water Data'!$I$27,0,10*ROW('Water Data'!I119))="","",OFFSET('Water Data'!$I$27,0,10*ROW('Water Data'!I119)))</f>
        <v/>
      </c>
      <c r="CI125" s="369" t="str">
        <f ca="1">+IF(OFFSET('Water Data'!$I$28,0,10*ROW('Water Data'!I119))="","",OFFSET('Water Data'!$I$28,0,10*ROW('Water Data'!I119)))</f>
        <v/>
      </c>
      <c r="CJ125" s="369" t="str">
        <f ca="1">+IF(OFFSET('Water Data'!$I$29,0,10*ROW('Water Data'!I119))="","",OFFSET('Water Data'!$I$29,0,10*ROW('Water Data'!I119)))</f>
        <v/>
      </c>
      <c r="CK125" s="369" t="str">
        <f ca="1">+IF(OFFSET('Sanitation Data'!$D$28,0,10*ROW('Sanitation Data'!D119))="","",OFFSET('Sanitation Data'!$D$28,0,10*ROW('Sanitation Data'!D119)))</f>
        <v/>
      </c>
      <c r="CL125" s="369" t="str">
        <f ca="1">+IF(OFFSET('Sanitation Data'!$D$29,0,10*ROW('Sanitation Data'!D119))="","",OFFSET('Sanitation Data'!$D$29,0,10*ROW('Sanitation Data'!D119)))</f>
        <v/>
      </c>
      <c r="CM125" s="369" t="str">
        <f ca="1">+IF(OFFSET('Sanitation Data'!$D$30,0,10*ROW('Sanitation Data'!D119))="","",OFFSET('Sanitation Data'!$D$30,0,10*ROW('Sanitation Data'!D119)))</f>
        <v/>
      </c>
      <c r="CN125" s="369" t="str">
        <f ca="1">+IF(OFFSET('Sanitation Data'!$D$31,0,10*ROW('Sanitation Data'!D119))="","",OFFSET('Sanitation Data'!$D$31,0,10*ROW('Sanitation Data'!D119)))</f>
        <v/>
      </c>
      <c r="CO125" s="369" t="str">
        <f ca="1">+IF(OFFSET('Sanitation Data'!$D$32,0,10*ROW('Sanitation Data'!D119))="","",OFFSET('Sanitation Data'!$D$32,0,10*ROW('Sanitation Data'!D119)))</f>
        <v/>
      </c>
      <c r="CP125" s="369" t="str">
        <f ca="1">+IF(OFFSET('Sanitation Data'!$E$28,0,10*ROW('Sanitation Data'!E119))="","",OFFSET('Sanitation Data'!$E$28,0,10*ROW('Sanitation Data'!E119)))</f>
        <v/>
      </c>
      <c r="CQ125" s="369" t="str">
        <f ca="1">+IF(OFFSET('Sanitation Data'!$E$29,0,10*ROW('Sanitation Data'!E119))="","",OFFSET('Sanitation Data'!$E$29,0,10*ROW('Sanitation Data'!E119)))</f>
        <v/>
      </c>
      <c r="CR125" s="369" t="str">
        <f ca="1">+IF(OFFSET('Sanitation Data'!$E$30,0,10*ROW('Sanitation Data'!E119))="","",OFFSET('Sanitation Data'!$E$30,0,10*ROW('Sanitation Data'!E119)))</f>
        <v/>
      </c>
      <c r="CS125" s="369" t="str">
        <f ca="1">+IF(OFFSET('Sanitation Data'!$E$31,0,10*ROW('Sanitation Data'!E119))="","",OFFSET('Sanitation Data'!$E$31,0,10*ROW('Sanitation Data'!E119)))</f>
        <v/>
      </c>
      <c r="CT125" s="369" t="str">
        <f ca="1">+IF(OFFSET('Sanitation Data'!$E$32,0,10*ROW('Sanitation Data'!E119))="","",OFFSET('Sanitation Data'!$E$32,0,10*ROW('Sanitation Data'!E119)))</f>
        <v/>
      </c>
      <c r="CU125" s="369" t="str">
        <f ca="1">+IF(OFFSET('Sanitation Data'!$F$28,0,10*ROW('Sanitation Data'!F119))="","",OFFSET('Sanitation Data'!$F$28,0,10*ROW('Sanitation Data'!F119)))</f>
        <v/>
      </c>
      <c r="CV125" s="369" t="str">
        <f ca="1">+IF(OFFSET('Sanitation Data'!$F$29,0,10*ROW('Sanitation Data'!F119))="","",OFFSET('Sanitation Data'!$F$29,0,10*ROW('Sanitation Data'!F119)))</f>
        <v/>
      </c>
      <c r="CW125" s="369" t="str">
        <f ca="1">+IF(OFFSET('Sanitation Data'!$F$30,0,10*ROW('Sanitation Data'!F119))="","",OFFSET('Sanitation Data'!$F$30,0,10*ROW('Sanitation Data'!F119)))</f>
        <v/>
      </c>
      <c r="CX125" s="369" t="str">
        <f ca="1">+IF(OFFSET('Sanitation Data'!$F$31,0,10*ROW('Sanitation Data'!F119))="","",OFFSET('Sanitation Data'!$F$31,0,10*ROW('Sanitation Data'!F119)))</f>
        <v/>
      </c>
      <c r="CY125" s="369" t="str">
        <f ca="1">+IF(OFFSET('Sanitation Data'!$F$32,0,10*ROW('Sanitation Data'!F119))="","",OFFSET('Sanitation Data'!$F$32,0,10*ROW('Sanitation Data'!F119)))</f>
        <v/>
      </c>
      <c r="CZ125" s="369" t="str">
        <f ca="1">+IF(OFFSET('Sanitation Data'!$G$28,0,10*ROW('Sanitation Data'!G119))="","",OFFSET('Sanitation Data'!$G$28,0,10*ROW('Sanitation Data'!G119)))</f>
        <v/>
      </c>
      <c r="DA125" s="369" t="str">
        <f ca="1">+IF(OFFSET('Sanitation Data'!$G$29,0,10*ROW('Sanitation Data'!G119))="","",OFFSET('Sanitation Data'!$G$29,0,10*ROW('Sanitation Data'!G119)))</f>
        <v/>
      </c>
      <c r="DB125" s="369" t="str">
        <f ca="1">+IF(OFFSET('Sanitation Data'!$G$30,0,10*ROW('Sanitation Data'!G119))="","",OFFSET('Sanitation Data'!$G$30,0,10*ROW('Sanitation Data'!G119)))</f>
        <v/>
      </c>
      <c r="DC125" s="369" t="str">
        <f ca="1">+IF(OFFSET('Sanitation Data'!$G$31,0,10*ROW('Sanitation Data'!G119))="","",OFFSET('Sanitation Data'!$G$31,0,10*ROW('Sanitation Data'!G119)))</f>
        <v/>
      </c>
      <c r="DD125" s="369" t="str">
        <f ca="1">+IF(OFFSET('Sanitation Data'!$G$32,0,10*ROW('Sanitation Data'!G119))="","",OFFSET('Sanitation Data'!$G$32,0,10*ROW('Sanitation Data'!G119)))</f>
        <v/>
      </c>
      <c r="DE125" s="369" t="str">
        <f ca="1">+IF(OFFSET('Sanitation Data'!$H$28,0,10*ROW('Sanitation Data'!H119))="","",OFFSET('Sanitation Data'!$H$28,0,10*ROW('Sanitation Data'!H119)))</f>
        <v/>
      </c>
      <c r="DF125" s="369" t="str">
        <f ca="1">+IF(OFFSET('Sanitation Data'!$H$29,0,10*ROW('Sanitation Data'!H119))="","",OFFSET('Sanitation Data'!$H$29,0,10*ROW('Sanitation Data'!H119)))</f>
        <v/>
      </c>
      <c r="DG125" s="369" t="str">
        <f ca="1">+IF(OFFSET('Sanitation Data'!$H$30,0,10*ROW('Sanitation Data'!H119))="","",OFFSET('Sanitation Data'!$H$30,0,10*ROW('Sanitation Data'!H119)))</f>
        <v/>
      </c>
      <c r="DH125" s="369" t="str">
        <f ca="1">+IF(OFFSET('Sanitation Data'!$H$31,0,10*ROW('Sanitation Data'!H119))="","",OFFSET('Sanitation Data'!$H$31,0,10*ROW('Sanitation Data'!H119)))</f>
        <v/>
      </c>
      <c r="DI125" s="369" t="str">
        <f ca="1">+IF(OFFSET('Sanitation Data'!$H$32,0,10*ROW('Sanitation Data'!H119))="","",OFFSET('Sanitation Data'!$H$32,0,10*ROW('Sanitation Data'!H119)))</f>
        <v/>
      </c>
      <c r="DJ125" s="369" t="str">
        <f ca="1">+IF(OFFSET('Sanitation Data'!$I$28,0,10*ROW('Sanitation Data'!I119))="","",OFFSET('Sanitation Data'!$I$28,0,10*ROW('Sanitation Data'!I119)))</f>
        <v/>
      </c>
      <c r="DK125" s="369" t="str">
        <f ca="1">+IF(OFFSET('Sanitation Data'!$I$29,0,10*ROW('Sanitation Data'!I119))="","",OFFSET('Sanitation Data'!$I$29,0,10*ROW('Sanitation Data'!I119)))</f>
        <v/>
      </c>
      <c r="DL125" s="369" t="str">
        <f ca="1">+IF(OFFSET('Sanitation Data'!$I$30,0,10*ROW('Sanitation Data'!I119))="","",OFFSET('Sanitation Data'!$I$30,0,10*ROW('Sanitation Data'!I119)))</f>
        <v/>
      </c>
      <c r="DM125" s="369" t="str">
        <f ca="1">+IF(OFFSET('Sanitation Data'!$I$31,0,10*ROW('Sanitation Data'!I119))="","",OFFSET('Sanitation Data'!$I$31,0,10*ROW('Sanitation Data'!I119)))</f>
        <v/>
      </c>
      <c r="DN125" s="369" t="str">
        <f ca="1">+IF(OFFSET('Sanitation Data'!$I$32,0,10*ROW('Sanitation Data'!I119))="","",OFFSET('Sanitation Data'!$I$32,0,10*ROW('Sanitation Data'!I119)))</f>
        <v/>
      </c>
      <c r="DO125" s="369" t="str">
        <f ca="1">+IF(OFFSET('Hygiene Data'!$D$11,0,10*ROW('Hygiene Data'!D119))="","",OFFSET('Hygiene Data'!$D$11,0,10*ROW('Hygiene Data'!D119)))</f>
        <v/>
      </c>
      <c r="DP125" s="369" t="str">
        <f ca="1">+IF(OFFSET('Hygiene Data'!$D$12,0,10*ROW('Hygiene Data'!D119))="","",OFFSET('Hygiene Data'!$D$12,0,10*ROW('Hygiene Data'!D119)))</f>
        <v/>
      </c>
      <c r="DQ125" s="369" t="str">
        <f ca="1">+IF(OFFSET('Hygiene Data'!$D$13,0,10*ROW('Hygiene Data'!D119))="","",OFFSET('Hygiene Data'!$D$13,0,10*ROW('Hygiene Data'!D119)))</f>
        <v/>
      </c>
      <c r="DR125" s="369" t="str">
        <f ca="1">+IF(OFFSET('Hygiene Data'!$E$11,0,10*ROW('Hygiene Data'!E119))="","",OFFSET('Hygiene Data'!$E$11,0,10*ROW('Hygiene Data'!E119)))</f>
        <v/>
      </c>
      <c r="DS125" s="369" t="str">
        <f ca="1">+IF(OFFSET('Hygiene Data'!$E$12,0,10*ROW('Hygiene Data'!E119))="","",OFFSET('Hygiene Data'!$E$12,0,10*ROW('Hygiene Data'!E119)))</f>
        <v/>
      </c>
      <c r="DT125" s="369" t="str">
        <f ca="1">+IF(OFFSET('Hygiene Data'!$E$13,0,10*ROW('Hygiene Data'!E119))="","",OFFSET('Hygiene Data'!$E$13,0,10*ROW('Hygiene Data'!E119)))</f>
        <v/>
      </c>
      <c r="DU125" s="369" t="str">
        <f ca="1">+IF(OFFSET('Hygiene Data'!$F$11,0,10*ROW('Hygiene Data'!F119))="","",OFFSET('Hygiene Data'!$F$11,0,10*ROW('Hygiene Data'!F119)))</f>
        <v/>
      </c>
      <c r="DV125" s="369" t="str">
        <f ca="1">+IF(OFFSET('Hygiene Data'!$F$12,0,10*ROW('Hygiene Data'!F119))="","",OFFSET('Hygiene Data'!$F$12,0,10*ROW('Hygiene Data'!F119)))</f>
        <v/>
      </c>
      <c r="DW125" s="369" t="str">
        <f ca="1">+IF(OFFSET('Hygiene Data'!$F$13,0,10*ROW('Hygiene Data'!F119))="","",OFFSET('Hygiene Data'!$F$13,0,10*ROW('Hygiene Data'!F119)))</f>
        <v/>
      </c>
      <c r="DX125" s="369" t="str">
        <f ca="1">+IF(OFFSET('Hygiene Data'!$G$11,0,10*ROW('Hygiene Data'!G119))="","",OFFSET('Hygiene Data'!$G$11,0,10*ROW('Hygiene Data'!G119)))</f>
        <v/>
      </c>
      <c r="DY125" s="369" t="str">
        <f ca="1">+IF(OFFSET('Hygiene Data'!$G$12,0,10*ROW('Hygiene Data'!G119))="","",OFFSET('Hygiene Data'!$G$12,0,10*ROW('Hygiene Data'!G119)))</f>
        <v/>
      </c>
      <c r="DZ125" s="369" t="str">
        <f ca="1">+IF(OFFSET('Hygiene Data'!$G$13,0,10*ROW('Hygiene Data'!G119))="","",OFFSET('Hygiene Data'!$G$13,0,10*ROW('Hygiene Data'!G119)))</f>
        <v/>
      </c>
      <c r="EA125" s="369" t="str">
        <f ca="1">+IF(OFFSET('Hygiene Data'!$H$11,0,10*ROW('Hygiene Data'!H119))="","",OFFSET('Hygiene Data'!$H$11,0,10*ROW('Hygiene Data'!H119)))</f>
        <v/>
      </c>
      <c r="EB125" s="369" t="str">
        <f ca="1">+IF(OFFSET('Hygiene Data'!$H$12,0,10*ROW('Hygiene Data'!H119))="","",OFFSET('Hygiene Data'!$H$12,0,10*ROW('Hygiene Data'!H119)))</f>
        <v/>
      </c>
      <c r="EC125" s="369" t="str">
        <f ca="1">+IF(OFFSET('Hygiene Data'!$H$13,0,10*ROW('Hygiene Data'!H119))="","",OFFSET('Hygiene Data'!$H$13,0,10*ROW('Hygiene Data'!H119)))</f>
        <v/>
      </c>
      <c r="ED125" s="369" t="str">
        <f ca="1">+IF(OFFSET('Hygiene Data'!$I$11,0,10*ROW('Hygiene Data'!I119))="","",OFFSET('Hygiene Data'!$I$11,0,10*ROW('Hygiene Data'!I119)))</f>
        <v/>
      </c>
      <c r="EE125" s="369" t="str">
        <f ca="1">+IF(OFFSET('Hygiene Data'!$I$12,0,10*ROW('Hygiene Data'!I119))="","",OFFSET('Hygiene Data'!$I$12,0,10*ROW('Hygiene Data'!I119)))</f>
        <v/>
      </c>
      <c r="EF125" s="369" t="str">
        <f ca="1">+IF(OFFSET('Hygiene Data'!$I$13,0,10*ROW('Hygiene Data'!I119))="","",OFFSET('Hygiene Data'!$I$13,0,10*ROW('Hygiene Data'!I119)))</f>
        <v/>
      </c>
    </row>
    <row r="126" spans="1:136" x14ac:dyDescent="0.25">
      <c r="A126" s="478" t="str">
        <f ca="1">+IF(OFFSET('Water Data'!$B$2,0,10*ROW('Water Data'!E120))="","",OFFSET('Water Data'!$B$2,0,10*ROW('Water Data'!E120)))</f>
        <v/>
      </c>
      <c r="B126" s="47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5" t="str">
        <f t="shared" ca="1" si="1"/>
        <v/>
      </c>
      <c r="D126" s="50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9" t="str">
        <f ca="1">+IF(OFFSET('Water Data'!$D$27,0,10*ROW('Water Data'!D120))="","",OFFSET('Water Data'!$D$27,0,10*ROW('Water Data'!D120)))</f>
        <v/>
      </c>
      <c r="BT126" s="369" t="str">
        <f ca="1">+IF(OFFSET('Water Data'!$D$28,0,10*ROW('Water Data'!D120))="","",OFFSET('Water Data'!$D$28,0,10*ROW('Water Data'!D120)))</f>
        <v/>
      </c>
      <c r="BU126" s="369" t="str">
        <f ca="1">+IF(OFFSET('Water Data'!$D$29,0,10*ROW('Water Data'!D120))="","",OFFSET('Water Data'!$D$29,0,10*ROW('Water Data'!D120)))</f>
        <v/>
      </c>
      <c r="BV126" s="369" t="str">
        <f ca="1">+IF(OFFSET('Water Data'!$E$27,0,10*ROW('Water Data'!E120))="","",OFFSET('Water Data'!$E$27,0,10*ROW('Water Data'!E120)))</f>
        <v/>
      </c>
      <c r="BW126" s="369" t="str">
        <f ca="1">+IF(OFFSET('Water Data'!$E$28,0,10*ROW('Water Data'!E120))="","",OFFSET('Water Data'!$E$28,0,10*ROW('Water Data'!E120)))</f>
        <v/>
      </c>
      <c r="BX126" s="369" t="str">
        <f ca="1">+IF(OFFSET('Water Data'!$E$29,0,10*ROW('Water Data'!E120))="","",OFFSET('Water Data'!$E$29,0,10*ROW('Water Data'!E120)))</f>
        <v/>
      </c>
      <c r="BY126" s="369" t="str">
        <f ca="1">+IF(OFFSET('Water Data'!$F$27,0,10*ROW('Water Data'!F120))="","",OFFSET('Water Data'!$F$27,0,10*ROW('Water Data'!F120)))</f>
        <v/>
      </c>
      <c r="BZ126" s="369" t="str">
        <f ca="1">+IF(OFFSET('Water Data'!$F$28,0,10*ROW('Water Data'!F120))="","",OFFSET('Water Data'!$F$28,0,10*ROW('Water Data'!F120)))</f>
        <v/>
      </c>
      <c r="CA126" s="369" t="str">
        <f ca="1">+IF(OFFSET('Water Data'!$F$29,0,10*ROW('Water Data'!F120))="","",OFFSET('Water Data'!$F$29,0,10*ROW('Water Data'!F120)))</f>
        <v/>
      </c>
      <c r="CB126" s="369" t="str">
        <f ca="1">+IF(OFFSET('Water Data'!$G$27,0,10*ROW('Water Data'!G120))="","",OFFSET('Water Data'!$G$27,0,10*ROW('Water Data'!G120)))</f>
        <v/>
      </c>
      <c r="CC126" s="369" t="str">
        <f ca="1">+IF(OFFSET('Water Data'!$G$28,0,10*ROW('Water Data'!G120))="","",OFFSET('Water Data'!$G$28,0,10*ROW('Water Data'!G120)))</f>
        <v/>
      </c>
      <c r="CD126" s="369" t="str">
        <f ca="1">+IF(OFFSET('Water Data'!$G$29,0,10*ROW('Water Data'!G120))="","",OFFSET('Water Data'!$G$29,0,10*ROW('Water Data'!G120)))</f>
        <v/>
      </c>
      <c r="CE126" s="369" t="str">
        <f ca="1">+IF(OFFSET('Water Data'!$H$27,0,10*ROW('Water Data'!H120))="","",OFFSET('Water Data'!$H$27,0,10*ROW('Water Data'!H120)))</f>
        <v/>
      </c>
      <c r="CF126" s="369" t="str">
        <f ca="1">+IF(OFFSET('Water Data'!$H$28,0,10*ROW('Water Data'!H120))="","",OFFSET('Water Data'!$H$28,0,10*ROW('Water Data'!H120)))</f>
        <v/>
      </c>
      <c r="CG126" s="369" t="str">
        <f ca="1">+IF(OFFSET('Water Data'!$H$29,0,10*ROW('Water Data'!H120))="","",OFFSET('Water Data'!$H$29,0,10*ROW('Water Data'!H120)))</f>
        <v/>
      </c>
      <c r="CH126" s="369" t="str">
        <f ca="1">+IF(OFFSET('Water Data'!$I$27,0,10*ROW('Water Data'!I120))="","",OFFSET('Water Data'!$I$27,0,10*ROW('Water Data'!I120)))</f>
        <v/>
      </c>
      <c r="CI126" s="369" t="str">
        <f ca="1">+IF(OFFSET('Water Data'!$I$28,0,10*ROW('Water Data'!I120))="","",OFFSET('Water Data'!$I$28,0,10*ROW('Water Data'!I120)))</f>
        <v/>
      </c>
      <c r="CJ126" s="369" t="str">
        <f ca="1">+IF(OFFSET('Water Data'!$I$29,0,10*ROW('Water Data'!I120))="","",OFFSET('Water Data'!$I$29,0,10*ROW('Water Data'!I120)))</f>
        <v/>
      </c>
      <c r="CK126" s="369" t="str">
        <f ca="1">+IF(OFFSET('Sanitation Data'!$D$28,0,10*ROW('Sanitation Data'!D120))="","",OFFSET('Sanitation Data'!$D$28,0,10*ROW('Sanitation Data'!D120)))</f>
        <v/>
      </c>
      <c r="CL126" s="369" t="str">
        <f ca="1">+IF(OFFSET('Sanitation Data'!$D$29,0,10*ROW('Sanitation Data'!D120))="","",OFFSET('Sanitation Data'!$D$29,0,10*ROW('Sanitation Data'!D120)))</f>
        <v/>
      </c>
      <c r="CM126" s="369" t="str">
        <f ca="1">+IF(OFFSET('Sanitation Data'!$D$30,0,10*ROW('Sanitation Data'!D120))="","",OFFSET('Sanitation Data'!$D$30,0,10*ROW('Sanitation Data'!D120)))</f>
        <v/>
      </c>
      <c r="CN126" s="369" t="str">
        <f ca="1">+IF(OFFSET('Sanitation Data'!$D$31,0,10*ROW('Sanitation Data'!D120))="","",OFFSET('Sanitation Data'!$D$31,0,10*ROW('Sanitation Data'!D120)))</f>
        <v/>
      </c>
      <c r="CO126" s="369" t="str">
        <f ca="1">+IF(OFFSET('Sanitation Data'!$D$32,0,10*ROW('Sanitation Data'!D120))="","",OFFSET('Sanitation Data'!$D$32,0,10*ROW('Sanitation Data'!D120)))</f>
        <v/>
      </c>
      <c r="CP126" s="369" t="str">
        <f ca="1">+IF(OFFSET('Sanitation Data'!$E$28,0,10*ROW('Sanitation Data'!E120))="","",OFFSET('Sanitation Data'!$E$28,0,10*ROW('Sanitation Data'!E120)))</f>
        <v/>
      </c>
      <c r="CQ126" s="369" t="str">
        <f ca="1">+IF(OFFSET('Sanitation Data'!$E$29,0,10*ROW('Sanitation Data'!E120))="","",OFFSET('Sanitation Data'!$E$29,0,10*ROW('Sanitation Data'!E120)))</f>
        <v/>
      </c>
      <c r="CR126" s="369" t="str">
        <f ca="1">+IF(OFFSET('Sanitation Data'!$E$30,0,10*ROW('Sanitation Data'!E120))="","",OFFSET('Sanitation Data'!$E$30,0,10*ROW('Sanitation Data'!E120)))</f>
        <v/>
      </c>
      <c r="CS126" s="369" t="str">
        <f ca="1">+IF(OFFSET('Sanitation Data'!$E$31,0,10*ROW('Sanitation Data'!E120))="","",OFFSET('Sanitation Data'!$E$31,0,10*ROW('Sanitation Data'!E120)))</f>
        <v/>
      </c>
      <c r="CT126" s="369" t="str">
        <f ca="1">+IF(OFFSET('Sanitation Data'!$E$32,0,10*ROW('Sanitation Data'!E120))="","",OFFSET('Sanitation Data'!$E$32,0,10*ROW('Sanitation Data'!E120)))</f>
        <v/>
      </c>
      <c r="CU126" s="369" t="str">
        <f ca="1">+IF(OFFSET('Sanitation Data'!$F$28,0,10*ROW('Sanitation Data'!F120))="","",OFFSET('Sanitation Data'!$F$28,0,10*ROW('Sanitation Data'!F120)))</f>
        <v/>
      </c>
      <c r="CV126" s="369" t="str">
        <f ca="1">+IF(OFFSET('Sanitation Data'!$F$29,0,10*ROW('Sanitation Data'!F120))="","",OFFSET('Sanitation Data'!$F$29,0,10*ROW('Sanitation Data'!F120)))</f>
        <v/>
      </c>
      <c r="CW126" s="369" t="str">
        <f ca="1">+IF(OFFSET('Sanitation Data'!$F$30,0,10*ROW('Sanitation Data'!F120))="","",OFFSET('Sanitation Data'!$F$30,0,10*ROW('Sanitation Data'!F120)))</f>
        <v/>
      </c>
      <c r="CX126" s="369" t="str">
        <f ca="1">+IF(OFFSET('Sanitation Data'!$F$31,0,10*ROW('Sanitation Data'!F120))="","",OFFSET('Sanitation Data'!$F$31,0,10*ROW('Sanitation Data'!F120)))</f>
        <v/>
      </c>
      <c r="CY126" s="369" t="str">
        <f ca="1">+IF(OFFSET('Sanitation Data'!$F$32,0,10*ROW('Sanitation Data'!F120))="","",OFFSET('Sanitation Data'!$F$32,0,10*ROW('Sanitation Data'!F120)))</f>
        <v/>
      </c>
      <c r="CZ126" s="369" t="str">
        <f ca="1">+IF(OFFSET('Sanitation Data'!$G$28,0,10*ROW('Sanitation Data'!G120))="","",OFFSET('Sanitation Data'!$G$28,0,10*ROW('Sanitation Data'!G120)))</f>
        <v/>
      </c>
      <c r="DA126" s="369" t="str">
        <f ca="1">+IF(OFFSET('Sanitation Data'!$G$29,0,10*ROW('Sanitation Data'!G120))="","",OFFSET('Sanitation Data'!$G$29,0,10*ROW('Sanitation Data'!G120)))</f>
        <v/>
      </c>
      <c r="DB126" s="369" t="str">
        <f ca="1">+IF(OFFSET('Sanitation Data'!$G$30,0,10*ROW('Sanitation Data'!G120))="","",OFFSET('Sanitation Data'!$G$30,0,10*ROW('Sanitation Data'!G120)))</f>
        <v/>
      </c>
      <c r="DC126" s="369" t="str">
        <f ca="1">+IF(OFFSET('Sanitation Data'!$G$31,0,10*ROW('Sanitation Data'!G120))="","",OFFSET('Sanitation Data'!$G$31,0,10*ROW('Sanitation Data'!G120)))</f>
        <v/>
      </c>
      <c r="DD126" s="369" t="str">
        <f ca="1">+IF(OFFSET('Sanitation Data'!$G$32,0,10*ROW('Sanitation Data'!G120))="","",OFFSET('Sanitation Data'!$G$32,0,10*ROW('Sanitation Data'!G120)))</f>
        <v/>
      </c>
      <c r="DE126" s="369" t="str">
        <f ca="1">+IF(OFFSET('Sanitation Data'!$H$28,0,10*ROW('Sanitation Data'!H120))="","",OFFSET('Sanitation Data'!$H$28,0,10*ROW('Sanitation Data'!H120)))</f>
        <v/>
      </c>
      <c r="DF126" s="369" t="str">
        <f ca="1">+IF(OFFSET('Sanitation Data'!$H$29,0,10*ROW('Sanitation Data'!H120))="","",OFFSET('Sanitation Data'!$H$29,0,10*ROW('Sanitation Data'!H120)))</f>
        <v/>
      </c>
      <c r="DG126" s="369" t="str">
        <f ca="1">+IF(OFFSET('Sanitation Data'!$H$30,0,10*ROW('Sanitation Data'!H120))="","",OFFSET('Sanitation Data'!$H$30,0,10*ROW('Sanitation Data'!H120)))</f>
        <v/>
      </c>
      <c r="DH126" s="369" t="str">
        <f ca="1">+IF(OFFSET('Sanitation Data'!$H$31,0,10*ROW('Sanitation Data'!H120))="","",OFFSET('Sanitation Data'!$H$31,0,10*ROW('Sanitation Data'!H120)))</f>
        <v/>
      </c>
      <c r="DI126" s="369" t="str">
        <f ca="1">+IF(OFFSET('Sanitation Data'!$H$32,0,10*ROW('Sanitation Data'!H120))="","",OFFSET('Sanitation Data'!$H$32,0,10*ROW('Sanitation Data'!H120)))</f>
        <v/>
      </c>
      <c r="DJ126" s="369" t="str">
        <f ca="1">+IF(OFFSET('Sanitation Data'!$I$28,0,10*ROW('Sanitation Data'!I120))="","",OFFSET('Sanitation Data'!$I$28,0,10*ROW('Sanitation Data'!I120)))</f>
        <v/>
      </c>
      <c r="DK126" s="369" t="str">
        <f ca="1">+IF(OFFSET('Sanitation Data'!$I$29,0,10*ROW('Sanitation Data'!I120))="","",OFFSET('Sanitation Data'!$I$29,0,10*ROW('Sanitation Data'!I120)))</f>
        <v/>
      </c>
      <c r="DL126" s="369" t="str">
        <f ca="1">+IF(OFFSET('Sanitation Data'!$I$30,0,10*ROW('Sanitation Data'!I120))="","",OFFSET('Sanitation Data'!$I$30,0,10*ROW('Sanitation Data'!I120)))</f>
        <v/>
      </c>
      <c r="DM126" s="369" t="str">
        <f ca="1">+IF(OFFSET('Sanitation Data'!$I$31,0,10*ROW('Sanitation Data'!I120))="","",OFFSET('Sanitation Data'!$I$31,0,10*ROW('Sanitation Data'!I120)))</f>
        <v/>
      </c>
      <c r="DN126" s="369" t="str">
        <f ca="1">+IF(OFFSET('Sanitation Data'!$I$32,0,10*ROW('Sanitation Data'!I120))="","",OFFSET('Sanitation Data'!$I$32,0,10*ROW('Sanitation Data'!I120)))</f>
        <v/>
      </c>
      <c r="DO126" s="369" t="str">
        <f ca="1">+IF(OFFSET('Hygiene Data'!$D$11,0,10*ROW('Hygiene Data'!D120))="","",OFFSET('Hygiene Data'!$D$11,0,10*ROW('Hygiene Data'!D120)))</f>
        <v/>
      </c>
      <c r="DP126" s="369" t="str">
        <f ca="1">+IF(OFFSET('Hygiene Data'!$D$12,0,10*ROW('Hygiene Data'!D120))="","",OFFSET('Hygiene Data'!$D$12,0,10*ROW('Hygiene Data'!D120)))</f>
        <v/>
      </c>
      <c r="DQ126" s="369" t="str">
        <f ca="1">+IF(OFFSET('Hygiene Data'!$D$13,0,10*ROW('Hygiene Data'!D120))="","",OFFSET('Hygiene Data'!$D$13,0,10*ROW('Hygiene Data'!D120)))</f>
        <v/>
      </c>
      <c r="DR126" s="369" t="str">
        <f ca="1">+IF(OFFSET('Hygiene Data'!$E$11,0,10*ROW('Hygiene Data'!E120))="","",OFFSET('Hygiene Data'!$E$11,0,10*ROW('Hygiene Data'!E120)))</f>
        <v/>
      </c>
      <c r="DS126" s="369" t="str">
        <f ca="1">+IF(OFFSET('Hygiene Data'!$E$12,0,10*ROW('Hygiene Data'!E120))="","",OFFSET('Hygiene Data'!$E$12,0,10*ROW('Hygiene Data'!E120)))</f>
        <v/>
      </c>
      <c r="DT126" s="369" t="str">
        <f ca="1">+IF(OFFSET('Hygiene Data'!$E$13,0,10*ROW('Hygiene Data'!E120))="","",OFFSET('Hygiene Data'!$E$13,0,10*ROW('Hygiene Data'!E120)))</f>
        <v/>
      </c>
      <c r="DU126" s="369" t="str">
        <f ca="1">+IF(OFFSET('Hygiene Data'!$F$11,0,10*ROW('Hygiene Data'!F120))="","",OFFSET('Hygiene Data'!$F$11,0,10*ROW('Hygiene Data'!F120)))</f>
        <v/>
      </c>
      <c r="DV126" s="369" t="str">
        <f ca="1">+IF(OFFSET('Hygiene Data'!$F$12,0,10*ROW('Hygiene Data'!F120))="","",OFFSET('Hygiene Data'!$F$12,0,10*ROW('Hygiene Data'!F120)))</f>
        <v/>
      </c>
      <c r="DW126" s="369" t="str">
        <f ca="1">+IF(OFFSET('Hygiene Data'!$F$13,0,10*ROW('Hygiene Data'!F120))="","",OFFSET('Hygiene Data'!$F$13,0,10*ROW('Hygiene Data'!F120)))</f>
        <v/>
      </c>
      <c r="DX126" s="369" t="str">
        <f ca="1">+IF(OFFSET('Hygiene Data'!$G$11,0,10*ROW('Hygiene Data'!G120))="","",OFFSET('Hygiene Data'!$G$11,0,10*ROW('Hygiene Data'!G120)))</f>
        <v/>
      </c>
      <c r="DY126" s="369" t="str">
        <f ca="1">+IF(OFFSET('Hygiene Data'!$G$12,0,10*ROW('Hygiene Data'!G120))="","",OFFSET('Hygiene Data'!$G$12,0,10*ROW('Hygiene Data'!G120)))</f>
        <v/>
      </c>
      <c r="DZ126" s="369" t="str">
        <f ca="1">+IF(OFFSET('Hygiene Data'!$G$13,0,10*ROW('Hygiene Data'!G120))="","",OFFSET('Hygiene Data'!$G$13,0,10*ROW('Hygiene Data'!G120)))</f>
        <v/>
      </c>
      <c r="EA126" s="369" t="str">
        <f ca="1">+IF(OFFSET('Hygiene Data'!$H$11,0,10*ROW('Hygiene Data'!H120))="","",OFFSET('Hygiene Data'!$H$11,0,10*ROW('Hygiene Data'!H120)))</f>
        <v/>
      </c>
      <c r="EB126" s="369" t="str">
        <f ca="1">+IF(OFFSET('Hygiene Data'!$H$12,0,10*ROW('Hygiene Data'!H120))="","",OFFSET('Hygiene Data'!$H$12,0,10*ROW('Hygiene Data'!H120)))</f>
        <v/>
      </c>
      <c r="EC126" s="369" t="str">
        <f ca="1">+IF(OFFSET('Hygiene Data'!$H$13,0,10*ROW('Hygiene Data'!H120))="","",OFFSET('Hygiene Data'!$H$13,0,10*ROW('Hygiene Data'!H120)))</f>
        <v/>
      </c>
      <c r="ED126" s="369" t="str">
        <f ca="1">+IF(OFFSET('Hygiene Data'!$I$11,0,10*ROW('Hygiene Data'!I120))="","",OFFSET('Hygiene Data'!$I$11,0,10*ROW('Hygiene Data'!I120)))</f>
        <v/>
      </c>
      <c r="EE126" s="369" t="str">
        <f ca="1">+IF(OFFSET('Hygiene Data'!$I$12,0,10*ROW('Hygiene Data'!I120))="","",OFFSET('Hygiene Data'!$I$12,0,10*ROW('Hygiene Data'!I120)))</f>
        <v/>
      </c>
      <c r="EF126" s="369" t="str">
        <f ca="1">+IF(OFFSET('Hygiene Data'!$I$13,0,10*ROW('Hygiene Data'!I120))="","",OFFSET('Hygiene Data'!$I$13,0,10*ROW('Hygiene Data'!I120)))</f>
        <v/>
      </c>
    </row>
    <row r="127" spans="1:136" x14ac:dyDescent="0.25">
      <c r="A127" s="478" t="str">
        <f ca="1">+IF(OFFSET('Water Data'!$B$2,0,10*ROW('Water Data'!E121))="","",OFFSET('Water Data'!$B$2,0,10*ROW('Water Data'!E121)))</f>
        <v/>
      </c>
      <c r="B127" s="47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5" t="str">
        <f t="shared" ca="1" si="1"/>
        <v/>
      </c>
      <c r="D127" s="50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9" t="str">
        <f ca="1">+IF(OFFSET('Water Data'!$D$27,0,10*ROW('Water Data'!D121))="","",OFFSET('Water Data'!$D$27,0,10*ROW('Water Data'!D121)))</f>
        <v/>
      </c>
      <c r="BT127" s="369" t="str">
        <f ca="1">+IF(OFFSET('Water Data'!$D$28,0,10*ROW('Water Data'!D121))="","",OFFSET('Water Data'!$D$28,0,10*ROW('Water Data'!D121)))</f>
        <v/>
      </c>
      <c r="BU127" s="369" t="str">
        <f ca="1">+IF(OFFSET('Water Data'!$D$29,0,10*ROW('Water Data'!D121))="","",OFFSET('Water Data'!$D$29,0,10*ROW('Water Data'!D121)))</f>
        <v/>
      </c>
      <c r="BV127" s="369" t="str">
        <f ca="1">+IF(OFFSET('Water Data'!$E$27,0,10*ROW('Water Data'!E121))="","",OFFSET('Water Data'!$E$27,0,10*ROW('Water Data'!E121)))</f>
        <v/>
      </c>
      <c r="BW127" s="369" t="str">
        <f ca="1">+IF(OFFSET('Water Data'!$E$28,0,10*ROW('Water Data'!E121))="","",OFFSET('Water Data'!$E$28,0,10*ROW('Water Data'!E121)))</f>
        <v/>
      </c>
      <c r="BX127" s="369" t="str">
        <f ca="1">+IF(OFFSET('Water Data'!$E$29,0,10*ROW('Water Data'!E121))="","",OFFSET('Water Data'!$E$29,0,10*ROW('Water Data'!E121)))</f>
        <v/>
      </c>
      <c r="BY127" s="369" t="str">
        <f ca="1">+IF(OFFSET('Water Data'!$F$27,0,10*ROW('Water Data'!F121))="","",OFFSET('Water Data'!$F$27,0,10*ROW('Water Data'!F121)))</f>
        <v/>
      </c>
      <c r="BZ127" s="369" t="str">
        <f ca="1">+IF(OFFSET('Water Data'!$F$28,0,10*ROW('Water Data'!F121))="","",OFFSET('Water Data'!$F$28,0,10*ROW('Water Data'!F121)))</f>
        <v/>
      </c>
      <c r="CA127" s="369" t="str">
        <f ca="1">+IF(OFFSET('Water Data'!$F$29,0,10*ROW('Water Data'!F121))="","",OFFSET('Water Data'!$F$29,0,10*ROW('Water Data'!F121)))</f>
        <v/>
      </c>
      <c r="CB127" s="369" t="str">
        <f ca="1">+IF(OFFSET('Water Data'!$G$27,0,10*ROW('Water Data'!G121))="","",OFFSET('Water Data'!$G$27,0,10*ROW('Water Data'!G121)))</f>
        <v/>
      </c>
      <c r="CC127" s="369" t="str">
        <f ca="1">+IF(OFFSET('Water Data'!$G$28,0,10*ROW('Water Data'!G121))="","",OFFSET('Water Data'!$G$28,0,10*ROW('Water Data'!G121)))</f>
        <v/>
      </c>
      <c r="CD127" s="369" t="str">
        <f ca="1">+IF(OFFSET('Water Data'!$G$29,0,10*ROW('Water Data'!G121))="","",OFFSET('Water Data'!$G$29,0,10*ROW('Water Data'!G121)))</f>
        <v/>
      </c>
      <c r="CE127" s="369" t="str">
        <f ca="1">+IF(OFFSET('Water Data'!$H$27,0,10*ROW('Water Data'!H121))="","",OFFSET('Water Data'!$H$27,0,10*ROW('Water Data'!H121)))</f>
        <v/>
      </c>
      <c r="CF127" s="369" t="str">
        <f ca="1">+IF(OFFSET('Water Data'!$H$28,0,10*ROW('Water Data'!H121))="","",OFFSET('Water Data'!$H$28,0,10*ROW('Water Data'!H121)))</f>
        <v/>
      </c>
      <c r="CG127" s="369" t="str">
        <f ca="1">+IF(OFFSET('Water Data'!$H$29,0,10*ROW('Water Data'!H121))="","",OFFSET('Water Data'!$H$29,0,10*ROW('Water Data'!H121)))</f>
        <v/>
      </c>
      <c r="CH127" s="369" t="str">
        <f ca="1">+IF(OFFSET('Water Data'!$I$27,0,10*ROW('Water Data'!I121))="","",OFFSET('Water Data'!$I$27,0,10*ROW('Water Data'!I121)))</f>
        <v/>
      </c>
      <c r="CI127" s="369" t="str">
        <f ca="1">+IF(OFFSET('Water Data'!$I$28,0,10*ROW('Water Data'!I121))="","",OFFSET('Water Data'!$I$28,0,10*ROW('Water Data'!I121)))</f>
        <v/>
      </c>
      <c r="CJ127" s="369" t="str">
        <f ca="1">+IF(OFFSET('Water Data'!$I$29,0,10*ROW('Water Data'!I121))="","",OFFSET('Water Data'!$I$29,0,10*ROW('Water Data'!I121)))</f>
        <v/>
      </c>
      <c r="CK127" s="369" t="str">
        <f ca="1">+IF(OFFSET('Sanitation Data'!$D$28,0,10*ROW('Sanitation Data'!D121))="","",OFFSET('Sanitation Data'!$D$28,0,10*ROW('Sanitation Data'!D121)))</f>
        <v/>
      </c>
      <c r="CL127" s="369" t="str">
        <f ca="1">+IF(OFFSET('Sanitation Data'!$D$29,0,10*ROW('Sanitation Data'!D121))="","",OFFSET('Sanitation Data'!$D$29,0,10*ROW('Sanitation Data'!D121)))</f>
        <v/>
      </c>
      <c r="CM127" s="369" t="str">
        <f ca="1">+IF(OFFSET('Sanitation Data'!$D$30,0,10*ROW('Sanitation Data'!D121))="","",OFFSET('Sanitation Data'!$D$30,0,10*ROW('Sanitation Data'!D121)))</f>
        <v/>
      </c>
      <c r="CN127" s="369" t="str">
        <f ca="1">+IF(OFFSET('Sanitation Data'!$D$31,0,10*ROW('Sanitation Data'!D121))="","",OFFSET('Sanitation Data'!$D$31,0,10*ROW('Sanitation Data'!D121)))</f>
        <v/>
      </c>
      <c r="CO127" s="369" t="str">
        <f ca="1">+IF(OFFSET('Sanitation Data'!$D$32,0,10*ROW('Sanitation Data'!D121))="","",OFFSET('Sanitation Data'!$D$32,0,10*ROW('Sanitation Data'!D121)))</f>
        <v/>
      </c>
      <c r="CP127" s="369" t="str">
        <f ca="1">+IF(OFFSET('Sanitation Data'!$E$28,0,10*ROW('Sanitation Data'!E121))="","",OFFSET('Sanitation Data'!$E$28,0,10*ROW('Sanitation Data'!E121)))</f>
        <v/>
      </c>
      <c r="CQ127" s="369" t="str">
        <f ca="1">+IF(OFFSET('Sanitation Data'!$E$29,0,10*ROW('Sanitation Data'!E121))="","",OFFSET('Sanitation Data'!$E$29,0,10*ROW('Sanitation Data'!E121)))</f>
        <v/>
      </c>
      <c r="CR127" s="369" t="str">
        <f ca="1">+IF(OFFSET('Sanitation Data'!$E$30,0,10*ROW('Sanitation Data'!E121))="","",OFFSET('Sanitation Data'!$E$30,0,10*ROW('Sanitation Data'!E121)))</f>
        <v/>
      </c>
      <c r="CS127" s="369" t="str">
        <f ca="1">+IF(OFFSET('Sanitation Data'!$E$31,0,10*ROW('Sanitation Data'!E121))="","",OFFSET('Sanitation Data'!$E$31,0,10*ROW('Sanitation Data'!E121)))</f>
        <v/>
      </c>
      <c r="CT127" s="369" t="str">
        <f ca="1">+IF(OFFSET('Sanitation Data'!$E$32,0,10*ROW('Sanitation Data'!E121))="","",OFFSET('Sanitation Data'!$E$32,0,10*ROW('Sanitation Data'!E121)))</f>
        <v/>
      </c>
      <c r="CU127" s="369" t="str">
        <f ca="1">+IF(OFFSET('Sanitation Data'!$F$28,0,10*ROW('Sanitation Data'!F121))="","",OFFSET('Sanitation Data'!$F$28,0,10*ROW('Sanitation Data'!F121)))</f>
        <v/>
      </c>
      <c r="CV127" s="369" t="str">
        <f ca="1">+IF(OFFSET('Sanitation Data'!$F$29,0,10*ROW('Sanitation Data'!F121))="","",OFFSET('Sanitation Data'!$F$29,0,10*ROW('Sanitation Data'!F121)))</f>
        <v/>
      </c>
      <c r="CW127" s="369" t="str">
        <f ca="1">+IF(OFFSET('Sanitation Data'!$F$30,0,10*ROW('Sanitation Data'!F121))="","",OFFSET('Sanitation Data'!$F$30,0,10*ROW('Sanitation Data'!F121)))</f>
        <v/>
      </c>
      <c r="CX127" s="369" t="str">
        <f ca="1">+IF(OFFSET('Sanitation Data'!$F$31,0,10*ROW('Sanitation Data'!F121))="","",OFFSET('Sanitation Data'!$F$31,0,10*ROW('Sanitation Data'!F121)))</f>
        <v/>
      </c>
      <c r="CY127" s="369" t="str">
        <f ca="1">+IF(OFFSET('Sanitation Data'!$F$32,0,10*ROW('Sanitation Data'!F121))="","",OFFSET('Sanitation Data'!$F$32,0,10*ROW('Sanitation Data'!F121)))</f>
        <v/>
      </c>
      <c r="CZ127" s="369" t="str">
        <f ca="1">+IF(OFFSET('Sanitation Data'!$G$28,0,10*ROW('Sanitation Data'!G121))="","",OFFSET('Sanitation Data'!$G$28,0,10*ROW('Sanitation Data'!G121)))</f>
        <v/>
      </c>
      <c r="DA127" s="369" t="str">
        <f ca="1">+IF(OFFSET('Sanitation Data'!$G$29,0,10*ROW('Sanitation Data'!G121))="","",OFFSET('Sanitation Data'!$G$29,0,10*ROW('Sanitation Data'!G121)))</f>
        <v/>
      </c>
      <c r="DB127" s="369" t="str">
        <f ca="1">+IF(OFFSET('Sanitation Data'!$G$30,0,10*ROW('Sanitation Data'!G121))="","",OFFSET('Sanitation Data'!$G$30,0,10*ROW('Sanitation Data'!G121)))</f>
        <v/>
      </c>
      <c r="DC127" s="369" t="str">
        <f ca="1">+IF(OFFSET('Sanitation Data'!$G$31,0,10*ROW('Sanitation Data'!G121))="","",OFFSET('Sanitation Data'!$G$31,0,10*ROW('Sanitation Data'!G121)))</f>
        <v/>
      </c>
      <c r="DD127" s="369" t="str">
        <f ca="1">+IF(OFFSET('Sanitation Data'!$G$32,0,10*ROW('Sanitation Data'!G121))="","",OFFSET('Sanitation Data'!$G$32,0,10*ROW('Sanitation Data'!G121)))</f>
        <v/>
      </c>
      <c r="DE127" s="369" t="str">
        <f ca="1">+IF(OFFSET('Sanitation Data'!$H$28,0,10*ROW('Sanitation Data'!H121))="","",OFFSET('Sanitation Data'!$H$28,0,10*ROW('Sanitation Data'!H121)))</f>
        <v/>
      </c>
      <c r="DF127" s="369" t="str">
        <f ca="1">+IF(OFFSET('Sanitation Data'!$H$29,0,10*ROW('Sanitation Data'!H121))="","",OFFSET('Sanitation Data'!$H$29,0,10*ROW('Sanitation Data'!H121)))</f>
        <v/>
      </c>
      <c r="DG127" s="369" t="str">
        <f ca="1">+IF(OFFSET('Sanitation Data'!$H$30,0,10*ROW('Sanitation Data'!H121))="","",OFFSET('Sanitation Data'!$H$30,0,10*ROW('Sanitation Data'!H121)))</f>
        <v/>
      </c>
      <c r="DH127" s="369" t="str">
        <f ca="1">+IF(OFFSET('Sanitation Data'!$H$31,0,10*ROW('Sanitation Data'!H121))="","",OFFSET('Sanitation Data'!$H$31,0,10*ROW('Sanitation Data'!H121)))</f>
        <v/>
      </c>
      <c r="DI127" s="369" t="str">
        <f ca="1">+IF(OFFSET('Sanitation Data'!$H$32,0,10*ROW('Sanitation Data'!H121))="","",OFFSET('Sanitation Data'!$H$32,0,10*ROW('Sanitation Data'!H121)))</f>
        <v/>
      </c>
      <c r="DJ127" s="369" t="str">
        <f ca="1">+IF(OFFSET('Sanitation Data'!$I$28,0,10*ROW('Sanitation Data'!I121))="","",OFFSET('Sanitation Data'!$I$28,0,10*ROW('Sanitation Data'!I121)))</f>
        <v/>
      </c>
      <c r="DK127" s="369" t="str">
        <f ca="1">+IF(OFFSET('Sanitation Data'!$I$29,0,10*ROW('Sanitation Data'!I121))="","",OFFSET('Sanitation Data'!$I$29,0,10*ROW('Sanitation Data'!I121)))</f>
        <v/>
      </c>
      <c r="DL127" s="369" t="str">
        <f ca="1">+IF(OFFSET('Sanitation Data'!$I$30,0,10*ROW('Sanitation Data'!I121))="","",OFFSET('Sanitation Data'!$I$30,0,10*ROW('Sanitation Data'!I121)))</f>
        <v/>
      </c>
      <c r="DM127" s="369" t="str">
        <f ca="1">+IF(OFFSET('Sanitation Data'!$I$31,0,10*ROW('Sanitation Data'!I121))="","",OFFSET('Sanitation Data'!$I$31,0,10*ROW('Sanitation Data'!I121)))</f>
        <v/>
      </c>
      <c r="DN127" s="369" t="str">
        <f ca="1">+IF(OFFSET('Sanitation Data'!$I$32,0,10*ROW('Sanitation Data'!I121))="","",OFFSET('Sanitation Data'!$I$32,0,10*ROW('Sanitation Data'!I121)))</f>
        <v/>
      </c>
      <c r="DO127" s="369" t="str">
        <f ca="1">+IF(OFFSET('Hygiene Data'!$D$11,0,10*ROW('Hygiene Data'!D121))="","",OFFSET('Hygiene Data'!$D$11,0,10*ROW('Hygiene Data'!D121)))</f>
        <v/>
      </c>
      <c r="DP127" s="369" t="str">
        <f ca="1">+IF(OFFSET('Hygiene Data'!$D$12,0,10*ROW('Hygiene Data'!D121))="","",OFFSET('Hygiene Data'!$D$12,0,10*ROW('Hygiene Data'!D121)))</f>
        <v/>
      </c>
      <c r="DQ127" s="369" t="str">
        <f ca="1">+IF(OFFSET('Hygiene Data'!$D$13,0,10*ROW('Hygiene Data'!D121))="","",OFFSET('Hygiene Data'!$D$13,0,10*ROW('Hygiene Data'!D121)))</f>
        <v/>
      </c>
      <c r="DR127" s="369" t="str">
        <f ca="1">+IF(OFFSET('Hygiene Data'!$E$11,0,10*ROW('Hygiene Data'!E121))="","",OFFSET('Hygiene Data'!$E$11,0,10*ROW('Hygiene Data'!E121)))</f>
        <v/>
      </c>
      <c r="DS127" s="369" t="str">
        <f ca="1">+IF(OFFSET('Hygiene Data'!$E$12,0,10*ROW('Hygiene Data'!E121))="","",OFFSET('Hygiene Data'!$E$12,0,10*ROW('Hygiene Data'!E121)))</f>
        <v/>
      </c>
      <c r="DT127" s="369" t="str">
        <f ca="1">+IF(OFFSET('Hygiene Data'!$E$13,0,10*ROW('Hygiene Data'!E121))="","",OFFSET('Hygiene Data'!$E$13,0,10*ROW('Hygiene Data'!E121)))</f>
        <v/>
      </c>
      <c r="DU127" s="369" t="str">
        <f ca="1">+IF(OFFSET('Hygiene Data'!$F$11,0,10*ROW('Hygiene Data'!F121))="","",OFFSET('Hygiene Data'!$F$11,0,10*ROW('Hygiene Data'!F121)))</f>
        <v/>
      </c>
      <c r="DV127" s="369" t="str">
        <f ca="1">+IF(OFFSET('Hygiene Data'!$F$12,0,10*ROW('Hygiene Data'!F121))="","",OFFSET('Hygiene Data'!$F$12,0,10*ROW('Hygiene Data'!F121)))</f>
        <v/>
      </c>
      <c r="DW127" s="369" t="str">
        <f ca="1">+IF(OFFSET('Hygiene Data'!$F$13,0,10*ROW('Hygiene Data'!F121))="","",OFFSET('Hygiene Data'!$F$13,0,10*ROW('Hygiene Data'!F121)))</f>
        <v/>
      </c>
      <c r="DX127" s="369" t="str">
        <f ca="1">+IF(OFFSET('Hygiene Data'!$G$11,0,10*ROW('Hygiene Data'!G121))="","",OFFSET('Hygiene Data'!$G$11,0,10*ROW('Hygiene Data'!G121)))</f>
        <v/>
      </c>
      <c r="DY127" s="369" t="str">
        <f ca="1">+IF(OFFSET('Hygiene Data'!$G$12,0,10*ROW('Hygiene Data'!G121))="","",OFFSET('Hygiene Data'!$G$12,0,10*ROW('Hygiene Data'!G121)))</f>
        <v/>
      </c>
      <c r="DZ127" s="369" t="str">
        <f ca="1">+IF(OFFSET('Hygiene Data'!$G$13,0,10*ROW('Hygiene Data'!G121))="","",OFFSET('Hygiene Data'!$G$13,0,10*ROW('Hygiene Data'!G121)))</f>
        <v/>
      </c>
      <c r="EA127" s="369" t="str">
        <f ca="1">+IF(OFFSET('Hygiene Data'!$H$11,0,10*ROW('Hygiene Data'!H121))="","",OFFSET('Hygiene Data'!$H$11,0,10*ROW('Hygiene Data'!H121)))</f>
        <v/>
      </c>
      <c r="EB127" s="369" t="str">
        <f ca="1">+IF(OFFSET('Hygiene Data'!$H$12,0,10*ROW('Hygiene Data'!H121))="","",OFFSET('Hygiene Data'!$H$12,0,10*ROW('Hygiene Data'!H121)))</f>
        <v/>
      </c>
      <c r="EC127" s="369" t="str">
        <f ca="1">+IF(OFFSET('Hygiene Data'!$H$13,0,10*ROW('Hygiene Data'!H121))="","",OFFSET('Hygiene Data'!$H$13,0,10*ROW('Hygiene Data'!H121)))</f>
        <v/>
      </c>
      <c r="ED127" s="369" t="str">
        <f ca="1">+IF(OFFSET('Hygiene Data'!$I$11,0,10*ROW('Hygiene Data'!I121))="","",OFFSET('Hygiene Data'!$I$11,0,10*ROW('Hygiene Data'!I121)))</f>
        <v/>
      </c>
      <c r="EE127" s="369" t="str">
        <f ca="1">+IF(OFFSET('Hygiene Data'!$I$12,0,10*ROW('Hygiene Data'!I121))="","",OFFSET('Hygiene Data'!$I$12,0,10*ROW('Hygiene Data'!I121)))</f>
        <v/>
      </c>
      <c r="EF127" s="369" t="str">
        <f ca="1">+IF(OFFSET('Hygiene Data'!$I$13,0,10*ROW('Hygiene Data'!I121))="","",OFFSET('Hygiene Data'!$I$13,0,10*ROW('Hygiene Data'!I121)))</f>
        <v/>
      </c>
    </row>
    <row r="128" spans="1:136" x14ac:dyDescent="0.25">
      <c r="A128" s="478" t="str">
        <f ca="1">+IF(OFFSET('Water Data'!$B$2,0,10*ROW('Water Data'!E122))="","",OFFSET('Water Data'!$B$2,0,10*ROW('Water Data'!E122)))</f>
        <v/>
      </c>
      <c r="B128" s="47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5" t="str">
        <f t="shared" ca="1" si="1"/>
        <v/>
      </c>
      <c r="D128" s="50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9" t="str">
        <f ca="1">+IF(OFFSET('Water Data'!$D$27,0,10*ROW('Water Data'!D122))="","",OFFSET('Water Data'!$D$27,0,10*ROW('Water Data'!D122)))</f>
        <v/>
      </c>
      <c r="BT128" s="369" t="str">
        <f ca="1">+IF(OFFSET('Water Data'!$D$28,0,10*ROW('Water Data'!D122))="","",OFFSET('Water Data'!$D$28,0,10*ROW('Water Data'!D122)))</f>
        <v/>
      </c>
      <c r="BU128" s="369" t="str">
        <f ca="1">+IF(OFFSET('Water Data'!$D$29,0,10*ROW('Water Data'!D122))="","",OFFSET('Water Data'!$D$29,0,10*ROW('Water Data'!D122)))</f>
        <v/>
      </c>
      <c r="BV128" s="369" t="str">
        <f ca="1">+IF(OFFSET('Water Data'!$E$27,0,10*ROW('Water Data'!E122))="","",OFFSET('Water Data'!$E$27,0,10*ROW('Water Data'!E122)))</f>
        <v/>
      </c>
      <c r="BW128" s="369" t="str">
        <f ca="1">+IF(OFFSET('Water Data'!$E$28,0,10*ROW('Water Data'!E122))="","",OFFSET('Water Data'!$E$28,0,10*ROW('Water Data'!E122)))</f>
        <v/>
      </c>
      <c r="BX128" s="369" t="str">
        <f ca="1">+IF(OFFSET('Water Data'!$E$29,0,10*ROW('Water Data'!E122))="","",OFFSET('Water Data'!$E$29,0,10*ROW('Water Data'!E122)))</f>
        <v/>
      </c>
      <c r="BY128" s="369" t="str">
        <f ca="1">+IF(OFFSET('Water Data'!$F$27,0,10*ROW('Water Data'!F122))="","",OFFSET('Water Data'!$F$27,0,10*ROW('Water Data'!F122)))</f>
        <v/>
      </c>
      <c r="BZ128" s="369" t="str">
        <f ca="1">+IF(OFFSET('Water Data'!$F$28,0,10*ROW('Water Data'!F122))="","",OFFSET('Water Data'!$F$28,0,10*ROW('Water Data'!F122)))</f>
        <v/>
      </c>
      <c r="CA128" s="369" t="str">
        <f ca="1">+IF(OFFSET('Water Data'!$F$29,0,10*ROW('Water Data'!F122))="","",OFFSET('Water Data'!$F$29,0,10*ROW('Water Data'!F122)))</f>
        <v/>
      </c>
      <c r="CB128" s="369" t="str">
        <f ca="1">+IF(OFFSET('Water Data'!$G$27,0,10*ROW('Water Data'!G122))="","",OFFSET('Water Data'!$G$27,0,10*ROW('Water Data'!G122)))</f>
        <v/>
      </c>
      <c r="CC128" s="369" t="str">
        <f ca="1">+IF(OFFSET('Water Data'!$G$28,0,10*ROW('Water Data'!G122))="","",OFFSET('Water Data'!$G$28,0,10*ROW('Water Data'!G122)))</f>
        <v/>
      </c>
      <c r="CD128" s="369" t="str">
        <f ca="1">+IF(OFFSET('Water Data'!$G$29,0,10*ROW('Water Data'!G122))="","",OFFSET('Water Data'!$G$29,0,10*ROW('Water Data'!G122)))</f>
        <v/>
      </c>
      <c r="CE128" s="369" t="str">
        <f ca="1">+IF(OFFSET('Water Data'!$H$27,0,10*ROW('Water Data'!H122))="","",OFFSET('Water Data'!$H$27,0,10*ROW('Water Data'!H122)))</f>
        <v/>
      </c>
      <c r="CF128" s="369" t="str">
        <f ca="1">+IF(OFFSET('Water Data'!$H$28,0,10*ROW('Water Data'!H122))="","",OFFSET('Water Data'!$H$28,0,10*ROW('Water Data'!H122)))</f>
        <v/>
      </c>
      <c r="CG128" s="369" t="str">
        <f ca="1">+IF(OFFSET('Water Data'!$H$29,0,10*ROW('Water Data'!H122))="","",OFFSET('Water Data'!$H$29,0,10*ROW('Water Data'!H122)))</f>
        <v/>
      </c>
      <c r="CH128" s="369" t="str">
        <f ca="1">+IF(OFFSET('Water Data'!$I$27,0,10*ROW('Water Data'!I122))="","",OFFSET('Water Data'!$I$27,0,10*ROW('Water Data'!I122)))</f>
        <v/>
      </c>
      <c r="CI128" s="369" t="str">
        <f ca="1">+IF(OFFSET('Water Data'!$I$28,0,10*ROW('Water Data'!I122))="","",OFFSET('Water Data'!$I$28,0,10*ROW('Water Data'!I122)))</f>
        <v/>
      </c>
      <c r="CJ128" s="369" t="str">
        <f ca="1">+IF(OFFSET('Water Data'!$I$29,0,10*ROW('Water Data'!I122))="","",OFFSET('Water Data'!$I$29,0,10*ROW('Water Data'!I122)))</f>
        <v/>
      </c>
      <c r="CK128" s="369" t="str">
        <f ca="1">+IF(OFFSET('Sanitation Data'!$D$28,0,10*ROW('Sanitation Data'!D122))="","",OFFSET('Sanitation Data'!$D$28,0,10*ROW('Sanitation Data'!D122)))</f>
        <v/>
      </c>
      <c r="CL128" s="369" t="str">
        <f ca="1">+IF(OFFSET('Sanitation Data'!$D$29,0,10*ROW('Sanitation Data'!D122))="","",OFFSET('Sanitation Data'!$D$29,0,10*ROW('Sanitation Data'!D122)))</f>
        <v/>
      </c>
      <c r="CM128" s="369" t="str">
        <f ca="1">+IF(OFFSET('Sanitation Data'!$D$30,0,10*ROW('Sanitation Data'!D122))="","",OFFSET('Sanitation Data'!$D$30,0,10*ROW('Sanitation Data'!D122)))</f>
        <v/>
      </c>
      <c r="CN128" s="369" t="str">
        <f ca="1">+IF(OFFSET('Sanitation Data'!$D$31,0,10*ROW('Sanitation Data'!D122))="","",OFFSET('Sanitation Data'!$D$31,0,10*ROW('Sanitation Data'!D122)))</f>
        <v/>
      </c>
      <c r="CO128" s="369" t="str">
        <f ca="1">+IF(OFFSET('Sanitation Data'!$D$32,0,10*ROW('Sanitation Data'!D122))="","",OFFSET('Sanitation Data'!$D$32,0,10*ROW('Sanitation Data'!D122)))</f>
        <v/>
      </c>
      <c r="CP128" s="369" t="str">
        <f ca="1">+IF(OFFSET('Sanitation Data'!$E$28,0,10*ROW('Sanitation Data'!E122))="","",OFFSET('Sanitation Data'!$E$28,0,10*ROW('Sanitation Data'!E122)))</f>
        <v/>
      </c>
      <c r="CQ128" s="369" t="str">
        <f ca="1">+IF(OFFSET('Sanitation Data'!$E$29,0,10*ROW('Sanitation Data'!E122))="","",OFFSET('Sanitation Data'!$E$29,0,10*ROW('Sanitation Data'!E122)))</f>
        <v/>
      </c>
      <c r="CR128" s="369" t="str">
        <f ca="1">+IF(OFFSET('Sanitation Data'!$E$30,0,10*ROW('Sanitation Data'!E122))="","",OFFSET('Sanitation Data'!$E$30,0,10*ROW('Sanitation Data'!E122)))</f>
        <v/>
      </c>
      <c r="CS128" s="369" t="str">
        <f ca="1">+IF(OFFSET('Sanitation Data'!$E$31,0,10*ROW('Sanitation Data'!E122))="","",OFFSET('Sanitation Data'!$E$31,0,10*ROW('Sanitation Data'!E122)))</f>
        <v/>
      </c>
      <c r="CT128" s="369" t="str">
        <f ca="1">+IF(OFFSET('Sanitation Data'!$E$32,0,10*ROW('Sanitation Data'!E122))="","",OFFSET('Sanitation Data'!$E$32,0,10*ROW('Sanitation Data'!E122)))</f>
        <v/>
      </c>
      <c r="CU128" s="369" t="str">
        <f ca="1">+IF(OFFSET('Sanitation Data'!$F$28,0,10*ROW('Sanitation Data'!F122))="","",OFFSET('Sanitation Data'!$F$28,0,10*ROW('Sanitation Data'!F122)))</f>
        <v/>
      </c>
      <c r="CV128" s="369" t="str">
        <f ca="1">+IF(OFFSET('Sanitation Data'!$F$29,0,10*ROW('Sanitation Data'!F122))="","",OFFSET('Sanitation Data'!$F$29,0,10*ROW('Sanitation Data'!F122)))</f>
        <v/>
      </c>
      <c r="CW128" s="369" t="str">
        <f ca="1">+IF(OFFSET('Sanitation Data'!$F$30,0,10*ROW('Sanitation Data'!F122))="","",OFFSET('Sanitation Data'!$F$30,0,10*ROW('Sanitation Data'!F122)))</f>
        <v/>
      </c>
      <c r="CX128" s="369" t="str">
        <f ca="1">+IF(OFFSET('Sanitation Data'!$F$31,0,10*ROW('Sanitation Data'!F122))="","",OFFSET('Sanitation Data'!$F$31,0,10*ROW('Sanitation Data'!F122)))</f>
        <v/>
      </c>
      <c r="CY128" s="369" t="str">
        <f ca="1">+IF(OFFSET('Sanitation Data'!$F$32,0,10*ROW('Sanitation Data'!F122))="","",OFFSET('Sanitation Data'!$F$32,0,10*ROW('Sanitation Data'!F122)))</f>
        <v/>
      </c>
      <c r="CZ128" s="369" t="str">
        <f ca="1">+IF(OFFSET('Sanitation Data'!$G$28,0,10*ROW('Sanitation Data'!G122))="","",OFFSET('Sanitation Data'!$G$28,0,10*ROW('Sanitation Data'!G122)))</f>
        <v/>
      </c>
      <c r="DA128" s="369" t="str">
        <f ca="1">+IF(OFFSET('Sanitation Data'!$G$29,0,10*ROW('Sanitation Data'!G122))="","",OFFSET('Sanitation Data'!$G$29,0,10*ROW('Sanitation Data'!G122)))</f>
        <v/>
      </c>
      <c r="DB128" s="369" t="str">
        <f ca="1">+IF(OFFSET('Sanitation Data'!$G$30,0,10*ROW('Sanitation Data'!G122))="","",OFFSET('Sanitation Data'!$G$30,0,10*ROW('Sanitation Data'!G122)))</f>
        <v/>
      </c>
      <c r="DC128" s="369" t="str">
        <f ca="1">+IF(OFFSET('Sanitation Data'!$G$31,0,10*ROW('Sanitation Data'!G122))="","",OFFSET('Sanitation Data'!$G$31,0,10*ROW('Sanitation Data'!G122)))</f>
        <v/>
      </c>
      <c r="DD128" s="369" t="str">
        <f ca="1">+IF(OFFSET('Sanitation Data'!$G$32,0,10*ROW('Sanitation Data'!G122))="","",OFFSET('Sanitation Data'!$G$32,0,10*ROW('Sanitation Data'!G122)))</f>
        <v/>
      </c>
      <c r="DE128" s="369" t="str">
        <f ca="1">+IF(OFFSET('Sanitation Data'!$H$28,0,10*ROW('Sanitation Data'!H122))="","",OFFSET('Sanitation Data'!$H$28,0,10*ROW('Sanitation Data'!H122)))</f>
        <v/>
      </c>
      <c r="DF128" s="369" t="str">
        <f ca="1">+IF(OFFSET('Sanitation Data'!$H$29,0,10*ROW('Sanitation Data'!H122))="","",OFFSET('Sanitation Data'!$H$29,0,10*ROW('Sanitation Data'!H122)))</f>
        <v/>
      </c>
      <c r="DG128" s="369" t="str">
        <f ca="1">+IF(OFFSET('Sanitation Data'!$H$30,0,10*ROW('Sanitation Data'!H122))="","",OFFSET('Sanitation Data'!$H$30,0,10*ROW('Sanitation Data'!H122)))</f>
        <v/>
      </c>
      <c r="DH128" s="369" t="str">
        <f ca="1">+IF(OFFSET('Sanitation Data'!$H$31,0,10*ROW('Sanitation Data'!H122))="","",OFFSET('Sanitation Data'!$H$31,0,10*ROW('Sanitation Data'!H122)))</f>
        <v/>
      </c>
      <c r="DI128" s="369" t="str">
        <f ca="1">+IF(OFFSET('Sanitation Data'!$H$32,0,10*ROW('Sanitation Data'!H122))="","",OFFSET('Sanitation Data'!$H$32,0,10*ROW('Sanitation Data'!H122)))</f>
        <v/>
      </c>
      <c r="DJ128" s="369" t="str">
        <f ca="1">+IF(OFFSET('Sanitation Data'!$I$28,0,10*ROW('Sanitation Data'!I122))="","",OFFSET('Sanitation Data'!$I$28,0,10*ROW('Sanitation Data'!I122)))</f>
        <v/>
      </c>
      <c r="DK128" s="369" t="str">
        <f ca="1">+IF(OFFSET('Sanitation Data'!$I$29,0,10*ROW('Sanitation Data'!I122))="","",OFFSET('Sanitation Data'!$I$29,0,10*ROW('Sanitation Data'!I122)))</f>
        <v/>
      </c>
      <c r="DL128" s="369" t="str">
        <f ca="1">+IF(OFFSET('Sanitation Data'!$I$30,0,10*ROW('Sanitation Data'!I122))="","",OFFSET('Sanitation Data'!$I$30,0,10*ROW('Sanitation Data'!I122)))</f>
        <v/>
      </c>
      <c r="DM128" s="369" t="str">
        <f ca="1">+IF(OFFSET('Sanitation Data'!$I$31,0,10*ROW('Sanitation Data'!I122))="","",OFFSET('Sanitation Data'!$I$31,0,10*ROW('Sanitation Data'!I122)))</f>
        <v/>
      </c>
      <c r="DN128" s="369" t="str">
        <f ca="1">+IF(OFFSET('Sanitation Data'!$I$32,0,10*ROW('Sanitation Data'!I122))="","",OFFSET('Sanitation Data'!$I$32,0,10*ROW('Sanitation Data'!I122)))</f>
        <v/>
      </c>
      <c r="DO128" s="369" t="str">
        <f ca="1">+IF(OFFSET('Hygiene Data'!$D$11,0,10*ROW('Hygiene Data'!D122))="","",OFFSET('Hygiene Data'!$D$11,0,10*ROW('Hygiene Data'!D122)))</f>
        <v/>
      </c>
      <c r="DP128" s="369" t="str">
        <f ca="1">+IF(OFFSET('Hygiene Data'!$D$12,0,10*ROW('Hygiene Data'!D122))="","",OFFSET('Hygiene Data'!$D$12,0,10*ROW('Hygiene Data'!D122)))</f>
        <v/>
      </c>
      <c r="DQ128" s="369" t="str">
        <f ca="1">+IF(OFFSET('Hygiene Data'!$D$13,0,10*ROW('Hygiene Data'!D122))="","",OFFSET('Hygiene Data'!$D$13,0,10*ROW('Hygiene Data'!D122)))</f>
        <v/>
      </c>
      <c r="DR128" s="369" t="str">
        <f ca="1">+IF(OFFSET('Hygiene Data'!$E$11,0,10*ROW('Hygiene Data'!E122))="","",OFFSET('Hygiene Data'!$E$11,0,10*ROW('Hygiene Data'!E122)))</f>
        <v/>
      </c>
      <c r="DS128" s="369" t="str">
        <f ca="1">+IF(OFFSET('Hygiene Data'!$E$12,0,10*ROW('Hygiene Data'!E122))="","",OFFSET('Hygiene Data'!$E$12,0,10*ROW('Hygiene Data'!E122)))</f>
        <v/>
      </c>
      <c r="DT128" s="369" t="str">
        <f ca="1">+IF(OFFSET('Hygiene Data'!$E$13,0,10*ROW('Hygiene Data'!E122))="","",OFFSET('Hygiene Data'!$E$13,0,10*ROW('Hygiene Data'!E122)))</f>
        <v/>
      </c>
      <c r="DU128" s="369" t="str">
        <f ca="1">+IF(OFFSET('Hygiene Data'!$F$11,0,10*ROW('Hygiene Data'!F122))="","",OFFSET('Hygiene Data'!$F$11,0,10*ROW('Hygiene Data'!F122)))</f>
        <v/>
      </c>
      <c r="DV128" s="369" t="str">
        <f ca="1">+IF(OFFSET('Hygiene Data'!$F$12,0,10*ROW('Hygiene Data'!F122))="","",OFFSET('Hygiene Data'!$F$12,0,10*ROW('Hygiene Data'!F122)))</f>
        <v/>
      </c>
      <c r="DW128" s="369" t="str">
        <f ca="1">+IF(OFFSET('Hygiene Data'!$F$13,0,10*ROW('Hygiene Data'!F122))="","",OFFSET('Hygiene Data'!$F$13,0,10*ROW('Hygiene Data'!F122)))</f>
        <v/>
      </c>
      <c r="DX128" s="369" t="str">
        <f ca="1">+IF(OFFSET('Hygiene Data'!$G$11,0,10*ROW('Hygiene Data'!G122))="","",OFFSET('Hygiene Data'!$G$11,0,10*ROW('Hygiene Data'!G122)))</f>
        <v/>
      </c>
      <c r="DY128" s="369" t="str">
        <f ca="1">+IF(OFFSET('Hygiene Data'!$G$12,0,10*ROW('Hygiene Data'!G122))="","",OFFSET('Hygiene Data'!$G$12,0,10*ROW('Hygiene Data'!G122)))</f>
        <v/>
      </c>
      <c r="DZ128" s="369" t="str">
        <f ca="1">+IF(OFFSET('Hygiene Data'!$G$13,0,10*ROW('Hygiene Data'!G122))="","",OFFSET('Hygiene Data'!$G$13,0,10*ROW('Hygiene Data'!G122)))</f>
        <v/>
      </c>
      <c r="EA128" s="369" t="str">
        <f ca="1">+IF(OFFSET('Hygiene Data'!$H$11,0,10*ROW('Hygiene Data'!H122))="","",OFFSET('Hygiene Data'!$H$11,0,10*ROW('Hygiene Data'!H122)))</f>
        <v/>
      </c>
      <c r="EB128" s="369" t="str">
        <f ca="1">+IF(OFFSET('Hygiene Data'!$H$12,0,10*ROW('Hygiene Data'!H122))="","",OFFSET('Hygiene Data'!$H$12,0,10*ROW('Hygiene Data'!H122)))</f>
        <v/>
      </c>
      <c r="EC128" s="369" t="str">
        <f ca="1">+IF(OFFSET('Hygiene Data'!$H$13,0,10*ROW('Hygiene Data'!H122))="","",OFFSET('Hygiene Data'!$H$13,0,10*ROW('Hygiene Data'!H122)))</f>
        <v/>
      </c>
      <c r="ED128" s="369" t="str">
        <f ca="1">+IF(OFFSET('Hygiene Data'!$I$11,0,10*ROW('Hygiene Data'!I122))="","",OFFSET('Hygiene Data'!$I$11,0,10*ROW('Hygiene Data'!I122)))</f>
        <v/>
      </c>
      <c r="EE128" s="369" t="str">
        <f ca="1">+IF(OFFSET('Hygiene Data'!$I$12,0,10*ROW('Hygiene Data'!I122))="","",OFFSET('Hygiene Data'!$I$12,0,10*ROW('Hygiene Data'!I122)))</f>
        <v/>
      </c>
      <c r="EF128" s="369" t="str">
        <f ca="1">+IF(OFFSET('Hygiene Data'!$I$13,0,10*ROW('Hygiene Data'!I122))="","",OFFSET('Hygiene Data'!$I$13,0,10*ROW('Hygiene Data'!I122)))</f>
        <v/>
      </c>
    </row>
    <row r="129" spans="1:136" x14ac:dyDescent="0.25">
      <c r="A129" s="478" t="str">
        <f ca="1">+IF(OFFSET('Water Data'!$B$2,0,10*ROW('Water Data'!E123))="","",OFFSET('Water Data'!$B$2,0,10*ROW('Water Data'!E123)))</f>
        <v/>
      </c>
      <c r="B129" s="47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5" t="str">
        <f t="shared" ca="1" si="1"/>
        <v/>
      </c>
      <c r="D129" s="50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9" t="str">
        <f ca="1">+IF(OFFSET('Water Data'!$D$27,0,10*ROW('Water Data'!D123))="","",OFFSET('Water Data'!$D$27,0,10*ROW('Water Data'!D123)))</f>
        <v/>
      </c>
      <c r="BT129" s="369" t="str">
        <f ca="1">+IF(OFFSET('Water Data'!$D$28,0,10*ROW('Water Data'!D123))="","",OFFSET('Water Data'!$D$28,0,10*ROW('Water Data'!D123)))</f>
        <v/>
      </c>
      <c r="BU129" s="369" t="str">
        <f ca="1">+IF(OFFSET('Water Data'!$D$29,0,10*ROW('Water Data'!D123))="","",OFFSET('Water Data'!$D$29,0,10*ROW('Water Data'!D123)))</f>
        <v/>
      </c>
      <c r="BV129" s="369" t="str">
        <f ca="1">+IF(OFFSET('Water Data'!$E$27,0,10*ROW('Water Data'!E123))="","",OFFSET('Water Data'!$E$27,0,10*ROW('Water Data'!E123)))</f>
        <v/>
      </c>
      <c r="BW129" s="369" t="str">
        <f ca="1">+IF(OFFSET('Water Data'!$E$28,0,10*ROW('Water Data'!E123))="","",OFFSET('Water Data'!$E$28,0,10*ROW('Water Data'!E123)))</f>
        <v/>
      </c>
      <c r="BX129" s="369" t="str">
        <f ca="1">+IF(OFFSET('Water Data'!$E$29,0,10*ROW('Water Data'!E123))="","",OFFSET('Water Data'!$E$29,0,10*ROW('Water Data'!E123)))</f>
        <v/>
      </c>
      <c r="BY129" s="369" t="str">
        <f ca="1">+IF(OFFSET('Water Data'!$F$27,0,10*ROW('Water Data'!F123))="","",OFFSET('Water Data'!$F$27,0,10*ROW('Water Data'!F123)))</f>
        <v/>
      </c>
      <c r="BZ129" s="369" t="str">
        <f ca="1">+IF(OFFSET('Water Data'!$F$28,0,10*ROW('Water Data'!F123))="","",OFFSET('Water Data'!$F$28,0,10*ROW('Water Data'!F123)))</f>
        <v/>
      </c>
      <c r="CA129" s="369" t="str">
        <f ca="1">+IF(OFFSET('Water Data'!$F$29,0,10*ROW('Water Data'!F123))="","",OFFSET('Water Data'!$F$29,0,10*ROW('Water Data'!F123)))</f>
        <v/>
      </c>
      <c r="CB129" s="369" t="str">
        <f ca="1">+IF(OFFSET('Water Data'!$G$27,0,10*ROW('Water Data'!G123))="","",OFFSET('Water Data'!$G$27,0,10*ROW('Water Data'!G123)))</f>
        <v/>
      </c>
      <c r="CC129" s="369" t="str">
        <f ca="1">+IF(OFFSET('Water Data'!$G$28,0,10*ROW('Water Data'!G123))="","",OFFSET('Water Data'!$G$28,0,10*ROW('Water Data'!G123)))</f>
        <v/>
      </c>
      <c r="CD129" s="369" t="str">
        <f ca="1">+IF(OFFSET('Water Data'!$G$29,0,10*ROW('Water Data'!G123))="","",OFFSET('Water Data'!$G$29,0,10*ROW('Water Data'!G123)))</f>
        <v/>
      </c>
      <c r="CE129" s="369" t="str">
        <f ca="1">+IF(OFFSET('Water Data'!$H$27,0,10*ROW('Water Data'!H123))="","",OFFSET('Water Data'!$H$27,0,10*ROW('Water Data'!H123)))</f>
        <v/>
      </c>
      <c r="CF129" s="369" t="str">
        <f ca="1">+IF(OFFSET('Water Data'!$H$28,0,10*ROW('Water Data'!H123))="","",OFFSET('Water Data'!$H$28,0,10*ROW('Water Data'!H123)))</f>
        <v/>
      </c>
      <c r="CG129" s="369" t="str">
        <f ca="1">+IF(OFFSET('Water Data'!$H$29,0,10*ROW('Water Data'!H123))="","",OFFSET('Water Data'!$H$29,0,10*ROW('Water Data'!H123)))</f>
        <v/>
      </c>
      <c r="CH129" s="369" t="str">
        <f ca="1">+IF(OFFSET('Water Data'!$I$27,0,10*ROW('Water Data'!I123))="","",OFFSET('Water Data'!$I$27,0,10*ROW('Water Data'!I123)))</f>
        <v/>
      </c>
      <c r="CI129" s="369" t="str">
        <f ca="1">+IF(OFFSET('Water Data'!$I$28,0,10*ROW('Water Data'!I123))="","",OFFSET('Water Data'!$I$28,0,10*ROW('Water Data'!I123)))</f>
        <v/>
      </c>
      <c r="CJ129" s="369" t="str">
        <f ca="1">+IF(OFFSET('Water Data'!$I$29,0,10*ROW('Water Data'!I123))="","",OFFSET('Water Data'!$I$29,0,10*ROW('Water Data'!I123)))</f>
        <v/>
      </c>
      <c r="CK129" s="369" t="str">
        <f ca="1">+IF(OFFSET('Sanitation Data'!$D$28,0,10*ROW('Sanitation Data'!D123))="","",OFFSET('Sanitation Data'!$D$28,0,10*ROW('Sanitation Data'!D123)))</f>
        <v/>
      </c>
      <c r="CL129" s="369" t="str">
        <f ca="1">+IF(OFFSET('Sanitation Data'!$D$29,0,10*ROW('Sanitation Data'!D123))="","",OFFSET('Sanitation Data'!$D$29,0,10*ROW('Sanitation Data'!D123)))</f>
        <v/>
      </c>
      <c r="CM129" s="369" t="str">
        <f ca="1">+IF(OFFSET('Sanitation Data'!$D$30,0,10*ROW('Sanitation Data'!D123))="","",OFFSET('Sanitation Data'!$D$30,0,10*ROW('Sanitation Data'!D123)))</f>
        <v/>
      </c>
      <c r="CN129" s="369" t="str">
        <f ca="1">+IF(OFFSET('Sanitation Data'!$D$31,0,10*ROW('Sanitation Data'!D123))="","",OFFSET('Sanitation Data'!$D$31,0,10*ROW('Sanitation Data'!D123)))</f>
        <v/>
      </c>
      <c r="CO129" s="369" t="str">
        <f ca="1">+IF(OFFSET('Sanitation Data'!$D$32,0,10*ROW('Sanitation Data'!D123))="","",OFFSET('Sanitation Data'!$D$32,0,10*ROW('Sanitation Data'!D123)))</f>
        <v/>
      </c>
      <c r="CP129" s="369" t="str">
        <f ca="1">+IF(OFFSET('Sanitation Data'!$E$28,0,10*ROW('Sanitation Data'!E123))="","",OFFSET('Sanitation Data'!$E$28,0,10*ROW('Sanitation Data'!E123)))</f>
        <v/>
      </c>
      <c r="CQ129" s="369" t="str">
        <f ca="1">+IF(OFFSET('Sanitation Data'!$E$29,0,10*ROW('Sanitation Data'!E123))="","",OFFSET('Sanitation Data'!$E$29,0,10*ROW('Sanitation Data'!E123)))</f>
        <v/>
      </c>
      <c r="CR129" s="369" t="str">
        <f ca="1">+IF(OFFSET('Sanitation Data'!$E$30,0,10*ROW('Sanitation Data'!E123))="","",OFFSET('Sanitation Data'!$E$30,0,10*ROW('Sanitation Data'!E123)))</f>
        <v/>
      </c>
      <c r="CS129" s="369" t="str">
        <f ca="1">+IF(OFFSET('Sanitation Data'!$E$31,0,10*ROW('Sanitation Data'!E123))="","",OFFSET('Sanitation Data'!$E$31,0,10*ROW('Sanitation Data'!E123)))</f>
        <v/>
      </c>
      <c r="CT129" s="369" t="str">
        <f ca="1">+IF(OFFSET('Sanitation Data'!$E$32,0,10*ROW('Sanitation Data'!E123))="","",OFFSET('Sanitation Data'!$E$32,0,10*ROW('Sanitation Data'!E123)))</f>
        <v/>
      </c>
      <c r="CU129" s="369" t="str">
        <f ca="1">+IF(OFFSET('Sanitation Data'!$F$28,0,10*ROW('Sanitation Data'!F123))="","",OFFSET('Sanitation Data'!$F$28,0,10*ROW('Sanitation Data'!F123)))</f>
        <v/>
      </c>
      <c r="CV129" s="369" t="str">
        <f ca="1">+IF(OFFSET('Sanitation Data'!$F$29,0,10*ROW('Sanitation Data'!F123))="","",OFFSET('Sanitation Data'!$F$29,0,10*ROW('Sanitation Data'!F123)))</f>
        <v/>
      </c>
      <c r="CW129" s="369" t="str">
        <f ca="1">+IF(OFFSET('Sanitation Data'!$F$30,0,10*ROW('Sanitation Data'!F123))="","",OFFSET('Sanitation Data'!$F$30,0,10*ROW('Sanitation Data'!F123)))</f>
        <v/>
      </c>
      <c r="CX129" s="369" t="str">
        <f ca="1">+IF(OFFSET('Sanitation Data'!$F$31,0,10*ROW('Sanitation Data'!F123))="","",OFFSET('Sanitation Data'!$F$31,0,10*ROW('Sanitation Data'!F123)))</f>
        <v/>
      </c>
      <c r="CY129" s="369" t="str">
        <f ca="1">+IF(OFFSET('Sanitation Data'!$F$32,0,10*ROW('Sanitation Data'!F123))="","",OFFSET('Sanitation Data'!$F$32,0,10*ROW('Sanitation Data'!F123)))</f>
        <v/>
      </c>
      <c r="CZ129" s="369" t="str">
        <f ca="1">+IF(OFFSET('Sanitation Data'!$G$28,0,10*ROW('Sanitation Data'!G123))="","",OFFSET('Sanitation Data'!$G$28,0,10*ROW('Sanitation Data'!G123)))</f>
        <v/>
      </c>
      <c r="DA129" s="369" t="str">
        <f ca="1">+IF(OFFSET('Sanitation Data'!$G$29,0,10*ROW('Sanitation Data'!G123))="","",OFFSET('Sanitation Data'!$G$29,0,10*ROW('Sanitation Data'!G123)))</f>
        <v/>
      </c>
      <c r="DB129" s="369" t="str">
        <f ca="1">+IF(OFFSET('Sanitation Data'!$G$30,0,10*ROW('Sanitation Data'!G123))="","",OFFSET('Sanitation Data'!$G$30,0,10*ROW('Sanitation Data'!G123)))</f>
        <v/>
      </c>
      <c r="DC129" s="369" t="str">
        <f ca="1">+IF(OFFSET('Sanitation Data'!$G$31,0,10*ROW('Sanitation Data'!G123))="","",OFFSET('Sanitation Data'!$G$31,0,10*ROW('Sanitation Data'!G123)))</f>
        <v/>
      </c>
      <c r="DD129" s="369" t="str">
        <f ca="1">+IF(OFFSET('Sanitation Data'!$G$32,0,10*ROW('Sanitation Data'!G123))="","",OFFSET('Sanitation Data'!$G$32,0,10*ROW('Sanitation Data'!G123)))</f>
        <v/>
      </c>
      <c r="DE129" s="369" t="str">
        <f ca="1">+IF(OFFSET('Sanitation Data'!$H$28,0,10*ROW('Sanitation Data'!H123))="","",OFFSET('Sanitation Data'!$H$28,0,10*ROW('Sanitation Data'!H123)))</f>
        <v/>
      </c>
      <c r="DF129" s="369" t="str">
        <f ca="1">+IF(OFFSET('Sanitation Data'!$H$29,0,10*ROW('Sanitation Data'!H123))="","",OFFSET('Sanitation Data'!$H$29,0,10*ROW('Sanitation Data'!H123)))</f>
        <v/>
      </c>
      <c r="DG129" s="369" t="str">
        <f ca="1">+IF(OFFSET('Sanitation Data'!$H$30,0,10*ROW('Sanitation Data'!H123))="","",OFFSET('Sanitation Data'!$H$30,0,10*ROW('Sanitation Data'!H123)))</f>
        <v/>
      </c>
      <c r="DH129" s="369" t="str">
        <f ca="1">+IF(OFFSET('Sanitation Data'!$H$31,0,10*ROW('Sanitation Data'!H123))="","",OFFSET('Sanitation Data'!$H$31,0,10*ROW('Sanitation Data'!H123)))</f>
        <v/>
      </c>
      <c r="DI129" s="369" t="str">
        <f ca="1">+IF(OFFSET('Sanitation Data'!$H$32,0,10*ROW('Sanitation Data'!H123))="","",OFFSET('Sanitation Data'!$H$32,0,10*ROW('Sanitation Data'!H123)))</f>
        <v/>
      </c>
      <c r="DJ129" s="369" t="str">
        <f ca="1">+IF(OFFSET('Sanitation Data'!$I$28,0,10*ROW('Sanitation Data'!I123))="","",OFFSET('Sanitation Data'!$I$28,0,10*ROW('Sanitation Data'!I123)))</f>
        <v/>
      </c>
      <c r="DK129" s="369" t="str">
        <f ca="1">+IF(OFFSET('Sanitation Data'!$I$29,0,10*ROW('Sanitation Data'!I123))="","",OFFSET('Sanitation Data'!$I$29,0,10*ROW('Sanitation Data'!I123)))</f>
        <v/>
      </c>
      <c r="DL129" s="369" t="str">
        <f ca="1">+IF(OFFSET('Sanitation Data'!$I$30,0,10*ROW('Sanitation Data'!I123))="","",OFFSET('Sanitation Data'!$I$30,0,10*ROW('Sanitation Data'!I123)))</f>
        <v/>
      </c>
      <c r="DM129" s="369" t="str">
        <f ca="1">+IF(OFFSET('Sanitation Data'!$I$31,0,10*ROW('Sanitation Data'!I123))="","",OFFSET('Sanitation Data'!$I$31,0,10*ROW('Sanitation Data'!I123)))</f>
        <v/>
      </c>
      <c r="DN129" s="369" t="str">
        <f ca="1">+IF(OFFSET('Sanitation Data'!$I$32,0,10*ROW('Sanitation Data'!I123))="","",OFFSET('Sanitation Data'!$I$32,0,10*ROW('Sanitation Data'!I123)))</f>
        <v/>
      </c>
      <c r="DO129" s="369" t="str">
        <f ca="1">+IF(OFFSET('Hygiene Data'!$D$11,0,10*ROW('Hygiene Data'!D123))="","",OFFSET('Hygiene Data'!$D$11,0,10*ROW('Hygiene Data'!D123)))</f>
        <v/>
      </c>
      <c r="DP129" s="369" t="str">
        <f ca="1">+IF(OFFSET('Hygiene Data'!$D$12,0,10*ROW('Hygiene Data'!D123))="","",OFFSET('Hygiene Data'!$D$12,0,10*ROW('Hygiene Data'!D123)))</f>
        <v/>
      </c>
      <c r="DQ129" s="369" t="str">
        <f ca="1">+IF(OFFSET('Hygiene Data'!$D$13,0,10*ROW('Hygiene Data'!D123))="","",OFFSET('Hygiene Data'!$D$13,0,10*ROW('Hygiene Data'!D123)))</f>
        <v/>
      </c>
      <c r="DR129" s="369" t="str">
        <f ca="1">+IF(OFFSET('Hygiene Data'!$E$11,0,10*ROW('Hygiene Data'!E123))="","",OFFSET('Hygiene Data'!$E$11,0,10*ROW('Hygiene Data'!E123)))</f>
        <v/>
      </c>
      <c r="DS129" s="369" t="str">
        <f ca="1">+IF(OFFSET('Hygiene Data'!$E$12,0,10*ROW('Hygiene Data'!E123))="","",OFFSET('Hygiene Data'!$E$12,0,10*ROW('Hygiene Data'!E123)))</f>
        <v/>
      </c>
      <c r="DT129" s="369" t="str">
        <f ca="1">+IF(OFFSET('Hygiene Data'!$E$13,0,10*ROW('Hygiene Data'!E123))="","",OFFSET('Hygiene Data'!$E$13,0,10*ROW('Hygiene Data'!E123)))</f>
        <v/>
      </c>
      <c r="DU129" s="369" t="str">
        <f ca="1">+IF(OFFSET('Hygiene Data'!$F$11,0,10*ROW('Hygiene Data'!F123))="","",OFFSET('Hygiene Data'!$F$11,0,10*ROW('Hygiene Data'!F123)))</f>
        <v/>
      </c>
      <c r="DV129" s="369" t="str">
        <f ca="1">+IF(OFFSET('Hygiene Data'!$F$12,0,10*ROW('Hygiene Data'!F123))="","",OFFSET('Hygiene Data'!$F$12,0,10*ROW('Hygiene Data'!F123)))</f>
        <v/>
      </c>
      <c r="DW129" s="369" t="str">
        <f ca="1">+IF(OFFSET('Hygiene Data'!$F$13,0,10*ROW('Hygiene Data'!F123))="","",OFFSET('Hygiene Data'!$F$13,0,10*ROW('Hygiene Data'!F123)))</f>
        <v/>
      </c>
      <c r="DX129" s="369" t="str">
        <f ca="1">+IF(OFFSET('Hygiene Data'!$G$11,0,10*ROW('Hygiene Data'!G123))="","",OFFSET('Hygiene Data'!$G$11,0,10*ROW('Hygiene Data'!G123)))</f>
        <v/>
      </c>
      <c r="DY129" s="369" t="str">
        <f ca="1">+IF(OFFSET('Hygiene Data'!$G$12,0,10*ROW('Hygiene Data'!G123))="","",OFFSET('Hygiene Data'!$G$12,0,10*ROW('Hygiene Data'!G123)))</f>
        <v/>
      </c>
      <c r="DZ129" s="369" t="str">
        <f ca="1">+IF(OFFSET('Hygiene Data'!$G$13,0,10*ROW('Hygiene Data'!G123))="","",OFFSET('Hygiene Data'!$G$13,0,10*ROW('Hygiene Data'!G123)))</f>
        <v/>
      </c>
      <c r="EA129" s="369" t="str">
        <f ca="1">+IF(OFFSET('Hygiene Data'!$H$11,0,10*ROW('Hygiene Data'!H123))="","",OFFSET('Hygiene Data'!$H$11,0,10*ROW('Hygiene Data'!H123)))</f>
        <v/>
      </c>
      <c r="EB129" s="369" t="str">
        <f ca="1">+IF(OFFSET('Hygiene Data'!$H$12,0,10*ROW('Hygiene Data'!H123))="","",OFFSET('Hygiene Data'!$H$12,0,10*ROW('Hygiene Data'!H123)))</f>
        <v/>
      </c>
      <c r="EC129" s="369" t="str">
        <f ca="1">+IF(OFFSET('Hygiene Data'!$H$13,0,10*ROW('Hygiene Data'!H123))="","",OFFSET('Hygiene Data'!$H$13,0,10*ROW('Hygiene Data'!H123)))</f>
        <v/>
      </c>
      <c r="ED129" s="369" t="str">
        <f ca="1">+IF(OFFSET('Hygiene Data'!$I$11,0,10*ROW('Hygiene Data'!I123))="","",OFFSET('Hygiene Data'!$I$11,0,10*ROW('Hygiene Data'!I123)))</f>
        <v/>
      </c>
      <c r="EE129" s="369" t="str">
        <f ca="1">+IF(OFFSET('Hygiene Data'!$I$12,0,10*ROW('Hygiene Data'!I123))="","",OFFSET('Hygiene Data'!$I$12,0,10*ROW('Hygiene Data'!I123)))</f>
        <v/>
      </c>
      <c r="EF129" s="369" t="str">
        <f ca="1">+IF(OFFSET('Hygiene Data'!$I$13,0,10*ROW('Hygiene Data'!I123))="","",OFFSET('Hygiene Data'!$I$13,0,10*ROW('Hygiene Data'!I123)))</f>
        <v/>
      </c>
    </row>
    <row r="130" spans="1:136" x14ac:dyDescent="0.25">
      <c r="A130" s="478" t="str">
        <f ca="1">+IF(OFFSET('Water Data'!$B$2,0,10*ROW('Water Data'!E124))="","",OFFSET('Water Data'!$B$2,0,10*ROW('Water Data'!E124)))</f>
        <v/>
      </c>
      <c r="B130" s="47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5" t="str">
        <f t="shared" ca="1" si="1"/>
        <v/>
      </c>
      <c r="D130" s="50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9" t="str">
        <f ca="1">+IF(OFFSET('Water Data'!$D$27,0,10*ROW('Water Data'!D124))="","",OFFSET('Water Data'!$D$27,0,10*ROW('Water Data'!D124)))</f>
        <v/>
      </c>
      <c r="BT130" s="369" t="str">
        <f ca="1">+IF(OFFSET('Water Data'!$D$28,0,10*ROW('Water Data'!D124))="","",OFFSET('Water Data'!$D$28,0,10*ROW('Water Data'!D124)))</f>
        <v/>
      </c>
      <c r="BU130" s="369" t="str">
        <f ca="1">+IF(OFFSET('Water Data'!$D$29,0,10*ROW('Water Data'!D124))="","",OFFSET('Water Data'!$D$29,0,10*ROW('Water Data'!D124)))</f>
        <v/>
      </c>
      <c r="BV130" s="369" t="str">
        <f ca="1">+IF(OFFSET('Water Data'!$E$27,0,10*ROW('Water Data'!E124))="","",OFFSET('Water Data'!$E$27,0,10*ROW('Water Data'!E124)))</f>
        <v/>
      </c>
      <c r="BW130" s="369" t="str">
        <f ca="1">+IF(OFFSET('Water Data'!$E$28,0,10*ROW('Water Data'!E124))="","",OFFSET('Water Data'!$E$28,0,10*ROW('Water Data'!E124)))</f>
        <v/>
      </c>
      <c r="BX130" s="369" t="str">
        <f ca="1">+IF(OFFSET('Water Data'!$E$29,0,10*ROW('Water Data'!E124))="","",OFFSET('Water Data'!$E$29,0,10*ROW('Water Data'!E124)))</f>
        <v/>
      </c>
      <c r="BY130" s="369" t="str">
        <f ca="1">+IF(OFFSET('Water Data'!$F$27,0,10*ROW('Water Data'!F124))="","",OFFSET('Water Data'!$F$27,0,10*ROW('Water Data'!F124)))</f>
        <v/>
      </c>
      <c r="BZ130" s="369" t="str">
        <f ca="1">+IF(OFFSET('Water Data'!$F$28,0,10*ROW('Water Data'!F124))="","",OFFSET('Water Data'!$F$28,0,10*ROW('Water Data'!F124)))</f>
        <v/>
      </c>
      <c r="CA130" s="369" t="str">
        <f ca="1">+IF(OFFSET('Water Data'!$F$29,0,10*ROW('Water Data'!F124))="","",OFFSET('Water Data'!$F$29,0,10*ROW('Water Data'!F124)))</f>
        <v/>
      </c>
      <c r="CB130" s="369" t="str">
        <f ca="1">+IF(OFFSET('Water Data'!$G$27,0,10*ROW('Water Data'!G124))="","",OFFSET('Water Data'!$G$27,0,10*ROW('Water Data'!G124)))</f>
        <v/>
      </c>
      <c r="CC130" s="369" t="str">
        <f ca="1">+IF(OFFSET('Water Data'!$G$28,0,10*ROW('Water Data'!G124))="","",OFFSET('Water Data'!$G$28,0,10*ROW('Water Data'!G124)))</f>
        <v/>
      </c>
      <c r="CD130" s="369" t="str">
        <f ca="1">+IF(OFFSET('Water Data'!$G$29,0,10*ROW('Water Data'!G124))="","",OFFSET('Water Data'!$G$29,0,10*ROW('Water Data'!G124)))</f>
        <v/>
      </c>
      <c r="CE130" s="369" t="str">
        <f ca="1">+IF(OFFSET('Water Data'!$H$27,0,10*ROW('Water Data'!H124))="","",OFFSET('Water Data'!$H$27,0,10*ROW('Water Data'!H124)))</f>
        <v/>
      </c>
      <c r="CF130" s="369" t="str">
        <f ca="1">+IF(OFFSET('Water Data'!$H$28,0,10*ROW('Water Data'!H124))="","",OFFSET('Water Data'!$H$28,0,10*ROW('Water Data'!H124)))</f>
        <v/>
      </c>
      <c r="CG130" s="369" t="str">
        <f ca="1">+IF(OFFSET('Water Data'!$H$29,0,10*ROW('Water Data'!H124))="","",OFFSET('Water Data'!$H$29,0,10*ROW('Water Data'!H124)))</f>
        <v/>
      </c>
      <c r="CH130" s="369" t="str">
        <f ca="1">+IF(OFFSET('Water Data'!$I$27,0,10*ROW('Water Data'!I124))="","",OFFSET('Water Data'!$I$27,0,10*ROW('Water Data'!I124)))</f>
        <v/>
      </c>
      <c r="CI130" s="369" t="str">
        <f ca="1">+IF(OFFSET('Water Data'!$I$28,0,10*ROW('Water Data'!I124))="","",OFFSET('Water Data'!$I$28,0,10*ROW('Water Data'!I124)))</f>
        <v/>
      </c>
      <c r="CJ130" s="369" t="str">
        <f ca="1">+IF(OFFSET('Water Data'!$I$29,0,10*ROW('Water Data'!I124))="","",OFFSET('Water Data'!$I$29,0,10*ROW('Water Data'!I124)))</f>
        <v/>
      </c>
      <c r="CK130" s="369" t="str">
        <f ca="1">+IF(OFFSET('Sanitation Data'!$D$28,0,10*ROW('Sanitation Data'!D124))="","",OFFSET('Sanitation Data'!$D$28,0,10*ROW('Sanitation Data'!D124)))</f>
        <v/>
      </c>
      <c r="CL130" s="369" t="str">
        <f ca="1">+IF(OFFSET('Sanitation Data'!$D$29,0,10*ROW('Sanitation Data'!D124))="","",OFFSET('Sanitation Data'!$D$29,0,10*ROW('Sanitation Data'!D124)))</f>
        <v/>
      </c>
      <c r="CM130" s="369" t="str">
        <f ca="1">+IF(OFFSET('Sanitation Data'!$D$30,0,10*ROW('Sanitation Data'!D124))="","",OFFSET('Sanitation Data'!$D$30,0,10*ROW('Sanitation Data'!D124)))</f>
        <v/>
      </c>
      <c r="CN130" s="369" t="str">
        <f ca="1">+IF(OFFSET('Sanitation Data'!$D$31,0,10*ROW('Sanitation Data'!D124))="","",OFFSET('Sanitation Data'!$D$31,0,10*ROW('Sanitation Data'!D124)))</f>
        <v/>
      </c>
      <c r="CO130" s="369" t="str">
        <f ca="1">+IF(OFFSET('Sanitation Data'!$D$32,0,10*ROW('Sanitation Data'!D124))="","",OFFSET('Sanitation Data'!$D$32,0,10*ROW('Sanitation Data'!D124)))</f>
        <v/>
      </c>
      <c r="CP130" s="369" t="str">
        <f ca="1">+IF(OFFSET('Sanitation Data'!$E$28,0,10*ROW('Sanitation Data'!E124))="","",OFFSET('Sanitation Data'!$E$28,0,10*ROW('Sanitation Data'!E124)))</f>
        <v/>
      </c>
      <c r="CQ130" s="369" t="str">
        <f ca="1">+IF(OFFSET('Sanitation Data'!$E$29,0,10*ROW('Sanitation Data'!E124))="","",OFFSET('Sanitation Data'!$E$29,0,10*ROW('Sanitation Data'!E124)))</f>
        <v/>
      </c>
      <c r="CR130" s="369" t="str">
        <f ca="1">+IF(OFFSET('Sanitation Data'!$E$30,0,10*ROW('Sanitation Data'!E124))="","",OFFSET('Sanitation Data'!$E$30,0,10*ROW('Sanitation Data'!E124)))</f>
        <v/>
      </c>
      <c r="CS130" s="369" t="str">
        <f ca="1">+IF(OFFSET('Sanitation Data'!$E$31,0,10*ROW('Sanitation Data'!E124))="","",OFFSET('Sanitation Data'!$E$31,0,10*ROW('Sanitation Data'!E124)))</f>
        <v/>
      </c>
      <c r="CT130" s="369" t="str">
        <f ca="1">+IF(OFFSET('Sanitation Data'!$E$32,0,10*ROW('Sanitation Data'!E124))="","",OFFSET('Sanitation Data'!$E$32,0,10*ROW('Sanitation Data'!E124)))</f>
        <v/>
      </c>
      <c r="CU130" s="369" t="str">
        <f ca="1">+IF(OFFSET('Sanitation Data'!$F$28,0,10*ROW('Sanitation Data'!F124))="","",OFFSET('Sanitation Data'!$F$28,0,10*ROW('Sanitation Data'!F124)))</f>
        <v/>
      </c>
      <c r="CV130" s="369" t="str">
        <f ca="1">+IF(OFFSET('Sanitation Data'!$F$29,0,10*ROW('Sanitation Data'!F124))="","",OFFSET('Sanitation Data'!$F$29,0,10*ROW('Sanitation Data'!F124)))</f>
        <v/>
      </c>
      <c r="CW130" s="369" t="str">
        <f ca="1">+IF(OFFSET('Sanitation Data'!$F$30,0,10*ROW('Sanitation Data'!F124))="","",OFFSET('Sanitation Data'!$F$30,0,10*ROW('Sanitation Data'!F124)))</f>
        <v/>
      </c>
      <c r="CX130" s="369" t="str">
        <f ca="1">+IF(OFFSET('Sanitation Data'!$F$31,0,10*ROW('Sanitation Data'!F124))="","",OFFSET('Sanitation Data'!$F$31,0,10*ROW('Sanitation Data'!F124)))</f>
        <v/>
      </c>
      <c r="CY130" s="369" t="str">
        <f ca="1">+IF(OFFSET('Sanitation Data'!$F$32,0,10*ROW('Sanitation Data'!F124))="","",OFFSET('Sanitation Data'!$F$32,0,10*ROW('Sanitation Data'!F124)))</f>
        <v/>
      </c>
      <c r="CZ130" s="369" t="str">
        <f ca="1">+IF(OFFSET('Sanitation Data'!$G$28,0,10*ROW('Sanitation Data'!G124))="","",OFFSET('Sanitation Data'!$G$28,0,10*ROW('Sanitation Data'!G124)))</f>
        <v/>
      </c>
      <c r="DA130" s="369" t="str">
        <f ca="1">+IF(OFFSET('Sanitation Data'!$G$29,0,10*ROW('Sanitation Data'!G124))="","",OFFSET('Sanitation Data'!$G$29,0,10*ROW('Sanitation Data'!G124)))</f>
        <v/>
      </c>
      <c r="DB130" s="369" t="str">
        <f ca="1">+IF(OFFSET('Sanitation Data'!$G$30,0,10*ROW('Sanitation Data'!G124))="","",OFFSET('Sanitation Data'!$G$30,0,10*ROW('Sanitation Data'!G124)))</f>
        <v/>
      </c>
      <c r="DC130" s="369" t="str">
        <f ca="1">+IF(OFFSET('Sanitation Data'!$G$31,0,10*ROW('Sanitation Data'!G124))="","",OFFSET('Sanitation Data'!$G$31,0,10*ROW('Sanitation Data'!G124)))</f>
        <v/>
      </c>
      <c r="DD130" s="369" t="str">
        <f ca="1">+IF(OFFSET('Sanitation Data'!$G$32,0,10*ROW('Sanitation Data'!G124))="","",OFFSET('Sanitation Data'!$G$32,0,10*ROW('Sanitation Data'!G124)))</f>
        <v/>
      </c>
      <c r="DE130" s="369" t="str">
        <f ca="1">+IF(OFFSET('Sanitation Data'!$H$28,0,10*ROW('Sanitation Data'!H124))="","",OFFSET('Sanitation Data'!$H$28,0,10*ROW('Sanitation Data'!H124)))</f>
        <v/>
      </c>
      <c r="DF130" s="369" t="str">
        <f ca="1">+IF(OFFSET('Sanitation Data'!$H$29,0,10*ROW('Sanitation Data'!H124))="","",OFFSET('Sanitation Data'!$H$29,0,10*ROW('Sanitation Data'!H124)))</f>
        <v/>
      </c>
      <c r="DG130" s="369" t="str">
        <f ca="1">+IF(OFFSET('Sanitation Data'!$H$30,0,10*ROW('Sanitation Data'!H124))="","",OFFSET('Sanitation Data'!$H$30,0,10*ROW('Sanitation Data'!H124)))</f>
        <v/>
      </c>
      <c r="DH130" s="369" t="str">
        <f ca="1">+IF(OFFSET('Sanitation Data'!$H$31,0,10*ROW('Sanitation Data'!H124))="","",OFFSET('Sanitation Data'!$H$31,0,10*ROW('Sanitation Data'!H124)))</f>
        <v/>
      </c>
      <c r="DI130" s="369" t="str">
        <f ca="1">+IF(OFFSET('Sanitation Data'!$H$32,0,10*ROW('Sanitation Data'!H124))="","",OFFSET('Sanitation Data'!$H$32,0,10*ROW('Sanitation Data'!H124)))</f>
        <v/>
      </c>
      <c r="DJ130" s="369" t="str">
        <f ca="1">+IF(OFFSET('Sanitation Data'!$I$28,0,10*ROW('Sanitation Data'!I124))="","",OFFSET('Sanitation Data'!$I$28,0,10*ROW('Sanitation Data'!I124)))</f>
        <v/>
      </c>
      <c r="DK130" s="369" t="str">
        <f ca="1">+IF(OFFSET('Sanitation Data'!$I$29,0,10*ROW('Sanitation Data'!I124))="","",OFFSET('Sanitation Data'!$I$29,0,10*ROW('Sanitation Data'!I124)))</f>
        <v/>
      </c>
      <c r="DL130" s="369" t="str">
        <f ca="1">+IF(OFFSET('Sanitation Data'!$I$30,0,10*ROW('Sanitation Data'!I124))="","",OFFSET('Sanitation Data'!$I$30,0,10*ROW('Sanitation Data'!I124)))</f>
        <v/>
      </c>
      <c r="DM130" s="369" t="str">
        <f ca="1">+IF(OFFSET('Sanitation Data'!$I$31,0,10*ROW('Sanitation Data'!I124))="","",OFFSET('Sanitation Data'!$I$31,0,10*ROW('Sanitation Data'!I124)))</f>
        <v/>
      </c>
      <c r="DN130" s="369" t="str">
        <f ca="1">+IF(OFFSET('Sanitation Data'!$I$32,0,10*ROW('Sanitation Data'!I124))="","",OFFSET('Sanitation Data'!$I$32,0,10*ROW('Sanitation Data'!I124)))</f>
        <v/>
      </c>
      <c r="DO130" s="369" t="str">
        <f ca="1">+IF(OFFSET('Hygiene Data'!$D$11,0,10*ROW('Hygiene Data'!D124))="","",OFFSET('Hygiene Data'!$D$11,0,10*ROW('Hygiene Data'!D124)))</f>
        <v/>
      </c>
      <c r="DP130" s="369" t="str">
        <f ca="1">+IF(OFFSET('Hygiene Data'!$D$12,0,10*ROW('Hygiene Data'!D124))="","",OFFSET('Hygiene Data'!$D$12,0,10*ROW('Hygiene Data'!D124)))</f>
        <v/>
      </c>
      <c r="DQ130" s="369" t="str">
        <f ca="1">+IF(OFFSET('Hygiene Data'!$D$13,0,10*ROW('Hygiene Data'!D124))="","",OFFSET('Hygiene Data'!$D$13,0,10*ROW('Hygiene Data'!D124)))</f>
        <v/>
      </c>
      <c r="DR130" s="369" t="str">
        <f ca="1">+IF(OFFSET('Hygiene Data'!$E$11,0,10*ROW('Hygiene Data'!E124))="","",OFFSET('Hygiene Data'!$E$11,0,10*ROW('Hygiene Data'!E124)))</f>
        <v/>
      </c>
      <c r="DS130" s="369" t="str">
        <f ca="1">+IF(OFFSET('Hygiene Data'!$E$12,0,10*ROW('Hygiene Data'!E124))="","",OFFSET('Hygiene Data'!$E$12,0,10*ROW('Hygiene Data'!E124)))</f>
        <v/>
      </c>
      <c r="DT130" s="369" t="str">
        <f ca="1">+IF(OFFSET('Hygiene Data'!$E$13,0,10*ROW('Hygiene Data'!E124))="","",OFFSET('Hygiene Data'!$E$13,0,10*ROW('Hygiene Data'!E124)))</f>
        <v/>
      </c>
      <c r="DU130" s="369" t="str">
        <f ca="1">+IF(OFFSET('Hygiene Data'!$F$11,0,10*ROW('Hygiene Data'!F124))="","",OFFSET('Hygiene Data'!$F$11,0,10*ROW('Hygiene Data'!F124)))</f>
        <v/>
      </c>
      <c r="DV130" s="369" t="str">
        <f ca="1">+IF(OFFSET('Hygiene Data'!$F$12,0,10*ROW('Hygiene Data'!F124))="","",OFFSET('Hygiene Data'!$F$12,0,10*ROW('Hygiene Data'!F124)))</f>
        <v/>
      </c>
      <c r="DW130" s="369" t="str">
        <f ca="1">+IF(OFFSET('Hygiene Data'!$F$13,0,10*ROW('Hygiene Data'!F124))="","",OFFSET('Hygiene Data'!$F$13,0,10*ROW('Hygiene Data'!F124)))</f>
        <v/>
      </c>
      <c r="DX130" s="369" t="str">
        <f ca="1">+IF(OFFSET('Hygiene Data'!$G$11,0,10*ROW('Hygiene Data'!G124))="","",OFFSET('Hygiene Data'!$G$11,0,10*ROW('Hygiene Data'!G124)))</f>
        <v/>
      </c>
      <c r="DY130" s="369" t="str">
        <f ca="1">+IF(OFFSET('Hygiene Data'!$G$12,0,10*ROW('Hygiene Data'!G124))="","",OFFSET('Hygiene Data'!$G$12,0,10*ROW('Hygiene Data'!G124)))</f>
        <v/>
      </c>
      <c r="DZ130" s="369" t="str">
        <f ca="1">+IF(OFFSET('Hygiene Data'!$G$13,0,10*ROW('Hygiene Data'!G124))="","",OFFSET('Hygiene Data'!$G$13,0,10*ROW('Hygiene Data'!G124)))</f>
        <v/>
      </c>
      <c r="EA130" s="369" t="str">
        <f ca="1">+IF(OFFSET('Hygiene Data'!$H$11,0,10*ROW('Hygiene Data'!H124))="","",OFFSET('Hygiene Data'!$H$11,0,10*ROW('Hygiene Data'!H124)))</f>
        <v/>
      </c>
      <c r="EB130" s="369" t="str">
        <f ca="1">+IF(OFFSET('Hygiene Data'!$H$12,0,10*ROW('Hygiene Data'!H124))="","",OFFSET('Hygiene Data'!$H$12,0,10*ROW('Hygiene Data'!H124)))</f>
        <v/>
      </c>
      <c r="EC130" s="369" t="str">
        <f ca="1">+IF(OFFSET('Hygiene Data'!$H$13,0,10*ROW('Hygiene Data'!H124))="","",OFFSET('Hygiene Data'!$H$13,0,10*ROW('Hygiene Data'!H124)))</f>
        <v/>
      </c>
      <c r="ED130" s="369" t="str">
        <f ca="1">+IF(OFFSET('Hygiene Data'!$I$11,0,10*ROW('Hygiene Data'!I124))="","",OFFSET('Hygiene Data'!$I$11,0,10*ROW('Hygiene Data'!I124)))</f>
        <v/>
      </c>
      <c r="EE130" s="369" t="str">
        <f ca="1">+IF(OFFSET('Hygiene Data'!$I$12,0,10*ROW('Hygiene Data'!I124))="","",OFFSET('Hygiene Data'!$I$12,0,10*ROW('Hygiene Data'!I124)))</f>
        <v/>
      </c>
      <c r="EF130" s="369" t="str">
        <f ca="1">+IF(OFFSET('Hygiene Data'!$I$13,0,10*ROW('Hygiene Data'!I124))="","",OFFSET('Hygiene Data'!$I$13,0,10*ROW('Hygiene Data'!I124)))</f>
        <v/>
      </c>
    </row>
    <row r="131" spans="1:136" x14ac:dyDescent="0.25">
      <c r="A131" s="478" t="str">
        <f ca="1">+IF(OFFSET('Water Data'!$B$2,0,10*ROW('Water Data'!E125))="","",OFFSET('Water Data'!$B$2,0,10*ROW('Water Data'!E125)))</f>
        <v/>
      </c>
      <c r="B131" s="47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5" t="str">
        <f t="shared" ca="1" si="1"/>
        <v/>
      </c>
      <c r="D131" s="50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9" t="str">
        <f ca="1">+IF(OFFSET('Water Data'!$D$27,0,10*ROW('Water Data'!D125))="","",OFFSET('Water Data'!$D$27,0,10*ROW('Water Data'!D125)))</f>
        <v/>
      </c>
      <c r="BT131" s="369" t="str">
        <f ca="1">+IF(OFFSET('Water Data'!$D$28,0,10*ROW('Water Data'!D125))="","",OFFSET('Water Data'!$D$28,0,10*ROW('Water Data'!D125)))</f>
        <v/>
      </c>
      <c r="BU131" s="369" t="str">
        <f ca="1">+IF(OFFSET('Water Data'!$D$29,0,10*ROW('Water Data'!D125))="","",OFFSET('Water Data'!$D$29,0,10*ROW('Water Data'!D125)))</f>
        <v/>
      </c>
      <c r="BV131" s="369" t="str">
        <f ca="1">+IF(OFFSET('Water Data'!$E$27,0,10*ROW('Water Data'!E125))="","",OFFSET('Water Data'!$E$27,0,10*ROW('Water Data'!E125)))</f>
        <v/>
      </c>
      <c r="BW131" s="369" t="str">
        <f ca="1">+IF(OFFSET('Water Data'!$E$28,0,10*ROW('Water Data'!E125))="","",OFFSET('Water Data'!$E$28,0,10*ROW('Water Data'!E125)))</f>
        <v/>
      </c>
      <c r="BX131" s="369" t="str">
        <f ca="1">+IF(OFFSET('Water Data'!$E$29,0,10*ROW('Water Data'!E125))="","",OFFSET('Water Data'!$E$29,0,10*ROW('Water Data'!E125)))</f>
        <v/>
      </c>
      <c r="BY131" s="369" t="str">
        <f ca="1">+IF(OFFSET('Water Data'!$F$27,0,10*ROW('Water Data'!F125))="","",OFFSET('Water Data'!$F$27,0,10*ROW('Water Data'!F125)))</f>
        <v/>
      </c>
      <c r="BZ131" s="369" t="str">
        <f ca="1">+IF(OFFSET('Water Data'!$F$28,0,10*ROW('Water Data'!F125))="","",OFFSET('Water Data'!$F$28,0,10*ROW('Water Data'!F125)))</f>
        <v/>
      </c>
      <c r="CA131" s="369" t="str">
        <f ca="1">+IF(OFFSET('Water Data'!$F$29,0,10*ROW('Water Data'!F125))="","",OFFSET('Water Data'!$F$29,0,10*ROW('Water Data'!F125)))</f>
        <v/>
      </c>
      <c r="CB131" s="369" t="str">
        <f ca="1">+IF(OFFSET('Water Data'!$G$27,0,10*ROW('Water Data'!G125))="","",OFFSET('Water Data'!$G$27,0,10*ROW('Water Data'!G125)))</f>
        <v/>
      </c>
      <c r="CC131" s="369" t="str">
        <f ca="1">+IF(OFFSET('Water Data'!$G$28,0,10*ROW('Water Data'!G125))="","",OFFSET('Water Data'!$G$28,0,10*ROW('Water Data'!G125)))</f>
        <v/>
      </c>
      <c r="CD131" s="369" t="str">
        <f ca="1">+IF(OFFSET('Water Data'!$G$29,0,10*ROW('Water Data'!G125))="","",OFFSET('Water Data'!$G$29,0,10*ROW('Water Data'!G125)))</f>
        <v/>
      </c>
      <c r="CE131" s="369" t="str">
        <f ca="1">+IF(OFFSET('Water Data'!$H$27,0,10*ROW('Water Data'!H125))="","",OFFSET('Water Data'!$H$27,0,10*ROW('Water Data'!H125)))</f>
        <v/>
      </c>
      <c r="CF131" s="369" t="str">
        <f ca="1">+IF(OFFSET('Water Data'!$H$28,0,10*ROW('Water Data'!H125))="","",OFFSET('Water Data'!$H$28,0,10*ROW('Water Data'!H125)))</f>
        <v/>
      </c>
      <c r="CG131" s="369" t="str">
        <f ca="1">+IF(OFFSET('Water Data'!$H$29,0,10*ROW('Water Data'!H125))="","",OFFSET('Water Data'!$H$29,0,10*ROW('Water Data'!H125)))</f>
        <v/>
      </c>
      <c r="CH131" s="369" t="str">
        <f ca="1">+IF(OFFSET('Water Data'!$I$27,0,10*ROW('Water Data'!I125))="","",OFFSET('Water Data'!$I$27,0,10*ROW('Water Data'!I125)))</f>
        <v/>
      </c>
      <c r="CI131" s="369" t="str">
        <f ca="1">+IF(OFFSET('Water Data'!$I$28,0,10*ROW('Water Data'!I125))="","",OFFSET('Water Data'!$I$28,0,10*ROW('Water Data'!I125)))</f>
        <v/>
      </c>
      <c r="CJ131" s="369" t="str">
        <f ca="1">+IF(OFFSET('Water Data'!$I$29,0,10*ROW('Water Data'!I125))="","",OFFSET('Water Data'!$I$29,0,10*ROW('Water Data'!I125)))</f>
        <v/>
      </c>
      <c r="CK131" s="369" t="str">
        <f ca="1">+IF(OFFSET('Sanitation Data'!$D$28,0,10*ROW('Sanitation Data'!D125))="","",OFFSET('Sanitation Data'!$D$28,0,10*ROW('Sanitation Data'!D125)))</f>
        <v/>
      </c>
      <c r="CL131" s="369" t="str">
        <f ca="1">+IF(OFFSET('Sanitation Data'!$D$29,0,10*ROW('Sanitation Data'!D125))="","",OFFSET('Sanitation Data'!$D$29,0,10*ROW('Sanitation Data'!D125)))</f>
        <v/>
      </c>
      <c r="CM131" s="369" t="str">
        <f ca="1">+IF(OFFSET('Sanitation Data'!$D$30,0,10*ROW('Sanitation Data'!D125))="","",OFFSET('Sanitation Data'!$D$30,0,10*ROW('Sanitation Data'!D125)))</f>
        <v/>
      </c>
      <c r="CN131" s="369" t="str">
        <f ca="1">+IF(OFFSET('Sanitation Data'!$D$31,0,10*ROW('Sanitation Data'!D125))="","",OFFSET('Sanitation Data'!$D$31,0,10*ROW('Sanitation Data'!D125)))</f>
        <v/>
      </c>
      <c r="CO131" s="369" t="str">
        <f ca="1">+IF(OFFSET('Sanitation Data'!$D$32,0,10*ROW('Sanitation Data'!D125))="","",OFFSET('Sanitation Data'!$D$32,0,10*ROW('Sanitation Data'!D125)))</f>
        <v/>
      </c>
      <c r="CP131" s="369" t="str">
        <f ca="1">+IF(OFFSET('Sanitation Data'!$E$28,0,10*ROW('Sanitation Data'!E125))="","",OFFSET('Sanitation Data'!$E$28,0,10*ROW('Sanitation Data'!E125)))</f>
        <v/>
      </c>
      <c r="CQ131" s="369" t="str">
        <f ca="1">+IF(OFFSET('Sanitation Data'!$E$29,0,10*ROW('Sanitation Data'!E125))="","",OFFSET('Sanitation Data'!$E$29,0,10*ROW('Sanitation Data'!E125)))</f>
        <v/>
      </c>
      <c r="CR131" s="369" t="str">
        <f ca="1">+IF(OFFSET('Sanitation Data'!$E$30,0,10*ROW('Sanitation Data'!E125))="","",OFFSET('Sanitation Data'!$E$30,0,10*ROW('Sanitation Data'!E125)))</f>
        <v/>
      </c>
      <c r="CS131" s="369" t="str">
        <f ca="1">+IF(OFFSET('Sanitation Data'!$E$31,0,10*ROW('Sanitation Data'!E125))="","",OFFSET('Sanitation Data'!$E$31,0,10*ROW('Sanitation Data'!E125)))</f>
        <v/>
      </c>
      <c r="CT131" s="369" t="str">
        <f ca="1">+IF(OFFSET('Sanitation Data'!$E$32,0,10*ROW('Sanitation Data'!E125))="","",OFFSET('Sanitation Data'!$E$32,0,10*ROW('Sanitation Data'!E125)))</f>
        <v/>
      </c>
      <c r="CU131" s="369" t="str">
        <f ca="1">+IF(OFFSET('Sanitation Data'!$F$28,0,10*ROW('Sanitation Data'!F125))="","",OFFSET('Sanitation Data'!$F$28,0,10*ROW('Sanitation Data'!F125)))</f>
        <v/>
      </c>
      <c r="CV131" s="369" t="str">
        <f ca="1">+IF(OFFSET('Sanitation Data'!$F$29,0,10*ROW('Sanitation Data'!F125))="","",OFFSET('Sanitation Data'!$F$29,0,10*ROW('Sanitation Data'!F125)))</f>
        <v/>
      </c>
      <c r="CW131" s="369" t="str">
        <f ca="1">+IF(OFFSET('Sanitation Data'!$F$30,0,10*ROW('Sanitation Data'!F125))="","",OFFSET('Sanitation Data'!$F$30,0,10*ROW('Sanitation Data'!F125)))</f>
        <v/>
      </c>
      <c r="CX131" s="369" t="str">
        <f ca="1">+IF(OFFSET('Sanitation Data'!$F$31,0,10*ROW('Sanitation Data'!F125))="","",OFFSET('Sanitation Data'!$F$31,0,10*ROW('Sanitation Data'!F125)))</f>
        <v/>
      </c>
      <c r="CY131" s="369" t="str">
        <f ca="1">+IF(OFFSET('Sanitation Data'!$F$32,0,10*ROW('Sanitation Data'!F125))="","",OFFSET('Sanitation Data'!$F$32,0,10*ROW('Sanitation Data'!F125)))</f>
        <v/>
      </c>
      <c r="CZ131" s="369" t="str">
        <f ca="1">+IF(OFFSET('Sanitation Data'!$G$28,0,10*ROW('Sanitation Data'!G125))="","",OFFSET('Sanitation Data'!$G$28,0,10*ROW('Sanitation Data'!G125)))</f>
        <v/>
      </c>
      <c r="DA131" s="369" t="str">
        <f ca="1">+IF(OFFSET('Sanitation Data'!$G$29,0,10*ROW('Sanitation Data'!G125))="","",OFFSET('Sanitation Data'!$G$29,0,10*ROW('Sanitation Data'!G125)))</f>
        <v/>
      </c>
      <c r="DB131" s="369" t="str">
        <f ca="1">+IF(OFFSET('Sanitation Data'!$G$30,0,10*ROW('Sanitation Data'!G125))="","",OFFSET('Sanitation Data'!$G$30,0,10*ROW('Sanitation Data'!G125)))</f>
        <v/>
      </c>
      <c r="DC131" s="369" t="str">
        <f ca="1">+IF(OFFSET('Sanitation Data'!$G$31,0,10*ROW('Sanitation Data'!G125))="","",OFFSET('Sanitation Data'!$G$31,0,10*ROW('Sanitation Data'!G125)))</f>
        <v/>
      </c>
      <c r="DD131" s="369" t="str">
        <f ca="1">+IF(OFFSET('Sanitation Data'!$G$32,0,10*ROW('Sanitation Data'!G125))="","",OFFSET('Sanitation Data'!$G$32,0,10*ROW('Sanitation Data'!G125)))</f>
        <v/>
      </c>
      <c r="DE131" s="369" t="str">
        <f ca="1">+IF(OFFSET('Sanitation Data'!$H$28,0,10*ROW('Sanitation Data'!H125))="","",OFFSET('Sanitation Data'!$H$28,0,10*ROW('Sanitation Data'!H125)))</f>
        <v/>
      </c>
      <c r="DF131" s="369" t="str">
        <f ca="1">+IF(OFFSET('Sanitation Data'!$H$29,0,10*ROW('Sanitation Data'!H125))="","",OFFSET('Sanitation Data'!$H$29,0,10*ROW('Sanitation Data'!H125)))</f>
        <v/>
      </c>
      <c r="DG131" s="369" t="str">
        <f ca="1">+IF(OFFSET('Sanitation Data'!$H$30,0,10*ROW('Sanitation Data'!H125))="","",OFFSET('Sanitation Data'!$H$30,0,10*ROW('Sanitation Data'!H125)))</f>
        <v/>
      </c>
      <c r="DH131" s="369" t="str">
        <f ca="1">+IF(OFFSET('Sanitation Data'!$H$31,0,10*ROW('Sanitation Data'!H125))="","",OFFSET('Sanitation Data'!$H$31,0,10*ROW('Sanitation Data'!H125)))</f>
        <v/>
      </c>
      <c r="DI131" s="369" t="str">
        <f ca="1">+IF(OFFSET('Sanitation Data'!$H$32,0,10*ROW('Sanitation Data'!H125))="","",OFFSET('Sanitation Data'!$H$32,0,10*ROW('Sanitation Data'!H125)))</f>
        <v/>
      </c>
      <c r="DJ131" s="369" t="str">
        <f ca="1">+IF(OFFSET('Sanitation Data'!$I$28,0,10*ROW('Sanitation Data'!I125))="","",OFFSET('Sanitation Data'!$I$28,0,10*ROW('Sanitation Data'!I125)))</f>
        <v/>
      </c>
      <c r="DK131" s="369" t="str">
        <f ca="1">+IF(OFFSET('Sanitation Data'!$I$29,0,10*ROW('Sanitation Data'!I125))="","",OFFSET('Sanitation Data'!$I$29,0,10*ROW('Sanitation Data'!I125)))</f>
        <v/>
      </c>
      <c r="DL131" s="369" t="str">
        <f ca="1">+IF(OFFSET('Sanitation Data'!$I$30,0,10*ROW('Sanitation Data'!I125))="","",OFFSET('Sanitation Data'!$I$30,0,10*ROW('Sanitation Data'!I125)))</f>
        <v/>
      </c>
      <c r="DM131" s="369" t="str">
        <f ca="1">+IF(OFFSET('Sanitation Data'!$I$31,0,10*ROW('Sanitation Data'!I125))="","",OFFSET('Sanitation Data'!$I$31,0,10*ROW('Sanitation Data'!I125)))</f>
        <v/>
      </c>
      <c r="DN131" s="369" t="str">
        <f ca="1">+IF(OFFSET('Sanitation Data'!$I$32,0,10*ROW('Sanitation Data'!I125))="","",OFFSET('Sanitation Data'!$I$32,0,10*ROW('Sanitation Data'!I125)))</f>
        <v/>
      </c>
      <c r="DO131" s="369" t="str">
        <f ca="1">+IF(OFFSET('Hygiene Data'!$D$11,0,10*ROW('Hygiene Data'!D125))="","",OFFSET('Hygiene Data'!$D$11,0,10*ROW('Hygiene Data'!D125)))</f>
        <v/>
      </c>
      <c r="DP131" s="369" t="str">
        <f ca="1">+IF(OFFSET('Hygiene Data'!$D$12,0,10*ROW('Hygiene Data'!D125))="","",OFFSET('Hygiene Data'!$D$12,0,10*ROW('Hygiene Data'!D125)))</f>
        <v/>
      </c>
      <c r="DQ131" s="369" t="str">
        <f ca="1">+IF(OFFSET('Hygiene Data'!$D$13,0,10*ROW('Hygiene Data'!D125))="","",OFFSET('Hygiene Data'!$D$13,0,10*ROW('Hygiene Data'!D125)))</f>
        <v/>
      </c>
      <c r="DR131" s="369" t="str">
        <f ca="1">+IF(OFFSET('Hygiene Data'!$E$11,0,10*ROW('Hygiene Data'!E125))="","",OFFSET('Hygiene Data'!$E$11,0,10*ROW('Hygiene Data'!E125)))</f>
        <v/>
      </c>
      <c r="DS131" s="369" t="str">
        <f ca="1">+IF(OFFSET('Hygiene Data'!$E$12,0,10*ROW('Hygiene Data'!E125))="","",OFFSET('Hygiene Data'!$E$12,0,10*ROW('Hygiene Data'!E125)))</f>
        <v/>
      </c>
      <c r="DT131" s="369" t="str">
        <f ca="1">+IF(OFFSET('Hygiene Data'!$E$13,0,10*ROW('Hygiene Data'!E125))="","",OFFSET('Hygiene Data'!$E$13,0,10*ROW('Hygiene Data'!E125)))</f>
        <v/>
      </c>
      <c r="DU131" s="369" t="str">
        <f ca="1">+IF(OFFSET('Hygiene Data'!$F$11,0,10*ROW('Hygiene Data'!F125))="","",OFFSET('Hygiene Data'!$F$11,0,10*ROW('Hygiene Data'!F125)))</f>
        <v/>
      </c>
      <c r="DV131" s="369" t="str">
        <f ca="1">+IF(OFFSET('Hygiene Data'!$F$12,0,10*ROW('Hygiene Data'!F125))="","",OFFSET('Hygiene Data'!$F$12,0,10*ROW('Hygiene Data'!F125)))</f>
        <v/>
      </c>
      <c r="DW131" s="369" t="str">
        <f ca="1">+IF(OFFSET('Hygiene Data'!$F$13,0,10*ROW('Hygiene Data'!F125))="","",OFFSET('Hygiene Data'!$F$13,0,10*ROW('Hygiene Data'!F125)))</f>
        <v/>
      </c>
      <c r="DX131" s="369" t="str">
        <f ca="1">+IF(OFFSET('Hygiene Data'!$G$11,0,10*ROW('Hygiene Data'!G125))="","",OFFSET('Hygiene Data'!$G$11,0,10*ROW('Hygiene Data'!G125)))</f>
        <v/>
      </c>
      <c r="DY131" s="369" t="str">
        <f ca="1">+IF(OFFSET('Hygiene Data'!$G$12,0,10*ROW('Hygiene Data'!G125))="","",OFFSET('Hygiene Data'!$G$12,0,10*ROW('Hygiene Data'!G125)))</f>
        <v/>
      </c>
      <c r="DZ131" s="369" t="str">
        <f ca="1">+IF(OFFSET('Hygiene Data'!$G$13,0,10*ROW('Hygiene Data'!G125))="","",OFFSET('Hygiene Data'!$G$13,0,10*ROW('Hygiene Data'!G125)))</f>
        <v/>
      </c>
      <c r="EA131" s="369" t="str">
        <f ca="1">+IF(OFFSET('Hygiene Data'!$H$11,0,10*ROW('Hygiene Data'!H125))="","",OFFSET('Hygiene Data'!$H$11,0,10*ROW('Hygiene Data'!H125)))</f>
        <v/>
      </c>
      <c r="EB131" s="369" t="str">
        <f ca="1">+IF(OFFSET('Hygiene Data'!$H$12,0,10*ROW('Hygiene Data'!H125))="","",OFFSET('Hygiene Data'!$H$12,0,10*ROW('Hygiene Data'!H125)))</f>
        <v/>
      </c>
      <c r="EC131" s="369" t="str">
        <f ca="1">+IF(OFFSET('Hygiene Data'!$H$13,0,10*ROW('Hygiene Data'!H125))="","",OFFSET('Hygiene Data'!$H$13,0,10*ROW('Hygiene Data'!H125)))</f>
        <v/>
      </c>
      <c r="ED131" s="369" t="str">
        <f ca="1">+IF(OFFSET('Hygiene Data'!$I$11,0,10*ROW('Hygiene Data'!I125))="","",OFFSET('Hygiene Data'!$I$11,0,10*ROW('Hygiene Data'!I125)))</f>
        <v/>
      </c>
      <c r="EE131" s="369" t="str">
        <f ca="1">+IF(OFFSET('Hygiene Data'!$I$12,0,10*ROW('Hygiene Data'!I125))="","",OFFSET('Hygiene Data'!$I$12,0,10*ROW('Hygiene Data'!I125)))</f>
        <v/>
      </c>
      <c r="EF131" s="369" t="str">
        <f ca="1">+IF(OFFSET('Hygiene Data'!$I$13,0,10*ROW('Hygiene Data'!I125))="","",OFFSET('Hygiene Data'!$I$13,0,10*ROW('Hygiene Data'!I125)))</f>
        <v/>
      </c>
    </row>
    <row r="132" spans="1:136" x14ac:dyDescent="0.25">
      <c r="A132" s="478" t="str">
        <f ca="1">+IF(OFFSET('Water Data'!$B$2,0,10*ROW('Water Data'!E126))="","",OFFSET('Water Data'!$B$2,0,10*ROW('Water Data'!E126)))</f>
        <v/>
      </c>
      <c r="B132" s="47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5" t="str">
        <f t="shared" ca="1" si="1"/>
        <v/>
      </c>
      <c r="D132" s="50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9" t="str">
        <f ca="1">+IF(OFFSET('Water Data'!$D$27,0,10*ROW('Water Data'!D126))="","",OFFSET('Water Data'!$D$27,0,10*ROW('Water Data'!D126)))</f>
        <v/>
      </c>
      <c r="BT132" s="369" t="str">
        <f ca="1">+IF(OFFSET('Water Data'!$D$28,0,10*ROW('Water Data'!D126))="","",OFFSET('Water Data'!$D$28,0,10*ROW('Water Data'!D126)))</f>
        <v/>
      </c>
      <c r="BU132" s="369" t="str">
        <f ca="1">+IF(OFFSET('Water Data'!$D$29,0,10*ROW('Water Data'!D126))="","",OFFSET('Water Data'!$D$29,0,10*ROW('Water Data'!D126)))</f>
        <v/>
      </c>
      <c r="BV132" s="369" t="str">
        <f ca="1">+IF(OFFSET('Water Data'!$E$27,0,10*ROW('Water Data'!E126))="","",OFFSET('Water Data'!$E$27,0,10*ROW('Water Data'!E126)))</f>
        <v/>
      </c>
      <c r="BW132" s="369" t="str">
        <f ca="1">+IF(OFFSET('Water Data'!$E$28,0,10*ROW('Water Data'!E126))="","",OFFSET('Water Data'!$E$28,0,10*ROW('Water Data'!E126)))</f>
        <v/>
      </c>
      <c r="BX132" s="369" t="str">
        <f ca="1">+IF(OFFSET('Water Data'!$E$29,0,10*ROW('Water Data'!E126))="","",OFFSET('Water Data'!$E$29,0,10*ROW('Water Data'!E126)))</f>
        <v/>
      </c>
      <c r="BY132" s="369" t="str">
        <f ca="1">+IF(OFFSET('Water Data'!$F$27,0,10*ROW('Water Data'!F126))="","",OFFSET('Water Data'!$F$27,0,10*ROW('Water Data'!F126)))</f>
        <v/>
      </c>
      <c r="BZ132" s="369" t="str">
        <f ca="1">+IF(OFFSET('Water Data'!$F$28,0,10*ROW('Water Data'!F126))="","",OFFSET('Water Data'!$F$28,0,10*ROW('Water Data'!F126)))</f>
        <v/>
      </c>
      <c r="CA132" s="369" t="str">
        <f ca="1">+IF(OFFSET('Water Data'!$F$29,0,10*ROW('Water Data'!F126))="","",OFFSET('Water Data'!$F$29,0,10*ROW('Water Data'!F126)))</f>
        <v/>
      </c>
      <c r="CB132" s="369" t="str">
        <f ca="1">+IF(OFFSET('Water Data'!$G$27,0,10*ROW('Water Data'!G126))="","",OFFSET('Water Data'!$G$27,0,10*ROW('Water Data'!G126)))</f>
        <v/>
      </c>
      <c r="CC132" s="369" t="str">
        <f ca="1">+IF(OFFSET('Water Data'!$G$28,0,10*ROW('Water Data'!G126))="","",OFFSET('Water Data'!$G$28,0,10*ROW('Water Data'!G126)))</f>
        <v/>
      </c>
      <c r="CD132" s="369" t="str">
        <f ca="1">+IF(OFFSET('Water Data'!$G$29,0,10*ROW('Water Data'!G126))="","",OFFSET('Water Data'!$G$29,0,10*ROW('Water Data'!G126)))</f>
        <v/>
      </c>
      <c r="CE132" s="369" t="str">
        <f ca="1">+IF(OFFSET('Water Data'!$H$27,0,10*ROW('Water Data'!H126))="","",OFFSET('Water Data'!$H$27,0,10*ROW('Water Data'!H126)))</f>
        <v/>
      </c>
      <c r="CF132" s="369" t="str">
        <f ca="1">+IF(OFFSET('Water Data'!$H$28,0,10*ROW('Water Data'!H126))="","",OFFSET('Water Data'!$H$28,0,10*ROW('Water Data'!H126)))</f>
        <v/>
      </c>
      <c r="CG132" s="369" t="str">
        <f ca="1">+IF(OFFSET('Water Data'!$H$29,0,10*ROW('Water Data'!H126))="","",OFFSET('Water Data'!$H$29,0,10*ROW('Water Data'!H126)))</f>
        <v/>
      </c>
      <c r="CH132" s="369" t="str">
        <f ca="1">+IF(OFFSET('Water Data'!$I$27,0,10*ROW('Water Data'!I126))="","",OFFSET('Water Data'!$I$27,0,10*ROW('Water Data'!I126)))</f>
        <v/>
      </c>
      <c r="CI132" s="369" t="str">
        <f ca="1">+IF(OFFSET('Water Data'!$I$28,0,10*ROW('Water Data'!I126))="","",OFFSET('Water Data'!$I$28,0,10*ROW('Water Data'!I126)))</f>
        <v/>
      </c>
      <c r="CJ132" s="369" t="str">
        <f ca="1">+IF(OFFSET('Water Data'!$I$29,0,10*ROW('Water Data'!I126))="","",OFFSET('Water Data'!$I$29,0,10*ROW('Water Data'!I126)))</f>
        <v/>
      </c>
      <c r="CK132" s="369" t="str">
        <f ca="1">+IF(OFFSET('Sanitation Data'!$D$28,0,10*ROW('Sanitation Data'!D126))="","",OFFSET('Sanitation Data'!$D$28,0,10*ROW('Sanitation Data'!D126)))</f>
        <v/>
      </c>
      <c r="CL132" s="369" t="str">
        <f ca="1">+IF(OFFSET('Sanitation Data'!$D$29,0,10*ROW('Sanitation Data'!D126))="","",OFFSET('Sanitation Data'!$D$29,0,10*ROW('Sanitation Data'!D126)))</f>
        <v/>
      </c>
      <c r="CM132" s="369" t="str">
        <f ca="1">+IF(OFFSET('Sanitation Data'!$D$30,0,10*ROW('Sanitation Data'!D126))="","",OFFSET('Sanitation Data'!$D$30,0,10*ROW('Sanitation Data'!D126)))</f>
        <v/>
      </c>
      <c r="CN132" s="369" t="str">
        <f ca="1">+IF(OFFSET('Sanitation Data'!$D$31,0,10*ROW('Sanitation Data'!D126))="","",OFFSET('Sanitation Data'!$D$31,0,10*ROW('Sanitation Data'!D126)))</f>
        <v/>
      </c>
      <c r="CO132" s="369" t="str">
        <f ca="1">+IF(OFFSET('Sanitation Data'!$D$32,0,10*ROW('Sanitation Data'!D126))="","",OFFSET('Sanitation Data'!$D$32,0,10*ROW('Sanitation Data'!D126)))</f>
        <v/>
      </c>
      <c r="CP132" s="369" t="str">
        <f ca="1">+IF(OFFSET('Sanitation Data'!$E$28,0,10*ROW('Sanitation Data'!E126))="","",OFFSET('Sanitation Data'!$E$28,0,10*ROW('Sanitation Data'!E126)))</f>
        <v/>
      </c>
      <c r="CQ132" s="369" t="str">
        <f ca="1">+IF(OFFSET('Sanitation Data'!$E$29,0,10*ROW('Sanitation Data'!E126))="","",OFFSET('Sanitation Data'!$E$29,0,10*ROW('Sanitation Data'!E126)))</f>
        <v/>
      </c>
      <c r="CR132" s="369" t="str">
        <f ca="1">+IF(OFFSET('Sanitation Data'!$E$30,0,10*ROW('Sanitation Data'!E126))="","",OFFSET('Sanitation Data'!$E$30,0,10*ROW('Sanitation Data'!E126)))</f>
        <v/>
      </c>
      <c r="CS132" s="369" t="str">
        <f ca="1">+IF(OFFSET('Sanitation Data'!$E$31,0,10*ROW('Sanitation Data'!E126))="","",OFFSET('Sanitation Data'!$E$31,0,10*ROW('Sanitation Data'!E126)))</f>
        <v/>
      </c>
      <c r="CT132" s="369" t="str">
        <f ca="1">+IF(OFFSET('Sanitation Data'!$E$32,0,10*ROW('Sanitation Data'!E126))="","",OFFSET('Sanitation Data'!$E$32,0,10*ROW('Sanitation Data'!E126)))</f>
        <v/>
      </c>
      <c r="CU132" s="369" t="str">
        <f ca="1">+IF(OFFSET('Sanitation Data'!$F$28,0,10*ROW('Sanitation Data'!F126))="","",OFFSET('Sanitation Data'!$F$28,0,10*ROW('Sanitation Data'!F126)))</f>
        <v/>
      </c>
      <c r="CV132" s="369" t="str">
        <f ca="1">+IF(OFFSET('Sanitation Data'!$F$29,0,10*ROW('Sanitation Data'!F126))="","",OFFSET('Sanitation Data'!$F$29,0,10*ROW('Sanitation Data'!F126)))</f>
        <v/>
      </c>
      <c r="CW132" s="369" t="str">
        <f ca="1">+IF(OFFSET('Sanitation Data'!$F$30,0,10*ROW('Sanitation Data'!F126))="","",OFFSET('Sanitation Data'!$F$30,0,10*ROW('Sanitation Data'!F126)))</f>
        <v/>
      </c>
      <c r="CX132" s="369" t="str">
        <f ca="1">+IF(OFFSET('Sanitation Data'!$F$31,0,10*ROW('Sanitation Data'!F126))="","",OFFSET('Sanitation Data'!$F$31,0,10*ROW('Sanitation Data'!F126)))</f>
        <v/>
      </c>
      <c r="CY132" s="369" t="str">
        <f ca="1">+IF(OFFSET('Sanitation Data'!$F$32,0,10*ROW('Sanitation Data'!F126))="","",OFFSET('Sanitation Data'!$F$32,0,10*ROW('Sanitation Data'!F126)))</f>
        <v/>
      </c>
      <c r="CZ132" s="369" t="str">
        <f ca="1">+IF(OFFSET('Sanitation Data'!$G$28,0,10*ROW('Sanitation Data'!G126))="","",OFFSET('Sanitation Data'!$G$28,0,10*ROW('Sanitation Data'!G126)))</f>
        <v/>
      </c>
      <c r="DA132" s="369" t="str">
        <f ca="1">+IF(OFFSET('Sanitation Data'!$G$29,0,10*ROW('Sanitation Data'!G126))="","",OFFSET('Sanitation Data'!$G$29,0,10*ROW('Sanitation Data'!G126)))</f>
        <v/>
      </c>
      <c r="DB132" s="369" t="str">
        <f ca="1">+IF(OFFSET('Sanitation Data'!$G$30,0,10*ROW('Sanitation Data'!G126))="","",OFFSET('Sanitation Data'!$G$30,0,10*ROW('Sanitation Data'!G126)))</f>
        <v/>
      </c>
      <c r="DC132" s="369" t="str">
        <f ca="1">+IF(OFFSET('Sanitation Data'!$G$31,0,10*ROW('Sanitation Data'!G126))="","",OFFSET('Sanitation Data'!$G$31,0,10*ROW('Sanitation Data'!G126)))</f>
        <v/>
      </c>
      <c r="DD132" s="369" t="str">
        <f ca="1">+IF(OFFSET('Sanitation Data'!$G$32,0,10*ROW('Sanitation Data'!G126))="","",OFFSET('Sanitation Data'!$G$32,0,10*ROW('Sanitation Data'!G126)))</f>
        <v/>
      </c>
      <c r="DE132" s="369" t="str">
        <f ca="1">+IF(OFFSET('Sanitation Data'!$H$28,0,10*ROW('Sanitation Data'!H126))="","",OFFSET('Sanitation Data'!$H$28,0,10*ROW('Sanitation Data'!H126)))</f>
        <v/>
      </c>
      <c r="DF132" s="369" t="str">
        <f ca="1">+IF(OFFSET('Sanitation Data'!$H$29,0,10*ROW('Sanitation Data'!H126))="","",OFFSET('Sanitation Data'!$H$29,0,10*ROW('Sanitation Data'!H126)))</f>
        <v/>
      </c>
      <c r="DG132" s="369" t="str">
        <f ca="1">+IF(OFFSET('Sanitation Data'!$H$30,0,10*ROW('Sanitation Data'!H126))="","",OFFSET('Sanitation Data'!$H$30,0,10*ROW('Sanitation Data'!H126)))</f>
        <v/>
      </c>
      <c r="DH132" s="369" t="str">
        <f ca="1">+IF(OFFSET('Sanitation Data'!$H$31,0,10*ROW('Sanitation Data'!H126))="","",OFFSET('Sanitation Data'!$H$31,0,10*ROW('Sanitation Data'!H126)))</f>
        <v/>
      </c>
      <c r="DI132" s="369" t="str">
        <f ca="1">+IF(OFFSET('Sanitation Data'!$H$32,0,10*ROW('Sanitation Data'!H126))="","",OFFSET('Sanitation Data'!$H$32,0,10*ROW('Sanitation Data'!H126)))</f>
        <v/>
      </c>
      <c r="DJ132" s="369" t="str">
        <f ca="1">+IF(OFFSET('Sanitation Data'!$I$28,0,10*ROW('Sanitation Data'!I126))="","",OFFSET('Sanitation Data'!$I$28,0,10*ROW('Sanitation Data'!I126)))</f>
        <v/>
      </c>
      <c r="DK132" s="369" t="str">
        <f ca="1">+IF(OFFSET('Sanitation Data'!$I$29,0,10*ROW('Sanitation Data'!I126))="","",OFFSET('Sanitation Data'!$I$29,0,10*ROW('Sanitation Data'!I126)))</f>
        <v/>
      </c>
      <c r="DL132" s="369" t="str">
        <f ca="1">+IF(OFFSET('Sanitation Data'!$I$30,0,10*ROW('Sanitation Data'!I126))="","",OFFSET('Sanitation Data'!$I$30,0,10*ROW('Sanitation Data'!I126)))</f>
        <v/>
      </c>
      <c r="DM132" s="369" t="str">
        <f ca="1">+IF(OFFSET('Sanitation Data'!$I$31,0,10*ROW('Sanitation Data'!I126))="","",OFFSET('Sanitation Data'!$I$31,0,10*ROW('Sanitation Data'!I126)))</f>
        <v/>
      </c>
      <c r="DN132" s="369" t="str">
        <f ca="1">+IF(OFFSET('Sanitation Data'!$I$32,0,10*ROW('Sanitation Data'!I126))="","",OFFSET('Sanitation Data'!$I$32,0,10*ROW('Sanitation Data'!I126)))</f>
        <v/>
      </c>
      <c r="DO132" s="369" t="str">
        <f ca="1">+IF(OFFSET('Hygiene Data'!$D$11,0,10*ROW('Hygiene Data'!D126))="","",OFFSET('Hygiene Data'!$D$11,0,10*ROW('Hygiene Data'!D126)))</f>
        <v/>
      </c>
      <c r="DP132" s="369" t="str">
        <f ca="1">+IF(OFFSET('Hygiene Data'!$D$12,0,10*ROW('Hygiene Data'!D126))="","",OFFSET('Hygiene Data'!$D$12,0,10*ROW('Hygiene Data'!D126)))</f>
        <v/>
      </c>
      <c r="DQ132" s="369" t="str">
        <f ca="1">+IF(OFFSET('Hygiene Data'!$D$13,0,10*ROW('Hygiene Data'!D126))="","",OFFSET('Hygiene Data'!$D$13,0,10*ROW('Hygiene Data'!D126)))</f>
        <v/>
      </c>
      <c r="DR132" s="369" t="str">
        <f ca="1">+IF(OFFSET('Hygiene Data'!$E$11,0,10*ROW('Hygiene Data'!E126))="","",OFFSET('Hygiene Data'!$E$11,0,10*ROW('Hygiene Data'!E126)))</f>
        <v/>
      </c>
      <c r="DS132" s="369" t="str">
        <f ca="1">+IF(OFFSET('Hygiene Data'!$E$12,0,10*ROW('Hygiene Data'!E126))="","",OFFSET('Hygiene Data'!$E$12,0,10*ROW('Hygiene Data'!E126)))</f>
        <v/>
      </c>
      <c r="DT132" s="369" t="str">
        <f ca="1">+IF(OFFSET('Hygiene Data'!$E$13,0,10*ROW('Hygiene Data'!E126))="","",OFFSET('Hygiene Data'!$E$13,0,10*ROW('Hygiene Data'!E126)))</f>
        <v/>
      </c>
      <c r="DU132" s="369" t="str">
        <f ca="1">+IF(OFFSET('Hygiene Data'!$F$11,0,10*ROW('Hygiene Data'!F126))="","",OFFSET('Hygiene Data'!$F$11,0,10*ROW('Hygiene Data'!F126)))</f>
        <v/>
      </c>
      <c r="DV132" s="369" t="str">
        <f ca="1">+IF(OFFSET('Hygiene Data'!$F$12,0,10*ROW('Hygiene Data'!F126))="","",OFFSET('Hygiene Data'!$F$12,0,10*ROW('Hygiene Data'!F126)))</f>
        <v/>
      </c>
      <c r="DW132" s="369" t="str">
        <f ca="1">+IF(OFFSET('Hygiene Data'!$F$13,0,10*ROW('Hygiene Data'!F126))="","",OFFSET('Hygiene Data'!$F$13,0,10*ROW('Hygiene Data'!F126)))</f>
        <v/>
      </c>
      <c r="DX132" s="369" t="str">
        <f ca="1">+IF(OFFSET('Hygiene Data'!$G$11,0,10*ROW('Hygiene Data'!G126))="","",OFFSET('Hygiene Data'!$G$11,0,10*ROW('Hygiene Data'!G126)))</f>
        <v/>
      </c>
      <c r="DY132" s="369" t="str">
        <f ca="1">+IF(OFFSET('Hygiene Data'!$G$12,0,10*ROW('Hygiene Data'!G126))="","",OFFSET('Hygiene Data'!$G$12,0,10*ROW('Hygiene Data'!G126)))</f>
        <v/>
      </c>
      <c r="DZ132" s="369" t="str">
        <f ca="1">+IF(OFFSET('Hygiene Data'!$G$13,0,10*ROW('Hygiene Data'!G126))="","",OFFSET('Hygiene Data'!$G$13,0,10*ROW('Hygiene Data'!G126)))</f>
        <v/>
      </c>
      <c r="EA132" s="369" t="str">
        <f ca="1">+IF(OFFSET('Hygiene Data'!$H$11,0,10*ROW('Hygiene Data'!H126))="","",OFFSET('Hygiene Data'!$H$11,0,10*ROW('Hygiene Data'!H126)))</f>
        <v/>
      </c>
      <c r="EB132" s="369" t="str">
        <f ca="1">+IF(OFFSET('Hygiene Data'!$H$12,0,10*ROW('Hygiene Data'!H126))="","",OFFSET('Hygiene Data'!$H$12,0,10*ROW('Hygiene Data'!H126)))</f>
        <v/>
      </c>
      <c r="EC132" s="369" t="str">
        <f ca="1">+IF(OFFSET('Hygiene Data'!$H$13,0,10*ROW('Hygiene Data'!H126))="","",OFFSET('Hygiene Data'!$H$13,0,10*ROW('Hygiene Data'!H126)))</f>
        <v/>
      </c>
      <c r="ED132" s="369" t="str">
        <f ca="1">+IF(OFFSET('Hygiene Data'!$I$11,0,10*ROW('Hygiene Data'!I126))="","",OFFSET('Hygiene Data'!$I$11,0,10*ROW('Hygiene Data'!I126)))</f>
        <v/>
      </c>
      <c r="EE132" s="369" t="str">
        <f ca="1">+IF(OFFSET('Hygiene Data'!$I$12,0,10*ROW('Hygiene Data'!I126))="","",OFFSET('Hygiene Data'!$I$12,0,10*ROW('Hygiene Data'!I126)))</f>
        <v/>
      </c>
      <c r="EF132" s="369" t="str">
        <f ca="1">+IF(OFFSET('Hygiene Data'!$I$13,0,10*ROW('Hygiene Data'!I126))="","",OFFSET('Hygiene Data'!$I$13,0,10*ROW('Hygiene Data'!I126)))</f>
        <v/>
      </c>
    </row>
    <row r="133" spans="1:136" x14ac:dyDescent="0.25">
      <c r="A133" s="478" t="str">
        <f ca="1">+IF(OFFSET('Water Data'!$B$2,0,10*ROW('Water Data'!E127))="","",OFFSET('Water Data'!$B$2,0,10*ROW('Water Data'!E127)))</f>
        <v/>
      </c>
      <c r="B133" s="47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5" t="str">
        <f t="shared" ca="1" si="1"/>
        <v/>
      </c>
      <c r="D133" s="50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9" t="str">
        <f ca="1">+IF(OFFSET('Water Data'!$D$27,0,10*ROW('Water Data'!D127))="","",OFFSET('Water Data'!$D$27,0,10*ROW('Water Data'!D127)))</f>
        <v/>
      </c>
      <c r="BT133" s="369" t="str">
        <f ca="1">+IF(OFFSET('Water Data'!$D$28,0,10*ROW('Water Data'!D127))="","",OFFSET('Water Data'!$D$28,0,10*ROW('Water Data'!D127)))</f>
        <v/>
      </c>
      <c r="BU133" s="369" t="str">
        <f ca="1">+IF(OFFSET('Water Data'!$D$29,0,10*ROW('Water Data'!D127))="","",OFFSET('Water Data'!$D$29,0,10*ROW('Water Data'!D127)))</f>
        <v/>
      </c>
      <c r="BV133" s="369" t="str">
        <f ca="1">+IF(OFFSET('Water Data'!$E$27,0,10*ROW('Water Data'!E127))="","",OFFSET('Water Data'!$E$27,0,10*ROW('Water Data'!E127)))</f>
        <v/>
      </c>
      <c r="BW133" s="369" t="str">
        <f ca="1">+IF(OFFSET('Water Data'!$E$28,0,10*ROW('Water Data'!E127))="","",OFFSET('Water Data'!$E$28,0,10*ROW('Water Data'!E127)))</f>
        <v/>
      </c>
      <c r="BX133" s="369" t="str">
        <f ca="1">+IF(OFFSET('Water Data'!$E$29,0,10*ROW('Water Data'!E127))="","",OFFSET('Water Data'!$E$29,0,10*ROW('Water Data'!E127)))</f>
        <v/>
      </c>
      <c r="BY133" s="369" t="str">
        <f ca="1">+IF(OFFSET('Water Data'!$F$27,0,10*ROW('Water Data'!F127))="","",OFFSET('Water Data'!$F$27,0,10*ROW('Water Data'!F127)))</f>
        <v/>
      </c>
      <c r="BZ133" s="369" t="str">
        <f ca="1">+IF(OFFSET('Water Data'!$F$28,0,10*ROW('Water Data'!F127))="","",OFFSET('Water Data'!$F$28,0,10*ROW('Water Data'!F127)))</f>
        <v/>
      </c>
      <c r="CA133" s="369" t="str">
        <f ca="1">+IF(OFFSET('Water Data'!$F$29,0,10*ROW('Water Data'!F127))="","",OFFSET('Water Data'!$F$29,0,10*ROW('Water Data'!F127)))</f>
        <v/>
      </c>
      <c r="CB133" s="369" t="str">
        <f ca="1">+IF(OFFSET('Water Data'!$G$27,0,10*ROW('Water Data'!G127))="","",OFFSET('Water Data'!$G$27,0,10*ROW('Water Data'!G127)))</f>
        <v/>
      </c>
      <c r="CC133" s="369" t="str">
        <f ca="1">+IF(OFFSET('Water Data'!$G$28,0,10*ROW('Water Data'!G127))="","",OFFSET('Water Data'!$G$28,0,10*ROW('Water Data'!G127)))</f>
        <v/>
      </c>
      <c r="CD133" s="369" t="str">
        <f ca="1">+IF(OFFSET('Water Data'!$G$29,0,10*ROW('Water Data'!G127))="","",OFFSET('Water Data'!$G$29,0,10*ROW('Water Data'!G127)))</f>
        <v/>
      </c>
      <c r="CE133" s="369" t="str">
        <f ca="1">+IF(OFFSET('Water Data'!$H$27,0,10*ROW('Water Data'!H127))="","",OFFSET('Water Data'!$H$27,0,10*ROW('Water Data'!H127)))</f>
        <v/>
      </c>
      <c r="CF133" s="369" t="str">
        <f ca="1">+IF(OFFSET('Water Data'!$H$28,0,10*ROW('Water Data'!H127))="","",OFFSET('Water Data'!$H$28,0,10*ROW('Water Data'!H127)))</f>
        <v/>
      </c>
      <c r="CG133" s="369" t="str">
        <f ca="1">+IF(OFFSET('Water Data'!$H$29,0,10*ROW('Water Data'!H127))="","",OFFSET('Water Data'!$H$29,0,10*ROW('Water Data'!H127)))</f>
        <v/>
      </c>
      <c r="CH133" s="369" t="str">
        <f ca="1">+IF(OFFSET('Water Data'!$I$27,0,10*ROW('Water Data'!I127))="","",OFFSET('Water Data'!$I$27,0,10*ROW('Water Data'!I127)))</f>
        <v/>
      </c>
      <c r="CI133" s="369" t="str">
        <f ca="1">+IF(OFFSET('Water Data'!$I$28,0,10*ROW('Water Data'!I127))="","",OFFSET('Water Data'!$I$28,0,10*ROW('Water Data'!I127)))</f>
        <v/>
      </c>
      <c r="CJ133" s="369" t="str">
        <f ca="1">+IF(OFFSET('Water Data'!$I$29,0,10*ROW('Water Data'!I127))="","",OFFSET('Water Data'!$I$29,0,10*ROW('Water Data'!I127)))</f>
        <v/>
      </c>
      <c r="CK133" s="369" t="str">
        <f ca="1">+IF(OFFSET('Sanitation Data'!$D$28,0,10*ROW('Sanitation Data'!D127))="","",OFFSET('Sanitation Data'!$D$28,0,10*ROW('Sanitation Data'!D127)))</f>
        <v/>
      </c>
      <c r="CL133" s="369" t="str">
        <f ca="1">+IF(OFFSET('Sanitation Data'!$D$29,0,10*ROW('Sanitation Data'!D127))="","",OFFSET('Sanitation Data'!$D$29,0,10*ROW('Sanitation Data'!D127)))</f>
        <v/>
      </c>
      <c r="CM133" s="369" t="str">
        <f ca="1">+IF(OFFSET('Sanitation Data'!$D$30,0,10*ROW('Sanitation Data'!D127))="","",OFFSET('Sanitation Data'!$D$30,0,10*ROW('Sanitation Data'!D127)))</f>
        <v/>
      </c>
      <c r="CN133" s="369" t="str">
        <f ca="1">+IF(OFFSET('Sanitation Data'!$D$31,0,10*ROW('Sanitation Data'!D127))="","",OFFSET('Sanitation Data'!$D$31,0,10*ROW('Sanitation Data'!D127)))</f>
        <v/>
      </c>
      <c r="CO133" s="369" t="str">
        <f ca="1">+IF(OFFSET('Sanitation Data'!$D$32,0,10*ROW('Sanitation Data'!D127))="","",OFFSET('Sanitation Data'!$D$32,0,10*ROW('Sanitation Data'!D127)))</f>
        <v/>
      </c>
      <c r="CP133" s="369" t="str">
        <f ca="1">+IF(OFFSET('Sanitation Data'!$E$28,0,10*ROW('Sanitation Data'!E127))="","",OFFSET('Sanitation Data'!$E$28,0,10*ROW('Sanitation Data'!E127)))</f>
        <v/>
      </c>
      <c r="CQ133" s="369" t="str">
        <f ca="1">+IF(OFFSET('Sanitation Data'!$E$29,0,10*ROW('Sanitation Data'!E127))="","",OFFSET('Sanitation Data'!$E$29,0,10*ROW('Sanitation Data'!E127)))</f>
        <v/>
      </c>
      <c r="CR133" s="369" t="str">
        <f ca="1">+IF(OFFSET('Sanitation Data'!$E$30,0,10*ROW('Sanitation Data'!E127))="","",OFFSET('Sanitation Data'!$E$30,0,10*ROW('Sanitation Data'!E127)))</f>
        <v/>
      </c>
      <c r="CS133" s="369" t="str">
        <f ca="1">+IF(OFFSET('Sanitation Data'!$E$31,0,10*ROW('Sanitation Data'!E127))="","",OFFSET('Sanitation Data'!$E$31,0,10*ROW('Sanitation Data'!E127)))</f>
        <v/>
      </c>
      <c r="CT133" s="369" t="str">
        <f ca="1">+IF(OFFSET('Sanitation Data'!$E$32,0,10*ROW('Sanitation Data'!E127))="","",OFFSET('Sanitation Data'!$E$32,0,10*ROW('Sanitation Data'!E127)))</f>
        <v/>
      </c>
      <c r="CU133" s="369" t="str">
        <f ca="1">+IF(OFFSET('Sanitation Data'!$F$28,0,10*ROW('Sanitation Data'!F127))="","",OFFSET('Sanitation Data'!$F$28,0,10*ROW('Sanitation Data'!F127)))</f>
        <v/>
      </c>
      <c r="CV133" s="369" t="str">
        <f ca="1">+IF(OFFSET('Sanitation Data'!$F$29,0,10*ROW('Sanitation Data'!F127))="","",OFFSET('Sanitation Data'!$F$29,0,10*ROW('Sanitation Data'!F127)))</f>
        <v/>
      </c>
      <c r="CW133" s="369" t="str">
        <f ca="1">+IF(OFFSET('Sanitation Data'!$F$30,0,10*ROW('Sanitation Data'!F127))="","",OFFSET('Sanitation Data'!$F$30,0,10*ROW('Sanitation Data'!F127)))</f>
        <v/>
      </c>
      <c r="CX133" s="369" t="str">
        <f ca="1">+IF(OFFSET('Sanitation Data'!$F$31,0,10*ROW('Sanitation Data'!F127))="","",OFFSET('Sanitation Data'!$F$31,0,10*ROW('Sanitation Data'!F127)))</f>
        <v/>
      </c>
      <c r="CY133" s="369" t="str">
        <f ca="1">+IF(OFFSET('Sanitation Data'!$F$32,0,10*ROW('Sanitation Data'!F127))="","",OFFSET('Sanitation Data'!$F$32,0,10*ROW('Sanitation Data'!F127)))</f>
        <v/>
      </c>
      <c r="CZ133" s="369" t="str">
        <f ca="1">+IF(OFFSET('Sanitation Data'!$G$28,0,10*ROW('Sanitation Data'!G127))="","",OFFSET('Sanitation Data'!$G$28,0,10*ROW('Sanitation Data'!G127)))</f>
        <v/>
      </c>
      <c r="DA133" s="369" t="str">
        <f ca="1">+IF(OFFSET('Sanitation Data'!$G$29,0,10*ROW('Sanitation Data'!G127))="","",OFFSET('Sanitation Data'!$G$29,0,10*ROW('Sanitation Data'!G127)))</f>
        <v/>
      </c>
      <c r="DB133" s="369" t="str">
        <f ca="1">+IF(OFFSET('Sanitation Data'!$G$30,0,10*ROW('Sanitation Data'!G127))="","",OFFSET('Sanitation Data'!$G$30,0,10*ROW('Sanitation Data'!G127)))</f>
        <v/>
      </c>
      <c r="DC133" s="369" t="str">
        <f ca="1">+IF(OFFSET('Sanitation Data'!$G$31,0,10*ROW('Sanitation Data'!G127))="","",OFFSET('Sanitation Data'!$G$31,0,10*ROW('Sanitation Data'!G127)))</f>
        <v/>
      </c>
      <c r="DD133" s="369" t="str">
        <f ca="1">+IF(OFFSET('Sanitation Data'!$G$32,0,10*ROW('Sanitation Data'!G127))="","",OFFSET('Sanitation Data'!$G$32,0,10*ROW('Sanitation Data'!G127)))</f>
        <v/>
      </c>
      <c r="DE133" s="369" t="str">
        <f ca="1">+IF(OFFSET('Sanitation Data'!$H$28,0,10*ROW('Sanitation Data'!H127))="","",OFFSET('Sanitation Data'!$H$28,0,10*ROW('Sanitation Data'!H127)))</f>
        <v/>
      </c>
      <c r="DF133" s="369" t="str">
        <f ca="1">+IF(OFFSET('Sanitation Data'!$H$29,0,10*ROW('Sanitation Data'!H127))="","",OFFSET('Sanitation Data'!$H$29,0,10*ROW('Sanitation Data'!H127)))</f>
        <v/>
      </c>
      <c r="DG133" s="369" t="str">
        <f ca="1">+IF(OFFSET('Sanitation Data'!$H$30,0,10*ROW('Sanitation Data'!H127))="","",OFFSET('Sanitation Data'!$H$30,0,10*ROW('Sanitation Data'!H127)))</f>
        <v/>
      </c>
      <c r="DH133" s="369" t="str">
        <f ca="1">+IF(OFFSET('Sanitation Data'!$H$31,0,10*ROW('Sanitation Data'!H127))="","",OFFSET('Sanitation Data'!$H$31,0,10*ROW('Sanitation Data'!H127)))</f>
        <v/>
      </c>
      <c r="DI133" s="369" t="str">
        <f ca="1">+IF(OFFSET('Sanitation Data'!$H$32,0,10*ROW('Sanitation Data'!H127))="","",OFFSET('Sanitation Data'!$H$32,0,10*ROW('Sanitation Data'!H127)))</f>
        <v/>
      </c>
      <c r="DJ133" s="369" t="str">
        <f ca="1">+IF(OFFSET('Sanitation Data'!$I$28,0,10*ROW('Sanitation Data'!I127))="","",OFFSET('Sanitation Data'!$I$28,0,10*ROW('Sanitation Data'!I127)))</f>
        <v/>
      </c>
      <c r="DK133" s="369" t="str">
        <f ca="1">+IF(OFFSET('Sanitation Data'!$I$29,0,10*ROW('Sanitation Data'!I127))="","",OFFSET('Sanitation Data'!$I$29,0,10*ROW('Sanitation Data'!I127)))</f>
        <v/>
      </c>
      <c r="DL133" s="369" t="str">
        <f ca="1">+IF(OFFSET('Sanitation Data'!$I$30,0,10*ROW('Sanitation Data'!I127))="","",OFFSET('Sanitation Data'!$I$30,0,10*ROW('Sanitation Data'!I127)))</f>
        <v/>
      </c>
      <c r="DM133" s="369" t="str">
        <f ca="1">+IF(OFFSET('Sanitation Data'!$I$31,0,10*ROW('Sanitation Data'!I127))="","",OFFSET('Sanitation Data'!$I$31,0,10*ROW('Sanitation Data'!I127)))</f>
        <v/>
      </c>
      <c r="DN133" s="369" t="str">
        <f ca="1">+IF(OFFSET('Sanitation Data'!$I$32,0,10*ROW('Sanitation Data'!I127))="","",OFFSET('Sanitation Data'!$I$32,0,10*ROW('Sanitation Data'!I127)))</f>
        <v/>
      </c>
      <c r="DO133" s="369" t="str">
        <f ca="1">+IF(OFFSET('Hygiene Data'!$D$11,0,10*ROW('Hygiene Data'!D127))="","",OFFSET('Hygiene Data'!$D$11,0,10*ROW('Hygiene Data'!D127)))</f>
        <v/>
      </c>
      <c r="DP133" s="369" t="str">
        <f ca="1">+IF(OFFSET('Hygiene Data'!$D$12,0,10*ROW('Hygiene Data'!D127))="","",OFFSET('Hygiene Data'!$D$12,0,10*ROW('Hygiene Data'!D127)))</f>
        <v/>
      </c>
      <c r="DQ133" s="369" t="str">
        <f ca="1">+IF(OFFSET('Hygiene Data'!$D$13,0,10*ROW('Hygiene Data'!D127))="","",OFFSET('Hygiene Data'!$D$13,0,10*ROW('Hygiene Data'!D127)))</f>
        <v/>
      </c>
      <c r="DR133" s="369" t="str">
        <f ca="1">+IF(OFFSET('Hygiene Data'!$E$11,0,10*ROW('Hygiene Data'!E127))="","",OFFSET('Hygiene Data'!$E$11,0,10*ROW('Hygiene Data'!E127)))</f>
        <v/>
      </c>
      <c r="DS133" s="369" t="str">
        <f ca="1">+IF(OFFSET('Hygiene Data'!$E$12,0,10*ROW('Hygiene Data'!E127))="","",OFFSET('Hygiene Data'!$E$12,0,10*ROW('Hygiene Data'!E127)))</f>
        <v/>
      </c>
      <c r="DT133" s="369" t="str">
        <f ca="1">+IF(OFFSET('Hygiene Data'!$E$13,0,10*ROW('Hygiene Data'!E127))="","",OFFSET('Hygiene Data'!$E$13,0,10*ROW('Hygiene Data'!E127)))</f>
        <v/>
      </c>
      <c r="DU133" s="369" t="str">
        <f ca="1">+IF(OFFSET('Hygiene Data'!$F$11,0,10*ROW('Hygiene Data'!F127))="","",OFFSET('Hygiene Data'!$F$11,0,10*ROW('Hygiene Data'!F127)))</f>
        <v/>
      </c>
      <c r="DV133" s="369" t="str">
        <f ca="1">+IF(OFFSET('Hygiene Data'!$F$12,0,10*ROW('Hygiene Data'!F127))="","",OFFSET('Hygiene Data'!$F$12,0,10*ROW('Hygiene Data'!F127)))</f>
        <v/>
      </c>
      <c r="DW133" s="369" t="str">
        <f ca="1">+IF(OFFSET('Hygiene Data'!$F$13,0,10*ROW('Hygiene Data'!F127))="","",OFFSET('Hygiene Data'!$F$13,0,10*ROW('Hygiene Data'!F127)))</f>
        <v/>
      </c>
      <c r="DX133" s="369" t="str">
        <f ca="1">+IF(OFFSET('Hygiene Data'!$G$11,0,10*ROW('Hygiene Data'!G127))="","",OFFSET('Hygiene Data'!$G$11,0,10*ROW('Hygiene Data'!G127)))</f>
        <v/>
      </c>
      <c r="DY133" s="369" t="str">
        <f ca="1">+IF(OFFSET('Hygiene Data'!$G$12,0,10*ROW('Hygiene Data'!G127))="","",OFFSET('Hygiene Data'!$G$12,0,10*ROW('Hygiene Data'!G127)))</f>
        <v/>
      </c>
      <c r="DZ133" s="369" t="str">
        <f ca="1">+IF(OFFSET('Hygiene Data'!$G$13,0,10*ROW('Hygiene Data'!G127))="","",OFFSET('Hygiene Data'!$G$13,0,10*ROW('Hygiene Data'!G127)))</f>
        <v/>
      </c>
      <c r="EA133" s="369" t="str">
        <f ca="1">+IF(OFFSET('Hygiene Data'!$H$11,0,10*ROW('Hygiene Data'!H127))="","",OFFSET('Hygiene Data'!$H$11,0,10*ROW('Hygiene Data'!H127)))</f>
        <v/>
      </c>
      <c r="EB133" s="369" t="str">
        <f ca="1">+IF(OFFSET('Hygiene Data'!$H$12,0,10*ROW('Hygiene Data'!H127))="","",OFFSET('Hygiene Data'!$H$12,0,10*ROW('Hygiene Data'!H127)))</f>
        <v/>
      </c>
      <c r="EC133" s="369" t="str">
        <f ca="1">+IF(OFFSET('Hygiene Data'!$H$13,0,10*ROW('Hygiene Data'!H127))="","",OFFSET('Hygiene Data'!$H$13,0,10*ROW('Hygiene Data'!H127)))</f>
        <v/>
      </c>
      <c r="ED133" s="369" t="str">
        <f ca="1">+IF(OFFSET('Hygiene Data'!$I$11,0,10*ROW('Hygiene Data'!I127))="","",OFFSET('Hygiene Data'!$I$11,0,10*ROW('Hygiene Data'!I127)))</f>
        <v/>
      </c>
      <c r="EE133" s="369" t="str">
        <f ca="1">+IF(OFFSET('Hygiene Data'!$I$12,0,10*ROW('Hygiene Data'!I127))="","",OFFSET('Hygiene Data'!$I$12,0,10*ROW('Hygiene Data'!I127)))</f>
        <v/>
      </c>
      <c r="EF133" s="369" t="str">
        <f ca="1">+IF(OFFSET('Hygiene Data'!$I$13,0,10*ROW('Hygiene Data'!I127))="","",OFFSET('Hygiene Data'!$I$13,0,10*ROW('Hygiene Data'!I127)))</f>
        <v/>
      </c>
    </row>
    <row r="134" spans="1:136" x14ac:dyDescent="0.25">
      <c r="A134" s="478" t="str">
        <f ca="1">+IF(OFFSET('Water Data'!$B$2,0,10*ROW('Water Data'!E128))="","",OFFSET('Water Data'!$B$2,0,10*ROW('Water Data'!E128)))</f>
        <v/>
      </c>
      <c r="B134" s="47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5" t="str">
        <f t="shared" ca="1" si="1"/>
        <v/>
      </c>
      <c r="D134" s="50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9" t="str">
        <f ca="1">+IF(OFFSET('Water Data'!$D$27,0,10*ROW('Water Data'!D128))="","",OFFSET('Water Data'!$D$27,0,10*ROW('Water Data'!D128)))</f>
        <v/>
      </c>
      <c r="BT134" s="369" t="str">
        <f ca="1">+IF(OFFSET('Water Data'!$D$28,0,10*ROW('Water Data'!D128))="","",OFFSET('Water Data'!$D$28,0,10*ROW('Water Data'!D128)))</f>
        <v/>
      </c>
      <c r="BU134" s="369" t="str">
        <f ca="1">+IF(OFFSET('Water Data'!$D$29,0,10*ROW('Water Data'!D128))="","",OFFSET('Water Data'!$D$29,0,10*ROW('Water Data'!D128)))</f>
        <v/>
      </c>
      <c r="BV134" s="369" t="str">
        <f ca="1">+IF(OFFSET('Water Data'!$E$27,0,10*ROW('Water Data'!E128))="","",OFFSET('Water Data'!$E$27,0,10*ROW('Water Data'!E128)))</f>
        <v/>
      </c>
      <c r="BW134" s="369" t="str">
        <f ca="1">+IF(OFFSET('Water Data'!$E$28,0,10*ROW('Water Data'!E128))="","",OFFSET('Water Data'!$E$28,0,10*ROW('Water Data'!E128)))</f>
        <v/>
      </c>
      <c r="BX134" s="369" t="str">
        <f ca="1">+IF(OFFSET('Water Data'!$E$29,0,10*ROW('Water Data'!E128))="","",OFFSET('Water Data'!$E$29,0,10*ROW('Water Data'!E128)))</f>
        <v/>
      </c>
      <c r="BY134" s="369" t="str">
        <f ca="1">+IF(OFFSET('Water Data'!$F$27,0,10*ROW('Water Data'!F128))="","",OFFSET('Water Data'!$F$27,0,10*ROW('Water Data'!F128)))</f>
        <v/>
      </c>
      <c r="BZ134" s="369" t="str">
        <f ca="1">+IF(OFFSET('Water Data'!$F$28,0,10*ROW('Water Data'!F128))="","",OFFSET('Water Data'!$F$28,0,10*ROW('Water Data'!F128)))</f>
        <v/>
      </c>
      <c r="CA134" s="369" t="str">
        <f ca="1">+IF(OFFSET('Water Data'!$F$29,0,10*ROW('Water Data'!F128))="","",OFFSET('Water Data'!$F$29,0,10*ROW('Water Data'!F128)))</f>
        <v/>
      </c>
      <c r="CB134" s="369" t="str">
        <f ca="1">+IF(OFFSET('Water Data'!$G$27,0,10*ROW('Water Data'!G128))="","",OFFSET('Water Data'!$G$27,0,10*ROW('Water Data'!G128)))</f>
        <v/>
      </c>
      <c r="CC134" s="369" t="str">
        <f ca="1">+IF(OFFSET('Water Data'!$G$28,0,10*ROW('Water Data'!G128))="","",OFFSET('Water Data'!$G$28,0,10*ROW('Water Data'!G128)))</f>
        <v/>
      </c>
      <c r="CD134" s="369" t="str">
        <f ca="1">+IF(OFFSET('Water Data'!$G$29,0,10*ROW('Water Data'!G128))="","",OFFSET('Water Data'!$G$29,0,10*ROW('Water Data'!G128)))</f>
        <v/>
      </c>
      <c r="CE134" s="369" t="str">
        <f ca="1">+IF(OFFSET('Water Data'!$H$27,0,10*ROW('Water Data'!H128))="","",OFFSET('Water Data'!$H$27,0,10*ROW('Water Data'!H128)))</f>
        <v/>
      </c>
      <c r="CF134" s="369" t="str">
        <f ca="1">+IF(OFFSET('Water Data'!$H$28,0,10*ROW('Water Data'!H128))="","",OFFSET('Water Data'!$H$28,0,10*ROW('Water Data'!H128)))</f>
        <v/>
      </c>
      <c r="CG134" s="369" t="str">
        <f ca="1">+IF(OFFSET('Water Data'!$H$29,0,10*ROW('Water Data'!H128))="","",OFFSET('Water Data'!$H$29,0,10*ROW('Water Data'!H128)))</f>
        <v/>
      </c>
      <c r="CH134" s="369" t="str">
        <f ca="1">+IF(OFFSET('Water Data'!$I$27,0,10*ROW('Water Data'!I128))="","",OFFSET('Water Data'!$I$27,0,10*ROW('Water Data'!I128)))</f>
        <v/>
      </c>
      <c r="CI134" s="369" t="str">
        <f ca="1">+IF(OFFSET('Water Data'!$I$28,0,10*ROW('Water Data'!I128))="","",OFFSET('Water Data'!$I$28,0,10*ROW('Water Data'!I128)))</f>
        <v/>
      </c>
      <c r="CJ134" s="369" t="str">
        <f ca="1">+IF(OFFSET('Water Data'!$I$29,0,10*ROW('Water Data'!I128))="","",OFFSET('Water Data'!$I$29,0,10*ROW('Water Data'!I128)))</f>
        <v/>
      </c>
      <c r="CK134" s="369" t="str">
        <f ca="1">+IF(OFFSET('Sanitation Data'!$D$28,0,10*ROW('Sanitation Data'!D128))="","",OFFSET('Sanitation Data'!$D$28,0,10*ROW('Sanitation Data'!D128)))</f>
        <v/>
      </c>
      <c r="CL134" s="369" t="str">
        <f ca="1">+IF(OFFSET('Sanitation Data'!$D$29,0,10*ROW('Sanitation Data'!D128))="","",OFFSET('Sanitation Data'!$D$29,0,10*ROW('Sanitation Data'!D128)))</f>
        <v/>
      </c>
      <c r="CM134" s="369" t="str">
        <f ca="1">+IF(OFFSET('Sanitation Data'!$D$30,0,10*ROW('Sanitation Data'!D128))="","",OFFSET('Sanitation Data'!$D$30,0,10*ROW('Sanitation Data'!D128)))</f>
        <v/>
      </c>
      <c r="CN134" s="369" t="str">
        <f ca="1">+IF(OFFSET('Sanitation Data'!$D$31,0,10*ROW('Sanitation Data'!D128))="","",OFFSET('Sanitation Data'!$D$31,0,10*ROW('Sanitation Data'!D128)))</f>
        <v/>
      </c>
      <c r="CO134" s="369" t="str">
        <f ca="1">+IF(OFFSET('Sanitation Data'!$D$32,0,10*ROW('Sanitation Data'!D128))="","",OFFSET('Sanitation Data'!$D$32,0,10*ROW('Sanitation Data'!D128)))</f>
        <v/>
      </c>
      <c r="CP134" s="369" t="str">
        <f ca="1">+IF(OFFSET('Sanitation Data'!$E$28,0,10*ROW('Sanitation Data'!E128))="","",OFFSET('Sanitation Data'!$E$28,0,10*ROW('Sanitation Data'!E128)))</f>
        <v/>
      </c>
      <c r="CQ134" s="369" t="str">
        <f ca="1">+IF(OFFSET('Sanitation Data'!$E$29,0,10*ROW('Sanitation Data'!E128))="","",OFFSET('Sanitation Data'!$E$29,0,10*ROW('Sanitation Data'!E128)))</f>
        <v/>
      </c>
      <c r="CR134" s="369" t="str">
        <f ca="1">+IF(OFFSET('Sanitation Data'!$E$30,0,10*ROW('Sanitation Data'!E128))="","",OFFSET('Sanitation Data'!$E$30,0,10*ROW('Sanitation Data'!E128)))</f>
        <v/>
      </c>
      <c r="CS134" s="369" t="str">
        <f ca="1">+IF(OFFSET('Sanitation Data'!$E$31,0,10*ROW('Sanitation Data'!E128))="","",OFFSET('Sanitation Data'!$E$31,0,10*ROW('Sanitation Data'!E128)))</f>
        <v/>
      </c>
      <c r="CT134" s="369" t="str">
        <f ca="1">+IF(OFFSET('Sanitation Data'!$E$32,0,10*ROW('Sanitation Data'!E128))="","",OFFSET('Sanitation Data'!$E$32,0,10*ROW('Sanitation Data'!E128)))</f>
        <v/>
      </c>
      <c r="CU134" s="369" t="str">
        <f ca="1">+IF(OFFSET('Sanitation Data'!$F$28,0,10*ROW('Sanitation Data'!F128))="","",OFFSET('Sanitation Data'!$F$28,0,10*ROW('Sanitation Data'!F128)))</f>
        <v/>
      </c>
      <c r="CV134" s="369" t="str">
        <f ca="1">+IF(OFFSET('Sanitation Data'!$F$29,0,10*ROW('Sanitation Data'!F128))="","",OFFSET('Sanitation Data'!$F$29,0,10*ROW('Sanitation Data'!F128)))</f>
        <v/>
      </c>
      <c r="CW134" s="369" t="str">
        <f ca="1">+IF(OFFSET('Sanitation Data'!$F$30,0,10*ROW('Sanitation Data'!F128))="","",OFFSET('Sanitation Data'!$F$30,0,10*ROW('Sanitation Data'!F128)))</f>
        <v/>
      </c>
      <c r="CX134" s="369" t="str">
        <f ca="1">+IF(OFFSET('Sanitation Data'!$F$31,0,10*ROW('Sanitation Data'!F128))="","",OFFSET('Sanitation Data'!$F$31,0,10*ROW('Sanitation Data'!F128)))</f>
        <v/>
      </c>
      <c r="CY134" s="369" t="str">
        <f ca="1">+IF(OFFSET('Sanitation Data'!$F$32,0,10*ROW('Sanitation Data'!F128))="","",OFFSET('Sanitation Data'!$F$32,0,10*ROW('Sanitation Data'!F128)))</f>
        <v/>
      </c>
      <c r="CZ134" s="369" t="str">
        <f ca="1">+IF(OFFSET('Sanitation Data'!$G$28,0,10*ROW('Sanitation Data'!G128))="","",OFFSET('Sanitation Data'!$G$28,0,10*ROW('Sanitation Data'!G128)))</f>
        <v/>
      </c>
      <c r="DA134" s="369" t="str">
        <f ca="1">+IF(OFFSET('Sanitation Data'!$G$29,0,10*ROW('Sanitation Data'!G128))="","",OFFSET('Sanitation Data'!$G$29,0,10*ROW('Sanitation Data'!G128)))</f>
        <v/>
      </c>
      <c r="DB134" s="369" t="str">
        <f ca="1">+IF(OFFSET('Sanitation Data'!$G$30,0,10*ROW('Sanitation Data'!G128))="","",OFFSET('Sanitation Data'!$G$30,0,10*ROW('Sanitation Data'!G128)))</f>
        <v/>
      </c>
      <c r="DC134" s="369" t="str">
        <f ca="1">+IF(OFFSET('Sanitation Data'!$G$31,0,10*ROW('Sanitation Data'!G128))="","",OFFSET('Sanitation Data'!$G$31,0,10*ROW('Sanitation Data'!G128)))</f>
        <v/>
      </c>
      <c r="DD134" s="369" t="str">
        <f ca="1">+IF(OFFSET('Sanitation Data'!$G$32,0,10*ROW('Sanitation Data'!G128))="","",OFFSET('Sanitation Data'!$G$32,0,10*ROW('Sanitation Data'!G128)))</f>
        <v/>
      </c>
      <c r="DE134" s="369" t="str">
        <f ca="1">+IF(OFFSET('Sanitation Data'!$H$28,0,10*ROW('Sanitation Data'!H128))="","",OFFSET('Sanitation Data'!$H$28,0,10*ROW('Sanitation Data'!H128)))</f>
        <v/>
      </c>
      <c r="DF134" s="369" t="str">
        <f ca="1">+IF(OFFSET('Sanitation Data'!$H$29,0,10*ROW('Sanitation Data'!H128))="","",OFFSET('Sanitation Data'!$H$29,0,10*ROW('Sanitation Data'!H128)))</f>
        <v/>
      </c>
      <c r="DG134" s="369" t="str">
        <f ca="1">+IF(OFFSET('Sanitation Data'!$H$30,0,10*ROW('Sanitation Data'!H128))="","",OFFSET('Sanitation Data'!$H$30,0,10*ROW('Sanitation Data'!H128)))</f>
        <v/>
      </c>
      <c r="DH134" s="369" t="str">
        <f ca="1">+IF(OFFSET('Sanitation Data'!$H$31,0,10*ROW('Sanitation Data'!H128))="","",OFFSET('Sanitation Data'!$H$31,0,10*ROW('Sanitation Data'!H128)))</f>
        <v/>
      </c>
      <c r="DI134" s="369" t="str">
        <f ca="1">+IF(OFFSET('Sanitation Data'!$H$32,0,10*ROW('Sanitation Data'!H128))="","",OFFSET('Sanitation Data'!$H$32,0,10*ROW('Sanitation Data'!H128)))</f>
        <v/>
      </c>
      <c r="DJ134" s="369" t="str">
        <f ca="1">+IF(OFFSET('Sanitation Data'!$I$28,0,10*ROW('Sanitation Data'!I128))="","",OFFSET('Sanitation Data'!$I$28,0,10*ROW('Sanitation Data'!I128)))</f>
        <v/>
      </c>
      <c r="DK134" s="369" t="str">
        <f ca="1">+IF(OFFSET('Sanitation Data'!$I$29,0,10*ROW('Sanitation Data'!I128))="","",OFFSET('Sanitation Data'!$I$29,0,10*ROW('Sanitation Data'!I128)))</f>
        <v/>
      </c>
      <c r="DL134" s="369" t="str">
        <f ca="1">+IF(OFFSET('Sanitation Data'!$I$30,0,10*ROW('Sanitation Data'!I128))="","",OFFSET('Sanitation Data'!$I$30,0,10*ROW('Sanitation Data'!I128)))</f>
        <v/>
      </c>
      <c r="DM134" s="369" t="str">
        <f ca="1">+IF(OFFSET('Sanitation Data'!$I$31,0,10*ROW('Sanitation Data'!I128))="","",OFFSET('Sanitation Data'!$I$31,0,10*ROW('Sanitation Data'!I128)))</f>
        <v/>
      </c>
      <c r="DN134" s="369" t="str">
        <f ca="1">+IF(OFFSET('Sanitation Data'!$I$32,0,10*ROW('Sanitation Data'!I128))="","",OFFSET('Sanitation Data'!$I$32,0,10*ROW('Sanitation Data'!I128)))</f>
        <v/>
      </c>
      <c r="DO134" s="369" t="str">
        <f ca="1">+IF(OFFSET('Hygiene Data'!$D$11,0,10*ROW('Hygiene Data'!D128))="","",OFFSET('Hygiene Data'!$D$11,0,10*ROW('Hygiene Data'!D128)))</f>
        <v/>
      </c>
      <c r="DP134" s="369" t="str">
        <f ca="1">+IF(OFFSET('Hygiene Data'!$D$12,0,10*ROW('Hygiene Data'!D128))="","",OFFSET('Hygiene Data'!$D$12,0,10*ROW('Hygiene Data'!D128)))</f>
        <v/>
      </c>
      <c r="DQ134" s="369" t="str">
        <f ca="1">+IF(OFFSET('Hygiene Data'!$D$13,0,10*ROW('Hygiene Data'!D128))="","",OFFSET('Hygiene Data'!$D$13,0,10*ROW('Hygiene Data'!D128)))</f>
        <v/>
      </c>
      <c r="DR134" s="369" t="str">
        <f ca="1">+IF(OFFSET('Hygiene Data'!$E$11,0,10*ROW('Hygiene Data'!E128))="","",OFFSET('Hygiene Data'!$E$11,0,10*ROW('Hygiene Data'!E128)))</f>
        <v/>
      </c>
      <c r="DS134" s="369" t="str">
        <f ca="1">+IF(OFFSET('Hygiene Data'!$E$12,0,10*ROW('Hygiene Data'!E128))="","",OFFSET('Hygiene Data'!$E$12,0,10*ROW('Hygiene Data'!E128)))</f>
        <v/>
      </c>
      <c r="DT134" s="369" t="str">
        <f ca="1">+IF(OFFSET('Hygiene Data'!$E$13,0,10*ROW('Hygiene Data'!E128))="","",OFFSET('Hygiene Data'!$E$13,0,10*ROW('Hygiene Data'!E128)))</f>
        <v/>
      </c>
      <c r="DU134" s="369" t="str">
        <f ca="1">+IF(OFFSET('Hygiene Data'!$F$11,0,10*ROW('Hygiene Data'!F128))="","",OFFSET('Hygiene Data'!$F$11,0,10*ROW('Hygiene Data'!F128)))</f>
        <v/>
      </c>
      <c r="DV134" s="369" t="str">
        <f ca="1">+IF(OFFSET('Hygiene Data'!$F$12,0,10*ROW('Hygiene Data'!F128))="","",OFFSET('Hygiene Data'!$F$12,0,10*ROW('Hygiene Data'!F128)))</f>
        <v/>
      </c>
      <c r="DW134" s="369" t="str">
        <f ca="1">+IF(OFFSET('Hygiene Data'!$F$13,0,10*ROW('Hygiene Data'!F128))="","",OFFSET('Hygiene Data'!$F$13,0,10*ROW('Hygiene Data'!F128)))</f>
        <v/>
      </c>
      <c r="DX134" s="369" t="str">
        <f ca="1">+IF(OFFSET('Hygiene Data'!$G$11,0,10*ROW('Hygiene Data'!G128))="","",OFFSET('Hygiene Data'!$G$11,0,10*ROW('Hygiene Data'!G128)))</f>
        <v/>
      </c>
      <c r="DY134" s="369" t="str">
        <f ca="1">+IF(OFFSET('Hygiene Data'!$G$12,0,10*ROW('Hygiene Data'!G128))="","",OFFSET('Hygiene Data'!$G$12,0,10*ROW('Hygiene Data'!G128)))</f>
        <v/>
      </c>
      <c r="DZ134" s="369" t="str">
        <f ca="1">+IF(OFFSET('Hygiene Data'!$G$13,0,10*ROW('Hygiene Data'!G128))="","",OFFSET('Hygiene Data'!$G$13,0,10*ROW('Hygiene Data'!G128)))</f>
        <v/>
      </c>
      <c r="EA134" s="369" t="str">
        <f ca="1">+IF(OFFSET('Hygiene Data'!$H$11,0,10*ROW('Hygiene Data'!H128))="","",OFFSET('Hygiene Data'!$H$11,0,10*ROW('Hygiene Data'!H128)))</f>
        <v/>
      </c>
      <c r="EB134" s="369" t="str">
        <f ca="1">+IF(OFFSET('Hygiene Data'!$H$12,0,10*ROW('Hygiene Data'!H128))="","",OFFSET('Hygiene Data'!$H$12,0,10*ROW('Hygiene Data'!H128)))</f>
        <v/>
      </c>
      <c r="EC134" s="369" t="str">
        <f ca="1">+IF(OFFSET('Hygiene Data'!$H$13,0,10*ROW('Hygiene Data'!H128))="","",OFFSET('Hygiene Data'!$H$13,0,10*ROW('Hygiene Data'!H128)))</f>
        <v/>
      </c>
      <c r="ED134" s="369" t="str">
        <f ca="1">+IF(OFFSET('Hygiene Data'!$I$11,0,10*ROW('Hygiene Data'!I128))="","",OFFSET('Hygiene Data'!$I$11,0,10*ROW('Hygiene Data'!I128)))</f>
        <v/>
      </c>
      <c r="EE134" s="369" t="str">
        <f ca="1">+IF(OFFSET('Hygiene Data'!$I$12,0,10*ROW('Hygiene Data'!I128))="","",OFFSET('Hygiene Data'!$I$12,0,10*ROW('Hygiene Data'!I128)))</f>
        <v/>
      </c>
      <c r="EF134" s="369" t="str">
        <f ca="1">+IF(OFFSET('Hygiene Data'!$I$13,0,10*ROW('Hygiene Data'!I128))="","",OFFSET('Hygiene Data'!$I$13,0,10*ROW('Hygiene Data'!I128)))</f>
        <v/>
      </c>
    </row>
    <row r="135" spans="1:136" x14ac:dyDescent="0.25">
      <c r="A135" s="478" t="str">
        <f ca="1">+IF(OFFSET('Water Data'!$B$2,0,10*ROW('Water Data'!E129))="","",OFFSET('Water Data'!$B$2,0,10*ROW('Water Data'!E129)))</f>
        <v/>
      </c>
      <c r="B135" s="47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5" t="str">
        <f t="shared" ref="C135:C198" ca="1" si="2">+IF(ISNUMBER(VALUE(MID(A135,5,4))), VALUE(MID(A135, 5,4)),"")</f>
        <v/>
      </c>
      <c r="D135" s="50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9" t="str">
        <f ca="1">+IF(OFFSET('Water Data'!$D$27,0,10*ROW('Water Data'!D129))="","",OFFSET('Water Data'!$D$27,0,10*ROW('Water Data'!D129)))</f>
        <v/>
      </c>
      <c r="BT135" s="369" t="str">
        <f ca="1">+IF(OFFSET('Water Data'!$D$28,0,10*ROW('Water Data'!D129))="","",OFFSET('Water Data'!$D$28,0,10*ROW('Water Data'!D129)))</f>
        <v/>
      </c>
      <c r="BU135" s="369" t="str">
        <f ca="1">+IF(OFFSET('Water Data'!$D$29,0,10*ROW('Water Data'!D129))="","",OFFSET('Water Data'!$D$29,0,10*ROW('Water Data'!D129)))</f>
        <v/>
      </c>
      <c r="BV135" s="369" t="str">
        <f ca="1">+IF(OFFSET('Water Data'!$E$27,0,10*ROW('Water Data'!E129))="","",OFFSET('Water Data'!$E$27,0,10*ROW('Water Data'!E129)))</f>
        <v/>
      </c>
      <c r="BW135" s="369" t="str">
        <f ca="1">+IF(OFFSET('Water Data'!$E$28,0,10*ROW('Water Data'!E129))="","",OFFSET('Water Data'!$E$28,0,10*ROW('Water Data'!E129)))</f>
        <v/>
      </c>
      <c r="BX135" s="369" t="str">
        <f ca="1">+IF(OFFSET('Water Data'!$E$29,0,10*ROW('Water Data'!E129))="","",OFFSET('Water Data'!$E$29,0,10*ROW('Water Data'!E129)))</f>
        <v/>
      </c>
      <c r="BY135" s="369" t="str">
        <f ca="1">+IF(OFFSET('Water Data'!$F$27,0,10*ROW('Water Data'!F129))="","",OFFSET('Water Data'!$F$27,0,10*ROW('Water Data'!F129)))</f>
        <v/>
      </c>
      <c r="BZ135" s="369" t="str">
        <f ca="1">+IF(OFFSET('Water Data'!$F$28,0,10*ROW('Water Data'!F129))="","",OFFSET('Water Data'!$F$28,0,10*ROW('Water Data'!F129)))</f>
        <v/>
      </c>
      <c r="CA135" s="369" t="str">
        <f ca="1">+IF(OFFSET('Water Data'!$F$29,0,10*ROW('Water Data'!F129))="","",OFFSET('Water Data'!$F$29,0,10*ROW('Water Data'!F129)))</f>
        <v/>
      </c>
      <c r="CB135" s="369" t="str">
        <f ca="1">+IF(OFFSET('Water Data'!$G$27,0,10*ROW('Water Data'!G129))="","",OFFSET('Water Data'!$G$27,0,10*ROW('Water Data'!G129)))</f>
        <v/>
      </c>
      <c r="CC135" s="369" t="str">
        <f ca="1">+IF(OFFSET('Water Data'!$G$28,0,10*ROW('Water Data'!G129))="","",OFFSET('Water Data'!$G$28,0,10*ROW('Water Data'!G129)))</f>
        <v/>
      </c>
      <c r="CD135" s="369" t="str">
        <f ca="1">+IF(OFFSET('Water Data'!$G$29,0,10*ROW('Water Data'!G129))="","",OFFSET('Water Data'!$G$29,0,10*ROW('Water Data'!G129)))</f>
        <v/>
      </c>
      <c r="CE135" s="369" t="str">
        <f ca="1">+IF(OFFSET('Water Data'!$H$27,0,10*ROW('Water Data'!H129))="","",OFFSET('Water Data'!$H$27,0,10*ROW('Water Data'!H129)))</f>
        <v/>
      </c>
      <c r="CF135" s="369" t="str">
        <f ca="1">+IF(OFFSET('Water Data'!$H$28,0,10*ROW('Water Data'!H129))="","",OFFSET('Water Data'!$H$28,0,10*ROW('Water Data'!H129)))</f>
        <v/>
      </c>
      <c r="CG135" s="369" t="str">
        <f ca="1">+IF(OFFSET('Water Data'!$H$29,0,10*ROW('Water Data'!H129))="","",OFFSET('Water Data'!$H$29,0,10*ROW('Water Data'!H129)))</f>
        <v/>
      </c>
      <c r="CH135" s="369" t="str">
        <f ca="1">+IF(OFFSET('Water Data'!$I$27,0,10*ROW('Water Data'!I129))="","",OFFSET('Water Data'!$I$27,0,10*ROW('Water Data'!I129)))</f>
        <v/>
      </c>
      <c r="CI135" s="369" t="str">
        <f ca="1">+IF(OFFSET('Water Data'!$I$28,0,10*ROW('Water Data'!I129))="","",OFFSET('Water Data'!$I$28,0,10*ROW('Water Data'!I129)))</f>
        <v/>
      </c>
      <c r="CJ135" s="369" t="str">
        <f ca="1">+IF(OFFSET('Water Data'!$I$29,0,10*ROW('Water Data'!I129))="","",OFFSET('Water Data'!$I$29,0,10*ROW('Water Data'!I129)))</f>
        <v/>
      </c>
      <c r="CK135" s="369" t="str">
        <f ca="1">+IF(OFFSET('Sanitation Data'!$D$28,0,10*ROW('Sanitation Data'!D129))="","",OFFSET('Sanitation Data'!$D$28,0,10*ROW('Sanitation Data'!D129)))</f>
        <v/>
      </c>
      <c r="CL135" s="369" t="str">
        <f ca="1">+IF(OFFSET('Sanitation Data'!$D$29,0,10*ROW('Sanitation Data'!D129))="","",OFFSET('Sanitation Data'!$D$29,0,10*ROW('Sanitation Data'!D129)))</f>
        <v/>
      </c>
      <c r="CM135" s="369" t="str">
        <f ca="1">+IF(OFFSET('Sanitation Data'!$D$30,0,10*ROW('Sanitation Data'!D129))="","",OFFSET('Sanitation Data'!$D$30,0,10*ROW('Sanitation Data'!D129)))</f>
        <v/>
      </c>
      <c r="CN135" s="369" t="str">
        <f ca="1">+IF(OFFSET('Sanitation Data'!$D$31,0,10*ROW('Sanitation Data'!D129))="","",OFFSET('Sanitation Data'!$D$31,0,10*ROW('Sanitation Data'!D129)))</f>
        <v/>
      </c>
      <c r="CO135" s="369" t="str">
        <f ca="1">+IF(OFFSET('Sanitation Data'!$D$32,0,10*ROW('Sanitation Data'!D129))="","",OFFSET('Sanitation Data'!$D$32,0,10*ROW('Sanitation Data'!D129)))</f>
        <v/>
      </c>
      <c r="CP135" s="369" t="str">
        <f ca="1">+IF(OFFSET('Sanitation Data'!$E$28,0,10*ROW('Sanitation Data'!E129))="","",OFFSET('Sanitation Data'!$E$28,0,10*ROW('Sanitation Data'!E129)))</f>
        <v/>
      </c>
      <c r="CQ135" s="369" t="str">
        <f ca="1">+IF(OFFSET('Sanitation Data'!$E$29,0,10*ROW('Sanitation Data'!E129))="","",OFFSET('Sanitation Data'!$E$29,0,10*ROW('Sanitation Data'!E129)))</f>
        <v/>
      </c>
      <c r="CR135" s="369" t="str">
        <f ca="1">+IF(OFFSET('Sanitation Data'!$E$30,0,10*ROW('Sanitation Data'!E129))="","",OFFSET('Sanitation Data'!$E$30,0,10*ROW('Sanitation Data'!E129)))</f>
        <v/>
      </c>
      <c r="CS135" s="369" t="str">
        <f ca="1">+IF(OFFSET('Sanitation Data'!$E$31,0,10*ROW('Sanitation Data'!E129))="","",OFFSET('Sanitation Data'!$E$31,0,10*ROW('Sanitation Data'!E129)))</f>
        <v/>
      </c>
      <c r="CT135" s="369" t="str">
        <f ca="1">+IF(OFFSET('Sanitation Data'!$E$32,0,10*ROW('Sanitation Data'!E129))="","",OFFSET('Sanitation Data'!$E$32,0,10*ROW('Sanitation Data'!E129)))</f>
        <v/>
      </c>
      <c r="CU135" s="369" t="str">
        <f ca="1">+IF(OFFSET('Sanitation Data'!$F$28,0,10*ROW('Sanitation Data'!F129))="","",OFFSET('Sanitation Data'!$F$28,0,10*ROW('Sanitation Data'!F129)))</f>
        <v/>
      </c>
      <c r="CV135" s="369" t="str">
        <f ca="1">+IF(OFFSET('Sanitation Data'!$F$29,0,10*ROW('Sanitation Data'!F129))="","",OFFSET('Sanitation Data'!$F$29,0,10*ROW('Sanitation Data'!F129)))</f>
        <v/>
      </c>
      <c r="CW135" s="369" t="str">
        <f ca="1">+IF(OFFSET('Sanitation Data'!$F$30,0,10*ROW('Sanitation Data'!F129))="","",OFFSET('Sanitation Data'!$F$30,0,10*ROW('Sanitation Data'!F129)))</f>
        <v/>
      </c>
      <c r="CX135" s="369" t="str">
        <f ca="1">+IF(OFFSET('Sanitation Data'!$F$31,0,10*ROW('Sanitation Data'!F129))="","",OFFSET('Sanitation Data'!$F$31,0,10*ROW('Sanitation Data'!F129)))</f>
        <v/>
      </c>
      <c r="CY135" s="369" t="str">
        <f ca="1">+IF(OFFSET('Sanitation Data'!$F$32,0,10*ROW('Sanitation Data'!F129))="","",OFFSET('Sanitation Data'!$F$32,0,10*ROW('Sanitation Data'!F129)))</f>
        <v/>
      </c>
      <c r="CZ135" s="369" t="str">
        <f ca="1">+IF(OFFSET('Sanitation Data'!$G$28,0,10*ROW('Sanitation Data'!G129))="","",OFFSET('Sanitation Data'!$G$28,0,10*ROW('Sanitation Data'!G129)))</f>
        <v/>
      </c>
      <c r="DA135" s="369" t="str">
        <f ca="1">+IF(OFFSET('Sanitation Data'!$G$29,0,10*ROW('Sanitation Data'!G129))="","",OFFSET('Sanitation Data'!$G$29,0,10*ROW('Sanitation Data'!G129)))</f>
        <v/>
      </c>
      <c r="DB135" s="369" t="str">
        <f ca="1">+IF(OFFSET('Sanitation Data'!$G$30,0,10*ROW('Sanitation Data'!G129))="","",OFFSET('Sanitation Data'!$G$30,0,10*ROW('Sanitation Data'!G129)))</f>
        <v/>
      </c>
      <c r="DC135" s="369" t="str">
        <f ca="1">+IF(OFFSET('Sanitation Data'!$G$31,0,10*ROW('Sanitation Data'!G129))="","",OFFSET('Sanitation Data'!$G$31,0,10*ROW('Sanitation Data'!G129)))</f>
        <v/>
      </c>
      <c r="DD135" s="369" t="str">
        <f ca="1">+IF(OFFSET('Sanitation Data'!$G$32,0,10*ROW('Sanitation Data'!G129))="","",OFFSET('Sanitation Data'!$G$32,0,10*ROW('Sanitation Data'!G129)))</f>
        <v/>
      </c>
      <c r="DE135" s="369" t="str">
        <f ca="1">+IF(OFFSET('Sanitation Data'!$H$28,0,10*ROW('Sanitation Data'!H129))="","",OFFSET('Sanitation Data'!$H$28,0,10*ROW('Sanitation Data'!H129)))</f>
        <v/>
      </c>
      <c r="DF135" s="369" t="str">
        <f ca="1">+IF(OFFSET('Sanitation Data'!$H$29,0,10*ROW('Sanitation Data'!H129))="","",OFFSET('Sanitation Data'!$H$29,0,10*ROW('Sanitation Data'!H129)))</f>
        <v/>
      </c>
      <c r="DG135" s="369" t="str">
        <f ca="1">+IF(OFFSET('Sanitation Data'!$H$30,0,10*ROW('Sanitation Data'!H129))="","",OFFSET('Sanitation Data'!$H$30,0,10*ROW('Sanitation Data'!H129)))</f>
        <v/>
      </c>
      <c r="DH135" s="369" t="str">
        <f ca="1">+IF(OFFSET('Sanitation Data'!$H$31,0,10*ROW('Sanitation Data'!H129))="","",OFFSET('Sanitation Data'!$H$31,0,10*ROW('Sanitation Data'!H129)))</f>
        <v/>
      </c>
      <c r="DI135" s="369" t="str">
        <f ca="1">+IF(OFFSET('Sanitation Data'!$H$32,0,10*ROW('Sanitation Data'!H129))="","",OFFSET('Sanitation Data'!$H$32,0,10*ROW('Sanitation Data'!H129)))</f>
        <v/>
      </c>
      <c r="DJ135" s="369" t="str">
        <f ca="1">+IF(OFFSET('Sanitation Data'!$I$28,0,10*ROW('Sanitation Data'!I129))="","",OFFSET('Sanitation Data'!$I$28,0,10*ROW('Sanitation Data'!I129)))</f>
        <v/>
      </c>
      <c r="DK135" s="369" t="str">
        <f ca="1">+IF(OFFSET('Sanitation Data'!$I$29,0,10*ROW('Sanitation Data'!I129))="","",OFFSET('Sanitation Data'!$I$29,0,10*ROW('Sanitation Data'!I129)))</f>
        <v/>
      </c>
      <c r="DL135" s="369" t="str">
        <f ca="1">+IF(OFFSET('Sanitation Data'!$I$30,0,10*ROW('Sanitation Data'!I129))="","",OFFSET('Sanitation Data'!$I$30,0,10*ROW('Sanitation Data'!I129)))</f>
        <v/>
      </c>
      <c r="DM135" s="369" t="str">
        <f ca="1">+IF(OFFSET('Sanitation Data'!$I$31,0,10*ROW('Sanitation Data'!I129))="","",OFFSET('Sanitation Data'!$I$31,0,10*ROW('Sanitation Data'!I129)))</f>
        <v/>
      </c>
      <c r="DN135" s="369" t="str">
        <f ca="1">+IF(OFFSET('Sanitation Data'!$I$32,0,10*ROW('Sanitation Data'!I129))="","",OFFSET('Sanitation Data'!$I$32,0,10*ROW('Sanitation Data'!I129)))</f>
        <v/>
      </c>
      <c r="DO135" s="369" t="str">
        <f ca="1">+IF(OFFSET('Hygiene Data'!$D$11,0,10*ROW('Hygiene Data'!D129))="","",OFFSET('Hygiene Data'!$D$11,0,10*ROW('Hygiene Data'!D129)))</f>
        <v/>
      </c>
      <c r="DP135" s="369" t="str">
        <f ca="1">+IF(OFFSET('Hygiene Data'!$D$12,0,10*ROW('Hygiene Data'!D129))="","",OFFSET('Hygiene Data'!$D$12,0,10*ROW('Hygiene Data'!D129)))</f>
        <v/>
      </c>
      <c r="DQ135" s="369" t="str">
        <f ca="1">+IF(OFFSET('Hygiene Data'!$D$13,0,10*ROW('Hygiene Data'!D129))="","",OFFSET('Hygiene Data'!$D$13,0,10*ROW('Hygiene Data'!D129)))</f>
        <v/>
      </c>
      <c r="DR135" s="369" t="str">
        <f ca="1">+IF(OFFSET('Hygiene Data'!$E$11,0,10*ROW('Hygiene Data'!E129))="","",OFFSET('Hygiene Data'!$E$11,0,10*ROW('Hygiene Data'!E129)))</f>
        <v/>
      </c>
      <c r="DS135" s="369" t="str">
        <f ca="1">+IF(OFFSET('Hygiene Data'!$E$12,0,10*ROW('Hygiene Data'!E129))="","",OFFSET('Hygiene Data'!$E$12,0,10*ROW('Hygiene Data'!E129)))</f>
        <v/>
      </c>
      <c r="DT135" s="369" t="str">
        <f ca="1">+IF(OFFSET('Hygiene Data'!$E$13,0,10*ROW('Hygiene Data'!E129))="","",OFFSET('Hygiene Data'!$E$13,0,10*ROW('Hygiene Data'!E129)))</f>
        <v/>
      </c>
      <c r="DU135" s="369" t="str">
        <f ca="1">+IF(OFFSET('Hygiene Data'!$F$11,0,10*ROW('Hygiene Data'!F129))="","",OFFSET('Hygiene Data'!$F$11,0,10*ROW('Hygiene Data'!F129)))</f>
        <v/>
      </c>
      <c r="DV135" s="369" t="str">
        <f ca="1">+IF(OFFSET('Hygiene Data'!$F$12,0,10*ROW('Hygiene Data'!F129))="","",OFFSET('Hygiene Data'!$F$12,0,10*ROW('Hygiene Data'!F129)))</f>
        <v/>
      </c>
      <c r="DW135" s="369" t="str">
        <f ca="1">+IF(OFFSET('Hygiene Data'!$F$13,0,10*ROW('Hygiene Data'!F129))="","",OFFSET('Hygiene Data'!$F$13,0,10*ROW('Hygiene Data'!F129)))</f>
        <v/>
      </c>
      <c r="DX135" s="369" t="str">
        <f ca="1">+IF(OFFSET('Hygiene Data'!$G$11,0,10*ROW('Hygiene Data'!G129))="","",OFFSET('Hygiene Data'!$G$11,0,10*ROW('Hygiene Data'!G129)))</f>
        <v/>
      </c>
      <c r="DY135" s="369" t="str">
        <f ca="1">+IF(OFFSET('Hygiene Data'!$G$12,0,10*ROW('Hygiene Data'!G129))="","",OFFSET('Hygiene Data'!$G$12,0,10*ROW('Hygiene Data'!G129)))</f>
        <v/>
      </c>
      <c r="DZ135" s="369" t="str">
        <f ca="1">+IF(OFFSET('Hygiene Data'!$G$13,0,10*ROW('Hygiene Data'!G129))="","",OFFSET('Hygiene Data'!$G$13,0,10*ROW('Hygiene Data'!G129)))</f>
        <v/>
      </c>
      <c r="EA135" s="369" t="str">
        <f ca="1">+IF(OFFSET('Hygiene Data'!$H$11,0,10*ROW('Hygiene Data'!H129))="","",OFFSET('Hygiene Data'!$H$11,0,10*ROW('Hygiene Data'!H129)))</f>
        <v/>
      </c>
      <c r="EB135" s="369" t="str">
        <f ca="1">+IF(OFFSET('Hygiene Data'!$H$12,0,10*ROW('Hygiene Data'!H129))="","",OFFSET('Hygiene Data'!$H$12,0,10*ROW('Hygiene Data'!H129)))</f>
        <v/>
      </c>
      <c r="EC135" s="369" t="str">
        <f ca="1">+IF(OFFSET('Hygiene Data'!$H$13,0,10*ROW('Hygiene Data'!H129))="","",OFFSET('Hygiene Data'!$H$13,0,10*ROW('Hygiene Data'!H129)))</f>
        <v/>
      </c>
      <c r="ED135" s="369" t="str">
        <f ca="1">+IF(OFFSET('Hygiene Data'!$I$11,0,10*ROW('Hygiene Data'!I129))="","",OFFSET('Hygiene Data'!$I$11,0,10*ROW('Hygiene Data'!I129)))</f>
        <v/>
      </c>
      <c r="EE135" s="369" t="str">
        <f ca="1">+IF(OFFSET('Hygiene Data'!$I$12,0,10*ROW('Hygiene Data'!I129))="","",OFFSET('Hygiene Data'!$I$12,0,10*ROW('Hygiene Data'!I129)))</f>
        <v/>
      </c>
      <c r="EF135" s="369" t="str">
        <f ca="1">+IF(OFFSET('Hygiene Data'!$I$13,0,10*ROW('Hygiene Data'!I129))="","",OFFSET('Hygiene Data'!$I$13,0,10*ROW('Hygiene Data'!I129)))</f>
        <v/>
      </c>
    </row>
    <row r="136" spans="1:136" x14ac:dyDescent="0.25">
      <c r="A136" s="478" t="str">
        <f ca="1">+IF(OFFSET('Water Data'!$B$2,0,10*ROW('Water Data'!E130))="","",OFFSET('Water Data'!$B$2,0,10*ROW('Water Data'!E130)))</f>
        <v/>
      </c>
      <c r="B136" s="47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5" t="str">
        <f t="shared" ca="1" si="2"/>
        <v/>
      </c>
      <c r="D136" s="50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9" t="str">
        <f ca="1">+IF(OFFSET('Water Data'!$D$27,0,10*ROW('Water Data'!D130))="","",OFFSET('Water Data'!$D$27,0,10*ROW('Water Data'!D130)))</f>
        <v/>
      </c>
      <c r="BT136" s="369" t="str">
        <f ca="1">+IF(OFFSET('Water Data'!$D$28,0,10*ROW('Water Data'!D130))="","",OFFSET('Water Data'!$D$28,0,10*ROW('Water Data'!D130)))</f>
        <v/>
      </c>
      <c r="BU136" s="369" t="str">
        <f ca="1">+IF(OFFSET('Water Data'!$D$29,0,10*ROW('Water Data'!D130))="","",OFFSET('Water Data'!$D$29,0,10*ROW('Water Data'!D130)))</f>
        <v/>
      </c>
      <c r="BV136" s="369" t="str">
        <f ca="1">+IF(OFFSET('Water Data'!$E$27,0,10*ROW('Water Data'!E130))="","",OFFSET('Water Data'!$E$27,0,10*ROW('Water Data'!E130)))</f>
        <v/>
      </c>
      <c r="BW136" s="369" t="str">
        <f ca="1">+IF(OFFSET('Water Data'!$E$28,0,10*ROW('Water Data'!E130))="","",OFFSET('Water Data'!$E$28,0,10*ROW('Water Data'!E130)))</f>
        <v/>
      </c>
      <c r="BX136" s="369" t="str">
        <f ca="1">+IF(OFFSET('Water Data'!$E$29,0,10*ROW('Water Data'!E130))="","",OFFSET('Water Data'!$E$29,0,10*ROW('Water Data'!E130)))</f>
        <v/>
      </c>
      <c r="BY136" s="369" t="str">
        <f ca="1">+IF(OFFSET('Water Data'!$F$27,0,10*ROW('Water Data'!F130))="","",OFFSET('Water Data'!$F$27,0,10*ROW('Water Data'!F130)))</f>
        <v/>
      </c>
      <c r="BZ136" s="369" t="str">
        <f ca="1">+IF(OFFSET('Water Data'!$F$28,0,10*ROW('Water Data'!F130))="","",OFFSET('Water Data'!$F$28,0,10*ROW('Water Data'!F130)))</f>
        <v/>
      </c>
      <c r="CA136" s="369" t="str">
        <f ca="1">+IF(OFFSET('Water Data'!$F$29,0,10*ROW('Water Data'!F130))="","",OFFSET('Water Data'!$F$29,0,10*ROW('Water Data'!F130)))</f>
        <v/>
      </c>
      <c r="CB136" s="369" t="str">
        <f ca="1">+IF(OFFSET('Water Data'!$G$27,0,10*ROW('Water Data'!G130))="","",OFFSET('Water Data'!$G$27,0,10*ROW('Water Data'!G130)))</f>
        <v/>
      </c>
      <c r="CC136" s="369" t="str">
        <f ca="1">+IF(OFFSET('Water Data'!$G$28,0,10*ROW('Water Data'!G130))="","",OFFSET('Water Data'!$G$28,0,10*ROW('Water Data'!G130)))</f>
        <v/>
      </c>
      <c r="CD136" s="369" t="str">
        <f ca="1">+IF(OFFSET('Water Data'!$G$29,0,10*ROW('Water Data'!G130))="","",OFFSET('Water Data'!$G$29,0,10*ROW('Water Data'!G130)))</f>
        <v/>
      </c>
      <c r="CE136" s="369" t="str">
        <f ca="1">+IF(OFFSET('Water Data'!$H$27,0,10*ROW('Water Data'!H130))="","",OFFSET('Water Data'!$H$27,0,10*ROW('Water Data'!H130)))</f>
        <v/>
      </c>
      <c r="CF136" s="369" t="str">
        <f ca="1">+IF(OFFSET('Water Data'!$H$28,0,10*ROW('Water Data'!H130))="","",OFFSET('Water Data'!$H$28,0,10*ROW('Water Data'!H130)))</f>
        <v/>
      </c>
      <c r="CG136" s="369" t="str">
        <f ca="1">+IF(OFFSET('Water Data'!$H$29,0,10*ROW('Water Data'!H130))="","",OFFSET('Water Data'!$H$29,0,10*ROW('Water Data'!H130)))</f>
        <v/>
      </c>
      <c r="CH136" s="369" t="str">
        <f ca="1">+IF(OFFSET('Water Data'!$I$27,0,10*ROW('Water Data'!I130))="","",OFFSET('Water Data'!$I$27,0,10*ROW('Water Data'!I130)))</f>
        <v/>
      </c>
      <c r="CI136" s="369" t="str">
        <f ca="1">+IF(OFFSET('Water Data'!$I$28,0,10*ROW('Water Data'!I130))="","",OFFSET('Water Data'!$I$28,0,10*ROW('Water Data'!I130)))</f>
        <v/>
      </c>
      <c r="CJ136" s="369" t="str">
        <f ca="1">+IF(OFFSET('Water Data'!$I$29,0,10*ROW('Water Data'!I130))="","",OFFSET('Water Data'!$I$29,0,10*ROW('Water Data'!I130)))</f>
        <v/>
      </c>
      <c r="CK136" s="369" t="str">
        <f ca="1">+IF(OFFSET('Sanitation Data'!$D$28,0,10*ROW('Sanitation Data'!D130))="","",OFFSET('Sanitation Data'!$D$28,0,10*ROW('Sanitation Data'!D130)))</f>
        <v/>
      </c>
      <c r="CL136" s="369" t="str">
        <f ca="1">+IF(OFFSET('Sanitation Data'!$D$29,0,10*ROW('Sanitation Data'!D130))="","",OFFSET('Sanitation Data'!$D$29,0,10*ROW('Sanitation Data'!D130)))</f>
        <v/>
      </c>
      <c r="CM136" s="369" t="str">
        <f ca="1">+IF(OFFSET('Sanitation Data'!$D$30,0,10*ROW('Sanitation Data'!D130))="","",OFFSET('Sanitation Data'!$D$30,0,10*ROW('Sanitation Data'!D130)))</f>
        <v/>
      </c>
      <c r="CN136" s="369" t="str">
        <f ca="1">+IF(OFFSET('Sanitation Data'!$D$31,0,10*ROW('Sanitation Data'!D130))="","",OFFSET('Sanitation Data'!$D$31,0,10*ROW('Sanitation Data'!D130)))</f>
        <v/>
      </c>
      <c r="CO136" s="369" t="str">
        <f ca="1">+IF(OFFSET('Sanitation Data'!$D$32,0,10*ROW('Sanitation Data'!D130))="","",OFFSET('Sanitation Data'!$D$32,0,10*ROW('Sanitation Data'!D130)))</f>
        <v/>
      </c>
      <c r="CP136" s="369" t="str">
        <f ca="1">+IF(OFFSET('Sanitation Data'!$E$28,0,10*ROW('Sanitation Data'!E130))="","",OFFSET('Sanitation Data'!$E$28,0,10*ROW('Sanitation Data'!E130)))</f>
        <v/>
      </c>
      <c r="CQ136" s="369" t="str">
        <f ca="1">+IF(OFFSET('Sanitation Data'!$E$29,0,10*ROW('Sanitation Data'!E130))="","",OFFSET('Sanitation Data'!$E$29,0,10*ROW('Sanitation Data'!E130)))</f>
        <v/>
      </c>
      <c r="CR136" s="369" t="str">
        <f ca="1">+IF(OFFSET('Sanitation Data'!$E$30,0,10*ROW('Sanitation Data'!E130))="","",OFFSET('Sanitation Data'!$E$30,0,10*ROW('Sanitation Data'!E130)))</f>
        <v/>
      </c>
      <c r="CS136" s="369" t="str">
        <f ca="1">+IF(OFFSET('Sanitation Data'!$E$31,0,10*ROW('Sanitation Data'!E130))="","",OFFSET('Sanitation Data'!$E$31,0,10*ROW('Sanitation Data'!E130)))</f>
        <v/>
      </c>
      <c r="CT136" s="369" t="str">
        <f ca="1">+IF(OFFSET('Sanitation Data'!$E$32,0,10*ROW('Sanitation Data'!E130))="","",OFFSET('Sanitation Data'!$E$32,0,10*ROW('Sanitation Data'!E130)))</f>
        <v/>
      </c>
      <c r="CU136" s="369" t="str">
        <f ca="1">+IF(OFFSET('Sanitation Data'!$F$28,0,10*ROW('Sanitation Data'!F130))="","",OFFSET('Sanitation Data'!$F$28,0,10*ROW('Sanitation Data'!F130)))</f>
        <v/>
      </c>
      <c r="CV136" s="369" t="str">
        <f ca="1">+IF(OFFSET('Sanitation Data'!$F$29,0,10*ROW('Sanitation Data'!F130))="","",OFFSET('Sanitation Data'!$F$29,0,10*ROW('Sanitation Data'!F130)))</f>
        <v/>
      </c>
      <c r="CW136" s="369" t="str">
        <f ca="1">+IF(OFFSET('Sanitation Data'!$F$30,0,10*ROW('Sanitation Data'!F130))="","",OFFSET('Sanitation Data'!$F$30,0,10*ROW('Sanitation Data'!F130)))</f>
        <v/>
      </c>
      <c r="CX136" s="369" t="str">
        <f ca="1">+IF(OFFSET('Sanitation Data'!$F$31,0,10*ROW('Sanitation Data'!F130))="","",OFFSET('Sanitation Data'!$F$31,0,10*ROW('Sanitation Data'!F130)))</f>
        <v/>
      </c>
      <c r="CY136" s="369" t="str">
        <f ca="1">+IF(OFFSET('Sanitation Data'!$F$32,0,10*ROW('Sanitation Data'!F130))="","",OFFSET('Sanitation Data'!$F$32,0,10*ROW('Sanitation Data'!F130)))</f>
        <v/>
      </c>
      <c r="CZ136" s="369" t="str">
        <f ca="1">+IF(OFFSET('Sanitation Data'!$G$28,0,10*ROW('Sanitation Data'!G130))="","",OFFSET('Sanitation Data'!$G$28,0,10*ROW('Sanitation Data'!G130)))</f>
        <v/>
      </c>
      <c r="DA136" s="369" t="str">
        <f ca="1">+IF(OFFSET('Sanitation Data'!$G$29,0,10*ROW('Sanitation Data'!G130))="","",OFFSET('Sanitation Data'!$G$29,0,10*ROW('Sanitation Data'!G130)))</f>
        <v/>
      </c>
      <c r="DB136" s="369" t="str">
        <f ca="1">+IF(OFFSET('Sanitation Data'!$G$30,0,10*ROW('Sanitation Data'!G130))="","",OFFSET('Sanitation Data'!$G$30,0,10*ROW('Sanitation Data'!G130)))</f>
        <v/>
      </c>
      <c r="DC136" s="369" t="str">
        <f ca="1">+IF(OFFSET('Sanitation Data'!$G$31,0,10*ROW('Sanitation Data'!G130))="","",OFFSET('Sanitation Data'!$G$31,0,10*ROW('Sanitation Data'!G130)))</f>
        <v/>
      </c>
      <c r="DD136" s="369" t="str">
        <f ca="1">+IF(OFFSET('Sanitation Data'!$G$32,0,10*ROW('Sanitation Data'!G130))="","",OFFSET('Sanitation Data'!$G$32,0,10*ROW('Sanitation Data'!G130)))</f>
        <v/>
      </c>
      <c r="DE136" s="369" t="str">
        <f ca="1">+IF(OFFSET('Sanitation Data'!$H$28,0,10*ROW('Sanitation Data'!H130))="","",OFFSET('Sanitation Data'!$H$28,0,10*ROW('Sanitation Data'!H130)))</f>
        <v/>
      </c>
      <c r="DF136" s="369" t="str">
        <f ca="1">+IF(OFFSET('Sanitation Data'!$H$29,0,10*ROW('Sanitation Data'!H130))="","",OFFSET('Sanitation Data'!$H$29,0,10*ROW('Sanitation Data'!H130)))</f>
        <v/>
      </c>
      <c r="DG136" s="369" t="str">
        <f ca="1">+IF(OFFSET('Sanitation Data'!$H$30,0,10*ROW('Sanitation Data'!H130))="","",OFFSET('Sanitation Data'!$H$30,0,10*ROW('Sanitation Data'!H130)))</f>
        <v/>
      </c>
      <c r="DH136" s="369" t="str">
        <f ca="1">+IF(OFFSET('Sanitation Data'!$H$31,0,10*ROW('Sanitation Data'!H130))="","",OFFSET('Sanitation Data'!$H$31,0,10*ROW('Sanitation Data'!H130)))</f>
        <v/>
      </c>
      <c r="DI136" s="369" t="str">
        <f ca="1">+IF(OFFSET('Sanitation Data'!$H$32,0,10*ROW('Sanitation Data'!H130))="","",OFFSET('Sanitation Data'!$H$32,0,10*ROW('Sanitation Data'!H130)))</f>
        <v/>
      </c>
      <c r="DJ136" s="369" t="str">
        <f ca="1">+IF(OFFSET('Sanitation Data'!$I$28,0,10*ROW('Sanitation Data'!I130))="","",OFFSET('Sanitation Data'!$I$28,0,10*ROW('Sanitation Data'!I130)))</f>
        <v/>
      </c>
      <c r="DK136" s="369" t="str">
        <f ca="1">+IF(OFFSET('Sanitation Data'!$I$29,0,10*ROW('Sanitation Data'!I130))="","",OFFSET('Sanitation Data'!$I$29,0,10*ROW('Sanitation Data'!I130)))</f>
        <v/>
      </c>
      <c r="DL136" s="369" t="str">
        <f ca="1">+IF(OFFSET('Sanitation Data'!$I$30,0,10*ROW('Sanitation Data'!I130))="","",OFFSET('Sanitation Data'!$I$30,0,10*ROW('Sanitation Data'!I130)))</f>
        <v/>
      </c>
      <c r="DM136" s="369" t="str">
        <f ca="1">+IF(OFFSET('Sanitation Data'!$I$31,0,10*ROW('Sanitation Data'!I130))="","",OFFSET('Sanitation Data'!$I$31,0,10*ROW('Sanitation Data'!I130)))</f>
        <v/>
      </c>
      <c r="DN136" s="369" t="str">
        <f ca="1">+IF(OFFSET('Sanitation Data'!$I$32,0,10*ROW('Sanitation Data'!I130))="","",OFFSET('Sanitation Data'!$I$32,0,10*ROW('Sanitation Data'!I130)))</f>
        <v/>
      </c>
      <c r="DO136" s="369" t="str">
        <f ca="1">+IF(OFFSET('Hygiene Data'!$D$11,0,10*ROW('Hygiene Data'!D130))="","",OFFSET('Hygiene Data'!$D$11,0,10*ROW('Hygiene Data'!D130)))</f>
        <v/>
      </c>
      <c r="DP136" s="369" t="str">
        <f ca="1">+IF(OFFSET('Hygiene Data'!$D$12,0,10*ROW('Hygiene Data'!D130))="","",OFFSET('Hygiene Data'!$D$12,0,10*ROW('Hygiene Data'!D130)))</f>
        <v/>
      </c>
      <c r="DQ136" s="369" t="str">
        <f ca="1">+IF(OFFSET('Hygiene Data'!$D$13,0,10*ROW('Hygiene Data'!D130))="","",OFFSET('Hygiene Data'!$D$13,0,10*ROW('Hygiene Data'!D130)))</f>
        <v/>
      </c>
      <c r="DR136" s="369" t="str">
        <f ca="1">+IF(OFFSET('Hygiene Data'!$E$11,0,10*ROW('Hygiene Data'!E130))="","",OFFSET('Hygiene Data'!$E$11,0,10*ROW('Hygiene Data'!E130)))</f>
        <v/>
      </c>
      <c r="DS136" s="369" t="str">
        <f ca="1">+IF(OFFSET('Hygiene Data'!$E$12,0,10*ROW('Hygiene Data'!E130))="","",OFFSET('Hygiene Data'!$E$12,0,10*ROW('Hygiene Data'!E130)))</f>
        <v/>
      </c>
      <c r="DT136" s="369" t="str">
        <f ca="1">+IF(OFFSET('Hygiene Data'!$E$13,0,10*ROW('Hygiene Data'!E130))="","",OFFSET('Hygiene Data'!$E$13,0,10*ROW('Hygiene Data'!E130)))</f>
        <v/>
      </c>
      <c r="DU136" s="369" t="str">
        <f ca="1">+IF(OFFSET('Hygiene Data'!$F$11,0,10*ROW('Hygiene Data'!F130))="","",OFFSET('Hygiene Data'!$F$11,0,10*ROW('Hygiene Data'!F130)))</f>
        <v/>
      </c>
      <c r="DV136" s="369" t="str">
        <f ca="1">+IF(OFFSET('Hygiene Data'!$F$12,0,10*ROW('Hygiene Data'!F130))="","",OFFSET('Hygiene Data'!$F$12,0,10*ROW('Hygiene Data'!F130)))</f>
        <v/>
      </c>
      <c r="DW136" s="369" t="str">
        <f ca="1">+IF(OFFSET('Hygiene Data'!$F$13,0,10*ROW('Hygiene Data'!F130))="","",OFFSET('Hygiene Data'!$F$13,0,10*ROW('Hygiene Data'!F130)))</f>
        <v/>
      </c>
      <c r="DX136" s="369" t="str">
        <f ca="1">+IF(OFFSET('Hygiene Data'!$G$11,0,10*ROW('Hygiene Data'!G130))="","",OFFSET('Hygiene Data'!$G$11,0,10*ROW('Hygiene Data'!G130)))</f>
        <v/>
      </c>
      <c r="DY136" s="369" t="str">
        <f ca="1">+IF(OFFSET('Hygiene Data'!$G$12,0,10*ROW('Hygiene Data'!G130))="","",OFFSET('Hygiene Data'!$G$12,0,10*ROW('Hygiene Data'!G130)))</f>
        <v/>
      </c>
      <c r="DZ136" s="369" t="str">
        <f ca="1">+IF(OFFSET('Hygiene Data'!$G$13,0,10*ROW('Hygiene Data'!G130))="","",OFFSET('Hygiene Data'!$G$13,0,10*ROW('Hygiene Data'!G130)))</f>
        <v/>
      </c>
      <c r="EA136" s="369" t="str">
        <f ca="1">+IF(OFFSET('Hygiene Data'!$H$11,0,10*ROW('Hygiene Data'!H130))="","",OFFSET('Hygiene Data'!$H$11,0,10*ROW('Hygiene Data'!H130)))</f>
        <v/>
      </c>
      <c r="EB136" s="369" t="str">
        <f ca="1">+IF(OFFSET('Hygiene Data'!$H$12,0,10*ROW('Hygiene Data'!H130))="","",OFFSET('Hygiene Data'!$H$12,0,10*ROW('Hygiene Data'!H130)))</f>
        <v/>
      </c>
      <c r="EC136" s="369" t="str">
        <f ca="1">+IF(OFFSET('Hygiene Data'!$H$13,0,10*ROW('Hygiene Data'!H130))="","",OFFSET('Hygiene Data'!$H$13,0,10*ROW('Hygiene Data'!H130)))</f>
        <v/>
      </c>
      <c r="ED136" s="369" t="str">
        <f ca="1">+IF(OFFSET('Hygiene Data'!$I$11,0,10*ROW('Hygiene Data'!I130))="","",OFFSET('Hygiene Data'!$I$11,0,10*ROW('Hygiene Data'!I130)))</f>
        <v/>
      </c>
      <c r="EE136" s="369" t="str">
        <f ca="1">+IF(OFFSET('Hygiene Data'!$I$12,0,10*ROW('Hygiene Data'!I130))="","",OFFSET('Hygiene Data'!$I$12,0,10*ROW('Hygiene Data'!I130)))</f>
        <v/>
      </c>
      <c r="EF136" s="369" t="str">
        <f ca="1">+IF(OFFSET('Hygiene Data'!$I$13,0,10*ROW('Hygiene Data'!I130))="","",OFFSET('Hygiene Data'!$I$13,0,10*ROW('Hygiene Data'!I130)))</f>
        <v/>
      </c>
    </row>
    <row r="137" spans="1:136" x14ac:dyDescent="0.25">
      <c r="A137" s="478" t="str">
        <f ca="1">+IF(OFFSET('Water Data'!$B$2,0,10*ROW('Water Data'!E131))="","",OFFSET('Water Data'!$B$2,0,10*ROW('Water Data'!E131)))</f>
        <v/>
      </c>
      <c r="B137" s="47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5" t="str">
        <f t="shared" ca="1" si="2"/>
        <v/>
      </c>
      <c r="D137" s="50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9" t="str">
        <f ca="1">+IF(OFFSET('Water Data'!$D$27,0,10*ROW('Water Data'!D131))="","",OFFSET('Water Data'!$D$27,0,10*ROW('Water Data'!D131)))</f>
        <v/>
      </c>
      <c r="BT137" s="369" t="str">
        <f ca="1">+IF(OFFSET('Water Data'!$D$28,0,10*ROW('Water Data'!D131))="","",OFFSET('Water Data'!$D$28,0,10*ROW('Water Data'!D131)))</f>
        <v/>
      </c>
      <c r="BU137" s="369" t="str">
        <f ca="1">+IF(OFFSET('Water Data'!$D$29,0,10*ROW('Water Data'!D131))="","",OFFSET('Water Data'!$D$29,0,10*ROW('Water Data'!D131)))</f>
        <v/>
      </c>
      <c r="BV137" s="369" t="str">
        <f ca="1">+IF(OFFSET('Water Data'!$E$27,0,10*ROW('Water Data'!E131))="","",OFFSET('Water Data'!$E$27,0,10*ROW('Water Data'!E131)))</f>
        <v/>
      </c>
      <c r="BW137" s="369" t="str">
        <f ca="1">+IF(OFFSET('Water Data'!$E$28,0,10*ROW('Water Data'!E131))="","",OFFSET('Water Data'!$E$28,0,10*ROW('Water Data'!E131)))</f>
        <v/>
      </c>
      <c r="BX137" s="369" t="str">
        <f ca="1">+IF(OFFSET('Water Data'!$E$29,0,10*ROW('Water Data'!E131))="","",OFFSET('Water Data'!$E$29,0,10*ROW('Water Data'!E131)))</f>
        <v/>
      </c>
      <c r="BY137" s="369" t="str">
        <f ca="1">+IF(OFFSET('Water Data'!$F$27,0,10*ROW('Water Data'!F131))="","",OFFSET('Water Data'!$F$27,0,10*ROW('Water Data'!F131)))</f>
        <v/>
      </c>
      <c r="BZ137" s="369" t="str">
        <f ca="1">+IF(OFFSET('Water Data'!$F$28,0,10*ROW('Water Data'!F131))="","",OFFSET('Water Data'!$F$28,0,10*ROW('Water Data'!F131)))</f>
        <v/>
      </c>
      <c r="CA137" s="369" t="str">
        <f ca="1">+IF(OFFSET('Water Data'!$F$29,0,10*ROW('Water Data'!F131))="","",OFFSET('Water Data'!$F$29,0,10*ROW('Water Data'!F131)))</f>
        <v/>
      </c>
      <c r="CB137" s="369" t="str">
        <f ca="1">+IF(OFFSET('Water Data'!$G$27,0,10*ROW('Water Data'!G131))="","",OFFSET('Water Data'!$G$27,0,10*ROW('Water Data'!G131)))</f>
        <v/>
      </c>
      <c r="CC137" s="369" t="str">
        <f ca="1">+IF(OFFSET('Water Data'!$G$28,0,10*ROW('Water Data'!G131))="","",OFFSET('Water Data'!$G$28,0,10*ROW('Water Data'!G131)))</f>
        <v/>
      </c>
      <c r="CD137" s="369" t="str">
        <f ca="1">+IF(OFFSET('Water Data'!$G$29,0,10*ROW('Water Data'!G131))="","",OFFSET('Water Data'!$G$29,0,10*ROW('Water Data'!G131)))</f>
        <v/>
      </c>
      <c r="CE137" s="369" t="str">
        <f ca="1">+IF(OFFSET('Water Data'!$H$27,0,10*ROW('Water Data'!H131))="","",OFFSET('Water Data'!$H$27,0,10*ROW('Water Data'!H131)))</f>
        <v/>
      </c>
      <c r="CF137" s="369" t="str">
        <f ca="1">+IF(OFFSET('Water Data'!$H$28,0,10*ROW('Water Data'!H131))="","",OFFSET('Water Data'!$H$28,0,10*ROW('Water Data'!H131)))</f>
        <v/>
      </c>
      <c r="CG137" s="369" t="str">
        <f ca="1">+IF(OFFSET('Water Data'!$H$29,0,10*ROW('Water Data'!H131))="","",OFFSET('Water Data'!$H$29,0,10*ROW('Water Data'!H131)))</f>
        <v/>
      </c>
      <c r="CH137" s="369" t="str">
        <f ca="1">+IF(OFFSET('Water Data'!$I$27,0,10*ROW('Water Data'!I131))="","",OFFSET('Water Data'!$I$27,0,10*ROW('Water Data'!I131)))</f>
        <v/>
      </c>
      <c r="CI137" s="369" t="str">
        <f ca="1">+IF(OFFSET('Water Data'!$I$28,0,10*ROW('Water Data'!I131))="","",OFFSET('Water Data'!$I$28,0,10*ROW('Water Data'!I131)))</f>
        <v/>
      </c>
      <c r="CJ137" s="369" t="str">
        <f ca="1">+IF(OFFSET('Water Data'!$I$29,0,10*ROW('Water Data'!I131))="","",OFFSET('Water Data'!$I$29,0,10*ROW('Water Data'!I131)))</f>
        <v/>
      </c>
      <c r="CK137" s="369" t="str">
        <f ca="1">+IF(OFFSET('Sanitation Data'!$D$28,0,10*ROW('Sanitation Data'!D131))="","",OFFSET('Sanitation Data'!$D$28,0,10*ROW('Sanitation Data'!D131)))</f>
        <v/>
      </c>
      <c r="CL137" s="369" t="str">
        <f ca="1">+IF(OFFSET('Sanitation Data'!$D$29,0,10*ROW('Sanitation Data'!D131))="","",OFFSET('Sanitation Data'!$D$29,0,10*ROW('Sanitation Data'!D131)))</f>
        <v/>
      </c>
      <c r="CM137" s="369" t="str">
        <f ca="1">+IF(OFFSET('Sanitation Data'!$D$30,0,10*ROW('Sanitation Data'!D131))="","",OFFSET('Sanitation Data'!$D$30,0,10*ROW('Sanitation Data'!D131)))</f>
        <v/>
      </c>
      <c r="CN137" s="369" t="str">
        <f ca="1">+IF(OFFSET('Sanitation Data'!$D$31,0,10*ROW('Sanitation Data'!D131))="","",OFFSET('Sanitation Data'!$D$31,0,10*ROW('Sanitation Data'!D131)))</f>
        <v/>
      </c>
      <c r="CO137" s="369" t="str">
        <f ca="1">+IF(OFFSET('Sanitation Data'!$D$32,0,10*ROW('Sanitation Data'!D131))="","",OFFSET('Sanitation Data'!$D$32,0,10*ROW('Sanitation Data'!D131)))</f>
        <v/>
      </c>
      <c r="CP137" s="369" t="str">
        <f ca="1">+IF(OFFSET('Sanitation Data'!$E$28,0,10*ROW('Sanitation Data'!E131))="","",OFFSET('Sanitation Data'!$E$28,0,10*ROW('Sanitation Data'!E131)))</f>
        <v/>
      </c>
      <c r="CQ137" s="369" t="str">
        <f ca="1">+IF(OFFSET('Sanitation Data'!$E$29,0,10*ROW('Sanitation Data'!E131))="","",OFFSET('Sanitation Data'!$E$29,0,10*ROW('Sanitation Data'!E131)))</f>
        <v/>
      </c>
      <c r="CR137" s="369" t="str">
        <f ca="1">+IF(OFFSET('Sanitation Data'!$E$30,0,10*ROW('Sanitation Data'!E131))="","",OFFSET('Sanitation Data'!$E$30,0,10*ROW('Sanitation Data'!E131)))</f>
        <v/>
      </c>
      <c r="CS137" s="369" t="str">
        <f ca="1">+IF(OFFSET('Sanitation Data'!$E$31,0,10*ROW('Sanitation Data'!E131))="","",OFFSET('Sanitation Data'!$E$31,0,10*ROW('Sanitation Data'!E131)))</f>
        <v/>
      </c>
      <c r="CT137" s="369" t="str">
        <f ca="1">+IF(OFFSET('Sanitation Data'!$E$32,0,10*ROW('Sanitation Data'!E131))="","",OFFSET('Sanitation Data'!$E$32,0,10*ROW('Sanitation Data'!E131)))</f>
        <v/>
      </c>
      <c r="CU137" s="369" t="str">
        <f ca="1">+IF(OFFSET('Sanitation Data'!$F$28,0,10*ROW('Sanitation Data'!F131))="","",OFFSET('Sanitation Data'!$F$28,0,10*ROW('Sanitation Data'!F131)))</f>
        <v/>
      </c>
      <c r="CV137" s="369" t="str">
        <f ca="1">+IF(OFFSET('Sanitation Data'!$F$29,0,10*ROW('Sanitation Data'!F131))="","",OFFSET('Sanitation Data'!$F$29,0,10*ROW('Sanitation Data'!F131)))</f>
        <v/>
      </c>
      <c r="CW137" s="369" t="str">
        <f ca="1">+IF(OFFSET('Sanitation Data'!$F$30,0,10*ROW('Sanitation Data'!F131))="","",OFFSET('Sanitation Data'!$F$30,0,10*ROW('Sanitation Data'!F131)))</f>
        <v/>
      </c>
      <c r="CX137" s="369" t="str">
        <f ca="1">+IF(OFFSET('Sanitation Data'!$F$31,0,10*ROW('Sanitation Data'!F131))="","",OFFSET('Sanitation Data'!$F$31,0,10*ROW('Sanitation Data'!F131)))</f>
        <v/>
      </c>
      <c r="CY137" s="369" t="str">
        <f ca="1">+IF(OFFSET('Sanitation Data'!$F$32,0,10*ROW('Sanitation Data'!F131))="","",OFFSET('Sanitation Data'!$F$32,0,10*ROW('Sanitation Data'!F131)))</f>
        <v/>
      </c>
      <c r="CZ137" s="369" t="str">
        <f ca="1">+IF(OFFSET('Sanitation Data'!$G$28,0,10*ROW('Sanitation Data'!G131))="","",OFFSET('Sanitation Data'!$G$28,0,10*ROW('Sanitation Data'!G131)))</f>
        <v/>
      </c>
      <c r="DA137" s="369" t="str">
        <f ca="1">+IF(OFFSET('Sanitation Data'!$G$29,0,10*ROW('Sanitation Data'!G131))="","",OFFSET('Sanitation Data'!$G$29,0,10*ROW('Sanitation Data'!G131)))</f>
        <v/>
      </c>
      <c r="DB137" s="369" t="str">
        <f ca="1">+IF(OFFSET('Sanitation Data'!$G$30,0,10*ROW('Sanitation Data'!G131))="","",OFFSET('Sanitation Data'!$G$30,0,10*ROW('Sanitation Data'!G131)))</f>
        <v/>
      </c>
      <c r="DC137" s="369" t="str">
        <f ca="1">+IF(OFFSET('Sanitation Data'!$G$31,0,10*ROW('Sanitation Data'!G131))="","",OFFSET('Sanitation Data'!$G$31,0,10*ROW('Sanitation Data'!G131)))</f>
        <v/>
      </c>
      <c r="DD137" s="369" t="str">
        <f ca="1">+IF(OFFSET('Sanitation Data'!$G$32,0,10*ROW('Sanitation Data'!G131))="","",OFFSET('Sanitation Data'!$G$32,0,10*ROW('Sanitation Data'!G131)))</f>
        <v/>
      </c>
      <c r="DE137" s="369" t="str">
        <f ca="1">+IF(OFFSET('Sanitation Data'!$H$28,0,10*ROW('Sanitation Data'!H131))="","",OFFSET('Sanitation Data'!$H$28,0,10*ROW('Sanitation Data'!H131)))</f>
        <v/>
      </c>
      <c r="DF137" s="369" t="str">
        <f ca="1">+IF(OFFSET('Sanitation Data'!$H$29,0,10*ROW('Sanitation Data'!H131))="","",OFFSET('Sanitation Data'!$H$29,0,10*ROW('Sanitation Data'!H131)))</f>
        <v/>
      </c>
      <c r="DG137" s="369" t="str">
        <f ca="1">+IF(OFFSET('Sanitation Data'!$H$30,0,10*ROW('Sanitation Data'!H131))="","",OFFSET('Sanitation Data'!$H$30,0,10*ROW('Sanitation Data'!H131)))</f>
        <v/>
      </c>
      <c r="DH137" s="369" t="str">
        <f ca="1">+IF(OFFSET('Sanitation Data'!$H$31,0,10*ROW('Sanitation Data'!H131))="","",OFFSET('Sanitation Data'!$H$31,0,10*ROW('Sanitation Data'!H131)))</f>
        <v/>
      </c>
      <c r="DI137" s="369" t="str">
        <f ca="1">+IF(OFFSET('Sanitation Data'!$H$32,0,10*ROW('Sanitation Data'!H131))="","",OFFSET('Sanitation Data'!$H$32,0,10*ROW('Sanitation Data'!H131)))</f>
        <v/>
      </c>
      <c r="DJ137" s="369" t="str">
        <f ca="1">+IF(OFFSET('Sanitation Data'!$I$28,0,10*ROW('Sanitation Data'!I131))="","",OFFSET('Sanitation Data'!$I$28,0,10*ROW('Sanitation Data'!I131)))</f>
        <v/>
      </c>
      <c r="DK137" s="369" t="str">
        <f ca="1">+IF(OFFSET('Sanitation Data'!$I$29,0,10*ROW('Sanitation Data'!I131))="","",OFFSET('Sanitation Data'!$I$29,0,10*ROW('Sanitation Data'!I131)))</f>
        <v/>
      </c>
      <c r="DL137" s="369" t="str">
        <f ca="1">+IF(OFFSET('Sanitation Data'!$I$30,0,10*ROW('Sanitation Data'!I131))="","",OFFSET('Sanitation Data'!$I$30,0,10*ROW('Sanitation Data'!I131)))</f>
        <v/>
      </c>
      <c r="DM137" s="369" t="str">
        <f ca="1">+IF(OFFSET('Sanitation Data'!$I$31,0,10*ROW('Sanitation Data'!I131))="","",OFFSET('Sanitation Data'!$I$31,0,10*ROW('Sanitation Data'!I131)))</f>
        <v/>
      </c>
      <c r="DN137" s="369" t="str">
        <f ca="1">+IF(OFFSET('Sanitation Data'!$I$32,0,10*ROW('Sanitation Data'!I131))="","",OFFSET('Sanitation Data'!$I$32,0,10*ROW('Sanitation Data'!I131)))</f>
        <v/>
      </c>
      <c r="DO137" s="369" t="str">
        <f ca="1">+IF(OFFSET('Hygiene Data'!$D$11,0,10*ROW('Hygiene Data'!D131))="","",OFFSET('Hygiene Data'!$D$11,0,10*ROW('Hygiene Data'!D131)))</f>
        <v/>
      </c>
      <c r="DP137" s="369" t="str">
        <f ca="1">+IF(OFFSET('Hygiene Data'!$D$12,0,10*ROW('Hygiene Data'!D131))="","",OFFSET('Hygiene Data'!$D$12,0,10*ROW('Hygiene Data'!D131)))</f>
        <v/>
      </c>
      <c r="DQ137" s="369" t="str">
        <f ca="1">+IF(OFFSET('Hygiene Data'!$D$13,0,10*ROW('Hygiene Data'!D131))="","",OFFSET('Hygiene Data'!$D$13,0,10*ROW('Hygiene Data'!D131)))</f>
        <v/>
      </c>
      <c r="DR137" s="369" t="str">
        <f ca="1">+IF(OFFSET('Hygiene Data'!$E$11,0,10*ROW('Hygiene Data'!E131))="","",OFFSET('Hygiene Data'!$E$11,0,10*ROW('Hygiene Data'!E131)))</f>
        <v/>
      </c>
      <c r="DS137" s="369" t="str">
        <f ca="1">+IF(OFFSET('Hygiene Data'!$E$12,0,10*ROW('Hygiene Data'!E131))="","",OFFSET('Hygiene Data'!$E$12,0,10*ROW('Hygiene Data'!E131)))</f>
        <v/>
      </c>
      <c r="DT137" s="369" t="str">
        <f ca="1">+IF(OFFSET('Hygiene Data'!$E$13,0,10*ROW('Hygiene Data'!E131))="","",OFFSET('Hygiene Data'!$E$13,0,10*ROW('Hygiene Data'!E131)))</f>
        <v/>
      </c>
      <c r="DU137" s="369" t="str">
        <f ca="1">+IF(OFFSET('Hygiene Data'!$F$11,0,10*ROW('Hygiene Data'!F131))="","",OFFSET('Hygiene Data'!$F$11,0,10*ROW('Hygiene Data'!F131)))</f>
        <v/>
      </c>
      <c r="DV137" s="369" t="str">
        <f ca="1">+IF(OFFSET('Hygiene Data'!$F$12,0,10*ROW('Hygiene Data'!F131))="","",OFFSET('Hygiene Data'!$F$12,0,10*ROW('Hygiene Data'!F131)))</f>
        <v/>
      </c>
      <c r="DW137" s="369" t="str">
        <f ca="1">+IF(OFFSET('Hygiene Data'!$F$13,0,10*ROW('Hygiene Data'!F131))="","",OFFSET('Hygiene Data'!$F$13,0,10*ROW('Hygiene Data'!F131)))</f>
        <v/>
      </c>
      <c r="DX137" s="369" t="str">
        <f ca="1">+IF(OFFSET('Hygiene Data'!$G$11,0,10*ROW('Hygiene Data'!G131))="","",OFFSET('Hygiene Data'!$G$11,0,10*ROW('Hygiene Data'!G131)))</f>
        <v/>
      </c>
      <c r="DY137" s="369" t="str">
        <f ca="1">+IF(OFFSET('Hygiene Data'!$G$12,0,10*ROW('Hygiene Data'!G131))="","",OFFSET('Hygiene Data'!$G$12,0,10*ROW('Hygiene Data'!G131)))</f>
        <v/>
      </c>
      <c r="DZ137" s="369" t="str">
        <f ca="1">+IF(OFFSET('Hygiene Data'!$G$13,0,10*ROW('Hygiene Data'!G131))="","",OFFSET('Hygiene Data'!$G$13,0,10*ROW('Hygiene Data'!G131)))</f>
        <v/>
      </c>
      <c r="EA137" s="369" t="str">
        <f ca="1">+IF(OFFSET('Hygiene Data'!$H$11,0,10*ROW('Hygiene Data'!H131))="","",OFFSET('Hygiene Data'!$H$11,0,10*ROW('Hygiene Data'!H131)))</f>
        <v/>
      </c>
      <c r="EB137" s="369" t="str">
        <f ca="1">+IF(OFFSET('Hygiene Data'!$H$12,0,10*ROW('Hygiene Data'!H131))="","",OFFSET('Hygiene Data'!$H$12,0,10*ROW('Hygiene Data'!H131)))</f>
        <v/>
      </c>
      <c r="EC137" s="369" t="str">
        <f ca="1">+IF(OFFSET('Hygiene Data'!$H$13,0,10*ROW('Hygiene Data'!H131))="","",OFFSET('Hygiene Data'!$H$13,0,10*ROW('Hygiene Data'!H131)))</f>
        <v/>
      </c>
      <c r="ED137" s="369" t="str">
        <f ca="1">+IF(OFFSET('Hygiene Data'!$I$11,0,10*ROW('Hygiene Data'!I131))="","",OFFSET('Hygiene Data'!$I$11,0,10*ROW('Hygiene Data'!I131)))</f>
        <v/>
      </c>
      <c r="EE137" s="369" t="str">
        <f ca="1">+IF(OFFSET('Hygiene Data'!$I$12,0,10*ROW('Hygiene Data'!I131))="","",OFFSET('Hygiene Data'!$I$12,0,10*ROW('Hygiene Data'!I131)))</f>
        <v/>
      </c>
      <c r="EF137" s="369" t="str">
        <f ca="1">+IF(OFFSET('Hygiene Data'!$I$13,0,10*ROW('Hygiene Data'!I131))="","",OFFSET('Hygiene Data'!$I$13,0,10*ROW('Hygiene Data'!I131)))</f>
        <v/>
      </c>
    </row>
    <row r="138" spans="1:136" x14ac:dyDescent="0.25">
      <c r="A138" s="478" t="str">
        <f ca="1">+IF(OFFSET('Water Data'!$B$2,0,10*ROW('Water Data'!E132))="","",OFFSET('Water Data'!$B$2,0,10*ROW('Water Data'!E132)))</f>
        <v/>
      </c>
      <c r="B138" s="47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5" t="str">
        <f t="shared" ca="1" si="2"/>
        <v/>
      </c>
      <c r="D138" s="50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9" t="str">
        <f ca="1">+IF(OFFSET('Water Data'!$D$27,0,10*ROW('Water Data'!D132))="","",OFFSET('Water Data'!$D$27,0,10*ROW('Water Data'!D132)))</f>
        <v/>
      </c>
      <c r="BT138" s="369" t="str">
        <f ca="1">+IF(OFFSET('Water Data'!$D$28,0,10*ROW('Water Data'!D132))="","",OFFSET('Water Data'!$D$28,0,10*ROW('Water Data'!D132)))</f>
        <v/>
      </c>
      <c r="BU138" s="369" t="str">
        <f ca="1">+IF(OFFSET('Water Data'!$D$29,0,10*ROW('Water Data'!D132))="","",OFFSET('Water Data'!$D$29,0,10*ROW('Water Data'!D132)))</f>
        <v/>
      </c>
      <c r="BV138" s="369" t="str">
        <f ca="1">+IF(OFFSET('Water Data'!$E$27,0,10*ROW('Water Data'!E132))="","",OFFSET('Water Data'!$E$27,0,10*ROW('Water Data'!E132)))</f>
        <v/>
      </c>
      <c r="BW138" s="369" t="str">
        <f ca="1">+IF(OFFSET('Water Data'!$E$28,0,10*ROW('Water Data'!E132))="","",OFFSET('Water Data'!$E$28,0,10*ROW('Water Data'!E132)))</f>
        <v/>
      </c>
      <c r="BX138" s="369" t="str">
        <f ca="1">+IF(OFFSET('Water Data'!$E$29,0,10*ROW('Water Data'!E132))="","",OFFSET('Water Data'!$E$29,0,10*ROW('Water Data'!E132)))</f>
        <v/>
      </c>
      <c r="BY138" s="369" t="str">
        <f ca="1">+IF(OFFSET('Water Data'!$F$27,0,10*ROW('Water Data'!F132))="","",OFFSET('Water Data'!$F$27,0,10*ROW('Water Data'!F132)))</f>
        <v/>
      </c>
      <c r="BZ138" s="369" t="str">
        <f ca="1">+IF(OFFSET('Water Data'!$F$28,0,10*ROW('Water Data'!F132))="","",OFFSET('Water Data'!$F$28,0,10*ROW('Water Data'!F132)))</f>
        <v/>
      </c>
      <c r="CA138" s="369" t="str">
        <f ca="1">+IF(OFFSET('Water Data'!$F$29,0,10*ROW('Water Data'!F132))="","",OFFSET('Water Data'!$F$29,0,10*ROW('Water Data'!F132)))</f>
        <v/>
      </c>
      <c r="CB138" s="369" t="str">
        <f ca="1">+IF(OFFSET('Water Data'!$G$27,0,10*ROW('Water Data'!G132))="","",OFFSET('Water Data'!$G$27,0,10*ROW('Water Data'!G132)))</f>
        <v/>
      </c>
      <c r="CC138" s="369" t="str">
        <f ca="1">+IF(OFFSET('Water Data'!$G$28,0,10*ROW('Water Data'!G132))="","",OFFSET('Water Data'!$G$28,0,10*ROW('Water Data'!G132)))</f>
        <v/>
      </c>
      <c r="CD138" s="369" t="str">
        <f ca="1">+IF(OFFSET('Water Data'!$G$29,0,10*ROW('Water Data'!G132))="","",OFFSET('Water Data'!$G$29,0,10*ROW('Water Data'!G132)))</f>
        <v/>
      </c>
      <c r="CE138" s="369" t="str">
        <f ca="1">+IF(OFFSET('Water Data'!$H$27,0,10*ROW('Water Data'!H132))="","",OFFSET('Water Data'!$H$27,0,10*ROW('Water Data'!H132)))</f>
        <v/>
      </c>
      <c r="CF138" s="369" t="str">
        <f ca="1">+IF(OFFSET('Water Data'!$H$28,0,10*ROW('Water Data'!H132))="","",OFFSET('Water Data'!$H$28,0,10*ROW('Water Data'!H132)))</f>
        <v/>
      </c>
      <c r="CG138" s="369" t="str">
        <f ca="1">+IF(OFFSET('Water Data'!$H$29,0,10*ROW('Water Data'!H132))="","",OFFSET('Water Data'!$H$29,0,10*ROW('Water Data'!H132)))</f>
        <v/>
      </c>
      <c r="CH138" s="369" t="str">
        <f ca="1">+IF(OFFSET('Water Data'!$I$27,0,10*ROW('Water Data'!I132))="","",OFFSET('Water Data'!$I$27,0,10*ROW('Water Data'!I132)))</f>
        <v/>
      </c>
      <c r="CI138" s="369" t="str">
        <f ca="1">+IF(OFFSET('Water Data'!$I$28,0,10*ROW('Water Data'!I132))="","",OFFSET('Water Data'!$I$28,0,10*ROW('Water Data'!I132)))</f>
        <v/>
      </c>
      <c r="CJ138" s="369" t="str">
        <f ca="1">+IF(OFFSET('Water Data'!$I$29,0,10*ROW('Water Data'!I132))="","",OFFSET('Water Data'!$I$29,0,10*ROW('Water Data'!I132)))</f>
        <v/>
      </c>
      <c r="CK138" s="369" t="str">
        <f ca="1">+IF(OFFSET('Sanitation Data'!$D$28,0,10*ROW('Sanitation Data'!D132))="","",OFFSET('Sanitation Data'!$D$28,0,10*ROW('Sanitation Data'!D132)))</f>
        <v/>
      </c>
      <c r="CL138" s="369" t="str">
        <f ca="1">+IF(OFFSET('Sanitation Data'!$D$29,0,10*ROW('Sanitation Data'!D132))="","",OFFSET('Sanitation Data'!$D$29,0,10*ROW('Sanitation Data'!D132)))</f>
        <v/>
      </c>
      <c r="CM138" s="369" t="str">
        <f ca="1">+IF(OFFSET('Sanitation Data'!$D$30,0,10*ROW('Sanitation Data'!D132))="","",OFFSET('Sanitation Data'!$D$30,0,10*ROW('Sanitation Data'!D132)))</f>
        <v/>
      </c>
      <c r="CN138" s="369" t="str">
        <f ca="1">+IF(OFFSET('Sanitation Data'!$D$31,0,10*ROW('Sanitation Data'!D132))="","",OFFSET('Sanitation Data'!$D$31,0,10*ROW('Sanitation Data'!D132)))</f>
        <v/>
      </c>
      <c r="CO138" s="369" t="str">
        <f ca="1">+IF(OFFSET('Sanitation Data'!$D$32,0,10*ROW('Sanitation Data'!D132))="","",OFFSET('Sanitation Data'!$D$32,0,10*ROW('Sanitation Data'!D132)))</f>
        <v/>
      </c>
      <c r="CP138" s="369" t="str">
        <f ca="1">+IF(OFFSET('Sanitation Data'!$E$28,0,10*ROW('Sanitation Data'!E132))="","",OFFSET('Sanitation Data'!$E$28,0,10*ROW('Sanitation Data'!E132)))</f>
        <v/>
      </c>
      <c r="CQ138" s="369" t="str">
        <f ca="1">+IF(OFFSET('Sanitation Data'!$E$29,0,10*ROW('Sanitation Data'!E132))="","",OFFSET('Sanitation Data'!$E$29,0,10*ROW('Sanitation Data'!E132)))</f>
        <v/>
      </c>
      <c r="CR138" s="369" t="str">
        <f ca="1">+IF(OFFSET('Sanitation Data'!$E$30,0,10*ROW('Sanitation Data'!E132))="","",OFFSET('Sanitation Data'!$E$30,0,10*ROW('Sanitation Data'!E132)))</f>
        <v/>
      </c>
      <c r="CS138" s="369" t="str">
        <f ca="1">+IF(OFFSET('Sanitation Data'!$E$31,0,10*ROW('Sanitation Data'!E132))="","",OFFSET('Sanitation Data'!$E$31,0,10*ROW('Sanitation Data'!E132)))</f>
        <v/>
      </c>
      <c r="CT138" s="369" t="str">
        <f ca="1">+IF(OFFSET('Sanitation Data'!$E$32,0,10*ROW('Sanitation Data'!E132))="","",OFFSET('Sanitation Data'!$E$32,0,10*ROW('Sanitation Data'!E132)))</f>
        <v/>
      </c>
      <c r="CU138" s="369" t="str">
        <f ca="1">+IF(OFFSET('Sanitation Data'!$F$28,0,10*ROW('Sanitation Data'!F132))="","",OFFSET('Sanitation Data'!$F$28,0,10*ROW('Sanitation Data'!F132)))</f>
        <v/>
      </c>
      <c r="CV138" s="369" t="str">
        <f ca="1">+IF(OFFSET('Sanitation Data'!$F$29,0,10*ROW('Sanitation Data'!F132))="","",OFFSET('Sanitation Data'!$F$29,0,10*ROW('Sanitation Data'!F132)))</f>
        <v/>
      </c>
      <c r="CW138" s="369" t="str">
        <f ca="1">+IF(OFFSET('Sanitation Data'!$F$30,0,10*ROW('Sanitation Data'!F132))="","",OFFSET('Sanitation Data'!$F$30,0,10*ROW('Sanitation Data'!F132)))</f>
        <v/>
      </c>
      <c r="CX138" s="369" t="str">
        <f ca="1">+IF(OFFSET('Sanitation Data'!$F$31,0,10*ROW('Sanitation Data'!F132))="","",OFFSET('Sanitation Data'!$F$31,0,10*ROW('Sanitation Data'!F132)))</f>
        <v/>
      </c>
      <c r="CY138" s="369" t="str">
        <f ca="1">+IF(OFFSET('Sanitation Data'!$F$32,0,10*ROW('Sanitation Data'!F132))="","",OFFSET('Sanitation Data'!$F$32,0,10*ROW('Sanitation Data'!F132)))</f>
        <v/>
      </c>
      <c r="CZ138" s="369" t="str">
        <f ca="1">+IF(OFFSET('Sanitation Data'!$G$28,0,10*ROW('Sanitation Data'!G132))="","",OFFSET('Sanitation Data'!$G$28,0,10*ROW('Sanitation Data'!G132)))</f>
        <v/>
      </c>
      <c r="DA138" s="369" t="str">
        <f ca="1">+IF(OFFSET('Sanitation Data'!$G$29,0,10*ROW('Sanitation Data'!G132))="","",OFFSET('Sanitation Data'!$G$29,0,10*ROW('Sanitation Data'!G132)))</f>
        <v/>
      </c>
      <c r="DB138" s="369" t="str">
        <f ca="1">+IF(OFFSET('Sanitation Data'!$G$30,0,10*ROW('Sanitation Data'!G132))="","",OFFSET('Sanitation Data'!$G$30,0,10*ROW('Sanitation Data'!G132)))</f>
        <v/>
      </c>
      <c r="DC138" s="369" t="str">
        <f ca="1">+IF(OFFSET('Sanitation Data'!$G$31,0,10*ROW('Sanitation Data'!G132))="","",OFFSET('Sanitation Data'!$G$31,0,10*ROW('Sanitation Data'!G132)))</f>
        <v/>
      </c>
      <c r="DD138" s="369" t="str">
        <f ca="1">+IF(OFFSET('Sanitation Data'!$G$32,0,10*ROW('Sanitation Data'!G132))="","",OFFSET('Sanitation Data'!$G$32,0,10*ROW('Sanitation Data'!G132)))</f>
        <v/>
      </c>
      <c r="DE138" s="369" t="str">
        <f ca="1">+IF(OFFSET('Sanitation Data'!$H$28,0,10*ROW('Sanitation Data'!H132))="","",OFFSET('Sanitation Data'!$H$28,0,10*ROW('Sanitation Data'!H132)))</f>
        <v/>
      </c>
      <c r="DF138" s="369" t="str">
        <f ca="1">+IF(OFFSET('Sanitation Data'!$H$29,0,10*ROW('Sanitation Data'!H132))="","",OFFSET('Sanitation Data'!$H$29,0,10*ROW('Sanitation Data'!H132)))</f>
        <v/>
      </c>
      <c r="DG138" s="369" t="str">
        <f ca="1">+IF(OFFSET('Sanitation Data'!$H$30,0,10*ROW('Sanitation Data'!H132))="","",OFFSET('Sanitation Data'!$H$30,0,10*ROW('Sanitation Data'!H132)))</f>
        <v/>
      </c>
      <c r="DH138" s="369" t="str">
        <f ca="1">+IF(OFFSET('Sanitation Data'!$H$31,0,10*ROW('Sanitation Data'!H132))="","",OFFSET('Sanitation Data'!$H$31,0,10*ROW('Sanitation Data'!H132)))</f>
        <v/>
      </c>
      <c r="DI138" s="369" t="str">
        <f ca="1">+IF(OFFSET('Sanitation Data'!$H$32,0,10*ROW('Sanitation Data'!H132))="","",OFFSET('Sanitation Data'!$H$32,0,10*ROW('Sanitation Data'!H132)))</f>
        <v/>
      </c>
      <c r="DJ138" s="369" t="str">
        <f ca="1">+IF(OFFSET('Sanitation Data'!$I$28,0,10*ROW('Sanitation Data'!I132))="","",OFFSET('Sanitation Data'!$I$28,0,10*ROW('Sanitation Data'!I132)))</f>
        <v/>
      </c>
      <c r="DK138" s="369" t="str">
        <f ca="1">+IF(OFFSET('Sanitation Data'!$I$29,0,10*ROW('Sanitation Data'!I132))="","",OFFSET('Sanitation Data'!$I$29,0,10*ROW('Sanitation Data'!I132)))</f>
        <v/>
      </c>
      <c r="DL138" s="369" t="str">
        <f ca="1">+IF(OFFSET('Sanitation Data'!$I$30,0,10*ROW('Sanitation Data'!I132))="","",OFFSET('Sanitation Data'!$I$30,0,10*ROW('Sanitation Data'!I132)))</f>
        <v/>
      </c>
      <c r="DM138" s="369" t="str">
        <f ca="1">+IF(OFFSET('Sanitation Data'!$I$31,0,10*ROW('Sanitation Data'!I132))="","",OFFSET('Sanitation Data'!$I$31,0,10*ROW('Sanitation Data'!I132)))</f>
        <v/>
      </c>
      <c r="DN138" s="369" t="str">
        <f ca="1">+IF(OFFSET('Sanitation Data'!$I$32,0,10*ROW('Sanitation Data'!I132))="","",OFFSET('Sanitation Data'!$I$32,0,10*ROW('Sanitation Data'!I132)))</f>
        <v/>
      </c>
      <c r="DO138" s="369" t="str">
        <f ca="1">+IF(OFFSET('Hygiene Data'!$D$11,0,10*ROW('Hygiene Data'!D132))="","",OFFSET('Hygiene Data'!$D$11,0,10*ROW('Hygiene Data'!D132)))</f>
        <v/>
      </c>
      <c r="DP138" s="369" t="str">
        <f ca="1">+IF(OFFSET('Hygiene Data'!$D$12,0,10*ROW('Hygiene Data'!D132))="","",OFFSET('Hygiene Data'!$D$12,0,10*ROW('Hygiene Data'!D132)))</f>
        <v/>
      </c>
      <c r="DQ138" s="369" t="str">
        <f ca="1">+IF(OFFSET('Hygiene Data'!$D$13,0,10*ROW('Hygiene Data'!D132))="","",OFFSET('Hygiene Data'!$D$13,0,10*ROW('Hygiene Data'!D132)))</f>
        <v/>
      </c>
      <c r="DR138" s="369" t="str">
        <f ca="1">+IF(OFFSET('Hygiene Data'!$E$11,0,10*ROW('Hygiene Data'!E132))="","",OFFSET('Hygiene Data'!$E$11,0,10*ROW('Hygiene Data'!E132)))</f>
        <v/>
      </c>
      <c r="DS138" s="369" t="str">
        <f ca="1">+IF(OFFSET('Hygiene Data'!$E$12,0,10*ROW('Hygiene Data'!E132))="","",OFFSET('Hygiene Data'!$E$12,0,10*ROW('Hygiene Data'!E132)))</f>
        <v/>
      </c>
      <c r="DT138" s="369" t="str">
        <f ca="1">+IF(OFFSET('Hygiene Data'!$E$13,0,10*ROW('Hygiene Data'!E132))="","",OFFSET('Hygiene Data'!$E$13,0,10*ROW('Hygiene Data'!E132)))</f>
        <v/>
      </c>
      <c r="DU138" s="369" t="str">
        <f ca="1">+IF(OFFSET('Hygiene Data'!$F$11,0,10*ROW('Hygiene Data'!F132))="","",OFFSET('Hygiene Data'!$F$11,0,10*ROW('Hygiene Data'!F132)))</f>
        <v/>
      </c>
      <c r="DV138" s="369" t="str">
        <f ca="1">+IF(OFFSET('Hygiene Data'!$F$12,0,10*ROW('Hygiene Data'!F132))="","",OFFSET('Hygiene Data'!$F$12,0,10*ROW('Hygiene Data'!F132)))</f>
        <v/>
      </c>
      <c r="DW138" s="369" t="str">
        <f ca="1">+IF(OFFSET('Hygiene Data'!$F$13,0,10*ROW('Hygiene Data'!F132))="","",OFFSET('Hygiene Data'!$F$13,0,10*ROW('Hygiene Data'!F132)))</f>
        <v/>
      </c>
      <c r="DX138" s="369" t="str">
        <f ca="1">+IF(OFFSET('Hygiene Data'!$G$11,0,10*ROW('Hygiene Data'!G132))="","",OFFSET('Hygiene Data'!$G$11,0,10*ROW('Hygiene Data'!G132)))</f>
        <v/>
      </c>
      <c r="DY138" s="369" t="str">
        <f ca="1">+IF(OFFSET('Hygiene Data'!$G$12,0,10*ROW('Hygiene Data'!G132))="","",OFFSET('Hygiene Data'!$G$12,0,10*ROW('Hygiene Data'!G132)))</f>
        <v/>
      </c>
      <c r="DZ138" s="369" t="str">
        <f ca="1">+IF(OFFSET('Hygiene Data'!$G$13,0,10*ROW('Hygiene Data'!G132))="","",OFFSET('Hygiene Data'!$G$13,0,10*ROW('Hygiene Data'!G132)))</f>
        <v/>
      </c>
      <c r="EA138" s="369" t="str">
        <f ca="1">+IF(OFFSET('Hygiene Data'!$H$11,0,10*ROW('Hygiene Data'!H132))="","",OFFSET('Hygiene Data'!$H$11,0,10*ROW('Hygiene Data'!H132)))</f>
        <v/>
      </c>
      <c r="EB138" s="369" t="str">
        <f ca="1">+IF(OFFSET('Hygiene Data'!$H$12,0,10*ROW('Hygiene Data'!H132))="","",OFFSET('Hygiene Data'!$H$12,0,10*ROW('Hygiene Data'!H132)))</f>
        <v/>
      </c>
      <c r="EC138" s="369" t="str">
        <f ca="1">+IF(OFFSET('Hygiene Data'!$H$13,0,10*ROW('Hygiene Data'!H132))="","",OFFSET('Hygiene Data'!$H$13,0,10*ROW('Hygiene Data'!H132)))</f>
        <v/>
      </c>
      <c r="ED138" s="369" t="str">
        <f ca="1">+IF(OFFSET('Hygiene Data'!$I$11,0,10*ROW('Hygiene Data'!I132))="","",OFFSET('Hygiene Data'!$I$11,0,10*ROW('Hygiene Data'!I132)))</f>
        <v/>
      </c>
      <c r="EE138" s="369" t="str">
        <f ca="1">+IF(OFFSET('Hygiene Data'!$I$12,0,10*ROW('Hygiene Data'!I132))="","",OFFSET('Hygiene Data'!$I$12,0,10*ROW('Hygiene Data'!I132)))</f>
        <v/>
      </c>
      <c r="EF138" s="369" t="str">
        <f ca="1">+IF(OFFSET('Hygiene Data'!$I$13,0,10*ROW('Hygiene Data'!I132))="","",OFFSET('Hygiene Data'!$I$13,0,10*ROW('Hygiene Data'!I132)))</f>
        <v/>
      </c>
    </row>
    <row r="139" spans="1:136" x14ac:dyDescent="0.25">
      <c r="A139" s="478" t="str">
        <f ca="1">+IF(OFFSET('Water Data'!$B$2,0,10*ROW('Water Data'!E133))="","",OFFSET('Water Data'!$B$2,0,10*ROW('Water Data'!E133)))</f>
        <v/>
      </c>
      <c r="B139" s="47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5" t="str">
        <f t="shared" ca="1" si="2"/>
        <v/>
      </c>
      <c r="D139" s="50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9" t="str">
        <f ca="1">+IF(OFFSET('Water Data'!$D$27,0,10*ROW('Water Data'!D133))="","",OFFSET('Water Data'!$D$27,0,10*ROW('Water Data'!D133)))</f>
        <v/>
      </c>
      <c r="BT139" s="369" t="str">
        <f ca="1">+IF(OFFSET('Water Data'!$D$28,0,10*ROW('Water Data'!D133))="","",OFFSET('Water Data'!$D$28,0,10*ROW('Water Data'!D133)))</f>
        <v/>
      </c>
      <c r="BU139" s="369" t="str">
        <f ca="1">+IF(OFFSET('Water Data'!$D$29,0,10*ROW('Water Data'!D133))="","",OFFSET('Water Data'!$D$29,0,10*ROW('Water Data'!D133)))</f>
        <v/>
      </c>
      <c r="BV139" s="369" t="str">
        <f ca="1">+IF(OFFSET('Water Data'!$E$27,0,10*ROW('Water Data'!E133))="","",OFFSET('Water Data'!$E$27,0,10*ROW('Water Data'!E133)))</f>
        <v/>
      </c>
      <c r="BW139" s="369" t="str">
        <f ca="1">+IF(OFFSET('Water Data'!$E$28,0,10*ROW('Water Data'!E133))="","",OFFSET('Water Data'!$E$28,0,10*ROW('Water Data'!E133)))</f>
        <v/>
      </c>
      <c r="BX139" s="369" t="str">
        <f ca="1">+IF(OFFSET('Water Data'!$E$29,0,10*ROW('Water Data'!E133))="","",OFFSET('Water Data'!$E$29,0,10*ROW('Water Data'!E133)))</f>
        <v/>
      </c>
      <c r="BY139" s="369" t="str">
        <f ca="1">+IF(OFFSET('Water Data'!$F$27,0,10*ROW('Water Data'!F133))="","",OFFSET('Water Data'!$F$27,0,10*ROW('Water Data'!F133)))</f>
        <v/>
      </c>
      <c r="BZ139" s="369" t="str">
        <f ca="1">+IF(OFFSET('Water Data'!$F$28,0,10*ROW('Water Data'!F133))="","",OFFSET('Water Data'!$F$28,0,10*ROW('Water Data'!F133)))</f>
        <v/>
      </c>
      <c r="CA139" s="369" t="str">
        <f ca="1">+IF(OFFSET('Water Data'!$F$29,0,10*ROW('Water Data'!F133))="","",OFFSET('Water Data'!$F$29,0,10*ROW('Water Data'!F133)))</f>
        <v/>
      </c>
      <c r="CB139" s="369" t="str">
        <f ca="1">+IF(OFFSET('Water Data'!$G$27,0,10*ROW('Water Data'!G133))="","",OFFSET('Water Data'!$G$27,0,10*ROW('Water Data'!G133)))</f>
        <v/>
      </c>
      <c r="CC139" s="369" t="str">
        <f ca="1">+IF(OFFSET('Water Data'!$G$28,0,10*ROW('Water Data'!G133))="","",OFFSET('Water Data'!$G$28,0,10*ROW('Water Data'!G133)))</f>
        <v/>
      </c>
      <c r="CD139" s="369" t="str">
        <f ca="1">+IF(OFFSET('Water Data'!$G$29,0,10*ROW('Water Data'!G133))="","",OFFSET('Water Data'!$G$29,0,10*ROW('Water Data'!G133)))</f>
        <v/>
      </c>
      <c r="CE139" s="369" t="str">
        <f ca="1">+IF(OFFSET('Water Data'!$H$27,0,10*ROW('Water Data'!H133))="","",OFFSET('Water Data'!$H$27,0,10*ROW('Water Data'!H133)))</f>
        <v/>
      </c>
      <c r="CF139" s="369" t="str">
        <f ca="1">+IF(OFFSET('Water Data'!$H$28,0,10*ROW('Water Data'!H133))="","",OFFSET('Water Data'!$H$28,0,10*ROW('Water Data'!H133)))</f>
        <v/>
      </c>
      <c r="CG139" s="369" t="str">
        <f ca="1">+IF(OFFSET('Water Data'!$H$29,0,10*ROW('Water Data'!H133))="","",OFFSET('Water Data'!$H$29,0,10*ROW('Water Data'!H133)))</f>
        <v/>
      </c>
      <c r="CH139" s="369" t="str">
        <f ca="1">+IF(OFFSET('Water Data'!$I$27,0,10*ROW('Water Data'!I133))="","",OFFSET('Water Data'!$I$27,0,10*ROW('Water Data'!I133)))</f>
        <v/>
      </c>
      <c r="CI139" s="369" t="str">
        <f ca="1">+IF(OFFSET('Water Data'!$I$28,0,10*ROW('Water Data'!I133))="","",OFFSET('Water Data'!$I$28,0,10*ROW('Water Data'!I133)))</f>
        <v/>
      </c>
      <c r="CJ139" s="369" t="str">
        <f ca="1">+IF(OFFSET('Water Data'!$I$29,0,10*ROW('Water Data'!I133))="","",OFFSET('Water Data'!$I$29,0,10*ROW('Water Data'!I133)))</f>
        <v/>
      </c>
      <c r="CK139" s="369" t="str">
        <f ca="1">+IF(OFFSET('Sanitation Data'!$D$28,0,10*ROW('Sanitation Data'!D133))="","",OFFSET('Sanitation Data'!$D$28,0,10*ROW('Sanitation Data'!D133)))</f>
        <v/>
      </c>
      <c r="CL139" s="369" t="str">
        <f ca="1">+IF(OFFSET('Sanitation Data'!$D$29,0,10*ROW('Sanitation Data'!D133))="","",OFFSET('Sanitation Data'!$D$29,0,10*ROW('Sanitation Data'!D133)))</f>
        <v/>
      </c>
      <c r="CM139" s="369" t="str">
        <f ca="1">+IF(OFFSET('Sanitation Data'!$D$30,0,10*ROW('Sanitation Data'!D133))="","",OFFSET('Sanitation Data'!$D$30,0,10*ROW('Sanitation Data'!D133)))</f>
        <v/>
      </c>
      <c r="CN139" s="369" t="str">
        <f ca="1">+IF(OFFSET('Sanitation Data'!$D$31,0,10*ROW('Sanitation Data'!D133))="","",OFFSET('Sanitation Data'!$D$31,0,10*ROW('Sanitation Data'!D133)))</f>
        <v/>
      </c>
      <c r="CO139" s="369" t="str">
        <f ca="1">+IF(OFFSET('Sanitation Data'!$D$32,0,10*ROW('Sanitation Data'!D133))="","",OFFSET('Sanitation Data'!$D$32,0,10*ROW('Sanitation Data'!D133)))</f>
        <v/>
      </c>
      <c r="CP139" s="369" t="str">
        <f ca="1">+IF(OFFSET('Sanitation Data'!$E$28,0,10*ROW('Sanitation Data'!E133))="","",OFFSET('Sanitation Data'!$E$28,0,10*ROW('Sanitation Data'!E133)))</f>
        <v/>
      </c>
      <c r="CQ139" s="369" t="str">
        <f ca="1">+IF(OFFSET('Sanitation Data'!$E$29,0,10*ROW('Sanitation Data'!E133))="","",OFFSET('Sanitation Data'!$E$29,0,10*ROW('Sanitation Data'!E133)))</f>
        <v/>
      </c>
      <c r="CR139" s="369" t="str">
        <f ca="1">+IF(OFFSET('Sanitation Data'!$E$30,0,10*ROW('Sanitation Data'!E133))="","",OFFSET('Sanitation Data'!$E$30,0,10*ROW('Sanitation Data'!E133)))</f>
        <v/>
      </c>
      <c r="CS139" s="369" t="str">
        <f ca="1">+IF(OFFSET('Sanitation Data'!$E$31,0,10*ROW('Sanitation Data'!E133))="","",OFFSET('Sanitation Data'!$E$31,0,10*ROW('Sanitation Data'!E133)))</f>
        <v/>
      </c>
      <c r="CT139" s="369" t="str">
        <f ca="1">+IF(OFFSET('Sanitation Data'!$E$32,0,10*ROW('Sanitation Data'!E133))="","",OFFSET('Sanitation Data'!$E$32,0,10*ROW('Sanitation Data'!E133)))</f>
        <v/>
      </c>
      <c r="CU139" s="369" t="str">
        <f ca="1">+IF(OFFSET('Sanitation Data'!$F$28,0,10*ROW('Sanitation Data'!F133))="","",OFFSET('Sanitation Data'!$F$28,0,10*ROW('Sanitation Data'!F133)))</f>
        <v/>
      </c>
      <c r="CV139" s="369" t="str">
        <f ca="1">+IF(OFFSET('Sanitation Data'!$F$29,0,10*ROW('Sanitation Data'!F133))="","",OFFSET('Sanitation Data'!$F$29,0,10*ROW('Sanitation Data'!F133)))</f>
        <v/>
      </c>
      <c r="CW139" s="369" t="str">
        <f ca="1">+IF(OFFSET('Sanitation Data'!$F$30,0,10*ROW('Sanitation Data'!F133))="","",OFFSET('Sanitation Data'!$F$30,0,10*ROW('Sanitation Data'!F133)))</f>
        <v/>
      </c>
      <c r="CX139" s="369" t="str">
        <f ca="1">+IF(OFFSET('Sanitation Data'!$F$31,0,10*ROW('Sanitation Data'!F133))="","",OFFSET('Sanitation Data'!$F$31,0,10*ROW('Sanitation Data'!F133)))</f>
        <v/>
      </c>
      <c r="CY139" s="369" t="str">
        <f ca="1">+IF(OFFSET('Sanitation Data'!$F$32,0,10*ROW('Sanitation Data'!F133))="","",OFFSET('Sanitation Data'!$F$32,0,10*ROW('Sanitation Data'!F133)))</f>
        <v/>
      </c>
      <c r="CZ139" s="369" t="str">
        <f ca="1">+IF(OFFSET('Sanitation Data'!$G$28,0,10*ROW('Sanitation Data'!G133))="","",OFFSET('Sanitation Data'!$G$28,0,10*ROW('Sanitation Data'!G133)))</f>
        <v/>
      </c>
      <c r="DA139" s="369" t="str">
        <f ca="1">+IF(OFFSET('Sanitation Data'!$G$29,0,10*ROW('Sanitation Data'!G133))="","",OFFSET('Sanitation Data'!$G$29,0,10*ROW('Sanitation Data'!G133)))</f>
        <v/>
      </c>
      <c r="DB139" s="369" t="str">
        <f ca="1">+IF(OFFSET('Sanitation Data'!$G$30,0,10*ROW('Sanitation Data'!G133))="","",OFFSET('Sanitation Data'!$G$30,0,10*ROW('Sanitation Data'!G133)))</f>
        <v/>
      </c>
      <c r="DC139" s="369" t="str">
        <f ca="1">+IF(OFFSET('Sanitation Data'!$G$31,0,10*ROW('Sanitation Data'!G133))="","",OFFSET('Sanitation Data'!$G$31,0,10*ROW('Sanitation Data'!G133)))</f>
        <v/>
      </c>
      <c r="DD139" s="369" t="str">
        <f ca="1">+IF(OFFSET('Sanitation Data'!$G$32,0,10*ROW('Sanitation Data'!G133))="","",OFFSET('Sanitation Data'!$G$32,0,10*ROW('Sanitation Data'!G133)))</f>
        <v/>
      </c>
      <c r="DE139" s="369" t="str">
        <f ca="1">+IF(OFFSET('Sanitation Data'!$H$28,0,10*ROW('Sanitation Data'!H133))="","",OFFSET('Sanitation Data'!$H$28,0,10*ROW('Sanitation Data'!H133)))</f>
        <v/>
      </c>
      <c r="DF139" s="369" t="str">
        <f ca="1">+IF(OFFSET('Sanitation Data'!$H$29,0,10*ROW('Sanitation Data'!H133))="","",OFFSET('Sanitation Data'!$H$29,0,10*ROW('Sanitation Data'!H133)))</f>
        <v/>
      </c>
      <c r="DG139" s="369" t="str">
        <f ca="1">+IF(OFFSET('Sanitation Data'!$H$30,0,10*ROW('Sanitation Data'!H133))="","",OFFSET('Sanitation Data'!$H$30,0,10*ROW('Sanitation Data'!H133)))</f>
        <v/>
      </c>
      <c r="DH139" s="369" t="str">
        <f ca="1">+IF(OFFSET('Sanitation Data'!$H$31,0,10*ROW('Sanitation Data'!H133))="","",OFFSET('Sanitation Data'!$H$31,0,10*ROW('Sanitation Data'!H133)))</f>
        <v/>
      </c>
      <c r="DI139" s="369" t="str">
        <f ca="1">+IF(OFFSET('Sanitation Data'!$H$32,0,10*ROW('Sanitation Data'!H133))="","",OFFSET('Sanitation Data'!$H$32,0,10*ROW('Sanitation Data'!H133)))</f>
        <v/>
      </c>
      <c r="DJ139" s="369" t="str">
        <f ca="1">+IF(OFFSET('Sanitation Data'!$I$28,0,10*ROW('Sanitation Data'!I133))="","",OFFSET('Sanitation Data'!$I$28,0,10*ROW('Sanitation Data'!I133)))</f>
        <v/>
      </c>
      <c r="DK139" s="369" t="str">
        <f ca="1">+IF(OFFSET('Sanitation Data'!$I$29,0,10*ROW('Sanitation Data'!I133))="","",OFFSET('Sanitation Data'!$I$29,0,10*ROW('Sanitation Data'!I133)))</f>
        <v/>
      </c>
      <c r="DL139" s="369" t="str">
        <f ca="1">+IF(OFFSET('Sanitation Data'!$I$30,0,10*ROW('Sanitation Data'!I133))="","",OFFSET('Sanitation Data'!$I$30,0,10*ROW('Sanitation Data'!I133)))</f>
        <v/>
      </c>
      <c r="DM139" s="369" t="str">
        <f ca="1">+IF(OFFSET('Sanitation Data'!$I$31,0,10*ROW('Sanitation Data'!I133))="","",OFFSET('Sanitation Data'!$I$31,0,10*ROW('Sanitation Data'!I133)))</f>
        <v/>
      </c>
      <c r="DN139" s="369" t="str">
        <f ca="1">+IF(OFFSET('Sanitation Data'!$I$32,0,10*ROW('Sanitation Data'!I133))="","",OFFSET('Sanitation Data'!$I$32,0,10*ROW('Sanitation Data'!I133)))</f>
        <v/>
      </c>
      <c r="DO139" s="369" t="str">
        <f ca="1">+IF(OFFSET('Hygiene Data'!$D$11,0,10*ROW('Hygiene Data'!D133))="","",OFFSET('Hygiene Data'!$D$11,0,10*ROW('Hygiene Data'!D133)))</f>
        <v/>
      </c>
      <c r="DP139" s="369" t="str">
        <f ca="1">+IF(OFFSET('Hygiene Data'!$D$12,0,10*ROW('Hygiene Data'!D133))="","",OFFSET('Hygiene Data'!$D$12,0,10*ROW('Hygiene Data'!D133)))</f>
        <v/>
      </c>
      <c r="DQ139" s="369" t="str">
        <f ca="1">+IF(OFFSET('Hygiene Data'!$D$13,0,10*ROW('Hygiene Data'!D133))="","",OFFSET('Hygiene Data'!$D$13,0,10*ROW('Hygiene Data'!D133)))</f>
        <v/>
      </c>
      <c r="DR139" s="369" t="str">
        <f ca="1">+IF(OFFSET('Hygiene Data'!$E$11,0,10*ROW('Hygiene Data'!E133))="","",OFFSET('Hygiene Data'!$E$11,0,10*ROW('Hygiene Data'!E133)))</f>
        <v/>
      </c>
      <c r="DS139" s="369" t="str">
        <f ca="1">+IF(OFFSET('Hygiene Data'!$E$12,0,10*ROW('Hygiene Data'!E133))="","",OFFSET('Hygiene Data'!$E$12,0,10*ROW('Hygiene Data'!E133)))</f>
        <v/>
      </c>
      <c r="DT139" s="369" t="str">
        <f ca="1">+IF(OFFSET('Hygiene Data'!$E$13,0,10*ROW('Hygiene Data'!E133))="","",OFFSET('Hygiene Data'!$E$13,0,10*ROW('Hygiene Data'!E133)))</f>
        <v/>
      </c>
      <c r="DU139" s="369" t="str">
        <f ca="1">+IF(OFFSET('Hygiene Data'!$F$11,0,10*ROW('Hygiene Data'!F133))="","",OFFSET('Hygiene Data'!$F$11,0,10*ROW('Hygiene Data'!F133)))</f>
        <v/>
      </c>
      <c r="DV139" s="369" t="str">
        <f ca="1">+IF(OFFSET('Hygiene Data'!$F$12,0,10*ROW('Hygiene Data'!F133))="","",OFFSET('Hygiene Data'!$F$12,0,10*ROW('Hygiene Data'!F133)))</f>
        <v/>
      </c>
      <c r="DW139" s="369" t="str">
        <f ca="1">+IF(OFFSET('Hygiene Data'!$F$13,0,10*ROW('Hygiene Data'!F133))="","",OFFSET('Hygiene Data'!$F$13,0,10*ROW('Hygiene Data'!F133)))</f>
        <v/>
      </c>
      <c r="DX139" s="369" t="str">
        <f ca="1">+IF(OFFSET('Hygiene Data'!$G$11,0,10*ROW('Hygiene Data'!G133))="","",OFFSET('Hygiene Data'!$G$11,0,10*ROW('Hygiene Data'!G133)))</f>
        <v/>
      </c>
      <c r="DY139" s="369" t="str">
        <f ca="1">+IF(OFFSET('Hygiene Data'!$G$12,0,10*ROW('Hygiene Data'!G133))="","",OFFSET('Hygiene Data'!$G$12,0,10*ROW('Hygiene Data'!G133)))</f>
        <v/>
      </c>
      <c r="DZ139" s="369" t="str">
        <f ca="1">+IF(OFFSET('Hygiene Data'!$G$13,0,10*ROW('Hygiene Data'!G133))="","",OFFSET('Hygiene Data'!$G$13,0,10*ROW('Hygiene Data'!G133)))</f>
        <v/>
      </c>
      <c r="EA139" s="369" t="str">
        <f ca="1">+IF(OFFSET('Hygiene Data'!$H$11,0,10*ROW('Hygiene Data'!H133))="","",OFFSET('Hygiene Data'!$H$11,0,10*ROW('Hygiene Data'!H133)))</f>
        <v/>
      </c>
      <c r="EB139" s="369" t="str">
        <f ca="1">+IF(OFFSET('Hygiene Data'!$H$12,0,10*ROW('Hygiene Data'!H133))="","",OFFSET('Hygiene Data'!$H$12,0,10*ROW('Hygiene Data'!H133)))</f>
        <v/>
      </c>
      <c r="EC139" s="369" t="str">
        <f ca="1">+IF(OFFSET('Hygiene Data'!$H$13,0,10*ROW('Hygiene Data'!H133))="","",OFFSET('Hygiene Data'!$H$13,0,10*ROW('Hygiene Data'!H133)))</f>
        <v/>
      </c>
      <c r="ED139" s="369" t="str">
        <f ca="1">+IF(OFFSET('Hygiene Data'!$I$11,0,10*ROW('Hygiene Data'!I133))="","",OFFSET('Hygiene Data'!$I$11,0,10*ROW('Hygiene Data'!I133)))</f>
        <v/>
      </c>
      <c r="EE139" s="369" t="str">
        <f ca="1">+IF(OFFSET('Hygiene Data'!$I$12,0,10*ROW('Hygiene Data'!I133))="","",OFFSET('Hygiene Data'!$I$12,0,10*ROW('Hygiene Data'!I133)))</f>
        <v/>
      </c>
      <c r="EF139" s="369" t="str">
        <f ca="1">+IF(OFFSET('Hygiene Data'!$I$13,0,10*ROW('Hygiene Data'!I133))="","",OFFSET('Hygiene Data'!$I$13,0,10*ROW('Hygiene Data'!I133)))</f>
        <v/>
      </c>
    </row>
    <row r="140" spans="1:136" x14ac:dyDescent="0.25">
      <c r="A140" s="478" t="str">
        <f ca="1">+IF(OFFSET('Water Data'!$B$2,0,10*ROW('Water Data'!E134))="","",OFFSET('Water Data'!$B$2,0,10*ROW('Water Data'!E134)))</f>
        <v/>
      </c>
      <c r="B140" s="47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5" t="str">
        <f t="shared" ca="1" si="2"/>
        <v/>
      </c>
      <c r="D140" s="50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9" t="str">
        <f ca="1">+IF(OFFSET('Water Data'!$D$27,0,10*ROW('Water Data'!D134))="","",OFFSET('Water Data'!$D$27,0,10*ROW('Water Data'!D134)))</f>
        <v/>
      </c>
      <c r="BT140" s="369" t="str">
        <f ca="1">+IF(OFFSET('Water Data'!$D$28,0,10*ROW('Water Data'!D134))="","",OFFSET('Water Data'!$D$28,0,10*ROW('Water Data'!D134)))</f>
        <v/>
      </c>
      <c r="BU140" s="369" t="str">
        <f ca="1">+IF(OFFSET('Water Data'!$D$29,0,10*ROW('Water Data'!D134))="","",OFFSET('Water Data'!$D$29,0,10*ROW('Water Data'!D134)))</f>
        <v/>
      </c>
      <c r="BV140" s="369" t="str">
        <f ca="1">+IF(OFFSET('Water Data'!$E$27,0,10*ROW('Water Data'!E134))="","",OFFSET('Water Data'!$E$27,0,10*ROW('Water Data'!E134)))</f>
        <v/>
      </c>
      <c r="BW140" s="369" t="str">
        <f ca="1">+IF(OFFSET('Water Data'!$E$28,0,10*ROW('Water Data'!E134))="","",OFFSET('Water Data'!$E$28,0,10*ROW('Water Data'!E134)))</f>
        <v/>
      </c>
      <c r="BX140" s="369" t="str">
        <f ca="1">+IF(OFFSET('Water Data'!$E$29,0,10*ROW('Water Data'!E134))="","",OFFSET('Water Data'!$E$29,0,10*ROW('Water Data'!E134)))</f>
        <v/>
      </c>
      <c r="BY140" s="369" t="str">
        <f ca="1">+IF(OFFSET('Water Data'!$F$27,0,10*ROW('Water Data'!F134))="","",OFFSET('Water Data'!$F$27,0,10*ROW('Water Data'!F134)))</f>
        <v/>
      </c>
      <c r="BZ140" s="369" t="str">
        <f ca="1">+IF(OFFSET('Water Data'!$F$28,0,10*ROW('Water Data'!F134))="","",OFFSET('Water Data'!$F$28,0,10*ROW('Water Data'!F134)))</f>
        <v/>
      </c>
      <c r="CA140" s="369" t="str">
        <f ca="1">+IF(OFFSET('Water Data'!$F$29,0,10*ROW('Water Data'!F134))="","",OFFSET('Water Data'!$F$29,0,10*ROW('Water Data'!F134)))</f>
        <v/>
      </c>
      <c r="CB140" s="369" t="str">
        <f ca="1">+IF(OFFSET('Water Data'!$G$27,0,10*ROW('Water Data'!G134))="","",OFFSET('Water Data'!$G$27,0,10*ROW('Water Data'!G134)))</f>
        <v/>
      </c>
      <c r="CC140" s="369" t="str">
        <f ca="1">+IF(OFFSET('Water Data'!$G$28,0,10*ROW('Water Data'!G134))="","",OFFSET('Water Data'!$G$28,0,10*ROW('Water Data'!G134)))</f>
        <v/>
      </c>
      <c r="CD140" s="369" t="str">
        <f ca="1">+IF(OFFSET('Water Data'!$G$29,0,10*ROW('Water Data'!G134))="","",OFFSET('Water Data'!$G$29,0,10*ROW('Water Data'!G134)))</f>
        <v/>
      </c>
      <c r="CE140" s="369" t="str">
        <f ca="1">+IF(OFFSET('Water Data'!$H$27,0,10*ROW('Water Data'!H134))="","",OFFSET('Water Data'!$H$27,0,10*ROW('Water Data'!H134)))</f>
        <v/>
      </c>
      <c r="CF140" s="369" t="str">
        <f ca="1">+IF(OFFSET('Water Data'!$H$28,0,10*ROW('Water Data'!H134))="","",OFFSET('Water Data'!$H$28,0,10*ROW('Water Data'!H134)))</f>
        <v/>
      </c>
      <c r="CG140" s="369" t="str">
        <f ca="1">+IF(OFFSET('Water Data'!$H$29,0,10*ROW('Water Data'!H134))="","",OFFSET('Water Data'!$H$29,0,10*ROW('Water Data'!H134)))</f>
        <v/>
      </c>
      <c r="CH140" s="369" t="str">
        <f ca="1">+IF(OFFSET('Water Data'!$I$27,0,10*ROW('Water Data'!I134))="","",OFFSET('Water Data'!$I$27,0,10*ROW('Water Data'!I134)))</f>
        <v/>
      </c>
      <c r="CI140" s="369" t="str">
        <f ca="1">+IF(OFFSET('Water Data'!$I$28,0,10*ROW('Water Data'!I134))="","",OFFSET('Water Data'!$I$28,0,10*ROW('Water Data'!I134)))</f>
        <v/>
      </c>
      <c r="CJ140" s="369" t="str">
        <f ca="1">+IF(OFFSET('Water Data'!$I$29,0,10*ROW('Water Data'!I134))="","",OFFSET('Water Data'!$I$29,0,10*ROW('Water Data'!I134)))</f>
        <v/>
      </c>
      <c r="CK140" s="369" t="str">
        <f ca="1">+IF(OFFSET('Sanitation Data'!$D$28,0,10*ROW('Sanitation Data'!D134))="","",OFFSET('Sanitation Data'!$D$28,0,10*ROW('Sanitation Data'!D134)))</f>
        <v/>
      </c>
      <c r="CL140" s="369" t="str">
        <f ca="1">+IF(OFFSET('Sanitation Data'!$D$29,0,10*ROW('Sanitation Data'!D134))="","",OFFSET('Sanitation Data'!$D$29,0,10*ROW('Sanitation Data'!D134)))</f>
        <v/>
      </c>
      <c r="CM140" s="369" t="str">
        <f ca="1">+IF(OFFSET('Sanitation Data'!$D$30,0,10*ROW('Sanitation Data'!D134))="","",OFFSET('Sanitation Data'!$D$30,0,10*ROW('Sanitation Data'!D134)))</f>
        <v/>
      </c>
      <c r="CN140" s="369" t="str">
        <f ca="1">+IF(OFFSET('Sanitation Data'!$D$31,0,10*ROW('Sanitation Data'!D134))="","",OFFSET('Sanitation Data'!$D$31,0,10*ROW('Sanitation Data'!D134)))</f>
        <v/>
      </c>
      <c r="CO140" s="369" t="str">
        <f ca="1">+IF(OFFSET('Sanitation Data'!$D$32,0,10*ROW('Sanitation Data'!D134))="","",OFFSET('Sanitation Data'!$D$32,0,10*ROW('Sanitation Data'!D134)))</f>
        <v/>
      </c>
      <c r="CP140" s="369" t="str">
        <f ca="1">+IF(OFFSET('Sanitation Data'!$E$28,0,10*ROW('Sanitation Data'!E134))="","",OFFSET('Sanitation Data'!$E$28,0,10*ROW('Sanitation Data'!E134)))</f>
        <v/>
      </c>
      <c r="CQ140" s="369" t="str">
        <f ca="1">+IF(OFFSET('Sanitation Data'!$E$29,0,10*ROW('Sanitation Data'!E134))="","",OFFSET('Sanitation Data'!$E$29,0,10*ROW('Sanitation Data'!E134)))</f>
        <v/>
      </c>
      <c r="CR140" s="369" t="str">
        <f ca="1">+IF(OFFSET('Sanitation Data'!$E$30,0,10*ROW('Sanitation Data'!E134))="","",OFFSET('Sanitation Data'!$E$30,0,10*ROW('Sanitation Data'!E134)))</f>
        <v/>
      </c>
      <c r="CS140" s="369" t="str">
        <f ca="1">+IF(OFFSET('Sanitation Data'!$E$31,0,10*ROW('Sanitation Data'!E134))="","",OFFSET('Sanitation Data'!$E$31,0,10*ROW('Sanitation Data'!E134)))</f>
        <v/>
      </c>
      <c r="CT140" s="369" t="str">
        <f ca="1">+IF(OFFSET('Sanitation Data'!$E$32,0,10*ROW('Sanitation Data'!E134))="","",OFFSET('Sanitation Data'!$E$32,0,10*ROW('Sanitation Data'!E134)))</f>
        <v/>
      </c>
      <c r="CU140" s="369" t="str">
        <f ca="1">+IF(OFFSET('Sanitation Data'!$F$28,0,10*ROW('Sanitation Data'!F134))="","",OFFSET('Sanitation Data'!$F$28,0,10*ROW('Sanitation Data'!F134)))</f>
        <v/>
      </c>
      <c r="CV140" s="369" t="str">
        <f ca="1">+IF(OFFSET('Sanitation Data'!$F$29,0,10*ROW('Sanitation Data'!F134))="","",OFFSET('Sanitation Data'!$F$29,0,10*ROW('Sanitation Data'!F134)))</f>
        <v/>
      </c>
      <c r="CW140" s="369" t="str">
        <f ca="1">+IF(OFFSET('Sanitation Data'!$F$30,0,10*ROW('Sanitation Data'!F134))="","",OFFSET('Sanitation Data'!$F$30,0,10*ROW('Sanitation Data'!F134)))</f>
        <v/>
      </c>
      <c r="CX140" s="369" t="str">
        <f ca="1">+IF(OFFSET('Sanitation Data'!$F$31,0,10*ROW('Sanitation Data'!F134))="","",OFFSET('Sanitation Data'!$F$31,0,10*ROW('Sanitation Data'!F134)))</f>
        <v/>
      </c>
      <c r="CY140" s="369" t="str">
        <f ca="1">+IF(OFFSET('Sanitation Data'!$F$32,0,10*ROW('Sanitation Data'!F134))="","",OFFSET('Sanitation Data'!$F$32,0,10*ROW('Sanitation Data'!F134)))</f>
        <v/>
      </c>
      <c r="CZ140" s="369" t="str">
        <f ca="1">+IF(OFFSET('Sanitation Data'!$G$28,0,10*ROW('Sanitation Data'!G134))="","",OFFSET('Sanitation Data'!$G$28,0,10*ROW('Sanitation Data'!G134)))</f>
        <v/>
      </c>
      <c r="DA140" s="369" t="str">
        <f ca="1">+IF(OFFSET('Sanitation Data'!$G$29,0,10*ROW('Sanitation Data'!G134))="","",OFFSET('Sanitation Data'!$G$29,0,10*ROW('Sanitation Data'!G134)))</f>
        <v/>
      </c>
      <c r="DB140" s="369" t="str">
        <f ca="1">+IF(OFFSET('Sanitation Data'!$G$30,0,10*ROW('Sanitation Data'!G134))="","",OFFSET('Sanitation Data'!$G$30,0,10*ROW('Sanitation Data'!G134)))</f>
        <v/>
      </c>
      <c r="DC140" s="369" t="str">
        <f ca="1">+IF(OFFSET('Sanitation Data'!$G$31,0,10*ROW('Sanitation Data'!G134))="","",OFFSET('Sanitation Data'!$G$31,0,10*ROW('Sanitation Data'!G134)))</f>
        <v/>
      </c>
      <c r="DD140" s="369" t="str">
        <f ca="1">+IF(OFFSET('Sanitation Data'!$G$32,0,10*ROW('Sanitation Data'!G134))="","",OFFSET('Sanitation Data'!$G$32,0,10*ROW('Sanitation Data'!G134)))</f>
        <v/>
      </c>
      <c r="DE140" s="369" t="str">
        <f ca="1">+IF(OFFSET('Sanitation Data'!$H$28,0,10*ROW('Sanitation Data'!H134))="","",OFFSET('Sanitation Data'!$H$28,0,10*ROW('Sanitation Data'!H134)))</f>
        <v/>
      </c>
      <c r="DF140" s="369" t="str">
        <f ca="1">+IF(OFFSET('Sanitation Data'!$H$29,0,10*ROW('Sanitation Data'!H134))="","",OFFSET('Sanitation Data'!$H$29,0,10*ROW('Sanitation Data'!H134)))</f>
        <v/>
      </c>
      <c r="DG140" s="369" t="str">
        <f ca="1">+IF(OFFSET('Sanitation Data'!$H$30,0,10*ROW('Sanitation Data'!H134))="","",OFFSET('Sanitation Data'!$H$30,0,10*ROW('Sanitation Data'!H134)))</f>
        <v/>
      </c>
      <c r="DH140" s="369" t="str">
        <f ca="1">+IF(OFFSET('Sanitation Data'!$H$31,0,10*ROW('Sanitation Data'!H134))="","",OFFSET('Sanitation Data'!$H$31,0,10*ROW('Sanitation Data'!H134)))</f>
        <v/>
      </c>
      <c r="DI140" s="369" t="str">
        <f ca="1">+IF(OFFSET('Sanitation Data'!$H$32,0,10*ROW('Sanitation Data'!H134))="","",OFFSET('Sanitation Data'!$H$32,0,10*ROW('Sanitation Data'!H134)))</f>
        <v/>
      </c>
      <c r="DJ140" s="369" t="str">
        <f ca="1">+IF(OFFSET('Sanitation Data'!$I$28,0,10*ROW('Sanitation Data'!I134))="","",OFFSET('Sanitation Data'!$I$28,0,10*ROW('Sanitation Data'!I134)))</f>
        <v/>
      </c>
      <c r="DK140" s="369" t="str">
        <f ca="1">+IF(OFFSET('Sanitation Data'!$I$29,0,10*ROW('Sanitation Data'!I134))="","",OFFSET('Sanitation Data'!$I$29,0,10*ROW('Sanitation Data'!I134)))</f>
        <v/>
      </c>
      <c r="DL140" s="369" t="str">
        <f ca="1">+IF(OFFSET('Sanitation Data'!$I$30,0,10*ROW('Sanitation Data'!I134))="","",OFFSET('Sanitation Data'!$I$30,0,10*ROW('Sanitation Data'!I134)))</f>
        <v/>
      </c>
      <c r="DM140" s="369" t="str">
        <f ca="1">+IF(OFFSET('Sanitation Data'!$I$31,0,10*ROW('Sanitation Data'!I134))="","",OFFSET('Sanitation Data'!$I$31,0,10*ROW('Sanitation Data'!I134)))</f>
        <v/>
      </c>
      <c r="DN140" s="369" t="str">
        <f ca="1">+IF(OFFSET('Sanitation Data'!$I$32,0,10*ROW('Sanitation Data'!I134))="","",OFFSET('Sanitation Data'!$I$32,0,10*ROW('Sanitation Data'!I134)))</f>
        <v/>
      </c>
      <c r="DO140" s="369" t="str">
        <f ca="1">+IF(OFFSET('Hygiene Data'!$D$11,0,10*ROW('Hygiene Data'!D134))="","",OFFSET('Hygiene Data'!$D$11,0,10*ROW('Hygiene Data'!D134)))</f>
        <v/>
      </c>
      <c r="DP140" s="369" t="str">
        <f ca="1">+IF(OFFSET('Hygiene Data'!$D$12,0,10*ROW('Hygiene Data'!D134))="","",OFFSET('Hygiene Data'!$D$12,0,10*ROW('Hygiene Data'!D134)))</f>
        <v/>
      </c>
      <c r="DQ140" s="369" t="str">
        <f ca="1">+IF(OFFSET('Hygiene Data'!$D$13,0,10*ROW('Hygiene Data'!D134))="","",OFFSET('Hygiene Data'!$D$13,0,10*ROW('Hygiene Data'!D134)))</f>
        <v/>
      </c>
      <c r="DR140" s="369" t="str">
        <f ca="1">+IF(OFFSET('Hygiene Data'!$E$11,0,10*ROW('Hygiene Data'!E134))="","",OFFSET('Hygiene Data'!$E$11,0,10*ROW('Hygiene Data'!E134)))</f>
        <v/>
      </c>
      <c r="DS140" s="369" t="str">
        <f ca="1">+IF(OFFSET('Hygiene Data'!$E$12,0,10*ROW('Hygiene Data'!E134))="","",OFFSET('Hygiene Data'!$E$12,0,10*ROW('Hygiene Data'!E134)))</f>
        <v/>
      </c>
      <c r="DT140" s="369" t="str">
        <f ca="1">+IF(OFFSET('Hygiene Data'!$E$13,0,10*ROW('Hygiene Data'!E134))="","",OFFSET('Hygiene Data'!$E$13,0,10*ROW('Hygiene Data'!E134)))</f>
        <v/>
      </c>
      <c r="DU140" s="369" t="str">
        <f ca="1">+IF(OFFSET('Hygiene Data'!$F$11,0,10*ROW('Hygiene Data'!F134))="","",OFFSET('Hygiene Data'!$F$11,0,10*ROW('Hygiene Data'!F134)))</f>
        <v/>
      </c>
      <c r="DV140" s="369" t="str">
        <f ca="1">+IF(OFFSET('Hygiene Data'!$F$12,0,10*ROW('Hygiene Data'!F134))="","",OFFSET('Hygiene Data'!$F$12,0,10*ROW('Hygiene Data'!F134)))</f>
        <v/>
      </c>
      <c r="DW140" s="369" t="str">
        <f ca="1">+IF(OFFSET('Hygiene Data'!$F$13,0,10*ROW('Hygiene Data'!F134))="","",OFFSET('Hygiene Data'!$F$13,0,10*ROW('Hygiene Data'!F134)))</f>
        <v/>
      </c>
      <c r="DX140" s="369" t="str">
        <f ca="1">+IF(OFFSET('Hygiene Data'!$G$11,0,10*ROW('Hygiene Data'!G134))="","",OFFSET('Hygiene Data'!$G$11,0,10*ROW('Hygiene Data'!G134)))</f>
        <v/>
      </c>
      <c r="DY140" s="369" t="str">
        <f ca="1">+IF(OFFSET('Hygiene Data'!$G$12,0,10*ROW('Hygiene Data'!G134))="","",OFFSET('Hygiene Data'!$G$12,0,10*ROW('Hygiene Data'!G134)))</f>
        <v/>
      </c>
      <c r="DZ140" s="369" t="str">
        <f ca="1">+IF(OFFSET('Hygiene Data'!$G$13,0,10*ROW('Hygiene Data'!G134))="","",OFFSET('Hygiene Data'!$G$13,0,10*ROW('Hygiene Data'!G134)))</f>
        <v/>
      </c>
      <c r="EA140" s="369" t="str">
        <f ca="1">+IF(OFFSET('Hygiene Data'!$H$11,0,10*ROW('Hygiene Data'!H134))="","",OFFSET('Hygiene Data'!$H$11,0,10*ROW('Hygiene Data'!H134)))</f>
        <v/>
      </c>
      <c r="EB140" s="369" t="str">
        <f ca="1">+IF(OFFSET('Hygiene Data'!$H$12,0,10*ROW('Hygiene Data'!H134))="","",OFFSET('Hygiene Data'!$H$12,0,10*ROW('Hygiene Data'!H134)))</f>
        <v/>
      </c>
      <c r="EC140" s="369" t="str">
        <f ca="1">+IF(OFFSET('Hygiene Data'!$H$13,0,10*ROW('Hygiene Data'!H134))="","",OFFSET('Hygiene Data'!$H$13,0,10*ROW('Hygiene Data'!H134)))</f>
        <v/>
      </c>
      <c r="ED140" s="369" t="str">
        <f ca="1">+IF(OFFSET('Hygiene Data'!$I$11,0,10*ROW('Hygiene Data'!I134))="","",OFFSET('Hygiene Data'!$I$11,0,10*ROW('Hygiene Data'!I134)))</f>
        <v/>
      </c>
      <c r="EE140" s="369" t="str">
        <f ca="1">+IF(OFFSET('Hygiene Data'!$I$12,0,10*ROW('Hygiene Data'!I134))="","",OFFSET('Hygiene Data'!$I$12,0,10*ROW('Hygiene Data'!I134)))</f>
        <v/>
      </c>
      <c r="EF140" s="369" t="str">
        <f ca="1">+IF(OFFSET('Hygiene Data'!$I$13,0,10*ROW('Hygiene Data'!I134))="","",OFFSET('Hygiene Data'!$I$13,0,10*ROW('Hygiene Data'!I134)))</f>
        <v/>
      </c>
    </row>
    <row r="141" spans="1:136" x14ac:dyDescent="0.25">
      <c r="A141" s="478" t="str">
        <f ca="1">+IF(OFFSET('Water Data'!$B$2,0,10*ROW('Water Data'!E135))="","",OFFSET('Water Data'!$B$2,0,10*ROW('Water Data'!E135)))</f>
        <v/>
      </c>
      <c r="B141" s="47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5" t="str">
        <f t="shared" ca="1" si="2"/>
        <v/>
      </c>
      <c r="D141" s="50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9" t="str">
        <f ca="1">+IF(OFFSET('Water Data'!$D$27,0,10*ROW('Water Data'!D135))="","",OFFSET('Water Data'!$D$27,0,10*ROW('Water Data'!D135)))</f>
        <v/>
      </c>
      <c r="BT141" s="369" t="str">
        <f ca="1">+IF(OFFSET('Water Data'!$D$28,0,10*ROW('Water Data'!D135))="","",OFFSET('Water Data'!$D$28,0,10*ROW('Water Data'!D135)))</f>
        <v/>
      </c>
      <c r="BU141" s="369" t="str">
        <f ca="1">+IF(OFFSET('Water Data'!$D$29,0,10*ROW('Water Data'!D135))="","",OFFSET('Water Data'!$D$29,0,10*ROW('Water Data'!D135)))</f>
        <v/>
      </c>
      <c r="BV141" s="369" t="str">
        <f ca="1">+IF(OFFSET('Water Data'!$E$27,0,10*ROW('Water Data'!E135))="","",OFFSET('Water Data'!$E$27,0,10*ROW('Water Data'!E135)))</f>
        <v/>
      </c>
      <c r="BW141" s="369" t="str">
        <f ca="1">+IF(OFFSET('Water Data'!$E$28,0,10*ROW('Water Data'!E135))="","",OFFSET('Water Data'!$E$28,0,10*ROW('Water Data'!E135)))</f>
        <v/>
      </c>
      <c r="BX141" s="369" t="str">
        <f ca="1">+IF(OFFSET('Water Data'!$E$29,0,10*ROW('Water Data'!E135))="","",OFFSET('Water Data'!$E$29,0,10*ROW('Water Data'!E135)))</f>
        <v/>
      </c>
      <c r="BY141" s="369" t="str">
        <f ca="1">+IF(OFFSET('Water Data'!$F$27,0,10*ROW('Water Data'!F135))="","",OFFSET('Water Data'!$F$27,0,10*ROW('Water Data'!F135)))</f>
        <v/>
      </c>
      <c r="BZ141" s="369" t="str">
        <f ca="1">+IF(OFFSET('Water Data'!$F$28,0,10*ROW('Water Data'!F135))="","",OFFSET('Water Data'!$F$28,0,10*ROW('Water Data'!F135)))</f>
        <v/>
      </c>
      <c r="CA141" s="369" t="str">
        <f ca="1">+IF(OFFSET('Water Data'!$F$29,0,10*ROW('Water Data'!F135))="","",OFFSET('Water Data'!$F$29,0,10*ROW('Water Data'!F135)))</f>
        <v/>
      </c>
      <c r="CB141" s="369" t="str">
        <f ca="1">+IF(OFFSET('Water Data'!$G$27,0,10*ROW('Water Data'!G135))="","",OFFSET('Water Data'!$G$27,0,10*ROW('Water Data'!G135)))</f>
        <v/>
      </c>
      <c r="CC141" s="369" t="str">
        <f ca="1">+IF(OFFSET('Water Data'!$G$28,0,10*ROW('Water Data'!G135))="","",OFFSET('Water Data'!$G$28,0,10*ROW('Water Data'!G135)))</f>
        <v/>
      </c>
      <c r="CD141" s="369" t="str">
        <f ca="1">+IF(OFFSET('Water Data'!$G$29,0,10*ROW('Water Data'!G135))="","",OFFSET('Water Data'!$G$29,0,10*ROW('Water Data'!G135)))</f>
        <v/>
      </c>
      <c r="CE141" s="369" t="str">
        <f ca="1">+IF(OFFSET('Water Data'!$H$27,0,10*ROW('Water Data'!H135))="","",OFFSET('Water Data'!$H$27,0,10*ROW('Water Data'!H135)))</f>
        <v/>
      </c>
      <c r="CF141" s="369" t="str">
        <f ca="1">+IF(OFFSET('Water Data'!$H$28,0,10*ROW('Water Data'!H135))="","",OFFSET('Water Data'!$H$28,0,10*ROW('Water Data'!H135)))</f>
        <v/>
      </c>
      <c r="CG141" s="369" t="str">
        <f ca="1">+IF(OFFSET('Water Data'!$H$29,0,10*ROW('Water Data'!H135))="","",OFFSET('Water Data'!$H$29,0,10*ROW('Water Data'!H135)))</f>
        <v/>
      </c>
      <c r="CH141" s="369" t="str">
        <f ca="1">+IF(OFFSET('Water Data'!$I$27,0,10*ROW('Water Data'!I135))="","",OFFSET('Water Data'!$I$27,0,10*ROW('Water Data'!I135)))</f>
        <v/>
      </c>
      <c r="CI141" s="369" t="str">
        <f ca="1">+IF(OFFSET('Water Data'!$I$28,0,10*ROW('Water Data'!I135))="","",OFFSET('Water Data'!$I$28,0,10*ROW('Water Data'!I135)))</f>
        <v/>
      </c>
      <c r="CJ141" s="369" t="str">
        <f ca="1">+IF(OFFSET('Water Data'!$I$29,0,10*ROW('Water Data'!I135))="","",OFFSET('Water Data'!$I$29,0,10*ROW('Water Data'!I135)))</f>
        <v/>
      </c>
      <c r="CK141" s="369" t="str">
        <f ca="1">+IF(OFFSET('Sanitation Data'!$D$28,0,10*ROW('Sanitation Data'!D135))="","",OFFSET('Sanitation Data'!$D$28,0,10*ROW('Sanitation Data'!D135)))</f>
        <v/>
      </c>
      <c r="CL141" s="369" t="str">
        <f ca="1">+IF(OFFSET('Sanitation Data'!$D$29,0,10*ROW('Sanitation Data'!D135))="","",OFFSET('Sanitation Data'!$D$29,0,10*ROW('Sanitation Data'!D135)))</f>
        <v/>
      </c>
      <c r="CM141" s="369" t="str">
        <f ca="1">+IF(OFFSET('Sanitation Data'!$D$30,0,10*ROW('Sanitation Data'!D135))="","",OFFSET('Sanitation Data'!$D$30,0,10*ROW('Sanitation Data'!D135)))</f>
        <v/>
      </c>
      <c r="CN141" s="369" t="str">
        <f ca="1">+IF(OFFSET('Sanitation Data'!$D$31,0,10*ROW('Sanitation Data'!D135))="","",OFFSET('Sanitation Data'!$D$31,0,10*ROW('Sanitation Data'!D135)))</f>
        <v/>
      </c>
      <c r="CO141" s="369" t="str">
        <f ca="1">+IF(OFFSET('Sanitation Data'!$D$32,0,10*ROW('Sanitation Data'!D135))="","",OFFSET('Sanitation Data'!$D$32,0,10*ROW('Sanitation Data'!D135)))</f>
        <v/>
      </c>
      <c r="CP141" s="369" t="str">
        <f ca="1">+IF(OFFSET('Sanitation Data'!$E$28,0,10*ROW('Sanitation Data'!E135))="","",OFFSET('Sanitation Data'!$E$28,0,10*ROW('Sanitation Data'!E135)))</f>
        <v/>
      </c>
      <c r="CQ141" s="369" t="str">
        <f ca="1">+IF(OFFSET('Sanitation Data'!$E$29,0,10*ROW('Sanitation Data'!E135))="","",OFFSET('Sanitation Data'!$E$29,0,10*ROW('Sanitation Data'!E135)))</f>
        <v/>
      </c>
      <c r="CR141" s="369" t="str">
        <f ca="1">+IF(OFFSET('Sanitation Data'!$E$30,0,10*ROW('Sanitation Data'!E135))="","",OFFSET('Sanitation Data'!$E$30,0,10*ROW('Sanitation Data'!E135)))</f>
        <v/>
      </c>
      <c r="CS141" s="369" t="str">
        <f ca="1">+IF(OFFSET('Sanitation Data'!$E$31,0,10*ROW('Sanitation Data'!E135))="","",OFFSET('Sanitation Data'!$E$31,0,10*ROW('Sanitation Data'!E135)))</f>
        <v/>
      </c>
      <c r="CT141" s="369" t="str">
        <f ca="1">+IF(OFFSET('Sanitation Data'!$E$32,0,10*ROW('Sanitation Data'!E135))="","",OFFSET('Sanitation Data'!$E$32,0,10*ROW('Sanitation Data'!E135)))</f>
        <v/>
      </c>
      <c r="CU141" s="369" t="str">
        <f ca="1">+IF(OFFSET('Sanitation Data'!$F$28,0,10*ROW('Sanitation Data'!F135))="","",OFFSET('Sanitation Data'!$F$28,0,10*ROW('Sanitation Data'!F135)))</f>
        <v/>
      </c>
      <c r="CV141" s="369" t="str">
        <f ca="1">+IF(OFFSET('Sanitation Data'!$F$29,0,10*ROW('Sanitation Data'!F135))="","",OFFSET('Sanitation Data'!$F$29,0,10*ROW('Sanitation Data'!F135)))</f>
        <v/>
      </c>
      <c r="CW141" s="369" t="str">
        <f ca="1">+IF(OFFSET('Sanitation Data'!$F$30,0,10*ROW('Sanitation Data'!F135))="","",OFFSET('Sanitation Data'!$F$30,0,10*ROW('Sanitation Data'!F135)))</f>
        <v/>
      </c>
      <c r="CX141" s="369" t="str">
        <f ca="1">+IF(OFFSET('Sanitation Data'!$F$31,0,10*ROW('Sanitation Data'!F135))="","",OFFSET('Sanitation Data'!$F$31,0,10*ROW('Sanitation Data'!F135)))</f>
        <v/>
      </c>
      <c r="CY141" s="369" t="str">
        <f ca="1">+IF(OFFSET('Sanitation Data'!$F$32,0,10*ROW('Sanitation Data'!F135))="","",OFFSET('Sanitation Data'!$F$32,0,10*ROW('Sanitation Data'!F135)))</f>
        <v/>
      </c>
      <c r="CZ141" s="369" t="str">
        <f ca="1">+IF(OFFSET('Sanitation Data'!$G$28,0,10*ROW('Sanitation Data'!G135))="","",OFFSET('Sanitation Data'!$G$28,0,10*ROW('Sanitation Data'!G135)))</f>
        <v/>
      </c>
      <c r="DA141" s="369" t="str">
        <f ca="1">+IF(OFFSET('Sanitation Data'!$G$29,0,10*ROW('Sanitation Data'!G135))="","",OFFSET('Sanitation Data'!$G$29,0,10*ROW('Sanitation Data'!G135)))</f>
        <v/>
      </c>
      <c r="DB141" s="369" t="str">
        <f ca="1">+IF(OFFSET('Sanitation Data'!$G$30,0,10*ROW('Sanitation Data'!G135))="","",OFFSET('Sanitation Data'!$G$30,0,10*ROW('Sanitation Data'!G135)))</f>
        <v/>
      </c>
      <c r="DC141" s="369" t="str">
        <f ca="1">+IF(OFFSET('Sanitation Data'!$G$31,0,10*ROW('Sanitation Data'!G135))="","",OFFSET('Sanitation Data'!$G$31,0,10*ROW('Sanitation Data'!G135)))</f>
        <v/>
      </c>
      <c r="DD141" s="369" t="str">
        <f ca="1">+IF(OFFSET('Sanitation Data'!$G$32,0,10*ROW('Sanitation Data'!G135))="","",OFFSET('Sanitation Data'!$G$32,0,10*ROW('Sanitation Data'!G135)))</f>
        <v/>
      </c>
      <c r="DE141" s="369" t="str">
        <f ca="1">+IF(OFFSET('Sanitation Data'!$H$28,0,10*ROW('Sanitation Data'!H135))="","",OFFSET('Sanitation Data'!$H$28,0,10*ROW('Sanitation Data'!H135)))</f>
        <v/>
      </c>
      <c r="DF141" s="369" t="str">
        <f ca="1">+IF(OFFSET('Sanitation Data'!$H$29,0,10*ROW('Sanitation Data'!H135))="","",OFFSET('Sanitation Data'!$H$29,0,10*ROW('Sanitation Data'!H135)))</f>
        <v/>
      </c>
      <c r="DG141" s="369" t="str">
        <f ca="1">+IF(OFFSET('Sanitation Data'!$H$30,0,10*ROW('Sanitation Data'!H135))="","",OFFSET('Sanitation Data'!$H$30,0,10*ROW('Sanitation Data'!H135)))</f>
        <v/>
      </c>
      <c r="DH141" s="369" t="str">
        <f ca="1">+IF(OFFSET('Sanitation Data'!$H$31,0,10*ROW('Sanitation Data'!H135))="","",OFFSET('Sanitation Data'!$H$31,0,10*ROW('Sanitation Data'!H135)))</f>
        <v/>
      </c>
      <c r="DI141" s="369" t="str">
        <f ca="1">+IF(OFFSET('Sanitation Data'!$H$32,0,10*ROW('Sanitation Data'!H135))="","",OFFSET('Sanitation Data'!$H$32,0,10*ROW('Sanitation Data'!H135)))</f>
        <v/>
      </c>
      <c r="DJ141" s="369" t="str">
        <f ca="1">+IF(OFFSET('Sanitation Data'!$I$28,0,10*ROW('Sanitation Data'!I135))="","",OFFSET('Sanitation Data'!$I$28,0,10*ROW('Sanitation Data'!I135)))</f>
        <v/>
      </c>
      <c r="DK141" s="369" t="str">
        <f ca="1">+IF(OFFSET('Sanitation Data'!$I$29,0,10*ROW('Sanitation Data'!I135))="","",OFFSET('Sanitation Data'!$I$29,0,10*ROW('Sanitation Data'!I135)))</f>
        <v/>
      </c>
      <c r="DL141" s="369" t="str">
        <f ca="1">+IF(OFFSET('Sanitation Data'!$I$30,0,10*ROW('Sanitation Data'!I135))="","",OFFSET('Sanitation Data'!$I$30,0,10*ROW('Sanitation Data'!I135)))</f>
        <v/>
      </c>
      <c r="DM141" s="369" t="str">
        <f ca="1">+IF(OFFSET('Sanitation Data'!$I$31,0,10*ROW('Sanitation Data'!I135))="","",OFFSET('Sanitation Data'!$I$31,0,10*ROW('Sanitation Data'!I135)))</f>
        <v/>
      </c>
      <c r="DN141" s="369" t="str">
        <f ca="1">+IF(OFFSET('Sanitation Data'!$I$32,0,10*ROW('Sanitation Data'!I135))="","",OFFSET('Sanitation Data'!$I$32,0,10*ROW('Sanitation Data'!I135)))</f>
        <v/>
      </c>
      <c r="DO141" s="369" t="str">
        <f ca="1">+IF(OFFSET('Hygiene Data'!$D$11,0,10*ROW('Hygiene Data'!D135))="","",OFFSET('Hygiene Data'!$D$11,0,10*ROW('Hygiene Data'!D135)))</f>
        <v/>
      </c>
      <c r="DP141" s="369" t="str">
        <f ca="1">+IF(OFFSET('Hygiene Data'!$D$12,0,10*ROW('Hygiene Data'!D135))="","",OFFSET('Hygiene Data'!$D$12,0,10*ROW('Hygiene Data'!D135)))</f>
        <v/>
      </c>
      <c r="DQ141" s="369" t="str">
        <f ca="1">+IF(OFFSET('Hygiene Data'!$D$13,0,10*ROW('Hygiene Data'!D135))="","",OFFSET('Hygiene Data'!$D$13,0,10*ROW('Hygiene Data'!D135)))</f>
        <v/>
      </c>
      <c r="DR141" s="369" t="str">
        <f ca="1">+IF(OFFSET('Hygiene Data'!$E$11,0,10*ROW('Hygiene Data'!E135))="","",OFFSET('Hygiene Data'!$E$11,0,10*ROW('Hygiene Data'!E135)))</f>
        <v/>
      </c>
      <c r="DS141" s="369" t="str">
        <f ca="1">+IF(OFFSET('Hygiene Data'!$E$12,0,10*ROW('Hygiene Data'!E135))="","",OFFSET('Hygiene Data'!$E$12,0,10*ROW('Hygiene Data'!E135)))</f>
        <v/>
      </c>
      <c r="DT141" s="369" t="str">
        <f ca="1">+IF(OFFSET('Hygiene Data'!$E$13,0,10*ROW('Hygiene Data'!E135))="","",OFFSET('Hygiene Data'!$E$13,0,10*ROW('Hygiene Data'!E135)))</f>
        <v/>
      </c>
      <c r="DU141" s="369" t="str">
        <f ca="1">+IF(OFFSET('Hygiene Data'!$F$11,0,10*ROW('Hygiene Data'!F135))="","",OFFSET('Hygiene Data'!$F$11,0,10*ROW('Hygiene Data'!F135)))</f>
        <v/>
      </c>
      <c r="DV141" s="369" t="str">
        <f ca="1">+IF(OFFSET('Hygiene Data'!$F$12,0,10*ROW('Hygiene Data'!F135))="","",OFFSET('Hygiene Data'!$F$12,0,10*ROW('Hygiene Data'!F135)))</f>
        <v/>
      </c>
      <c r="DW141" s="369" t="str">
        <f ca="1">+IF(OFFSET('Hygiene Data'!$F$13,0,10*ROW('Hygiene Data'!F135))="","",OFFSET('Hygiene Data'!$F$13,0,10*ROW('Hygiene Data'!F135)))</f>
        <v/>
      </c>
      <c r="DX141" s="369" t="str">
        <f ca="1">+IF(OFFSET('Hygiene Data'!$G$11,0,10*ROW('Hygiene Data'!G135))="","",OFFSET('Hygiene Data'!$G$11,0,10*ROW('Hygiene Data'!G135)))</f>
        <v/>
      </c>
      <c r="DY141" s="369" t="str">
        <f ca="1">+IF(OFFSET('Hygiene Data'!$G$12,0,10*ROW('Hygiene Data'!G135))="","",OFFSET('Hygiene Data'!$G$12,0,10*ROW('Hygiene Data'!G135)))</f>
        <v/>
      </c>
      <c r="DZ141" s="369" t="str">
        <f ca="1">+IF(OFFSET('Hygiene Data'!$G$13,0,10*ROW('Hygiene Data'!G135))="","",OFFSET('Hygiene Data'!$G$13,0,10*ROW('Hygiene Data'!G135)))</f>
        <v/>
      </c>
      <c r="EA141" s="369" t="str">
        <f ca="1">+IF(OFFSET('Hygiene Data'!$H$11,0,10*ROW('Hygiene Data'!H135))="","",OFFSET('Hygiene Data'!$H$11,0,10*ROW('Hygiene Data'!H135)))</f>
        <v/>
      </c>
      <c r="EB141" s="369" t="str">
        <f ca="1">+IF(OFFSET('Hygiene Data'!$H$12,0,10*ROW('Hygiene Data'!H135))="","",OFFSET('Hygiene Data'!$H$12,0,10*ROW('Hygiene Data'!H135)))</f>
        <v/>
      </c>
      <c r="EC141" s="369" t="str">
        <f ca="1">+IF(OFFSET('Hygiene Data'!$H$13,0,10*ROW('Hygiene Data'!H135))="","",OFFSET('Hygiene Data'!$H$13,0,10*ROW('Hygiene Data'!H135)))</f>
        <v/>
      </c>
      <c r="ED141" s="369" t="str">
        <f ca="1">+IF(OFFSET('Hygiene Data'!$I$11,0,10*ROW('Hygiene Data'!I135))="","",OFFSET('Hygiene Data'!$I$11,0,10*ROW('Hygiene Data'!I135)))</f>
        <v/>
      </c>
      <c r="EE141" s="369" t="str">
        <f ca="1">+IF(OFFSET('Hygiene Data'!$I$12,0,10*ROW('Hygiene Data'!I135))="","",OFFSET('Hygiene Data'!$I$12,0,10*ROW('Hygiene Data'!I135)))</f>
        <v/>
      </c>
      <c r="EF141" s="369" t="str">
        <f ca="1">+IF(OFFSET('Hygiene Data'!$I$13,0,10*ROW('Hygiene Data'!I135))="","",OFFSET('Hygiene Data'!$I$13,0,10*ROW('Hygiene Data'!I135)))</f>
        <v/>
      </c>
    </row>
    <row r="142" spans="1:136" x14ac:dyDescent="0.25">
      <c r="A142" s="478" t="str">
        <f ca="1">+IF(OFFSET('Water Data'!$B$2,0,10*ROW('Water Data'!E136))="","",OFFSET('Water Data'!$B$2,0,10*ROW('Water Data'!E136)))</f>
        <v/>
      </c>
      <c r="B142" s="47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5" t="str">
        <f t="shared" ca="1" si="2"/>
        <v/>
      </c>
      <c r="D142" s="50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9" t="str">
        <f ca="1">+IF(OFFSET('Water Data'!$D$27,0,10*ROW('Water Data'!D136))="","",OFFSET('Water Data'!$D$27,0,10*ROW('Water Data'!D136)))</f>
        <v/>
      </c>
      <c r="BT142" s="369" t="str">
        <f ca="1">+IF(OFFSET('Water Data'!$D$28,0,10*ROW('Water Data'!D136))="","",OFFSET('Water Data'!$D$28,0,10*ROW('Water Data'!D136)))</f>
        <v/>
      </c>
      <c r="BU142" s="369" t="str">
        <f ca="1">+IF(OFFSET('Water Data'!$D$29,0,10*ROW('Water Data'!D136))="","",OFFSET('Water Data'!$D$29,0,10*ROW('Water Data'!D136)))</f>
        <v/>
      </c>
      <c r="BV142" s="369" t="str">
        <f ca="1">+IF(OFFSET('Water Data'!$E$27,0,10*ROW('Water Data'!E136))="","",OFFSET('Water Data'!$E$27,0,10*ROW('Water Data'!E136)))</f>
        <v/>
      </c>
      <c r="BW142" s="369" t="str">
        <f ca="1">+IF(OFFSET('Water Data'!$E$28,0,10*ROW('Water Data'!E136))="","",OFFSET('Water Data'!$E$28,0,10*ROW('Water Data'!E136)))</f>
        <v/>
      </c>
      <c r="BX142" s="369" t="str">
        <f ca="1">+IF(OFFSET('Water Data'!$E$29,0,10*ROW('Water Data'!E136))="","",OFFSET('Water Data'!$E$29,0,10*ROW('Water Data'!E136)))</f>
        <v/>
      </c>
      <c r="BY142" s="369" t="str">
        <f ca="1">+IF(OFFSET('Water Data'!$F$27,0,10*ROW('Water Data'!F136))="","",OFFSET('Water Data'!$F$27,0,10*ROW('Water Data'!F136)))</f>
        <v/>
      </c>
      <c r="BZ142" s="369" t="str">
        <f ca="1">+IF(OFFSET('Water Data'!$F$28,0,10*ROW('Water Data'!F136))="","",OFFSET('Water Data'!$F$28,0,10*ROW('Water Data'!F136)))</f>
        <v/>
      </c>
      <c r="CA142" s="369" t="str">
        <f ca="1">+IF(OFFSET('Water Data'!$F$29,0,10*ROW('Water Data'!F136))="","",OFFSET('Water Data'!$F$29,0,10*ROW('Water Data'!F136)))</f>
        <v/>
      </c>
      <c r="CB142" s="369" t="str">
        <f ca="1">+IF(OFFSET('Water Data'!$G$27,0,10*ROW('Water Data'!G136))="","",OFFSET('Water Data'!$G$27,0,10*ROW('Water Data'!G136)))</f>
        <v/>
      </c>
      <c r="CC142" s="369" t="str">
        <f ca="1">+IF(OFFSET('Water Data'!$G$28,0,10*ROW('Water Data'!G136))="","",OFFSET('Water Data'!$G$28,0,10*ROW('Water Data'!G136)))</f>
        <v/>
      </c>
      <c r="CD142" s="369" t="str">
        <f ca="1">+IF(OFFSET('Water Data'!$G$29,0,10*ROW('Water Data'!G136))="","",OFFSET('Water Data'!$G$29,0,10*ROW('Water Data'!G136)))</f>
        <v/>
      </c>
      <c r="CE142" s="369" t="str">
        <f ca="1">+IF(OFFSET('Water Data'!$H$27,0,10*ROW('Water Data'!H136))="","",OFFSET('Water Data'!$H$27,0,10*ROW('Water Data'!H136)))</f>
        <v/>
      </c>
      <c r="CF142" s="369" t="str">
        <f ca="1">+IF(OFFSET('Water Data'!$H$28,0,10*ROW('Water Data'!H136))="","",OFFSET('Water Data'!$H$28,0,10*ROW('Water Data'!H136)))</f>
        <v/>
      </c>
      <c r="CG142" s="369" t="str">
        <f ca="1">+IF(OFFSET('Water Data'!$H$29,0,10*ROW('Water Data'!H136))="","",OFFSET('Water Data'!$H$29,0,10*ROW('Water Data'!H136)))</f>
        <v/>
      </c>
      <c r="CH142" s="369" t="str">
        <f ca="1">+IF(OFFSET('Water Data'!$I$27,0,10*ROW('Water Data'!I136))="","",OFFSET('Water Data'!$I$27,0,10*ROW('Water Data'!I136)))</f>
        <v/>
      </c>
      <c r="CI142" s="369" t="str">
        <f ca="1">+IF(OFFSET('Water Data'!$I$28,0,10*ROW('Water Data'!I136))="","",OFFSET('Water Data'!$I$28,0,10*ROW('Water Data'!I136)))</f>
        <v/>
      </c>
      <c r="CJ142" s="369" t="str">
        <f ca="1">+IF(OFFSET('Water Data'!$I$29,0,10*ROW('Water Data'!I136))="","",OFFSET('Water Data'!$I$29,0,10*ROW('Water Data'!I136)))</f>
        <v/>
      </c>
      <c r="CK142" s="369" t="str">
        <f ca="1">+IF(OFFSET('Sanitation Data'!$D$28,0,10*ROW('Sanitation Data'!D136))="","",OFFSET('Sanitation Data'!$D$28,0,10*ROW('Sanitation Data'!D136)))</f>
        <v/>
      </c>
      <c r="CL142" s="369" t="str">
        <f ca="1">+IF(OFFSET('Sanitation Data'!$D$29,0,10*ROW('Sanitation Data'!D136))="","",OFFSET('Sanitation Data'!$D$29,0,10*ROW('Sanitation Data'!D136)))</f>
        <v/>
      </c>
      <c r="CM142" s="369" t="str">
        <f ca="1">+IF(OFFSET('Sanitation Data'!$D$30,0,10*ROW('Sanitation Data'!D136))="","",OFFSET('Sanitation Data'!$D$30,0,10*ROW('Sanitation Data'!D136)))</f>
        <v/>
      </c>
      <c r="CN142" s="369" t="str">
        <f ca="1">+IF(OFFSET('Sanitation Data'!$D$31,0,10*ROW('Sanitation Data'!D136))="","",OFFSET('Sanitation Data'!$D$31,0,10*ROW('Sanitation Data'!D136)))</f>
        <v/>
      </c>
      <c r="CO142" s="369" t="str">
        <f ca="1">+IF(OFFSET('Sanitation Data'!$D$32,0,10*ROW('Sanitation Data'!D136))="","",OFFSET('Sanitation Data'!$D$32,0,10*ROW('Sanitation Data'!D136)))</f>
        <v/>
      </c>
      <c r="CP142" s="369" t="str">
        <f ca="1">+IF(OFFSET('Sanitation Data'!$E$28,0,10*ROW('Sanitation Data'!E136))="","",OFFSET('Sanitation Data'!$E$28,0,10*ROW('Sanitation Data'!E136)))</f>
        <v/>
      </c>
      <c r="CQ142" s="369" t="str">
        <f ca="1">+IF(OFFSET('Sanitation Data'!$E$29,0,10*ROW('Sanitation Data'!E136))="","",OFFSET('Sanitation Data'!$E$29,0,10*ROW('Sanitation Data'!E136)))</f>
        <v/>
      </c>
      <c r="CR142" s="369" t="str">
        <f ca="1">+IF(OFFSET('Sanitation Data'!$E$30,0,10*ROW('Sanitation Data'!E136))="","",OFFSET('Sanitation Data'!$E$30,0,10*ROW('Sanitation Data'!E136)))</f>
        <v/>
      </c>
      <c r="CS142" s="369" t="str">
        <f ca="1">+IF(OFFSET('Sanitation Data'!$E$31,0,10*ROW('Sanitation Data'!E136))="","",OFFSET('Sanitation Data'!$E$31,0,10*ROW('Sanitation Data'!E136)))</f>
        <v/>
      </c>
      <c r="CT142" s="369" t="str">
        <f ca="1">+IF(OFFSET('Sanitation Data'!$E$32,0,10*ROW('Sanitation Data'!E136))="","",OFFSET('Sanitation Data'!$E$32,0,10*ROW('Sanitation Data'!E136)))</f>
        <v/>
      </c>
      <c r="CU142" s="369" t="str">
        <f ca="1">+IF(OFFSET('Sanitation Data'!$F$28,0,10*ROW('Sanitation Data'!F136))="","",OFFSET('Sanitation Data'!$F$28,0,10*ROW('Sanitation Data'!F136)))</f>
        <v/>
      </c>
      <c r="CV142" s="369" t="str">
        <f ca="1">+IF(OFFSET('Sanitation Data'!$F$29,0,10*ROW('Sanitation Data'!F136))="","",OFFSET('Sanitation Data'!$F$29,0,10*ROW('Sanitation Data'!F136)))</f>
        <v/>
      </c>
      <c r="CW142" s="369" t="str">
        <f ca="1">+IF(OFFSET('Sanitation Data'!$F$30,0,10*ROW('Sanitation Data'!F136))="","",OFFSET('Sanitation Data'!$F$30,0,10*ROW('Sanitation Data'!F136)))</f>
        <v/>
      </c>
      <c r="CX142" s="369" t="str">
        <f ca="1">+IF(OFFSET('Sanitation Data'!$F$31,0,10*ROW('Sanitation Data'!F136))="","",OFFSET('Sanitation Data'!$F$31,0,10*ROW('Sanitation Data'!F136)))</f>
        <v/>
      </c>
      <c r="CY142" s="369" t="str">
        <f ca="1">+IF(OFFSET('Sanitation Data'!$F$32,0,10*ROW('Sanitation Data'!F136))="","",OFFSET('Sanitation Data'!$F$32,0,10*ROW('Sanitation Data'!F136)))</f>
        <v/>
      </c>
      <c r="CZ142" s="369" t="str">
        <f ca="1">+IF(OFFSET('Sanitation Data'!$G$28,0,10*ROW('Sanitation Data'!G136))="","",OFFSET('Sanitation Data'!$G$28,0,10*ROW('Sanitation Data'!G136)))</f>
        <v/>
      </c>
      <c r="DA142" s="369" t="str">
        <f ca="1">+IF(OFFSET('Sanitation Data'!$G$29,0,10*ROW('Sanitation Data'!G136))="","",OFFSET('Sanitation Data'!$G$29,0,10*ROW('Sanitation Data'!G136)))</f>
        <v/>
      </c>
      <c r="DB142" s="369" t="str">
        <f ca="1">+IF(OFFSET('Sanitation Data'!$G$30,0,10*ROW('Sanitation Data'!G136))="","",OFFSET('Sanitation Data'!$G$30,0,10*ROW('Sanitation Data'!G136)))</f>
        <v/>
      </c>
      <c r="DC142" s="369" t="str">
        <f ca="1">+IF(OFFSET('Sanitation Data'!$G$31,0,10*ROW('Sanitation Data'!G136))="","",OFFSET('Sanitation Data'!$G$31,0,10*ROW('Sanitation Data'!G136)))</f>
        <v/>
      </c>
      <c r="DD142" s="369" t="str">
        <f ca="1">+IF(OFFSET('Sanitation Data'!$G$32,0,10*ROW('Sanitation Data'!G136))="","",OFFSET('Sanitation Data'!$G$32,0,10*ROW('Sanitation Data'!G136)))</f>
        <v/>
      </c>
      <c r="DE142" s="369" t="str">
        <f ca="1">+IF(OFFSET('Sanitation Data'!$H$28,0,10*ROW('Sanitation Data'!H136))="","",OFFSET('Sanitation Data'!$H$28,0,10*ROW('Sanitation Data'!H136)))</f>
        <v/>
      </c>
      <c r="DF142" s="369" t="str">
        <f ca="1">+IF(OFFSET('Sanitation Data'!$H$29,0,10*ROW('Sanitation Data'!H136))="","",OFFSET('Sanitation Data'!$H$29,0,10*ROW('Sanitation Data'!H136)))</f>
        <v/>
      </c>
      <c r="DG142" s="369" t="str">
        <f ca="1">+IF(OFFSET('Sanitation Data'!$H$30,0,10*ROW('Sanitation Data'!H136))="","",OFFSET('Sanitation Data'!$H$30,0,10*ROW('Sanitation Data'!H136)))</f>
        <v/>
      </c>
      <c r="DH142" s="369" t="str">
        <f ca="1">+IF(OFFSET('Sanitation Data'!$H$31,0,10*ROW('Sanitation Data'!H136))="","",OFFSET('Sanitation Data'!$H$31,0,10*ROW('Sanitation Data'!H136)))</f>
        <v/>
      </c>
      <c r="DI142" s="369" t="str">
        <f ca="1">+IF(OFFSET('Sanitation Data'!$H$32,0,10*ROW('Sanitation Data'!H136))="","",OFFSET('Sanitation Data'!$H$32,0,10*ROW('Sanitation Data'!H136)))</f>
        <v/>
      </c>
      <c r="DJ142" s="369" t="str">
        <f ca="1">+IF(OFFSET('Sanitation Data'!$I$28,0,10*ROW('Sanitation Data'!I136))="","",OFFSET('Sanitation Data'!$I$28,0,10*ROW('Sanitation Data'!I136)))</f>
        <v/>
      </c>
      <c r="DK142" s="369" t="str">
        <f ca="1">+IF(OFFSET('Sanitation Data'!$I$29,0,10*ROW('Sanitation Data'!I136))="","",OFFSET('Sanitation Data'!$I$29,0,10*ROW('Sanitation Data'!I136)))</f>
        <v/>
      </c>
      <c r="DL142" s="369" t="str">
        <f ca="1">+IF(OFFSET('Sanitation Data'!$I$30,0,10*ROW('Sanitation Data'!I136))="","",OFFSET('Sanitation Data'!$I$30,0,10*ROW('Sanitation Data'!I136)))</f>
        <v/>
      </c>
      <c r="DM142" s="369" t="str">
        <f ca="1">+IF(OFFSET('Sanitation Data'!$I$31,0,10*ROW('Sanitation Data'!I136))="","",OFFSET('Sanitation Data'!$I$31,0,10*ROW('Sanitation Data'!I136)))</f>
        <v/>
      </c>
      <c r="DN142" s="369" t="str">
        <f ca="1">+IF(OFFSET('Sanitation Data'!$I$32,0,10*ROW('Sanitation Data'!I136))="","",OFFSET('Sanitation Data'!$I$32,0,10*ROW('Sanitation Data'!I136)))</f>
        <v/>
      </c>
      <c r="DO142" s="369" t="str">
        <f ca="1">+IF(OFFSET('Hygiene Data'!$D$11,0,10*ROW('Hygiene Data'!D136))="","",OFFSET('Hygiene Data'!$D$11,0,10*ROW('Hygiene Data'!D136)))</f>
        <v/>
      </c>
      <c r="DP142" s="369" t="str">
        <f ca="1">+IF(OFFSET('Hygiene Data'!$D$12,0,10*ROW('Hygiene Data'!D136))="","",OFFSET('Hygiene Data'!$D$12,0,10*ROW('Hygiene Data'!D136)))</f>
        <v/>
      </c>
      <c r="DQ142" s="369" t="str">
        <f ca="1">+IF(OFFSET('Hygiene Data'!$D$13,0,10*ROW('Hygiene Data'!D136))="","",OFFSET('Hygiene Data'!$D$13,0,10*ROW('Hygiene Data'!D136)))</f>
        <v/>
      </c>
      <c r="DR142" s="369" t="str">
        <f ca="1">+IF(OFFSET('Hygiene Data'!$E$11,0,10*ROW('Hygiene Data'!E136))="","",OFFSET('Hygiene Data'!$E$11,0,10*ROW('Hygiene Data'!E136)))</f>
        <v/>
      </c>
      <c r="DS142" s="369" t="str">
        <f ca="1">+IF(OFFSET('Hygiene Data'!$E$12,0,10*ROW('Hygiene Data'!E136))="","",OFFSET('Hygiene Data'!$E$12,0,10*ROW('Hygiene Data'!E136)))</f>
        <v/>
      </c>
      <c r="DT142" s="369" t="str">
        <f ca="1">+IF(OFFSET('Hygiene Data'!$E$13,0,10*ROW('Hygiene Data'!E136))="","",OFFSET('Hygiene Data'!$E$13,0,10*ROW('Hygiene Data'!E136)))</f>
        <v/>
      </c>
      <c r="DU142" s="369" t="str">
        <f ca="1">+IF(OFFSET('Hygiene Data'!$F$11,0,10*ROW('Hygiene Data'!F136))="","",OFFSET('Hygiene Data'!$F$11,0,10*ROW('Hygiene Data'!F136)))</f>
        <v/>
      </c>
      <c r="DV142" s="369" t="str">
        <f ca="1">+IF(OFFSET('Hygiene Data'!$F$12,0,10*ROW('Hygiene Data'!F136))="","",OFFSET('Hygiene Data'!$F$12,0,10*ROW('Hygiene Data'!F136)))</f>
        <v/>
      </c>
      <c r="DW142" s="369" t="str">
        <f ca="1">+IF(OFFSET('Hygiene Data'!$F$13,0,10*ROW('Hygiene Data'!F136))="","",OFFSET('Hygiene Data'!$F$13,0,10*ROW('Hygiene Data'!F136)))</f>
        <v/>
      </c>
      <c r="DX142" s="369" t="str">
        <f ca="1">+IF(OFFSET('Hygiene Data'!$G$11,0,10*ROW('Hygiene Data'!G136))="","",OFFSET('Hygiene Data'!$G$11,0,10*ROW('Hygiene Data'!G136)))</f>
        <v/>
      </c>
      <c r="DY142" s="369" t="str">
        <f ca="1">+IF(OFFSET('Hygiene Data'!$G$12,0,10*ROW('Hygiene Data'!G136))="","",OFFSET('Hygiene Data'!$G$12,0,10*ROW('Hygiene Data'!G136)))</f>
        <v/>
      </c>
      <c r="DZ142" s="369" t="str">
        <f ca="1">+IF(OFFSET('Hygiene Data'!$G$13,0,10*ROW('Hygiene Data'!G136))="","",OFFSET('Hygiene Data'!$G$13,0,10*ROW('Hygiene Data'!G136)))</f>
        <v/>
      </c>
      <c r="EA142" s="369" t="str">
        <f ca="1">+IF(OFFSET('Hygiene Data'!$H$11,0,10*ROW('Hygiene Data'!H136))="","",OFFSET('Hygiene Data'!$H$11,0,10*ROW('Hygiene Data'!H136)))</f>
        <v/>
      </c>
      <c r="EB142" s="369" t="str">
        <f ca="1">+IF(OFFSET('Hygiene Data'!$H$12,0,10*ROW('Hygiene Data'!H136))="","",OFFSET('Hygiene Data'!$H$12,0,10*ROW('Hygiene Data'!H136)))</f>
        <v/>
      </c>
      <c r="EC142" s="369" t="str">
        <f ca="1">+IF(OFFSET('Hygiene Data'!$H$13,0,10*ROW('Hygiene Data'!H136))="","",OFFSET('Hygiene Data'!$H$13,0,10*ROW('Hygiene Data'!H136)))</f>
        <v/>
      </c>
      <c r="ED142" s="369" t="str">
        <f ca="1">+IF(OFFSET('Hygiene Data'!$I$11,0,10*ROW('Hygiene Data'!I136))="","",OFFSET('Hygiene Data'!$I$11,0,10*ROW('Hygiene Data'!I136)))</f>
        <v/>
      </c>
      <c r="EE142" s="369" t="str">
        <f ca="1">+IF(OFFSET('Hygiene Data'!$I$12,0,10*ROW('Hygiene Data'!I136))="","",OFFSET('Hygiene Data'!$I$12,0,10*ROW('Hygiene Data'!I136)))</f>
        <v/>
      </c>
      <c r="EF142" s="369" t="str">
        <f ca="1">+IF(OFFSET('Hygiene Data'!$I$13,0,10*ROW('Hygiene Data'!I136))="","",OFFSET('Hygiene Data'!$I$13,0,10*ROW('Hygiene Data'!I136)))</f>
        <v/>
      </c>
    </row>
    <row r="143" spans="1:136" x14ac:dyDescent="0.25">
      <c r="A143" s="478" t="str">
        <f ca="1">+IF(OFFSET('Water Data'!$B$2,0,10*ROW('Water Data'!E137))="","",OFFSET('Water Data'!$B$2,0,10*ROW('Water Data'!E137)))</f>
        <v/>
      </c>
      <c r="B143" s="47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5" t="str">
        <f t="shared" ca="1" si="2"/>
        <v/>
      </c>
      <c r="D143" s="50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9" t="str">
        <f ca="1">+IF(OFFSET('Water Data'!$D$27,0,10*ROW('Water Data'!D137))="","",OFFSET('Water Data'!$D$27,0,10*ROW('Water Data'!D137)))</f>
        <v/>
      </c>
      <c r="BT143" s="369" t="str">
        <f ca="1">+IF(OFFSET('Water Data'!$D$28,0,10*ROW('Water Data'!D137))="","",OFFSET('Water Data'!$D$28,0,10*ROW('Water Data'!D137)))</f>
        <v/>
      </c>
      <c r="BU143" s="369" t="str">
        <f ca="1">+IF(OFFSET('Water Data'!$D$29,0,10*ROW('Water Data'!D137))="","",OFFSET('Water Data'!$D$29,0,10*ROW('Water Data'!D137)))</f>
        <v/>
      </c>
      <c r="BV143" s="369" t="str">
        <f ca="1">+IF(OFFSET('Water Data'!$E$27,0,10*ROW('Water Data'!E137))="","",OFFSET('Water Data'!$E$27,0,10*ROW('Water Data'!E137)))</f>
        <v/>
      </c>
      <c r="BW143" s="369" t="str">
        <f ca="1">+IF(OFFSET('Water Data'!$E$28,0,10*ROW('Water Data'!E137))="","",OFFSET('Water Data'!$E$28,0,10*ROW('Water Data'!E137)))</f>
        <v/>
      </c>
      <c r="BX143" s="369" t="str">
        <f ca="1">+IF(OFFSET('Water Data'!$E$29,0,10*ROW('Water Data'!E137))="","",OFFSET('Water Data'!$E$29,0,10*ROW('Water Data'!E137)))</f>
        <v/>
      </c>
      <c r="BY143" s="369" t="str">
        <f ca="1">+IF(OFFSET('Water Data'!$F$27,0,10*ROW('Water Data'!F137))="","",OFFSET('Water Data'!$F$27,0,10*ROW('Water Data'!F137)))</f>
        <v/>
      </c>
      <c r="BZ143" s="369" t="str">
        <f ca="1">+IF(OFFSET('Water Data'!$F$28,0,10*ROW('Water Data'!F137))="","",OFFSET('Water Data'!$F$28,0,10*ROW('Water Data'!F137)))</f>
        <v/>
      </c>
      <c r="CA143" s="369" t="str">
        <f ca="1">+IF(OFFSET('Water Data'!$F$29,0,10*ROW('Water Data'!F137))="","",OFFSET('Water Data'!$F$29,0,10*ROW('Water Data'!F137)))</f>
        <v/>
      </c>
      <c r="CB143" s="369" t="str">
        <f ca="1">+IF(OFFSET('Water Data'!$G$27,0,10*ROW('Water Data'!G137))="","",OFFSET('Water Data'!$G$27,0,10*ROW('Water Data'!G137)))</f>
        <v/>
      </c>
      <c r="CC143" s="369" t="str">
        <f ca="1">+IF(OFFSET('Water Data'!$G$28,0,10*ROW('Water Data'!G137))="","",OFFSET('Water Data'!$G$28,0,10*ROW('Water Data'!G137)))</f>
        <v/>
      </c>
      <c r="CD143" s="369" t="str">
        <f ca="1">+IF(OFFSET('Water Data'!$G$29,0,10*ROW('Water Data'!G137))="","",OFFSET('Water Data'!$G$29,0,10*ROW('Water Data'!G137)))</f>
        <v/>
      </c>
      <c r="CE143" s="369" t="str">
        <f ca="1">+IF(OFFSET('Water Data'!$H$27,0,10*ROW('Water Data'!H137))="","",OFFSET('Water Data'!$H$27,0,10*ROW('Water Data'!H137)))</f>
        <v/>
      </c>
      <c r="CF143" s="369" t="str">
        <f ca="1">+IF(OFFSET('Water Data'!$H$28,0,10*ROW('Water Data'!H137))="","",OFFSET('Water Data'!$H$28,0,10*ROW('Water Data'!H137)))</f>
        <v/>
      </c>
      <c r="CG143" s="369" t="str">
        <f ca="1">+IF(OFFSET('Water Data'!$H$29,0,10*ROW('Water Data'!H137))="","",OFFSET('Water Data'!$H$29,0,10*ROW('Water Data'!H137)))</f>
        <v/>
      </c>
      <c r="CH143" s="369" t="str">
        <f ca="1">+IF(OFFSET('Water Data'!$I$27,0,10*ROW('Water Data'!I137))="","",OFFSET('Water Data'!$I$27,0,10*ROW('Water Data'!I137)))</f>
        <v/>
      </c>
      <c r="CI143" s="369" t="str">
        <f ca="1">+IF(OFFSET('Water Data'!$I$28,0,10*ROW('Water Data'!I137))="","",OFFSET('Water Data'!$I$28,0,10*ROW('Water Data'!I137)))</f>
        <v/>
      </c>
      <c r="CJ143" s="369" t="str">
        <f ca="1">+IF(OFFSET('Water Data'!$I$29,0,10*ROW('Water Data'!I137))="","",OFFSET('Water Data'!$I$29,0,10*ROW('Water Data'!I137)))</f>
        <v/>
      </c>
      <c r="CK143" s="369" t="str">
        <f ca="1">+IF(OFFSET('Sanitation Data'!$D$28,0,10*ROW('Sanitation Data'!D137))="","",OFFSET('Sanitation Data'!$D$28,0,10*ROW('Sanitation Data'!D137)))</f>
        <v/>
      </c>
      <c r="CL143" s="369" t="str">
        <f ca="1">+IF(OFFSET('Sanitation Data'!$D$29,0,10*ROW('Sanitation Data'!D137))="","",OFFSET('Sanitation Data'!$D$29,0,10*ROW('Sanitation Data'!D137)))</f>
        <v/>
      </c>
      <c r="CM143" s="369" t="str">
        <f ca="1">+IF(OFFSET('Sanitation Data'!$D$30,0,10*ROW('Sanitation Data'!D137))="","",OFFSET('Sanitation Data'!$D$30,0,10*ROW('Sanitation Data'!D137)))</f>
        <v/>
      </c>
      <c r="CN143" s="369" t="str">
        <f ca="1">+IF(OFFSET('Sanitation Data'!$D$31,0,10*ROW('Sanitation Data'!D137))="","",OFFSET('Sanitation Data'!$D$31,0,10*ROW('Sanitation Data'!D137)))</f>
        <v/>
      </c>
      <c r="CO143" s="369" t="str">
        <f ca="1">+IF(OFFSET('Sanitation Data'!$D$32,0,10*ROW('Sanitation Data'!D137))="","",OFFSET('Sanitation Data'!$D$32,0,10*ROW('Sanitation Data'!D137)))</f>
        <v/>
      </c>
      <c r="CP143" s="369" t="str">
        <f ca="1">+IF(OFFSET('Sanitation Data'!$E$28,0,10*ROW('Sanitation Data'!E137))="","",OFFSET('Sanitation Data'!$E$28,0,10*ROW('Sanitation Data'!E137)))</f>
        <v/>
      </c>
      <c r="CQ143" s="369" t="str">
        <f ca="1">+IF(OFFSET('Sanitation Data'!$E$29,0,10*ROW('Sanitation Data'!E137))="","",OFFSET('Sanitation Data'!$E$29,0,10*ROW('Sanitation Data'!E137)))</f>
        <v/>
      </c>
      <c r="CR143" s="369" t="str">
        <f ca="1">+IF(OFFSET('Sanitation Data'!$E$30,0,10*ROW('Sanitation Data'!E137))="","",OFFSET('Sanitation Data'!$E$30,0,10*ROW('Sanitation Data'!E137)))</f>
        <v/>
      </c>
      <c r="CS143" s="369" t="str">
        <f ca="1">+IF(OFFSET('Sanitation Data'!$E$31,0,10*ROW('Sanitation Data'!E137))="","",OFFSET('Sanitation Data'!$E$31,0,10*ROW('Sanitation Data'!E137)))</f>
        <v/>
      </c>
      <c r="CT143" s="369" t="str">
        <f ca="1">+IF(OFFSET('Sanitation Data'!$E$32,0,10*ROW('Sanitation Data'!E137))="","",OFFSET('Sanitation Data'!$E$32,0,10*ROW('Sanitation Data'!E137)))</f>
        <v/>
      </c>
      <c r="CU143" s="369" t="str">
        <f ca="1">+IF(OFFSET('Sanitation Data'!$F$28,0,10*ROW('Sanitation Data'!F137))="","",OFFSET('Sanitation Data'!$F$28,0,10*ROW('Sanitation Data'!F137)))</f>
        <v/>
      </c>
      <c r="CV143" s="369" t="str">
        <f ca="1">+IF(OFFSET('Sanitation Data'!$F$29,0,10*ROW('Sanitation Data'!F137))="","",OFFSET('Sanitation Data'!$F$29,0,10*ROW('Sanitation Data'!F137)))</f>
        <v/>
      </c>
      <c r="CW143" s="369" t="str">
        <f ca="1">+IF(OFFSET('Sanitation Data'!$F$30,0,10*ROW('Sanitation Data'!F137))="","",OFFSET('Sanitation Data'!$F$30,0,10*ROW('Sanitation Data'!F137)))</f>
        <v/>
      </c>
      <c r="CX143" s="369" t="str">
        <f ca="1">+IF(OFFSET('Sanitation Data'!$F$31,0,10*ROW('Sanitation Data'!F137))="","",OFFSET('Sanitation Data'!$F$31,0,10*ROW('Sanitation Data'!F137)))</f>
        <v/>
      </c>
      <c r="CY143" s="369" t="str">
        <f ca="1">+IF(OFFSET('Sanitation Data'!$F$32,0,10*ROW('Sanitation Data'!F137))="","",OFFSET('Sanitation Data'!$F$32,0,10*ROW('Sanitation Data'!F137)))</f>
        <v/>
      </c>
      <c r="CZ143" s="369" t="str">
        <f ca="1">+IF(OFFSET('Sanitation Data'!$G$28,0,10*ROW('Sanitation Data'!G137))="","",OFFSET('Sanitation Data'!$G$28,0,10*ROW('Sanitation Data'!G137)))</f>
        <v/>
      </c>
      <c r="DA143" s="369" t="str">
        <f ca="1">+IF(OFFSET('Sanitation Data'!$G$29,0,10*ROW('Sanitation Data'!G137))="","",OFFSET('Sanitation Data'!$G$29,0,10*ROW('Sanitation Data'!G137)))</f>
        <v/>
      </c>
      <c r="DB143" s="369" t="str">
        <f ca="1">+IF(OFFSET('Sanitation Data'!$G$30,0,10*ROW('Sanitation Data'!G137))="","",OFFSET('Sanitation Data'!$G$30,0,10*ROW('Sanitation Data'!G137)))</f>
        <v/>
      </c>
      <c r="DC143" s="369" t="str">
        <f ca="1">+IF(OFFSET('Sanitation Data'!$G$31,0,10*ROW('Sanitation Data'!G137))="","",OFFSET('Sanitation Data'!$G$31,0,10*ROW('Sanitation Data'!G137)))</f>
        <v/>
      </c>
      <c r="DD143" s="369" t="str">
        <f ca="1">+IF(OFFSET('Sanitation Data'!$G$32,0,10*ROW('Sanitation Data'!G137))="","",OFFSET('Sanitation Data'!$G$32,0,10*ROW('Sanitation Data'!G137)))</f>
        <v/>
      </c>
      <c r="DE143" s="369" t="str">
        <f ca="1">+IF(OFFSET('Sanitation Data'!$H$28,0,10*ROW('Sanitation Data'!H137))="","",OFFSET('Sanitation Data'!$H$28,0,10*ROW('Sanitation Data'!H137)))</f>
        <v/>
      </c>
      <c r="DF143" s="369" t="str">
        <f ca="1">+IF(OFFSET('Sanitation Data'!$H$29,0,10*ROW('Sanitation Data'!H137))="","",OFFSET('Sanitation Data'!$H$29,0,10*ROW('Sanitation Data'!H137)))</f>
        <v/>
      </c>
      <c r="DG143" s="369" t="str">
        <f ca="1">+IF(OFFSET('Sanitation Data'!$H$30,0,10*ROW('Sanitation Data'!H137))="","",OFFSET('Sanitation Data'!$H$30,0,10*ROW('Sanitation Data'!H137)))</f>
        <v/>
      </c>
      <c r="DH143" s="369" t="str">
        <f ca="1">+IF(OFFSET('Sanitation Data'!$H$31,0,10*ROW('Sanitation Data'!H137))="","",OFFSET('Sanitation Data'!$H$31,0,10*ROW('Sanitation Data'!H137)))</f>
        <v/>
      </c>
      <c r="DI143" s="369" t="str">
        <f ca="1">+IF(OFFSET('Sanitation Data'!$H$32,0,10*ROW('Sanitation Data'!H137))="","",OFFSET('Sanitation Data'!$H$32,0,10*ROW('Sanitation Data'!H137)))</f>
        <v/>
      </c>
      <c r="DJ143" s="369" t="str">
        <f ca="1">+IF(OFFSET('Sanitation Data'!$I$28,0,10*ROW('Sanitation Data'!I137))="","",OFFSET('Sanitation Data'!$I$28,0,10*ROW('Sanitation Data'!I137)))</f>
        <v/>
      </c>
      <c r="DK143" s="369" t="str">
        <f ca="1">+IF(OFFSET('Sanitation Data'!$I$29,0,10*ROW('Sanitation Data'!I137))="","",OFFSET('Sanitation Data'!$I$29,0,10*ROW('Sanitation Data'!I137)))</f>
        <v/>
      </c>
      <c r="DL143" s="369" t="str">
        <f ca="1">+IF(OFFSET('Sanitation Data'!$I$30,0,10*ROW('Sanitation Data'!I137))="","",OFFSET('Sanitation Data'!$I$30,0,10*ROW('Sanitation Data'!I137)))</f>
        <v/>
      </c>
      <c r="DM143" s="369" t="str">
        <f ca="1">+IF(OFFSET('Sanitation Data'!$I$31,0,10*ROW('Sanitation Data'!I137))="","",OFFSET('Sanitation Data'!$I$31,0,10*ROW('Sanitation Data'!I137)))</f>
        <v/>
      </c>
      <c r="DN143" s="369" t="str">
        <f ca="1">+IF(OFFSET('Sanitation Data'!$I$32,0,10*ROW('Sanitation Data'!I137))="","",OFFSET('Sanitation Data'!$I$32,0,10*ROW('Sanitation Data'!I137)))</f>
        <v/>
      </c>
      <c r="DO143" s="369" t="str">
        <f ca="1">+IF(OFFSET('Hygiene Data'!$D$11,0,10*ROW('Hygiene Data'!D137))="","",OFFSET('Hygiene Data'!$D$11,0,10*ROW('Hygiene Data'!D137)))</f>
        <v/>
      </c>
      <c r="DP143" s="369" t="str">
        <f ca="1">+IF(OFFSET('Hygiene Data'!$D$12,0,10*ROW('Hygiene Data'!D137))="","",OFFSET('Hygiene Data'!$D$12,0,10*ROW('Hygiene Data'!D137)))</f>
        <v/>
      </c>
      <c r="DQ143" s="369" t="str">
        <f ca="1">+IF(OFFSET('Hygiene Data'!$D$13,0,10*ROW('Hygiene Data'!D137))="","",OFFSET('Hygiene Data'!$D$13,0,10*ROW('Hygiene Data'!D137)))</f>
        <v/>
      </c>
      <c r="DR143" s="369" t="str">
        <f ca="1">+IF(OFFSET('Hygiene Data'!$E$11,0,10*ROW('Hygiene Data'!E137))="","",OFFSET('Hygiene Data'!$E$11,0,10*ROW('Hygiene Data'!E137)))</f>
        <v/>
      </c>
      <c r="DS143" s="369" t="str">
        <f ca="1">+IF(OFFSET('Hygiene Data'!$E$12,0,10*ROW('Hygiene Data'!E137))="","",OFFSET('Hygiene Data'!$E$12,0,10*ROW('Hygiene Data'!E137)))</f>
        <v/>
      </c>
      <c r="DT143" s="369" t="str">
        <f ca="1">+IF(OFFSET('Hygiene Data'!$E$13,0,10*ROW('Hygiene Data'!E137))="","",OFFSET('Hygiene Data'!$E$13,0,10*ROW('Hygiene Data'!E137)))</f>
        <v/>
      </c>
      <c r="DU143" s="369" t="str">
        <f ca="1">+IF(OFFSET('Hygiene Data'!$F$11,0,10*ROW('Hygiene Data'!F137))="","",OFFSET('Hygiene Data'!$F$11,0,10*ROW('Hygiene Data'!F137)))</f>
        <v/>
      </c>
      <c r="DV143" s="369" t="str">
        <f ca="1">+IF(OFFSET('Hygiene Data'!$F$12,0,10*ROW('Hygiene Data'!F137))="","",OFFSET('Hygiene Data'!$F$12,0,10*ROW('Hygiene Data'!F137)))</f>
        <v/>
      </c>
      <c r="DW143" s="369" t="str">
        <f ca="1">+IF(OFFSET('Hygiene Data'!$F$13,0,10*ROW('Hygiene Data'!F137))="","",OFFSET('Hygiene Data'!$F$13,0,10*ROW('Hygiene Data'!F137)))</f>
        <v/>
      </c>
      <c r="DX143" s="369" t="str">
        <f ca="1">+IF(OFFSET('Hygiene Data'!$G$11,0,10*ROW('Hygiene Data'!G137))="","",OFFSET('Hygiene Data'!$G$11,0,10*ROW('Hygiene Data'!G137)))</f>
        <v/>
      </c>
      <c r="DY143" s="369" t="str">
        <f ca="1">+IF(OFFSET('Hygiene Data'!$G$12,0,10*ROW('Hygiene Data'!G137))="","",OFFSET('Hygiene Data'!$G$12,0,10*ROW('Hygiene Data'!G137)))</f>
        <v/>
      </c>
      <c r="DZ143" s="369" t="str">
        <f ca="1">+IF(OFFSET('Hygiene Data'!$G$13,0,10*ROW('Hygiene Data'!G137))="","",OFFSET('Hygiene Data'!$G$13,0,10*ROW('Hygiene Data'!G137)))</f>
        <v/>
      </c>
      <c r="EA143" s="369" t="str">
        <f ca="1">+IF(OFFSET('Hygiene Data'!$H$11,0,10*ROW('Hygiene Data'!H137))="","",OFFSET('Hygiene Data'!$H$11,0,10*ROW('Hygiene Data'!H137)))</f>
        <v/>
      </c>
      <c r="EB143" s="369" t="str">
        <f ca="1">+IF(OFFSET('Hygiene Data'!$H$12,0,10*ROW('Hygiene Data'!H137))="","",OFFSET('Hygiene Data'!$H$12,0,10*ROW('Hygiene Data'!H137)))</f>
        <v/>
      </c>
      <c r="EC143" s="369" t="str">
        <f ca="1">+IF(OFFSET('Hygiene Data'!$H$13,0,10*ROW('Hygiene Data'!H137))="","",OFFSET('Hygiene Data'!$H$13,0,10*ROW('Hygiene Data'!H137)))</f>
        <v/>
      </c>
      <c r="ED143" s="369" t="str">
        <f ca="1">+IF(OFFSET('Hygiene Data'!$I$11,0,10*ROW('Hygiene Data'!I137))="","",OFFSET('Hygiene Data'!$I$11,0,10*ROW('Hygiene Data'!I137)))</f>
        <v/>
      </c>
      <c r="EE143" s="369" t="str">
        <f ca="1">+IF(OFFSET('Hygiene Data'!$I$12,0,10*ROW('Hygiene Data'!I137))="","",OFFSET('Hygiene Data'!$I$12,0,10*ROW('Hygiene Data'!I137)))</f>
        <v/>
      </c>
      <c r="EF143" s="369" t="str">
        <f ca="1">+IF(OFFSET('Hygiene Data'!$I$13,0,10*ROW('Hygiene Data'!I137))="","",OFFSET('Hygiene Data'!$I$13,0,10*ROW('Hygiene Data'!I137)))</f>
        <v/>
      </c>
    </row>
    <row r="144" spans="1:136" x14ac:dyDescent="0.25">
      <c r="A144" s="478" t="str">
        <f ca="1">+IF(OFFSET('Water Data'!$B$2,0,10*ROW('Water Data'!E138))="","",OFFSET('Water Data'!$B$2,0,10*ROW('Water Data'!E138)))</f>
        <v/>
      </c>
      <c r="B144" s="47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5" t="str">
        <f t="shared" ca="1" si="2"/>
        <v/>
      </c>
      <c r="D144" s="50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9" t="str">
        <f ca="1">+IF(OFFSET('Water Data'!$D$27,0,10*ROW('Water Data'!D138))="","",OFFSET('Water Data'!$D$27,0,10*ROW('Water Data'!D138)))</f>
        <v/>
      </c>
      <c r="BT144" s="369" t="str">
        <f ca="1">+IF(OFFSET('Water Data'!$D$28,0,10*ROW('Water Data'!D138))="","",OFFSET('Water Data'!$D$28,0,10*ROW('Water Data'!D138)))</f>
        <v/>
      </c>
      <c r="BU144" s="369" t="str">
        <f ca="1">+IF(OFFSET('Water Data'!$D$29,0,10*ROW('Water Data'!D138))="","",OFFSET('Water Data'!$D$29,0,10*ROW('Water Data'!D138)))</f>
        <v/>
      </c>
      <c r="BV144" s="369" t="str">
        <f ca="1">+IF(OFFSET('Water Data'!$E$27,0,10*ROW('Water Data'!E138))="","",OFFSET('Water Data'!$E$27,0,10*ROW('Water Data'!E138)))</f>
        <v/>
      </c>
      <c r="BW144" s="369" t="str">
        <f ca="1">+IF(OFFSET('Water Data'!$E$28,0,10*ROW('Water Data'!E138))="","",OFFSET('Water Data'!$E$28,0,10*ROW('Water Data'!E138)))</f>
        <v/>
      </c>
      <c r="BX144" s="369" t="str">
        <f ca="1">+IF(OFFSET('Water Data'!$E$29,0,10*ROW('Water Data'!E138))="","",OFFSET('Water Data'!$E$29,0,10*ROW('Water Data'!E138)))</f>
        <v/>
      </c>
      <c r="BY144" s="369" t="str">
        <f ca="1">+IF(OFFSET('Water Data'!$F$27,0,10*ROW('Water Data'!F138))="","",OFFSET('Water Data'!$F$27,0,10*ROW('Water Data'!F138)))</f>
        <v/>
      </c>
      <c r="BZ144" s="369" t="str">
        <f ca="1">+IF(OFFSET('Water Data'!$F$28,0,10*ROW('Water Data'!F138))="","",OFFSET('Water Data'!$F$28,0,10*ROW('Water Data'!F138)))</f>
        <v/>
      </c>
      <c r="CA144" s="369" t="str">
        <f ca="1">+IF(OFFSET('Water Data'!$F$29,0,10*ROW('Water Data'!F138))="","",OFFSET('Water Data'!$F$29,0,10*ROW('Water Data'!F138)))</f>
        <v/>
      </c>
      <c r="CB144" s="369" t="str">
        <f ca="1">+IF(OFFSET('Water Data'!$G$27,0,10*ROW('Water Data'!G138))="","",OFFSET('Water Data'!$G$27,0,10*ROW('Water Data'!G138)))</f>
        <v/>
      </c>
      <c r="CC144" s="369" t="str">
        <f ca="1">+IF(OFFSET('Water Data'!$G$28,0,10*ROW('Water Data'!G138))="","",OFFSET('Water Data'!$G$28,0,10*ROW('Water Data'!G138)))</f>
        <v/>
      </c>
      <c r="CD144" s="369" t="str">
        <f ca="1">+IF(OFFSET('Water Data'!$G$29,0,10*ROW('Water Data'!G138))="","",OFFSET('Water Data'!$G$29,0,10*ROW('Water Data'!G138)))</f>
        <v/>
      </c>
      <c r="CE144" s="369" t="str">
        <f ca="1">+IF(OFFSET('Water Data'!$H$27,0,10*ROW('Water Data'!H138))="","",OFFSET('Water Data'!$H$27,0,10*ROW('Water Data'!H138)))</f>
        <v/>
      </c>
      <c r="CF144" s="369" t="str">
        <f ca="1">+IF(OFFSET('Water Data'!$H$28,0,10*ROW('Water Data'!H138))="","",OFFSET('Water Data'!$H$28,0,10*ROW('Water Data'!H138)))</f>
        <v/>
      </c>
      <c r="CG144" s="369" t="str">
        <f ca="1">+IF(OFFSET('Water Data'!$H$29,0,10*ROW('Water Data'!H138))="","",OFFSET('Water Data'!$H$29,0,10*ROW('Water Data'!H138)))</f>
        <v/>
      </c>
      <c r="CH144" s="369" t="str">
        <f ca="1">+IF(OFFSET('Water Data'!$I$27,0,10*ROW('Water Data'!I138))="","",OFFSET('Water Data'!$I$27,0,10*ROW('Water Data'!I138)))</f>
        <v/>
      </c>
      <c r="CI144" s="369" t="str">
        <f ca="1">+IF(OFFSET('Water Data'!$I$28,0,10*ROW('Water Data'!I138))="","",OFFSET('Water Data'!$I$28,0,10*ROW('Water Data'!I138)))</f>
        <v/>
      </c>
      <c r="CJ144" s="369" t="str">
        <f ca="1">+IF(OFFSET('Water Data'!$I$29,0,10*ROW('Water Data'!I138))="","",OFFSET('Water Data'!$I$29,0,10*ROW('Water Data'!I138)))</f>
        <v/>
      </c>
      <c r="CK144" s="369" t="str">
        <f ca="1">+IF(OFFSET('Sanitation Data'!$D$28,0,10*ROW('Sanitation Data'!D138))="","",OFFSET('Sanitation Data'!$D$28,0,10*ROW('Sanitation Data'!D138)))</f>
        <v/>
      </c>
      <c r="CL144" s="369" t="str">
        <f ca="1">+IF(OFFSET('Sanitation Data'!$D$29,0,10*ROW('Sanitation Data'!D138))="","",OFFSET('Sanitation Data'!$D$29,0,10*ROW('Sanitation Data'!D138)))</f>
        <v/>
      </c>
      <c r="CM144" s="369" t="str">
        <f ca="1">+IF(OFFSET('Sanitation Data'!$D$30,0,10*ROW('Sanitation Data'!D138))="","",OFFSET('Sanitation Data'!$D$30,0,10*ROW('Sanitation Data'!D138)))</f>
        <v/>
      </c>
      <c r="CN144" s="369" t="str">
        <f ca="1">+IF(OFFSET('Sanitation Data'!$D$31,0,10*ROW('Sanitation Data'!D138))="","",OFFSET('Sanitation Data'!$D$31,0,10*ROW('Sanitation Data'!D138)))</f>
        <v/>
      </c>
      <c r="CO144" s="369" t="str">
        <f ca="1">+IF(OFFSET('Sanitation Data'!$D$32,0,10*ROW('Sanitation Data'!D138))="","",OFFSET('Sanitation Data'!$D$32,0,10*ROW('Sanitation Data'!D138)))</f>
        <v/>
      </c>
      <c r="CP144" s="369" t="str">
        <f ca="1">+IF(OFFSET('Sanitation Data'!$E$28,0,10*ROW('Sanitation Data'!E138))="","",OFFSET('Sanitation Data'!$E$28,0,10*ROW('Sanitation Data'!E138)))</f>
        <v/>
      </c>
      <c r="CQ144" s="369" t="str">
        <f ca="1">+IF(OFFSET('Sanitation Data'!$E$29,0,10*ROW('Sanitation Data'!E138))="","",OFFSET('Sanitation Data'!$E$29,0,10*ROW('Sanitation Data'!E138)))</f>
        <v/>
      </c>
      <c r="CR144" s="369" t="str">
        <f ca="1">+IF(OFFSET('Sanitation Data'!$E$30,0,10*ROW('Sanitation Data'!E138))="","",OFFSET('Sanitation Data'!$E$30,0,10*ROW('Sanitation Data'!E138)))</f>
        <v/>
      </c>
      <c r="CS144" s="369" t="str">
        <f ca="1">+IF(OFFSET('Sanitation Data'!$E$31,0,10*ROW('Sanitation Data'!E138))="","",OFFSET('Sanitation Data'!$E$31,0,10*ROW('Sanitation Data'!E138)))</f>
        <v/>
      </c>
      <c r="CT144" s="369" t="str">
        <f ca="1">+IF(OFFSET('Sanitation Data'!$E$32,0,10*ROW('Sanitation Data'!E138))="","",OFFSET('Sanitation Data'!$E$32,0,10*ROW('Sanitation Data'!E138)))</f>
        <v/>
      </c>
      <c r="CU144" s="369" t="str">
        <f ca="1">+IF(OFFSET('Sanitation Data'!$F$28,0,10*ROW('Sanitation Data'!F138))="","",OFFSET('Sanitation Data'!$F$28,0,10*ROW('Sanitation Data'!F138)))</f>
        <v/>
      </c>
      <c r="CV144" s="369" t="str">
        <f ca="1">+IF(OFFSET('Sanitation Data'!$F$29,0,10*ROW('Sanitation Data'!F138))="","",OFFSET('Sanitation Data'!$F$29,0,10*ROW('Sanitation Data'!F138)))</f>
        <v/>
      </c>
      <c r="CW144" s="369" t="str">
        <f ca="1">+IF(OFFSET('Sanitation Data'!$F$30,0,10*ROW('Sanitation Data'!F138))="","",OFFSET('Sanitation Data'!$F$30,0,10*ROW('Sanitation Data'!F138)))</f>
        <v/>
      </c>
      <c r="CX144" s="369" t="str">
        <f ca="1">+IF(OFFSET('Sanitation Data'!$F$31,0,10*ROW('Sanitation Data'!F138))="","",OFFSET('Sanitation Data'!$F$31,0,10*ROW('Sanitation Data'!F138)))</f>
        <v/>
      </c>
      <c r="CY144" s="369" t="str">
        <f ca="1">+IF(OFFSET('Sanitation Data'!$F$32,0,10*ROW('Sanitation Data'!F138))="","",OFFSET('Sanitation Data'!$F$32,0,10*ROW('Sanitation Data'!F138)))</f>
        <v/>
      </c>
      <c r="CZ144" s="369" t="str">
        <f ca="1">+IF(OFFSET('Sanitation Data'!$G$28,0,10*ROW('Sanitation Data'!G138))="","",OFFSET('Sanitation Data'!$G$28,0,10*ROW('Sanitation Data'!G138)))</f>
        <v/>
      </c>
      <c r="DA144" s="369" t="str">
        <f ca="1">+IF(OFFSET('Sanitation Data'!$G$29,0,10*ROW('Sanitation Data'!G138))="","",OFFSET('Sanitation Data'!$G$29,0,10*ROW('Sanitation Data'!G138)))</f>
        <v/>
      </c>
      <c r="DB144" s="369" t="str">
        <f ca="1">+IF(OFFSET('Sanitation Data'!$G$30,0,10*ROW('Sanitation Data'!G138))="","",OFFSET('Sanitation Data'!$G$30,0,10*ROW('Sanitation Data'!G138)))</f>
        <v/>
      </c>
      <c r="DC144" s="369" t="str">
        <f ca="1">+IF(OFFSET('Sanitation Data'!$G$31,0,10*ROW('Sanitation Data'!G138))="","",OFFSET('Sanitation Data'!$G$31,0,10*ROW('Sanitation Data'!G138)))</f>
        <v/>
      </c>
      <c r="DD144" s="369" t="str">
        <f ca="1">+IF(OFFSET('Sanitation Data'!$G$32,0,10*ROW('Sanitation Data'!G138))="","",OFFSET('Sanitation Data'!$G$32,0,10*ROW('Sanitation Data'!G138)))</f>
        <v/>
      </c>
      <c r="DE144" s="369" t="str">
        <f ca="1">+IF(OFFSET('Sanitation Data'!$H$28,0,10*ROW('Sanitation Data'!H138))="","",OFFSET('Sanitation Data'!$H$28,0,10*ROW('Sanitation Data'!H138)))</f>
        <v/>
      </c>
      <c r="DF144" s="369" t="str">
        <f ca="1">+IF(OFFSET('Sanitation Data'!$H$29,0,10*ROW('Sanitation Data'!H138))="","",OFFSET('Sanitation Data'!$H$29,0,10*ROW('Sanitation Data'!H138)))</f>
        <v/>
      </c>
      <c r="DG144" s="369" t="str">
        <f ca="1">+IF(OFFSET('Sanitation Data'!$H$30,0,10*ROW('Sanitation Data'!H138))="","",OFFSET('Sanitation Data'!$H$30,0,10*ROW('Sanitation Data'!H138)))</f>
        <v/>
      </c>
      <c r="DH144" s="369" t="str">
        <f ca="1">+IF(OFFSET('Sanitation Data'!$H$31,0,10*ROW('Sanitation Data'!H138))="","",OFFSET('Sanitation Data'!$H$31,0,10*ROW('Sanitation Data'!H138)))</f>
        <v/>
      </c>
      <c r="DI144" s="369" t="str">
        <f ca="1">+IF(OFFSET('Sanitation Data'!$H$32,0,10*ROW('Sanitation Data'!H138))="","",OFFSET('Sanitation Data'!$H$32,0,10*ROW('Sanitation Data'!H138)))</f>
        <v/>
      </c>
      <c r="DJ144" s="369" t="str">
        <f ca="1">+IF(OFFSET('Sanitation Data'!$I$28,0,10*ROW('Sanitation Data'!I138))="","",OFFSET('Sanitation Data'!$I$28,0,10*ROW('Sanitation Data'!I138)))</f>
        <v/>
      </c>
      <c r="DK144" s="369" t="str">
        <f ca="1">+IF(OFFSET('Sanitation Data'!$I$29,0,10*ROW('Sanitation Data'!I138))="","",OFFSET('Sanitation Data'!$I$29,0,10*ROW('Sanitation Data'!I138)))</f>
        <v/>
      </c>
      <c r="DL144" s="369" t="str">
        <f ca="1">+IF(OFFSET('Sanitation Data'!$I$30,0,10*ROW('Sanitation Data'!I138))="","",OFFSET('Sanitation Data'!$I$30,0,10*ROW('Sanitation Data'!I138)))</f>
        <v/>
      </c>
      <c r="DM144" s="369" t="str">
        <f ca="1">+IF(OFFSET('Sanitation Data'!$I$31,0,10*ROW('Sanitation Data'!I138))="","",OFFSET('Sanitation Data'!$I$31,0,10*ROW('Sanitation Data'!I138)))</f>
        <v/>
      </c>
      <c r="DN144" s="369" t="str">
        <f ca="1">+IF(OFFSET('Sanitation Data'!$I$32,0,10*ROW('Sanitation Data'!I138))="","",OFFSET('Sanitation Data'!$I$32,0,10*ROW('Sanitation Data'!I138)))</f>
        <v/>
      </c>
      <c r="DO144" s="369" t="str">
        <f ca="1">+IF(OFFSET('Hygiene Data'!$D$11,0,10*ROW('Hygiene Data'!D138))="","",OFFSET('Hygiene Data'!$D$11,0,10*ROW('Hygiene Data'!D138)))</f>
        <v/>
      </c>
      <c r="DP144" s="369" t="str">
        <f ca="1">+IF(OFFSET('Hygiene Data'!$D$12,0,10*ROW('Hygiene Data'!D138))="","",OFFSET('Hygiene Data'!$D$12,0,10*ROW('Hygiene Data'!D138)))</f>
        <v/>
      </c>
      <c r="DQ144" s="369" t="str">
        <f ca="1">+IF(OFFSET('Hygiene Data'!$D$13,0,10*ROW('Hygiene Data'!D138))="","",OFFSET('Hygiene Data'!$D$13,0,10*ROW('Hygiene Data'!D138)))</f>
        <v/>
      </c>
      <c r="DR144" s="369" t="str">
        <f ca="1">+IF(OFFSET('Hygiene Data'!$E$11,0,10*ROW('Hygiene Data'!E138))="","",OFFSET('Hygiene Data'!$E$11,0,10*ROW('Hygiene Data'!E138)))</f>
        <v/>
      </c>
      <c r="DS144" s="369" t="str">
        <f ca="1">+IF(OFFSET('Hygiene Data'!$E$12,0,10*ROW('Hygiene Data'!E138))="","",OFFSET('Hygiene Data'!$E$12,0,10*ROW('Hygiene Data'!E138)))</f>
        <v/>
      </c>
      <c r="DT144" s="369" t="str">
        <f ca="1">+IF(OFFSET('Hygiene Data'!$E$13,0,10*ROW('Hygiene Data'!E138))="","",OFFSET('Hygiene Data'!$E$13,0,10*ROW('Hygiene Data'!E138)))</f>
        <v/>
      </c>
      <c r="DU144" s="369" t="str">
        <f ca="1">+IF(OFFSET('Hygiene Data'!$F$11,0,10*ROW('Hygiene Data'!F138))="","",OFFSET('Hygiene Data'!$F$11,0,10*ROW('Hygiene Data'!F138)))</f>
        <v/>
      </c>
      <c r="DV144" s="369" t="str">
        <f ca="1">+IF(OFFSET('Hygiene Data'!$F$12,0,10*ROW('Hygiene Data'!F138))="","",OFFSET('Hygiene Data'!$F$12,0,10*ROW('Hygiene Data'!F138)))</f>
        <v/>
      </c>
      <c r="DW144" s="369" t="str">
        <f ca="1">+IF(OFFSET('Hygiene Data'!$F$13,0,10*ROW('Hygiene Data'!F138))="","",OFFSET('Hygiene Data'!$F$13,0,10*ROW('Hygiene Data'!F138)))</f>
        <v/>
      </c>
      <c r="DX144" s="369" t="str">
        <f ca="1">+IF(OFFSET('Hygiene Data'!$G$11,0,10*ROW('Hygiene Data'!G138))="","",OFFSET('Hygiene Data'!$G$11,0,10*ROW('Hygiene Data'!G138)))</f>
        <v/>
      </c>
      <c r="DY144" s="369" t="str">
        <f ca="1">+IF(OFFSET('Hygiene Data'!$G$12,0,10*ROW('Hygiene Data'!G138))="","",OFFSET('Hygiene Data'!$G$12,0,10*ROW('Hygiene Data'!G138)))</f>
        <v/>
      </c>
      <c r="DZ144" s="369" t="str">
        <f ca="1">+IF(OFFSET('Hygiene Data'!$G$13,0,10*ROW('Hygiene Data'!G138))="","",OFFSET('Hygiene Data'!$G$13,0,10*ROW('Hygiene Data'!G138)))</f>
        <v/>
      </c>
      <c r="EA144" s="369" t="str">
        <f ca="1">+IF(OFFSET('Hygiene Data'!$H$11,0,10*ROW('Hygiene Data'!H138))="","",OFFSET('Hygiene Data'!$H$11,0,10*ROW('Hygiene Data'!H138)))</f>
        <v/>
      </c>
      <c r="EB144" s="369" t="str">
        <f ca="1">+IF(OFFSET('Hygiene Data'!$H$12,0,10*ROW('Hygiene Data'!H138))="","",OFFSET('Hygiene Data'!$H$12,0,10*ROW('Hygiene Data'!H138)))</f>
        <v/>
      </c>
      <c r="EC144" s="369" t="str">
        <f ca="1">+IF(OFFSET('Hygiene Data'!$H$13,0,10*ROW('Hygiene Data'!H138))="","",OFFSET('Hygiene Data'!$H$13,0,10*ROW('Hygiene Data'!H138)))</f>
        <v/>
      </c>
      <c r="ED144" s="369" t="str">
        <f ca="1">+IF(OFFSET('Hygiene Data'!$I$11,0,10*ROW('Hygiene Data'!I138))="","",OFFSET('Hygiene Data'!$I$11,0,10*ROW('Hygiene Data'!I138)))</f>
        <v/>
      </c>
      <c r="EE144" s="369" t="str">
        <f ca="1">+IF(OFFSET('Hygiene Data'!$I$12,0,10*ROW('Hygiene Data'!I138))="","",OFFSET('Hygiene Data'!$I$12,0,10*ROW('Hygiene Data'!I138)))</f>
        <v/>
      </c>
      <c r="EF144" s="369" t="str">
        <f ca="1">+IF(OFFSET('Hygiene Data'!$I$13,0,10*ROW('Hygiene Data'!I138))="","",OFFSET('Hygiene Data'!$I$13,0,10*ROW('Hygiene Data'!I138)))</f>
        <v/>
      </c>
    </row>
    <row r="145" spans="1:136" x14ac:dyDescent="0.25">
      <c r="A145" s="478" t="str">
        <f ca="1">+IF(OFFSET('Water Data'!$B$2,0,10*ROW('Water Data'!E139))="","",OFFSET('Water Data'!$B$2,0,10*ROW('Water Data'!E139)))</f>
        <v/>
      </c>
      <c r="B145" s="47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5" t="str">
        <f t="shared" ca="1" si="2"/>
        <v/>
      </c>
      <c r="D145" s="50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9" t="str">
        <f ca="1">+IF(OFFSET('Water Data'!$D$27,0,10*ROW('Water Data'!D139))="","",OFFSET('Water Data'!$D$27,0,10*ROW('Water Data'!D139)))</f>
        <v/>
      </c>
      <c r="BT145" s="369" t="str">
        <f ca="1">+IF(OFFSET('Water Data'!$D$28,0,10*ROW('Water Data'!D139))="","",OFFSET('Water Data'!$D$28,0,10*ROW('Water Data'!D139)))</f>
        <v/>
      </c>
      <c r="BU145" s="369" t="str">
        <f ca="1">+IF(OFFSET('Water Data'!$D$29,0,10*ROW('Water Data'!D139))="","",OFFSET('Water Data'!$D$29,0,10*ROW('Water Data'!D139)))</f>
        <v/>
      </c>
      <c r="BV145" s="369" t="str">
        <f ca="1">+IF(OFFSET('Water Data'!$E$27,0,10*ROW('Water Data'!E139))="","",OFFSET('Water Data'!$E$27,0,10*ROW('Water Data'!E139)))</f>
        <v/>
      </c>
      <c r="BW145" s="369" t="str">
        <f ca="1">+IF(OFFSET('Water Data'!$E$28,0,10*ROW('Water Data'!E139))="","",OFFSET('Water Data'!$E$28,0,10*ROW('Water Data'!E139)))</f>
        <v/>
      </c>
      <c r="BX145" s="369" t="str">
        <f ca="1">+IF(OFFSET('Water Data'!$E$29,0,10*ROW('Water Data'!E139))="","",OFFSET('Water Data'!$E$29,0,10*ROW('Water Data'!E139)))</f>
        <v/>
      </c>
      <c r="BY145" s="369" t="str">
        <f ca="1">+IF(OFFSET('Water Data'!$F$27,0,10*ROW('Water Data'!F139))="","",OFFSET('Water Data'!$F$27,0,10*ROW('Water Data'!F139)))</f>
        <v/>
      </c>
      <c r="BZ145" s="369" t="str">
        <f ca="1">+IF(OFFSET('Water Data'!$F$28,0,10*ROW('Water Data'!F139))="","",OFFSET('Water Data'!$F$28,0,10*ROW('Water Data'!F139)))</f>
        <v/>
      </c>
      <c r="CA145" s="369" t="str">
        <f ca="1">+IF(OFFSET('Water Data'!$F$29,0,10*ROW('Water Data'!F139))="","",OFFSET('Water Data'!$F$29,0,10*ROW('Water Data'!F139)))</f>
        <v/>
      </c>
      <c r="CB145" s="369" t="str">
        <f ca="1">+IF(OFFSET('Water Data'!$G$27,0,10*ROW('Water Data'!G139))="","",OFFSET('Water Data'!$G$27,0,10*ROW('Water Data'!G139)))</f>
        <v/>
      </c>
      <c r="CC145" s="369" t="str">
        <f ca="1">+IF(OFFSET('Water Data'!$G$28,0,10*ROW('Water Data'!G139))="","",OFFSET('Water Data'!$G$28,0,10*ROW('Water Data'!G139)))</f>
        <v/>
      </c>
      <c r="CD145" s="369" t="str">
        <f ca="1">+IF(OFFSET('Water Data'!$G$29,0,10*ROW('Water Data'!G139))="","",OFFSET('Water Data'!$G$29,0,10*ROW('Water Data'!G139)))</f>
        <v/>
      </c>
      <c r="CE145" s="369" t="str">
        <f ca="1">+IF(OFFSET('Water Data'!$H$27,0,10*ROW('Water Data'!H139))="","",OFFSET('Water Data'!$H$27,0,10*ROW('Water Data'!H139)))</f>
        <v/>
      </c>
      <c r="CF145" s="369" t="str">
        <f ca="1">+IF(OFFSET('Water Data'!$H$28,0,10*ROW('Water Data'!H139))="","",OFFSET('Water Data'!$H$28,0,10*ROW('Water Data'!H139)))</f>
        <v/>
      </c>
      <c r="CG145" s="369" t="str">
        <f ca="1">+IF(OFFSET('Water Data'!$H$29,0,10*ROW('Water Data'!H139))="","",OFFSET('Water Data'!$H$29,0,10*ROW('Water Data'!H139)))</f>
        <v/>
      </c>
      <c r="CH145" s="369" t="str">
        <f ca="1">+IF(OFFSET('Water Data'!$I$27,0,10*ROW('Water Data'!I139))="","",OFFSET('Water Data'!$I$27,0,10*ROW('Water Data'!I139)))</f>
        <v/>
      </c>
      <c r="CI145" s="369" t="str">
        <f ca="1">+IF(OFFSET('Water Data'!$I$28,0,10*ROW('Water Data'!I139))="","",OFFSET('Water Data'!$I$28,0,10*ROW('Water Data'!I139)))</f>
        <v/>
      </c>
      <c r="CJ145" s="369" t="str">
        <f ca="1">+IF(OFFSET('Water Data'!$I$29,0,10*ROW('Water Data'!I139))="","",OFFSET('Water Data'!$I$29,0,10*ROW('Water Data'!I139)))</f>
        <v/>
      </c>
      <c r="CK145" s="369" t="str">
        <f ca="1">+IF(OFFSET('Sanitation Data'!$D$28,0,10*ROW('Sanitation Data'!D139))="","",OFFSET('Sanitation Data'!$D$28,0,10*ROW('Sanitation Data'!D139)))</f>
        <v/>
      </c>
      <c r="CL145" s="369" t="str">
        <f ca="1">+IF(OFFSET('Sanitation Data'!$D$29,0,10*ROW('Sanitation Data'!D139))="","",OFFSET('Sanitation Data'!$D$29,0,10*ROW('Sanitation Data'!D139)))</f>
        <v/>
      </c>
      <c r="CM145" s="369" t="str">
        <f ca="1">+IF(OFFSET('Sanitation Data'!$D$30,0,10*ROW('Sanitation Data'!D139))="","",OFFSET('Sanitation Data'!$D$30,0,10*ROW('Sanitation Data'!D139)))</f>
        <v/>
      </c>
      <c r="CN145" s="369" t="str">
        <f ca="1">+IF(OFFSET('Sanitation Data'!$D$31,0,10*ROW('Sanitation Data'!D139))="","",OFFSET('Sanitation Data'!$D$31,0,10*ROW('Sanitation Data'!D139)))</f>
        <v/>
      </c>
      <c r="CO145" s="369" t="str">
        <f ca="1">+IF(OFFSET('Sanitation Data'!$D$32,0,10*ROW('Sanitation Data'!D139))="","",OFFSET('Sanitation Data'!$D$32,0,10*ROW('Sanitation Data'!D139)))</f>
        <v/>
      </c>
      <c r="CP145" s="369" t="str">
        <f ca="1">+IF(OFFSET('Sanitation Data'!$E$28,0,10*ROW('Sanitation Data'!E139))="","",OFFSET('Sanitation Data'!$E$28,0,10*ROW('Sanitation Data'!E139)))</f>
        <v/>
      </c>
      <c r="CQ145" s="369" t="str">
        <f ca="1">+IF(OFFSET('Sanitation Data'!$E$29,0,10*ROW('Sanitation Data'!E139))="","",OFFSET('Sanitation Data'!$E$29,0,10*ROW('Sanitation Data'!E139)))</f>
        <v/>
      </c>
      <c r="CR145" s="369" t="str">
        <f ca="1">+IF(OFFSET('Sanitation Data'!$E$30,0,10*ROW('Sanitation Data'!E139))="","",OFFSET('Sanitation Data'!$E$30,0,10*ROW('Sanitation Data'!E139)))</f>
        <v/>
      </c>
      <c r="CS145" s="369" t="str">
        <f ca="1">+IF(OFFSET('Sanitation Data'!$E$31,0,10*ROW('Sanitation Data'!E139))="","",OFFSET('Sanitation Data'!$E$31,0,10*ROW('Sanitation Data'!E139)))</f>
        <v/>
      </c>
      <c r="CT145" s="369" t="str">
        <f ca="1">+IF(OFFSET('Sanitation Data'!$E$32,0,10*ROW('Sanitation Data'!E139))="","",OFFSET('Sanitation Data'!$E$32,0,10*ROW('Sanitation Data'!E139)))</f>
        <v/>
      </c>
      <c r="CU145" s="369" t="str">
        <f ca="1">+IF(OFFSET('Sanitation Data'!$F$28,0,10*ROW('Sanitation Data'!F139))="","",OFFSET('Sanitation Data'!$F$28,0,10*ROW('Sanitation Data'!F139)))</f>
        <v/>
      </c>
      <c r="CV145" s="369" t="str">
        <f ca="1">+IF(OFFSET('Sanitation Data'!$F$29,0,10*ROW('Sanitation Data'!F139))="","",OFFSET('Sanitation Data'!$F$29,0,10*ROW('Sanitation Data'!F139)))</f>
        <v/>
      </c>
      <c r="CW145" s="369" t="str">
        <f ca="1">+IF(OFFSET('Sanitation Data'!$F$30,0,10*ROW('Sanitation Data'!F139))="","",OFFSET('Sanitation Data'!$F$30,0,10*ROW('Sanitation Data'!F139)))</f>
        <v/>
      </c>
      <c r="CX145" s="369" t="str">
        <f ca="1">+IF(OFFSET('Sanitation Data'!$F$31,0,10*ROW('Sanitation Data'!F139))="","",OFFSET('Sanitation Data'!$F$31,0,10*ROW('Sanitation Data'!F139)))</f>
        <v/>
      </c>
      <c r="CY145" s="369" t="str">
        <f ca="1">+IF(OFFSET('Sanitation Data'!$F$32,0,10*ROW('Sanitation Data'!F139))="","",OFFSET('Sanitation Data'!$F$32,0,10*ROW('Sanitation Data'!F139)))</f>
        <v/>
      </c>
      <c r="CZ145" s="369" t="str">
        <f ca="1">+IF(OFFSET('Sanitation Data'!$G$28,0,10*ROW('Sanitation Data'!G139))="","",OFFSET('Sanitation Data'!$G$28,0,10*ROW('Sanitation Data'!G139)))</f>
        <v/>
      </c>
      <c r="DA145" s="369" t="str">
        <f ca="1">+IF(OFFSET('Sanitation Data'!$G$29,0,10*ROW('Sanitation Data'!G139))="","",OFFSET('Sanitation Data'!$G$29,0,10*ROW('Sanitation Data'!G139)))</f>
        <v/>
      </c>
      <c r="DB145" s="369" t="str">
        <f ca="1">+IF(OFFSET('Sanitation Data'!$G$30,0,10*ROW('Sanitation Data'!G139))="","",OFFSET('Sanitation Data'!$G$30,0,10*ROW('Sanitation Data'!G139)))</f>
        <v/>
      </c>
      <c r="DC145" s="369" t="str">
        <f ca="1">+IF(OFFSET('Sanitation Data'!$G$31,0,10*ROW('Sanitation Data'!G139))="","",OFFSET('Sanitation Data'!$G$31,0,10*ROW('Sanitation Data'!G139)))</f>
        <v/>
      </c>
      <c r="DD145" s="369" t="str">
        <f ca="1">+IF(OFFSET('Sanitation Data'!$G$32,0,10*ROW('Sanitation Data'!G139))="","",OFFSET('Sanitation Data'!$G$32,0,10*ROW('Sanitation Data'!G139)))</f>
        <v/>
      </c>
      <c r="DE145" s="369" t="str">
        <f ca="1">+IF(OFFSET('Sanitation Data'!$H$28,0,10*ROW('Sanitation Data'!H139))="","",OFFSET('Sanitation Data'!$H$28,0,10*ROW('Sanitation Data'!H139)))</f>
        <v/>
      </c>
      <c r="DF145" s="369" t="str">
        <f ca="1">+IF(OFFSET('Sanitation Data'!$H$29,0,10*ROW('Sanitation Data'!H139))="","",OFFSET('Sanitation Data'!$H$29,0,10*ROW('Sanitation Data'!H139)))</f>
        <v/>
      </c>
      <c r="DG145" s="369" t="str">
        <f ca="1">+IF(OFFSET('Sanitation Data'!$H$30,0,10*ROW('Sanitation Data'!H139))="","",OFFSET('Sanitation Data'!$H$30,0,10*ROW('Sanitation Data'!H139)))</f>
        <v/>
      </c>
      <c r="DH145" s="369" t="str">
        <f ca="1">+IF(OFFSET('Sanitation Data'!$H$31,0,10*ROW('Sanitation Data'!H139))="","",OFFSET('Sanitation Data'!$H$31,0,10*ROW('Sanitation Data'!H139)))</f>
        <v/>
      </c>
      <c r="DI145" s="369" t="str">
        <f ca="1">+IF(OFFSET('Sanitation Data'!$H$32,0,10*ROW('Sanitation Data'!H139))="","",OFFSET('Sanitation Data'!$H$32,0,10*ROW('Sanitation Data'!H139)))</f>
        <v/>
      </c>
      <c r="DJ145" s="369" t="str">
        <f ca="1">+IF(OFFSET('Sanitation Data'!$I$28,0,10*ROW('Sanitation Data'!I139))="","",OFFSET('Sanitation Data'!$I$28,0,10*ROW('Sanitation Data'!I139)))</f>
        <v/>
      </c>
      <c r="DK145" s="369" t="str">
        <f ca="1">+IF(OFFSET('Sanitation Data'!$I$29,0,10*ROW('Sanitation Data'!I139))="","",OFFSET('Sanitation Data'!$I$29,0,10*ROW('Sanitation Data'!I139)))</f>
        <v/>
      </c>
      <c r="DL145" s="369" t="str">
        <f ca="1">+IF(OFFSET('Sanitation Data'!$I$30,0,10*ROW('Sanitation Data'!I139))="","",OFFSET('Sanitation Data'!$I$30,0,10*ROW('Sanitation Data'!I139)))</f>
        <v/>
      </c>
      <c r="DM145" s="369" t="str">
        <f ca="1">+IF(OFFSET('Sanitation Data'!$I$31,0,10*ROW('Sanitation Data'!I139))="","",OFFSET('Sanitation Data'!$I$31,0,10*ROW('Sanitation Data'!I139)))</f>
        <v/>
      </c>
      <c r="DN145" s="369" t="str">
        <f ca="1">+IF(OFFSET('Sanitation Data'!$I$32,0,10*ROW('Sanitation Data'!I139))="","",OFFSET('Sanitation Data'!$I$32,0,10*ROW('Sanitation Data'!I139)))</f>
        <v/>
      </c>
      <c r="DO145" s="369" t="str">
        <f ca="1">+IF(OFFSET('Hygiene Data'!$D$11,0,10*ROW('Hygiene Data'!D139))="","",OFFSET('Hygiene Data'!$D$11,0,10*ROW('Hygiene Data'!D139)))</f>
        <v/>
      </c>
      <c r="DP145" s="369" t="str">
        <f ca="1">+IF(OFFSET('Hygiene Data'!$D$12,0,10*ROW('Hygiene Data'!D139))="","",OFFSET('Hygiene Data'!$D$12,0,10*ROW('Hygiene Data'!D139)))</f>
        <v/>
      </c>
      <c r="DQ145" s="369" t="str">
        <f ca="1">+IF(OFFSET('Hygiene Data'!$D$13,0,10*ROW('Hygiene Data'!D139))="","",OFFSET('Hygiene Data'!$D$13,0,10*ROW('Hygiene Data'!D139)))</f>
        <v/>
      </c>
      <c r="DR145" s="369" t="str">
        <f ca="1">+IF(OFFSET('Hygiene Data'!$E$11,0,10*ROW('Hygiene Data'!E139))="","",OFFSET('Hygiene Data'!$E$11,0,10*ROW('Hygiene Data'!E139)))</f>
        <v/>
      </c>
      <c r="DS145" s="369" t="str">
        <f ca="1">+IF(OFFSET('Hygiene Data'!$E$12,0,10*ROW('Hygiene Data'!E139))="","",OFFSET('Hygiene Data'!$E$12,0,10*ROW('Hygiene Data'!E139)))</f>
        <v/>
      </c>
      <c r="DT145" s="369" t="str">
        <f ca="1">+IF(OFFSET('Hygiene Data'!$E$13,0,10*ROW('Hygiene Data'!E139))="","",OFFSET('Hygiene Data'!$E$13,0,10*ROW('Hygiene Data'!E139)))</f>
        <v/>
      </c>
      <c r="DU145" s="369" t="str">
        <f ca="1">+IF(OFFSET('Hygiene Data'!$F$11,0,10*ROW('Hygiene Data'!F139))="","",OFFSET('Hygiene Data'!$F$11,0,10*ROW('Hygiene Data'!F139)))</f>
        <v/>
      </c>
      <c r="DV145" s="369" t="str">
        <f ca="1">+IF(OFFSET('Hygiene Data'!$F$12,0,10*ROW('Hygiene Data'!F139))="","",OFFSET('Hygiene Data'!$F$12,0,10*ROW('Hygiene Data'!F139)))</f>
        <v/>
      </c>
      <c r="DW145" s="369" t="str">
        <f ca="1">+IF(OFFSET('Hygiene Data'!$F$13,0,10*ROW('Hygiene Data'!F139))="","",OFFSET('Hygiene Data'!$F$13,0,10*ROW('Hygiene Data'!F139)))</f>
        <v/>
      </c>
      <c r="DX145" s="369" t="str">
        <f ca="1">+IF(OFFSET('Hygiene Data'!$G$11,0,10*ROW('Hygiene Data'!G139))="","",OFFSET('Hygiene Data'!$G$11,0,10*ROW('Hygiene Data'!G139)))</f>
        <v/>
      </c>
      <c r="DY145" s="369" t="str">
        <f ca="1">+IF(OFFSET('Hygiene Data'!$G$12,0,10*ROW('Hygiene Data'!G139))="","",OFFSET('Hygiene Data'!$G$12,0,10*ROW('Hygiene Data'!G139)))</f>
        <v/>
      </c>
      <c r="DZ145" s="369" t="str">
        <f ca="1">+IF(OFFSET('Hygiene Data'!$G$13,0,10*ROW('Hygiene Data'!G139))="","",OFFSET('Hygiene Data'!$G$13,0,10*ROW('Hygiene Data'!G139)))</f>
        <v/>
      </c>
      <c r="EA145" s="369" t="str">
        <f ca="1">+IF(OFFSET('Hygiene Data'!$H$11,0,10*ROW('Hygiene Data'!H139))="","",OFFSET('Hygiene Data'!$H$11,0,10*ROW('Hygiene Data'!H139)))</f>
        <v/>
      </c>
      <c r="EB145" s="369" t="str">
        <f ca="1">+IF(OFFSET('Hygiene Data'!$H$12,0,10*ROW('Hygiene Data'!H139))="","",OFFSET('Hygiene Data'!$H$12,0,10*ROW('Hygiene Data'!H139)))</f>
        <v/>
      </c>
      <c r="EC145" s="369" t="str">
        <f ca="1">+IF(OFFSET('Hygiene Data'!$H$13,0,10*ROW('Hygiene Data'!H139))="","",OFFSET('Hygiene Data'!$H$13,0,10*ROW('Hygiene Data'!H139)))</f>
        <v/>
      </c>
      <c r="ED145" s="369" t="str">
        <f ca="1">+IF(OFFSET('Hygiene Data'!$I$11,0,10*ROW('Hygiene Data'!I139))="","",OFFSET('Hygiene Data'!$I$11,0,10*ROW('Hygiene Data'!I139)))</f>
        <v/>
      </c>
      <c r="EE145" s="369" t="str">
        <f ca="1">+IF(OFFSET('Hygiene Data'!$I$12,0,10*ROW('Hygiene Data'!I139))="","",OFFSET('Hygiene Data'!$I$12,0,10*ROW('Hygiene Data'!I139)))</f>
        <v/>
      </c>
      <c r="EF145" s="369" t="str">
        <f ca="1">+IF(OFFSET('Hygiene Data'!$I$13,0,10*ROW('Hygiene Data'!I139))="","",OFFSET('Hygiene Data'!$I$13,0,10*ROW('Hygiene Data'!I139)))</f>
        <v/>
      </c>
    </row>
    <row r="146" spans="1:136" x14ac:dyDescent="0.25">
      <c r="A146" s="478" t="str">
        <f ca="1">+IF(OFFSET('Water Data'!$B$2,0,10*ROW('Water Data'!E140))="","",OFFSET('Water Data'!$B$2,0,10*ROW('Water Data'!E140)))</f>
        <v/>
      </c>
      <c r="B146" s="47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5" t="str">
        <f t="shared" ca="1" si="2"/>
        <v/>
      </c>
      <c r="D146" s="50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9" t="str">
        <f ca="1">+IF(OFFSET('Water Data'!$D$27,0,10*ROW('Water Data'!D140))="","",OFFSET('Water Data'!$D$27,0,10*ROW('Water Data'!D140)))</f>
        <v/>
      </c>
      <c r="BT146" s="369" t="str">
        <f ca="1">+IF(OFFSET('Water Data'!$D$28,0,10*ROW('Water Data'!D140))="","",OFFSET('Water Data'!$D$28,0,10*ROW('Water Data'!D140)))</f>
        <v/>
      </c>
      <c r="BU146" s="369" t="str">
        <f ca="1">+IF(OFFSET('Water Data'!$D$29,0,10*ROW('Water Data'!D140))="","",OFFSET('Water Data'!$D$29,0,10*ROW('Water Data'!D140)))</f>
        <v/>
      </c>
      <c r="BV146" s="369" t="str">
        <f ca="1">+IF(OFFSET('Water Data'!$E$27,0,10*ROW('Water Data'!E140))="","",OFFSET('Water Data'!$E$27,0,10*ROW('Water Data'!E140)))</f>
        <v/>
      </c>
      <c r="BW146" s="369" t="str">
        <f ca="1">+IF(OFFSET('Water Data'!$E$28,0,10*ROW('Water Data'!E140))="","",OFFSET('Water Data'!$E$28,0,10*ROW('Water Data'!E140)))</f>
        <v/>
      </c>
      <c r="BX146" s="369" t="str">
        <f ca="1">+IF(OFFSET('Water Data'!$E$29,0,10*ROW('Water Data'!E140))="","",OFFSET('Water Data'!$E$29,0,10*ROW('Water Data'!E140)))</f>
        <v/>
      </c>
      <c r="BY146" s="369" t="str">
        <f ca="1">+IF(OFFSET('Water Data'!$F$27,0,10*ROW('Water Data'!F140))="","",OFFSET('Water Data'!$F$27,0,10*ROW('Water Data'!F140)))</f>
        <v/>
      </c>
      <c r="BZ146" s="369" t="str">
        <f ca="1">+IF(OFFSET('Water Data'!$F$28,0,10*ROW('Water Data'!F140))="","",OFFSET('Water Data'!$F$28,0,10*ROW('Water Data'!F140)))</f>
        <v/>
      </c>
      <c r="CA146" s="369" t="str">
        <f ca="1">+IF(OFFSET('Water Data'!$F$29,0,10*ROW('Water Data'!F140))="","",OFFSET('Water Data'!$F$29,0,10*ROW('Water Data'!F140)))</f>
        <v/>
      </c>
      <c r="CB146" s="369" t="str">
        <f ca="1">+IF(OFFSET('Water Data'!$G$27,0,10*ROW('Water Data'!G140))="","",OFFSET('Water Data'!$G$27,0,10*ROW('Water Data'!G140)))</f>
        <v/>
      </c>
      <c r="CC146" s="369" t="str">
        <f ca="1">+IF(OFFSET('Water Data'!$G$28,0,10*ROW('Water Data'!G140))="","",OFFSET('Water Data'!$G$28,0,10*ROW('Water Data'!G140)))</f>
        <v/>
      </c>
      <c r="CD146" s="369" t="str">
        <f ca="1">+IF(OFFSET('Water Data'!$G$29,0,10*ROW('Water Data'!G140))="","",OFFSET('Water Data'!$G$29,0,10*ROW('Water Data'!G140)))</f>
        <v/>
      </c>
      <c r="CE146" s="369" t="str">
        <f ca="1">+IF(OFFSET('Water Data'!$H$27,0,10*ROW('Water Data'!H140))="","",OFFSET('Water Data'!$H$27,0,10*ROW('Water Data'!H140)))</f>
        <v/>
      </c>
      <c r="CF146" s="369" t="str">
        <f ca="1">+IF(OFFSET('Water Data'!$H$28,0,10*ROW('Water Data'!H140))="","",OFFSET('Water Data'!$H$28,0,10*ROW('Water Data'!H140)))</f>
        <v/>
      </c>
      <c r="CG146" s="369" t="str">
        <f ca="1">+IF(OFFSET('Water Data'!$H$29,0,10*ROW('Water Data'!H140))="","",OFFSET('Water Data'!$H$29,0,10*ROW('Water Data'!H140)))</f>
        <v/>
      </c>
      <c r="CH146" s="369" t="str">
        <f ca="1">+IF(OFFSET('Water Data'!$I$27,0,10*ROW('Water Data'!I140))="","",OFFSET('Water Data'!$I$27,0,10*ROW('Water Data'!I140)))</f>
        <v/>
      </c>
      <c r="CI146" s="369" t="str">
        <f ca="1">+IF(OFFSET('Water Data'!$I$28,0,10*ROW('Water Data'!I140))="","",OFFSET('Water Data'!$I$28,0,10*ROW('Water Data'!I140)))</f>
        <v/>
      </c>
      <c r="CJ146" s="369" t="str">
        <f ca="1">+IF(OFFSET('Water Data'!$I$29,0,10*ROW('Water Data'!I140))="","",OFFSET('Water Data'!$I$29,0,10*ROW('Water Data'!I140)))</f>
        <v/>
      </c>
      <c r="CK146" s="369" t="str">
        <f ca="1">+IF(OFFSET('Sanitation Data'!$D$28,0,10*ROW('Sanitation Data'!D140))="","",OFFSET('Sanitation Data'!$D$28,0,10*ROW('Sanitation Data'!D140)))</f>
        <v/>
      </c>
      <c r="CL146" s="369" t="str">
        <f ca="1">+IF(OFFSET('Sanitation Data'!$D$29,0,10*ROW('Sanitation Data'!D140))="","",OFFSET('Sanitation Data'!$D$29,0,10*ROW('Sanitation Data'!D140)))</f>
        <v/>
      </c>
      <c r="CM146" s="369" t="str">
        <f ca="1">+IF(OFFSET('Sanitation Data'!$D$30,0,10*ROW('Sanitation Data'!D140))="","",OFFSET('Sanitation Data'!$D$30,0,10*ROW('Sanitation Data'!D140)))</f>
        <v/>
      </c>
      <c r="CN146" s="369" t="str">
        <f ca="1">+IF(OFFSET('Sanitation Data'!$D$31,0,10*ROW('Sanitation Data'!D140))="","",OFFSET('Sanitation Data'!$D$31,0,10*ROW('Sanitation Data'!D140)))</f>
        <v/>
      </c>
      <c r="CO146" s="369" t="str">
        <f ca="1">+IF(OFFSET('Sanitation Data'!$D$32,0,10*ROW('Sanitation Data'!D140))="","",OFFSET('Sanitation Data'!$D$32,0,10*ROW('Sanitation Data'!D140)))</f>
        <v/>
      </c>
      <c r="CP146" s="369" t="str">
        <f ca="1">+IF(OFFSET('Sanitation Data'!$E$28,0,10*ROW('Sanitation Data'!E140))="","",OFFSET('Sanitation Data'!$E$28,0,10*ROW('Sanitation Data'!E140)))</f>
        <v/>
      </c>
      <c r="CQ146" s="369" t="str">
        <f ca="1">+IF(OFFSET('Sanitation Data'!$E$29,0,10*ROW('Sanitation Data'!E140))="","",OFFSET('Sanitation Data'!$E$29,0,10*ROW('Sanitation Data'!E140)))</f>
        <v/>
      </c>
      <c r="CR146" s="369" t="str">
        <f ca="1">+IF(OFFSET('Sanitation Data'!$E$30,0,10*ROW('Sanitation Data'!E140))="","",OFFSET('Sanitation Data'!$E$30,0,10*ROW('Sanitation Data'!E140)))</f>
        <v/>
      </c>
      <c r="CS146" s="369" t="str">
        <f ca="1">+IF(OFFSET('Sanitation Data'!$E$31,0,10*ROW('Sanitation Data'!E140))="","",OFFSET('Sanitation Data'!$E$31,0,10*ROW('Sanitation Data'!E140)))</f>
        <v/>
      </c>
      <c r="CT146" s="369" t="str">
        <f ca="1">+IF(OFFSET('Sanitation Data'!$E$32,0,10*ROW('Sanitation Data'!E140))="","",OFFSET('Sanitation Data'!$E$32,0,10*ROW('Sanitation Data'!E140)))</f>
        <v/>
      </c>
      <c r="CU146" s="369" t="str">
        <f ca="1">+IF(OFFSET('Sanitation Data'!$F$28,0,10*ROW('Sanitation Data'!F140))="","",OFFSET('Sanitation Data'!$F$28,0,10*ROW('Sanitation Data'!F140)))</f>
        <v/>
      </c>
      <c r="CV146" s="369" t="str">
        <f ca="1">+IF(OFFSET('Sanitation Data'!$F$29,0,10*ROW('Sanitation Data'!F140))="","",OFFSET('Sanitation Data'!$F$29,0,10*ROW('Sanitation Data'!F140)))</f>
        <v/>
      </c>
      <c r="CW146" s="369" t="str">
        <f ca="1">+IF(OFFSET('Sanitation Data'!$F$30,0,10*ROW('Sanitation Data'!F140))="","",OFFSET('Sanitation Data'!$F$30,0,10*ROW('Sanitation Data'!F140)))</f>
        <v/>
      </c>
      <c r="CX146" s="369" t="str">
        <f ca="1">+IF(OFFSET('Sanitation Data'!$F$31,0,10*ROW('Sanitation Data'!F140))="","",OFFSET('Sanitation Data'!$F$31,0,10*ROW('Sanitation Data'!F140)))</f>
        <v/>
      </c>
      <c r="CY146" s="369" t="str">
        <f ca="1">+IF(OFFSET('Sanitation Data'!$F$32,0,10*ROW('Sanitation Data'!F140))="","",OFFSET('Sanitation Data'!$F$32,0,10*ROW('Sanitation Data'!F140)))</f>
        <v/>
      </c>
      <c r="CZ146" s="369" t="str">
        <f ca="1">+IF(OFFSET('Sanitation Data'!$G$28,0,10*ROW('Sanitation Data'!G140))="","",OFFSET('Sanitation Data'!$G$28,0,10*ROW('Sanitation Data'!G140)))</f>
        <v/>
      </c>
      <c r="DA146" s="369" t="str">
        <f ca="1">+IF(OFFSET('Sanitation Data'!$G$29,0,10*ROW('Sanitation Data'!G140))="","",OFFSET('Sanitation Data'!$G$29,0,10*ROW('Sanitation Data'!G140)))</f>
        <v/>
      </c>
      <c r="DB146" s="369" t="str">
        <f ca="1">+IF(OFFSET('Sanitation Data'!$G$30,0,10*ROW('Sanitation Data'!G140))="","",OFFSET('Sanitation Data'!$G$30,0,10*ROW('Sanitation Data'!G140)))</f>
        <v/>
      </c>
      <c r="DC146" s="369" t="str">
        <f ca="1">+IF(OFFSET('Sanitation Data'!$G$31,0,10*ROW('Sanitation Data'!G140))="","",OFFSET('Sanitation Data'!$G$31,0,10*ROW('Sanitation Data'!G140)))</f>
        <v/>
      </c>
      <c r="DD146" s="369" t="str">
        <f ca="1">+IF(OFFSET('Sanitation Data'!$G$32,0,10*ROW('Sanitation Data'!G140))="","",OFFSET('Sanitation Data'!$G$32,0,10*ROW('Sanitation Data'!G140)))</f>
        <v/>
      </c>
      <c r="DE146" s="369" t="str">
        <f ca="1">+IF(OFFSET('Sanitation Data'!$H$28,0,10*ROW('Sanitation Data'!H140))="","",OFFSET('Sanitation Data'!$H$28,0,10*ROW('Sanitation Data'!H140)))</f>
        <v/>
      </c>
      <c r="DF146" s="369" t="str">
        <f ca="1">+IF(OFFSET('Sanitation Data'!$H$29,0,10*ROW('Sanitation Data'!H140))="","",OFFSET('Sanitation Data'!$H$29,0,10*ROW('Sanitation Data'!H140)))</f>
        <v/>
      </c>
      <c r="DG146" s="369" t="str">
        <f ca="1">+IF(OFFSET('Sanitation Data'!$H$30,0,10*ROW('Sanitation Data'!H140))="","",OFFSET('Sanitation Data'!$H$30,0,10*ROW('Sanitation Data'!H140)))</f>
        <v/>
      </c>
      <c r="DH146" s="369" t="str">
        <f ca="1">+IF(OFFSET('Sanitation Data'!$H$31,0,10*ROW('Sanitation Data'!H140))="","",OFFSET('Sanitation Data'!$H$31,0,10*ROW('Sanitation Data'!H140)))</f>
        <v/>
      </c>
      <c r="DI146" s="369" t="str">
        <f ca="1">+IF(OFFSET('Sanitation Data'!$H$32,0,10*ROW('Sanitation Data'!H140))="","",OFFSET('Sanitation Data'!$H$32,0,10*ROW('Sanitation Data'!H140)))</f>
        <v/>
      </c>
      <c r="DJ146" s="369" t="str">
        <f ca="1">+IF(OFFSET('Sanitation Data'!$I$28,0,10*ROW('Sanitation Data'!I140))="","",OFFSET('Sanitation Data'!$I$28,0,10*ROW('Sanitation Data'!I140)))</f>
        <v/>
      </c>
      <c r="DK146" s="369" t="str">
        <f ca="1">+IF(OFFSET('Sanitation Data'!$I$29,0,10*ROW('Sanitation Data'!I140))="","",OFFSET('Sanitation Data'!$I$29,0,10*ROW('Sanitation Data'!I140)))</f>
        <v/>
      </c>
      <c r="DL146" s="369" t="str">
        <f ca="1">+IF(OFFSET('Sanitation Data'!$I$30,0,10*ROW('Sanitation Data'!I140))="","",OFFSET('Sanitation Data'!$I$30,0,10*ROW('Sanitation Data'!I140)))</f>
        <v/>
      </c>
      <c r="DM146" s="369" t="str">
        <f ca="1">+IF(OFFSET('Sanitation Data'!$I$31,0,10*ROW('Sanitation Data'!I140))="","",OFFSET('Sanitation Data'!$I$31,0,10*ROW('Sanitation Data'!I140)))</f>
        <v/>
      </c>
      <c r="DN146" s="369" t="str">
        <f ca="1">+IF(OFFSET('Sanitation Data'!$I$32,0,10*ROW('Sanitation Data'!I140))="","",OFFSET('Sanitation Data'!$I$32,0,10*ROW('Sanitation Data'!I140)))</f>
        <v/>
      </c>
      <c r="DO146" s="369" t="str">
        <f ca="1">+IF(OFFSET('Hygiene Data'!$D$11,0,10*ROW('Hygiene Data'!D140))="","",OFFSET('Hygiene Data'!$D$11,0,10*ROW('Hygiene Data'!D140)))</f>
        <v/>
      </c>
      <c r="DP146" s="369" t="str">
        <f ca="1">+IF(OFFSET('Hygiene Data'!$D$12,0,10*ROW('Hygiene Data'!D140))="","",OFFSET('Hygiene Data'!$D$12,0,10*ROW('Hygiene Data'!D140)))</f>
        <v/>
      </c>
      <c r="DQ146" s="369" t="str">
        <f ca="1">+IF(OFFSET('Hygiene Data'!$D$13,0,10*ROW('Hygiene Data'!D140))="","",OFFSET('Hygiene Data'!$D$13,0,10*ROW('Hygiene Data'!D140)))</f>
        <v/>
      </c>
      <c r="DR146" s="369" t="str">
        <f ca="1">+IF(OFFSET('Hygiene Data'!$E$11,0,10*ROW('Hygiene Data'!E140))="","",OFFSET('Hygiene Data'!$E$11,0,10*ROW('Hygiene Data'!E140)))</f>
        <v/>
      </c>
      <c r="DS146" s="369" t="str">
        <f ca="1">+IF(OFFSET('Hygiene Data'!$E$12,0,10*ROW('Hygiene Data'!E140))="","",OFFSET('Hygiene Data'!$E$12,0,10*ROW('Hygiene Data'!E140)))</f>
        <v/>
      </c>
      <c r="DT146" s="369" t="str">
        <f ca="1">+IF(OFFSET('Hygiene Data'!$E$13,0,10*ROW('Hygiene Data'!E140))="","",OFFSET('Hygiene Data'!$E$13,0,10*ROW('Hygiene Data'!E140)))</f>
        <v/>
      </c>
      <c r="DU146" s="369" t="str">
        <f ca="1">+IF(OFFSET('Hygiene Data'!$F$11,0,10*ROW('Hygiene Data'!F140))="","",OFFSET('Hygiene Data'!$F$11,0,10*ROW('Hygiene Data'!F140)))</f>
        <v/>
      </c>
      <c r="DV146" s="369" t="str">
        <f ca="1">+IF(OFFSET('Hygiene Data'!$F$12,0,10*ROW('Hygiene Data'!F140))="","",OFFSET('Hygiene Data'!$F$12,0,10*ROW('Hygiene Data'!F140)))</f>
        <v/>
      </c>
      <c r="DW146" s="369" t="str">
        <f ca="1">+IF(OFFSET('Hygiene Data'!$F$13,0,10*ROW('Hygiene Data'!F140))="","",OFFSET('Hygiene Data'!$F$13,0,10*ROW('Hygiene Data'!F140)))</f>
        <v/>
      </c>
      <c r="DX146" s="369" t="str">
        <f ca="1">+IF(OFFSET('Hygiene Data'!$G$11,0,10*ROW('Hygiene Data'!G140))="","",OFFSET('Hygiene Data'!$G$11,0,10*ROW('Hygiene Data'!G140)))</f>
        <v/>
      </c>
      <c r="DY146" s="369" t="str">
        <f ca="1">+IF(OFFSET('Hygiene Data'!$G$12,0,10*ROW('Hygiene Data'!G140))="","",OFFSET('Hygiene Data'!$G$12,0,10*ROW('Hygiene Data'!G140)))</f>
        <v/>
      </c>
      <c r="DZ146" s="369" t="str">
        <f ca="1">+IF(OFFSET('Hygiene Data'!$G$13,0,10*ROW('Hygiene Data'!G140))="","",OFFSET('Hygiene Data'!$G$13,0,10*ROW('Hygiene Data'!G140)))</f>
        <v/>
      </c>
      <c r="EA146" s="369" t="str">
        <f ca="1">+IF(OFFSET('Hygiene Data'!$H$11,0,10*ROW('Hygiene Data'!H140))="","",OFFSET('Hygiene Data'!$H$11,0,10*ROW('Hygiene Data'!H140)))</f>
        <v/>
      </c>
      <c r="EB146" s="369" t="str">
        <f ca="1">+IF(OFFSET('Hygiene Data'!$H$12,0,10*ROW('Hygiene Data'!H140))="","",OFFSET('Hygiene Data'!$H$12,0,10*ROW('Hygiene Data'!H140)))</f>
        <v/>
      </c>
      <c r="EC146" s="369" t="str">
        <f ca="1">+IF(OFFSET('Hygiene Data'!$H$13,0,10*ROW('Hygiene Data'!H140))="","",OFFSET('Hygiene Data'!$H$13,0,10*ROW('Hygiene Data'!H140)))</f>
        <v/>
      </c>
      <c r="ED146" s="369" t="str">
        <f ca="1">+IF(OFFSET('Hygiene Data'!$I$11,0,10*ROW('Hygiene Data'!I140))="","",OFFSET('Hygiene Data'!$I$11,0,10*ROW('Hygiene Data'!I140)))</f>
        <v/>
      </c>
      <c r="EE146" s="369" t="str">
        <f ca="1">+IF(OFFSET('Hygiene Data'!$I$12,0,10*ROW('Hygiene Data'!I140))="","",OFFSET('Hygiene Data'!$I$12,0,10*ROW('Hygiene Data'!I140)))</f>
        <v/>
      </c>
      <c r="EF146" s="369" t="str">
        <f ca="1">+IF(OFFSET('Hygiene Data'!$I$13,0,10*ROW('Hygiene Data'!I140))="","",OFFSET('Hygiene Data'!$I$13,0,10*ROW('Hygiene Data'!I140)))</f>
        <v/>
      </c>
    </row>
    <row r="147" spans="1:136" x14ac:dyDescent="0.25">
      <c r="A147" s="478" t="str">
        <f ca="1">+IF(OFFSET('Water Data'!$B$2,0,10*ROW('Water Data'!E141))="","",OFFSET('Water Data'!$B$2,0,10*ROW('Water Data'!E141)))</f>
        <v/>
      </c>
      <c r="B147" s="47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5" t="str">
        <f t="shared" ca="1" si="2"/>
        <v/>
      </c>
      <c r="D147" s="50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9" t="str">
        <f ca="1">+IF(OFFSET('Water Data'!$D$27,0,10*ROW('Water Data'!D141))="","",OFFSET('Water Data'!$D$27,0,10*ROW('Water Data'!D141)))</f>
        <v/>
      </c>
      <c r="BT147" s="369" t="str">
        <f ca="1">+IF(OFFSET('Water Data'!$D$28,0,10*ROW('Water Data'!D141))="","",OFFSET('Water Data'!$D$28,0,10*ROW('Water Data'!D141)))</f>
        <v/>
      </c>
      <c r="BU147" s="369" t="str">
        <f ca="1">+IF(OFFSET('Water Data'!$D$29,0,10*ROW('Water Data'!D141))="","",OFFSET('Water Data'!$D$29,0,10*ROW('Water Data'!D141)))</f>
        <v/>
      </c>
      <c r="BV147" s="369" t="str">
        <f ca="1">+IF(OFFSET('Water Data'!$E$27,0,10*ROW('Water Data'!E141))="","",OFFSET('Water Data'!$E$27,0,10*ROW('Water Data'!E141)))</f>
        <v/>
      </c>
      <c r="BW147" s="369" t="str">
        <f ca="1">+IF(OFFSET('Water Data'!$E$28,0,10*ROW('Water Data'!E141))="","",OFFSET('Water Data'!$E$28,0,10*ROW('Water Data'!E141)))</f>
        <v/>
      </c>
      <c r="BX147" s="369" t="str">
        <f ca="1">+IF(OFFSET('Water Data'!$E$29,0,10*ROW('Water Data'!E141))="","",OFFSET('Water Data'!$E$29,0,10*ROW('Water Data'!E141)))</f>
        <v/>
      </c>
      <c r="BY147" s="369" t="str">
        <f ca="1">+IF(OFFSET('Water Data'!$F$27,0,10*ROW('Water Data'!F141))="","",OFFSET('Water Data'!$F$27,0,10*ROW('Water Data'!F141)))</f>
        <v/>
      </c>
      <c r="BZ147" s="369" t="str">
        <f ca="1">+IF(OFFSET('Water Data'!$F$28,0,10*ROW('Water Data'!F141))="","",OFFSET('Water Data'!$F$28,0,10*ROW('Water Data'!F141)))</f>
        <v/>
      </c>
      <c r="CA147" s="369" t="str">
        <f ca="1">+IF(OFFSET('Water Data'!$F$29,0,10*ROW('Water Data'!F141))="","",OFFSET('Water Data'!$F$29,0,10*ROW('Water Data'!F141)))</f>
        <v/>
      </c>
      <c r="CB147" s="369" t="str">
        <f ca="1">+IF(OFFSET('Water Data'!$G$27,0,10*ROW('Water Data'!G141))="","",OFFSET('Water Data'!$G$27,0,10*ROW('Water Data'!G141)))</f>
        <v/>
      </c>
      <c r="CC147" s="369" t="str">
        <f ca="1">+IF(OFFSET('Water Data'!$G$28,0,10*ROW('Water Data'!G141))="","",OFFSET('Water Data'!$G$28,0,10*ROW('Water Data'!G141)))</f>
        <v/>
      </c>
      <c r="CD147" s="369" t="str">
        <f ca="1">+IF(OFFSET('Water Data'!$G$29,0,10*ROW('Water Data'!G141))="","",OFFSET('Water Data'!$G$29,0,10*ROW('Water Data'!G141)))</f>
        <v/>
      </c>
      <c r="CE147" s="369" t="str">
        <f ca="1">+IF(OFFSET('Water Data'!$H$27,0,10*ROW('Water Data'!H141))="","",OFFSET('Water Data'!$H$27,0,10*ROW('Water Data'!H141)))</f>
        <v/>
      </c>
      <c r="CF147" s="369" t="str">
        <f ca="1">+IF(OFFSET('Water Data'!$H$28,0,10*ROW('Water Data'!H141))="","",OFFSET('Water Data'!$H$28,0,10*ROW('Water Data'!H141)))</f>
        <v/>
      </c>
      <c r="CG147" s="369" t="str">
        <f ca="1">+IF(OFFSET('Water Data'!$H$29,0,10*ROW('Water Data'!H141))="","",OFFSET('Water Data'!$H$29,0,10*ROW('Water Data'!H141)))</f>
        <v/>
      </c>
      <c r="CH147" s="369" t="str">
        <f ca="1">+IF(OFFSET('Water Data'!$I$27,0,10*ROW('Water Data'!I141))="","",OFFSET('Water Data'!$I$27,0,10*ROW('Water Data'!I141)))</f>
        <v/>
      </c>
      <c r="CI147" s="369" t="str">
        <f ca="1">+IF(OFFSET('Water Data'!$I$28,0,10*ROW('Water Data'!I141))="","",OFFSET('Water Data'!$I$28,0,10*ROW('Water Data'!I141)))</f>
        <v/>
      </c>
      <c r="CJ147" s="369" t="str">
        <f ca="1">+IF(OFFSET('Water Data'!$I$29,0,10*ROW('Water Data'!I141))="","",OFFSET('Water Data'!$I$29,0,10*ROW('Water Data'!I141)))</f>
        <v/>
      </c>
      <c r="CK147" s="369" t="str">
        <f ca="1">+IF(OFFSET('Sanitation Data'!$D$28,0,10*ROW('Sanitation Data'!D141))="","",OFFSET('Sanitation Data'!$D$28,0,10*ROW('Sanitation Data'!D141)))</f>
        <v/>
      </c>
      <c r="CL147" s="369" t="str">
        <f ca="1">+IF(OFFSET('Sanitation Data'!$D$29,0,10*ROW('Sanitation Data'!D141))="","",OFFSET('Sanitation Data'!$D$29,0,10*ROW('Sanitation Data'!D141)))</f>
        <v/>
      </c>
      <c r="CM147" s="369" t="str">
        <f ca="1">+IF(OFFSET('Sanitation Data'!$D$30,0,10*ROW('Sanitation Data'!D141))="","",OFFSET('Sanitation Data'!$D$30,0,10*ROW('Sanitation Data'!D141)))</f>
        <v/>
      </c>
      <c r="CN147" s="369" t="str">
        <f ca="1">+IF(OFFSET('Sanitation Data'!$D$31,0,10*ROW('Sanitation Data'!D141))="","",OFFSET('Sanitation Data'!$D$31,0,10*ROW('Sanitation Data'!D141)))</f>
        <v/>
      </c>
      <c r="CO147" s="369" t="str">
        <f ca="1">+IF(OFFSET('Sanitation Data'!$D$32,0,10*ROW('Sanitation Data'!D141))="","",OFFSET('Sanitation Data'!$D$32,0,10*ROW('Sanitation Data'!D141)))</f>
        <v/>
      </c>
      <c r="CP147" s="369" t="str">
        <f ca="1">+IF(OFFSET('Sanitation Data'!$E$28,0,10*ROW('Sanitation Data'!E141))="","",OFFSET('Sanitation Data'!$E$28,0,10*ROW('Sanitation Data'!E141)))</f>
        <v/>
      </c>
      <c r="CQ147" s="369" t="str">
        <f ca="1">+IF(OFFSET('Sanitation Data'!$E$29,0,10*ROW('Sanitation Data'!E141))="","",OFFSET('Sanitation Data'!$E$29,0,10*ROW('Sanitation Data'!E141)))</f>
        <v/>
      </c>
      <c r="CR147" s="369" t="str">
        <f ca="1">+IF(OFFSET('Sanitation Data'!$E$30,0,10*ROW('Sanitation Data'!E141))="","",OFFSET('Sanitation Data'!$E$30,0,10*ROW('Sanitation Data'!E141)))</f>
        <v/>
      </c>
      <c r="CS147" s="369" t="str">
        <f ca="1">+IF(OFFSET('Sanitation Data'!$E$31,0,10*ROW('Sanitation Data'!E141))="","",OFFSET('Sanitation Data'!$E$31,0,10*ROW('Sanitation Data'!E141)))</f>
        <v/>
      </c>
      <c r="CT147" s="369" t="str">
        <f ca="1">+IF(OFFSET('Sanitation Data'!$E$32,0,10*ROW('Sanitation Data'!E141))="","",OFFSET('Sanitation Data'!$E$32,0,10*ROW('Sanitation Data'!E141)))</f>
        <v/>
      </c>
      <c r="CU147" s="369" t="str">
        <f ca="1">+IF(OFFSET('Sanitation Data'!$F$28,0,10*ROW('Sanitation Data'!F141))="","",OFFSET('Sanitation Data'!$F$28,0,10*ROW('Sanitation Data'!F141)))</f>
        <v/>
      </c>
      <c r="CV147" s="369" t="str">
        <f ca="1">+IF(OFFSET('Sanitation Data'!$F$29,0,10*ROW('Sanitation Data'!F141))="","",OFFSET('Sanitation Data'!$F$29,0,10*ROW('Sanitation Data'!F141)))</f>
        <v/>
      </c>
      <c r="CW147" s="369" t="str">
        <f ca="1">+IF(OFFSET('Sanitation Data'!$F$30,0,10*ROW('Sanitation Data'!F141))="","",OFFSET('Sanitation Data'!$F$30,0,10*ROW('Sanitation Data'!F141)))</f>
        <v/>
      </c>
      <c r="CX147" s="369" t="str">
        <f ca="1">+IF(OFFSET('Sanitation Data'!$F$31,0,10*ROW('Sanitation Data'!F141))="","",OFFSET('Sanitation Data'!$F$31,0,10*ROW('Sanitation Data'!F141)))</f>
        <v/>
      </c>
      <c r="CY147" s="369" t="str">
        <f ca="1">+IF(OFFSET('Sanitation Data'!$F$32,0,10*ROW('Sanitation Data'!F141))="","",OFFSET('Sanitation Data'!$F$32,0,10*ROW('Sanitation Data'!F141)))</f>
        <v/>
      </c>
      <c r="CZ147" s="369" t="str">
        <f ca="1">+IF(OFFSET('Sanitation Data'!$G$28,0,10*ROW('Sanitation Data'!G141))="","",OFFSET('Sanitation Data'!$G$28,0,10*ROW('Sanitation Data'!G141)))</f>
        <v/>
      </c>
      <c r="DA147" s="369" t="str">
        <f ca="1">+IF(OFFSET('Sanitation Data'!$G$29,0,10*ROW('Sanitation Data'!G141))="","",OFFSET('Sanitation Data'!$G$29,0,10*ROW('Sanitation Data'!G141)))</f>
        <v/>
      </c>
      <c r="DB147" s="369" t="str">
        <f ca="1">+IF(OFFSET('Sanitation Data'!$G$30,0,10*ROW('Sanitation Data'!G141))="","",OFFSET('Sanitation Data'!$G$30,0,10*ROW('Sanitation Data'!G141)))</f>
        <v/>
      </c>
      <c r="DC147" s="369" t="str">
        <f ca="1">+IF(OFFSET('Sanitation Data'!$G$31,0,10*ROW('Sanitation Data'!G141))="","",OFFSET('Sanitation Data'!$G$31,0,10*ROW('Sanitation Data'!G141)))</f>
        <v/>
      </c>
      <c r="DD147" s="369" t="str">
        <f ca="1">+IF(OFFSET('Sanitation Data'!$G$32,0,10*ROW('Sanitation Data'!G141))="","",OFFSET('Sanitation Data'!$G$32,0,10*ROW('Sanitation Data'!G141)))</f>
        <v/>
      </c>
      <c r="DE147" s="369" t="str">
        <f ca="1">+IF(OFFSET('Sanitation Data'!$H$28,0,10*ROW('Sanitation Data'!H141))="","",OFFSET('Sanitation Data'!$H$28,0,10*ROW('Sanitation Data'!H141)))</f>
        <v/>
      </c>
      <c r="DF147" s="369" t="str">
        <f ca="1">+IF(OFFSET('Sanitation Data'!$H$29,0,10*ROW('Sanitation Data'!H141))="","",OFFSET('Sanitation Data'!$H$29,0,10*ROW('Sanitation Data'!H141)))</f>
        <v/>
      </c>
      <c r="DG147" s="369" t="str">
        <f ca="1">+IF(OFFSET('Sanitation Data'!$H$30,0,10*ROW('Sanitation Data'!H141))="","",OFFSET('Sanitation Data'!$H$30,0,10*ROW('Sanitation Data'!H141)))</f>
        <v/>
      </c>
      <c r="DH147" s="369" t="str">
        <f ca="1">+IF(OFFSET('Sanitation Data'!$H$31,0,10*ROW('Sanitation Data'!H141))="","",OFFSET('Sanitation Data'!$H$31,0,10*ROW('Sanitation Data'!H141)))</f>
        <v/>
      </c>
      <c r="DI147" s="369" t="str">
        <f ca="1">+IF(OFFSET('Sanitation Data'!$H$32,0,10*ROW('Sanitation Data'!H141))="","",OFFSET('Sanitation Data'!$H$32,0,10*ROW('Sanitation Data'!H141)))</f>
        <v/>
      </c>
      <c r="DJ147" s="369" t="str">
        <f ca="1">+IF(OFFSET('Sanitation Data'!$I$28,0,10*ROW('Sanitation Data'!I141))="","",OFFSET('Sanitation Data'!$I$28,0,10*ROW('Sanitation Data'!I141)))</f>
        <v/>
      </c>
      <c r="DK147" s="369" t="str">
        <f ca="1">+IF(OFFSET('Sanitation Data'!$I$29,0,10*ROW('Sanitation Data'!I141))="","",OFFSET('Sanitation Data'!$I$29,0,10*ROW('Sanitation Data'!I141)))</f>
        <v/>
      </c>
      <c r="DL147" s="369" t="str">
        <f ca="1">+IF(OFFSET('Sanitation Data'!$I$30,0,10*ROW('Sanitation Data'!I141))="","",OFFSET('Sanitation Data'!$I$30,0,10*ROW('Sanitation Data'!I141)))</f>
        <v/>
      </c>
      <c r="DM147" s="369" t="str">
        <f ca="1">+IF(OFFSET('Sanitation Data'!$I$31,0,10*ROW('Sanitation Data'!I141))="","",OFFSET('Sanitation Data'!$I$31,0,10*ROW('Sanitation Data'!I141)))</f>
        <v/>
      </c>
      <c r="DN147" s="369" t="str">
        <f ca="1">+IF(OFFSET('Sanitation Data'!$I$32,0,10*ROW('Sanitation Data'!I141))="","",OFFSET('Sanitation Data'!$I$32,0,10*ROW('Sanitation Data'!I141)))</f>
        <v/>
      </c>
      <c r="DO147" s="369" t="str">
        <f ca="1">+IF(OFFSET('Hygiene Data'!$D$11,0,10*ROW('Hygiene Data'!D141))="","",OFFSET('Hygiene Data'!$D$11,0,10*ROW('Hygiene Data'!D141)))</f>
        <v/>
      </c>
      <c r="DP147" s="369" t="str">
        <f ca="1">+IF(OFFSET('Hygiene Data'!$D$12,0,10*ROW('Hygiene Data'!D141))="","",OFFSET('Hygiene Data'!$D$12,0,10*ROW('Hygiene Data'!D141)))</f>
        <v/>
      </c>
      <c r="DQ147" s="369" t="str">
        <f ca="1">+IF(OFFSET('Hygiene Data'!$D$13,0,10*ROW('Hygiene Data'!D141))="","",OFFSET('Hygiene Data'!$D$13,0,10*ROW('Hygiene Data'!D141)))</f>
        <v/>
      </c>
      <c r="DR147" s="369" t="str">
        <f ca="1">+IF(OFFSET('Hygiene Data'!$E$11,0,10*ROW('Hygiene Data'!E141))="","",OFFSET('Hygiene Data'!$E$11,0,10*ROW('Hygiene Data'!E141)))</f>
        <v/>
      </c>
      <c r="DS147" s="369" t="str">
        <f ca="1">+IF(OFFSET('Hygiene Data'!$E$12,0,10*ROW('Hygiene Data'!E141))="","",OFFSET('Hygiene Data'!$E$12,0,10*ROW('Hygiene Data'!E141)))</f>
        <v/>
      </c>
      <c r="DT147" s="369" t="str">
        <f ca="1">+IF(OFFSET('Hygiene Data'!$E$13,0,10*ROW('Hygiene Data'!E141))="","",OFFSET('Hygiene Data'!$E$13,0,10*ROW('Hygiene Data'!E141)))</f>
        <v/>
      </c>
      <c r="DU147" s="369" t="str">
        <f ca="1">+IF(OFFSET('Hygiene Data'!$F$11,0,10*ROW('Hygiene Data'!F141))="","",OFFSET('Hygiene Data'!$F$11,0,10*ROW('Hygiene Data'!F141)))</f>
        <v/>
      </c>
      <c r="DV147" s="369" t="str">
        <f ca="1">+IF(OFFSET('Hygiene Data'!$F$12,0,10*ROW('Hygiene Data'!F141))="","",OFFSET('Hygiene Data'!$F$12,0,10*ROW('Hygiene Data'!F141)))</f>
        <v/>
      </c>
      <c r="DW147" s="369" t="str">
        <f ca="1">+IF(OFFSET('Hygiene Data'!$F$13,0,10*ROW('Hygiene Data'!F141))="","",OFFSET('Hygiene Data'!$F$13,0,10*ROW('Hygiene Data'!F141)))</f>
        <v/>
      </c>
      <c r="DX147" s="369" t="str">
        <f ca="1">+IF(OFFSET('Hygiene Data'!$G$11,0,10*ROW('Hygiene Data'!G141))="","",OFFSET('Hygiene Data'!$G$11,0,10*ROW('Hygiene Data'!G141)))</f>
        <v/>
      </c>
      <c r="DY147" s="369" t="str">
        <f ca="1">+IF(OFFSET('Hygiene Data'!$G$12,0,10*ROW('Hygiene Data'!G141))="","",OFFSET('Hygiene Data'!$G$12,0,10*ROW('Hygiene Data'!G141)))</f>
        <v/>
      </c>
      <c r="DZ147" s="369" t="str">
        <f ca="1">+IF(OFFSET('Hygiene Data'!$G$13,0,10*ROW('Hygiene Data'!G141))="","",OFFSET('Hygiene Data'!$G$13,0,10*ROW('Hygiene Data'!G141)))</f>
        <v/>
      </c>
      <c r="EA147" s="369" t="str">
        <f ca="1">+IF(OFFSET('Hygiene Data'!$H$11,0,10*ROW('Hygiene Data'!H141))="","",OFFSET('Hygiene Data'!$H$11,0,10*ROW('Hygiene Data'!H141)))</f>
        <v/>
      </c>
      <c r="EB147" s="369" t="str">
        <f ca="1">+IF(OFFSET('Hygiene Data'!$H$12,0,10*ROW('Hygiene Data'!H141))="","",OFFSET('Hygiene Data'!$H$12,0,10*ROW('Hygiene Data'!H141)))</f>
        <v/>
      </c>
      <c r="EC147" s="369" t="str">
        <f ca="1">+IF(OFFSET('Hygiene Data'!$H$13,0,10*ROW('Hygiene Data'!H141))="","",OFFSET('Hygiene Data'!$H$13,0,10*ROW('Hygiene Data'!H141)))</f>
        <v/>
      </c>
      <c r="ED147" s="369" t="str">
        <f ca="1">+IF(OFFSET('Hygiene Data'!$I$11,0,10*ROW('Hygiene Data'!I141))="","",OFFSET('Hygiene Data'!$I$11,0,10*ROW('Hygiene Data'!I141)))</f>
        <v/>
      </c>
      <c r="EE147" s="369" t="str">
        <f ca="1">+IF(OFFSET('Hygiene Data'!$I$12,0,10*ROW('Hygiene Data'!I141))="","",OFFSET('Hygiene Data'!$I$12,0,10*ROW('Hygiene Data'!I141)))</f>
        <v/>
      </c>
      <c r="EF147" s="369" t="str">
        <f ca="1">+IF(OFFSET('Hygiene Data'!$I$13,0,10*ROW('Hygiene Data'!I141))="","",OFFSET('Hygiene Data'!$I$13,0,10*ROW('Hygiene Data'!I141)))</f>
        <v/>
      </c>
    </row>
    <row r="148" spans="1:136" x14ac:dyDescent="0.25">
      <c r="A148" s="478" t="str">
        <f ca="1">+IF(OFFSET('Water Data'!$B$2,0,10*ROW('Water Data'!E142))="","",OFFSET('Water Data'!$B$2,0,10*ROW('Water Data'!E142)))</f>
        <v/>
      </c>
      <c r="B148" s="47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5" t="str">
        <f t="shared" ca="1" si="2"/>
        <v/>
      </c>
      <c r="D148" s="50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9" t="str">
        <f ca="1">+IF(OFFSET('Water Data'!$D$27,0,10*ROW('Water Data'!D142))="","",OFFSET('Water Data'!$D$27,0,10*ROW('Water Data'!D142)))</f>
        <v/>
      </c>
      <c r="BT148" s="369" t="str">
        <f ca="1">+IF(OFFSET('Water Data'!$D$28,0,10*ROW('Water Data'!D142))="","",OFFSET('Water Data'!$D$28,0,10*ROW('Water Data'!D142)))</f>
        <v/>
      </c>
      <c r="BU148" s="369" t="str">
        <f ca="1">+IF(OFFSET('Water Data'!$D$29,0,10*ROW('Water Data'!D142))="","",OFFSET('Water Data'!$D$29,0,10*ROW('Water Data'!D142)))</f>
        <v/>
      </c>
      <c r="BV148" s="369" t="str">
        <f ca="1">+IF(OFFSET('Water Data'!$E$27,0,10*ROW('Water Data'!E142))="","",OFFSET('Water Data'!$E$27,0,10*ROW('Water Data'!E142)))</f>
        <v/>
      </c>
      <c r="BW148" s="369" t="str">
        <f ca="1">+IF(OFFSET('Water Data'!$E$28,0,10*ROW('Water Data'!E142))="","",OFFSET('Water Data'!$E$28,0,10*ROW('Water Data'!E142)))</f>
        <v/>
      </c>
      <c r="BX148" s="369" t="str">
        <f ca="1">+IF(OFFSET('Water Data'!$E$29,0,10*ROW('Water Data'!E142))="","",OFFSET('Water Data'!$E$29,0,10*ROW('Water Data'!E142)))</f>
        <v/>
      </c>
      <c r="BY148" s="369" t="str">
        <f ca="1">+IF(OFFSET('Water Data'!$F$27,0,10*ROW('Water Data'!F142))="","",OFFSET('Water Data'!$F$27,0,10*ROW('Water Data'!F142)))</f>
        <v/>
      </c>
      <c r="BZ148" s="369" t="str">
        <f ca="1">+IF(OFFSET('Water Data'!$F$28,0,10*ROW('Water Data'!F142))="","",OFFSET('Water Data'!$F$28,0,10*ROW('Water Data'!F142)))</f>
        <v/>
      </c>
      <c r="CA148" s="369" t="str">
        <f ca="1">+IF(OFFSET('Water Data'!$F$29,0,10*ROW('Water Data'!F142))="","",OFFSET('Water Data'!$F$29,0,10*ROW('Water Data'!F142)))</f>
        <v/>
      </c>
      <c r="CB148" s="369" t="str">
        <f ca="1">+IF(OFFSET('Water Data'!$G$27,0,10*ROW('Water Data'!G142))="","",OFFSET('Water Data'!$G$27,0,10*ROW('Water Data'!G142)))</f>
        <v/>
      </c>
      <c r="CC148" s="369" t="str">
        <f ca="1">+IF(OFFSET('Water Data'!$G$28,0,10*ROW('Water Data'!G142))="","",OFFSET('Water Data'!$G$28,0,10*ROW('Water Data'!G142)))</f>
        <v/>
      </c>
      <c r="CD148" s="369" t="str">
        <f ca="1">+IF(OFFSET('Water Data'!$G$29,0,10*ROW('Water Data'!G142))="","",OFFSET('Water Data'!$G$29,0,10*ROW('Water Data'!G142)))</f>
        <v/>
      </c>
      <c r="CE148" s="369" t="str">
        <f ca="1">+IF(OFFSET('Water Data'!$H$27,0,10*ROW('Water Data'!H142))="","",OFFSET('Water Data'!$H$27,0,10*ROW('Water Data'!H142)))</f>
        <v/>
      </c>
      <c r="CF148" s="369" t="str">
        <f ca="1">+IF(OFFSET('Water Data'!$H$28,0,10*ROW('Water Data'!H142))="","",OFFSET('Water Data'!$H$28,0,10*ROW('Water Data'!H142)))</f>
        <v/>
      </c>
      <c r="CG148" s="369" t="str">
        <f ca="1">+IF(OFFSET('Water Data'!$H$29,0,10*ROW('Water Data'!H142))="","",OFFSET('Water Data'!$H$29,0,10*ROW('Water Data'!H142)))</f>
        <v/>
      </c>
      <c r="CH148" s="369" t="str">
        <f ca="1">+IF(OFFSET('Water Data'!$I$27,0,10*ROW('Water Data'!I142))="","",OFFSET('Water Data'!$I$27,0,10*ROW('Water Data'!I142)))</f>
        <v/>
      </c>
      <c r="CI148" s="369" t="str">
        <f ca="1">+IF(OFFSET('Water Data'!$I$28,0,10*ROW('Water Data'!I142))="","",OFFSET('Water Data'!$I$28,0,10*ROW('Water Data'!I142)))</f>
        <v/>
      </c>
      <c r="CJ148" s="369" t="str">
        <f ca="1">+IF(OFFSET('Water Data'!$I$29,0,10*ROW('Water Data'!I142))="","",OFFSET('Water Data'!$I$29,0,10*ROW('Water Data'!I142)))</f>
        <v/>
      </c>
      <c r="CK148" s="369" t="str">
        <f ca="1">+IF(OFFSET('Sanitation Data'!$D$28,0,10*ROW('Sanitation Data'!D142))="","",OFFSET('Sanitation Data'!$D$28,0,10*ROW('Sanitation Data'!D142)))</f>
        <v/>
      </c>
      <c r="CL148" s="369" t="str">
        <f ca="1">+IF(OFFSET('Sanitation Data'!$D$29,0,10*ROW('Sanitation Data'!D142))="","",OFFSET('Sanitation Data'!$D$29,0,10*ROW('Sanitation Data'!D142)))</f>
        <v/>
      </c>
      <c r="CM148" s="369" t="str">
        <f ca="1">+IF(OFFSET('Sanitation Data'!$D$30,0,10*ROW('Sanitation Data'!D142))="","",OFFSET('Sanitation Data'!$D$30,0,10*ROW('Sanitation Data'!D142)))</f>
        <v/>
      </c>
      <c r="CN148" s="369" t="str">
        <f ca="1">+IF(OFFSET('Sanitation Data'!$D$31,0,10*ROW('Sanitation Data'!D142))="","",OFFSET('Sanitation Data'!$D$31,0,10*ROW('Sanitation Data'!D142)))</f>
        <v/>
      </c>
      <c r="CO148" s="369" t="str">
        <f ca="1">+IF(OFFSET('Sanitation Data'!$D$32,0,10*ROW('Sanitation Data'!D142))="","",OFFSET('Sanitation Data'!$D$32,0,10*ROW('Sanitation Data'!D142)))</f>
        <v/>
      </c>
      <c r="CP148" s="369" t="str">
        <f ca="1">+IF(OFFSET('Sanitation Data'!$E$28,0,10*ROW('Sanitation Data'!E142))="","",OFFSET('Sanitation Data'!$E$28,0,10*ROW('Sanitation Data'!E142)))</f>
        <v/>
      </c>
      <c r="CQ148" s="369" t="str">
        <f ca="1">+IF(OFFSET('Sanitation Data'!$E$29,0,10*ROW('Sanitation Data'!E142))="","",OFFSET('Sanitation Data'!$E$29,0,10*ROW('Sanitation Data'!E142)))</f>
        <v/>
      </c>
      <c r="CR148" s="369" t="str">
        <f ca="1">+IF(OFFSET('Sanitation Data'!$E$30,0,10*ROW('Sanitation Data'!E142))="","",OFFSET('Sanitation Data'!$E$30,0,10*ROW('Sanitation Data'!E142)))</f>
        <v/>
      </c>
      <c r="CS148" s="369" t="str">
        <f ca="1">+IF(OFFSET('Sanitation Data'!$E$31,0,10*ROW('Sanitation Data'!E142))="","",OFFSET('Sanitation Data'!$E$31,0,10*ROW('Sanitation Data'!E142)))</f>
        <v/>
      </c>
      <c r="CT148" s="369" t="str">
        <f ca="1">+IF(OFFSET('Sanitation Data'!$E$32,0,10*ROW('Sanitation Data'!E142))="","",OFFSET('Sanitation Data'!$E$32,0,10*ROW('Sanitation Data'!E142)))</f>
        <v/>
      </c>
      <c r="CU148" s="369" t="str">
        <f ca="1">+IF(OFFSET('Sanitation Data'!$F$28,0,10*ROW('Sanitation Data'!F142))="","",OFFSET('Sanitation Data'!$F$28,0,10*ROW('Sanitation Data'!F142)))</f>
        <v/>
      </c>
      <c r="CV148" s="369" t="str">
        <f ca="1">+IF(OFFSET('Sanitation Data'!$F$29,0,10*ROW('Sanitation Data'!F142))="","",OFFSET('Sanitation Data'!$F$29,0,10*ROW('Sanitation Data'!F142)))</f>
        <v/>
      </c>
      <c r="CW148" s="369" t="str">
        <f ca="1">+IF(OFFSET('Sanitation Data'!$F$30,0,10*ROW('Sanitation Data'!F142))="","",OFFSET('Sanitation Data'!$F$30,0,10*ROW('Sanitation Data'!F142)))</f>
        <v/>
      </c>
      <c r="CX148" s="369" t="str">
        <f ca="1">+IF(OFFSET('Sanitation Data'!$F$31,0,10*ROW('Sanitation Data'!F142))="","",OFFSET('Sanitation Data'!$F$31,0,10*ROW('Sanitation Data'!F142)))</f>
        <v/>
      </c>
      <c r="CY148" s="369" t="str">
        <f ca="1">+IF(OFFSET('Sanitation Data'!$F$32,0,10*ROW('Sanitation Data'!F142))="","",OFFSET('Sanitation Data'!$F$32,0,10*ROW('Sanitation Data'!F142)))</f>
        <v/>
      </c>
      <c r="CZ148" s="369" t="str">
        <f ca="1">+IF(OFFSET('Sanitation Data'!$G$28,0,10*ROW('Sanitation Data'!G142))="","",OFFSET('Sanitation Data'!$G$28,0,10*ROW('Sanitation Data'!G142)))</f>
        <v/>
      </c>
      <c r="DA148" s="369" t="str">
        <f ca="1">+IF(OFFSET('Sanitation Data'!$G$29,0,10*ROW('Sanitation Data'!G142))="","",OFFSET('Sanitation Data'!$G$29,0,10*ROW('Sanitation Data'!G142)))</f>
        <v/>
      </c>
      <c r="DB148" s="369" t="str">
        <f ca="1">+IF(OFFSET('Sanitation Data'!$G$30,0,10*ROW('Sanitation Data'!G142))="","",OFFSET('Sanitation Data'!$G$30,0,10*ROW('Sanitation Data'!G142)))</f>
        <v/>
      </c>
      <c r="DC148" s="369" t="str">
        <f ca="1">+IF(OFFSET('Sanitation Data'!$G$31,0,10*ROW('Sanitation Data'!G142))="","",OFFSET('Sanitation Data'!$G$31,0,10*ROW('Sanitation Data'!G142)))</f>
        <v/>
      </c>
      <c r="DD148" s="369" t="str">
        <f ca="1">+IF(OFFSET('Sanitation Data'!$G$32,0,10*ROW('Sanitation Data'!G142))="","",OFFSET('Sanitation Data'!$G$32,0,10*ROW('Sanitation Data'!G142)))</f>
        <v/>
      </c>
      <c r="DE148" s="369" t="str">
        <f ca="1">+IF(OFFSET('Sanitation Data'!$H$28,0,10*ROW('Sanitation Data'!H142))="","",OFFSET('Sanitation Data'!$H$28,0,10*ROW('Sanitation Data'!H142)))</f>
        <v/>
      </c>
      <c r="DF148" s="369" t="str">
        <f ca="1">+IF(OFFSET('Sanitation Data'!$H$29,0,10*ROW('Sanitation Data'!H142))="","",OFFSET('Sanitation Data'!$H$29,0,10*ROW('Sanitation Data'!H142)))</f>
        <v/>
      </c>
      <c r="DG148" s="369" t="str">
        <f ca="1">+IF(OFFSET('Sanitation Data'!$H$30,0,10*ROW('Sanitation Data'!H142))="","",OFFSET('Sanitation Data'!$H$30,0,10*ROW('Sanitation Data'!H142)))</f>
        <v/>
      </c>
      <c r="DH148" s="369" t="str">
        <f ca="1">+IF(OFFSET('Sanitation Data'!$H$31,0,10*ROW('Sanitation Data'!H142))="","",OFFSET('Sanitation Data'!$H$31,0,10*ROW('Sanitation Data'!H142)))</f>
        <v/>
      </c>
      <c r="DI148" s="369" t="str">
        <f ca="1">+IF(OFFSET('Sanitation Data'!$H$32,0,10*ROW('Sanitation Data'!H142))="","",OFFSET('Sanitation Data'!$H$32,0,10*ROW('Sanitation Data'!H142)))</f>
        <v/>
      </c>
      <c r="DJ148" s="369" t="str">
        <f ca="1">+IF(OFFSET('Sanitation Data'!$I$28,0,10*ROW('Sanitation Data'!I142))="","",OFFSET('Sanitation Data'!$I$28,0,10*ROW('Sanitation Data'!I142)))</f>
        <v/>
      </c>
      <c r="DK148" s="369" t="str">
        <f ca="1">+IF(OFFSET('Sanitation Data'!$I$29,0,10*ROW('Sanitation Data'!I142))="","",OFFSET('Sanitation Data'!$I$29,0,10*ROW('Sanitation Data'!I142)))</f>
        <v/>
      </c>
      <c r="DL148" s="369" t="str">
        <f ca="1">+IF(OFFSET('Sanitation Data'!$I$30,0,10*ROW('Sanitation Data'!I142))="","",OFFSET('Sanitation Data'!$I$30,0,10*ROW('Sanitation Data'!I142)))</f>
        <v/>
      </c>
      <c r="DM148" s="369" t="str">
        <f ca="1">+IF(OFFSET('Sanitation Data'!$I$31,0,10*ROW('Sanitation Data'!I142))="","",OFFSET('Sanitation Data'!$I$31,0,10*ROW('Sanitation Data'!I142)))</f>
        <v/>
      </c>
      <c r="DN148" s="369" t="str">
        <f ca="1">+IF(OFFSET('Sanitation Data'!$I$32,0,10*ROW('Sanitation Data'!I142))="","",OFFSET('Sanitation Data'!$I$32,0,10*ROW('Sanitation Data'!I142)))</f>
        <v/>
      </c>
      <c r="DO148" s="369" t="str">
        <f ca="1">+IF(OFFSET('Hygiene Data'!$D$11,0,10*ROW('Hygiene Data'!D142))="","",OFFSET('Hygiene Data'!$D$11,0,10*ROW('Hygiene Data'!D142)))</f>
        <v/>
      </c>
      <c r="DP148" s="369" t="str">
        <f ca="1">+IF(OFFSET('Hygiene Data'!$D$12,0,10*ROW('Hygiene Data'!D142))="","",OFFSET('Hygiene Data'!$D$12,0,10*ROW('Hygiene Data'!D142)))</f>
        <v/>
      </c>
      <c r="DQ148" s="369" t="str">
        <f ca="1">+IF(OFFSET('Hygiene Data'!$D$13,0,10*ROW('Hygiene Data'!D142))="","",OFFSET('Hygiene Data'!$D$13,0,10*ROW('Hygiene Data'!D142)))</f>
        <v/>
      </c>
      <c r="DR148" s="369" t="str">
        <f ca="1">+IF(OFFSET('Hygiene Data'!$E$11,0,10*ROW('Hygiene Data'!E142))="","",OFFSET('Hygiene Data'!$E$11,0,10*ROW('Hygiene Data'!E142)))</f>
        <v/>
      </c>
      <c r="DS148" s="369" t="str">
        <f ca="1">+IF(OFFSET('Hygiene Data'!$E$12,0,10*ROW('Hygiene Data'!E142))="","",OFFSET('Hygiene Data'!$E$12,0,10*ROW('Hygiene Data'!E142)))</f>
        <v/>
      </c>
      <c r="DT148" s="369" t="str">
        <f ca="1">+IF(OFFSET('Hygiene Data'!$E$13,0,10*ROW('Hygiene Data'!E142))="","",OFFSET('Hygiene Data'!$E$13,0,10*ROW('Hygiene Data'!E142)))</f>
        <v/>
      </c>
      <c r="DU148" s="369" t="str">
        <f ca="1">+IF(OFFSET('Hygiene Data'!$F$11,0,10*ROW('Hygiene Data'!F142))="","",OFFSET('Hygiene Data'!$F$11,0,10*ROW('Hygiene Data'!F142)))</f>
        <v/>
      </c>
      <c r="DV148" s="369" t="str">
        <f ca="1">+IF(OFFSET('Hygiene Data'!$F$12,0,10*ROW('Hygiene Data'!F142))="","",OFFSET('Hygiene Data'!$F$12,0,10*ROW('Hygiene Data'!F142)))</f>
        <v/>
      </c>
      <c r="DW148" s="369" t="str">
        <f ca="1">+IF(OFFSET('Hygiene Data'!$F$13,0,10*ROW('Hygiene Data'!F142))="","",OFFSET('Hygiene Data'!$F$13,0,10*ROW('Hygiene Data'!F142)))</f>
        <v/>
      </c>
      <c r="DX148" s="369" t="str">
        <f ca="1">+IF(OFFSET('Hygiene Data'!$G$11,0,10*ROW('Hygiene Data'!G142))="","",OFFSET('Hygiene Data'!$G$11,0,10*ROW('Hygiene Data'!G142)))</f>
        <v/>
      </c>
      <c r="DY148" s="369" t="str">
        <f ca="1">+IF(OFFSET('Hygiene Data'!$G$12,0,10*ROW('Hygiene Data'!G142))="","",OFFSET('Hygiene Data'!$G$12,0,10*ROW('Hygiene Data'!G142)))</f>
        <v/>
      </c>
      <c r="DZ148" s="369" t="str">
        <f ca="1">+IF(OFFSET('Hygiene Data'!$G$13,0,10*ROW('Hygiene Data'!G142))="","",OFFSET('Hygiene Data'!$G$13,0,10*ROW('Hygiene Data'!G142)))</f>
        <v/>
      </c>
      <c r="EA148" s="369" t="str">
        <f ca="1">+IF(OFFSET('Hygiene Data'!$H$11,0,10*ROW('Hygiene Data'!H142))="","",OFFSET('Hygiene Data'!$H$11,0,10*ROW('Hygiene Data'!H142)))</f>
        <v/>
      </c>
      <c r="EB148" s="369" t="str">
        <f ca="1">+IF(OFFSET('Hygiene Data'!$H$12,0,10*ROW('Hygiene Data'!H142))="","",OFFSET('Hygiene Data'!$H$12,0,10*ROW('Hygiene Data'!H142)))</f>
        <v/>
      </c>
      <c r="EC148" s="369" t="str">
        <f ca="1">+IF(OFFSET('Hygiene Data'!$H$13,0,10*ROW('Hygiene Data'!H142))="","",OFFSET('Hygiene Data'!$H$13,0,10*ROW('Hygiene Data'!H142)))</f>
        <v/>
      </c>
      <c r="ED148" s="369" t="str">
        <f ca="1">+IF(OFFSET('Hygiene Data'!$I$11,0,10*ROW('Hygiene Data'!I142))="","",OFFSET('Hygiene Data'!$I$11,0,10*ROW('Hygiene Data'!I142)))</f>
        <v/>
      </c>
      <c r="EE148" s="369" t="str">
        <f ca="1">+IF(OFFSET('Hygiene Data'!$I$12,0,10*ROW('Hygiene Data'!I142))="","",OFFSET('Hygiene Data'!$I$12,0,10*ROW('Hygiene Data'!I142)))</f>
        <v/>
      </c>
      <c r="EF148" s="369" t="str">
        <f ca="1">+IF(OFFSET('Hygiene Data'!$I$13,0,10*ROW('Hygiene Data'!I142))="","",OFFSET('Hygiene Data'!$I$13,0,10*ROW('Hygiene Data'!I142)))</f>
        <v/>
      </c>
    </row>
    <row r="149" spans="1:136" x14ac:dyDescent="0.25">
      <c r="A149" s="478" t="str">
        <f ca="1">+IF(OFFSET('Water Data'!$B$2,0,10*ROW('Water Data'!E143))="","",OFFSET('Water Data'!$B$2,0,10*ROW('Water Data'!E143)))</f>
        <v/>
      </c>
      <c r="B149" s="47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5" t="str">
        <f t="shared" ca="1" si="2"/>
        <v/>
      </c>
      <c r="D149" s="50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9" t="str">
        <f ca="1">+IF(OFFSET('Water Data'!$D$27,0,10*ROW('Water Data'!D143))="","",OFFSET('Water Data'!$D$27,0,10*ROW('Water Data'!D143)))</f>
        <v/>
      </c>
      <c r="BT149" s="369" t="str">
        <f ca="1">+IF(OFFSET('Water Data'!$D$28,0,10*ROW('Water Data'!D143))="","",OFFSET('Water Data'!$D$28,0,10*ROW('Water Data'!D143)))</f>
        <v/>
      </c>
      <c r="BU149" s="369" t="str">
        <f ca="1">+IF(OFFSET('Water Data'!$D$29,0,10*ROW('Water Data'!D143))="","",OFFSET('Water Data'!$D$29,0,10*ROW('Water Data'!D143)))</f>
        <v/>
      </c>
      <c r="BV149" s="369" t="str">
        <f ca="1">+IF(OFFSET('Water Data'!$E$27,0,10*ROW('Water Data'!E143))="","",OFFSET('Water Data'!$E$27,0,10*ROW('Water Data'!E143)))</f>
        <v/>
      </c>
      <c r="BW149" s="369" t="str">
        <f ca="1">+IF(OFFSET('Water Data'!$E$28,0,10*ROW('Water Data'!E143))="","",OFFSET('Water Data'!$E$28,0,10*ROW('Water Data'!E143)))</f>
        <v/>
      </c>
      <c r="BX149" s="369" t="str">
        <f ca="1">+IF(OFFSET('Water Data'!$E$29,0,10*ROW('Water Data'!E143))="","",OFFSET('Water Data'!$E$29,0,10*ROW('Water Data'!E143)))</f>
        <v/>
      </c>
      <c r="BY149" s="369" t="str">
        <f ca="1">+IF(OFFSET('Water Data'!$F$27,0,10*ROW('Water Data'!F143))="","",OFFSET('Water Data'!$F$27,0,10*ROW('Water Data'!F143)))</f>
        <v/>
      </c>
      <c r="BZ149" s="369" t="str">
        <f ca="1">+IF(OFFSET('Water Data'!$F$28,0,10*ROW('Water Data'!F143))="","",OFFSET('Water Data'!$F$28,0,10*ROW('Water Data'!F143)))</f>
        <v/>
      </c>
      <c r="CA149" s="369" t="str">
        <f ca="1">+IF(OFFSET('Water Data'!$F$29,0,10*ROW('Water Data'!F143))="","",OFFSET('Water Data'!$F$29,0,10*ROW('Water Data'!F143)))</f>
        <v/>
      </c>
      <c r="CB149" s="369" t="str">
        <f ca="1">+IF(OFFSET('Water Data'!$G$27,0,10*ROW('Water Data'!G143))="","",OFFSET('Water Data'!$G$27,0,10*ROW('Water Data'!G143)))</f>
        <v/>
      </c>
      <c r="CC149" s="369" t="str">
        <f ca="1">+IF(OFFSET('Water Data'!$G$28,0,10*ROW('Water Data'!G143))="","",OFFSET('Water Data'!$G$28,0,10*ROW('Water Data'!G143)))</f>
        <v/>
      </c>
      <c r="CD149" s="369" t="str">
        <f ca="1">+IF(OFFSET('Water Data'!$G$29,0,10*ROW('Water Data'!G143))="","",OFFSET('Water Data'!$G$29,0,10*ROW('Water Data'!G143)))</f>
        <v/>
      </c>
      <c r="CE149" s="369" t="str">
        <f ca="1">+IF(OFFSET('Water Data'!$H$27,0,10*ROW('Water Data'!H143))="","",OFFSET('Water Data'!$H$27,0,10*ROW('Water Data'!H143)))</f>
        <v/>
      </c>
      <c r="CF149" s="369" t="str">
        <f ca="1">+IF(OFFSET('Water Data'!$H$28,0,10*ROW('Water Data'!H143))="","",OFFSET('Water Data'!$H$28,0,10*ROW('Water Data'!H143)))</f>
        <v/>
      </c>
      <c r="CG149" s="369" t="str">
        <f ca="1">+IF(OFFSET('Water Data'!$H$29,0,10*ROW('Water Data'!H143))="","",OFFSET('Water Data'!$H$29,0,10*ROW('Water Data'!H143)))</f>
        <v/>
      </c>
      <c r="CH149" s="369" t="str">
        <f ca="1">+IF(OFFSET('Water Data'!$I$27,0,10*ROW('Water Data'!I143))="","",OFFSET('Water Data'!$I$27,0,10*ROW('Water Data'!I143)))</f>
        <v/>
      </c>
      <c r="CI149" s="369" t="str">
        <f ca="1">+IF(OFFSET('Water Data'!$I$28,0,10*ROW('Water Data'!I143))="","",OFFSET('Water Data'!$I$28,0,10*ROW('Water Data'!I143)))</f>
        <v/>
      </c>
      <c r="CJ149" s="369" t="str">
        <f ca="1">+IF(OFFSET('Water Data'!$I$29,0,10*ROW('Water Data'!I143))="","",OFFSET('Water Data'!$I$29,0,10*ROW('Water Data'!I143)))</f>
        <v/>
      </c>
      <c r="CK149" s="369" t="str">
        <f ca="1">+IF(OFFSET('Sanitation Data'!$D$28,0,10*ROW('Sanitation Data'!D143))="","",OFFSET('Sanitation Data'!$D$28,0,10*ROW('Sanitation Data'!D143)))</f>
        <v/>
      </c>
      <c r="CL149" s="369" t="str">
        <f ca="1">+IF(OFFSET('Sanitation Data'!$D$29,0,10*ROW('Sanitation Data'!D143))="","",OFFSET('Sanitation Data'!$D$29,0,10*ROW('Sanitation Data'!D143)))</f>
        <v/>
      </c>
      <c r="CM149" s="369" t="str">
        <f ca="1">+IF(OFFSET('Sanitation Data'!$D$30,0,10*ROW('Sanitation Data'!D143))="","",OFFSET('Sanitation Data'!$D$30,0,10*ROW('Sanitation Data'!D143)))</f>
        <v/>
      </c>
      <c r="CN149" s="369" t="str">
        <f ca="1">+IF(OFFSET('Sanitation Data'!$D$31,0,10*ROW('Sanitation Data'!D143))="","",OFFSET('Sanitation Data'!$D$31,0,10*ROW('Sanitation Data'!D143)))</f>
        <v/>
      </c>
      <c r="CO149" s="369" t="str">
        <f ca="1">+IF(OFFSET('Sanitation Data'!$D$32,0,10*ROW('Sanitation Data'!D143))="","",OFFSET('Sanitation Data'!$D$32,0,10*ROW('Sanitation Data'!D143)))</f>
        <v/>
      </c>
      <c r="CP149" s="369" t="str">
        <f ca="1">+IF(OFFSET('Sanitation Data'!$E$28,0,10*ROW('Sanitation Data'!E143))="","",OFFSET('Sanitation Data'!$E$28,0,10*ROW('Sanitation Data'!E143)))</f>
        <v/>
      </c>
      <c r="CQ149" s="369" t="str">
        <f ca="1">+IF(OFFSET('Sanitation Data'!$E$29,0,10*ROW('Sanitation Data'!E143))="","",OFFSET('Sanitation Data'!$E$29,0,10*ROW('Sanitation Data'!E143)))</f>
        <v/>
      </c>
      <c r="CR149" s="369" t="str">
        <f ca="1">+IF(OFFSET('Sanitation Data'!$E$30,0,10*ROW('Sanitation Data'!E143))="","",OFFSET('Sanitation Data'!$E$30,0,10*ROW('Sanitation Data'!E143)))</f>
        <v/>
      </c>
      <c r="CS149" s="369" t="str">
        <f ca="1">+IF(OFFSET('Sanitation Data'!$E$31,0,10*ROW('Sanitation Data'!E143))="","",OFFSET('Sanitation Data'!$E$31,0,10*ROW('Sanitation Data'!E143)))</f>
        <v/>
      </c>
      <c r="CT149" s="369" t="str">
        <f ca="1">+IF(OFFSET('Sanitation Data'!$E$32,0,10*ROW('Sanitation Data'!E143))="","",OFFSET('Sanitation Data'!$E$32,0,10*ROW('Sanitation Data'!E143)))</f>
        <v/>
      </c>
      <c r="CU149" s="369" t="str">
        <f ca="1">+IF(OFFSET('Sanitation Data'!$F$28,0,10*ROW('Sanitation Data'!F143))="","",OFFSET('Sanitation Data'!$F$28,0,10*ROW('Sanitation Data'!F143)))</f>
        <v/>
      </c>
      <c r="CV149" s="369" t="str">
        <f ca="1">+IF(OFFSET('Sanitation Data'!$F$29,0,10*ROW('Sanitation Data'!F143))="","",OFFSET('Sanitation Data'!$F$29,0,10*ROW('Sanitation Data'!F143)))</f>
        <v/>
      </c>
      <c r="CW149" s="369" t="str">
        <f ca="1">+IF(OFFSET('Sanitation Data'!$F$30,0,10*ROW('Sanitation Data'!F143))="","",OFFSET('Sanitation Data'!$F$30,0,10*ROW('Sanitation Data'!F143)))</f>
        <v/>
      </c>
      <c r="CX149" s="369" t="str">
        <f ca="1">+IF(OFFSET('Sanitation Data'!$F$31,0,10*ROW('Sanitation Data'!F143))="","",OFFSET('Sanitation Data'!$F$31,0,10*ROW('Sanitation Data'!F143)))</f>
        <v/>
      </c>
      <c r="CY149" s="369" t="str">
        <f ca="1">+IF(OFFSET('Sanitation Data'!$F$32,0,10*ROW('Sanitation Data'!F143))="","",OFFSET('Sanitation Data'!$F$32,0,10*ROW('Sanitation Data'!F143)))</f>
        <v/>
      </c>
      <c r="CZ149" s="369" t="str">
        <f ca="1">+IF(OFFSET('Sanitation Data'!$G$28,0,10*ROW('Sanitation Data'!G143))="","",OFFSET('Sanitation Data'!$G$28,0,10*ROW('Sanitation Data'!G143)))</f>
        <v/>
      </c>
      <c r="DA149" s="369" t="str">
        <f ca="1">+IF(OFFSET('Sanitation Data'!$G$29,0,10*ROW('Sanitation Data'!G143))="","",OFFSET('Sanitation Data'!$G$29,0,10*ROW('Sanitation Data'!G143)))</f>
        <v/>
      </c>
      <c r="DB149" s="369" t="str">
        <f ca="1">+IF(OFFSET('Sanitation Data'!$G$30,0,10*ROW('Sanitation Data'!G143))="","",OFFSET('Sanitation Data'!$G$30,0,10*ROW('Sanitation Data'!G143)))</f>
        <v/>
      </c>
      <c r="DC149" s="369" t="str">
        <f ca="1">+IF(OFFSET('Sanitation Data'!$G$31,0,10*ROW('Sanitation Data'!G143))="","",OFFSET('Sanitation Data'!$G$31,0,10*ROW('Sanitation Data'!G143)))</f>
        <v/>
      </c>
      <c r="DD149" s="369" t="str">
        <f ca="1">+IF(OFFSET('Sanitation Data'!$G$32,0,10*ROW('Sanitation Data'!G143))="","",OFFSET('Sanitation Data'!$G$32,0,10*ROW('Sanitation Data'!G143)))</f>
        <v/>
      </c>
      <c r="DE149" s="369" t="str">
        <f ca="1">+IF(OFFSET('Sanitation Data'!$H$28,0,10*ROW('Sanitation Data'!H143))="","",OFFSET('Sanitation Data'!$H$28,0,10*ROW('Sanitation Data'!H143)))</f>
        <v/>
      </c>
      <c r="DF149" s="369" t="str">
        <f ca="1">+IF(OFFSET('Sanitation Data'!$H$29,0,10*ROW('Sanitation Data'!H143))="","",OFFSET('Sanitation Data'!$H$29,0,10*ROW('Sanitation Data'!H143)))</f>
        <v/>
      </c>
      <c r="DG149" s="369" t="str">
        <f ca="1">+IF(OFFSET('Sanitation Data'!$H$30,0,10*ROW('Sanitation Data'!H143))="","",OFFSET('Sanitation Data'!$H$30,0,10*ROW('Sanitation Data'!H143)))</f>
        <v/>
      </c>
      <c r="DH149" s="369" t="str">
        <f ca="1">+IF(OFFSET('Sanitation Data'!$H$31,0,10*ROW('Sanitation Data'!H143))="","",OFFSET('Sanitation Data'!$H$31,0,10*ROW('Sanitation Data'!H143)))</f>
        <v/>
      </c>
      <c r="DI149" s="369" t="str">
        <f ca="1">+IF(OFFSET('Sanitation Data'!$H$32,0,10*ROW('Sanitation Data'!H143))="","",OFFSET('Sanitation Data'!$H$32,0,10*ROW('Sanitation Data'!H143)))</f>
        <v/>
      </c>
      <c r="DJ149" s="369" t="str">
        <f ca="1">+IF(OFFSET('Sanitation Data'!$I$28,0,10*ROW('Sanitation Data'!I143))="","",OFFSET('Sanitation Data'!$I$28,0,10*ROW('Sanitation Data'!I143)))</f>
        <v/>
      </c>
      <c r="DK149" s="369" t="str">
        <f ca="1">+IF(OFFSET('Sanitation Data'!$I$29,0,10*ROW('Sanitation Data'!I143))="","",OFFSET('Sanitation Data'!$I$29,0,10*ROW('Sanitation Data'!I143)))</f>
        <v/>
      </c>
      <c r="DL149" s="369" t="str">
        <f ca="1">+IF(OFFSET('Sanitation Data'!$I$30,0,10*ROW('Sanitation Data'!I143))="","",OFFSET('Sanitation Data'!$I$30,0,10*ROW('Sanitation Data'!I143)))</f>
        <v/>
      </c>
      <c r="DM149" s="369" t="str">
        <f ca="1">+IF(OFFSET('Sanitation Data'!$I$31,0,10*ROW('Sanitation Data'!I143))="","",OFFSET('Sanitation Data'!$I$31,0,10*ROW('Sanitation Data'!I143)))</f>
        <v/>
      </c>
      <c r="DN149" s="369" t="str">
        <f ca="1">+IF(OFFSET('Sanitation Data'!$I$32,0,10*ROW('Sanitation Data'!I143))="","",OFFSET('Sanitation Data'!$I$32,0,10*ROW('Sanitation Data'!I143)))</f>
        <v/>
      </c>
      <c r="DO149" s="369" t="str">
        <f ca="1">+IF(OFFSET('Hygiene Data'!$D$11,0,10*ROW('Hygiene Data'!D143))="","",OFFSET('Hygiene Data'!$D$11,0,10*ROW('Hygiene Data'!D143)))</f>
        <v/>
      </c>
      <c r="DP149" s="369" t="str">
        <f ca="1">+IF(OFFSET('Hygiene Data'!$D$12,0,10*ROW('Hygiene Data'!D143))="","",OFFSET('Hygiene Data'!$D$12,0,10*ROW('Hygiene Data'!D143)))</f>
        <v/>
      </c>
      <c r="DQ149" s="369" t="str">
        <f ca="1">+IF(OFFSET('Hygiene Data'!$D$13,0,10*ROW('Hygiene Data'!D143))="","",OFFSET('Hygiene Data'!$D$13,0,10*ROW('Hygiene Data'!D143)))</f>
        <v/>
      </c>
      <c r="DR149" s="369" t="str">
        <f ca="1">+IF(OFFSET('Hygiene Data'!$E$11,0,10*ROW('Hygiene Data'!E143))="","",OFFSET('Hygiene Data'!$E$11,0,10*ROW('Hygiene Data'!E143)))</f>
        <v/>
      </c>
      <c r="DS149" s="369" t="str">
        <f ca="1">+IF(OFFSET('Hygiene Data'!$E$12,0,10*ROW('Hygiene Data'!E143))="","",OFFSET('Hygiene Data'!$E$12,0,10*ROW('Hygiene Data'!E143)))</f>
        <v/>
      </c>
      <c r="DT149" s="369" t="str">
        <f ca="1">+IF(OFFSET('Hygiene Data'!$E$13,0,10*ROW('Hygiene Data'!E143))="","",OFFSET('Hygiene Data'!$E$13,0,10*ROW('Hygiene Data'!E143)))</f>
        <v/>
      </c>
      <c r="DU149" s="369" t="str">
        <f ca="1">+IF(OFFSET('Hygiene Data'!$F$11,0,10*ROW('Hygiene Data'!F143))="","",OFFSET('Hygiene Data'!$F$11,0,10*ROW('Hygiene Data'!F143)))</f>
        <v/>
      </c>
      <c r="DV149" s="369" t="str">
        <f ca="1">+IF(OFFSET('Hygiene Data'!$F$12,0,10*ROW('Hygiene Data'!F143))="","",OFFSET('Hygiene Data'!$F$12,0,10*ROW('Hygiene Data'!F143)))</f>
        <v/>
      </c>
      <c r="DW149" s="369" t="str">
        <f ca="1">+IF(OFFSET('Hygiene Data'!$F$13,0,10*ROW('Hygiene Data'!F143))="","",OFFSET('Hygiene Data'!$F$13,0,10*ROW('Hygiene Data'!F143)))</f>
        <v/>
      </c>
      <c r="DX149" s="369" t="str">
        <f ca="1">+IF(OFFSET('Hygiene Data'!$G$11,0,10*ROW('Hygiene Data'!G143))="","",OFFSET('Hygiene Data'!$G$11,0,10*ROW('Hygiene Data'!G143)))</f>
        <v/>
      </c>
      <c r="DY149" s="369" t="str">
        <f ca="1">+IF(OFFSET('Hygiene Data'!$G$12,0,10*ROW('Hygiene Data'!G143))="","",OFFSET('Hygiene Data'!$G$12,0,10*ROW('Hygiene Data'!G143)))</f>
        <v/>
      </c>
      <c r="DZ149" s="369" t="str">
        <f ca="1">+IF(OFFSET('Hygiene Data'!$G$13,0,10*ROW('Hygiene Data'!G143))="","",OFFSET('Hygiene Data'!$G$13,0,10*ROW('Hygiene Data'!G143)))</f>
        <v/>
      </c>
      <c r="EA149" s="369" t="str">
        <f ca="1">+IF(OFFSET('Hygiene Data'!$H$11,0,10*ROW('Hygiene Data'!H143))="","",OFFSET('Hygiene Data'!$H$11,0,10*ROW('Hygiene Data'!H143)))</f>
        <v/>
      </c>
      <c r="EB149" s="369" t="str">
        <f ca="1">+IF(OFFSET('Hygiene Data'!$H$12,0,10*ROW('Hygiene Data'!H143))="","",OFFSET('Hygiene Data'!$H$12,0,10*ROW('Hygiene Data'!H143)))</f>
        <v/>
      </c>
      <c r="EC149" s="369" t="str">
        <f ca="1">+IF(OFFSET('Hygiene Data'!$H$13,0,10*ROW('Hygiene Data'!H143))="","",OFFSET('Hygiene Data'!$H$13,0,10*ROW('Hygiene Data'!H143)))</f>
        <v/>
      </c>
      <c r="ED149" s="369" t="str">
        <f ca="1">+IF(OFFSET('Hygiene Data'!$I$11,0,10*ROW('Hygiene Data'!I143))="","",OFFSET('Hygiene Data'!$I$11,0,10*ROW('Hygiene Data'!I143)))</f>
        <v/>
      </c>
      <c r="EE149" s="369" t="str">
        <f ca="1">+IF(OFFSET('Hygiene Data'!$I$12,0,10*ROW('Hygiene Data'!I143))="","",OFFSET('Hygiene Data'!$I$12,0,10*ROW('Hygiene Data'!I143)))</f>
        <v/>
      </c>
      <c r="EF149" s="369" t="str">
        <f ca="1">+IF(OFFSET('Hygiene Data'!$I$13,0,10*ROW('Hygiene Data'!I143))="","",OFFSET('Hygiene Data'!$I$13,0,10*ROW('Hygiene Data'!I143)))</f>
        <v/>
      </c>
    </row>
    <row r="150" spans="1:136" x14ac:dyDescent="0.25">
      <c r="A150" s="478" t="str">
        <f ca="1">+IF(OFFSET('Water Data'!$B$2,0,10*ROW('Water Data'!E144))="","",OFFSET('Water Data'!$B$2,0,10*ROW('Water Data'!E144)))</f>
        <v/>
      </c>
      <c r="B150" s="47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5" t="str">
        <f t="shared" ca="1" si="2"/>
        <v/>
      </c>
      <c r="D150" s="50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9" t="str">
        <f ca="1">+IF(OFFSET('Water Data'!$D$27,0,10*ROW('Water Data'!D144))="","",OFFSET('Water Data'!$D$27,0,10*ROW('Water Data'!D144)))</f>
        <v/>
      </c>
      <c r="BT150" s="369" t="str">
        <f ca="1">+IF(OFFSET('Water Data'!$D$28,0,10*ROW('Water Data'!D144))="","",OFFSET('Water Data'!$D$28,0,10*ROW('Water Data'!D144)))</f>
        <v/>
      </c>
      <c r="BU150" s="369" t="str">
        <f ca="1">+IF(OFFSET('Water Data'!$D$29,0,10*ROW('Water Data'!D144))="","",OFFSET('Water Data'!$D$29,0,10*ROW('Water Data'!D144)))</f>
        <v/>
      </c>
      <c r="BV150" s="369" t="str">
        <f ca="1">+IF(OFFSET('Water Data'!$E$27,0,10*ROW('Water Data'!E144))="","",OFFSET('Water Data'!$E$27,0,10*ROW('Water Data'!E144)))</f>
        <v/>
      </c>
      <c r="BW150" s="369" t="str">
        <f ca="1">+IF(OFFSET('Water Data'!$E$28,0,10*ROW('Water Data'!E144))="","",OFFSET('Water Data'!$E$28,0,10*ROW('Water Data'!E144)))</f>
        <v/>
      </c>
      <c r="BX150" s="369" t="str">
        <f ca="1">+IF(OFFSET('Water Data'!$E$29,0,10*ROW('Water Data'!E144))="","",OFFSET('Water Data'!$E$29,0,10*ROW('Water Data'!E144)))</f>
        <v/>
      </c>
      <c r="BY150" s="369" t="str">
        <f ca="1">+IF(OFFSET('Water Data'!$F$27,0,10*ROW('Water Data'!F144))="","",OFFSET('Water Data'!$F$27,0,10*ROW('Water Data'!F144)))</f>
        <v/>
      </c>
      <c r="BZ150" s="369" t="str">
        <f ca="1">+IF(OFFSET('Water Data'!$F$28,0,10*ROW('Water Data'!F144))="","",OFFSET('Water Data'!$F$28,0,10*ROW('Water Data'!F144)))</f>
        <v/>
      </c>
      <c r="CA150" s="369" t="str">
        <f ca="1">+IF(OFFSET('Water Data'!$F$29,0,10*ROW('Water Data'!F144))="","",OFFSET('Water Data'!$F$29,0,10*ROW('Water Data'!F144)))</f>
        <v/>
      </c>
      <c r="CB150" s="369" t="str">
        <f ca="1">+IF(OFFSET('Water Data'!$G$27,0,10*ROW('Water Data'!G144))="","",OFFSET('Water Data'!$G$27,0,10*ROW('Water Data'!G144)))</f>
        <v/>
      </c>
      <c r="CC150" s="369" t="str">
        <f ca="1">+IF(OFFSET('Water Data'!$G$28,0,10*ROW('Water Data'!G144))="","",OFFSET('Water Data'!$G$28,0,10*ROW('Water Data'!G144)))</f>
        <v/>
      </c>
      <c r="CD150" s="369" t="str">
        <f ca="1">+IF(OFFSET('Water Data'!$G$29,0,10*ROW('Water Data'!G144))="","",OFFSET('Water Data'!$G$29,0,10*ROW('Water Data'!G144)))</f>
        <v/>
      </c>
      <c r="CE150" s="369" t="str">
        <f ca="1">+IF(OFFSET('Water Data'!$H$27,0,10*ROW('Water Data'!H144))="","",OFFSET('Water Data'!$H$27,0,10*ROW('Water Data'!H144)))</f>
        <v/>
      </c>
      <c r="CF150" s="369" t="str">
        <f ca="1">+IF(OFFSET('Water Data'!$H$28,0,10*ROW('Water Data'!H144))="","",OFFSET('Water Data'!$H$28,0,10*ROW('Water Data'!H144)))</f>
        <v/>
      </c>
      <c r="CG150" s="369" t="str">
        <f ca="1">+IF(OFFSET('Water Data'!$H$29,0,10*ROW('Water Data'!H144))="","",OFFSET('Water Data'!$H$29,0,10*ROW('Water Data'!H144)))</f>
        <v/>
      </c>
      <c r="CH150" s="369" t="str">
        <f ca="1">+IF(OFFSET('Water Data'!$I$27,0,10*ROW('Water Data'!I144))="","",OFFSET('Water Data'!$I$27,0,10*ROW('Water Data'!I144)))</f>
        <v/>
      </c>
      <c r="CI150" s="369" t="str">
        <f ca="1">+IF(OFFSET('Water Data'!$I$28,0,10*ROW('Water Data'!I144))="","",OFFSET('Water Data'!$I$28,0,10*ROW('Water Data'!I144)))</f>
        <v/>
      </c>
      <c r="CJ150" s="369" t="str">
        <f ca="1">+IF(OFFSET('Water Data'!$I$29,0,10*ROW('Water Data'!I144))="","",OFFSET('Water Data'!$I$29,0,10*ROW('Water Data'!I144)))</f>
        <v/>
      </c>
      <c r="CK150" s="369" t="str">
        <f ca="1">+IF(OFFSET('Sanitation Data'!$D$28,0,10*ROW('Sanitation Data'!D144))="","",OFFSET('Sanitation Data'!$D$28,0,10*ROW('Sanitation Data'!D144)))</f>
        <v/>
      </c>
      <c r="CL150" s="369" t="str">
        <f ca="1">+IF(OFFSET('Sanitation Data'!$D$29,0,10*ROW('Sanitation Data'!D144))="","",OFFSET('Sanitation Data'!$D$29,0,10*ROW('Sanitation Data'!D144)))</f>
        <v/>
      </c>
      <c r="CM150" s="369" t="str">
        <f ca="1">+IF(OFFSET('Sanitation Data'!$D$30,0,10*ROW('Sanitation Data'!D144))="","",OFFSET('Sanitation Data'!$D$30,0,10*ROW('Sanitation Data'!D144)))</f>
        <v/>
      </c>
      <c r="CN150" s="369" t="str">
        <f ca="1">+IF(OFFSET('Sanitation Data'!$D$31,0,10*ROW('Sanitation Data'!D144))="","",OFFSET('Sanitation Data'!$D$31,0,10*ROW('Sanitation Data'!D144)))</f>
        <v/>
      </c>
      <c r="CO150" s="369" t="str">
        <f ca="1">+IF(OFFSET('Sanitation Data'!$D$32,0,10*ROW('Sanitation Data'!D144))="","",OFFSET('Sanitation Data'!$D$32,0,10*ROW('Sanitation Data'!D144)))</f>
        <v/>
      </c>
      <c r="CP150" s="369" t="str">
        <f ca="1">+IF(OFFSET('Sanitation Data'!$E$28,0,10*ROW('Sanitation Data'!E144))="","",OFFSET('Sanitation Data'!$E$28,0,10*ROW('Sanitation Data'!E144)))</f>
        <v/>
      </c>
      <c r="CQ150" s="369" t="str">
        <f ca="1">+IF(OFFSET('Sanitation Data'!$E$29,0,10*ROW('Sanitation Data'!E144))="","",OFFSET('Sanitation Data'!$E$29,0,10*ROW('Sanitation Data'!E144)))</f>
        <v/>
      </c>
      <c r="CR150" s="369" t="str">
        <f ca="1">+IF(OFFSET('Sanitation Data'!$E$30,0,10*ROW('Sanitation Data'!E144))="","",OFFSET('Sanitation Data'!$E$30,0,10*ROW('Sanitation Data'!E144)))</f>
        <v/>
      </c>
      <c r="CS150" s="369" t="str">
        <f ca="1">+IF(OFFSET('Sanitation Data'!$E$31,0,10*ROW('Sanitation Data'!E144))="","",OFFSET('Sanitation Data'!$E$31,0,10*ROW('Sanitation Data'!E144)))</f>
        <v/>
      </c>
      <c r="CT150" s="369" t="str">
        <f ca="1">+IF(OFFSET('Sanitation Data'!$E$32,0,10*ROW('Sanitation Data'!E144))="","",OFFSET('Sanitation Data'!$E$32,0,10*ROW('Sanitation Data'!E144)))</f>
        <v/>
      </c>
      <c r="CU150" s="369" t="str">
        <f ca="1">+IF(OFFSET('Sanitation Data'!$F$28,0,10*ROW('Sanitation Data'!F144))="","",OFFSET('Sanitation Data'!$F$28,0,10*ROW('Sanitation Data'!F144)))</f>
        <v/>
      </c>
      <c r="CV150" s="369" t="str">
        <f ca="1">+IF(OFFSET('Sanitation Data'!$F$29,0,10*ROW('Sanitation Data'!F144))="","",OFFSET('Sanitation Data'!$F$29,0,10*ROW('Sanitation Data'!F144)))</f>
        <v/>
      </c>
      <c r="CW150" s="369" t="str">
        <f ca="1">+IF(OFFSET('Sanitation Data'!$F$30,0,10*ROW('Sanitation Data'!F144))="","",OFFSET('Sanitation Data'!$F$30,0,10*ROW('Sanitation Data'!F144)))</f>
        <v/>
      </c>
      <c r="CX150" s="369" t="str">
        <f ca="1">+IF(OFFSET('Sanitation Data'!$F$31,0,10*ROW('Sanitation Data'!F144))="","",OFFSET('Sanitation Data'!$F$31,0,10*ROW('Sanitation Data'!F144)))</f>
        <v/>
      </c>
      <c r="CY150" s="369" t="str">
        <f ca="1">+IF(OFFSET('Sanitation Data'!$F$32,0,10*ROW('Sanitation Data'!F144))="","",OFFSET('Sanitation Data'!$F$32,0,10*ROW('Sanitation Data'!F144)))</f>
        <v/>
      </c>
      <c r="CZ150" s="369" t="str">
        <f ca="1">+IF(OFFSET('Sanitation Data'!$G$28,0,10*ROW('Sanitation Data'!G144))="","",OFFSET('Sanitation Data'!$G$28,0,10*ROW('Sanitation Data'!G144)))</f>
        <v/>
      </c>
      <c r="DA150" s="369" t="str">
        <f ca="1">+IF(OFFSET('Sanitation Data'!$G$29,0,10*ROW('Sanitation Data'!G144))="","",OFFSET('Sanitation Data'!$G$29,0,10*ROW('Sanitation Data'!G144)))</f>
        <v/>
      </c>
      <c r="DB150" s="369" t="str">
        <f ca="1">+IF(OFFSET('Sanitation Data'!$G$30,0,10*ROW('Sanitation Data'!G144))="","",OFFSET('Sanitation Data'!$G$30,0,10*ROW('Sanitation Data'!G144)))</f>
        <v/>
      </c>
      <c r="DC150" s="369" t="str">
        <f ca="1">+IF(OFFSET('Sanitation Data'!$G$31,0,10*ROW('Sanitation Data'!G144))="","",OFFSET('Sanitation Data'!$G$31,0,10*ROW('Sanitation Data'!G144)))</f>
        <v/>
      </c>
      <c r="DD150" s="369" t="str">
        <f ca="1">+IF(OFFSET('Sanitation Data'!$G$32,0,10*ROW('Sanitation Data'!G144))="","",OFFSET('Sanitation Data'!$G$32,0,10*ROW('Sanitation Data'!G144)))</f>
        <v/>
      </c>
      <c r="DE150" s="369" t="str">
        <f ca="1">+IF(OFFSET('Sanitation Data'!$H$28,0,10*ROW('Sanitation Data'!H144))="","",OFFSET('Sanitation Data'!$H$28,0,10*ROW('Sanitation Data'!H144)))</f>
        <v/>
      </c>
      <c r="DF150" s="369" t="str">
        <f ca="1">+IF(OFFSET('Sanitation Data'!$H$29,0,10*ROW('Sanitation Data'!H144))="","",OFFSET('Sanitation Data'!$H$29,0,10*ROW('Sanitation Data'!H144)))</f>
        <v/>
      </c>
      <c r="DG150" s="369" t="str">
        <f ca="1">+IF(OFFSET('Sanitation Data'!$H$30,0,10*ROW('Sanitation Data'!H144))="","",OFFSET('Sanitation Data'!$H$30,0,10*ROW('Sanitation Data'!H144)))</f>
        <v/>
      </c>
      <c r="DH150" s="369" t="str">
        <f ca="1">+IF(OFFSET('Sanitation Data'!$H$31,0,10*ROW('Sanitation Data'!H144))="","",OFFSET('Sanitation Data'!$H$31,0,10*ROW('Sanitation Data'!H144)))</f>
        <v/>
      </c>
      <c r="DI150" s="369" t="str">
        <f ca="1">+IF(OFFSET('Sanitation Data'!$H$32,0,10*ROW('Sanitation Data'!H144))="","",OFFSET('Sanitation Data'!$H$32,0,10*ROW('Sanitation Data'!H144)))</f>
        <v/>
      </c>
      <c r="DJ150" s="369" t="str">
        <f ca="1">+IF(OFFSET('Sanitation Data'!$I$28,0,10*ROW('Sanitation Data'!I144))="","",OFFSET('Sanitation Data'!$I$28,0,10*ROW('Sanitation Data'!I144)))</f>
        <v/>
      </c>
      <c r="DK150" s="369" t="str">
        <f ca="1">+IF(OFFSET('Sanitation Data'!$I$29,0,10*ROW('Sanitation Data'!I144))="","",OFFSET('Sanitation Data'!$I$29,0,10*ROW('Sanitation Data'!I144)))</f>
        <v/>
      </c>
      <c r="DL150" s="369" t="str">
        <f ca="1">+IF(OFFSET('Sanitation Data'!$I$30,0,10*ROW('Sanitation Data'!I144))="","",OFFSET('Sanitation Data'!$I$30,0,10*ROW('Sanitation Data'!I144)))</f>
        <v/>
      </c>
      <c r="DM150" s="369" t="str">
        <f ca="1">+IF(OFFSET('Sanitation Data'!$I$31,0,10*ROW('Sanitation Data'!I144))="","",OFFSET('Sanitation Data'!$I$31,0,10*ROW('Sanitation Data'!I144)))</f>
        <v/>
      </c>
      <c r="DN150" s="369" t="str">
        <f ca="1">+IF(OFFSET('Sanitation Data'!$I$32,0,10*ROW('Sanitation Data'!I144))="","",OFFSET('Sanitation Data'!$I$32,0,10*ROW('Sanitation Data'!I144)))</f>
        <v/>
      </c>
      <c r="DO150" s="369" t="str">
        <f ca="1">+IF(OFFSET('Hygiene Data'!$D$11,0,10*ROW('Hygiene Data'!D144))="","",OFFSET('Hygiene Data'!$D$11,0,10*ROW('Hygiene Data'!D144)))</f>
        <v/>
      </c>
      <c r="DP150" s="369" t="str">
        <f ca="1">+IF(OFFSET('Hygiene Data'!$D$12,0,10*ROW('Hygiene Data'!D144))="","",OFFSET('Hygiene Data'!$D$12,0,10*ROW('Hygiene Data'!D144)))</f>
        <v/>
      </c>
      <c r="DQ150" s="369" t="str">
        <f ca="1">+IF(OFFSET('Hygiene Data'!$D$13,0,10*ROW('Hygiene Data'!D144))="","",OFFSET('Hygiene Data'!$D$13,0,10*ROW('Hygiene Data'!D144)))</f>
        <v/>
      </c>
      <c r="DR150" s="369" t="str">
        <f ca="1">+IF(OFFSET('Hygiene Data'!$E$11,0,10*ROW('Hygiene Data'!E144))="","",OFFSET('Hygiene Data'!$E$11,0,10*ROW('Hygiene Data'!E144)))</f>
        <v/>
      </c>
      <c r="DS150" s="369" t="str">
        <f ca="1">+IF(OFFSET('Hygiene Data'!$E$12,0,10*ROW('Hygiene Data'!E144))="","",OFFSET('Hygiene Data'!$E$12,0,10*ROW('Hygiene Data'!E144)))</f>
        <v/>
      </c>
      <c r="DT150" s="369" t="str">
        <f ca="1">+IF(OFFSET('Hygiene Data'!$E$13,0,10*ROW('Hygiene Data'!E144))="","",OFFSET('Hygiene Data'!$E$13,0,10*ROW('Hygiene Data'!E144)))</f>
        <v/>
      </c>
      <c r="DU150" s="369" t="str">
        <f ca="1">+IF(OFFSET('Hygiene Data'!$F$11,0,10*ROW('Hygiene Data'!F144))="","",OFFSET('Hygiene Data'!$F$11,0,10*ROW('Hygiene Data'!F144)))</f>
        <v/>
      </c>
      <c r="DV150" s="369" t="str">
        <f ca="1">+IF(OFFSET('Hygiene Data'!$F$12,0,10*ROW('Hygiene Data'!F144))="","",OFFSET('Hygiene Data'!$F$12,0,10*ROW('Hygiene Data'!F144)))</f>
        <v/>
      </c>
      <c r="DW150" s="369" t="str">
        <f ca="1">+IF(OFFSET('Hygiene Data'!$F$13,0,10*ROW('Hygiene Data'!F144))="","",OFFSET('Hygiene Data'!$F$13,0,10*ROW('Hygiene Data'!F144)))</f>
        <v/>
      </c>
      <c r="DX150" s="369" t="str">
        <f ca="1">+IF(OFFSET('Hygiene Data'!$G$11,0,10*ROW('Hygiene Data'!G144))="","",OFFSET('Hygiene Data'!$G$11,0,10*ROW('Hygiene Data'!G144)))</f>
        <v/>
      </c>
      <c r="DY150" s="369" t="str">
        <f ca="1">+IF(OFFSET('Hygiene Data'!$G$12,0,10*ROW('Hygiene Data'!G144))="","",OFFSET('Hygiene Data'!$G$12,0,10*ROW('Hygiene Data'!G144)))</f>
        <v/>
      </c>
      <c r="DZ150" s="369" t="str">
        <f ca="1">+IF(OFFSET('Hygiene Data'!$G$13,0,10*ROW('Hygiene Data'!G144))="","",OFFSET('Hygiene Data'!$G$13,0,10*ROW('Hygiene Data'!G144)))</f>
        <v/>
      </c>
      <c r="EA150" s="369" t="str">
        <f ca="1">+IF(OFFSET('Hygiene Data'!$H$11,0,10*ROW('Hygiene Data'!H144))="","",OFFSET('Hygiene Data'!$H$11,0,10*ROW('Hygiene Data'!H144)))</f>
        <v/>
      </c>
      <c r="EB150" s="369" t="str">
        <f ca="1">+IF(OFFSET('Hygiene Data'!$H$12,0,10*ROW('Hygiene Data'!H144))="","",OFFSET('Hygiene Data'!$H$12,0,10*ROW('Hygiene Data'!H144)))</f>
        <v/>
      </c>
      <c r="EC150" s="369" t="str">
        <f ca="1">+IF(OFFSET('Hygiene Data'!$H$13,0,10*ROW('Hygiene Data'!H144))="","",OFFSET('Hygiene Data'!$H$13,0,10*ROW('Hygiene Data'!H144)))</f>
        <v/>
      </c>
      <c r="ED150" s="369" t="str">
        <f ca="1">+IF(OFFSET('Hygiene Data'!$I$11,0,10*ROW('Hygiene Data'!I144))="","",OFFSET('Hygiene Data'!$I$11,0,10*ROW('Hygiene Data'!I144)))</f>
        <v/>
      </c>
      <c r="EE150" s="369" t="str">
        <f ca="1">+IF(OFFSET('Hygiene Data'!$I$12,0,10*ROW('Hygiene Data'!I144))="","",OFFSET('Hygiene Data'!$I$12,0,10*ROW('Hygiene Data'!I144)))</f>
        <v/>
      </c>
      <c r="EF150" s="369" t="str">
        <f ca="1">+IF(OFFSET('Hygiene Data'!$I$13,0,10*ROW('Hygiene Data'!I144))="","",OFFSET('Hygiene Data'!$I$13,0,10*ROW('Hygiene Data'!I144)))</f>
        <v/>
      </c>
    </row>
    <row r="151" spans="1:136" x14ac:dyDescent="0.25">
      <c r="A151" s="478" t="str">
        <f ca="1">+IF(OFFSET('Water Data'!$B$2,0,10*ROW('Water Data'!E145))="","",OFFSET('Water Data'!$B$2,0,10*ROW('Water Data'!E145)))</f>
        <v/>
      </c>
      <c r="B151" s="47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5" t="str">
        <f t="shared" ca="1" si="2"/>
        <v/>
      </c>
      <c r="D151" s="50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9" t="str">
        <f ca="1">+IF(OFFSET('Water Data'!$D$27,0,10*ROW('Water Data'!D145))="","",OFFSET('Water Data'!$D$27,0,10*ROW('Water Data'!D145)))</f>
        <v/>
      </c>
      <c r="BT151" s="369" t="str">
        <f ca="1">+IF(OFFSET('Water Data'!$D$28,0,10*ROW('Water Data'!D145))="","",OFFSET('Water Data'!$D$28,0,10*ROW('Water Data'!D145)))</f>
        <v/>
      </c>
      <c r="BU151" s="369" t="str">
        <f ca="1">+IF(OFFSET('Water Data'!$D$29,0,10*ROW('Water Data'!D145))="","",OFFSET('Water Data'!$D$29,0,10*ROW('Water Data'!D145)))</f>
        <v/>
      </c>
      <c r="BV151" s="369" t="str">
        <f ca="1">+IF(OFFSET('Water Data'!$E$27,0,10*ROW('Water Data'!E145))="","",OFFSET('Water Data'!$E$27,0,10*ROW('Water Data'!E145)))</f>
        <v/>
      </c>
      <c r="BW151" s="369" t="str">
        <f ca="1">+IF(OFFSET('Water Data'!$E$28,0,10*ROW('Water Data'!E145))="","",OFFSET('Water Data'!$E$28,0,10*ROW('Water Data'!E145)))</f>
        <v/>
      </c>
      <c r="BX151" s="369" t="str">
        <f ca="1">+IF(OFFSET('Water Data'!$E$29,0,10*ROW('Water Data'!E145))="","",OFFSET('Water Data'!$E$29,0,10*ROW('Water Data'!E145)))</f>
        <v/>
      </c>
      <c r="BY151" s="369" t="str">
        <f ca="1">+IF(OFFSET('Water Data'!$F$27,0,10*ROW('Water Data'!F145))="","",OFFSET('Water Data'!$F$27,0,10*ROW('Water Data'!F145)))</f>
        <v/>
      </c>
      <c r="BZ151" s="369" t="str">
        <f ca="1">+IF(OFFSET('Water Data'!$F$28,0,10*ROW('Water Data'!F145))="","",OFFSET('Water Data'!$F$28,0,10*ROW('Water Data'!F145)))</f>
        <v/>
      </c>
      <c r="CA151" s="369" t="str">
        <f ca="1">+IF(OFFSET('Water Data'!$F$29,0,10*ROW('Water Data'!F145))="","",OFFSET('Water Data'!$F$29,0,10*ROW('Water Data'!F145)))</f>
        <v/>
      </c>
      <c r="CB151" s="369" t="str">
        <f ca="1">+IF(OFFSET('Water Data'!$G$27,0,10*ROW('Water Data'!G145))="","",OFFSET('Water Data'!$G$27,0,10*ROW('Water Data'!G145)))</f>
        <v/>
      </c>
      <c r="CC151" s="369" t="str">
        <f ca="1">+IF(OFFSET('Water Data'!$G$28,0,10*ROW('Water Data'!G145))="","",OFFSET('Water Data'!$G$28,0,10*ROW('Water Data'!G145)))</f>
        <v/>
      </c>
      <c r="CD151" s="369" t="str">
        <f ca="1">+IF(OFFSET('Water Data'!$G$29,0,10*ROW('Water Data'!G145))="","",OFFSET('Water Data'!$G$29,0,10*ROW('Water Data'!G145)))</f>
        <v/>
      </c>
      <c r="CE151" s="369" t="str">
        <f ca="1">+IF(OFFSET('Water Data'!$H$27,0,10*ROW('Water Data'!H145))="","",OFFSET('Water Data'!$H$27,0,10*ROW('Water Data'!H145)))</f>
        <v/>
      </c>
      <c r="CF151" s="369" t="str">
        <f ca="1">+IF(OFFSET('Water Data'!$H$28,0,10*ROW('Water Data'!H145))="","",OFFSET('Water Data'!$H$28,0,10*ROW('Water Data'!H145)))</f>
        <v/>
      </c>
      <c r="CG151" s="369" t="str">
        <f ca="1">+IF(OFFSET('Water Data'!$H$29,0,10*ROW('Water Data'!H145))="","",OFFSET('Water Data'!$H$29,0,10*ROW('Water Data'!H145)))</f>
        <v/>
      </c>
      <c r="CH151" s="369" t="str">
        <f ca="1">+IF(OFFSET('Water Data'!$I$27,0,10*ROW('Water Data'!I145))="","",OFFSET('Water Data'!$I$27,0,10*ROW('Water Data'!I145)))</f>
        <v/>
      </c>
      <c r="CI151" s="369" t="str">
        <f ca="1">+IF(OFFSET('Water Data'!$I$28,0,10*ROW('Water Data'!I145))="","",OFFSET('Water Data'!$I$28,0,10*ROW('Water Data'!I145)))</f>
        <v/>
      </c>
      <c r="CJ151" s="369" t="str">
        <f ca="1">+IF(OFFSET('Water Data'!$I$29,0,10*ROW('Water Data'!I145))="","",OFFSET('Water Data'!$I$29,0,10*ROW('Water Data'!I145)))</f>
        <v/>
      </c>
      <c r="CK151" s="369" t="str">
        <f ca="1">+IF(OFFSET('Sanitation Data'!$D$28,0,10*ROW('Sanitation Data'!D145))="","",OFFSET('Sanitation Data'!$D$28,0,10*ROW('Sanitation Data'!D145)))</f>
        <v/>
      </c>
      <c r="CL151" s="369" t="str">
        <f ca="1">+IF(OFFSET('Sanitation Data'!$D$29,0,10*ROW('Sanitation Data'!D145))="","",OFFSET('Sanitation Data'!$D$29,0,10*ROW('Sanitation Data'!D145)))</f>
        <v/>
      </c>
      <c r="CM151" s="369" t="str">
        <f ca="1">+IF(OFFSET('Sanitation Data'!$D$30,0,10*ROW('Sanitation Data'!D145))="","",OFFSET('Sanitation Data'!$D$30,0,10*ROW('Sanitation Data'!D145)))</f>
        <v/>
      </c>
      <c r="CN151" s="369" t="str">
        <f ca="1">+IF(OFFSET('Sanitation Data'!$D$31,0,10*ROW('Sanitation Data'!D145))="","",OFFSET('Sanitation Data'!$D$31,0,10*ROW('Sanitation Data'!D145)))</f>
        <v/>
      </c>
      <c r="CO151" s="369" t="str">
        <f ca="1">+IF(OFFSET('Sanitation Data'!$D$32,0,10*ROW('Sanitation Data'!D145))="","",OFFSET('Sanitation Data'!$D$32,0,10*ROW('Sanitation Data'!D145)))</f>
        <v/>
      </c>
      <c r="CP151" s="369" t="str">
        <f ca="1">+IF(OFFSET('Sanitation Data'!$E$28,0,10*ROW('Sanitation Data'!E145))="","",OFFSET('Sanitation Data'!$E$28,0,10*ROW('Sanitation Data'!E145)))</f>
        <v/>
      </c>
      <c r="CQ151" s="369" t="str">
        <f ca="1">+IF(OFFSET('Sanitation Data'!$E$29,0,10*ROW('Sanitation Data'!E145))="","",OFFSET('Sanitation Data'!$E$29,0,10*ROW('Sanitation Data'!E145)))</f>
        <v/>
      </c>
      <c r="CR151" s="369" t="str">
        <f ca="1">+IF(OFFSET('Sanitation Data'!$E$30,0,10*ROW('Sanitation Data'!E145))="","",OFFSET('Sanitation Data'!$E$30,0,10*ROW('Sanitation Data'!E145)))</f>
        <v/>
      </c>
      <c r="CS151" s="369" t="str">
        <f ca="1">+IF(OFFSET('Sanitation Data'!$E$31,0,10*ROW('Sanitation Data'!E145))="","",OFFSET('Sanitation Data'!$E$31,0,10*ROW('Sanitation Data'!E145)))</f>
        <v/>
      </c>
      <c r="CT151" s="369" t="str">
        <f ca="1">+IF(OFFSET('Sanitation Data'!$E$32,0,10*ROW('Sanitation Data'!E145))="","",OFFSET('Sanitation Data'!$E$32,0,10*ROW('Sanitation Data'!E145)))</f>
        <v/>
      </c>
      <c r="CU151" s="369" t="str">
        <f ca="1">+IF(OFFSET('Sanitation Data'!$F$28,0,10*ROW('Sanitation Data'!F145))="","",OFFSET('Sanitation Data'!$F$28,0,10*ROW('Sanitation Data'!F145)))</f>
        <v/>
      </c>
      <c r="CV151" s="369" t="str">
        <f ca="1">+IF(OFFSET('Sanitation Data'!$F$29,0,10*ROW('Sanitation Data'!F145))="","",OFFSET('Sanitation Data'!$F$29,0,10*ROW('Sanitation Data'!F145)))</f>
        <v/>
      </c>
      <c r="CW151" s="369" t="str">
        <f ca="1">+IF(OFFSET('Sanitation Data'!$F$30,0,10*ROW('Sanitation Data'!F145))="","",OFFSET('Sanitation Data'!$F$30,0,10*ROW('Sanitation Data'!F145)))</f>
        <v/>
      </c>
      <c r="CX151" s="369" t="str">
        <f ca="1">+IF(OFFSET('Sanitation Data'!$F$31,0,10*ROW('Sanitation Data'!F145))="","",OFFSET('Sanitation Data'!$F$31,0,10*ROW('Sanitation Data'!F145)))</f>
        <v/>
      </c>
      <c r="CY151" s="369" t="str">
        <f ca="1">+IF(OFFSET('Sanitation Data'!$F$32,0,10*ROW('Sanitation Data'!F145))="","",OFFSET('Sanitation Data'!$F$32,0,10*ROW('Sanitation Data'!F145)))</f>
        <v/>
      </c>
      <c r="CZ151" s="369" t="str">
        <f ca="1">+IF(OFFSET('Sanitation Data'!$G$28,0,10*ROW('Sanitation Data'!G145))="","",OFFSET('Sanitation Data'!$G$28,0,10*ROW('Sanitation Data'!G145)))</f>
        <v/>
      </c>
      <c r="DA151" s="369" t="str">
        <f ca="1">+IF(OFFSET('Sanitation Data'!$G$29,0,10*ROW('Sanitation Data'!G145))="","",OFFSET('Sanitation Data'!$G$29,0,10*ROW('Sanitation Data'!G145)))</f>
        <v/>
      </c>
      <c r="DB151" s="369" t="str">
        <f ca="1">+IF(OFFSET('Sanitation Data'!$G$30,0,10*ROW('Sanitation Data'!G145))="","",OFFSET('Sanitation Data'!$G$30,0,10*ROW('Sanitation Data'!G145)))</f>
        <v/>
      </c>
      <c r="DC151" s="369" t="str">
        <f ca="1">+IF(OFFSET('Sanitation Data'!$G$31,0,10*ROW('Sanitation Data'!G145))="","",OFFSET('Sanitation Data'!$G$31,0,10*ROW('Sanitation Data'!G145)))</f>
        <v/>
      </c>
      <c r="DD151" s="369" t="str">
        <f ca="1">+IF(OFFSET('Sanitation Data'!$G$32,0,10*ROW('Sanitation Data'!G145))="","",OFFSET('Sanitation Data'!$G$32,0,10*ROW('Sanitation Data'!G145)))</f>
        <v/>
      </c>
      <c r="DE151" s="369" t="str">
        <f ca="1">+IF(OFFSET('Sanitation Data'!$H$28,0,10*ROW('Sanitation Data'!H145))="","",OFFSET('Sanitation Data'!$H$28,0,10*ROW('Sanitation Data'!H145)))</f>
        <v/>
      </c>
      <c r="DF151" s="369" t="str">
        <f ca="1">+IF(OFFSET('Sanitation Data'!$H$29,0,10*ROW('Sanitation Data'!H145))="","",OFFSET('Sanitation Data'!$H$29,0,10*ROW('Sanitation Data'!H145)))</f>
        <v/>
      </c>
      <c r="DG151" s="369" t="str">
        <f ca="1">+IF(OFFSET('Sanitation Data'!$H$30,0,10*ROW('Sanitation Data'!H145))="","",OFFSET('Sanitation Data'!$H$30,0,10*ROW('Sanitation Data'!H145)))</f>
        <v/>
      </c>
      <c r="DH151" s="369" t="str">
        <f ca="1">+IF(OFFSET('Sanitation Data'!$H$31,0,10*ROW('Sanitation Data'!H145))="","",OFFSET('Sanitation Data'!$H$31,0,10*ROW('Sanitation Data'!H145)))</f>
        <v/>
      </c>
      <c r="DI151" s="369" t="str">
        <f ca="1">+IF(OFFSET('Sanitation Data'!$H$32,0,10*ROW('Sanitation Data'!H145))="","",OFFSET('Sanitation Data'!$H$32,0,10*ROW('Sanitation Data'!H145)))</f>
        <v/>
      </c>
      <c r="DJ151" s="369" t="str">
        <f ca="1">+IF(OFFSET('Sanitation Data'!$I$28,0,10*ROW('Sanitation Data'!I145))="","",OFFSET('Sanitation Data'!$I$28,0,10*ROW('Sanitation Data'!I145)))</f>
        <v/>
      </c>
      <c r="DK151" s="369" t="str">
        <f ca="1">+IF(OFFSET('Sanitation Data'!$I$29,0,10*ROW('Sanitation Data'!I145))="","",OFFSET('Sanitation Data'!$I$29,0,10*ROW('Sanitation Data'!I145)))</f>
        <v/>
      </c>
      <c r="DL151" s="369" t="str">
        <f ca="1">+IF(OFFSET('Sanitation Data'!$I$30,0,10*ROW('Sanitation Data'!I145))="","",OFFSET('Sanitation Data'!$I$30,0,10*ROW('Sanitation Data'!I145)))</f>
        <v/>
      </c>
      <c r="DM151" s="369" t="str">
        <f ca="1">+IF(OFFSET('Sanitation Data'!$I$31,0,10*ROW('Sanitation Data'!I145))="","",OFFSET('Sanitation Data'!$I$31,0,10*ROW('Sanitation Data'!I145)))</f>
        <v/>
      </c>
      <c r="DN151" s="369" t="str">
        <f ca="1">+IF(OFFSET('Sanitation Data'!$I$32,0,10*ROW('Sanitation Data'!I145))="","",OFFSET('Sanitation Data'!$I$32,0,10*ROW('Sanitation Data'!I145)))</f>
        <v/>
      </c>
      <c r="DO151" s="369" t="str">
        <f ca="1">+IF(OFFSET('Hygiene Data'!$D$11,0,10*ROW('Hygiene Data'!D145))="","",OFFSET('Hygiene Data'!$D$11,0,10*ROW('Hygiene Data'!D145)))</f>
        <v/>
      </c>
      <c r="DP151" s="369" t="str">
        <f ca="1">+IF(OFFSET('Hygiene Data'!$D$12,0,10*ROW('Hygiene Data'!D145))="","",OFFSET('Hygiene Data'!$D$12,0,10*ROW('Hygiene Data'!D145)))</f>
        <v/>
      </c>
      <c r="DQ151" s="369" t="str">
        <f ca="1">+IF(OFFSET('Hygiene Data'!$D$13,0,10*ROW('Hygiene Data'!D145))="","",OFFSET('Hygiene Data'!$D$13,0,10*ROW('Hygiene Data'!D145)))</f>
        <v/>
      </c>
      <c r="DR151" s="369" t="str">
        <f ca="1">+IF(OFFSET('Hygiene Data'!$E$11,0,10*ROW('Hygiene Data'!E145))="","",OFFSET('Hygiene Data'!$E$11,0,10*ROW('Hygiene Data'!E145)))</f>
        <v/>
      </c>
      <c r="DS151" s="369" t="str">
        <f ca="1">+IF(OFFSET('Hygiene Data'!$E$12,0,10*ROW('Hygiene Data'!E145))="","",OFFSET('Hygiene Data'!$E$12,0,10*ROW('Hygiene Data'!E145)))</f>
        <v/>
      </c>
      <c r="DT151" s="369" t="str">
        <f ca="1">+IF(OFFSET('Hygiene Data'!$E$13,0,10*ROW('Hygiene Data'!E145))="","",OFFSET('Hygiene Data'!$E$13,0,10*ROW('Hygiene Data'!E145)))</f>
        <v/>
      </c>
      <c r="DU151" s="369" t="str">
        <f ca="1">+IF(OFFSET('Hygiene Data'!$F$11,0,10*ROW('Hygiene Data'!F145))="","",OFFSET('Hygiene Data'!$F$11,0,10*ROW('Hygiene Data'!F145)))</f>
        <v/>
      </c>
      <c r="DV151" s="369" t="str">
        <f ca="1">+IF(OFFSET('Hygiene Data'!$F$12,0,10*ROW('Hygiene Data'!F145))="","",OFFSET('Hygiene Data'!$F$12,0,10*ROW('Hygiene Data'!F145)))</f>
        <v/>
      </c>
      <c r="DW151" s="369" t="str">
        <f ca="1">+IF(OFFSET('Hygiene Data'!$F$13,0,10*ROW('Hygiene Data'!F145))="","",OFFSET('Hygiene Data'!$F$13,0,10*ROW('Hygiene Data'!F145)))</f>
        <v/>
      </c>
      <c r="DX151" s="369" t="str">
        <f ca="1">+IF(OFFSET('Hygiene Data'!$G$11,0,10*ROW('Hygiene Data'!G145))="","",OFFSET('Hygiene Data'!$G$11,0,10*ROW('Hygiene Data'!G145)))</f>
        <v/>
      </c>
      <c r="DY151" s="369" t="str">
        <f ca="1">+IF(OFFSET('Hygiene Data'!$G$12,0,10*ROW('Hygiene Data'!G145))="","",OFFSET('Hygiene Data'!$G$12,0,10*ROW('Hygiene Data'!G145)))</f>
        <v/>
      </c>
      <c r="DZ151" s="369" t="str">
        <f ca="1">+IF(OFFSET('Hygiene Data'!$G$13,0,10*ROW('Hygiene Data'!G145))="","",OFFSET('Hygiene Data'!$G$13,0,10*ROW('Hygiene Data'!G145)))</f>
        <v/>
      </c>
      <c r="EA151" s="369" t="str">
        <f ca="1">+IF(OFFSET('Hygiene Data'!$H$11,0,10*ROW('Hygiene Data'!H145))="","",OFFSET('Hygiene Data'!$H$11,0,10*ROW('Hygiene Data'!H145)))</f>
        <v/>
      </c>
      <c r="EB151" s="369" t="str">
        <f ca="1">+IF(OFFSET('Hygiene Data'!$H$12,0,10*ROW('Hygiene Data'!H145))="","",OFFSET('Hygiene Data'!$H$12,0,10*ROW('Hygiene Data'!H145)))</f>
        <v/>
      </c>
      <c r="EC151" s="369" t="str">
        <f ca="1">+IF(OFFSET('Hygiene Data'!$H$13,0,10*ROW('Hygiene Data'!H145))="","",OFFSET('Hygiene Data'!$H$13,0,10*ROW('Hygiene Data'!H145)))</f>
        <v/>
      </c>
      <c r="ED151" s="369" t="str">
        <f ca="1">+IF(OFFSET('Hygiene Data'!$I$11,0,10*ROW('Hygiene Data'!I145))="","",OFFSET('Hygiene Data'!$I$11,0,10*ROW('Hygiene Data'!I145)))</f>
        <v/>
      </c>
      <c r="EE151" s="369" t="str">
        <f ca="1">+IF(OFFSET('Hygiene Data'!$I$12,0,10*ROW('Hygiene Data'!I145))="","",OFFSET('Hygiene Data'!$I$12,0,10*ROW('Hygiene Data'!I145)))</f>
        <v/>
      </c>
      <c r="EF151" s="369" t="str">
        <f ca="1">+IF(OFFSET('Hygiene Data'!$I$13,0,10*ROW('Hygiene Data'!I145))="","",OFFSET('Hygiene Data'!$I$13,0,10*ROW('Hygiene Data'!I145)))</f>
        <v/>
      </c>
    </row>
    <row r="152" spans="1:136" x14ac:dyDescent="0.25">
      <c r="A152" s="478" t="str">
        <f ca="1">+IF(OFFSET('Water Data'!$B$2,0,10*ROW('Water Data'!E146))="","",OFFSET('Water Data'!$B$2,0,10*ROW('Water Data'!E146)))</f>
        <v/>
      </c>
      <c r="B152" s="47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5" t="str">
        <f t="shared" ca="1" si="2"/>
        <v/>
      </c>
      <c r="D152" s="50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9" t="str">
        <f ca="1">+IF(OFFSET('Water Data'!$D$27,0,10*ROW('Water Data'!D146))="","",OFFSET('Water Data'!$D$27,0,10*ROW('Water Data'!D146)))</f>
        <v/>
      </c>
      <c r="BT152" s="369" t="str">
        <f ca="1">+IF(OFFSET('Water Data'!$D$28,0,10*ROW('Water Data'!D146))="","",OFFSET('Water Data'!$D$28,0,10*ROW('Water Data'!D146)))</f>
        <v/>
      </c>
      <c r="BU152" s="369" t="str">
        <f ca="1">+IF(OFFSET('Water Data'!$D$29,0,10*ROW('Water Data'!D146))="","",OFFSET('Water Data'!$D$29,0,10*ROW('Water Data'!D146)))</f>
        <v/>
      </c>
      <c r="BV152" s="369" t="str">
        <f ca="1">+IF(OFFSET('Water Data'!$E$27,0,10*ROW('Water Data'!E146))="","",OFFSET('Water Data'!$E$27,0,10*ROW('Water Data'!E146)))</f>
        <v/>
      </c>
      <c r="BW152" s="369" t="str">
        <f ca="1">+IF(OFFSET('Water Data'!$E$28,0,10*ROW('Water Data'!E146))="","",OFFSET('Water Data'!$E$28,0,10*ROW('Water Data'!E146)))</f>
        <v/>
      </c>
      <c r="BX152" s="369" t="str">
        <f ca="1">+IF(OFFSET('Water Data'!$E$29,0,10*ROW('Water Data'!E146))="","",OFFSET('Water Data'!$E$29,0,10*ROW('Water Data'!E146)))</f>
        <v/>
      </c>
      <c r="BY152" s="369" t="str">
        <f ca="1">+IF(OFFSET('Water Data'!$F$27,0,10*ROW('Water Data'!F146))="","",OFFSET('Water Data'!$F$27,0,10*ROW('Water Data'!F146)))</f>
        <v/>
      </c>
      <c r="BZ152" s="369" t="str">
        <f ca="1">+IF(OFFSET('Water Data'!$F$28,0,10*ROW('Water Data'!F146))="","",OFFSET('Water Data'!$F$28,0,10*ROW('Water Data'!F146)))</f>
        <v/>
      </c>
      <c r="CA152" s="369" t="str">
        <f ca="1">+IF(OFFSET('Water Data'!$F$29,0,10*ROW('Water Data'!F146))="","",OFFSET('Water Data'!$F$29,0,10*ROW('Water Data'!F146)))</f>
        <v/>
      </c>
      <c r="CB152" s="369" t="str">
        <f ca="1">+IF(OFFSET('Water Data'!$G$27,0,10*ROW('Water Data'!G146))="","",OFFSET('Water Data'!$G$27,0,10*ROW('Water Data'!G146)))</f>
        <v/>
      </c>
      <c r="CC152" s="369" t="str">
        <f ca="1">+IF(OFFSET('Water Data'!$G$28,0,10*ROW('Water Data'!G146))="","",OFFSET('Water Data'!$G$28,0,10*ROW('Water Data'!G146)))</f>
        <v/>
      </c>
      <c r="CD152" s="369" t="str">
        <f ca="1">+IF(OFFSET('Water Data'!$G$29,0,10*ROW('Water Data'!G146))="","",OFFSET('Water Data'!$G$29,0,10*ROW('Water Data'!G146)))</f>
        <v/>
      </c>
      <c r="CE152" s="369" t="str">
        <f ca="1">+IF(OFFSET('Water Data'!$H$27,0,10*ROW('Water Data'!H146))="","",OFFSET('Water Data'!$H$27,0,10*ROW('Water Data'!H146)))</f>
        <v/>
      </c>
      <c r="CF152" s="369" t="str">
        <f ca="1">+IF(OFFSET('Water Data'!$H$28,0,10*ROW('Water Data'!H146))="","",OFFSET('Water Data'!$H$28,0,10*ROW('Water Data'!H146)))</f>
        <v/>
      </c>
      <c r="CG152" s="369" t="str">
        <f ca="1">+IF(OFFSET('Water Data'!$H$29,0,10*ROW('Water Data'!H146))="","",OFFSET('Water Data'!$H$29,0,10*ROW('Water Data'!H146)))</f>
        <v/>
      </c>
      <c r="CH152" s="369" t="str">
        <f ca="1">+IF(OFFSET('Water Data'!$I$27,0,10*ROW('Water Data'!I146))="","",OFFSET('Water Data'!$I$27,0,10*ROW('Water Data'!I146)))</f>
        <v/>
      </c>
      <c r="CI152" s="369" t="str">
        <f ca="1">+IF(OFFSET('Water Data'!$I$28,0,10*ROW('Water Data'!I146))="","",OFFSET('Water Data'!$I$28,0,10*ROW('Water Data'!I146)))</f>
        <v/>
      </c>
      <c r="CJ152" s="369" t="str">
        <f ca="1">+IF(OFFSET('Water Data'!$I$29,0,10*ROW('Water Data'!I146))="","",OFFSET('Water Data'!$I$29,0,10*ROW('Water Data'!I146)))</f>
        <v/>
      </c>
      <c r="CK152" s="369" t="str">
        <f ca="1">+IF(OFFSET('Sanitation Data'!$D$28,0,10*ROW('Sanitation Data'!D146))="","",OFFSET('Sanitation Data'!$D$28,0,10*ROW('Sanitation Data'!D146)))</f>
        <v/>
      </c>
      <c r="CL152" s="369" t="str">
        <f ca="1">+IF(OFFSET('Sanitation Data'!$D$29,0,10*ROW('Sanitation Data'!D146))="","",OFFSET('Sanitation Data'!$D$29,0,10*ROW('Sanitation Data'!D146)))</f>
        <v/>
      </c>
      <c r="CM152" s="369" t="str">
        <f ca="1">+IF(OFFSET('Sanitation Data'!$D$30,0,10*ROW('Sanitation Data'!D146))="","",OFFSET('Sanitation Data'!$D$30,0,10*ROW('Sanitation Data'!D146)))</f>
        <v/>
      </c>
      <c r="CN152" s="369" t="str">
        <f ca="1">+IF(OFFSET('Sanitation Data'!$D$31,0,10*ROW('Sanitation Data'!D146))="","",OFFSET('Sanitation Data'!$D$31,0,10*ROW('Sanitation Data'!D146)))</f>
        <v/>
      </c>
      <c r="CO152" s="369" t="str">
        <f ca="1">+IF(OFFSET('Sanitation Data'!$D$32,0,10*ROW('Sanitation Data'!D146))="","",OFFSET('Sanitation Data'!$D$32,0,10*ROW('Sanitation Data'!D146)))</f>
        <v/>
      </c>
      <c r="CP152" s="369" t="str">
        <f ca="1">+IF(OFFSET('Sanitation Data'!$E$28,0,10*ROW('Sanitation Data'!E146))="","",OFFSET('Sanitation Data'!$E$28,0,10*ROW('Sanitation Data'!E146)))</f>
        <v/>
      </c>
      <c r="CQ152" s="369" t="str">
        <f ca="1">+IF(OFFSET('Sanitation Data'!$E$29,0,10*ROW('Sanitation Data'!E146))="","",OFFSET('Sanitation Data'!$E$29,0,10*ROW('Sanitation Data'!E146)))</f>
        <v/>
      </c>
      <c r="CR152" s="369" t="str">
        <f ca="1">+IF(OFFSET('Sanitation Data'!$E$30,0,10*ROW('Sanitation Data'!E146))="","",OFFSET('Sanitation Data'!$E$30,0,10*ROW('Sanitation Data'!E146)))</f>
        <v/>
      </c>
      <c r="CS152" s="369" t="str">
        <f ca="1">+IF(OFFSET('Sanitation Data'!$E$31,0,10*ROW('Sanitation Data'!E146))="","",OFFSET('Sanitation Data'!$E$31,0,10*ROW('Sanitation Data'!E146)))</f>
        <v/>
      </c>
      <c r="CT152" s="369" t="str">
        <f ca="1">+IF(OFFSET('Sanitation Data'!$E$32,0,10*ROW('Sanitation Data'!E146))="","",OFFSET('Sanitation Data'!$E$32,0,10*ROW('Sanitation Data'!E146)))</f>
        <v/>
      </c>
      <c r="CU152" s="369" t="str">
        <f ca="1">+IF(OFFSET('Sanitation Data'!$F$28,0,10*ROW('Sanitation Data'!F146))="","",OFFSET('Sanitation Data'!$F$28,0,10*ROW('Sanitation Data'!F146)))</f>
        <v/>
      </c>
      <c r="CV152" s="369" t="str">
        <f ca="1">+IF(OFFSET('Sanitation Data'!$F$29,0,10*ROW('Sanitation Data'!F146))="","",OFFSET('Sanitation Data'!$F$29,0,10*ROW('Sanitation Data'!F146)))</f>
        <v/>
      </c>
      <c r="CW152" s="369" t="str">
        <f ca="1">+IF(OFFSET('Sanitation Data'!$F$30,0,10*ROW('Sanitation Data'!F146))="","",OFFSET('Sanitation Data'!$F$30,0,10*ROW('Sanitation Data'!F146)))</f>
        <v/>
      </c>
      <c r="CX152" s="369" t="str">
        <f ca="1">+IF(OFFSET('Sanitation Data'!$F$31,0,10*ROW('Sanitation Data'!F146))="","",OFFSET('Sanitation Data'!$F$31,0,10*ROW('Sanitation Data'!F146)))</f>
        <v/>
      </c>
      <c r="CY152" s="369" t="str">
        <f ca="1">+IF(OFFSET('Sanitation Data'!$F$32,0,10*ROW('Sanitation Data'!F146))="","",OFFSET('Sanitation Data'!$F$32,0,10*ROW('Sanitation Data'!F146)))</f>
        <v/>
      </c>
      <c r="CZ152" s="369" t="str">
        <f ca="1">+IF(OFFSET('Sanitation Data'!$G$28,0,10*ROW('Sanitation Data'!G146))="","",OFFSET('Sanitation Data'!$G$28,0,10*ROW('Sanitation Data'!G146)))</f>
        <v/>
      </c>
      <c r="DA152" s="369" t="str">
        <f ca="1">+IF(OFFSET('Sanitation Data'!$G$29,0,10*ROW('Sanitation Data'!G146))="","",OFFSET('Sanitation Data'!$G$29,0,10*ROW('Sanitation Data'!G146)))</f>
        <v/>
      </c>
      <c r="DB152" s="369" t="str">
        <f ca="1">+IF(OFFSET('Sanitation Data'!$G$30,0,10*ROW('Sanitation Data'!G146))="","",OFFSET('Sanitation Data'!$G$30,0,10*ROW('Sanitation Data'!G146)))</f>
        <v/>
      </c>
      <c r="DC152" s="369" t="str">
        <f ca="1">+IF(OFFSET('Sanitation Data'!$G$31,0,10*ROW('Sanitation Data'!G146))="","",OFFSET('Sanitation Data'!$G$31,0,10*ROW('Sanitation Data'!G146)))</f>
        <v/>
      </c>
      <c r="DD152" s="369" t="str">
        <f ca="1">+IF(OFFSET('Sanitation Data'!$G$32,0,10*ROW('Sanitation Data'!G146))="","",OFFSET('Sanitation Data'!$G$32,0,10*ROW('Sanitation Data'!G146)))</f>
        <v/>
      </c>
      <c r="DE152" s="369" t="str">
        <f ca="1">+IF(OFFSET('Sanitation Data'!$H$28,0,10*ROW('Sanitation Data'!H146))="","",OFFSET('Sanitation Data'!$H$28,0,10*ROW('Sanitation Data'!H146)))</f>
        <v/>
      </c>
      <c r="DF152" s="369" t="str">
        <f ca="1">+IF(OFFSET('Sanitation Data'!$H$29,0,10*ROW('Sanitation Data'!H146))="","",OFFSET('Sanitation Data'!$H$29,0,10*ROW('Sanitation Data'!H146)))</f>
        <v/>
      </c>
      <c r="DG152" s="369" t="str">
        <f ca="1">+IF(OFFSET('Sanitation Data'!$H$30,0,10*ROW('Sanitation Data'!H146))="","",OFFSET('Sanitation Data'!$H$30,0,10*ROW('Sanitation Data'!H146)))</f>
        <v/>
      </c>
      <c r="DH152" s="369" t="str">
        <f ca="1">+IF(OFFSET('Sanitation Data'!$H$31,0,10*ROW('Sanitation Data'!H146))="","",OFFSET('Sanitation Data'!$H$31,0,10*ROW('Sanitation Data'!H146)))</f>
        <v/>
      </c>
      <c r="DI152" s="369" t="str">
        <f ca="1">+IF(OFFSET('Sanitation Data'!$H$32,0,10*ROW('Sanitation Data'!H146))="","",OFFSET('Sanitation Data'!$H$32,0,10*ROW('Sanitation Data'!H146)))</f>
        <v/>
      </c>
      <c r="DJ152" s="369" t="str">
        <f ca="1">+IF(OFFSET('Sanitation Data'!$I$28,0,10*ROW('Sanitation Data'!I146))="","",OFFSET('Sanitation Data'!$I$28,0,10*ROW('Sanitation Data'!I146)))</f>
        <v/>
      </c>
      <c r="DK152" s="369" t="str">
        <f ca="1">+IF(OFFSET('Sanitation Data'!$I$29,0,10*ROW('Sanitation Data'!I146))="","",OFFSET('Sanitation Data'!$I$29,0,10*ROW('Sanitation Data'!I146)))</f>
        <v/>
      </c>
      <c r="DL152" s="369" t="str">
        <f ca="1">+IF(OFFSET('Sanitation Data'!$I$30,0,10*ROW('Sanitation Data'!I146))="","",OFFSET('Sanitation Data'!$I$30,0,10*ROW('Sanitation Data'!I146)))</f>
        <v/>
      </c>
      <c r="DM152" s="369" t="str">
        <f ca="1">+IF(OFFSET('Sanitation Data'!$I$31,0,10*ROW('Sanitation Data'!I146))="","",OFFSET('Sanitation Data'!$I$31,0,10*ROW('Sanitation Data'!I146)))</f>
        <v/>
      </c>
      <c r="DN152" s="369" t="str">
        <f ca="1">+IF(OFFSET('Sanitation Data'!$I$32,0,10*ROW('Sanitation Data'!I146))="","",OFFSET('Sanitation Data'!$I$32,0,10*ROW('Sanitation Data'!I146)))</f>
        <v/>
      </c>
      <c r="DO152" s="369" t="str">
        <f ca="1">+IF(OFFSET('Hygiene Data'!$D$11,0,10*ROW('Hygiene Data'!D146))="","",OFFSET('Hygiene Data'!$D$11,0,10*ROW('Hygiene Data'!D146)))</f>
        <v/>
      </c>
      <c r="DP152" s="369" t="str">
        <f ca="1">+IF(OFFSET('Hygiene Data'!$D$12,0,10*ROW('Hygiene Data'!D146))="","",OFFSET('Hygiene Data'!$D$12,0,10*ROW('Hygiene Data'!D146)))</f>
        <v/>
      </c>
      <c r="DQ152" s="369" t="str">
        <f ca="1">+IF(OFFSET('Hygiene Data'!$D$13,0,10*ROW('Hygiene Data'!D146))="","",OFFSET('Hygiene Data'!$D$13,0,10*ROW('Hygiene Data'!D146)))</f>
        <v/>
      </c>
      <c r="DR152" s="369" t="str">
        <f ca="1">+IF(OFFSET('Hygiene Data'!$E$11,0,10*ROW('Hygiene Data'!E146))="","",OFFSET('Hygiene Data'!$E$11,0,10*ROW('Hygiene Data'!E146)))</f>
        <v/>
      </c>
      <c r="DS152" s="369" t="str">
        <f ca="1">+IF(OFFSET('Hygiene Data'!$E$12,0,10*ROW('Hygiene Data'!E146))="","",OFFSET('Hygiene Data'!$E$12,0,10*ROW('Hygiene Data'!E146)))</f>
        <v/>
      </c>
      <c r="DT152" s="369" t="str">
        <f ca="1">+IF(OFFSET('Hygiene Data'!$E$13,0,10*ROW('Hygiene Data'!E146))="","",OFFSET('Hygiene Data'!$E$13,0,10*ROW('Hygiene Data'!E146)))</f>
        <v/>
      </c>
      <c r="DU152" s="369" t="str">
        <f ca="1">+IF(OFFSET('Hygiene Data'!$F$11,0,10*ROW('Hygiene Data'!F146))="","",OFFSET('Hygiene Data'!$F$11,0,10*ROW('Hygiene Data'!F146)))</f>
        <v/>
      </c>
      <c r="DV152" s="369" t="str">
        <f ca="1">+IF(OFFSET('Hygiene Data'!$F$12,0,10*ROW('Hygiene Data'!F146))="","",OFFSET('Hygiene Data'!$F$12,0,10*ROW('Hygiene Data'!F146)))</f>
        <v/>
      </c>
      <c r="DW152" s="369" t="str">
        <f ca="1">+IF(OFFSET('Hygiene Data'!$F$13,0,10*ROW('Hygiene Data'!F146))="","",OFFSET('Hygiene Data'!$F$13,0,10*ROW('Hygiene Data'!F146)))</f>
        <v/>
      </c>
      <c r="DX152" s="369" t="str">
        <f ca="1">+IF(OFFSET('Hygiene Data'!$G$11,0,10*ROW('Hygiene Data'!G146))="","",OFFSET('Hygiene Data'!$G$11,0,10*ROW('Hygiene Data'!G146)))</f>
        <v/>
      </c>
      <c r="DY152" s="369" t="str">
        <f ca="1">+IF(OFFSET('Hygiene Data'!$G$12,0,10*ROW('Hygiene Data'!G146))="","",OFFSET('Hygiene Data'!$G$12,0,10*ROW('Hygiene Data'!G146)))</f>
        <v/>
      </c>
      <c r="DZ152" s="369" t="str">
        <f ca="1">+IF(OFFSET('Hygiene Data'!$G$13,0,10*ROW('Hygiene Data'!G146))="","",OFFSET('Hygiene Data'!$G$13,0,10*ROW('Hygiene Data'!G146)))</f>
        <v/>
      </c>
      <c r="EA152" s="369" t="str">
        <f ca="1">+IF(OFFSET('Hygiene Data'!$H$11,0,10*ROW('Hygiene Data'!H146))="","",OFFSET('Hygiene Data'!$H$11,0,10*ROW('Hygiene Data'!H146)))</f>
        <v/>
      </c>
      <c r="EB152" s="369" t="str">
        <f ca="1">+IF(OFFSET('Hygiene Data'!$H$12,0,10*ROW('Hygiene Data'!H146))="","",OFFSET('Hygiene Data'!$H$12,0,10*ROW('Hygiene Data'!H146)))</f>
        <v/>
      </c>
      <c r="EC152" s="369" t="str">
        <f ca="1">+IF(OFFSET('Hygiene Data'!$H$13,0,10*ROW('Hygiene Data'!H146))="","",OFFSET('Hygiene Data'!$H$13,0,10*ROW('Hygiene Data'!H146)))</f>
        <v/>
      </c>
      <c r="ED152" s="369" t="str">
        <f ca="1">+IF(OFFSET('Hygiene Data'!$I$11,0,10*ROW('Hygiene Data'!I146))="","",OFFSET('Hygiene Data'!$I$11,0,10*ROW('Hygiene Data'!I146)))</f>
        <v/>
      </c>
      <c r="EE152" s="369" t="str">
        <f ca="1">+IF(OFFSET('Hygiene Data'!$I$12,0,10*ROW('Hygiene Data'!I146))="","",OFFSET('Hygiene Data'!$I$12,0,10*ROW('Hygiene Data'!I146)))</f>
        <v/>
      </c>
      <c r="EF152" s="369" t="str">
        <f ca="1">+IF(OFFSET('Hygiene Data'!$I$13,0,10*ROW('Hygiene Data'!I146))="","",OFFSET('Hygiene Data'!$I$13,0,10*ROW('Hygiene Data'!I146)))</f>
        <v/>
      </c>
    </row>
    <row r="153" spans="1:136" x14ac:dyDescent="0.25">
      <c r="A153" s="478" t="str">
        <f ca="1">+IF(OFFSET('Water Data'!$B$2,0,10*ROW('Water Data'!E147))="","",OFFSET('Water Data'!$B$2,0,10*ROW('Water Data'!E147)))</f>
        <v/>
      </c>
      <c r="B153" s="47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5" t="str">
        <f t="shared" ca="1" si="2"/>
        <v/>
      </c>
      <c r="D153" s="50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9" t="str">
        <f ca="1">+IF(OFFSET('Water Data'!$D$27,0,10*ROW('Water Data'!D147))="","",OFFSET('Water Data'!$D$27,0,10*ROW('Water Data'!D147)))</f>
        <v/>
      </c>
      <c r="BT153" s="369" t="str">
        <f ca="1">+IF(OFFSET('Water Data'!$D$28,0,10*ROW('Water Data'!D147))="","",OFFSET('Water Data'!$D$28,0,10*ROW('Water Data'!D147)))</f>
        <v/>
      </c>
      <c r="BU153" s="369" t="str">
        <f ca="1">+IF(OFFSET('Water Data'!$D$29,0,10*ROW('Water Data'!D147))="","",OFFSET('Water Data'!$D$29,0,10*ROW('Water Data'!D147)))</f>
        <v/>
      </c>
      <c r="BV153" s="369" t="str">
        <f ca="1">+IF(OFFSET('Water Data'!$E$27,0,10*ROW('Water Data'!E147))="","",OFFSET('Water Data'!$E$27,0,10*ROW('Water Data'!E147)))</f>
        <v/>
      </c>
      <c r="BW153" s="369" t="str">
        <f ca="1">+IF(OFFSET('Water Data'!$E$28,0,10*ROW('Water Data'!E147))="","",OFFSET('Water Data'!$E$28,0,10*ROW('Water Data'!E147)))</f>
        <v/>
      </c>
      <c r="BX153" s="369" t="str">
        <f ca="1">+IF(OFFSET('Water Data'!$E$29,0,10*ROW('Water Data'!E147))="","",OFFSET('Water Data'!$E$29,0,10*ROW('Water Data'!E147)))</f>
        <v/>
      </c>
      <c r="BY153" s="369" t="str">
        <f ca="1">+IF(OFFSET('Water Data'!$F$27,0,10*ROW('Water Data'!F147))="","",OFFSET('Water Data'!$F$27,0,10*ROW('Water Data'!F147)))</f>
        <v/>
      </c>
      <c r="BZ153" s="369" t="str">
        <f ca="1">+IF(OFFSET('Water Data'!$F$28,0,10*ROW('Water Data'!F147))="","",OFFSET('Water Data'!$F$28,0,10*ROW('Water Data'!F147)))</f>
        <v/>
      </c>
      <c r="CA153" s="369" t="str">
        <f ca="1">+IF(OFFSET('Water Data'!$F$29,0,10*ROW('Water Data'!F147))="","",OFFSET('Water Data'!$F$29,0,10*ROW('Water Data'!F147)))</f>
        <v/>
      </c>
      <c r="CB153" s="369" t="str">
        <f ca="1">+IF(OFFSET('Water Data'!$G$27,0,10*ROW('Water Data'!G147))="","",OFFSET('Water Data'!$G$27,0,10*ROW('Water Data'!G147)))</f>
        <v/>
      </c>
      <c r="CC153" s="369" t="str">
        <f ca="1">+IF(OFFSET('Water Data'!$G$28,0,10*ROW('Water Data'!G147))="","",OFFSET('Water Data'!$G$28,0,10*ROW('Water Data'!G147)))</f>
        <v/>
      </c>
      <c r="CD153" s="369" t="str">
        <f ca="1">+IF(OFFSET('Water Data'!$G$29,0,10*ROW('Water Data'!G147))="","",OFFSET('Water Data'!$G$29,0,10*ROW('Water Data'!G147)))</f>
        <v/>
      </c>
      <c r="CE153" s="369" t="str">
        <f ca="1">+IF(OFFSET('Water Data'!$H$27,0,10*ROW('Water Data'!H147))="","",OFFSET('Water Data'!$H$27,0,10*ROW('Water Data'!H147)))</f>
        <v/>
      </c>
      <c r="CF153" s="369" t="str">
        <f ca="1">+IF(OFFSET('Water Data'!$H$28,0,10*ROW('Water Data'!H147))="","",OFFSET('Water Data'!$H$28,0,10*ROW('Water Data'!H147)))</f>
        <v/>
      </c>
      <c r="CG153" s="369" t="str">
        <f ca="1">+IF(OFFSET('Water Data'!$H$29,0,10*ROW('Water Data'!H147))="","",OFFSET('Water Data'!$H$29,0,10*ROW('Water Data'!H147)))</f>
        <v/>
      </c>
      <c r="CH153" s="369" t="str">
        <f ca="1">+IF(OFFSET('Water Data'!$I$27,0,10*ROW('Water Data'!I147))="","",OFFSET('Water Data'!$I$27,0,10*ROW('Water Data'!I147)))</f>
        <v/>
      </c>
      <c r="CI153" s="369" t="str">
        <f ca="1">+IF(OFFSET('Water Data'!$I$28,0,10*ROW('Water Data'!I147))="","",OFFSET('Water Data'!$I$28,0,10*ROW('Water Data'!I147)))</f>
        <v/>
      </c>
      <c r="CJ153" s="369" t="str">
        <f ca="1">+IF(OFFSET('Water Data'!$I$29,0,10*ROW('Water Data'!I147))="","",OFFSET('Water Data'!$I$29,0,10*ROW('Water Data'!I147)))</f>
        <v/>
      </c>
      <c r="CK153" s="369" t="str">
        <f ca="1">+IF(OFFSET('Sanitation Data'!$D$28,0,10*ROW('Sanitation Data'!D147))="","",OFFSET('Sanitation Data'!$D$28,0,10*ROW('Sanitation Data'!D147)))</f>
        <v/>
      </c>
      <c r="CL153" s="369" t="str">
        <f ca="1">+IF(OFFSET('Sanitation Data'!$D$29,0,10*ROW('Sanitation Data'!D147))="","",OFFSET('Sanitation Data'!$D$29,0,10*ROW('Sanitation Data'!D147)))</f>
        <v/>
      </c>
      <c r="CM153" s="369" t="str">
        <f ca="1">+IF(OFFSET('Sanitation Data'!$D$30,0,10*ROW('Sanitation Data'!D147))="","",OFFSET('Sanitation Data'!$D$30,0,10*ROW('Sanitation Data'!D147)))</f>
        <v/>
      </c>
      <c r="CN153" s="369" t="str">
        <f ca="1">+IF(OFFSET('Sanitation Data'!$D$31,0,10*ROW('Sanitation Data'!D147))="","",OFFSET('Sanitation Data'!$D$31,0,10*ROW('Sanitation Data'!D147)))</f>
        <v/>
      </c>
      <c r="CO153" s="369" t="str">
        <f ca="1">+IF(OFFSET('Sanitation Data'!$D$32,0,10*ROW('Sanitation Data'!D147))="","",OFFSET('Sanitation Data'!$D$32,0,10*ROW('Sanitation Data'!D147)))</f>
        <v/>
      </c>
      <c r="CP153" s="369" t="str">
        <f ca="1">+IF(OFFSET('Sanitation Data'!$E$28,0,10*ROW('Sanitation Data'!E147))="","",OFFSET('Sanitation Data'!$E$28,0,10*ROW('Sanitation Data'!E147)))</f>
        <v/>
      </c>
      <c r="CQ153" s="369" t="str">
        <f ca="1">+IF(OFFSET('Sanitation Data'!$E$29,0,10*ROW('Sanitation Data'!E147))="","",OFFSET('Sanitation Data'!$E$29,0,10*ROW('Sanitation Data'!E147)))</f>
        <v/>
      </c>
      <c r="CR153" s="369" t="str">
        <f ca="1">+IF(OFFSET('Sanitation Data'!$E$30,0,10*ROW('Sanitation Data'!E147))="","",OFFSET('Sanitation Data'!$E$30,0,10*ROW('Sanitation Data'!E147)))</f>
        <v/>
      </c>
      <c r="CS153" s="369" t="str">
        <f ca="1">+IF(OFFSET('Sanitation Data'!$E$31,0,10*ROW('Sanitation Data'!E147))="","",OFFSET('Sanitation Data'!$E$31,0,10*ROW('Sanitation Data'!E147)))</f>
        <v/>
      </c>
      <c r="CT153" s="369" t="str">
        <f ca="1">+IF(OFFSET('Sanitation Data'!$E$32,0,10*ROW('Sanitation Data'!E147))="","",OFFSET('Sanitation Data'!$E$32,0,10*ROW('Sanitation Data'!E147)))</f>
        <v/>
      </c>
      <c r="CU153" s="369" t="str">
        <f ca="1">+IF(OFFSET('Sanitation Data'!$F$28,0,10*ROW('Sanitation Data'!F147))="","",OFFSET('Sanitation Data'!$F$28,0,10*ROW('Sanitation Data'!F147)))</f>
        <v/>
      </c>
      <c r="CV153" s="369" t="str">
        <f ca="1">+IF(OFFSET('Sanitation Data'!$F$29,0,10*ROW('Sanitation Data'!F147))="","",OFFSET('Sanitation Data'!$F$29,0,10*ROW('Sanitation Data'!F147)))</f>
        <v/>
      </c>
      <c r="CW153" s="369" t="str">
        <f ca="1">+IF(OFFSET('Sanitation Data'!$F$30,0,10*ROW('Sanitation Data'!F147))="","",OFFSET('Sanitation Data'!$F$30,0,10*ROW('Sanitation Data'!F147)))</f>
        <v/>
      </c>
      <c r="CX153" s="369" t="str">
        <f ca="1">+IF(OFFSET('Sanitation Data'!$F$31,0,10*ROW('Sanitation Data'!F147))="","",OFFSET('Sanitation Data'!$F$31,0,10*ROW('Sanitation Data'!F147)))</f>
        <v/>
      </c>
      <c r="CY153" s="369" t="str">
        <f ca="1">+IF(OFFSET('Sanitation Data'!$F$32,0,10*ROW('Sanitation Data'!F147))="","",OFFSET('Sanitation Data'!$F$32,0,10*ROW('Sanitation Data'!F147)))</f>
        <v/>
      </c>
      <c r="CZ153" s="369" t="str">
        <f ca="1">+IF(OFFSET('Sanitation Data'!$G$28,0,10*ROW('Sanitation Data'!G147))="","",OFFSET('Sanitation Data'!$G$28,0,10*ROW('Sanitation Data'!G147)))</f>
        <v/>
      </c>
      <c r="DA153" s="369" t="str">
        <f ca="1">+IF(OFFSET('Sanitation Data'!$G$29,0,10*ROW('Sanitation Data'!G147))="","",OFFSET('Sanitation Data'!$G$29,0,10*ROW('Sanitation Data'!G147)))</f>
        <v/>
      </c>
      <c r="DB153" s="369" t="str">
        <f ca="1">+IF(OFFSET('Sanitation Data'!$G$30,0,10*ROW('Sanitation Data'!G147))="","",OFFSET('Sanitation Data'!$G$30,0,10*ROW('Sanitation Data'!G147)))</f>
        <v/>
      </c>
      <c r="DC153" s="369" t="str">
        <f ca="1">+IF(OFFSET('Sanitation Data'!$G$31,0,10*ROW('Sanitation Data'!G147))="","",OFFSET('Sanitation Data'!$G$31,0,10*ROW('Sanitation Data'!G147)))</f>
        <v/>
      </c>
      <c r="DD153" s="369" t="str">
        <f ca="1">+IF(OFFSET('Sanitation Data'!$G$32,0,10*ROW('Sanitation Data'!G147))="","",OFFSET('Sanitation Data'!$G$32,0,10*ROW('Sanitation Data'!G147)))</f>
        <v/>
      </c>
      <c r="DE153" s="369" t="str">
        <f ca="1">+IF(OFFSET('Sanitation Data'!$H$28,0,10*ROW('Sanitation Data'!H147))="","",OFFSET('Sanitation Data'!$H$28,0,10*ROW('Sanitation Data'!H147)))</f>
        <v/>
      </c>
      <c r="DF153" s="369" t="str">
        <f ca="1">+IF(OFFSET('Sanitation Data'!$H$29,0,10*ROW('Sanitation Data'!H147))="","",OFFSET('Sanitation Data'!$H$29,0,10*ROW('Sanitation Data'!H147)))</f>
        <v/>
      </c>
      <c r="DG153" s="369" t="str">
        <f ca="1">+IF(OFFSET('Sanitation Data'!$H$30,0,10*ROW('Sanitation Data'!H147))="","",OFFSET('Sanitation Data'!$H$30,0,10*ROW('Sanitation Data'!H147)))</f>
        <v/>
      </c>
      <c r="DH153" s="369" t="str">
        <f ca="1">+IF(OFFSET('Sanitation Data'!$H$31,0,10*ROW('Sanitation Data'!H147))="","",OFFSET('Sanitation Data'!$H$31,0,10*ROW('Sanitation Data'!H147)))</f>
        <v/>
      </c>
      <c r="DI153" s="369" t="str">
        <f ca="1">+IF(OFFSET('Sanitation Data'!$H$32,0,10*ROW('Sanitation Data'!H147))="","",OFFSET('Sanitation Data'!$H$32,0,10*ROW('Sanitation Data'!H147)))</f>
        <v/>
      </c>
      <c r="DJ153" s="369" t="str">
        <f ca="1">+IF(OFFSET('Sanitation Data'!$I$28,0,10*ROW('Sanitation Data'!I147))="","",OFFSET('Sanitation Data'!$I$28,0,10*ROW('Sanitation Data'!I147)))</f>
        <v/>
      </c>
      <c r="DK153" s="369" t="str">
        <f ca="1">+IF(OFFSET('Sanitation Data'!$I$29,0,10*ROW('Sanitation Data'!I147))="","",OFFSET('Sanitation Data'!$I$29,0,10*ROW('Sanitation Data'!I147)))</f>
        <v/>
      </c>
      <c r="DL153" s="369" t="str">
        <f ca="1">+IF(OFFSET('Sanitation Data'!$I$30,0,10*ROW('Sanitation Data'!I147))="","",OFFSET('Sanitation Data'!$I$30,0,10*ROW('Sanitation Data'!I147)))</f>
        <v/>
      </c>
      <c r="DM153" s="369" t="str">
        <f ca="1">+IF(OFFSET('Sanitation Data'!$I$31,0,10*ROW('Sanitation Data'!I147))="","",OFFSET('Sanitation Data'!$I$31,0,10*ROW('Sanitation Data'!I147)))</f>
        <v/>
      </c>
      <c r="DN153" s="369" t="str">
        <f ca="1">+IF(OFFSET('Sanitation Data'!$I$32,0,10*ROW('Sanitation Data'!I147))="","",OFFSET('Sanitation Data'!$I$32,0,10*ROW('Sanitation Data'!I147)))</f>
        <v/>
      </c>
      <c r="DO153" s="369" t="str">
        <f ca="1">+IF(OFFSET('Hygiene Data'!$D$11,0,10*ROW('Hygiene Data'!D147))="","",OFFSET('Hygiene Data'!$D$11,0,10*ROW('Hygiene Data'!D147)))</f>
        <v/>
      </c>
      <c r="DP153" s="369" t="str">
        <f ca="1">+IF(OFFSET('Hygiene Data'!$D$12,0,10*ROW('Hygiene Data'!D147))="","",OFFSET('Hygiene Data'!$D$12,0,10*ROW('Hygiene Data'!D147)))</f>
        <v/>
      </c>
      <c r="DQ153" s="369" t="str">
        <f ca="1">+IF(OFFSET('Hygiene Data'!$D$13,0,10*ROW('Hygiene Data'!D147))="","",OFFSET('Hygiene Data'!$D$13,0,10*ROW('Hygiene Data'!D147)))</f>
        <v/>
      </c>
      <c r="DR153" s="369" t="str">
        <f ca="1">+IF(OFFSET('Hygiene Data'!$E$11,0,10*ROW('Hygiene Data'!E147))="","",OFFSET('Hygiene Data'!$E$11,0,10*ROW('Hygiene Data'!E147)))</f>
        <v/>
      </c>
      <c r="DS153" s="369" t="str">
        <f ca="1">+IF(OFFSET('Hygiene Data'!$E$12,0,10*ROW('Hygiene Data'!E147))="","",OFFSET('Hygiene Data'!$E$12,0,10*ROW('Hygiene Data'!E147)))</f>
        <v/>
      </c>
      <c r="DT153" s="369" t="str">
        <f ca="1">+IF(OFFSET('Hygiene Data'!$E$13,0,10*ROW('Hygiene Data'!E147))="","",OFFSET('Hygiene Data'!$E$13,0,10*ROW('Hygiene Data'!E147)))</f>
        <v/>
      </c>
      <c r="DU153" s="369" t="str">
        <f ca="1">+IF(OFFSET('Hygiene Data'!$F$11,0,10*ROW('Hygiene Data'!F147))="","",OFFSET('Hygiene Data'!$F$11,0,10*ROW('Hygiene Data'!F147)))</f>
        <v/>
      </c>
      <c r="DV153" s="369" t="str">
        <f ca="1">+IF(OFFSET('Hygiene Data'!$F$12,0,10*ROW('Hygiene Data'!F147))="","",OFFSET('Hygiene Data'!$F$12,0,10*ROW('Hygiene Data'!F147)))</f>
        <v/>
      </c>
      <c r="DW153" s="369" t="str">
        <f ca="1">+IF(OFFSET('Hygiene Data'!$F$13,0,10*ROW('Hygiene Data'!F147))="","",OFFSET('Hygiene Data'!$F$13,0,10*ROW('Hygiene Data'!F147)))</f>
        <v/>
      </c>
      <c r="DX153" s="369" t="str">
        <f ca="1">+IF(OFFSET('Hygiene Data'!$G$11,0,10*ROW('Hygiene Data'!G147))="","",OFFSET('Hygiene Data'!$G$11,0,10*ROW('Hygiene Data'!G147)))</f>
        <v/>
      </c>
      <c r="DY153" s="369" t="str">
        <f ca="1">+IF(OFFSET('Hygiene Data'!$G$12,0,10*ROW('Hygiene Data'!G147))="","",OFFSET('Hygiene Data'!$G$12,0,10*ROW('Hygiene Data'!G147)))</f>
        <v/>
      </c>
      <c r="DZ153" s="369" t="str">
        <f ca="1">+IF(OFFSET('Hygiene Data'!$G$13,0,10*ROW('Hygiene Data'!G147))="","",OFFSET('Hygiene Data'!$G$13,0,10*ROW('Hygiene Data'!G147)))</f>
        <v/>
      </c>
      <c r="EA153" s="369" t="str">
        <f ca="1">+IF(OFFSET('Hygiene Data'!$H$11,0,10*ROW('Hygiene Data'!H147))="","",OFFSET('Hygiene Data'!$H$11,0,10*ROW('Hygiene Data'!H147)))</f>
        <v/>
      </c>
      <c r="EB153" s="369" t="str">
        <f ca="1">+IF(OFFSET('Hygiene Data'!$H$12,0,10*ROW('Hygiene Data'!H147))="","",OFFSET('Hygiene Data'!$H$12,0,10*ROW('Hygiene Data'!H147)))</f>
        <v/>
      </c>
      <c r="EC153" s="369" t="str">
        <f ca="1">+IF(OFFSET('Hygiene Data'!$H$13,0,10*ROW('Hygiene Data'!H147))="","",OFFSET('Hygiene Data'!$H$13,0,10*ROW('Hygiene Data'!H147)))</f>
        <v/>
      </c>
      <c r="ED153" s="369" t="str">
        <f ca="1">+IF(OFFSET('Hygiene Data'!$I$11,0,10*ROW('Hygiene Data'!I147))="","",OFFSET('Hygiene Data'!$I$11,0,10*ROW('Hygiene Data'!I147)))</f>
        <v/>
      </c>
      <c r="EE153" s="369" t="str">
        <f ca="1">+IF(OFFSET('Hygiene Data'!$I$12,0,10*ROW('Hygiene Data'!I147))="","",OFFSET('Hygiene Data'!$I$12,0,10*ROW('Hygiene Data'!I147)))</f>
        <v/>
      </c>
      <c r="EF153" s="369" t="str">
        <f ca="1">+IF(OFFSET('Hygiene Data'!$I$13,0,10*ROW('Hygiene Data'!I147))="","",OFFSET('Hygiene Data'!$I$13,0,10*ROW('Hygiene Data'!I147)))</f>
        <v/>
      </c>
    </row>
    <row r="154" spans="1:136" x14ac:dyDescent="0.25">
      <c r="A154" s="478" t="str">
        <f ca="1">+IF(OFFSET('Water Data'!$B$2,0,10*ROW('Water Data'!E148))="","",OFFSET('Water Data'!$B$2,0,10*ROW('Water Data'!E148)))</f>
        <v/>
      </c>
      <c r="B154" s="47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5" t="str">
        <f t="shared" ca="1" si="2"/>
        <v/>
      </c>
      <c r="D154" s="50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9" t="str">
        <f ca="1">+IF(OFFSET('Water Data'!$D$27,0,10*ROW('Water Data'!D148))="","",OFFSET('Water Data'!$D$27,0,10*ROW('Water Data'!D148)))</f>
        <v/>
      </c>
      <c r="BT154" s="369" t="str">
        <f ca="1">+IF(OFFSET('Water Data'!$D$28,0,10*ROW('Water Data'!D148))="","",OFFSET('Water Data'!$D$28,0,10*ROW('Water Data'!D148)))</f>
        <v/>
      </c>
      <c r="BU154" s="369" t="str">
        <f ca="1">+IF(OFFSET('Water Data'!$D$29,0,10*ROW('Water Data'!D148))="","",OFFSET('Water Data'!$D$29,0,10*ROW('Water Data'!D148)))</f>
        <v/>
      </c>
      <c r="BV154" s="369" t="str">
        <f ca="1">+IF(OFFSET('Water Data'!$E$27,0,10*ROW('Water Data'!E148))="","",OFFSET('Water Data'!$E$27,0,10*ROW('Water Data'!E148)))</f>
        <v/>
      </c>
      <c r="BW154" s="369" t="str">
        <f ca="1">+IF(OFFSET('Water Data'!$E$28,0,10*ROW('Water Data'!E148))="","",OFFSET('Water Data'!$E$28,0,10*ROW('Water Data'!E148)))</f>
        <v/>
      </c>
      <c r="BX154" s="369" t="str">
        <f ca="1">+IF(OFFSET('Water Data'!$E$29,0,10*ROW('Water Data'!E148))="","",OFFSET('Water Data'!$E$29,0,10*ROW('Water Data'!E148)))</f>
        <v/>
      </c>
      <c r="BY154" s="369" t="str">
        <f ca="1">+IF(OFFSET('Water Data'!$F$27,0,10*ROW('Water Data'!F148))="","",OFFSET('Water Data'!$F$27,0,10*ROW('Water Data'!F148)))</f>
        <v/>
      </c>
      <c r="BZ154" s="369" t="str">
        <f ca="1">+IF(OFFSET('Water Data'!$F$28,0,10*ROW('Water Data'!F148))="","",OFFSET('Water Data'!$F$28,0,10*ROW('Water Data'!F148)))</f>
        <v/>
      </c>
      <c r="CA154" s="369" t="str">
        <f ca="1">+IF(OFFSET('Water Data'!$F$29,0,10*ROW('Water Data'!F148))="","",OFFSET('Water Data'!$F$29,0,10*ROW('Water Data'!F148)))</f>
        <v/>
      </c>
      <c r="CB154" s="369" t="str">
        <f ca="1">+IF(OFFSET('Water Data'!$G$27,0,10*ROW('Water Data'!G148))="","",OFFSET('Water Data'!$G$27,0,10*ROW('Water Data'!G148)))</f>
        <v/>
      </c>
      <c r="CC154" s="369" t="str">
        <f ca="1">+IF(OFFSET('Water Data'!$G$28,0,10*ROW('Water Data'!G148))="","",OFFSET('Water Data'!$G$28,0,10*ROW('Water Data'!G148)))</f>
        <v/>
      </c>
      <c r="CD154" s="369" t="str">
        <f ca="1">+IF(OFFSET('Water Data'!$G$29,0,10*ROW('Water Data'!G148))="","",OFFSET('Water Data'!$G$29,0,10*ROW('Water Data'!G148)))</f>
        <v/>
      </c>
      <c r="CE154" s="369" t="str">
        <f ca="1">+IF(OFFSET('Water Data'!$H$27,0,10*ROW('Water Data'!H148))="","",OFFSET('Water Data'!$H$27,0,10*ROW('Water Data'!H148)))</f>
        <v/>
      </c>
      <c r="CF154" s="369" t="str">
        <f ca="1">+IF(OFFSET('Water Data'!$H$28,0,10*ROW('Water Data'!H148))="","",OFFSET('Water Data'!$H$28,0,10*ROW('Water Data'!H148)))</f>
        <v/>
      </c>
      <c r="CG154" s="369" t="str">
        <f ca="1">+IF(OFFSET('Water Data'!$H$29,0,10*ROW('Water Data'!H148))="","",OFFSET('Water Data'!$H$29,0,10*ROW('Water Data'!H148)))</f>
        <v/>
      </c>
      <c r="CH154" s="369" t="str">
        <f ca="1">+IF(OFFSET('Water Data'!$I$27,0,10*ROW('Water Data'!I148))="","",OFFSET('Water Data'!$I$27,0,10*ROW('Water Data'!I148)))</f>
        <v/>
      </c>
      <c r="CI154" s="369" t="str">
        <f ca="1">+IF(OFFSET('Water Data'!$I$28,0,10*ROW('Water Data'!I148))="","",OFFSET('Water Data'!$I$28,0,10*ROW('Water Data'!I148)))</f>
        <v/>
      </c>
      <c r="CJ154" s="369" t="str">
        <f ca="1">+IF(OFFSET('Water Data'!$I$29,0,10*ROW('Water Data'!I148))="","",OFFSET('Water Data'!$I$29,0,10*ROW('Water Data'!I148)))</f>
        <v/>
      </c>
      <c r="CK154" s="369" t="str">
        <f ca="1">+IF(OFFSET('Sanitation Data'!$D$28,0,10*ROW('Sanitation Data'!D148))="","",OFFSET('Sanitation Data'!$D$28,0,10*ROW('Sanitation Data'!D148)))</f>
        <v/>
      </c>
      <c r="CL154" s="369" t="str">
        <f ca="1">+IF(OFFSET('Sanitation Data'!$D$29,0,10*ROW('Sanitation Data'!D148))="","",OFFSET('Sanitation Data'!$D$29,0,10*ROW('Sanitation Data'!D148)))</f>
        <v/>
      </c>
      <c r="CM154" s="369" t="str">
        <f ca="1">+IF(OFFSET('Sanitation Data'!$D$30,0,10*ROW('Sanitation Data'!D148))="","",OFFSET('Sanitation Data'!$D$30,0,10*ROW('Sanitation Data'!D148)))</f>
        <v/>
      </c>
      <c r="CN154" s="369" t="str">
        <f ca="1">+IF(OFFSET('Sanitation Data'!$D$31,0,10*ROW('Sanitation Data'!D148))="","",OFFSET('Sanitation Data'!$D$31,0,10*ROW('Sanitation Data'!D148)))</f>
        <v/>
      </c>
      <c r="CO154" s="369" t="str">
        <f ca="1">+IF(OFFSET('Sanitation Data'!$D$32,0,10*ROW('Sanitation Data'!D148))="","",OFFSET('Sanitation Data'!$D$32,0,10*ROW('Sanitation Data'!D148)))</f>
        <v/>
      </c>
      <c r="CP154" s="369" t="str">
        <f ca="1">+IF(OFFSET('Sanitation Data'!$E$28,0,10*ROW('Sanitation Data'!E148))="","",OFFSET('Sanitation Data'!$E$28,0,10*ROW('Sanitation Data'!E148)))</f>
        <v/>
      </c>
      <c r="CQ154" s="369" t="str">
        <f ca="1">+IF(OFFSET('Sanitation Data'!$E$29,0,10*ROW('Sanitation Data'!E148))="","",OFFSET('Sanitation Data'!$E$29,0,10*ROW('Sanitation Data'!E148)))</f>
        <v/>
      </c>
      <c r="CR154" s="369" t="str">
        <f ca="1">+IF(OFFSET('Sanitation Data'!$E$30,0,10*ROW('Sanitation Data'!E148))="","",OFFSET('Sanitation Data'!$E$30,0,10*ROW('Sanitation Data'!E148)))</f>
        <v/>
      </c>
      <c r="CS154" s="369" t="str">
        <f ca="1">+IF(OFFSET('Sanitation Data'!$E$31,0,10*ROW('Sanitation Data'!E148))="","",OFFSET('Sanitation Data'!$E$31,0,10*ROW('Sanitation Data'!E148)))</f>
        <v/>
      </c>
      <c r="CT154" s="369" t="str">
        <f ca="1">+IF(OFFSET('Sanitation Data'!$E$32,0,10*ROW('Sanitation Data'!E148))="","",OFFSET('Sanitation Data'!$E$32,0,10*ROW('Sanitation Data'!E148)))</f>
        <v/>
      </c>
      <c r="CU154" s="369" t="str">
        <f ca="1">+IF(OFFSET('Sanitation Data'!$F$28,0,10*ROW('Sanitation Data'!F148))="","",OFFSET('Sanitation Data'!$F$28,0,10*ROW('Sanitation Data'!F148)))</f>
        <v/>
      </c>
      <c r="CV154" s="369" t="str">
        <f ca="1">+IF(OFFSET('Sanitation Data'!$F$29,0,10*ROW('Sanitation Data'!F148))="","",OFFSET('Sanitation Data'!$F$29,0,10*ROW('Sanitation Data'!F148)))</f>
        <v/>
      </c>
      <c r="CW154" s="369" t="str">
        <f ca="1">+IF(OFFSET('Sanitation Data'!$F$30,0,10*ROW('Sanitation Data'!F148))="","",OFFSET('Sanitation Data'!$F$30,0,10*ROW('Sanitation Data'!F148)))</f>
        <v/>
      </c>
      <c r="CX154" s="369" t="str">
        <f ca="1">+IF(OFFSET('Sanitation Data'!$F$31,0,10*ROW('Sanitation Data'!F148))="","",OFFSET('Sanitation Data'!$F$31,0,10*ROW('Sanitation Data'!F148)))</f>
        <v/>
      </c>
      <c r="CY154" s="369" t="str">
        <f ca="1">+IF(OFFSET('Sanitation Data'!$F$32,0,10*ROW('Sanitation Data'!F148))="","",OFFSET('Sanitation Data'!$F$32,0,10*ROW('Sanitation Data'!F148)))</f>
        <v/>
      </c>
      <c r="CZ154" s="369" t="str">
        <f ca="1">+IF(OFFSET('Sanitation Data'!$G$28,0,10*ROW('Sanitation Data'!G148))="","",OFFSET('Sanitation Data'!$G$28,0,10*ROW('Sanitation Data'!G148)))</f>
        <v/>
      </c>
      <c r="DA154" s="369" t="str">
        <f ca="1">+IF(OFFSET('Sanitation Data'!$G$29,0,10*ROW('Sanitation Data'!G148))="","",OFFSET('Sanitation Data'!$G$29,0,10*ROW('Sanitation Data'!G148)))</f>
        <v/>
      </c>
      <c r="DB154" s="369" t="str">
        <f ca="1">+IF(OFFSET('Sanitation Data'!$G$30,0,10*ROW('Sanitation Data'!G148))="","",OFFSET('Sanitation Data'!$G$30,0,10*ROW('Sanitation Data'!G148)))</f>
        <v/>
      </c>
      <c r="DC154" s="369" t="str">
        <f ca="1">+IF(OFFSET('Sanitation Data'!$G$31,0,10*ROW('Sanitation Data'!G148))="","",OFFSET('Sanitation Data'!$G$31,0,10*ROW('Sanitation Data'!G148)))</f>
        <v/>
      </c>
      <c r="DD154" s="369" t="str">
        <f ca="1">+IF(OFFSET('Sanitation Data'!$G$32,0,10*ROW('Sanitation Data'!G148))="","",OFFSET('Sanitation Data'!$G$32,0,10*ROW('Sanitation Data'!G148)))</f>
        <v/>
      </c>
      <c r="DE154" s="369" t="str">
        <f ca="1">+IF(OFFSET('Sanitation Data'!$H$28,0,10*ROW('Sanitation Data'!H148))="","",OFFSET('Sanitation Data'!$H$28,0,10*ROW('Sanitation Data'!H148)))</f>
        <v/>
      </c>
      <c r="DF154" s="369" t="str">
        <f ca="1">+IF(OFFSET('Sanitation Data'!$H$29,0,10*ROW('Sanitation Data'!H148))="","",OFFSET('Sanitation Data'!$H$29,0,10*ROW('Sanitation Data'!H148)))</f>
        <v/>
      </c>
      <c r="DG154" s="369" t="str">
        <f ca="1">+IF(OFFSET('Sanitation Data'!$H$30,0,10*ROW('Sanitation Data'!H148))="","",OFFSET('Sanitation Data'!$H$30,0,10*ROW('Sanitation Data'!H148)))</f>
        <v/>
      </c>
      <c r="DH154" s="369" t="str">
        <f ca="1">+IF(OFFSET('Sanitation Data'!$H$31,0,10*ROW('Sanitation Data'!H148))="","",OFFSET('Sanitation Data'!$H$31,0,10*ROW('Sanitation Data'!H148)))</f>
        <v/>
      </c>
      <c r="DI154" s="369" t="str">
        <f ca="1">+IF(OFFSET('Sanitation Data'!$H$32,0,10*ROW('Sanitation Data'!H148))="","",OFFSET('Sanitation Data'!$H$32,0,10*ROW('Sanitation Data'!H148)))</f>
        <v/>
      </c>
      <c r="DJ154" s="369" t="str">
        <f ca="1">+IF(OFFSET('Sanitation Data'!$I$28,0,10*ROW('Sanitation Data'!I148))="","",OFFSET('Sanitation Data'!$I$28,0,10*ROW('Sanitation Data'!I148)))</f>
        <v/>
      </c>
      <c r="DK154" s="369" t="str">
        <f ca="1">+IF(OFFSET('Sanitation Data'!$I$29,0,10*ROW('Sanitation Data'!I148))="","",OFFSET('Sanitation Data'!$I$29,0,10*ROW('Sanitation Data'!I148)))</f>
        <v/>
      </c>
      <c r="DL154" s="369" t="str">
        <f ca="1">+IF(OFFSET('Sanitation Data'!$I$30,0,10*ROW('Sanitation Data'!I148))="","",OFFSET('Sanitation Data'!$I$30,0,10*ROW('Sanitation Data'!I148)))</f>
        <v/>
      </c>
      <c r="DM154" s="369" t="str">
        <f ca="1">+IF(OFFSET('Sanitation Data'!$I$31,0,10*ROW('Sanitation Data'!I148))="","",OFFSET('Sanitation Data'!$I$31,0,10*ROW('Sanitation Data'!I148)))</f>
        <v/>
      </c>
      <c r="DN154" s="369" t="str">
        <f ca="1">+IF(OFFSET('Sanitation Data'!$I$32,0,10*ROW('Sanitation Data'!I148))="","",OFFSET('Sanitation Data'!$I$32,0,10*ROW('Sanitation Data'!I148)))</f>
        <v/>
      </c>
      <c r="DO154" s="369" t="str">
        <f ca="1">+IF(OFFSET('Hygiene Data'!$D$11,0,10*ROW('Hygiene Data'!D148))="","",OFFSET('Hygiene Data'!$D$11,0,10*ROW('Hygiene Data'!D148)))</f>
        <v/>
      </c>
      <c r="DP154" s="369" t="str">
        <f ca="1">+IF(OFFSET('Hygiene Data'!$D$12,0,10*ROW('Hygiene Data'!D148))="","",OFFSET('Hygiene Data'!$D$12,0,10*ROW('Hygiene Data'!D148)))</f>
        <v/>
      </c>
      <c r="DQ154" s="369" t="str">
        <f ca="1">+IF(OFFSET('Hygiene Data'!$D$13,0,10*ROW('Hygiene Data'!D148))="","",OFFSET('Hygiene Data'!$D$13,0,10*ROW('Hygiene Data'!D148)))</f>
        <v/>
      </c>
      <c r="DR154" s="369" t="str">
        <f ca="1">+IF(OFFSET('Hygiene Data'!$E$11,0,10*ROW('Hygiene Data'!E148))="","",OFFSET('Hygiene Data'!$E$11,0,10*ROW('Hygiene Data'!E148)))</f>
        <v/>
      </c>
      <c r="DS154" s="369" t="str">
        <f ca="1">+IF(OFFSET('Hygiene Data'!$E$12,0,10*ROW('Hygiene Data'!E148))="","",OFFSET('Hygiene Data'!$E$12,0,10*ROW('Hygiene Data'!E148)))</f>
        <v/>
      </c>
      <c r="DT154" s="369" t="str">
        <f ca="1">+IF(OFFSET('Hygiene Data'!$E$13,0,10*ROW('Hygiene Data'!E148))="","",OFFSET('Hygiene Data'!$E$13,0,10*ROW('Hygiene Data'!E148)))</f>
        <v/>
      </c>
      <c r="DU154" s="369" t="str">
        <f ca="1">+IF(OFFSET('Hygiene Data'!$F$11,0,10*ROW('Hygiene Data'!F148))="","",OFFSET('Hygiene Data'!$F$11,0,10*ROW('Hygiene Data'!F148)))</f>
        <v/>
      </c>
      <c r="DV154" s="369" t="str">
        <f ca="1">+IF(OFFSET('Hygiene Data'!$F$12,0,10*ROW('Hygiene Data'!F148))="","",OFFSET('Hygiene Data'!$F$12,0,10*ROW('Hygiene Data'!F148)))</f>
        <v/>
      </c>
      <c r="DW154" s="369" t="str">
        <f ca="1">+IF(OFFSET('Hygiene Data'!$F$13,0,10*ROW('Hygiene Data'!F148))="","",OFFSET('Hygiene Data'!$F$13,0,10*ROW('Hygiene Data'!F148)))</f>
        <v/>
      </c>
      <c r="DX154" s="369" t="str">
        <f ca="1">+IF(OFFSET('Hygiene Data'!$G$11,0,10*ROW('Hygiene Data'!G148))="","",OFFSET('Hygiene Data'!$G$11,0,10*ROW('Hygiene Data'!G148)))</f>
        <v/>
      </c>
      <c r="DY154" s="369" t="str">
        <f ca="1">+IF(OFFSET('Hygiene Data'!$G$12,0,10*ROW('Hygiene Data'!G148))="","",OFFSET('Hygiene Data'!$G$12,0,10*ROW('Hygiene Data'!G148)))</f>
        <v/>
      </c>
      <c r="DZ154" s="369" t="str">
        <f ca="1">+IF(OFFSET('Hygiene Data'!$G$13,0,10*ROW('Hygiene Data'!G148))="","",OFFSET('Hygiene Data'!$G$13,0,10*ROW('Hygiene Data'!G148)))</f>
        <v/>
      </c>
      <c r="EA154" s="369" t="str">
        <f ca="1">+IF(OFFSET('Hygiene Data'!$H$11,0,10*ROW('Hygiene Data'!H148))="","",OFFSET('Hygiene Data'!$H$11,0,10*ROW('Hygiene Data'!H148)))</f>
        <v/>
      </c>
      <c r="EB154" s="369" t="str">
        <f ca="1">+IF(OFFSET('Hygiene Data'!$H$12,0,10*ROW('Hygiene Data'!H148))="","",OFFSET('Hygiene Data'!$H$12,0,10*ROW('Hygiene Data'!H148)))</f>
        <v/>
      </c>
      <c r="EC154" s="369" t="str">
        <f ca="1">+IF(OFFSET('Hygiene Data'!$H$13,0,10*ROW('Hygiene Data'!H148))="","",OFFSET('Hygiene Data'!$H$13,0,10*ROW('Hygiene Data'!H148)))</f>
        <v/>
      </c>
      <c r="ED154" s="369" t="str">
        <f ca="1">+IF(OFFSET('Hygiene Data'!$I$11,0,10*ROW('Hygiene Data'!I148))="","",OFFSET('Hygiene Data'!$I$11,0,10*ROW('Hygiene Data'!I148)))</f>
        <v/>
      </c>
      <c r="EE154" s="369" t="str">
        <f ca="1">+IF(OFFSET('Hygiene Data'!$I$12,0,10*ROW('Hygiene Data'!I148))="","",OFFSET('Hygiene Data'!$I$12,0,10*ROW('Hygiene Data'!I148)))</f>
        <v/>
      </c>
      <c r="EF154" s="369" t="str">
        <f ca="1">+IF(OFFSET('Hygiene Data'!$I$13,0,10*ROW('Hygiene Data'!I148))="","",OFFSET('Hygiene Data'!$I$13,0,10*ROW('Hygiene Data'!I148)))</f>
        <v/>
      </c>
    </row>
    <row r="155" spans="1:136" x14ac:dyDescent="0.25">
      <c r="A155" s="478" t="str">
        <f ca="1">+IF(OFFSET('Water Data'!$B$2,0,10*ROW('Water Data'!E149))="","",OFFSET('Water Data'!$B$2,0,10*ROW('Water Data'!E149)))</f>
        <v/>
      </c>
      <c r="B155" s="47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5" t="str">
        <f t="shared" ca="1" si="2"/>
        <v/>
      </c>
      <c r="D155" s="50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9" t="str">
        <f ca="1">+IF(OFFSET('Water Data'!$D$27,0,10*ROW('Water Data'!D149))="","",OFFSET('Water Data'!$D$27,0,10*ROW('Water Data'!D149)))</f>
        <v/>
      </c>
      <c r="BT155" s="369" t="str">
        <f ca="1">+IF(OFFSET('Water Data'!$D$28,0,10*ROW('Water Data'!D149))="","",OFFSET('Water Data'!$D$28,0,10*ROW('Water Data'!D149)))</f>
        <v/>
      </c>
      <c r="BU155" s="369" t="str">
        <f ca="1">+IF(OFFSET('Water Data'!$D$29,0,10*ROW('Water Data'!D149))="","",OFFSET('Water Data'!$D$29,0,10*ROW('Water Data'!D149)))</f>
        <v/>
      </c>
      <c r="BV155" s="369" t="str">
        <f ca="1">+IF(OFFSET('Water Data'!$E$27,0,10*ROW('Water Data'!E149))="","",OFFSET('Water Data'!$E$27,0,10*ROW('Water Data'!E149)))</f>
        <v/>
      </c>
      <c r="BW155" s="369" t="str">
        <f ca="1">+IF(OFFSET('Water Data'!$E$28,0,10*ROW('Water Data'!E149))="","",OFFSET('Water Data'!$E$28,0,10*ROW('Water Data'!E149)))</f>
        <v/>
      </c>
      <c r="BX155" s="369" t="str">
        <f ca="1">+IF(OFFSET('Water Data'!$E$29,0,10*ROW('Water Data'!E149))="","",OFFSET('Water Data'!$E$29,0,10*ROW('Water Data'!E149)))</f>
        <v/>
      </c>
      <c r="BY155" s="369" t="str">
        <f ca="1">+IF(OFFSET('Water Data'!$F$27,0,10*ROW('Water Data'!F149))="","",OFFSET('Water Data'!$F$27,0,10*ROW('Water Data'!F149)))</f>
        <v/>
      </c>
      <c r="BZ155" s="369" t="str">
        <f ca="1">+IF(OFFSET('Water Data'!$F$28,0,10*ROW('Water Data'!F149))="","",OFFSET('Water Data'!$F$28,0,10*ROW('Water Data'!F149)))</f>
        <v/>
      </c>
      <c r="CA155" s="369" t="str">
        <f ca="1">+IF(OFFSET('Water Data'!$F$29,0,10*ROW('Water Data'!F149))="","",OFFSET('Water Data'!$F$29,0,10*ROW('Water Data'!F149)))</f>
        <v/>
      </c>
      <c r="CB155" s="369" t="str">
        <f ca="1">+IF(OFFSET('Water Data'!$G$27,0,10*ROW('Water Data'!G149))="","",OFFSET('Water Data'!$G$27,0,10*ROW('Water Data'!G149)))</f>
        <v/>
      </c>
      <c r="CC155" s="369" t="str">
        <f ca="1">+IF(OFFSET('Water Data'!$G$28,0,10*ROW('Water Data'!G149))="","",OFFSET('Water Data'!$G$28,0,10*ROW('Water Data'!G149)))</f>
        <v/>
      </c>
      <c r="CD155" s="369" t="str">
        <f ca="1">+IF(OFFSET('Water Data'!$G$29,0,10*ROW('Water Data'!G149))="","",OFFSET('Water Data'!$G$29,0,10*ROW('Water Data'!G149)))</f>
        <v/>
      </c>
      <c r="CE155" s="369" t="str">
        <f ca="1">+IF(OFFSET('Water Data'!$H$27,0,10*ROW('Water Data'!H149))="","",OFFSET('Water Data'!$H$27,0,10*ROW('Water Data'!H149)))</f>
        <v/>
      </c>
      <c r="CF155" s="369" t="str">
        <f ca="1">+IF(OFFSET('Water Data'!$H$28,0,10*ROW('Water Data'!H149))="","",OFFSET('Water Data'!$H$28,0,10*ROW('Water Data'!H149)))</f>
        <v/>
      </c>
      <c r="CG155" s="369" t="str">
        <f ca="1">+IF(OFFSET('Water Data'!$H$29,0,10*ROW('Water Data'!H149))="","",OFFSET('Water Data'!$H$29,0,10*ROW('Water Data'!H149)))</f>
        <v/>
      </c>
      <c r="CH155" s="369" t="str">
        <f ca="1">+IF(OFFSET('Water Data'!$I$27,0,10*ROW('Water Data'!I149))="","",OFFSET('Water Data'!$I$27,0,10*ROW('Water Data'!I149)))</f>
        <v/>
      </c>
      <c r="CI155" s="369" t="str">
        <f ca="1">+IF(OFFSET('Water Data'!$I$28,0,10*ROW('Water Data'!I149))="","",OFFSET('Water Data'!$I$28,0,10*ROW('Water Data'!I149)))</f>
        <v/>
      </c>
      <c r="CJ155" s="369" t="str">
        <f ca="1">+IF(OFFSET('Water Data'!$I$29,0,10*ROW('Water Data'!I149))="","",OFFSET('Water Data'!$I$29,0,10*ROW('Water Data'!I149)))</f>
        <v/>
      </c>
      <c r="CK155" s="369" t="str">
        <f ca="1">+IF(OFFSET('Sanitation Data'!$D$28,0,10*ROW('Sanitation Data'!D149))="","",OFFSET('Sanitation Data'!$D$28,0,10*ROW('Sanitation Data'!D149)))</f>
        <v/>
      </c>
      <c r="CL155" s="369" t="str">
        <f ca="1">+IF(OFFSET('Sanitation Data'!$D$29,0,10*ROW('Sanitation Data'!D149))="","",OFFSET('Sanitation Data'!$D$29,0,10*ROW('Sanitation Data'!D149)))</f>
        <v/>
      </c>
      <c r="CM155" s="369" t="str">
        <f ca="1">+IF(OFFSET('Sanitation Data'!$D$30,0,10*ROW('Sanitation Data'!D149))="","",OFFSET('Sanitation Data'!$D$30,0,10*ROW('Sanitation Data'!D149)))</f>
        <v/>
      </c>
      <c r="CN155" s="369" t="str">
        <f ca="1">+IF(OFFSET('Sanitation Data'!$D$31,0,10*ROW('Sanitation Data'!D149))="","",OFFSET('Sanitation Data'!$D$31,0,10*ROW('Sanitation Data'!D149)))</f>
        <v/>
      </c>
      <c r="CO155" s="369" t="str">
        <f ca="1">+IF(OFFSET('Sanitation Data'!$D$32,0,10*ROW('Sanitation Data'!D149))="","",OFFSET('Sanitation Data'!$D$32,0,10*ROW('Sanitation Data'!D149)))</f>
        <v/>
      </c>
      <c r="CP155" s="369" t="str">
        <f ca="1">+IF(OFFSET('Sanitation Data'!$E$28,0,10*ROW('Sanitation Data'!E149))="","",OFFSET('Sanitation Data'!$E$28,0,10*ROW('Sanitation Data'!E149)))</f>
        <v/>
      </c>
      <c r="CQ155" s="369" t="str">
        <f ca="1">+IF(OFFSET('Sanitation Data'!$E$29,0,10*ROW('Sanitation Data'!E149))="","",OFFSET('Sanitation Data'!$E$29,0,10*ROW('Sanitation Data'!E149)))</f>
        <v/>
      </c>
      <c r="CR155" s="369" t="str">
        <f ca="1">+IF(OFFSET('Sanitation Data'!$E$30,0,10*ROW('Sanitation Data'!E149))="","",OFFSET('Sanitation Data'!$E$30,0,10*ROW('Sanitation Data'!E149)))</f>
        <v/>
      </c>
      <c r="CS155" s="369" t="str">
        <f ca="1">+IF(OFFSET('Sanitation Data'!$E$31,0,10*ROW('Sanitation Data'!E149))="","",OFFSET('Sanitation Data'!$E$31,0,10*ROW('Sanitation Data'!E149)))</f>
        <v/>
      </c>
      <c r="CT155" s="369" t="str">
        <f ca="1">+IF(OFFSET('Sanitation Data'!$E$32,0,10*ROW('Sanitation Data'!E149))="","",OFFSET('Sanitation Data'!$E$32,0,10*ROW('Sanitation Data'!E149)))</f>
        <v/>
      </c>
      <c r="CU155" s="369" t="str">
        <f ca="1">+IF(OFFSET('Sanitation Data'!$F$28,0,10*ROW('Sanitation Data'!F149))="","",OFFSET('Sanitation Data'!$F$28,0,10*ROW('Sanitation Data'!F149)))</f>
        <v/>
      </c>
      <c r="CV155" s="369" t="str">
        <f ca="1">+IF(OFFSET('Sanitation Data'!$F$29,0,10*ROW('Sanitation Data'!F149))="","",OFFSET('Sanitation Data'!$F$29,0,10*ROW('Sanitation Data'!F149)))</f>
        <v/>
      </c>
      <c r="CW155" s="369" t="str">
        <f ca="1">+IF(OFFSET('Sanitation Data'!$F$30,0,10*ROW('Sanitation Data'!F149))="","",OFFSET('Sanitation Data'!$F$30,0,10*ROW('Sanitation Data'!F149)))</f>
        <v/>
      </c>
      <c r="CX155" s="369" t="str">
        <f ca="1">+IF(OFFSET('Sanitation Data'!$F$31,0,10*ROW('Sanitation Data'!F149))="","",OFFSET('Sanitation Data'!$F$31,0,10*ROW('Sanitation Data'!F149)))</f>
        <v/>
      </c>
      <c r="CY155" s="369" t="str">
        <f ca="1">+IF(OFFSET('Sanitation Data'!$F$32,0,10*ROW('Sanitation Data'!F149))="","",OFFSET('Sanitation Data'!$F$32,0,10*ROW('Sanitation Data'!F149)))</f>
        <v/>
      </c>
      <c r="CZ155" s="369" t="str">
        <f ca="1">+IF(OFFSET('Sanitation Data'!$G$28,0,10*ROW('Sanitation Data'!G149))="","",OFFSET('Sanitation Data'!$G$28,0,10*ROW('Sanitation Data'!G149)))</f>
        <v/>
      </c>
      <c r="DA155" s="369" t="str">
        <f ca="1">+IF(OFFSET('Sanitation Data'!$G$29,0,10*ROW('Sanitation Data'!G149))="","",OFFSET('Sanitation Data'!$G$29,0,10*ROW('Sanitation Data'!G149)))</f>
        <v/>
      </c>
      <c r="DB155" s="369" t="str">
        <f ca="1">+IF(OFFSET('Sanitation Data'!$G$30,0,10*ROW('Sanitation Data'!G149))="","",OFFSET('Sanitation Data'!$G$30,0,10*ROW('Sanitation Data'!G149)))</f>
        <v/>
      </c>
      <c r="DC155" s="369" t="str">
        <f ca="1">+IF(OFFSET('Sanitation Data'!$G$31,0,10*ROW('Sanitation Data'!G149))="","",OFFSET('Sanitation Data'!$G$31,0,10*ROW('Sanitation Data'!G149)))</f>
        <v/>
      </c>
      <c r="DD155" s="369" t="str">
        <f ca="1">+IF(OFFSET('Sanitation Data'!$G$32,0,10*ROW('Sanitation Data'!G149))="","",OFFSET('Sanitation Data'!$G$32,0,10*ROW('Sanitation Data'!G149)))</f>
        <v/>
      </c>
      <c r="DE155" s="369" t="str">
        <f ca="1">+IF(OFFSET('Sanitation Data'!$H$28,0,10*ROW('Sanitation Data'!H149))="","",OFFSET('Sanitation Data'!$H$28,0,10*ROW('Sanitation Data'!H149)))</f>
        <v/>
      </c>
      <c r="DF155" s="369" t="str">
        <f ca="1">+IF(OFFSET('Sanitation Data'!$H$29,0,10*ROW('Sanitation Data'!H149))="","",OFFSET('Sanitation Data'!$H$29,0,10*ROW('Sanitation Data'!H149)))</f>
        <v/>
      </c>
      <c r="DG155" s="369" t="str">
        <f ca="1">+IF(OFFSET('Sanitation Data'!$H$30,0,10*ROW('Sanitation Data'!H149))="","",OFFSET('Sanitation Data'!$H$30,0,10*ROW('Sanitation Data'!H149)))</f>
        <v/>
      </c>
      <c r="DH155" s="369" t="str">
        <f ca="1">+IF(OFFSET('Sanitation Data'!$H$31,0,10*ROW('Sanitation Data'!H149))="","",OFFSET('Sanitation Data'!$H$31,0,10*ROW('Sanitation Data'!H149)))</f>
        <v/>
      </c>
      <c r="DI155" s="369" t="str">
        <f ca="1">+IF(OFFSET('Sanitation Data'!$H$32,0,10*ROW('Sanitation Data'!H149))="","",OFFSET('Sanitation Data'!$H$32,0,10*ROW('Sanitation Data'!H149)))</f>
        <v/>
      </c>
      <c r="DJ155" s="369" t="str">
        <f ca="1">+IF(OFFSET('Sanitation Data'!$I$28,0,10*ROW('Sanitation Data'!I149))="","",OFFSET('Sanitation Data'!$I$28,0,10*ROW('Sanitation Data'!I149)))</f>
        <v/>
      </c>
      <c r="DK155" s="369" t="str">
        <f ca="1">+IF(OFFSET('Sanitation Data'!$I$29,0,10*ROW('Sanitation Data'!I149))="","",OFFSET('Sanitation Data'!$I$29,0,10*ROW('Sanitation Data'!I149)))</f>
        <v/>
      </c>
      <c r="DL155" s="369" t="str">
        <f ca="1">+IF(OFFSET('Sanitation Data'!$I$30,0,10*ROW('Sanitation Data'!I149))="","",OFFSET('Sanitation Data'!$I$30,0,10*ROW('Sanitation Data'!I149)))</f>
        <v/>
      </c>
      <c r="DM155" s="369" t="str">
        <f ca="1">+IF(OFFSET('Sanitation Data'!$I$31,0,10*ROW('Sanitation Data'!I149))="","",OFFSET('Sanitation Data'!$I$31,0,10*ROW('Sanitation Data'!I149)))</f>
        <v/>
      </c>
      <c r="DN155" s="369" t="str">
        <f ca="1">+IF(OFFSET('Sanitation Data'!$I$32,0,10*ROW('Sanitation Data'!I149))="","",OFFSET('Sanitation Data'!$I$32,0,10*ROW('Sanitation Data'!I149)))</f>
        <v/>
      </c>
      <c r="DO155" s="369" t="str">
        <f ca="1">+IF(OFFSET('Hygiene Data'!$D$11,0,10*ROW('Hygiene Data'!D149))="","",OFFSET('Hygiene Data'!$D$11,0,10*ROW('Hygiene Data'!D149)))</f>
        <v/>
      </c>
      <c r="DP155" s="369" t="str">
        <f ca="1">+IF(OFFSET('Hygiene Data'!$D$12,0,10*ROW('Hygiene Data'!D149))="","",OFFSET('Hygiene Data'!$D$12,0,10*ROW('Hygiene Data'!D149)))</f>
        <v/>
      </c>
      <c r="DQ155" s="369" t="str">
        <f ca="1">+IF(OFFSET('Hygiene Data'!$D$13,0,10*ROW('Hygiene Data'!D149))="","",OFFSET('Hygiene Data'!$D$13,0,10*ROW('Hygiene Data'!D149)))</f>
        <v/>
      </c>
      <c r="DR155" s="369" t="str">
        <f ca="1">+IF(OFFSET('Hygiene Data'!$E$11,0,10*ROW('Hygiene Data'!E149))="","",OFFSET('Hygiene Data'!$E$11,0,10*ROW('Hygiene Data'!E149)))</f>
        <v/>
      </c>
      <c r="DS155" s="369" t="str">
        <f ca="1">+IF(OFFSET('Hygiene Data'!$E$12,0,10*ROW('Hygiene Data'!E149))="","",OFFSET('Hygiene Data'!$E$12,0,10*ROW('Hygiene Data'!E149)))</f>
        <v/>
      </c>
      <c r="DT155" s="369" t="str">
        <f ca="1">+IF(OFFSET('Hygiene Data'!$E$13,0,10*ROW('Hygiene Data'!E149))="","",OFFSET('Hygiene Data'!$E$13,0,10*ROW('Hygiene Data'!E149)))</f>
        <v/>
      </c>
      <c r="DU155" s="369" t="str">
        <f ca="1">+IF(OFFSET('Hygiene Data'!$F$11,0,10*ROW('Hygiene Data'!F149))="","",OFFSET('Hygiene Data'!$F$11,0,10*ROW('Hygiene Data'!F149)))</f>
        <v/>
      </c>
      <c r="DV155" s="369" t="str">
        <f ca="1">+IF(OFFSET('Hygiene Data'!$F$12,0,10*ROW('Hygiene Data'!F149))="","",OFFSET('Hygiene Data'!$F$12,0,10*ROW('Hygiene Data'!F149)))</f>
        <v/>
      </c>
      <c r="DW155" s="369" t="str">
        <f ca="1">+IF(OFFSET('Hygiene Data'!$F$13,0,10*ROW('Hygiene Data'!F149))="","",OFFSET('Hygiene Data'!$F$13,0,10*ROW('Hygiene Data'!F149)))</f>
        <v/>
      </c>
      <c r="DX155" s="369" t="str">
        <f ca="1">+IF(OFFSET('Hygiene Data'!$G$11,0,10*ROW('Hygiene Data'!G149))="","",OFFSET('Hygiene Data'!$G$11,0,10*ROW('Hygiene Data'!G149)))</f>
        <v/>
      </c>
      <c r="DY155" s="369" t="str">
        <f ca="1">+IF(OFFSET('Hygiene Data'!$G$12,0,10*ROW('Hygiene Data'!G149))="","",OFFSET('Hygiene Data'!$G$12,0,10*ROW('Hygiene Data'!G149)))</f>
        <v/>
      </c>
      <c r="DZ155" s="369" t="str">
        <f ca="1">+IF(OFFSET('Hygiene Data'!$G$13,0,10*ROW('Hygiene Data'!G149))="","",OFFSET('Hygiene Data'!$G$13,0,10*ROW('Hygiene Data'!G149)))</f>
        <v/>
      </c>
      <c r="EA155" s="369" t="str">
        <f ca="1">+IF(OFFSET('Hygiene Data'!$H$11,0,10*ROW('Hygiene Data'!H149))="","",OFFSET('Hygiene Data'!$H$11,0,10*ROW('Hygiene Data'!H149)))</f>
        <v/>
      </c>
      <c r="EB155" s="369" t="str">
        <f ca="1">+IF(OFFSET('Hygiene Data'!$H$12,0,10*ROW('Hygiene Data'!H149))="","",OFFSET('Hygiene Data'!$H$12,0,10*ROW('Hygiene Data'!H149)))</f>
        <v/>
      </c>
      <c r="EC155" s="369" t="str">
        <f ca="1">+IF(OFFSET('Hygiene Data'!$H$13,0,10*ROW('Hygiene Data'!H149))="","",OFFSET('Hygiene Data'!$H$13,0,10*ROW('Hygiene Data'!H149)))</f>
        <v/>
      </c>
      <c r="ED155" s="369" t="str">
        <f ca="1">+IF(OFFSET('Hygiene Data'!$I$11,0,10*ROW('Hygiene Data'!I149))="","",OFFSET('Hygiene Data'!$I$11,0,10*ROW('Hygiene Data'!I149)))</f>
        <v/>
      </c>
      <c r="EE155" s="369" t="str">
        <f ca="1">+IF(OFFSET('Hygiene Data'!$I$12,0,10*ROW('Hygiene Data'!I149))="","",OFFSET('Hygiene Data'!$I$12,0,10*ROW('Hygiene Data'!I149)))</f>
        <v/>
      </c>
      <c r="EF155" s="369" t="str">
        <f ca="1">+IF(OFFSET('Hygiene Data'!$I$13,0,10*ROW('Hygiene Data'!I149))="","",OFFSET('Hygiene Data'!$I$13,0,10*ROW('Hygiene Data'!I149)))</f>
        <v/>
      </c>
    </row>
    <row r="156" spans="1:136" x14ac:dyDescent="0.25">
      <c r="A156" s="478" t="str">
        <f ca="1">+IF(OFFSET('Water Data'!$B$2,0,10*ROW('Water Data'!E150))="","",OFFSET('Water Data'!$B$2,0,10*ROW('Water Data'!E150)))</f>
        <v/>
      </c>
      <c r="B156" s="47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5" t="str">
        <f t="shared" ca="1" si="2"/>
        <v/>
      </c>
      <c r="D156" s="50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9" t="str">
        <f ca="1">+IF(OFFSET('Water Data'!$D$27,0,10*ROW('Water Data'!D150))="","",OFFSET('Water Data'!$D$27,0,10*ROW('Water Data'!D150)))</f>
        <v/>
      </c>
      <c r="BT156" s="369" t="str">
        <f ca="1">+IF(OFFSET('Water Data'!$D$28,0,10*ROW('Water Data'!D150))="","",OFFSET('Water Data'!$D$28,0,10*ROW('Water Data'!D150)))</f>
        <v/>
      </c>
      <c r="BU156" s="369" t="str">
        <f ca="1">+IF(OFFSET('Water Data'!$D$29,0,10*ROW('Water Data'!D150))="","",OFFSET('Water Data'!$D$29,0,10*ROW('Water Data'!D150)))</f>
        <v/>
      </c>
      <c r="BV156" s="369" t="str">
        <f ca="1">+IF(OFFSET('Water Data'!$E$27,0,10*ROW('Water Data'!E150))="","",OFFSET('Water Data'!$E$27,0,10*ROW('Water Data'!E150)))</f>
        <v/>
      </c>
      <c r="BW156" s="369" t="str">
        <f ca="1">+IF(OFFSET('Water Data'!$E$28,0,10*ROW('Water Data'!E150))="","",OFFSET('Water Data'!$E$28,0,10*ROW('Water Data'!E150)))</f>
        <v/>
      </c>
      <c r="BX156" s="369" t="str">
        <f ca="1">+IF(OFFSET('Water Data'!$E$29,0,10*ROW('Water Data'!E150))="","",OFFSET('Water Data'!$E$29,0,10*ROW('Water Data'!E150)))</f>
        <v/>
      </c>
      <c r="BY156" s="369" t="str">
        <f ca="1">+IF(OFFSET('Water Data'!$F$27,0,10*ROW('Water Data'!F150))="","",OFFSET('Water Data'!$F$27,0,10*ROW('Water Data'!F150)))</f>
        <v/>
      </c>
      <c r="BZ156" s="369" t="str">
        <f ca="1">+IF(OFFSET('Water Data'!$F$28,0,10*ROW('Water Data'!F150))="","",OFFSET('Water Data'!$F$28,0,10*ROW('Water Data'!F150)))</f>
        <v/>
      </c>
      <c r="CA156" s="369" t="str">
        <f ca="1">+IF(OFFSET('Water Data'!$F$29,0,10*ROW('Water Data'!F150))="","",OFFSET('Water Data'!$F$29,0,10*ROW('Water Data'!F150)))</f>
        <v/>
      </c>
      <c r="CB156" s="369" t="str">
        <f ca="1">+IF(OFFSET('Water Data'!$G$27,0,10*ROW('Water Data'!G150))="","",OFFSET('Water Data'!$G$27,0,10*ROW('Water Data'!G150)))</f>
        <v/>
      </c>
      <c r="CC156" s="369" t="str">
        <f ca="1">+IF(OFFSET('Water Data'!$G$28,0,10*ROW('Water Data'!G150))="","",OFFSET('Water Data'!$G$28,0,10*ROW('Water Data'!G150)))</f>
        <v/>
      </c>
      <c r="CD156" s="369" t="str">
        <f ca="1">+IF(OFFSET('Water Data'!$G$29,0,10*ROW('Water Data'!G150))="","",OFFSET('Water Data'!$G$29,0,10*ROW('Water Data'!G150)))</f>
        <v/>
      </c>
      <c r="CE156" s="369" t="str">
        <f ca="1">+IF(OFFSET('Water Data'!$H$27,0,10*ROW('Water Data'!H150))="","",OFFSET('Water Data'!$H$27,0,10*ROW('Water Data'!H150)))</f>
        <v/>
      </c>
      <c r="CF156" s="369" t="str">
        <f ca="1">+IF(OFFSET('Water Data'!$H$28,0,10*ROW('Water Data'!H150))="","",OFFSET('Water Data'!$H$28,0,10*ROW('Water Data'!H150)))</f>
        <v/>
      </c>
      <c r="CG156" s="369" t="str">
        <f ca="1">+IF(OFFSET('Water Data'!$H$29,0,10*ROW('Water Data'!H150))="","",OFFSET('Water Data'!$H$29,0,10*ROW('Water Data'!H150)))</f>
        <v/>
      </c>
      <c r="CH156" s="369" t="str">
        <f ca="1">+IF(OFFSET('Water Data'!$I$27,0,10*ROW('Water Data'!I150))="","",OFFSET('Water Data'!$I$27,0,10*ROW('Water Data'!I150)))</f>
        <v/>
      </c>
      <c r="CI156" s="369" t="str">
        <f ca="1">+IF(OFFSET('Water Data'!$I$28,0,10*ROW('Water Data'!I150))="","",OFFSET('Water Data'!$I$28,0,10*ROW('Water Data'!I150)))</f>
        <v/>
      </c>
      <c r="CJ156" s="369" t="str">
        <f ca="1">+IF(OFFSET('Water Data'!$I$29,0,10*ROW('Water Data'!I150))="","",OFFSET('Water Data'!$I$29,0,10*ROW('Water Data'!I150)))</f>
        <v/>
      </c>
      <c r="CK156" s="369" t="str">
        <f ca="1">+IF(OFFSET('Sanitation Data'!$D$28,0,10*ROW('Sanitation Data'!D150))="","",OFFSET('Sanitation Data'!$D$28,0,10*ROW('Sanitation Data'!D150)))</f>
        <v/>
      </c>
      <c r="CL156" s="369" t="str">
        <f ca="1">+IF(OFFSET('Sanitation Data'!$D$29,0,10*ROW('Sanitation Data'!D150))="","",OFFSET('Sanitation Data'!$D$29,0,10*ROW('Sanitation Data'!D150)))</f>
        <v/>
      </c>
      <c r="CM156" s="369" t="str">
        <f ca="1">+IF(OFFSET('Sanitation Data'!$D$30,0,10*ROW('Sanitation Data'!D150))="","",OFFSET('Sanitation Data'!$D$30,0,10*ROW('Sanitation Data'!D150)))</f>
        <v/>
      </c>
      <c r="CN156" s="369" t="str">
        <f ca="1">+IF(OFFSET('Sanitation Data'!$D$31,0,10*ROW('Sanitation Data'!D150))="","",OFFSET('Sanitation Data'!$D$31,0,10*ROW('Sanitation Data'!D150)))</f>
        <v/>
      </c>
      <c r="CO156" s="369" t="str">
        <f ca="1">+IF(OFFSET('Sanitation Data'!$D$32,0,10*ROW('Sanitation Data'!D150))="","",OFFSET('Sanitation Data'!$D$32,0,10*ROW('Sanitation Data'!D150)))</f>
        <v/>
      </c>
      <c r="CP156" s="369" t="str">
        <f ca="1">+IF(OFFSET('Sanitation Data'!$E$28,0,10*ROW('Sanitation Data'!E150))="","",OFFSET('Sanitation Data'!$E$28,0,10*ROW('Sanitation Data'!E150)))</f>
        <v/>
      </c>
      <c r="CQ156" s="369" t="str">
        <f ca="1">+IF(OFFSET('Sanitation Data'!$E$29,0,10*ROW('Sanitation Data'!E150))="","",OFFSET('Sanitation Data'!$E$29,0,10*ROW('Sanitation Data'!E150)))</f>
        <v/>
      </c>
      <c r="CR156" s="369" t="str">
        <f ca="1">+IF(OFFSET('Sanitation Data'!$E$30,0,10*ROW('Sanitation Data'!E150))="","",OFFSET('Sanitation Data'!$E$30,0,10*ROW('Sanitation Data'!E150)))</f>
        <v/>
      </c>
      <c r="CS156" s="369" t="str">
        <f ca="1">+IF(OFFSET('Sanitation Data'!$E$31,0,10*ROW('Sanitation Data'!E150))="","",OFFSET('Sanitation Data'!$E$31,0,10*ROW('Sanitation Data'!E150)))</f>
        <v/>
      </c>
      <c r="CT156" s="369" t="str">
        <f ca="1">+IF(OFFSET('Sanitation Data'!$E$32,0,10*ROW('Sanitation Data'!E150))="","",OFFSET('Sanitation Data'!$E$32,0,10*ROW('Sanitation Data'!E150)))</f>
        <v/>
      </c>
      <c r="CU156" s="369" t="str">
        <f ca="1">+IF(OFFSET('Sanitation Data'!$F$28,0,10*ROW('Sanitation Data'!F150))="","",OFFSET('Sanitation Data'!$F$28,0,10*ROW('Sanitation Data'!F150)))</f>
        <v/>
      </c>
      <c r="CV156" s="369" t="str">
        <f ca="1">+IF(OFFSET('Sanitation Data'!$F$29,0,10*ROW('Sanitation Data'!F150))="","",OFFSET('Sanitation Data'!$F$29,0,10*ROW('Sanitation Data'!F150)))</f>
        <v/>
      </c>
      <c r="CW156" s="369" t="str">
        <f ca="1">+IF(OFFSET('Sanitation Data'!$F$30,0,10*ROW('Sanitation Data'!F150))="","",OFFSET('Sanitation Data'!$F$30,0,10*ROW('Sanitation Data'!F150)))</f>
        <v/>
      </c>
      <c r="CX156" s="369" t="str">
        <f ca="1">+IF(OFFSET('Sanitation Data'!$F$31,0,10*ROW('Sanitation Data'!F150))="","",OFFSET('Sanitation Data'!$F$31,0,10*ROW('Sanitation Data'!F150)))</f>
        <v/>
      </c>
      <c r="CY156" s="369" t="str">
        <f ca="1">+IF(OFFSET('Sanitation Data'!$F$32,0,10*ROW('Sanitation Data'!F150))="","",OFFSET('Sanitation Data'!$F$32,0,10*ROW('Sanitation Data'!F150)))</f>
        <v/>
      </c>
      <c r="CZ156" s="369" t="str">
        <f ca="1">+IF(OFFSET('Sanitation Data'!$G$28,0,10*ROW('Sanitation Data'!G150))="","",OFFSET('Sanitation Data'!$G$28,0,10*ROW('Sanitation Data'!G150)))</f>
        <v/>
      </c>
      <c r="DA156" s="369" t="str">
        <f ca="1">+IF(OFFSET('Sanitation Data'!$G$29,0,10*ROW('Sanitation Data'!G150))="","",OFFSET('Sanitation Data'!$G$29,0,10*ROW('Sanitation Data'!G150)))</f>
        <v/>
      </c>
      <c r="DB156" s="369" t="str">
        <f ca="1">+IF(OFFSET('Sanitation Data'!$G$30,0,10*ROW('Sanitation Data'!G150))="","",OFFSET('Sanitation Data'!$G$30,0,10*ROW('Sanitation Data'!G150)))</f>
        <v/>
      </c>
      <c r="DC156" s="369" t="str">
        <f ca="1">+IF(OFFSET('Sanitation Data'!$G$31,0,10*ROW('Sanitation Data'!G150))="","",OFFSET('Sanitation Data'!$G$31,0,10*ROW('Sanitation Data'!G150)))</f>
        <v/>
      </c>
      <c r="DD156" s="369" t="str">
        <f ca="1">+IF(OFFSET('Sanitation Data'!$G$32,0,10*ROW('Sanitation Data'!G150))="","",OFFSET('Sanitation Data'!$G$32,0,10*ROW('Sanitation Data'!G150)))</f>
        <v/>
      </c>
      <c r="DE156" s="369" t="str">
        <f ca="1">+IF(OFFSET('Sanitation Data'!$H$28,0,10*ROW('Sanitation Data'!H150))="","",OFFSET('Sanitation Data'!$H$28,0,10*ROW('Sanitation Data'!H150)))</f>
        <v/>
      </c>
      <c r="DF156" s="369" t="str">
        <f ca="1">+IF(OFFSET('Sanitation Data'!$H$29,0,10*ROW('Sanitation Data'!H150))="","",OFFSET('Sanitation Data'!$H$29,0,10*ROW('Sanitation Data'!H150)))</f>
        <v/>
      </c>
      <c r="DG156" s="369" t="str">
        <f ca="1">+IF(OFFSET('Sanitation Data'!$H$30,0,10*ROW('Sanitation Data'!H150))="","",OFFSET('Sanitation Data'!$H$30,0,10*ROW('Sanitation Data'!H150)))</f>
        <v/>
      </c>
      <c r="DH156" s="369" t="str">
        <f ca="1">+IF(OFFSET('Sanitation Data'!$H$31,0,10*ROW('Sanitation Data'!H150))="","",OFFSET('Sanitation Data'!$H$31,0,10*ROW('Sanitation Data'!H150)))</f>
        <v/>
      </c>
      <c r="DI156" s="369" t="str">
        <f ca="1">+IF(OFFSET('Sanitation Data'!$H$32,0,10*ROW('Sanitation Data'!H150))="","",OFFSET('Sanitation Data'!$H$32,0,10*ROW('Sanitation Data'!H150)))</f>
        <v/>
      </c>
      <c r="DJ156" s="369" t="str">
        <f ca="1">+IF(OFFSET('Sanitation Data'!$I$28,0,10*ROW('Sanitation Data'!I150))="","",OFFSET('Sanitation Data'!$I$28,0,10*ROW('Sanitation Data'!I150)))</f>
        <v/>
      </c>
      <c r="DK156" s="369" t="str">
        <f ca="1">+IF(OFFSET('Sanitation Data'!$I$29,0,10*ROW('Sanitation Data'!I150))="","",OFFSET('Sanitation Data'!$I$29,0,10*ROW('Sanitation Data'!I150)))</f>
        <v/>
      </c>
      <c r="DL156" s="369" t="str">
        <f ca="1">+IF(OFFSET('Sanitation Data'!$I$30,0,10*ROW('Sanitation Data'!I150))="","",OFFSET('Sanitation Data'!$I$30,0,10*ROW('Sanitation Data'!I150)))</f>
        <v/>
      </c>
      <c r="DM156" s="369" t="str">
        <f ca="1">+IF(OFFSET('Sanitation Data'!$I$31,0,10*ROW('Sanitation Data'!I150))="","",OFFSET('Sanitation Data'!$I$31,0,10*ROW('Sanitation Data'!I150)))</f>
        <v/>
      </c>
      <c r="DN156" s="369" t="str">
        <f ca="1">+IF(OFFSET('Sanitation Data'!$I$32,0,10*ROW('Sanitation Data'!I150))="","",OFFSET('Sanitation Data'!$I$32,0,10*ROW('Sanitation Data'!I150)))</f>
        <v/>
      </c>
      <c r="DO156" s="369" t="str">
        <f ca="1">+IF(OFFSET('Hygiene Data'!$D$11,0,10*ROW('Hygiene Data'!D150))="","",OFFSET('Hygiene Data'!$D$11,0,10*ROW('Hygiene Data'!D150)))</f>
        <v/>
      </c>
      <c r="DP156" s="369" t="str">
        <f ca="1">+IF(OFFSET('Hygiene Data'!$D$12,0,10*ROW('Hygiene Data'!D150))="","",OFFSET('Hygiene Data'!$D$12,0,10*ROW('Hygiene Data'!D150)))</f>
        <v/>
      </c>
      <c r="DQ156" s="369" t="str">
        <f ca="1">+IF(OFFSET('Hygiene Data'!$D$13,0,10*ROW('Hygiene Data'!D150))="","",OFFSET('Hygiene Data'!$D$13,0,10*ROW('Hygiene Data'!D150)))</f>
        <v/>
      </c>
      <c r="DR156" s="369" t="str">
        <f ca="1">+IF(OFFSET('Hygiene Data'!$E$11,0,10*ROW('Hygiene Data'!E150))="","",OFFSET('Hygiene Data'!$E$11,0,10*ROW('Hygiene Data'!E150)))</f>
        <v/>
      </c>
      <c r="DS156" s="369" t="str">
        <f ca="1">+IF(OFFSET('Hygiene Data'!$E$12,0,10*ROW('Hygiene Data'!E150))="","",OFFSET('Hygiene Data'!$E$12,0,10*ROW('Hygiene Data'!E150)))</f>
        <v/>
      </c>
      <c r="DT156" s="369" t="str">
        <f ca="1">+IF(OFFSET('Hygiene Data'!$E$13,0,10*ROW('Hygiene Data'!E150))="","",OFFSET('Hygiene Data'!$E$13,0,10*ROW('Hygiene Data'!E150)))</f>
        <v/>
      </c>
      <c r="DU156" s="369" t="str">
        <f ca="1">+IF(OFFSET('Hygiene Data'!$F$11,0,10*ROW('Hygiene Data'!F150))="","",OFFSET('Hygiene Data'!$F$11,0,10*ROW('Hygiene Data'!F150)))</f>
        <v/>
      </c>
      <c r="DV156" s="369" t="str">
        <f ca="1">+IF(OFFSET('Hygiene Data'!$F$12,0,10*ROW('Hygiene Data'!F150))="","",OFFSET('Hygiene Data'!$F$12,0,10*ROW('Hygiene Data'!F150)))</f>
        <v/>
      </c>
      <c r="DW156" s="369" t="str">
        <f ca="1">+IF(OFFSET('Hygiene Data'!$F$13,0,10*ROW('Hygiene Data'!F150))="","",OFFSET('Hygiene Data'!$F$13,0,10*ROW('Hygiene Data'!F150)))</f>
        <v/>
      </c>
      <c r="DX156" s="369" t="str">
        <f ca="1">+IF(OFFSET('Hygiene Data'!$G$11,0,10*ROW('Hygiene Data'!G150))="","",OFFSET('Hygiene Data'!$G$11,0,10*ROW('Hygiene Data'!G150)))</f>
        <v/>
      </c>
      <c r="DY156" s="369" t="str">
        <f ca="1">+IF(OFFSET('Hygiene Data'!$G$12,0,10*ROW('Hygiene Data'!G150))="","",OFFSET('Hygiene Data'!$G$12,0,10*ROW('Hygiene Data'!G150)))</f>
        <v/>
      </c>
      <c r="DZ156" s="369" t="str">
        <f ca="1">+IF(OFFSET('Hygiene Data'!$G$13,0,10*ROW('Hygiene Data'!G150))="","",OFFSET('Hygiene Data'!$G$13,0,10*ROW('Hygiene Data'!G150)))</f>
        <v/>
      </c>
      <c r="EA156" s="369" t="str">
        <f ca="1">+IF(OFFSET('Hygiene Data'!$H$11,0,10*ROW('Hygiene Data'!H150))="","",OFFSET('Hygiene Data'!$H$11,0,10*ROW('Hygiene Data'!H150)))</f>
        <v/>
      </c>
      <c r="EB156" s="369" t="str">
        <f ca="1">+IF(OFFSET('Hygiene Data'!$H$12,0,10*ROW('Hygiene Data'!H150))="","",OFFSET('Hygiene Data'!$H$12,0,10*ROW('Hygiene Data'!H150)))</f>
        <v/>
      </c>
      <c r="EC156" s="369" t="str">
        <f ca="1">+IF(OFFSET('Hygiene Data'!$H$13,0,10*ROW('Hygiene Data'!H150))="","",OFFSET('Hygiene Data'!$H$13,0,10*ROW('Hygiene Data'!H150)))</f>
        <v/>
      </c>
      <c r="ED156" s="369" t="str">
        <f ca="1">+IF(OFFSET('Hygiene Data'!$I$11,0,10*ROW('Hygiene Data'!I150))="","",OFFSET('Hygiene Data'!$I$11,0,10*ROW('Hygiene Data'!I150)))</f>
        <v/>
      </c>
      <c r="EE156" s="369" t="str">
        <f ca="1">+IF(OFFSET('Hygiene Data'!$I$12,0,10*ROW('Hygiene Data'!I150))="","",OFFSET('Hygiene Data'!$I$12,0,10*ROW('Hygiene Data'!I150)))</f>
        <v/>
      </c>
      <c r="EF156" s="369" t="str">
        <f ca="1">+IF(OFFSET('Hygiene Data'!$I$13,0,10*ROW('Hygiene Data'!I150))="","",OFFSET('Hygiene Data'!$I$13,0,10*ROW('Hygiene Data'!I150)))</f>
        <v/>
      </c>
    </row>
    <row r="157" spans="1:136" x14ac:dyDescent="0.25">
      <c r="A157" s="478" t="str">
        <f ca="1">+IF(OFFSET('Water Data'!$B$2,0,10*ROW('Water Data'!E151))="","",OFFSET('Water Data'!$B$2,0,10*ROW('Water Data'!E151)))</f>
        <v/>
      </c>
      <c r="B157" s="47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5" t="str">
        <f t="shared" ca="1" si="2"/>
        <v/>
      </c>
      <c r="D157" s="50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9" t="str">
        <f ca="1">+IF(OFFSET('Water Data'!$D$27,0,10*ROW('Water Data'!D151))="","",OFFSET('Water Data'!$D$27,0,10*ROW('Water Data'!D151)))</f>
        <v/>
      </c>
      <c r="BT157" s="369" t="str">
        <f ca="1">+IF(OFFSET('Water Data'!$D$28,0,10*ROW('Water Data'!D151))="","",OFFSET('Water Data'!$D$28,0,10*ROW('Water Data'!D151)))</f>
        <v/>
      </c>
      <c r="BU157" s="369" t="str">
        <f ca="1">+IF(OFFSET('Water Data'!$D$29,0,10*ROW('Water Data'!D151))="","",OFFSET('Water Data'!$D$29,0,10*ROW('Water Data'!D151)))</f>
        <v/>
      </c>
      <c r="BV157" s="369" t="str">
        <f ca="1">+IF(OFFSET('Water Data'!$E$27,0,10*ROW('Water Data'!E151))="","",OFFSET('Water Data'!$E$27,0,10*ROW('Water Data'!E151)))</f>
        <v/>
      </c>
      <c r="BW157" s="369" t="str">
        <f ca="1">+IF(OFFSET('Water Data'!$E$28,0,10*ROW('Water Data'!E151))="","",OFFSET('Water Data'!$E$28,0,10*ROW('Water Data'!E151)))</f>
        <v/>
      </c>
      <c r="BX157" s="369" t="str">
        <f ca="1">+IF(OFFSET('Water Data'!$E$29,0,10*ROW('Water Data'!E151))="","",OFFSET('Water Data'!$E$29,0,10*ROW('Water Data'!E151)))</f>
        <v/>
      </c>
      <c r="BY157" s="369" t="str">
        <f ca="1">+IF(OFFSET('Water Data'!$F$27,0,10*ROW('Water Data'!F151))="","",OFFSET('Water Data'!$F$27,0,10*ROW('Water Data'!F151)))</f>
        <v/>
      </c>
      <c r="BZ157" s="369" t="str">
        <f ca="1">+IF(OFFSET('Water Data'!$F$28,0,10*ROW('Water Data'!F151))="","",OFFSET('Water Data'!$F$28,0,10*ROW('Water Data'!F151)))</f>
        <v/>
      </c>
      <c r="CA157" s="369" t="str">
        <f ca="1">+IF(OFFSET('Water Data'!$F$29,0,10*ROW('Water Data'!F151))="","",OFFSET('Water Data'!$F$29,0,10*ROW('Water Data'!F151)))</f>
        <v/>
      </c>
      <c r="CB157" s="369" t="str">
        <f ca="1">+IF(OFFSET('Water Data'!$G$27,0,10*ROW('Water Data'!G151))="","",OFFSET('Water Data'!$G$27,0,10*ROW('Water Data'!G151)))</f>
        <v/>
      </c>
      <c r="CC157" s="369" t="str">
        <f ca="1">+IF(OFFSET('Water Data'!$G$28,0,10*ROW('Water Data'!G151))="","",OFFSET('Water Data'!$G$28,0,10*ROW('Water Data'!G151)))</f>
        <v/>
      </c>
      <c r="CD157" s="369" t="str">
        <f ca="1">+IF(OFFSET('Water Data'!$G$29,0,10*ROW('Water Data'!G151))="","",OFFSET('Water Data'!$G$29,0,10*ROW('Water Data'!G151)))</f>
        <v/>
      </c>
      <c r="CE157" s="369" t="str">
        <f ca="1">+IF(OFFSET('Water Data'!$H$27,0,10*ROW('Water Data'!H151))="","",OFFSET('Water Data'!$H$27,0,10*ROW('Water Data'!H151)))</f>
        <v/>
      </c>
      <c r="CF157" s="369" t="str">
        <f ca="1">+IF(OFFSET('Water Data'!$H$28,0,10*ROW('Water Data'!H151))="","",OFFSET('Water Data'!$H$28,0,10*ROW('Water Data'!H151)))</f>
        <v/>
      </c>
      <c r="CG157" s="369" t="str">
        <f ca="1">+IF(OFFSET('Water Data'!$H$29,0,10*ROW('Water Data'!H151))="","",OFFSET('Water Data'!$H$29,0,10*ROW('Water Data'!H151)))</f>
        <v/>
      </c>
      <c r="CH157" s="369" t="str">
        <f ca="1">+IF(OFFSET('Water Data'!$I$27,0,10*ROW('Water Data'!I151))="","",OFFSET('Water Data'!$I$27,0,10*ROW('Water Data'!I151)))</f>
        <v/>
      </c>
      <c r="CI157" s="369" t="str">
        <f ca="1">+IF(OFFSET('Water Data'!$I$28,0,10*ROW('Water Data'!I151))="","",OFFSET('Water Data'!$I$28,0,10*ROW('Water Data'!I151)))</f>
        <v/>
      </c>
      <c r="CJ157" s="369" t="str">
        <f ca="1">+IF(OFFSET('Water Data'!$I$29,0,10*ROW('Water Data'!I151))="","",OFFSET('Water Data'!$I$29,0,10*ROW('Water Data'!I151)))</f>
        <v/>
      </c>
      <c r="CK157" s="369" t="str">
        <f ca="1">+IF(OFFSET('Sanitation Data'!$D$28,0,10*ROW('Sanitation Data'!D151))="","",OFFSET('Sanitation Data'!$D$28,0,10*ROW('Sanitation Data'!D151)))</f>
        <v/>
      </c>
      <c r="CL157" s="369" t="str">
        <f ca="1">+IF(OFFSET('Sanitation Data'!$D$29,0,10*ROW('Sanitation Data'!D151))="","",OFFSET('Sanitation Data'!$D$29,0,10*ROW('Sanitation Data'!D151)))</f>
        <v/>
      </c>
      <c r="CM157" s="369" t="str">
        <f ca="1">+IF(OFFSET('Sanitation Data'!$D$30,0,10*ROW('Sanitation Data'!D151))="","",OFFSET('Sanitation Data'!$D$30,0,10*ROW('Sanitation Data'!D151)))</f>
        <v/>
      </c>
      <c r="CN157" s="369" t="str">
        <f ca="1">+IF(OFFSET('Sanitation Data'!$D$31,0,10*ROW('Sanitation Data'!D151))="","",OFFSET('Sanitation Data'!$D$31,0,10*ROW('Sanitation Data'!D151)))</f>
        <v/>
      </c>
      <c r="CO157" s="369" t="str">
        <f ca="1">+IF(OFFSET('Sanitation Data'!$D$32,0,10*ROW('Sanitation Data'!D151))="","",OFFSET('Sanitation Data'!$D$32,0,10*ROW('Sanitation Data'!D151)))</f>
        <v/>
      </c>
      <c r="CP157" s="369" t="str">
        <f ca="1">+IF(OFFSET('Sanitation Data'!$E$28,0,10*ROW('Sanitation Data'!E151))="","",OFFSET('Sanitation Data'!$E$28,0,10*ROW('Sanitation Data'!E151)))</f>
        <v/>
      </c>
      <c r="CQ157" s="369" t="str">
        <f ca="1">+IF(OFFSET('Sanitation Data'!$E$29,0,10*ROW('Sanitation Data'!E151))="","",OFFSET('Sanitation Data'!$E$29,0,10*ROW('Sanitation Data'!E151)))</f>
        <v/>
      </c>
      <c r="CR157" s="369" t="str">
        <f ca="1">+IF(OFFSET('Sanitation Data'!$E$30,0,10*ROW('Sanitation Data'!E151))="","",OFFSET('Sanitation Data'!$E$30,0,10*ROW('Sanitation Data'!E151)))</f>
        <v/>
      </c>
      <c r="CS157" s="369" t="str">
        <f ca="1">+IF(OFFSET('Sanitation Data'!$E$31,0,10*ROW('Sanitation Data'!E151))="","",OFFSET('Sanitation Data'!$E$31,0,10*ROW('Sanitation Data'!E151)))</f>
        <v/>
      </c>
      <c r="CT157" s="369" t="str">
        <f ca="1">+IF(OFFSET('Sanitation Data'!$E$32,0,10*ROW('Sanitation Data'!E151))="","",OFFSET('Sanitation Data'!$E$32,0,10*ROW('Sanitation Data'!E151)))</f>
        <v/>
      </c>
      <c r="CU157" s="369" t="str">
        <f ca="1">+IF(OFFSET('Sanitation Data'!$F$28,0,10*ROW('Sanitation Data'!F151))="","",OFFSET('Sanitation Data'!$F$28,0,10*ROW('Sanitation Data'!F151)))</f>
        <v/>
      </c>
      <c r="CV157" s="369" t="str">
        <f ca="1">+IF(OFFSET('Sanitation Data'!$F$29,0,10*ROW('Sanitation Data'!F151))="","",OFFSET('Sanitation Data'!$F$29,0,10*ROW('Sanitation Data'!F151)))</f>
        <v/>
      </c>
      <c r="CW157" s="369" t="str">
        <f ca="1">+IF(OFFSET('Sanitation Data'!$F$30,0,10*ROW('Sanitation Data'!F151))="","",OFFSET('Sanitation Data'!$F$30,0,10*ROW('Sanitation Data'!F151)))</f>
        <v/>
      </c>
      <c r="CX157" s="369" t="str">
        <f ca="1">+IF(OFFSET('Sanitation Data'!$F$31,0,10*ROW('Sanitation Data'!F151))="","",OFFSET('Sanitation Data'!$F$31,0,10*ROW('Sanitation Data'!F151)))</f>
        <v/>
      </c>
      <c r="CY157" s="369" t="str">
        <f ca="1">+IF(OFFSET('Sanitation Data'!$F$32,0,10*ROW('Sanitation Data'!F151))="","",OFFSET('Sanitation Data'!$F$32,0,10*ROW('Sanitation Data'!F151)))</f>
        <v/>
      </c>
      <c r="CZ157" s="369" t="str">
        <f ca="1">+IF(OFFSET('Sanitation Data'!$G$28,0,10*ROW('Sanitation Data'!G151))="","",OFFSET('Sanitation Data'!$G$28,0,10*ROW('Sanitation Data'!G151)))</f>
        <v/>
      </c>
      <c r="DA157" s="369" t="str">
        <f ca="1">+IF(OFFSET('Sanitation Data'!$G$29,0,10*ROW('Sanitation Data'!G151))="","",OFFSET('Sanitation Data'!$G$29,0,10*ROW('Sanitation Data'!G151)))</f>
        <v/>
      </c>
      <c r="DB157" s="369" t="str">
        <f ca="1">+IF(OFFSET('Sanitation Data'!$G$30,0,10*ROW('Sanitation Data'!G151))="","",OFFSET('Sanitation Data'!$G$30,0,10*ROW('Sanitation Data'!G151)))</f>
        <v/>
      </c>
      <c r="DC157" s="369" t="str">
        <f ca="1">+IF(OFFSET('Sanitation Data'!$G$31,0,10*ROW('Sanitation Data'!G151))="","",OFFSET('Sanitation Data'!$G$31,0,10*ROW('Sanitation Data'!G151)))</f>
        <v/>
      </c>
      <c r="DD157" s="369" t="str">
        <f ca="1">+IF(OFFSET('Sanitation Data'!$G$32,0,10*ROW('Sanitation Data'!G151))="","",OFFSET('Sanitation Data'!$G$32,0,10*ROW('Sanitation Data'!G151)))</f>
        <v/>
      </c>
      <c r="DE157" s="369" t="str">
        <f ca="1">+IF(OFFSET('Sanitation Data'!$H$28,0,10*ROW('Sanitation Data'!H151))="","",OFFSET('Sanitation Data'!$H$28,0,10*ROW('Sanitation Data'!H151)))</f>
        <v/>
      </c>
      <c r="DF157" s="369" t="str">
        <f ca="1">+IF(OFFSET('Sanitation Data'!$H$29,0,10*ROW('Sanitation Data'!H151))="","",OFFSET('Sanitation Data'!$H$29,0,10*ROW('Sanitation Data'!H151)))</f>
        <v/>
      </c>
      <c r="DG157" s="369" t="str">
        <f ca="1">+IF(OFFSET('Sanitation Data'!$H$30,0,10*ROW('Sanitation Data'!H151))="","",OFFSET('Sanitation Data'!$H$30,0,10*ROW('Sanitation Data'!H151)))</f>
        <v/>
      </c>
      <c r="DH157" s="369" t="str">
        <f ca="1">+IF(OFFSET('Sanitation Data'!$H$31,0,10*ROW('Sanitation Data'!H151))="","",OFFSET('Sanitation Data'!$H$31,0,10*ROW('Sanitation Data'!H151)))</f>
        <v/>
      </c>
      <c r="DI157" s="369" t="str">
        <f ca="1">+IF(OFFSET('Sanitation Data'!$H$32,0,10*ROW('Sanitation Data'!H151))="","",OFFSET('Sanitation Data'!$H$32,0,10*ROW('Sanitation Data'!H151)))</f>
        <v/>
      </c>
      <c r="DJ157" s="369" t="str">
        <f ca="1">+IF(OFFSET('Sanitation Data'!$I$28,0,10*ROW('Sanitation Data'!I151))="","",OFFSET('Sanitation Data'!$I$28,0,10*ROW('Sanitation Data'!I151)))</f>
        <v/>
      </c>
      <c r="DK157" s="369" t="str">
        <f ca="1">+IF(OFFSET('Sanitation Data'!$I$29,0,10*ROW('Sanitation Data'!I151))="","",OFFSET('Sanitation Data'!$I$29,0,10*ROW('Sanitation Data'!I151)))</f>
        <v/>
      </c>
      <c r="DL157" s="369" t="str">
        <f ca="1">+IF(OFFSET('Sanitation Data'!$I$30,0,10*ROW('Sanitation Data'!I151))="","",OFFSET('Sanitation Data'!$I$30,0,10*ROW('Sanitation Data'!I151)))</f>
        <v/>
      </c>
      <c r="DM157" s="369" t="str">
        <f ca="1">+IF(OFFSET('Sanitation Data'!$I$31,0,10*ROW('Sanitation Data'!I151))="","",OFFSET('Sanitation Data'!$I$31,0,10*ROW('Sanitation Data'!I151)))</f>
        <v/>
      </c>
      <c r="DN157" s="369" t="str">
        <f ca="1">+IF(OFFSET('Sanitation Data'!$I$32,0,10*ROW('Sanitation Data'!I151))="","",OFFSET('Sanitation Data'!$I$32,0,10*ROW('Sanitation Data'!I151)))</f>
        <v/>
      </c>
      <c r="DO157" s="369" t="str">
        <f ca="1">+IF(OFFSET('Hygiene Data'!$D$11,0,10*ROW('Hygiene Data'!D151))="","",OFFSET('Hygiene Data'!$D$11,0,10*ROW('Hygiene Data'!D151)))</f>
        <v/>
      </c>
      <c r="DP157" s="369" t="str">
        <f ca="1">+IF(OFFSET('Hygiene Data'!$D$12,0,10*ROW('Hygiene Data'!D151))="","",OFFSET('Hygiene Data'!$D$12,0,10*ROW('Hygiene Data'!D151)))</f>
        <v/>
      </c>
      <c r="DQ157" s="369" t="str">
        <f ca="1">+IF(OFFSET('Hygiene Data'!$D$13,0,10*ROW('Hygiene Data'!D151))="","",OFFSET('Hygiene Data'!$D$13,0,10*ROW('Hygiene Data'!D151)))</f>
        <v/>
      </c>
      <c r="DR157" s="369" t="str">
        <f ca="1">+IF(OFFSET('Hygiene Data'!$E$11,0,10*ROW('Hygiene Data'!E151))="","",OFFSET('Hygiene Data'!$E$11,0,10*ROW('Hygiene Data'!E151)))</f>
        <v/>
      </c>
      <c r="DS157" s="369" t="str">
        <f ca="1">+IF(OFFSET('Hygiene Data'!$E$12,0,10*ROW('Hygiene Data'!E151))="","",OFFSET('Hygiene Data'!$E$12,0,10*ROW('Hygiene Data'!E151)))</f>
        <v/>
      </c>
      <c r="DT157" s="369" t="str">
        <f ca="1">+IF(OFFSET('Hygiene Data'!$E$13,0,10*ROW('Hygiene Data'!E151))="","",OFFSET('Hygiene Data'!$E$13,0,10*ROW('Hygiene Data'!E151)))</f>
        <v/>
      </c>
      <c r="DU157" s="369" t="str">
        <f ca="1">+IF(OFFSET('Hygiene Data'!$F$11,0,10*ROW('Hygiene Data'!F151))="","",OFFSET('Hygiene Data'!$F$11,0,10*ROW('Hygiene Data'!F151)))</f>
        <v/>
      </c>
      <c r="DV157" s="369" t="str">
        <f ca="1">+IF(OFFSET('Hygiene Data'!$F$12,0,10*ROW('Hygiene Data'!F151))="","",OFFSET('Hygiene Data'!$F$12,0,10*ROW('Hygiene Data'!F151)))</f>
        <v/>
      </c>
      <c r="DW157" s="369" t="str">
        <f ca="1">+IF(OFFSET('Hygiene Data'!$F$13,0,10*ROW('Hygiene Data'!F151))="","",OFFSET('Hygiene Data'!$F$13,0,10*ROW('Hygiene Data'!F151)))</f>
        <v/>
      </c>
      <c r="DX157" s="369" t="str">
        <f ca="1">+IF(OFFSET('Hygiene Data'!$G$11,0,10*ROW('Hygiene Data'!G151))="","",OFFSET('Hygiene Data'!$G$11,0,10*ROW('Hygiene Data'!G151)))</f>
        <v/>
      </c>
      <c r="DY157" s="369" t="str">
        <f ca="1">+IF(OFFSET('Hygiene Data'!$G$12,0,10*ROW('Hygiene Data'!G151))="","",OFFSET('Hygiene Data'!$G$12,0,10*ROW('Hygiene Data'!G151)))</f>
        <v/>
      </c>
      <c r="DZ157" s="369" t="str">
        <f ca="1">+IF(OFFSET('Hygiene Data'!$G$13,0,10*ROW('Hygiene Data'!G151))="","",OFFSET('Hygiene Data'!$G$13,0,10*ROW('Hygiene Data'!G151)))</f>
        <v/>
      </c>
      <c r="EA157" s="369" t="str">
        <f ca="1">+IF(OFFSET('Hygiene Data'!$H$11,0,10*ROW('Hygiene Data'!H151))="","",OFFSET('Hygiene Data'!$H$11,0,10*ROW('Hygiene Data'!H151)))</f>
        <v/>
      </c>
      <c r="EB157" s="369" t="str">
        <f ca="1">+IF(OFFSET('Hygiene Data'!$H$12,0,10*ROW('Hygiene Data'!H151))="","",OFFSET('Hygiene Data'!$H$12,0,10*ROW('Hygiene Data'!H151)))</f>
        <v/>
      </c>
      <c r="EC157" s="369" t="str">
        <f ca="1">+IF(OFFSET('Hygiene Data'!$H$13,0,10*ROW('Hygiene Data'!H151))="","",OFFSET('Hygiene Data'!$H$13,0,10*ROW('Hygiene Data'!H151)))</f>
        <v/>
      </c>
      <c r="ED157" s="369" t="str">
        <f ca="1">+IF(OFFSET('Hygiene Data'!$I$11,0,10*ROW('Hygiene Data'!I151))="","",OFFSET('Hygiene Data'!$I$11,0,10*ROW('Hygiene Data'!I151)))</f>
        <v/>
      </c>
      <c r="EE157" s="369" t="str">
        <f ca="1">+IF(OFFSET('Hygiene Data'!$I$12,0,10*ROW('Hygiene Data'!I151))="","",OFFSET('Hygiene Data'!$I$12,0,10*ROW('Hygiene Data'!I151)))</f>
        <v/>
      </c>
      <c r="EF157" s="369" t="str">
        <f ca="1">+IF(OFFSET('Hygiene Data'!$I$13,0,10*ROW('Hygiene Data'!I151))="","",OFFSET('Hygiene Data'!$I$13,0,10*ROW('Hygiene Data'!I151)))</f>
        <v/>
      </c>
    </row>
    <row r="158" spans="1:136" x14ac:dyDescent="0.25">
      <c r="A158" s="478" t="str">
        <f ca="1">+IF(OFFSET('Water Data'!$B$2,0,10*ROW('Water Data'!E152))="","",OFFSET('Water Data'!$B$2,0,10*ROW('Water Data'!E152)))</f>
        <v/>
      </c>
      <c r="B158" s="47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5" t="str">
        <f t="shared" ca="1" si="2"/>
        <v/>
      </c>
      <c r="D158" s="50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9" t="str">
        <f ca="1">+IF(OFFSET('Water Data'!$D$27,0,10*ROW('Water Data'!D152))="","",OFFSET('Water Data'!$D$27,0,10*ROW('Water Data'!D152)))</f>
        <v/>
      </c>
      <c r="BT158" s="369" t="str">
        <f ca="1">+IF(OFFSET('Water Data'!$D$28,0,10*ROW('Water Data'!D152))="","",OFFSET('Water Data'!$D$28,0,10*ROW('Water Data'!D152)))</f>
        <v/>
      </c>
      <c r="BU158" s="369" t="str">
        <f ca="1">+IF(OFFSET('Water Data'!$D$29,0,10*ROW('Water Data'!D152))="","",OFFSET('Water Data'!$D$29,0,10*ROW('Water Data'!D152)))</f>
        <v/>
      </c>
      <c r="BV158" s="369" t="str">
        <f ca="1">+IF(OFFSET('Water Data'!$E$27,0,10*ROW('Water Data'!E152))="","",OFFSET('Water Data'!$E$27,0,10*ROW('Water Data'!E152)))</f>
        <v/>
      </c>
      <c r="BW158" s="369" t="str">
        <f ca="1">+IF(OFFSET('Water Data'!$E$28,0,10*ROW('Water Data'!E152))="","",OFFSET('Water Data'!$E$28,0,10*ROW('Water Data'!E152)))</f>
        <v/>
      </c>
      <c r="BX158" s="369" t="str">
        <f ca="1">+IF(OFFSET('Water Data'!$E$29,0,10*ROW('Water Data'!E152))="","",OFFSET('Water Data'!$E$29,0,10*ROW('Water Data'!E152)))</f>
        <v/>
      </c>
      <c r="BY158" s="369" t="str">
        <f ca="1">+IF(OFFSET('Water Data'!$F$27,0,10*ROW('Water Data'!F152))="","",OFFSET('Water Data'!$F$27,0,10*ROW('Water Data'!F152)))</f>
        <v/>
      </c>
      <c r="BZ158" s="369" t="str">
        <f ca="1">+IF(OFFSET('Water Data'!$F$28,0,10*ROW('Water Data'!F152))="","",OFFSET('Water Data'!$F$28,0,10*ROW('Water Data'!F152)))</f>
        <v/>
      </c>
      <c r="CA158" s="369" t="str">
        <f ca="1">+IF(OFFSET('Water Data'!$F$29,0,10*ROW('Water Data'!F152))="","",OFFSET('Water Data'!$F$29,0,10*ROW('Water Data'!F152)))</f>
        <v/>
      </c>
      <c r="CB158" s="369" t="str">
        <f ca="1">+IF(OFFSET('Water Data'!$G$27,0,10*ROW('Water Data'!G152))="","",OFFSET('Water Data'!$G$27,0,10*ROW('Water Data'!G152)))</f>
        <v/>
      </c>
      <c r="CC158" s="369" t="str">
        <f ca="1">+IF(OFFSET('Water Data'!$G$28,0,10*ROW('Water Data'!G152))="","",OFFSET('Water Data'!$G$28,0,10*ROW('Water Data'!G152)))</f>
        <v/>
      </c>
      <c r="CD158" s="369" t="str">
        <f ca="1">+IF(OFFSET('Water Data'!$G$29,0,10*ROW('Water Data'!G152))="","",OFFSET('Water Data'!$G$29,0,10*ROW('Water Data'!G152)))</f>
        <v/>
      </c>
      <c r="CE158" s="369" t="str">
        <f ca="1">+IF(OFFSET('Water Data'!$H$27,0,10*ROW('Water Data'!H152))="","",OFFSET('Water Data'!$H$27,0,10*ROW('Water Data'!H152)))</f>
        <v/>
      </c>
      <c r="CF158" s="369" t="str">
        <f ca="1">+IF(OFFSET('Water Data'!$H$28,0,10*ROW('Water Data'!H152))="","",OFFSET('Water Data'!$H$28,0,10*ROW('Water Data'!H152)))</f>
        <v/>
      </c>
      <c r="CG158" s="369" t="str">
        <f ca="1">+IF(OFFSET('Water Data'!$H$29,0,10*ROW('Water Data'!H152))="","",OFFSET('Water Data'!$H$29,0,10*ROW('Water Data'!H152)))</f>
        <v/>
      </c>
      <c r="CH158" s="369" t="str">
        <f ca="1">+IF(OFFSET('Water Data'!$I$27,0,10*ROW('Water Data'!I152))="","",OFFSET('Water Data'!$I$27,0,10*ROW('Water Data'!I152)))</f>
        <v/>
      </c>
      <c r="CI158" s="369" t="str">
        <f ca="1">+IF(OFFSET('Water Data'!$I$28,0,10*ROW('Water Data'!I152))="","",OFFSET('Water Data'!$I$28,0,10*ROW('Water Data'!I152)))</f>
        <v/>
      </c>
      <c r="CJ158" s="369" t="str">
        <f ca="1">+IF(OFFSET('Water Data'!$I$29,0,10*ROW('Water Data'!I152))="","",OFFSET('Water Data'!$I$29,0,10*ROW('Water Data'!I152)))</f>
        <v/>
      </c>
      <c r="CK158" s="369" t="str">
        <f ca="1">+IF(OFFSET('Sanitation Data'!$D$28,0,10*ROW('Sanitation Data'!D152))="","",OFFSET('Sanitation Data'!$D$28,0,10*ROW('Sanitation Data'!D152)))</f>
        <v/>
      </c>
      <c r="CL158" s="369" t="str">
        <f ca="1">+IF(OFFSET('Sanitation Data'!$D$29,0,10*ROW('Sanitation Data'!D152))="","",OFFSET('Sanitation Data'!$D$29,0,10*ROW('Sanitation Data'!D152)))</f>
        <v/>
      </c>
      <c r="CM158" s="369" t="str">
        <f ca="1">+IF(OFFSET('Sanitation Data'!$D$30,0,10*ROW('Sanitation Data'!D152))="","",OFFSET('Sanitation Data'!$D$30,0,10*ROW('Sanitation Data'!D152)))</f>
        <v/>
      </c>
      <c r="CN158" s="369" t="str">
        <f ca="1">+IF(OFFSET('Sanitation Data'!$D$31,0,10*ROW('Sanitation Data'!D152))="","",OFFSET('Sanitation Data'!$D$31,0,10*ROW('Sanitation Data'!D152)))</f>
        <v/>
      </c>
      <c r="CO158" s="369" t="str">
        <f ca="1">+IF(OFFSET('Sanitation Data'!$D$32,0,10*ROW('Sanitation Data'!D152))="","",OFFSET('Sanitation Data'!$D$32,0,10*ROW('Sanitation Data'!D152)))</f>
        <v/>
      </c>
      <c r="CP158" s="369" t="str">
        <f ca="1">+IF(OFFSET('Sanitation Data'!$E$28,0,10*ROW('Sanitation Data'!E152))="","",OFFSET('Sanitation Data'!$E$28,0,10*ROW('Sanitation Data'!E152)))</f>
        <v/>
      </c>
      <c r="CQ158" s="369" t="str">
        <f ca="1">+IF(OFFSET('Sanitation Data'!$E$29,0,10*ROW('Sanitation Data'!E152))="","",OFFSET('Sanitation Data'!$E$29,0,10*ROW('Sanitation Data'!E152)))</f>
        <v/>
      </c>
      <c r="CR158" s="369" t="str">
        <f ca="1">+IF(OFFSET('Sanitation Data'!$E$30,0,10*ROW('Sanitation Data'!E152))="","",OFFSET('Sanitation Data'!$E$30,0,10*ROW('Sanitation Data'!E152)))</f>
        <v/>
      </c>
      <c r="CS158" s="369" t="str">
        <f ca="1">+IF(OFFSET('Sanitation Data'!$E$31,0,10*ROW('Sanitation Data'!E152))="","",OFFSET('Sanitation Data'!$E$31,0,10*ROW('Sanitation Data'!E152)))</f>
        <v/>
      </c>
      <c r="CT158" s="369" t="str">
        <f ca="1">+IF(OFFSET('Sanitation Data'!$E$32,0,10*ROW('Sanitation Data'!E152))="","",OFFSET('Sanitation Data'!$E$32,0,10*ROW('Sanitation Data'!E152)))</f>
        <v/>
      </c>
      <c r="CU158" s="369" t="str">
        <f ca="1">+IF(OFFSET('Sanitation Data'!$F$28,0,10*ROW('Sanitation Data'!F152))="","",OFFSET('Sanitation Data'!$F$28,0,10*ROW('Sanitation Data'!F152)))</f>
        <v/>
      </c>
      <c r="CV158" s="369" t="str">
        <f ca="1">+IF(OFFSET('Sanitation Data'!$F$29,0,10*ROW('Sanitation Data'!F152))="","",OFFSET('Sanitation Data'!$F$29,0,10*ROW('Sanitation Data'!F152)))</f>
        <v/>
      </c>
      <c r="CW158" s="369" t="str">
        <f ca="1">+IF(OFFSET('Sanitation Data'!$F$30,0,10*ROW('Sanitation Data'!F152))="","",OFFSET('Sanitation Data'!$F$30,0,10*ROW('Sanitation Data'!F152)))</f>
        <v/>
      </c>
      <c r="CX158" s="369" t="str">
        <f ca="1">+IF(OFFSET('Sanitation Data'!$F$31,0,10*ROW('Sanitation Data'!F152))="","",OFFSET('Sanitation Data'!$F$31,0,10*ROW('Sanitation Data'!F152)))</f>
        <v/>
      </c>
      <c r="CY158" s="369" t="str">
        <f ca="1">+IF(OFFSET('Sanitation Data'!$F$32,0,10*ROW('Sanitation Data'!F152))="","",OFFSET('Sanitation Data'!$F$32,0,10*ROW('Sanitation Data'!F152)))</f>
        <v/>
      </c>
      <c r="CZ158" s="369" t="str">
        <f ca="1">+IF(OFFSET('Sanitation Data'!$G$28,0,10*ROW('Sanitation Data'!G152))="","",OFFSET('Sanitation Data'!$G$28,0,10*ROW('Sanitation Data'!G152)))</f>
        <v/>
      </c>
      <c r="DA158" s="369" t="str">
        <f ca="1">+IF(OFFSET('Sanitation Data'!$G$29,0,10*ROW('Sanitation Data'!G152))="","",OFFSET('Sanitation Data'!$G$29,0,10*ROW('Sanitation Data'!G152)))</f>
        <v/>
      </c>
      <c r="DB158" s="369" t="str">
        <f ca="1">+IF(OFFSET('Sanitation Data'!$G$30,0,10*ROW('Sanitation Data'!G152))="","",OFFSET('Sanitation Data'!$G$30,0,10*ROW('Sanitation Data'!G152)))</f>
        <v/>
      </c>
      <c r="DC158" s="369" t="str">
        <f ca="1">+IF(OFFSET('Sanitation Data'!$G$31,0,10*ROW('Sanitation Data'!G152))="","",OFFSET('Sanitation Data'!$G$31,0,10*ROW('Sanitation Data'!G152)))</f>
        <v/>
      </c>
      <c r="DD158" s="369" t="str">
        <f ca="1">+IF(OFFSET('Sanitation Data'!$G$32,0,10*ROW('Sanitation Data'!G152))="","",OFFSET('Sanitation Data'!$G$32,0,10*ROW('Sanitation Data'!G152)))</f>
        <v/>
      </c>
      <c r="DE158" s="369" t="str">
        <f ca="1">+IF(OFFSET('Sanitation Data'!$H$28,0,10*ROW('Sanitation Data'!H152))="","",OFFSET('Sanitation Data'!$H$28,0,10*ROW('Sanitation Data'!H152)))</f>
        <v/>
      </c>
      <c r="DF158" s="369" t="str">
        <f ca="1">+IF(OFFSET('Sanitation Data'!$H$29,0,10*ROW('Sanitation Data'!H152))="","",OFFSET('Sanitation Data'!$H$29,0,10*ROW('Sanitation Data'!H152)))</f>
        <v/>
      </c>
      <c r="DG158" s="369" t="str">
        <f ca="1">+IF(OFFSET('Sanitation Data'!$H$30,0,10*ROW('Sanitation Data'!H152))="","",OFFSET('Sanitation Data'!$H$30,0,10*ROW('Sanitation Data'!H152)))</f>
        <v/>
      </c>
      <c r="DH158" s="369" t="str">
        <f ca="1">+IF(OFFSET('Sanitation Data'!$H$31,0,10*ROW('Sanitation Data'!H152))="","",OFFSET('Sanitation Data'!$H$31,0,10*ROW('Sanitation Data'!H152)))</f>
        <v/>
      </c>
      <c r="DI158" s="369" t="str">
        <f ca="1">+IF(OFFSET('Sanitation Data'!$H$32,0,10*ROW('Sanitation Data'!H152))="","",OFFSET('Sanitation Data'!$H$32,0,10*ROW('Sanitation Data'!H152)))</f>
        <v/>
      </c>
      <c r="DJ158" s="369" t="str">
        <f ca="1">+IF(OFFSET('Sanitation Data'!$I$28,0,10*ROW('Sanitation Data'!I152))="","",OFFSET('Sanitation Data'!$I$28,0,10*ROW('Sanitation Data'!I152)))</f>
        <v/>
      </c>
      <c r="DK158" s="369" t="str">
        <f ca="1">+IF(OFFSET('Sanitation Data'!$I$29,0,10*ROW('Sanitation Data'!I152))="","",OFFSET('Sanitation Data'!$I$29,0,10*ROW('Sanitation Data'!I152)))</f>
        <v/>
      </c>
      <c r="DL158" s="369" t="str">
        <f ca="1">+IF(OFFSET('Sanitation Data'!$I$30,0,10*ROW('Sanitation Data'!I152))="","",OFFSET('Sanitation Data'!$I$30,0,10*ROW('Sanitation Data'!I152)))</f>
        <v/>
      </c>
      <c r="DM158" s="369" t="str">
        <f ca="1">+IF(OFFSET('Sanitation Data'!$I$31,0,10*ROW('Sanitation Data'!I152))="","",OFFSET('Sanitation Data'!$I$31,0,10*ROW('Sanitation Data'!I152)))</f>
        <v/>
      </c>
      <c r="DN158" s="369" t="str">
        <f ca="1">+IF(OFFSET('Sanitation Data'!$I$32,0,10*ROW('Sanitation Data'!I152))="","",OFFSET('Sanitation Data'!$I$32,0,10*ROW('Sanitation Data'!I152)))</f>
        <v/>
      </c>
      <c r="DO158" s="369" t="str">
        <f ca="1">+IF(OFFSET('Hygiene Data'!$D$11,0,10*ROW('Hygiene Data'!D152))="","",OFFSET('Hygiene Data'!$D$11,0,10*ROW('Hygiene Data'!D152)))</f>
        <v/>
      </c>
      <c r="DP158" s="369" t="str">
        <f ca="1">+IF(OFFSET('Hygiene Data'!$D$12,0,10*ROW('Hygiene Data'!D152))="","",OFFSET('Hygiene Data'!$D$12,0,10*ROW('Hygiene Data'!D152)))</f>
        <v/>
      </c>
      <c r="DQ158" s="369" t="str">
        <f ca="1">+IF(OFFSET('Hygiene Data'!$D$13,0,10*ROW('Hygiene Data'!D152))="","",OFFSET('Hygiene Data'!$D$13,0,10*ROW('Hygiene Data'!D152)))</f>
        <v/>
      </c>
      <c r="DR158" s="369" t="str">
        <f ca="1">+IF(OFFSET('Hygiene Data'!$E$11,0,10*ROW('Hygiene Data'!E152))="","",OFFSET('Hygiene Data'!$E$11,0,10*ROW('Hygiene Data'!E152)))</f>
        <v/>
      </c>
      <c r="DS158" s="369" t="str">
        <f ca="1">+IF(OFFSET('Hygiene Data'!$E$12,0,10*ROW('Hygiene Data'!E152))="","",OFFSET('Hygiene Data'!$E$12,0,10*ROW('Hygiene Data'!E152)))</f>
        <v/>
      </c>
      <c r="DT158" s="369" t="str">
        <f ca="1">+IF(OFFSET('Hygiene Data'!$E$13,0,10*ROW('Hygiene Data'!E152))="","",OFFSET('Hygiene Data'!$E$13,0,10*ROW('Hygiene Data'!E152)))</f>
        <v/>
      </c>
      <c r="DU158" s="369" t="str">
        <f ca="1">+IF(OFFSET('Hygiene Data'!$F$11,0,10*ROW('Hygiene Data'!F152))="","",OFFSET('Hygiene Data'!$F$11,0,10*ROW('Hygiene Data'!F152)))</f>
        <v/>
      </c>
      <c r="DV158" s="369" t="str">
        <f ca="1">+IF(OFFSET('Hygiene Data'!$F$12,0,10*ROW('Hygiene Data'!F152))="","",OFFSET('Hygiene Data'!$F$12,0,10*ROW('Hygiene Data'!F152)))</f>
        <v/>
      </c>
      <c r="DW158" s="369" t="str">
        <f ca="1">+IF(OFFSET('Hygiene Data'!$F$13,0,10*ROW('Hygiene Data'!F152))="","",OFFSET('Hygiene Data'!$F$13,0,10*ROW('Hygiene Data'!F152)))</f>
        <v/>
      </c>
      <c r="DX158" s="369" t="str">
        <f ca="1">+IF(OFFSET('Hygiene Data'!$G$11,0,10*ROW('Hygiene Data'!G152))="","",OFFSET('Hygiene Data'!$G$11,0,10*ROW('Hygiene Data'!G152)))</f>
        <v/>
      </c>
      <c r="DY158" s="369" t="str">
        <f ca="1">+IF(OFFSET('Hygiene Data'!$G$12,0,10*ROW('Hygiene Data'!G152))="","",OFFSET('Hygiene Data'!$G$12,0,10*ROW('Hygiene Data'!G152)))</f>
        <v/>
      </c>
      <c r="DZ158" s="369" t="str">
        <f ca="1">+IF(OFFSET('Hygiene Data'!$G$13,0,10*ROW('Hygiene Data'!G152))="","",OFFSET('Hygiene Data'!$G$13,0,10*ROW('Hygiene Data'!G152)))</f>
        <v/>
      </c>
      <c r="EA158" s="369" t="str">
        <f ca="1">+IF(OFFSET('Hygiene Data'!$H$11,0,10*ROW('Hygiene Data'!H152))="","",OFFSET('Hygiene Data'!$H$11,0,10*ROW('Hygiene Data'!H152)))</f>
        <v/>
      </c>
      <c r="EB158" s="369" t="str">
        <f ca="1">+IF(OFFSET('Hygiene Data'!$H$12,0,10*ROW('Hygiene Data'!H152))="","",OFFSET('Hygiene Data'!$H$12,0,10*ROW('Hygiene Data'!H152)))</f>
        <v/>
      </c>
      <c r="EC158" s="369" t="str">
        <f ca="1">+IF(OFFSET('Hygiene Data'!$H$13,0,10*ROW('Hygiene Data'!H152))="","",OFFSET('Hygiene Data'!$H$13,0,10*ROW('Hygiene Data'!H152)))</f>
        <v/>
      </c>
      <c r="ED158" s="369" t="str">
        <f ca="1">+IF(OFFSET('Hygiene Data'!$I$11,0,10*ROW('Hygiene Data'!I152))="","",OFFSET('Hygiene Data'!$I$11,0,10*ROW('Hygiene Data'!I152)))</f>
        <v/>
      </c>
      <c r="EE158" s="369" t="str">
        <f ca="1">+IF(OFFSET('Hygiene Data'!$I$12,0,10*ROW('Hygiene Data'!I152))="","",OFFSET('Hygiene Data'!$I$12,0,10*ROW('Hygiene Data'!I152)))</f>
        <v/>
      </c>
      <c r="EF158" s="369" t="str">
        <f ca="1">+IF(OFFSET('Hygiene Data'!$I$13,0,10*ROW('Hygiene Data'!I152))="","",OFFSET('Hygiene Data'!$I$13,0,10*ROW('Hygiene Data'!I152)))</f>
        <v/>
      </c>
    </row>
    <row r="159" spans="1:136" x14ac:dyDescent="0.25">
      <c r="A159" s="478" t="str">
        <f ca="1">+IF(OFFSET('Water Data'!$B$2,0,10*ROW('Water Data'!E153))="","",OFFSET('Water Data'!$B$2,0,10*ROW('Water Data'!E153)))</f>
        <v/>
      </c>
      <c r="B159" s="47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5" t="str">
        <f t="shared" ca="1" si="2"/>
        <v/>
      </c>
      <c r="D159" s="50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9" t="str">
        <f ca="1">+IF(OFFSET('Water Data'!$D$27,0,10*ROW('Water Data'!D153))="","",OFFSET('Water Data'!$D$27,0,10*ROW('Water Data'!D153)))</f>
        <v/>
      </c>
      <c r="BT159" s="369" t="str">
        <f ca="1">+IF(OFFSET('Water Data'!$D$28,0,10*ROW('Water Data'!D153))="","",OFFSET('Water Data'!$D$28,0,10*ROW('Water Data'!D153)))</f>
        <v/>
      </c>
      <c r="BU159" s="369" t="str">
        <f ca="1">+IF(OFFSET('Water Data'!$D$29,0,10*ROW('Water Data'!D153))="","",OFFSET('Water Data'!$D$29,0,10*ROW('Water Data'!D153)))</f>
        <v/>
      </c>
      <c r="BV159" s="369" t="str">
        <f ca="1">+IF(OFFSET('Water Data'!$E$27,0,10*ROW('Water Data'!E153))="","",OFFSET('Water Data'!$E$27,0,10*ROW('Water Data'!E153)))</f>
        <v/>
      </c>
      <c r="BW159" s="369" t="str">
        <f ca="1">+IF(OFFSET('Water Data'!$E$28,0,10*ROW('Water Data'!E153))="","",OFFSET('Water Data'!$E$28,0,10*ROW('Water Data'!E153)))</f>
        <v/>
      </c>
      <c r="BX159" s="369" t="str">
        <f ca="1">+IF(OFFSET('Water Data'!$E$29,0,10*ROW('Water Data'!E153))="","",OFFSET('Water Data'!$E$29,0,10*ROW('Water Data'!E153)))</f>
        <v/>
      </c>
      <c r="BY159" s="369" t="str">
        <f ca="1">+IF(OFFSET('Water Data'!$F$27,0,10*ROW('Water Data'!F153))="","",OFFSET('Water Data'!$F$27,0,10*ROW('Water Data'!F153)))</f>
        <v/>
      </c>
      <c r="BZ159" s="369" t="str">
        <f ca="1">+IF(OFFSET('Water Data'!$F$28,0,10*ROW('Water Data'!F153))="","",OFFSET('Water Data'!$F$28,0,10*ROW('Water Data'!F153)))</f>
        <v/>
      </c>
      <c r="CA159" s="369" t="str">
        <f ca="1">+IF(OFFSET('Water Data'!$F$29,0,10*ROW('Water Data'!F153))="","",OFFSET('Water Data'!$F$29,0,10*ROW('Water Data'!F153)))</f>
        <v/>
      </c>
      <c r="CB159" s="369" t="str">
        <f ca="1">+IF(OFFSET('Water Data'!$G$27,0,10*ROW('Water Data'!G153))="","",OFFSET('Water Data'!$G$27,0,10*ROW('Water Data'!G153)))</f>
        <v/>
      </c>
      <c r="CC159" s="369" t="str">
        <f ca="1">+IF(OFFSET('Water Data'!$G$28,0,10*ROW('Water Data'!G153))="","",OFFSET('Water Data'!$G$28,0,10*ROW('Water Data'!G153)))</f>
        <v/>
      </c>
      <c r="CD159" s="369" t="str">
        <f ca="1">+IF(OFFSET('Water Data'!$G$29,0,10*ROW('Water Data'!G153))="","",OFFSET('Water Data'!$G$29,0,10*ROW('Water Data'!G153)))</f>
        <v/>
      </c>
      <c r="CE159" s="369" t="str">
        <f ca="1">+IF(OFFSET('Water Data'!$H$27,0,10*ROW('Water Data'!H153))="","",OFFSET('Water Data'!$H$27,0,10*ROW('Water Data'!H153)))</f>
        <v/>
      </c>
      <c r="CF159" s="369" t="str">
        <f ca="1">+IF(OFFSET('Water Data'!$H$28,0,10*ROW('Water Data'!H153))="","",OFFSET('Water Data'!$H$28,0,10*ROW('Water Data'!H153)))</f>
        <v/>
      </c>
      <c r="CG159" s="369" t="str">
        <f ca="1">+IF(OFFSET('Water Data'!$H$29,0,10*ROW('Water Data'!H153))="","",OFFSET('Water Data'!$H$29,0,10*ROW('Water Data'!H153)))</f>
        <v/>
      </c>
      <c r="CH159" s="369" t="str">
        <f ca="1">+IF(OFFSET('Water Data'!$I$27,0,10*ROW('Water Data'!I153))="","",OFFSET('Water Data'!$I$27,0,10*ROW('Water Data'!I153)))</f>
        <v/>
      </c>
      <c r="CI159" s="369" t="str">
        <f ca="1">+IF(OFFSET('Water Data'!$I$28,0,10*ROW('Water Data'!I153))="","",OFFSET('Water Data'!$I$28,0,10*ROW('Water Data'!I153)))</f>
        <v/>
      </c>
      <c r="CJ159" s="369" t="str">
        <f ca="1">+IF(OFFSET('Water Data'!$I$29,0,10*ROW('Water Data'!I153))="","",OFFSET('Water Data'!$I$29,0,10*ROW('Water Data'!I153)))</f>
        <v/>
      </c>
      <c r="CK159" s="369" t="str">
        <f ca="1">+IF(OFFSET('Sanitation Data'!$D$28,0,10*ROW('Sanitation Data'!D153))="","",OFFSET('Sanitation Data'!$D$28,0,10*ROW('Sanitation Data'!D153)))</f>
        <v/>
      </c>
      <c r="CL159" s="369" t="str">
        <f ca="1">+IF(OFFSET('Sanitation Data'!$D$29,0,10*ROW('Sanitation Data'!D153))="","",OFFSET('Sanitation Data'!$D$29,0,10*ROW('Sanitation Data'!D153)))</f>
        <v/>
      </c>
      <c r="CM159" s="369" t="str">
        <f ca="1">+IF(OFFSET('Sanitation Data'!$D$30,0,10*ROW('Sanitation Data'!D153))="","",OFFSET('Sanitation Data'!$D$30,0,10*ROW('Sanitation Data'!D153)))</f>
        <v/>
      </c>
      <c r="CN159" s="369" t="str">
        <f ca="1">+IF(OFFSET('Sanitation Data'!$D$31,0,10*ROW('Sanitation Data'!D153))="","",OFFSET('Sanitation Data'!$D$31,0,10*ROW('Sanitation Data'!D153)))</f>
        <v/>
      </c>
      <c r="CO159" s="369" t="str">
        <f ca="1">+IF(OFFSET('Sanitation Data'!$D$32,0,10*ROW('Sanitation Data'!D153))="","",OFFSET('Sanitation Data'!$D$32,0,10*ROW('Sanitation Data'!D153)))</f>
        <v/>
      </c>
      <c r="CP159" s="369" t="str">
        <f ca="1">+IF(OFFSET('Sanitation Data'!$E$28,0,10*ROW('Sanitation Data'!E153))="","",OFFSET('Sanitation Data'!$E$28,0,10*ROW('Sanitation Data'!E153)))</f>
        <v/>
      </c>
      <c r="CQ159" s="369" t="str">
        <f ca="1">+IF(OFFSET('Sanitation Data'!$E$29,0,10*ROW('Sanitation Data'!E153))="","",OFFSET('Sanitation Data'!$E$29,0,10*ROW('Sanitation Data'!E153)))</f>
        <v/>
      </c>
      <c r="CR159" s="369" t="str">
        <f ca="1">+IF(OFFSET('Sanitation Data'!$E$30,0,10*ROW('Sanitation Data'!E153))="","",OFFSET('Sanitation Data'!$E$30,0,10*ROW('Sanitation Data'!E153)))</f>
        <v/>
      </c>
      <c r="CS159" s="369" t="str">
        <f ca="1">+IF(OFFSET('Sanitation Data'!$E$31,0,10*ROW('Sanitation Data'!E153))="","",OFFSET('Sanitation Data'!$E$31,0,10*ROW('Sanitation Data'!E153)))</f>
        <v/>
      </c>
      <c r="CT159" s="369" t="str">
        <f ca="1">+IF(OFFSET('Sanitation Data'!$E$32,0,10*ROW('Sanitation Data'!E153))="","",OFFSET('Sanitation Data'!$E$32,0,10*ROW('Sanitation Data'!E153)))</f>
        <v/>
      </c>
      <c r="CU159" s="369" t="str">
        <f ca="1">+IF(OFFSET('Sanitation Data'!$F$28,0,10*ROW('Sanitation Data'!F153))="","",OFFSET('Sanitation Data'!$F$28,0,10*ROW('Sanitation Data'!F153)))</f>
        <v/>
      </c>
      <c r="CV159" s="369" t="str">
        <f ca="1">+IF(OFFSET('Sanitation Data'!$F$29,0,10*ROW('Sanitation Data'!F153))="","",OFFSET('Sanitation Data'!$F$29,0,10*ROW('Sanitation Data'!F153)))</f>
        <v/>
      </c>
      <c r="CW159" s="369" t="str">
        <f ca="1">+IF(OFFSET('Sanitation Data'!$F$30,0,10*ROW('Sanitation Data'!F153))="","",OFFSET('Sanitation Data'!$F$30,0,10*ROW('Sanitation Data'!F153)))</f>
        <v/>
      </c>
      <c r="CX159" s="369" t="str">
        <f ca="1">+IF(OFFSET('Sanitation Data'!$F$31,0,10*ROW('Sanitation Data'!F153))="","",OFFSET('Sanitation Data'!$F$31,0,10*ROW('Sanitation Data'!F153)))</f>
        <v/>
      </c>
      <c r="CY159" s="369" t="str">
        <f ca="1">+IF(OFFSET('Sanitation Data'!$F$32,0,10*ROW('Sanitation Data'!F153))="","",OFFSET('Sanitation Data'!$F$32,0,10*ROW('Sanitation Data'!F153)))</f>
        <v/>
      </c>
      <c r="CZ159" s="369" t="str">
        <f ca="1">+IF(OFFSET('Sanitation Data'!$G$28,0,10*ROW('Sanitation Data'!G153))="","",OFFSET('Sanitation Data'!$G$28,0,10*ROW('Sanitation Data'!G153)))</f>
        <v/>
      </c>
      <c r="DA159" s="369" t="str">
        <f ca="1">+IF(OFFSET('Sanitation Data'!$G$29,0,10*ROW('Sanitation Data'!G153))="","",OFFSET('Sanitation Data'!$G$29,0,10*ROW('Sanitation Data'!G153)))</f>
        <v/>
      </c>
      <c r="DB159" s="369" t="str">
        <f ca="1">+IF(OFFSET('Sanitation Data'!$G$30,0,10*ROW('Sanitation Data'!G153))="","",OFFSET('Sanitation Data'!$G$30,0,10*ROW('Sanitation Data'!G153)))</f>
        <v/>
      </c>
      <c r="DC159" s="369" t="str">
        <f ca="1">+IF(OFFSET('Sanitation Data'!$G$31,0,10*ROW('Sanitation Data'!G153))="","",OFFSET('Sanitation Data'!$G$31,0,10*ROW('Sanitation Data'!G153)))</f>
        <v/>
      </c>
      <c r="DD159" s="369" t="str">
        <f ca="1">+IF(OFFSET('Sanitation Data'!$G$32,0,10*ROW('Sanitation Data'!G153))="","",OFFSET('Sanitation Data'!$G$32,0,10*ROW('Sanitation Data'!G153)))</f>
        <v/>
      </c>
      <c r="DE159" s="369" t="str">
        <f ca="1">+IF(OFFSET('Sanitation Data'!$H$28,0,10*ROW('Sanitation Data'!H153))="","",OFFSET('Sanitation Data'!$H$28,0,10*ROW('Sanitation Data'!H153)))</f>
        <v/>
      </c>
      <c r="DF159" s="369" t="str">
        <f ca="1">+IF(OFFSET('Sanitation Data'!$H$29,0,10*ROW('Sanitation Data'!H153))="","",OFFSET('Sanitation Data'!$H$29,0,10*ROW('Sanitation Data'!H153)))</f>
        <v/>
      </c>
      <c r="DG159" s="369" t="str">
        <f ca="1">+IF(OFFSET('Sanitation Data'!$H$30,0,10*ROW('Sanitation Data'!H153))="","",OFFSET('Sanitation Data'!$H$30,0,10*ROW('Sanitation Data'!H153)))</f>
        <v/>
      </c>
      <c r="DH159" s="369" t="str">
        <f ca="1">+IF(OFFSET('Sanitation Data'!$H$31,0,10*ROW('Sanitation Data'!H153))="","",OFFSET('Sanitation Data'!$H$31,0,10*ROW('Sanitation Data'!H153)))</f>
        <v/>
      </c>
      <c r="DI159" s="369" t="str">
        <f ca="1">+IF(OFFSET('Sanitation Data'!$H$32,0,10*ROW('Sanitation Data'!H153))="","",OFFSET('Sanitation Data'!$H$32,0,10*ROW('Sanitation Data'!H153)))</f>
        <v/>
      </c>
      <c r="DJ159" s="369" t="str">
        <f ca="1">+IF(OFFSET('Sanitation Data'!$I$28,0,10*ROW('Sanitation Data'!I153))="","",OFFSET('Sanitation Data'!$I$28,0,10*ROW('Sanitation Data'!I153)))</f>
        <v/>
      </c>
      <c r="DK159" s="369" t="str">
        <f ca="1">+IF(OFFSET('Sanitation Data'!$I$29,0,10*ROW('Sanitation Data'!I153))="","",OFFSET('Sanitation Data'!$I$29,0,10*ROW('Sanitation Data'!I153)))</f>
        <v/>
      </c>
      <c r="DL159" s="369" t="str">
        <f ca="1">+IF(OFFSET('Sanitation Data'!$I$30,0,10*ROW('Sanitation Data'!I153))="","",OFFSET('Sanitation Data'!$I$30,0,10*ROW('Sanitation Data'!I153)))</f>
        <v/>
      </c>
      <c r="DM159" s="369" t="str">
        <f ca="1">+IF(OFFSET('Sanitation Data'!$I$31,0,10*ROW('Sanitation Data'!I153))="","",OFFSET('Sanitation Data'!$I$31,0,10*ROW('Sanitation Data'!I153)))</f>
        <v/>
      </c>
      <c r="DN159" s="369" t="str">
        <f ca="1">+IF(OFFSET('Sanitation Data'!$I$32,0,10*ROW('Sanitation Data'!I153))="","",OFFSET('Sanitation Data'!$I$32,0,10*ROW('Sanitation Data'!I153)))</f>
        <v/>
      </c>
      <c r="DO159" s="369" t="str">
        <f ca="1">+IF(OFFSET('Hygiene Data'!$D$11,0,10*ROW('Hygiene Data'!D153))="","",OFFSET('Hygiene Data'!$D$11,0,10*ROW('Hygiene Data'!D153)))</f>
        <v/>
      </c>
      <c r="DP159" s="369" t="str">
        <f ca="1">+IF(OFFSET('Hygiene Data'!$D$12,0,10*ROW('Hygiene Data'!D153))="","",OFFSET('Hygiene Data'!$D$12,0,10*ROW('Hygiene Data'!D153)))</f>
        <v/>
      </c>
      <c r="DQ159" s="369" t="str">
        <f ca="1">+IF(OFFSET('Hygiene Data'!$D$13,0,10*ROW('Hygiene Data'!D153))="","",OFFSET('Hygiene Data'!$D$13,0,10*ROW('Hygiene Data'!D153)))</f>
        <v/>
      </c>
      <c r="DR159" s="369" t="str">
        <f ca="1">+IF(OFFSET('Hygiene Data'!$E$11,0,10*ROW('Hygiene Data'!E153))="","",OFFSET('Hygiene Data'!$E$11,0,10*ROW('Hygiene Data'!E153)))</f>
        <v/>
      </c>
      <c r="DS159" s="369" t="str">
        <f ca="1">+IF(OFFSET('Hygiene Data'!$E$12,0,10*ROW('Hygiene Data'!E153))="","",OFFSET('Hygiene Data'!$E$12,0,10*ROW('Hygiene Data'!E153)))</f>
        <v/>
      </c>
      <c r="DT159" s="369" t="str">
        <f ca="1">+IF(OFFSET('Hygiene Data'!$E$13,0,10*ROW('Hygiene Data'!E153))="","",OFFSET('Hygiene Data'!$E$13,0,10*ROW('Hygiene Data'!E153)))</f>
        <v/>
      </c>
      <c r="DU159" s="369" t="str">
        <f ca="1">+IF(OFFSET('Hygiene Data'!$F$11,0,10*ROW('Hygiene Data'!F153))="","",OFFSET('Hygiene Data'!$F$11,0,10*ROW('Hygiene Data'!F153)))</f>
        <v/>
      </c>
      <c r="DV159" s="369" t="str">
        <f ca="1">+IF(OFFSET('Hygiene Data'!$F$12,0,10*ROW('Hygiene Data'!F153))="","",OFFSET('Hygiene Data'!$F$12,0,10*ROW('Hygiene Data'!F153)))</f>
        <v/>
      </c>
      <c r="DW159" s="369" t="str">
        <f ca="1">+IF(OFFSET('Hygiene Data'!$F$13,0,10*ROW('Hygiene Data'!F153))="","",OFFSET('Hygiene Data'!$F$13,0,10*ROW('Hygiene Data'!F153)))</f>
        <v/>
      </c>
      <c r="DX159" s="369" t="str">
        <f ca="1">+IF(OFFSET('Hygiene Data'!$G$11,0,10*ROW('Hygiene Data'!G153))="","",OFFSET('Hygiene Data'!$G$11,0,10*ROW('Hygiene Data'!G153)))</f>
        <v/>
      </c>
      <c r="DY159" s="369" t="str">
        <f ca="1">+IF(OFFSET('Hygiene Data'!$G$12,0,10*ROW('Hygiene Data'!G153))="","",OFFSET('Hygiene Data'!$G$12,0,10*ROW('Hygiene Data'!G153)))</f>
        <v/>
      </c>
      <c r="DZ159" s="369" t="str">
        <f ca="1">+IF(OFFSET('Hygiene Data'!$G$13,0,10*ROW('Hygiene Data'!G153))="","",OFFSET('Hygiene Data'!$G$13,0,10*ROW('Hygiene Data'!G153)))</f>
        <v/>
      </c>
      <c r="EA159" s="369" t="str">
        <f ca="1">+IF(OFFSET('Hygiene Data'!$H$11,0,10*ROW('Hygiene Data'!H153))="","",OFFSET('Hygiene Data'!$H$11,0,10*ROW('Hygiene Data'!H153)))</f>
        <v/>
      </c>
      <c r="EB159" s="369" t="str">
        <f ca="1">+IF(OFFSET('Hygiene Data'!$H$12,0,10*ROW('Hygiene Data'!H153))="","",OFFSET('Hygiene Data'!$H$12,0,10*ROW('Hygiene Data'!H153)))</f>
        <v/>
      </c>
      <c r="EC159" s="369" t="str">
        <f ca="1">+IF(OFFSET('Hygiene Data'!$H$13,0,10*ROW('Hygiene Data'!H153))="","",OFFSET('Hygiene Data'!$H$13,0,10*ROW('Hygiene Data'!H153)))</f>
        <v/>
      </c>
      <c r="ED159" s="369" t="str">
        <f ca="1">+IF(OFFSET('Hygiene Data'!$I$11,0,10*ROW('Hygiene Data'!I153))="","",OFFSET('Hygiene Data'!$I$11,0,10*ROW('Hygiene Data'!I153)))</f>
        <v/>
      </c>
      <c r="EE159" s="369" t="str">
        <f ca="1">+IF(OFFSET('Hygiene Data'!$I$12,0,10*ROW('Hygiene Data'!I153))="","",OFFSET('Hygiene Data'!$I$12,0,10*ROW('Hygiene Data'!I153)))</f>
        <v/>
      </c>
      <c r="EF159" s="369" t="str">
        <f ca="1">+IF(OFFSET('Hygiene Data'!$I$13,0,10*ROW('Hygiene Data'!I153))="","",OFFSET('Hygiene Data'!$I$13,0,10*ROW('Hygiene Data'!I153)))</f>
        <v/>
      </c>
    </row>
    <row r="160" spans="1:136" x14ac:dyDescent="0.25">
      <c r="A160" s="478" t="str">
        <f ca="1">+IF(OFFSET('Water Data'!$B$2,0,10*ROW('Water Data'!E154))="","",OFFSET('Water Data'!$B$2,0,10*ROW('Water Data'!E154)))</f>
        <v/>
      </c>
      <c r="B160" s="47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5" t="str">
        <f t="shared" ca="1" si="2"/>
        <v/>
      </c>
      <c r="D160" s="50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9" t="str">
        <f ca="1">+IF(OFFSET('Water Data'!$D$27,0,10*ROW('Water Data'!D154))="","",OFFSET('Water Data'!$D$27,0,10*ROW('Water Data'!D154)))</f>
        <v/>
      </c>
      <c r="BT160" s="369" t="str">
        <f ca="1">+IF(OFFSET('Water Data'!$D$28,0,10*ROW('Water Data'!D154))="","",OFFSET('Water Data'!$D$28,0,10*ROW('Water Data'!D154)))</f>
        <v/>
      </c>
      <c r="BU160" s="369" t="str">
        <f ca="1">+IF(OFFSET('Water Data'!$D$29,0,10*ROW('Water Data'!D154))="","",OFFSET('Water Data'!$D$29,0,10*ROW('Water Data'!D154)))</f>
        <v/>
      </c>
      <c r="BV160" s="369" t="str">
        <f ca="1">+IF(OFFSET('Water Data'!$E$27,0,10*ROW('Water Data'!E154))="","",OFFSET('Water Data'!$E$27,0,10*ROW('Water Data'!E154)))</f>
        <v/>
      </c>
      <c r="BW160" s="369" t="str">
        <f ca="1">+IF(OFFSET('Water Data'!$E$28,0,10*ROW('Water Data'!E154))="","",OFFSET('Water Data'!$E$28,0,10*ROW('Water Data'!E154)))</f>
        <v/>
      </c>
      <c r="BX160" s="369" t="str">
        <f ca="1">+IF(OFFSET('Water Data'!$E$29,0,10*ROW('Water Data'!E154))="","",OFFSET('Water Data'!$E$29,0,10*ROW('Water Data'!E154)))</f>
        <v/>
      </c>
      <c r="BY160" s="369" t="str">
        <f ca="1">+IF(OFFSET('Water Data'!$F$27,0,10*ROW('Water Data'!F154))="","",OFFSET('Water Data'!$F$27,0,10*ROW('Water Data'!F154)))</f>
        <v/>
      </c>
      <c r="BZ160" s="369" t="str">
        <f ca="1">+IF(OFFSET('Water Data'!$F$28,0,10*ROW('Water Data'!F154))="","",OFFSET('Water Data'!$F$28,0,10*ROW('Water Data'!F154)))</f>
        <v/>
      </c>
      <c r="CA160" s="369" t="str">
        <f ca="1">+IF(OFFSET('Water Data'!$F$29,0,10*ROW('Water Data'!F154))="","",OFFSET('Water Data'!$F$29,0,10*ROW('Water Data'!F154)))</f>
        <v/>
      </c>
      <c r="CB160" s="369" t="str">
        <f ca="1">+IF(OFFSET('Water Data'!$G$27,0,10*ROW('Water Data'!G154))="","",OFFSET('Water Data'!$G$27,0,10*ROW('Water Data'!G154)))</f>
        <v/>
      </c>
      <c r="CC160" s="369" t="str">
        <f ca="1">+IF(OFFSET('Water Data'!$G$28,0,10*ROW('Water Data'!G154))="","",OFFSET('Water Data'!$G$28,0,10*ROW('Water Data'!G154)))</f>
        <v/>
      </c>
      <c r="CD160" s="369" t="str">
        <f ca="1">+IF(OFFSET('Water Data'!$G$29,0,10*ROW('Water Data'!G154))="","",OFFSET('Water Data'!$G$29,0,10*ROW('Water Data'!G154)))</f>
        <v/>
      </c>
      <c r="CE160" s="369" t="str">
        <f ca="1">+IF(OFFSET('Water Data'!$H$27,0,10*ROW('Water Data'!H154))="","",OFFSET('Water Data'!$H$27,0,10*ROW('Water Data'!H154)))</f>
        <v/>
      </c>
      <c r="CF160" s="369" t="str">
        <f ca="1">+IF(OFFSET('Water Data'!$H$28,0,10*ROW('Water Data'!H154))="","",OFFSET('Water Data'!$H$28,0,10*ROW('Water Data'!H154)))</f>
        <v/>
      </c>
      <c r="CG160" s="369" t="str">
        <f ca="1">+IF(OFFSET('Water Data'!$H$29,0,10*ROW('Water Data'!H154))="","",OFFSET('Water Data'!$H$29,0,10*ROW('Water Data'!H154)))</f>
        <v/>
      </c>
      <c r="CH160" s="369" t="str">
        <f ca="1">+IF(OFFSET('Water Data'!$I$27,0,10*ROW('Water Data'!I154))="","",OFFSET('Water Data'!$I$27,0,10*ROW('Water Data'!I154)))</f>
        <v/>
      </c>
      <c r="CI160" s="369" t="str">
        <f ca="1">+IF(OFFSET('Water Data'!$I$28,0,10*ROW('Water Data'!I154))="","",OFFSET('Water Data'!$I$28,0,10*ROW('Water Data'!I154)))</f>
        <v/>
      </c>
      <c r="CJ160" s="369" t="str">
        <f ca="1">+IF(OFFSET('Water Data'!$I$29,0,10*ROW('Water Data'!I154))="","",OFFSET('Water Data'!$I$29,0,10*ROW('Water Data'!I154)))</f>
        <v/>
      </c>
      <c r="CK160" s="369" t="str">
        <f ca="1">+IF(OFFSET('Sanitation Data'!$D$28,0,10*ROW('Sanitation Data'!D154))="","",OFFSET('Sanitation Data'!$D$28,0,10*ROW('Sanitation Data'!D154)))</f>
        <v/>
      </c>
      <c r="CL160" s="369" t="str">
        <f ca="1">+IF(OFFSET('Sanitation Data'!$D$29,0,10*ROW('Sanitation Data'!D154))="","",OFFSET('Sanitation Data'!$D$29,0,10*ROW('Sanitation Data'!D154)))</f>
        <v/>
      </c>
      <c r="CM160" s="369" t="str">
        <f ca="1">+IF(OFFSET('Sanitation Data'!$D$30,0,10*ROW('Sanitation Data'!D154))="","",OFFSET('Sanitation Data'!$D$30,0,10*ROW('Sanitation Data'!D154)))</f>
        <v/>
      </c>
      <c r="CN160" s="369" t="str">
        <f ca="1">+IF(OFFSET('Sanitation Data'!$D$31,0,10*ROW('Sanitation Data'!D154))="","",OFFSET('Sanitation Data'!$D$31,0,10*ROW('Sanitation Data'!D154)))</f>
        <v/>
      </c>
      <c r="CO160" s="369" t="str">
        <f ca="1">+IF(OFFSET('Sanitation Data'!$D$32,0,10*ROW('Sanitation Data'!D154))="","",OFFSET('Sanitation Data'!$D$32,0,10*ROW('Sanitation Data'!D154)))</f>
        <v/>
      </c>
      <c r="CP160" s="369" t="str">
        <f ca="1">+IF(OFFSET('Sanitation Data'!$E$28,0,10*ROW('Sanitation Data'!E154))="","",OFFSET('Sanitation Data'!$E$28,0,10*ROW('Sanitation Data'!E154)))</f>
        <v/>
      </c>
      <c r="CQ160" s="369" t="str">
        <f ca="1">+IF(OFFSET('Sanitation Data'!$E$29,0,10*ROW('Sanitation Data'!E154))="","",OFFSET('Sanitation Data'!$E$29,0,10*ROW('Sanitation Data'!E154)))</f>
        <v/>
      </c>
      <c r="CR160" s="369" t="str">
        <f ca="1">+IF(OFFSET('Sanitation Data'!$E$30,0,10*ROW('Sanitation Data'!E154))="","",OFFSET('Sanitation Data'!$E$30,0,10*ROW('Sanitation Data'!E154)))</f>
        <v/>
      </c>
      <c r="CS160" s="369" t="str">
        <f ca="1">+IF(OFFSET('Sanitation Data'!$E$31,0,10*ROW('Sanitation Data'!E154))="","",OFFSET('Sanitation Data'!$E$31,0,10*ROW('Sanitation Data'!E154)))</f>
        <v/>
      </c>
      <c r="CT160" s="369" t="str">
        <f ca="1">+IF(OFFSET('Sanitation Data'!$E$32,0,10*ROW('Sanitation Data'!E154))="","",OFFSET('Sanitation Data'!$E$32,0,10*ROW('Sanitation Data'!E154)))</f>
        <v/>
      </c>
      <c r="CU160" s="369" t="str">
        <f ca="1">+IF(OFFSET('Sanitation Data'!$F$28,0,10*ROW('Sanitation Data'!F154))="","",OFFSET('Sanitation Data'!$F$28,0,10*ROW('Sanitation Data'!F154)))</f>
        <v/>
      </c>
      <c r="CV160" s="369" t="str">
        <f ca="1">+IF(OFFSET('Sanitation Data'!$F$29,0,10*ROW('Sanitation Data'!F154))="","",OFFSET('Sanitation Data'!$F$29,0,10*ROW('Sanitation Data'!F154)))</f>
        <v/>
      </c>
      <c r="CW160" s="369" t="str">
        <f ca="1">+IF(OFFSET('Sanitation Data'!$F$30,0,10*ROW('Sanitation Data'!F154))="","",OFFSET('Sanitation Data'!$F$30,0,10*ROW('Sanitation Data'!F154)))</f>
        <v/>
      </c>
      <c r="CX160" s="369" t="str">
        <f ca="1">+IF(OFFSET('Sanitation Data'!$F$31,0,10*ROW('Sanitation Data'!F154))="","",OFFSET('Sanitation Data'!$F$31,0,10*ROW('Sanitation Data'!F154)))</f>
        <v/>
      </c>
      <c r="CY160" s="369" t="str">
        <f ca="1">+IF(OFFSET('Sanitation Data'!$F$32,0,10*ROW('Sanitation Data'!F154))="","",OFFSET('Sanitation Data'!$F$32,0,10*ROW('Sanitation Data'!F154)))</f>
        <v/>
      </c>
      <c r="CZ160" s="369" t="str">
        <f ca="1">+IF(OFFSET('Sanitation Data'!$G$28,0,10*ROW('Sanitation Data'!G154))="","",OFFSET('Sanitation Data'!$G$28,0,10*ROW('Sanitation Data'!G154)))</f>
        <v/>
      </c>
      <c r="DA160" s="369" t="str">
        <f ca="1">+IF(OFFSET('Sanitation Data'!$G$29,0,10*ROW('Sanitation Data'!G154))="","",OFFSET('Sanitation Data'!$G$29,0,10*ROW('Sanitation Data'!G154)))</f>
        <v/>
      </c>
      <c r="DB160" s="369" t="str">
        <f ca="1">+IF(OFFSET('Sanitation Data'!$G$30,0,10*ROW('Sanitation Data'!G154))="","",OFFSET('Sanitation Data'!$G$30,0,10*ROW('Sanitation Data'!G154)))</f>
        <v/>
      </c>
      <c r="DC160" s="369" t="str">
        <f ca="1">+IF(OFFSET('Sanitation Data'!$G$31,0,10*ROW('Sanitation Data'!G154))="","",OFFSET('Sanitation Data'!$G$31,0,10*ROW('Sanitation Data'!G154)))</f>
        <v/>
      </c>
      <c r="DD160" s="369" t="str">
        <f ca="1">+IF(OFFSET('Sanitation Data'!$G$32,0,10*ROW('Sanitation Data'!G154))="","",OFFSET('Sanitation Data'!$G$32,0,10*ROW('Sanitation Data'!G154)))</f>
        <v/>
      </c>
      <c r="DE160" s="369" t="str">
        <f ca="1">+IF(OFFSET('Sanitation Data'!$H$28,0,10*ROW('Sanitation Data'!H154))="","",OFFSET('Sanitation Data'!$H$28,0,10*ROW('Sanitation Data'!H154)))</f>
        <v/>
      </c>
      <c r="DF160" s="369" t="str">
        <f ca="1">+IF(OFFSET('Sanitation Data'!$H$29,0,10*ROW('Sanitation Data'!H154))="","",OFFSET('Sanitation Data'!$H$29,0,10*ROW('Sanitation Data'!H154)))</f>
        <v/>
      </c>
      <c r="DG160" s="369" t="str">
        <f ca="1">+IF(OFFSET('Sanitation Data'!$H$30,0,10*ROW('Sanitation Data'!H154))="","",OFFSET('Sanitation Data'!$H$30,0,10*ROW('Sanitation Data'!H154)))</f>
        <v/>
      </c>
      <c r="DH160" s="369" t="str">
        <f ca="1">+IF(OFFSET('Sanitation Data'!$H$31,0,10*ROW('Sanitation Data'!H154))="","",OFFSET('Sanitation Data'!$H$31,0,10*ROW('Sanitation Data'!H154)))</f>
        <v/>
      </c>
      <c r="DI160" s="369" t="str">
        <f ca="1">+IF(OFFSET('Sanitation Data'!$H$32,0,10*ROW('Sanitation Data'!H154))="","",OFFSET('Sanitation Data'!$H$32,0,10*ROW('Sanitation Data'!H154)))</f>
        <v/>
      </c>
      <c r="DJ160" s="369" t="str">
        <f ca="1">+IF(OFFSET('Sanitation Data'!$I$28,0,10*ROW('Sanitation Data'!I154))="","",OFFSET('Sanitation Data'!$I$28,0,10*ROW('Sanitation Data'!I154)))</f>
        <v/>
      </c>
      <c r="DK160" s="369" t="str">
        <f ca="1">+IF(OFFSET('Sanitation Data'!$I$29,0,10*ROW('Sanitation Data'!I154))="","",OFFSET('Sanitation Data'!$I$29,0,10*ROW('Sanitation Data'!I154)))</f>
        <v/>
      </c>
      <c r="DL160" s="369" t="str">
        <f ca="1">+IF(OFFSET('Sanitation Data'!$I$30,0,10*ROW('Sanitation Data'!I154))="","",OFFSET('Sanitation Data'!$I$30,0,10*ROW('Sanitation Data'!I154)))</f>
        <v/>
      </c>
      <c r="DM160" s="369" t="str">
        <f ca="1">+IF(OFFSET('Sanitation Data'!$I$31,0,10*ROW('Sanitation Data'!I154))="","",OFFSET('Sanitation Data'!$I$31,0,10*ROW('Sanitation Data'!I154)))</f>
        <v/>
      </c>
      <c r="DN160" s="369" t="str">
        <f ca="1">+IF(OFFSET('Sanitation Data'!$I$32,0,10*ROW('Sanitation Data'!I154))="","",OFFSET('Sanitation Data'!$I$32,0,10*ROW('Sanitation Data'!I154)))</f>
        <v/>
      </c>
      <c r="DO160" s="369" t="str">
        <f ca="1">+IF(OFFSET('Hygiene Data'!$D$11,0,10*ROW('Hygiene Data'!D154))="","",OFFSET('Hygiene Data'!$D$11,0,10*ROW('Hygiene Data'!D154)))</f>
        <v/>
      </c>
      <c r="DP160" s="369" t="str">
        <f ca="1">+IF(OFFSET('Hygiene Data'!$D$12,0,10*ROW('Hygiene Data'!D154))="","",OFFSET('Hygiene Data'!$D$12,0,10*ROW('Hygiene Data'!D154)))</f>
        <v/>
      </c>
      <c r="DQ160" s="369" t="str">
        <f ca="1">+IF(OFFSET('Hygiene Data'!$D$13,0,10*ROW('Hygiene Data'!D154))="","",OFFSET('Hygiene Data'!$D$13,0,10*ROW('Hygiene Data'!D154)))</f>
        <v/>
      </c>
      <c r="DR160" s="369" t="str">
        <f ca="1">+IF(OFFSET('Hygiene Data'!$E$11,0,10*ROW('Hygiene Data'!E154))="","",OFFSET('Hygiene Data'!$E$11,0,10*ROW('Hygiene Data'!E154)))</f>
        <v/>
      </c>
      <c r="DS160" s="369" t="str">
        <f ca="1">+IF(OFFSET('Hygiene Data'!$E$12,0,10*ROW('Hygiene Data'!E154))="","",OFFSET('Hygiene Data'!$E$12,0,10*ROW('Hygiene Data'!E154)))</f>
        <v/>
      </c>
      <c r="DT160" s="369" t="str">
        <f ca="1">+IF(OFFSET('Hygiene Data'!$E$13,0,10*ROW('Hygiene Data'!E154))="","",OFFSET('Hygiene Data'!$E$13,0,10*ROW('Hygiene Data'!E154)))</f>
        <v/>
      </c>
      <c r="DU160" s="369" t="str">
        <f ca="1">+IF(OFFSET('Hygiene Data'!$F$11,0,10*ROW('Hygiene Data'!F154))="","",OFFSET('Hygiene Data'!$F$11,0,10*ROW('Hygiene Data'!F154)))</f>
        <v/>
      </c>
      <c r="DV160" s="369" t="str">
        <f ca="1">+IF(OFFSET('Hygiene Data'!$F$12,0,10*ROW('Hygiene Data'!F154))="","",OFFSET('Hygiene Data'!$F$12,0,10*ROW('Hygiene Data'!F154)))</f>
        <v/>
      </c>
      <c r="DW160" s="369" t="str">
        <f ca="1">+IF(OFFSET('Hygiene Data'!$F$13,0,10*ROW('Hygiene Data'!F154))="","",OFFSET('Hygiene Data'!$F$13,0,10*ROW('Hygiene Data'!F154)))</f>
        <v/>
      </c>
      <c r="DX160" s="369" t="str">
        <f ca="1">+IF(OFFSET('Hygiene Data'!$G$11,0,10*ROW('Hygiene Data'!G154))="","",OFFSET('Hygiene Data'!$G$11,0,10*ROW('Hygiene Data'!G154)))</f>
        <v/>
      </c>
      <c r="DY160" s="369" t="str">
        <f ca="1">+IF(OFFSET('Hygiene Data'!$G$12,0,10*ROW('Hygiene Data'!G154))="","",OFFSET('Hygiene Data'!$G$12,0,10*ROW('Hygiene Data'!G154)))</f>
        <v/>
      </c>
      <c r="DZ160" s="369" t="str">
        <f ca="1">+IF(OFFSET('Hygiene Data'!$G$13,0,10*ROW('Hygiene Data'!G154))="","",OFFSET('Hygiene Data'!$G$13,0,10*ROW('Hygiene Data'!G154)))</f>
        <v/>
      </c>
      <c r="EA160" s="369" t="str">
        <f ca="1">+IF(OFFSET('Hygiene Data'!$H$11,0,10*ROW('Hygiene Data'!H154))="","",OFFSET('Hygiene Data'!$H$11,0,10*ROW('Hygiene Data'!H154)))</f>
        <v/>
      </c>
      <c r="EB160" s="369" t="str">
        <f ca="1">+IF(OFFSET('Hygiene Data'!$H$12,0,10*ROW('Hygiene Data'!H154))="","",OFFSET('Hygiene Data'!$H$12,0,10*ROW('Hygiene Data'!H154)))</f>
        <v/>
      </c>
      <c r="EC160" s="369" t="str">
        <f ca="1">+IF(OFFSET('Hygiene Data'!$H$13,0,10*ROW('Hygiene Data'!H154))="","",OFFSET('Hygiene Data'!$H$13,0,10*ROW('Hygiene Data'!H154)))</f>
        <v/>
      </c>
      <c r="ED160" s="369" t="str">
        <f ca="1">+IF(OFFSET('Hygiene Data'!$I$11,0,10*ROW('Hygiene Data'!I154))="","",OFFSET('Hygiene Data'!$I$11,0,10*ROW('Hygiene Data'!I154)))</f>
        <v/>
      </c>
      <c r="EE160" s="369" t="str">
        <f ca="1">+IF(OFFSET('Hygiene Data'!$I$12,0,10*ROW('Hygiene Data'!I154))="","",OFFSET('Hygiene Data'!$I$12,0,10*ROW('Hygiene Data'!I154)))</f>
        <v/>
      </c>
      <c r="EF160" s="369" t="str">
        <f ca="1">+IF(OFFSET('Hygiene Data'!$I$13,0,10*ROW('Hygiene Data'!I154))="","",OFFSET('Hygiene Data'!$I$13,0,10*ROW('Hygiene Data'!I154)))</f>
        <v/>
      </c>
    </row>
    <row r="161" spans="1:136" x14ac:dyDescent="0.25">
      <c r="A161" s="478" t="str">
        <f ca="1">+IF(OFFSET('Water Data'!$B$2,0,10*ROW('Water Data'!E155))="","",OFFSET('Water Data'!$B$2,0,10*ROW('Water Data'!E155)))</f>
        <v/>
      </c>
      <c r="B161" s="47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5" t="str">
        <f t="shared" ca="1" si="2"/>
        <v/>
      </c>
      <c r="D161" s="50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9" t="str">
        <f ca="1">+IF(OFFSET('Water Data'!$D$27,0,10*ROW('Water Data'!D155))="","",OFFSET('Water Data'!$D$27,0,10*ROW('Water Data'!D155)))</f>
        <v/>
      </c>
      <c r="BT161" s="369" t="str">
        <f ca="1">+IF(OFFSET('Water Data'!$D$28,0,10*ROW('Water Data'!D155))="","",OFFSET('Water Data'!$D$28,0,10*ROW('Water Data'!D155)))</f>
        <v/>
      </c>
      <c r="BU161" s="369" t="str">
        <f ca="1">+IF(OFFSET('Water Data'!$D$29,0,10*ROW('Water Data'!D155))="","",OFFSET('Water Data'!$D$29,0,10*ROW('Water Data'!D155)))</f>
        <v/>
      </c>
      <c r="BV161" s="369" t="str">
        <f ca="1">+IF(OFFSET('Water Data'!$E$27,0,10*ROW('Water Data'!E155))="","",OFFSET('Water Data'!$E$27,0,10*ROW('Water Data'!E155)))</f>
        <v/>
      </c>
      <c r="BW161" s="369" t="str">
        <f ca="1">+IF(OFFSET('Water Data'!$E$28,0,10*ROW('Water Data'!E155))="","",OFFSET('Water Data'!$E$28,0,10*ROW('Water Data'!E155)))</f>
        <v/>
      </c>
      <c r="BX161" s="369" t="str">
        <f ca="1">+IF(OFFSET('Water Data'!$E$29,0,10*ROW('Water Data'!E155))="","",OFFSET('Water Data'!$E$29,0,10*ROW('Water Data'!E155)))</f>
        <v/>
      </c>
      <c r="BY161" s="369" t="str">
        <f ca="1">+IF(OFFSET('Water Data'!$F$27,0,10*ROW('Water Data'!F155))="","",OFFSET('Water Data'!$F$27,0,10*ROW('Water Data'!F155)))</f>
        <v/>
      </c>
      <c r="BZ161" s="369" t="str">
        <f ca="1">+IF(OFFSET('Water Data'!$F$28,0,10*ROW('Water Data'!F155))="","",OFFSET('Water Data'!$F$28,0,10*ROW('Water Data'!F155)))</f>
        <v/>
      </c>
      <c r="CA161" s="369" t="str">
        <f ca="1">+IF(OFFSET('Water Data'!$F$29,0,10*ROW('Water Data'!F155))="","",OFFSET('Water Data'!$F$29,0,10*ROW('Water Data'!F155)))</f>
        <v/>
      </c>
      <c r="CB161" s="369" t="str">
        <f ca="1">+IF(OFFSET('Water Data'!$G$27,0,10*ROW('Water Data'!G155))="","",OFFSET('Water Data'!$G$27,0,10*ROW('Water Data'!G155)))</f>
        <v/>
      </c>
      <c r="CC161" s="369" t="str">
        <f ca="1">+IF(OFFSET('Water Data'!$G$28,0,10*ROW('Water Data'!G155))="","",OFFSET('Water Data'!$G$28,0,10*ROW('Water Data'!G155)))</f>
        <v/>
      </c>
      <c r="CD161" s="369" t="str">
        <f ca="1">+IF(OFFSET('Water Data'!$G$29,0,10*ROW('Water Data'!G155))="","",OFFSET('Water Data'!$G$29,0,10*ROW('Water Data'!G155)))</f>
        <v/>
      </c>
      <c r="CE161" s="369" t="str">
        <f ca="1">+IF(OFFSET('Water Data'!$H$27,0,10*ROW('Water Data'!H155))="","",OFFSET('Water Data'!$H$27,0,10*ROW('Water Data'!H155)))</f>
        <v/>
      </c>
      <c r="CF161" s="369" t="str">
        <f ca="1">+IF(OFFSET('Water Data'!$H$28,0,10*ROW('Water Data'!H155))="","",OFFSET('Water Data'!$H$28,0,10*ROW('Water Data'!H155)))</f>
        <v/>
      </c>
      <c r="CG161" s="369" t="str">
        <f ca="1">+IF(OFFSET('Water Data'!$H$29,0,10*ROW('Water Data'!H155))="","",OFFSET('Water Data'!$H$29,0,10*ROW('Water Data'!H155)))</f>
        <v/>
      </c>
      <c r="CH161" s="369" t="str">
        <f ca="1">+IF(OFFSET('Water Data'!$I$27,0,10*ROW('Water Data'!I155))="","",OFFSET('Water Data'!$I$27,0,10*ROW('Water Data'!I155)))</f>
        <v/>
      </c>
      <c r="CI161" s="369" t="str">
        <f ca="1">+IF(OFFSET('Water Data'!$I$28,0,10*ROW('Water Data'!I155))="","",OFFSET('Water Data'!$I$28,0,10*ROW('Water Data'!I155)))</f>
        <v/>
      </c>
      <c r="CJ161" s="369" t="str">
        <f ca="1">+IF(OFFSET('Water Data'!$I$29,0,10*ROW('Water Data'!I155))="","",OFFSET('Water Data'!$I$29,0,10*ROW('Water Data'!I155)))</f>
        <v/>
      </c>
      <c r="CK161" s="369" t="str">
        <f ca="1">+IF(OFFSET('Sanitation Data'!$D$28,0,10*ROW('Sanitation Data'!D155))="","",OFFSET('Sanitation Data'!$D$28,0,10*ROW('Sanitation Data'!D155)))</f>
        <v/>
      </c>
      <c r="CL161" s="369" t="str">
        <f ca="1">+IF(OFFSET('Sanitation Data'!$D$29,0,10*ROW('Sanitation Data'!D155))="","",OFFSET('Sanitation Data'!$D$29,0,10*ROW('Sanitation Data'!D155)))</f>
        <v/>
      </c>
      <c r="CM161" s="369" t="str">
        <f ca="1">+IF(OFFSET('Sanitation Data'!$D$30,0,10*ROW('Sanitation Data'!D155))="","",OFFSET('Sanitation Data'!$D$30,0,10*ROW('Sanitation Data'!D155)))</f>
        <v/>
      </c>
      <c r="CN161" s="369" t="str">
        <f ca="1">+IF(OFFSET('Sanitation Data'!$D$31,0,10*ROW('Sanitation Data'!D155))="","",OFFSET('Sanitation Data'!$D$31,0,10*ROW('Sanitation Data'!D155)))</f>
        <v/>
      </c>
      <c r="CO161" s="369" t="str">
        <f ca="1">+IF(OFFSET('Sanitation Data'!$D$32,0,10*ROW('Sanitation Data'!D155))="","",OFFSET('Sanitation Data'!$D$32,0,10*ROW('Sanitation Data'!D155)))</f>
        <v/>
      </c>
      <c r="CP161" s="369" t="str">
        <f ca="1">+IF(OFFSET('Sanitation Data'!$E$28,0,10*ROW('Sanitation Data'!E155))="","",OFFSET('Sanitation Data'!$E$28,0,10*ROW('Sanitation Data'!E155)))</f>
        <v/>
      </c>
      <c r="CQ161" s="369" t="str">
        <f ca="1">+IF(OFFSET('Sanitation Data'!$E$29,0,10*ROW('Sanitation Data'!E155))="","",OFFSET('Sanitation Data'!$E$29,0,10*ROW('Sanitation Data'!E155)))</f>
        <v/>
      </c>
      <c r="CR161" s="369" t="str">
        <f ca="1">+IF(OFFSET('Sanitation Data'!$E$30,0,10*ROW('Sanitation Data'!E155))="","",OFFSET('Sanitation Data'!$E$30,0,10*ROW('Sanitation Data'!E155)))</f>
        <v/>
      </c>
      <c r="CS161" s="369" t="str">
        <f ca="1">+IF(OFFSET('Sanitation Data'!$E$31,0,10*ROW('Sanitation Data'!E155))="","",OFFSET('Sanitation Data'!$E$31,0,10*ROW('Sanitation Data'!E155)))</f>
        <v/>
      </c>
      <c r="CT161" s="369" t="str">
        <f ca="1">+IF(OFFSET('Sanitation Data'!$E$32,0,10*ROW('Sanitation Data'!E155))="","",OFFSET('Sanitation Data'!$E$32,0,10*ROW('Sanitation Data'!E155)))</f>
        <v/>
      </c>
      <c r="CU161" s="369" t="str">
        <f ca="1">+IF(OFFSET('Sanitation Data'!$F$28,0,10*ROW('Sanitation Data'!F155))="","",OFFSET('Sanitation Data'!$F$28,0,10*ROW('Sanitation Data'!F155)))</f>
        <v/>
      </c>
      <c r="CV161" s="369" t="str">
        <f ca="1">+IF(OFFSET('Sanitation Data'!$F$29,0,10*ROW('Sanitation Data'!F155))="","",OFFSET('Sanitation Data'!$F$29,0,10*ROW('Sanitation Data'!F155)))</f>
        <v/>
      </c>
      <c r="CW161" s="369" t="str">
        <f ca="1">+IF(OFFSET('Sanitation Data'!$F$30,0,10*ROW('Sanitation Data'!F155))="","",OFFSET('Sanitation Data'!$F$30,0,10*ROW('Sanitation Data'!F155)))</f>
        <v/>
      </c>
      <c r="CX161" s="369" t="str">
        <f ca="1">+IF(OFFSET('Sanitation Data'!$F$31,0,10*ROW('Sanitation Data'!F155))="","",OFFSET('Sanitation Data'!$F$31,0,10*ROW('Sanitation Data'!F155)))</f>
        <v/>
      </c>
      <c r="CY161" s="369" t="str">
        <f ca="1">+IF(OFFSET('Sanitation Data'!$F$32,0,10*ROW('Sanitation Data'!F155))="","",OFFSET('Sanitation Data'!$F$32,0,10*ROW('Sanitation Data'!F155)))</f>
        <v/>
      </c>
      <c r="CZ161" s="369" t="str">
        <f ca="1">+IF(OFFSET('Sanitation Data'!$G$28,0,10*ROW('Sanitation Data'!G155))="","",OFFSET('Sanitation Data'!$G$28,0,10*ROW('Sanitation Data'!G155)))</f>
        <v/>
      </c>
      <c r="DA161" s="369" t="str">
        <f ca="1">+IF(OFFSET('Sanitation Data'!$G$29,0,10*ROW('Sanitation Data'!G155))="","",OFFSET('Sanitation Data'!$G$29,0,10*ROW('Sanitation Data'!G155)))</f>
        <v/>
      </c>
      <c r="DB161" s="369" t="str">
        <f ca="1">+IF(OFFSET('Sanitation Data'!$G$30,0,10*ROW('Sanitation Data'!G155))="","",OFFSET('Sanitation Data'!$G$30,0,10*ROW('Sanitation Data'!G155)))</f>
        <v/>
      </c>
      <c r="DC161" s="369" t="str">
        <f ca="1">+IF(OFFSET('Sanitation Data'!$G$31,0,10*ROW('Sanitation Data'!G155))="","",OFFSET('Sanitation Data'!$G$31,0,10*ROW('Sanitation Data'!G155)))</f>
        <v/>
      </c>
      <c r="DD161" s="369" t="str">
        <f ca="1">+IF(OFFSET('Sanitation Data'!$G$32,0,10*ROW('Sanitation Data'!G155))="","",OFFSET('Sanitation Data'!$G$32,0,10*ROW('Sanitation Data'!G155)))</f>
        <v/>
      </c>
      <c r="DE161" s="369" t="str">
        <f ca="1">+IF(OFFSET('Sanitation Data'!$H$28,0,10*ROW('Sanitation Data'!H155))="","",OFFSET('Sanitation Data'!$H$28,0,10*ROW('Sanitation Data'!H155)))</f>
        <v/>
      </c>
      <c r="DF161" s="369" t="str">
        <f ca="1">+IF(OFFSET('Sanitation Data'!$H$29,0,10*ROW('Sanitation Data'!H155))="","",OFFSET('Sanitation Data'!$H$29,0,10*ROW('Sanitation Data'!H155)))</f>
        <v/>
      </c>
      <c r="DG161" s="369" t="str">
        <f ca="1">+IF(OFFSET('Sanitation Data'!$H$30,0,10*ROW('Sanitation Data'!H155))="","",OFFSET('Sanitation Data'!$H$30,0,10*ROW('Sanitation Data'!H155)))</f>
        <v/>
      </c>
      <c r="DH161" s="369" t="str">
        <f ca="1">+IF(OFFSET('Sanitation Data'!$H$31,0,10*ROW('Sanitation Data'!H155))="","",OFFSET('Sanitation Data'!$H$31,0,10*ROW('Sanitation Data'!H155)))</f>
        <v/>
      </c>
      <c r="DI161" s="369" t="str">
        <f ca="1">+IF(OFFSET('Sanitation Data'!$H$32,0,10*ROW('Sanitation Data'!H155))="","",OFFSET('Sanitation Data'!$H$32,0,10*ROW('Sanitation Data'!H155)))</f>
        <v/>
      </c>
      <c r="DJ161" s="369" t="str">
        <f ca="1">+IF(OFFSET('Sanitation Data'!$I$28,0,10*ROW('Sanitation Data'!I155))="","",OFFSET('Sanitation Data'!$I$28,0,10*ROW('Sanitation Data'!I155)))</f>
        <v/>
      </c>
      <c r="DK161" s="369" t="str">
        <f ca="1">+IF(OFFSET('Sanitation Data'!$I$29,0,10*ROW('Sanitation Data'!I155))="","",OFFSET('Sanitation Data'!$I$29,0,10*ROW('Sanitation Data'!I155)))</f>
        <v/>
      </c>
      <c r="DL161" s="369" t="str">
        <f ca="1">+IF(OFFSET('Sanitation Data'!$I$30,0,10*ROW('Sanitation Data'!I155))="","",OFFSET('Sanitation Data'!$I$30,0,10*ROW('Sanitation Data'!I155)))</f>
        <v/>
      </c>
      <c r="DM161" s="369" t="str">
        <f ca="1">+IF(OFFSET('Sanitation Data'!$I$31,0,10*ROW('Sanitation Data'!I155))="","",OFFSET('Sanitation Data'!$I$31,0,10*ROW('Sanitation Data'!I155)))</f>
        <v/>
      </c>
      <c r="DN161" s="369" t="str">
        <f ca="1">+IF(OFFSET('Sanitation Data'!$I$32,0,10*ROW('Sanitation Data'!I155))="","",OFFSET('Sanitation Data'!$I$32,0,10*ROW('Sanitation Data'!I155)))</f>
        <v/>
      </c>
      <c r="DO161" s="369" t="str">
        <f ca="1">+IF(OFFSET('Hygiene Data'!$D$11,0,10*ROW('Hygiene Data'!D155))="","",OFFSET('Hygiene Data'!$D$11,0,10*ROW('Hygiene Data'!D155)))</f>
        <v/>
      </c>
      <c r="DP161" s="369" t="str">
        <f ca="1">+IF(OFFSET('Hygiene Data'!$D$12,0,10*ROW('Hygiene Data'!D155))="","",OFFSET('Hygiene Data'!$D$12,0,10*ROW('Hygiene Data'!D155)))</f>
        <v/>
      </c>
      <c r="DQ161" s="369" t="str">
        <f ca="1">+IF(OFFSET('Hygiene Data'!$D$13,0,10*ROW('Hygiene Data'!D155))="","",OFFSET('Hygiene Data'!$D$13,0,10*ROW('Hygiene Data'!D155)))</f>
        <v/>
      </c>
      <c r="DR161" s="369" t="str">
        <f ca="1">+IF(OFFSET('Hygiene Data'!$E$11,0,10*ROW('Hygiene Data'!E155))="","",OFFSET('Hygiene Data'!$E$11,0,10*ROW('Hygiene Data'!E155)))</f>
        <v/>
      </c>
      <c r="DS161" s="369" t="str">
        <f ca="1">+IF(OFFSET('Hygiene Data'!$E$12,0,10*ROW('Hygiene Data'!E155))="","",OFFSET('Hygiene Data'!$E$12,0,10*ROW('Hygiene Data'!E155)))</f>
        <v/>
      </c>
      <c r="DT161" s="369" t="str">
        <f ca="1">+IF(OFFSET('Hygiene Data'!$E$13,0,10*ROW('Hygiene Data'!E155))="","",OFFSET('Hygiene Data'!$E$13,0,10*ROW('Hygiene Data'!E155)))</f>
        <v/>
      </c>
      <c r="DU161" s="369" t="str">
        <f ca="1">+IF(OFFSET('Hygiene Data'!$F$11,0,10*ROW('Hygiene Data'!F155))="","",OFFSET('Hygiene Data'!$F$11,0,10*ROW('Hygiene Data'!F155)))</f>
        <v/>
      </c>
      <c r="DV161" s="369" t="str">
        <f ca="1">+IF(OFFSET('Hygiene Data'!$F$12,0,10*ROW('Hygiene Data'!F155))="","",OFFSET('Hygiene Data'!$F$12,0,10*ROW('Hygiene Data'!F155)))</f>
        <v/>
      </c>
      <c r="DW161" s="369" t="str">
        <f ca="1">+IF(OFFSET('Hygiene Data'!$F$13,0,10*ROW('Hygiene Data'!F155))="","",OFFSET('Hygiene Data'!$F$13,0,10*ROW('Hygiene Data'!F155)))</f>
        <v/>
      </c>
      <c r="DX161" s="369" t="str">
        <f ca="1">+IF(OFFSET('Hygiene Data'!$G$11,0,10*ROW('Hygiene Data'!G155))="","",OFFSET('Hygiene Data'!$G$11,0,10*ROW('Hygiene Data'!G155)))</f>
        <v/>
      </c>
      <c r="DY161" s="369" t="str">
        <f ca="1">+IF(OFFSET('Hygiene Data'!$G$12,0,10*ROW('Hygiene Data'!G155))="","",OFFSET('Hygiene Data'!$G$12,0,10*ROW('Hygiene Data'!G155)))</f>
        <v/>
      </c>
      <c r="DZ161" s="369" t="str">
        <f ca="1">+IF(OFFSET('Hygiene Data'!$G$13,0,10*ROW('Hygiene Data'!G155))="","",OFFSET('Hygiene Data'!$G$13,0,10*ROW('Hygiene Data'!G155)))</f>
        <v/>
      </c>
      <c r="EA161" s="369" t="str">
        <f ca="1">+IF(OFFSET('Hygiene Data'!$H$11,0,10*ROW('Hygiene Data'!H155))="","",OFFSET('Hygiene Data'!$H$11,0,10*ROW('Hygiene Data'!H155)))</f>
        <v/>
      </c>
      <c r="EB161" s="369" t="str">
        <f ca="1">+IF(OFFSET('Hygiene Data'!$H$12,0,10*ROW('Hygiene Data'!H155))="","",OFFSET('Hygiene Data'!$H$12,0,10*ROW('Hygiene Data'!H155)))</f>
        <v/>
      </c>
      <c r="EC161" s="369" t="str">
        <f ca="1">+IF(OFFSET('Hygiene Data'!$H$13,0,10*ROW('Hygiene Data'!H155))="","",OFFSET('Hygiene Data'!$H$13,0,10*ROW('Hygiene Data'!H155)))</f>
        <v/>
      </c>
      <c r="ED161" s="369" t="str">
        <f ca="1">+IF(OFFSET('Hygiene Data'!$I$11,0,10*ROW('Hygiene Data'!I155))="","",OFFSET('Hygiene Data'!$I$11,0,10*ROW('Hygiene Data'!I155)))</f>
        <v/>
      </c>
      <c r="EE161" s="369" t="str">
        <f ca="1">+IF(OFFSET('Hygiene Data'!$I$12,0,10*ROW('Hygiene Data'!I155))="","",OFFSET('Hygiene Data'!$I$12,0,10*ROW('Hygiene Data'!I155)))</f>
        <v/>
      </c>
      <c r="EF161" s="369" t="str">
        <f ca="1">+IF(OFFSET('Hygiene Data'!$I$13,0,10*ROW('Hygiene Data'!I155))="","",OFFSET('Hygiene Data'!$I$13,0,10*ROW('Hygiene Data'!I155)))</f>
        <v/>
      </c>
    </row>
    <row r="162" spans="1:136" x14ac:dyDescent="0.25">
      <c r="A162" s="478" t="str">
        <f ca="1">+IF(OFFSET('Water Data'!$B$2,0,10*ROW('Water Data'!E156))="","",OFFSET('Water Data'!$B$2,0,10*ROW('Water Data'!E156)))</f>
        <v/>
      </c>
      <c r="B162" s="47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5" t="str">
        <f t="shared" ca="1" si="2"/>
        <v/>
      </c>
      <c r="D162" s="50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9" t="str">
        <f ca="1">+IF(OFFSET('Water Data'!$D$27,0,10*ROW('Water Data'!D156))="","",OFFSET('Water Data'!$D$27,0,10*ROW('Water Data'!D156)))</f>
        <v/>
      </c>
      <c r="BT162" s="369" t="str">
        <f ca="1">+IF(OFFSET('Water Data'!$D$28,0,10*ROW('Water Data'!D156))="","",OFFSET('Water Data'!$D$28,0,10*ROW('Water Data'!D156)))</f>
        <v/>
      </c>
      <c r="BU162" s="369" t="str">
        <f ca="1">+IF(OFFSET('Water Data'!$D$29,0,10*ROW('Water Data'!D156))="","",OFFSET('Water Data'!$D$29,0,10*ROW('Water Data'!D156)))</f>
        <v/>
      </c>
      <c r="BV162" s="369" t="str">
        <f ca="1">+IF(OFFSET('Water Data'!$E$27,0,10*ROW('Water Data'!E156))="","",OFFSET('Water Data'!$E$27,0,10*ROW('Water Data'!E156)))</f>
        <v/>
      </c>
      <c r="BW162" s="369" t="str">
        <f ca="1">+IF(OFFSET('Water Data'!$E$28,0,10*ROW('Water Data'!E156))="","",OFFSET('Water Data'!$E$28,0,10*ROW('Water Data'!E156)))</f>
        <v/>
      </c>
      <c r="BX162" s="369" t="str">
        <f ca="1">+IF(OFFSET('Water Data'!$E$29,0,10*ROW('Water Data'!E156))="","",OFFSET('Water Data'!$E$29,0,10*ROW('Water Data'!E156)))</f>
        <v/>
      </c>
      <c r="BY162" s="369" t="str">
        <f ca="1">+IF(OFFSET('Water Data'!$F$27,0,10*ROW('Water Data'!F156))="","",OFFSET('Water Data'!$F$27,0,10*ROW('Water Data'!F156)))</f>
        <v/>
      </c>
      <c r="BZ162" s="369" t="str">
        <f ca="1">+IF(OFFSET('Water Data'!$F$28,0,10*ROW('Water Data'!F156))="","",OFFSET('Water Data'!$F$28,0,10*ROW('Water Data'!F156)))</f>
        <v/>
      </c>
      <c r="CA162" s="369" t="str">
        <f ca="1">+IF(OFFSET('Water Data'!$F$29,0,10*ROW('Water Data'!F156))="","",OFFSET('Water Data'!$F$29,0,10*ROW('Water Data'!F156)))</f>
        <v/>
      </c>
      <c r="CB162" s="369" t="str">
        <f ca="1">+IF(OFFSET('Water Data'!$G$27,0,10*ROW('Water Data'!G156))="","",OFFSET('Water Data'!$G$27,0,10*ROW('Water Data'!G156)))</f>
        <v/>
      </c>
      <c r="CC162" s="369" t="str">
        <f ca="1">+IF(OFFSET('Water Data'!$G$28,0,10*ROW('Water Data'!G156))="","",OFFSET('Water Data'!$G$28,0,10*ROW('Water Data'!G156)))</f>
        <v/>
      </c>
      <c r="CD162" s="369" t="str">
        <f ca="1">+IF(OFFSET('Water Data'!$G$29,0,10*ROW('Water Data'!G156))="","",OFFSET('Water Data'!$G$29,0,10*ROW('Water Data'!G156)))</f>
        <v/>
      </c>
      <c r="CE162" s="369" t="str">
        <f ca="1">+IF(OFFSET('Water Data'!$H$27,0,10*ROW('Water Data'!H156))="","",OFFSET('Water Data'!$H$27,0,10*ROW('Water Data'!H156)))</f>
        <v/>
      </c>
      <c r="CF162" s="369" t="str">
        <f ca="1">+IF(OFFSET('Water Data'!$H$28,0,10*ROW('Water Data'!H156))="","",OFFSET('Water Data'!$H$28,0,10*ROW('Water Data'!H156)))</f>
        <v/>
      </c>
      <c r="CG162" s="369" t="str">
        <f ca="1">+IF(OFFSET('Water Data'!$H$29,0,10*ROW('Water Data'!H156))="","",OFFSET('Water Data'!$H$29,0,10*ROW('Water Data'!H156)))</f>
        <v/>
      </c>
      <c r="CH162" s="369" t="str">
        <f ca="1">+IF(OFFSET('Water Data'!$I$27,0,10*ROW('Water Data'!I156))="","",OFFSET('Water Data'!$I$27,0,10*ROW('Water Data'!I156)))</f>
        <v/>
      </c>
      <c r="CI162" s="369" t="str">
        <f ca="1">+IF(OFFSET('Water Data'!$I$28,0,10*ROW('Water Data'!I156))="","",OFFSET('Water Data'!$I$28,0,10*ROW('Water Data'!I156)))</f>
        <v/>
      </c>
      <c r="CJ162" s="369" t="str">
        <f ca="1">+IF(OFFSET('Water Data'!$I$29,0,10*ROW('Water Data'!I156))="","",OFFSET('Water Data'!$I$29,0,10*ROW('Water Data'!I156)))</f>
        <v/>
      </c>
      <c r="CK162" s="369" t="str">
        <f ca="1">+IF(OFFSET('Sanitation Data'!$D$28,0,10*ROW('Sanitation Data'!D156))="","",OFFSET('Sanitation Data'!$D$28,0,10*ROW('Sanitation Data'!D156)))</f>
        <v/>
      </c>
      <c r="CL162" s="369" t="str">
        <f ca="1">+IF(OFFSET('Sanitation Data'!$D$29,0,10*ROW('Sanitation Data'!D156))="","",OFFSET('Sanitation Data'!$D$29,0,10*ROW('Sanitation Data'!D156)))</f>
        <v/>
      </c>
      <c r="CM162" s="369" t="str">
        <f ca="1">+IF(OFFSET('Sanitation Data'!$D$30,0,10*ROW('Sanitation Data'!D156))="","",OFFSET('Sanitation Data'!$D$30,0,10*ROW('Sanitation Data'!D156)))</f>
        <v/>
      </c>
      <c r="CN162" s="369" t="str">
        <f ca="1">+IF(OFFSET('Sanitation Data'!$D$31,0,10*ROW('Sanitation Data'!D156))="","",OFFSET('Sanitation Data'!$D$31,0,10*ROW('Sanitation Data'!D156)))</f>
        <v/>
      </c>
      <c r="CO162" s="369" t="str">
        <f ca="1">+IF(OFFSET('Sanitation Data'!$D$32,0,10*ROW('Sanitation Data'!D156))="","",OFFSET('Sanitation Data'!$D$32,0,10*ROW('Sanitation Data'!D156)))</f>
        <v/>
      </c>
      <c r="CP162" s="369" t="str">
        <f ca="1">+IF(OFFSET('Sanitation Data'!$E$28,0,10*ROW('Sanitation Data'!E156))="","",OFFSET('Sanitation Data'!$E$28,0,10*ROW('Sanitation Data'!E156)))</f>
        <v/>
      </c>
      <c r="CQ162" s="369" t="str">
        <f ca="1">+IF(OFFSET('Sanitation Data'!$E$29,0,10*ROW('Sanitation Data'!E156))="","",OFFSET('Sanitation Data'!$E$29,0,10*ROW('Sanitation Data'!E156)))</f>
        <v/>
      </c>
      <c r="CR162" s="369" t="str">
        <f ca="1">+IF(OFFSET('Sanitation Data'!$E$30,0,10*ROW('Sanitation Data'!E156))="","",OFFSET('Sanitation Data'!$E$30,0,10*ROW('Sanitation Data'!E156)))</f>
        <v/>
      </c>
      <c r="CS162" s="369" t="str">
        <f ca="1">+IF(OFFSET('Sanitation Data'!$E$31,0,10*ROW('Sanitation Data'!E156))="","",OFFSET('Sanitation Data'!$E$31,0,10*ROW('Sanitation Data'!E156)))</f>
        <v/>
      </c>
      <c r="CT162" s="369" t="str">
        <f ca="1">+IF(OFFSET('Sanitation Data'!$E$32,0,10*ROW('Sanitation Data'!E156))="","",OFFSET('Sanitation Data'!$E$32,0,10*ROW('Sanitation Data'!E156)))</f>
        <v/>
      </c>
      <c r="CU162" s="369" t="str">
        <f ca="1">+IF(OFFSET('Sanitation Data'!$F$28,0,10*ROW('Sanitation Data'!F156))="","",OFFSET('Sanitation Data'!$F$28,0,10*ROW('Sanitation Data'!F156)))</f>
        <v/>
      </c>
      <c r="CV162" s="369" t="str">
        <f ca="1">+IF(OFFSET('Sanitation Data'!$F$29,0,10*ROW('Sanitation Data'!F156))="","",OFFSET('Sanitation Data'!$F$29,0,10*ROW('Sanitation Data'!F156)))</f>
        <v/>
      </c>
      <c r="CW162" s="369" t="str">
        <f ca="1">+IF(OFFSET('Sanitation Data'!$F$30,0,10*ROW('Sanitation Data'!F156))="","",OFFSET('Sanitation Data'!$F$30,0,10*ROW('Sanitation Data'!F156)))</f>
        <v/>
      </c>
      <c r="CX162" s="369" t="str">
        <f ca="1">+IF(OFFSET('Sanitation Data'!$F$31,0,10*ROW('Sanitation Data'!F156))="","",OFFSET('Sanitation Data'!$F$31,0,10*ROW('Sanitation Data'!F156)))</f>
        <v/>
      </c>
      <c r="CY162" s="369" t="str">
        <f ca="1">+IF(OFFSET('Sanitation Data'!$F$32,0,10*ROW('Sanitation Data'!F156))="","",OFFSET('Sanitation Data'!$F$32,0,10*ROW('Sanitation Data'!F156)))</f>
        <v/>
      </c>
      <c r="CZ162" s="369" t="str">
        <f ca="1">+IF(OFFSET('Sanitation Data'!$G$28,0,10*ROW('Sanitation Data'!G156))="","",OFFSET('Sanitation Data'!$G$28,0,10*ROW('Sanitation Data'!G156)))</f>
        <v/>
      </c>
      <c r="DA162" s="369" t="str">
        <f ca="1">+IF(OFFSET('Sanitation Data'!$G$29,0,10*ROW('Sanitation Data'!G156))="","",OFFSET('Sanitation Data'!$G$29,0,10*ROW('Sanitation Data'!G156)))</f>
        <v/>
      </c>
      <c r="DB162" s="369" t="str">
        <f ca="1">+IF(OFFSET('Sanitation Data'!$G$30,0,10*ROW('Sanitation Data'!G156))="","",OFFSET('Sanitation Data'!$G$30,0,10*ROW('Sanitation Data'!G156)))</f>
        <v/>
      </c>
      <c r="DC162" s="369" t="str">
        <f ca="1">+IF(OFFSET('Sanitation Data'!$G$31,0,10*ROW('Sanitation Data'!G156))="","",OFFSET('Sanitation Data'!$G$31,0,10*ROW('Sanitation Data'!G156)))</f>
        <v/>
      </c>
      <c r="DD162" s="369" t="str">
        <f ca="1">+IF(OFFSET('Sanitation Data'!$G$32,0,10*ROW('Sanitation Data'!G156))="","",OFFSET('Sanitation Data'!$G$32,0,10*ROW('Sanitation Data'!G156)))</f>
        <v/>
      </c>
      <c r="DE162" s="369" t="str">
        <f ca="1">+IF(OFFSET('Sanitation Data'!$H$28,0,10*ROW('Sanitation Data'!H156))="","",OFFSET('Sanitation Data'!$H$28,0,10*ROW('Sanitation Data'!H156)))</f>
        <v/>
      </c>
      <c r="DF162" s="369" t="str">
        <f ca="1">+IF(OFFSET('Sanitation Data'!$H$29,0,10*ROW('Sanitation Data'!H156))="","",OFFSET('Sanitation Data'!$H$29,0,10*ROW('Sanitation Data'!H156)))</f>
        <v/>
      </c>
      <c r="DG162" s="369" t="str">
        <f ca="1">+IF(OFFSET('Sanitation Data'!$H$30,0,10*ROW('Sanitation Data'!H156))="","",OFFSET('Sanitation Data'!$H$30,0,10*ROW('Sanitation Data'!H156)))</f>
        <v/>
      </c>
      <c r="DH162" s="369" t="str">
        <f ca="1">+IF(OFFSET('Sanitation Data'!$H$31,0,10*ROW('Sanitation Data'!H156))="","",OFFSET('Sanitation Data'!$H$31,0,10*ROW('Sanitation Data'!H156)))</f>
        <v/>
      </c>
      <c r="DI162" s="369" t="str">
        <f ca="1">+IF(OFFSET('Sanitation Data'!$H$32,0,10*ROW('Sanitation Data'!H156))="","",OFFSET('Sanitation Data'!$H$32,0,10*ROW('Sanitation Data'!H156)))</f>
        <v/>
      </c>
      <c r="DJ162" s="369" t="str">
        <f ca="1">+IF(OFFSET('Sanitation Data'!$I$28,0,10*ROW('Sanitation Data'!I156))="","",OFFSET('Sanitation Data'!$I$28,0,10*ROW('Sanitation Data'!I156)))</f>
        <v/>
      </c>
      <c r="DK162" s="369" t="str">
        <f ca="1">+IF(OFFSET('Sanitation Data'!$I$29,0,10*ROW('Sanitation Data'!I156))="","",OFFSET('Sanitation Data'!$I$29,0,10*ROW('Sanitation Data'!I156)))</f>
        <v/>
      </c>
      <c r="DL162" s="369" t="str">
        <f ca="1">+IF(OFFSET('Sanitation Data'!$I$30,0,10*ROW('Sanitation Data'!I156))="","",OFFSET('Sanitation Data'!$I$30,0,10*ROW('Sanitation Data'!I156)))</f>
        <v/>
      </c>
      <c r="DM162" s="369" t="str">
        <f ca="1">+IF(OFFSET('Sanitation Data'!$I$31,0,10*ROW('Sanitation Data'!I156))="","",OFFSET('Sanitation Data'!$I$31,0,10*ROW('Sanitation Data'!I156)))</f>
        <v/>
      </c>
      <c r="DN162" s="369" t="str">
        <f ca="1">+IF(OFFSET('Sanitation Data'!$I$32,0,10*ROW('Sanitation Data'!I156))="","",OFFSET('Sanitation Data'!$I$32,0,10*ROW('Sanitation Data'!I156)))</f>
        <v/>
      </c>
      <c r="DO162" s="369" t="str">
        <f ca="1">+IF(OFFSET('Hygiene Data'!$D$11,0,10*ROW('Hygiene Data'!D156))="","",OFFSET('Hygiene Data'!$D$11,0,10*ROW('Hygiene Data'!D156)))</f>
        <v/>
      </c>
      <c r="DP162" s="369" t="str">
        <f ca="1">+IF(OFFSET('Hygiene Data'!$D$12,0,10*ROW('Hygiene Data'!D156))="","",OFFSET('Hygiene Data'!$D$12,0,10*ROW('Hygiene Data'!D156)))</f>
        <v/>
      </c>
      <c r="DQ162" s="369" t="str">
        <f ca="1">+IF(OFFSET('Hygiene Data'!$D$13,0,10*ROW('Hygiene Data'!D156))="","",OFFSET('Hygiene Data'!$D$13,0,10*ROW('Hygiene Data'!D156)))</f>
        <v/>
      </c>
      <c r="DR162" s="369" t="str">
        <f ca="1">+IF(OFFSET('Hygiene Data'!$E$11,0,10*ROW('Hygiene Data'!E156))="","",OFFSET('Hygiene Data'!$E$11,0,10*ROW('Hygiene Data'!E156)))</f>
        <v/>
      </c>
      <c r="DS162" s="369" t="str">
        <f ca="1">+IF(OFFSET('Hygiene Data'!$E$12,0,10*ROW('Hygiene Data'!E156))="","",OFFSET('Hygiene Data'!$E$12,0,10*ROW('Hygiene Data'!E156)))</f>
        <v/>
      </c>
      <c r="DT162" s="369" t="str">
        <f ca="1">+IF(OFFSET('Hygiene Data'!$E$13,0,10*ROW('Hygiene Data'!E156))="","",OFFSET('Hygiene Data'!$E$13,0,10*ROW('Hygiene Data'!E156)))</f>
        <v/>
      </c>
      <c r="DU162" s="369" t="str">
        <f ca="1">+IF(OFFSET('Hygiene Data'!$F$11,0,10*ROW('Hygiene Data'!F156))="","",OFFSET('Hygiene Data'!$F$11,0,10*ROW('Hygiene Data'!F156)))</f>
        <v/>
      </c>
      <c r="DV162" s="369" t="str">
        <f ca="1">+IF(OFFSET('Hygiene Data'!$F$12,0,10*ROW('Hygiene Data'!F156))="","",OFFSET('Hygiene Data'!$F$12,0,10*ROW('Hygiene Data'!F156)))</f>
        <v/>
      </c>
      <c r="DW162" s="369" t="str">
        <f ca="1">+IF(OFFSET('Hygiene Data'!$F$13,0,10*ROW('Hygiene Data'!F156))="","",OFFSET('Hygiene Data'!$F$13,0,10*ROW('Hygiene Data'!F156)))</f>
        <v/>
      </c>
      <c r="DX162" s="369" t="str">
        <f ca="1">+IF(OFFSET('Hygiene Data'!$G$11,0,10*ROW('Hygiene Data'!G156))="","",OFFSET('Hygiene Data'!$G$11,0,10*ROW('Hygiene Data'!G156)))</f>
        <v/>
      </c>
      <c r="DY162" s="369" t="str">
        <f ca="1">+IF(OFFSET('Hygiene Data'!$G$12,0,10*ROW('Hygiene Data'!G156))="","",OFFSET('Hygiene Data'!$G$12,0,10*ROW('Hygiene Data'!G156)))</f>
        <v/>
      </c>
      <c r="DZ162" s="369" t="str">
        <f ca="1">+IF(OFFSET('Hygiene Data'!$G$13,0,10*ROW('Hygiene Data'!G156))="","",OFFSET('Hygiene Data'!$G$13,0,10*ROW('Hygiene Data'!G156)))</f>
        <v/>
      </c>
      <c r="EA162" s="369" t="str">
        <f ca="1">+IF(OFFSET('Hygiene Data'!$H$11,0,10*ROW('Hygiene Data'!H156))="","",OFFSET('Hygiene Data'!$H$11,0,10*ROW('Hygiene Data'!H156)))</f>
        <v/>
      </c>
      <c r="EB162" s="369" t="str">
        <f ca="1">+IF(OFFSET('Hygiene Data'!$H$12,0,10*ROW('Hygiene Data'!H156))="","",OFFSET('Hygiene Data'!$H$12,0,10*ROW('Hygiene Data'!H156)))</f>
        <v/>
      </c>
      <c r="EC162" s="369" t="str">
        <f ca="1">+IF(OFFSET('Hygiene Data'!$H$13,0,10*ROW('Hygiene Data'!H156))="","",OFFSET('Hygiene Data'!$H$13,0,10*ROW('Hygiene Data'!H156)))</f>
        <v/>
      </c>
      <c r="ED162" s="369" t="str">
        <f ca="1">+IF(OFFSET('Hygiene Data'!$I$11,0,10*ROW('Hygiene Data'!I156))="","",OFFSET('Hygiene Data'!$I$11,0,10*ROW('Hygiene Data'!I156)))</f>
        <v/>
      </c>
      <c r="EE162" s="369" t="str">
        <f ca="1">+IF(OFFSET('Hygiene Data'!$I$12,0,10*ROW('Hygiene Data'!I156))="","",OFFSET('Hygiene Data'!$I$12,0,10*ROW('Hygiene Data'!I156)))</f>
        <v/>
      </c>
      <c r="EF162" s="369" t="str">
        <f ca="1">+IF(OFFSET('Hygiene Data'!$I$13,0,10*ROW('Hygiene Data'!I156))="","",OFFSET('Hygiene Data'!$I$13,0,10*ROW('Hygiene Data'!I156)))</f>
        <v/>
      </c>
    </row>
    <row r="163" spans="1:136" x14ac:dyDescent="0.25">
      <c r="A163" s="478" t="str">
        <f ca="1">+IF(OFFSET('Water Data'!$B$2,0,10*ROW('Water Data'!E157))="","",OFFSET('Water Data'!$B$2,0,10*ROW('Water Data'!E157)))</f>
        <v/>
      </c>
      <c r="B163" s="47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5" t="str">
        <f t="shared" ca="1" si="2"/>
        <v/>
      </c>
      <c r="D163" s="50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9" t="str">
        <f ca="1">+IF(OFFSET('Water Data'!$D$27,0,10*ROW('Water Data'!D157))="","",OFFSET('Water Data'!$D$27,0,10*ROW('Water Data'!D157)))</f>
        <v/>
      </c>
      <c r="BT163" s="369" t="str">
        <f ca="1">+IF(OFFSET('Water Data'!$D$28,0,10*ROW('Water Data'!D157))="","",OFFSET('Water Data'!$D$28,0,10*ROW('Water Data'!D157)))</f>
        <v/>
      </c>
      <c r="BU163" s="369" t="str">
        <f ca="1">+IF(OFFSET('Water Data'!$D$29,0,10*ROW('Water Data'!D157))="","",OFFSET('Water Data'!$D$29,0,10*ROW('Water Data'!D157)))</f>
        <v/>
      </c>
      <c r="BV163" s="369" t="str">
        <f ca="1">+IF(OFFSET('Water Data'!$E$27,0,10*ROW('Water Data'!E157))="","",OFFSET('Water Data'!$E$27,0,10*ROW('Water Data'!E157)))</f>
        <v/>
      </c>
      <c r="BW163" s="369" t="str">
        <f ca="1">+IF(OFFSET('Water Data'!$E$28,0,10*ROW('Water Data'!E157))="","",OFFSET('Water Data'!$E$28,0,10*ROW('Water Data'!E157)))</f>
        <v/>
      </c>
      <c r="BX163" s="369" t="str">
        <f ca="1">+IF(OFFSET('Water Data'!$E$29,0,10*ROW('Water Data'!E157))="","",OFFSET('Water Data'!$E$29,0,10*ROW('Water Data'!E157)))</f>
        <v/>
      </c>
      <c r="BY163" s="369" t="str">
        <f ca="1">+IF(OFFSET('Water Data'!$F$27,0,10*ROW('Water Data'!F157))="","",OFFSET('Water Data'!$F$27,0,10*ROW('Water Data'!F157)))</f>
        <v/>
      </c>
      <c r="BZ163" s="369" t="str">
        <f ca="1">+IF(OFFSET('Water Data'!$F$28,0,10*ROW('Water Data'!F157))="","",OFFSET('Water Data'!$F$28,0,10*ROW('Water Data'!F157)))</f>
        <v/>
      </c>
      <c r="CA163" s="369" t="str">
        <f ca="1">+IF(OFFSET('Water Data'!$F$29,0,10*ROW('Water Data'!F157))="","",OFFSET('Water Data'!$F$29,0,10*ROW('Water Data'!F157)))</f>
        <v/>
      </c>
      <c r="CB163" s="369" t="str">
        <f ca="1">+IF(OFFSET('Water Data'!$G$27,0,10*ROW('Water Data'!G157))="","",OFFSET('Water Data'!$G$27,0,10*ROW('Water Data'!G157)))</f>
        <v/>
      </c>
      <c r="CC163" s="369" t="str">
        <f ca="1">+IF(OFFSET('Water Data'!$G$28,0,10*ROW('Water Data'!G157))="","",OFFSET('Water Data'!$G$28,0,10*ROW('Water Data'!G157)))</f>
        <v/>
      </c>
      <c r="CD163" s="369" t="str">
        <f ca="1">+IF(OFFSET('Water Data'!$G$29,0,10*ROW('Water Data'!G157))="","",OFFSET('Water Data'!$G$29,0,10*ROW('Water Data'!G157)))</f>
        <v/>
      </c>
      <c r="CE163" s="369" t="str">
        <f ca="1">+IF(OFFSET('Water Data'!$H$27,0,10*ROW('Water Data'!H157))="","",OFFSET('Water Data'!$H$27,0,10*ROW('Water Data'!H157)))</f>
        <v/>
      </c>
      <c r="CF163" s="369" t="str">
        <f ca="1">+IF(OFFSET('Water Data'!$H$28,0,10*ROW('Water Data'!H157))="","",OFFSET('Water Data'!$H$28,0,10*ROW('Water Data'!H157)))</f>
        <v/>
      </c>
      <c r="CG163" s="369" t="str">
        <f ca="1">+IF(OFFSET('Water Data'!$H$29,0,10*ROW('Water Data'!H157))="","",OFFSET('Water Data'!$H$29,0,10*ROW('Water Data'!H157)))</f>
        <v/>
      </c>
      <c r="CH163" s="369" t="str">
        <f ca="1">+IF(OFFSET('Water Data'!$I$27,0,10*ROW('Water Data'!I157))="","",OFFSET('Water Data'!$I$27,0,10*ROW('Water Data'!I157)))</f>
        <v/>
      </c>
      <c r="CI163" s="369" t="str">
        <f ca="1">+IF(OFFSET('Water Data'!$I$28,0,10*ROW('Water Data'!I157))="","",OFFSET('Water Data'!$I$28,0,10*ROW('Water Data'!I157)))</f>
        <v/>
      </c>
      <c r="CJ163" s="369" t="str">
        <f ca="1">+IF(OFFSET('Water Data'!$I$29,0,10*ROW('Water Data'!I157))="","",OFFSET('Water Data'!$I$29,0,10*ROW('Water Data'!I157)))</f>
        <v/>
      </c>
      <c r="CK163" s="369" t="str">
        <f ca="1">+IF(OFFSET('Sanitation Data'!$D$28,0,10*ROW('Sanitation Data'!D157))="","",OFFSET('Sanitation Data'!$D$28,0,10*ROW('Sanitation Data'!D157)))</f>
        <v/>
      </c>
      <c r="CL163" s="369" t="str">
        <f ca="1">+IF(OFFSET('Sanitation Data'!$D$29,0,10*ROW('Sanitation Data'!D157))="","",OFFSET('Sanitation Data'!$D$29,0,10*ROW('Sanitation Data'!D157)))</f>
        <v/>
      </c>
      <c r="CM163" s="369" t="str">
        <f ca="1">+IF(OFFSET('Sanitation Data'!$D$30,0,10*ROW('Sanitation Data'!D157))="","",OFFSET('Sanitation Data'!$D$30,0,10*ROW('Sanitation Data'!D157)))</f>
        <v/>
      </c>
      <c r="CN163" s="369" t="str">
        <f ca="1">+IF(OFFSET('Sanitation Data'!$D$31,0,10*ROW('Sanitation Data'!D157))="","",OFFSET('Sanitation Data'!$D$31,0,10*ROW('Sanitation Data'!D157)))</f>
        <v/>
      </c>
      <c r="CO163" s="369" t="str">
        <f ca="1">+IF(OFFSET('Sanitation Data'!$D$32,0,10*ROW('Sanitation Data'!D157))="","",OFFSET('Sanitation Data'!$D$32,0,10*ROW('Sanitation Data'!D157)))</f>
        <v/>
      </c>
      <c r="CP163" s="369" t="str">
        <f ca="1">+IF(OFFSET('Sanitation Data'!$E$28,0,10*ROW('Sanitation Data'!E157))="","",OFFSET('Sanitation Data'!$E$28,0,10*ROW('Sanitation Data'!E157)))</f>
        <v/>
      </c>
      <c r="CQ163" s="369" t="str">
        <f ca="1">+IF(OFFSET('Sanitation Data'!$E$29,0,10*ROW('Sanitation Data'!E157))="","",OFFSET('Sanitation Data'!$E$29,0,10*ROW('Sanitation Data'!E157)))</f>
        <v/>
      </c>
      <c r="CR163" s="369" t="str">
        <f ca="1">+IF(OFFSET('Sanitation Data'!$E$30,0,10*ROW('Sanitation Data'!E157))="","",OFFSET('Sanitation Data'!$E$30,0,10*ROW('Sanitation Data'!E157)))</f>
        <v/>
      </c>
      <c r="CS163" s="369" t="str">
        <f ca="1">+IF(OFFSET('Sanitation Data'!$E$31,0,10*ROW('Sanitation Data'!E157))="","",OFFSET('Sanitation Data'!$E$31,0,10*ROW('Sanitation Data'!E157)))</f>
        <v/>
      </c>
      <c r="CT163" s="369" t="str">
        <f ca="1">+IF(OFFSET('Sanitation Data'!$E$32,0,10*ROW('Sanitation Data'!E157))="","",OFFSET('Sanitation Data'!$E$32,0,10*ROW('Sanitation Data'!E157)))</f>
        <v/>
      </c>
      <c r="CU163" s="369" t="str">
        <f ca="1">+IF(OFFSET('Sanitation Data'!$F$28,0,10*ROW('Sanitation Data'!F157))="","",OFFSET('Sanitation Data'!$F$28,0,10*ROW('Sanitation Data'!F157)))</f>
        <v/>
      </c>
      <c r="CV163" s="369" t="str">
        <f ca="1">+IF(OFFSET('Sanitation Data'!$F$29,0,10*ROW('Sanitation Data'!F157))="","",OFFSET('Sanitation Data'!$F$29,0,10*ROW('Sanitation Data'!F157)))</f>
        <v/>
      </c>
      <c r="CW163" s="369" t="str">
        <f ca="1">+IF(OFFSET('Sanitation Data'!$F$30,0,10*ROW('Sanitation Data'!F157))="","",OFFSET('Sanitation Data'!$F$30,0,10*ROW('Sanitation Data'!F157)))</f>
        <v/>
      </c>
      <c r="CX163" s="369" t="str">
        <f ca="1">+IF(OFFSET('Sanitation Data'!$F$31,0,10*ROW('Sanitation Data'!F157))="","",OFFSET('Sanitation Data'!$F$31,0,10*ROW('Sanitation Data'!F157)))</f>
        <v/>
      </c>
      <c r="CY163" s="369" t="str">
        <f ca="1">+IF(OFFSET('Sanitation Data'!$F$32,0,10*ROW('Sanitation Data'!F157))="","",OFFSET('Sanitation Data'!$F$32,0,10*ROW('Sanitation Data'!F157)))</f>
        <v/>
      </c>
      <c r="CZ163" s="369" t="str">
        <f ca="1">+IF(OFFSET('Sanitation Data'!$G$28,0,10*ROW('Sanitation Data'!G157))="","",OFFSET('Sanitation Data'!$G$28,0,10*ROW('Sanitation Data'!G157)))</f>
        <v/>
      </c>
      <c r="DA163" s="369" t="str">
        <f ca="1">+IF(OFFSET('Sanitation Data'!$G$29,0,10*ROW('Sanitation Data'!G157))="","",OFFSET('Sanitation Data'!$G$29,0,10*ROW('Sanitation Data'!G157)))</f>
        <v/>
      </c>
      <c r="DB163" s="369" t="str">
        <f ca="1">+IF(OFFSET('Sanitation Data'!$G$30,0,10*ROW('Sanitation Data'!G157))="","",OFFSET('Sanitation Data'!$G$30,0,10*ROW('Sanitation Data'!G157)))</f>
        <v/>
      </c>
      <c r="DC163" s="369" t="str">
        <f ca="1">+IF(OFFSET('Sanitation Data'!$G$31,0,10*ROW('Sanitation Data'!G157))="","",OFFSET('Sanitation Data'!$G$31,0,10*ROW('Sanitation Data'!G157)))</f>
        <v/>
      </c>
      <c r="DD163" s="369" t="str">
        <f ca="1">+IF(OFFSET('Sanitation Data'!$G$32,0,10*ROW('Sanitation Data'!G157))="","",OFFSET('Sanitation Data'!$G$32,0,10*ROW('Sanitation Data'!G157)))</f>
        <v/>
      </c>
      <c r="DE163" s="369" t="str">
        <f ca="1">+IF(OFFSET('Sanitation Data'!$H$28,0,10*ROW('Sanitation Data'!H157))="","",OFFSET('Sanitation Data'!$H$28,0,10*ROW('Sanitation Data'!H157)))</f>
        <v/>
      </c>
      <c r="DF163" s="369" t="str">
        <f ca="1">+IF(OFFSET('Sanitation Data'!$H$29,0,10*ROW('Sanitation Data'!H157))="","",OFFSET('Sanitation Data'!$H$29,0,10*ROW('Sanitation Data'!H157)))</f>
        <v/>
      </c>
      <c r="DG163" s="369" t="str">
        <f ca="1">+IF(OFFSET('Sanitation Data'!$H$30,0,10*ROW('Sanitation Data'!H157))="","",OFFSET('Sanitation Data'!$H$30,0,10*ROW('Sanitation Data'!H157)))</f>
        <v/>
      </c>
      <c r="DH163" s="369" t="str">
        <f ca="1">+IF(OFFSET('Sanitation Data'!$H$31,0,10*ROW('Sanitation Data'!H157))="","",OFFSET('Sanitation Data'!$H$31,0,10*ROW('Sanitation Data'!H157)))</f>
        <v/>
      </c>
      <c r="DI163" s="369" t="str">
        <f ca="1">+IF(OFFSET('Sanitation Data'!$H$32,0,10*ROW('Sanitation Data'!H157))="","",OFFSET('Sanitation Data'!$H$32,0,10*ROW('Sanitation Data'!H157)))</f>
        <v/>
      </c>
      <c r="DJ163" s="369" t="str">
        <f ca="1">+IF(OFFSET('Sanitation Data'!$I$28,0,10*ROW('Sanitation Data'!I157))="","",OFFSET('Sanitation Data'!$I$28,0,10*ROW('Sanitation Data'!I157)))</f>
        <v/>
      </c>
      <c r="DK163" s="369" t="str">
        <f ca="1">+IF(OFFSET('Sanitation Data'!$I$29,0,10*ROW('Sanitation Data'!I157))="","",OFFSET('Sanitation Data'!$I$29,0,10*ROW('Sanitation Data'!I157)))</f>
        <v/>
      </c>
      <c r="DL163" s="369" t="str">
        <f ca="1">+IF(OFFSET('Sanitation Data'!$I$30,0,10*ROW('Sanitation Data'!I157))="","",OFFSET('Sanitation Data'!$I$30,0,10*ROW('Sanitation Data'!I157)))</f>
        <v/>
      </c>
      <c r="DM163" s="369" t="str">
        <f ca="1">+IF(OFFSET('Sanitation Data'!$I$31,0,10*ROW('Sanitation Data'!I157))="","",OFFSET('Sanitation Data'!$I$31,0,10*ROW('Sanitation Data'!I157)))</f>
        <v/>
      </c>
      <c r="DN163" s="369" t="str">
        <f ca="1">+IF(OFFSET('Sanitation Data'!$I$32,0,10*ROW('Sanitation Data'!I157))="","",OFFSET('Sanitation Data'!$I$32,0,10*ROW('Sanitation Data'!I157)))</f>
        <v/>
      </c>
      <c r="DO163" s="369" t="str">
        <f ca="1">+IF(OFFSET('Hygiene Data'!$D$11,0,10*ROW('Hygiene Data'!D157))="","",OFFSET('Hygiene Data'!$D$11,0,10*ROW('Hygiene Data'!D157)))</f>
        <v/>
      </c>
      <c r="DP163" s="369" t="str">
        <f ca="1">+IF(OFFSET('Hygiene Data'!$D$12,0,10*ROW('Hygiene Data'!D157))="","",OFFSET('Hygiene Data'!$D$12,0,10*ROW('Hygiene Data'!D157)))</f>
        <v/>
      </c>
      <c r="DQ163" s="369" t="str">
        <f ca="1">+IF(OFFSET('Hygiene Data'!$D$13,0,10*ROW('Hygiene Data'!D157))="","",OFFSET('Hygiene Data'!$D$13,0,10*ROW('Hygiene Data'!D157)))</f>
        <v/>
      </c>
      <c r="DR163" s="369" t="str">
        <f ca="1">+IF(OFFSET('Hygiene Data'!$E$11,0,10*ROW('Hygiene Data'!E157))="","",OFFSET('Hygiene Data'!$E$11,0,10*ROW('Hygiene Data'!E157)))</f>
        <v/>
      </c>
      <c r="DS163" s="369" t="str">
        <f ca="1">+IF(OFFSET('Hygiene Data'!$E$12,0,10*ROW('Hygiene Data'!E157))="","",OFFSET('Hygiene Data'!$E$12,0,10*ROW('Hygiene Data'!E157)))</f>
        <v/>
      </c>
      <c r="DT163" s="369" t="str">
        <f ca="1">+IF(OFFSET('Hygiene Data'!$E$13,0,10*ROW('Hygiene Data'!E157))="","",OFFSET('Hygiene Data'!$E$13,0,10*ROW('Hygiene Data'!E157)))</f>
        <v/>
      </c>
      <c r="DU163" s="369" t="str">
        <f ca="1">+IF(OFFSET('Hygiene Data'!$F$11,0,10*ROW('Hygiene Data'!F157))="","",OFFSET('Hygiene Data'!$F$11,0,10*ROW('Hygiene Data'!F157)))</f>
        <v/>
      </c>
      <c r="DV163" s="369" t="str">
        <f ca="1">+IF(OFFSET('Hygiene Data'!$F$12,0,10*ROW('Hygiene Data'!F157))="","",OFFSET('Hygiene Data'!$F$12,0,10*ROW('Hygiene Data'!F157)))</f>
        <v/>
      </c>
      <c r="DW163" s="369" t="str">
        <f ca="1">+IF(OFFSET('Hygiene Data'!$F$13,0,10*ROW('Hygiene Data'!F157))="","",OFFSET('Hygiene Data'!$F$13,0,10*ROW('Hygiene Data'!F157)))</f>
        <v/>
      </c>
      <c r="DX163" s="369" t="str">
        <f ca="1">+IF(OFFSET('Hygiene Data'!$G$11,0,10*ROW('Hygiene Data'!G157))="","",OFFSET('Hygiene Data'!$G$11,0,10*ROW('Hygiene Data'!G157)))</f>
        <v/>
      </c>
      <c r="DY163" s="369" t="str">
        <f ca="1">+IF(OFFSET('Hygiene Data'!$G$12,0,10*ROW('Hygiene Data'!G157))="","",OFFSET('Hygiene Data'!$G$12,0,10*ROW('Hygiene Data'!G157)))</f>
        <v/>
      </c>
      <c r="DZ163" s="369" t="str">
        <f ca="1">+IF(OFFSET('Hygiene Data'!$G$13,0,10*ROW('Hygiene Data'!G157))="","",OFFSET('Hygiene Data'!$G$13,0,10*ROW('Hygiene Data'!G157)))</f>
        <v/>
      </c>
      <c r="EA163" s="369" t="str">
        <f ca="1">+IF(OFFSET('Hygiene Data'!$H$11,0,10*ROW('Hygiene Data'!H157))="","",OFFSET('Hygiene Data'!$H$11,0,10*ROW('Hygiene Data'!H157)))</f>
        <v/>
      </c>
      <c r="EB163" s="369" t="str">
        <f ca="1">+IF(OFFSET('Hygiene Data'!$H$12,0,10*ROW('Hygiene Data'!H157))="","",OFFSET('Hygiene Data'!$H$12,0,10*ROW('Hygiene Data'!H157)))</f>
        <v/>
      </c>
      <c r="EC163" s="369" t="str">
        <f ca="1">+IF(OFFSET('Hygiene Data'!$H$13,0,10*ROW('Hygiene Data'!H157))="","",OFFSET('Hygiene Data'!$H$13,0,10*ROW('Hygiene Data'!H157)))</f>
        <v/>
      </c>
      <c r="ED163" s="369" t="str">
        <f ca="1">+IF(OFFSET('Hygiene Data'!$I$11,0,10*ROW('Hygiene Data'!I157))="","",OFFSET('Hygiene Data'!$I$11,0,10*ROW('Hygiene Data'!I157)))</f>
        <v/>
      </c>
      <c r="EE163" s="369" t="str">
        <f ca="1">+IF(OFFSET('Hygiene Data'!$I$12,0,10*ROW('Hygiene Data'!I157))="","",OFFSET('Hygiene Data'!$I$12,0,10*ROW('Hygiene Data'!I157)))</f>
        <v/>
      </c>
      <c r="EF163" s="369" t="str">
        <f ca="1">+IF(OFFSET('Hygiene Data'!$I$13,0,10*ROW('Hygiene Data'!I157))="","",OFFSET('Hygiene Data'!$I$13,0,10*ROW('Hygiene Data'!I157)))</f>
        <v/>
      </c>
    </row>
    <row r="164" spans="1:136" x14ac:dyDescent="0.25">
      <c r="A164" s="478" t="str">
        <f ca="1">+IF(OFFSET('Water Data'!$B$2,0,10*ROW('Water Data'!E158))="","",OFFSET('Water Data'!$B$2,0,10*ROW('Water Data'!E158)))</f>
        <v/>
      </c>
      <c r="B164" s="47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5" t="str">
        <f t="shared" ca="1" si="2"/>
        <v/>
      </c>
      <c r="D164" s="50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9" t="str">
        <f ca="1">+IF(OFFSET('Water Data'!$D$27,0,10*ROW('Water Data'!D158))="","",OFFSET('Water Data'!$D$27,0,10*ROW('Water Data'!D158)))</f>
        <v/>
      </c>
      <c r="BT164" s="369" t="str">
        <f ca="1">+IF(OFFSET('Water Data'!$D$28,0,10*ROW('Water Data'!D158))="","",OFFSET('Water Data'!$D$28,0,10*ROW('Water Data'!D158)))</f>
        <v/>
      </c>
      <c r="BU164" s="369" t="str">
        <f ca="1">+IF(OFFSET('Water Data'!$D$29,0,10*ROW('Water Data'!D158))="","",OFFSET('Water Data'!$D$29,0,10*ROW('Water Data'!D158)))</f>
        <v/>
      </c>
      <c r="BV164" s="369" t="str">
        <f ca="1">+IF(OFFSET('Water Data'!$E$27,0,10*ROW('Water Data'!E158))="","",OFFSET('Water Data'!$E$27,0,10*ROW('Water Data'!E158)))</f>
        <v/>
      </c>
      <c r="BW164" s="369" t="str">
        <f ca="1">+IF(OFFSET('Water Data'!$E$28,0,10*ROW('Water Data'!E158))="","",OFFSET('Water Data'!$E$28,0,10*ROW('Water Data'!E158)))</f>
        <v/>
      </c>
      <c r="BX164" s="369" t="str">
        <f ca="1">+IF(OFFSET('Water Data'!$E$29,0,10*ROW('Water Data'!E158))="","",OFFSET('Water Data'!$E$29,0,10*ROW('Water Data'!E158)))</f>
        <v/>
      </c>
      <c r="BY164" s="369" t="str">
        <f ca="1">+IF(OFFSET('Water Data'!$F$27,0,10*ROW('Water Data'!F158))="","",OFFSET('Water Data'!$F$27,0,10*ROW('Water Data'!F158)))</f>
        <v/>
      </c>
      <c r="BZ164" s="369" t="str">
        <f ca="1">+IF(OFFSET('Water Data'!$F$28,0,10*ROW('Water Data'!F158))="","",OFFSET('Water Data'!$F$28,0,10*ROW('Water Data'!F158)))</f>
        <v/>
      </c>
      <c r="CA164" s="369" t="str">
        <f ca="1">+IF(OFFSET('Water Data'!$F$29,0,10*ROW('Water Data'!F158))="","",OFFSET('Water Data'!$F$29,0,10*ROW('Water Data'!F158)))</f>
        <v/>
      </c>
      <c r="CB164" s="369" t="str">
        <f ca="1">+IF(OFFSET('Water Data'!$G$27,0,10*ROW('Water Data'!G158))="","",OFFSET('Water Data'!$G$27,0,10*ROW('Water Data'!G158)))</f>
        <v/>
      </c>
      <c r="CC164" s="369" t="str">
        <f ca="1">+IF(OFFSET('Water Data'!$G$28,0,10*ROW('Water Data'!G158))="","",OFFSET('Water Data'!$G$28,0,10*ROW('Water Data'!G158)))</f>
        <v/>
      </c>
      <c r="CD164" s="369" t="str">
        <f ca="1">+IF(OFFSET('Water Data'!$G$29,0,10*ROW('Water Data'!G158))="","",OFFSET('Water Data'!$G$29,0,10*ROW('Water Data'!G158)))</f>
        <v/>
      </c>
      <c r="CE164" s="369" t="str">
        <f ca="1">+IF(OFFSET('Water Data'!$H$27,0,10*ROW('Water Data'!H158))="","",OFFSET('Water Data'!$H$27,0,10*ROW('Water Data'!H158)))</f>
        <v/>
      </c>
      <c r="CF164" s="369" t="str">
        <f ca="1">+IF(OFFSET('Water Data'!$H$28,0,10*ROW('Water Data'!H158))="","",OFFSET('Water Data'!$H$28,0,10*ROW('Water Data'!H158)))</f>
        <v/>
      </c>
      <c r="CG164" s="369" t="str">
        <f ca="1">+IF(OFFSET('Water Data'!$H$29,0,10*ROW('Water Data'!H158))="","",OFFSET('Water Data'!$H$29,0,10*ROW('Water Data'!H158)))</f>
        <v/>
      </c>
      <c r="CH164" s="369" t="str">
        <f ca="1">+IF(OFFSET('Water Data'!$I$27,0,10*ROW('Water Data'!I158))="","",OFFSET('Water Data'!$I$27,0,10*ROW('Water Data'!I158)))</f>
        <v/>
      </c>
      <c r="CI164" s="369" t="str">
        <f ca="1">+IF(OFFSET('Water Data'!$I$28,0,10*ROW('Water Data'!I158))="","",OFFSET('Water Data'!$I$28,0,10*ROW('Water Data'!I158)))</f>
        <v/>
      </c>
      <c r="CJ164" s="369" t="str">
        <f ca="1">+IF(OFFSET('Water Data'!$I$29,0,10*ROW('Water Data'!I158))="","",OFFSET('Water Data'!$I$29,0,10*ROW('Water Data'!I158)))</f>
        <v/>
      </c>
      <c r="CK164" s="369" t="str">
        <f ca="1">+IF(OFFSET('Sanitation Data'!$D$28,0,10*ROW('Sanitation Data'!D158))="","",OFFSET('Sanitation Data'!$D$28,0,10*ROW('Sanitation Data'!D158)))</f>
        <v/>
      </c>
      <c r="CL164" s="369" t="str">
        <f ca="1">+IF(OFFSET('Sanitation Data'!$D$29,0,10*ROW('Sanitation Data'!D158))="","",OFFSET('Sanitation Data'!$D$29,0,10*ROW('Sanitation Data'!D158)))</f>
        <v/>
      </c>
      <c r="CM164" s="369" t="str">
        <f ca="1">+IF(OFFSET('Sanitation Data'!$D$30,0,10*ROW('Sanitation Data'!D158))="","",OFFSET('Sanitation Data'!$D$30,0,10*ROW('Sanitation Data'!D158)))</f>
        <v/>
      </c>
      <c r="CN164" s="369" t="str">
        <f ca="1">+IF(OFFSET('Sanitation Data'!$D$31,0,10*ROW('Sanitation Data'!D158))="","",OFFSET('Sanitation Data'!$D$31,0,10*ROW('Sanitation Data'!D158)))</f>
        <v/>
      </c>
      <c r="CO164" s="369" t="str">
        <f ca="1">+IF(OFFSET('Sanitation Data'!$D$32,0,10*ROW('Sanitation Data'!D158))="","",OFFSET('Sanitation Data'!$D$32,0,10*ROW('Sanitation Data'!D158)))</f>
        <v/>
      </c>
      <c r="CP164" s="369" t="str">
        <f ca="1">+IF(OFFSET('Sanitation Data'!$E$28,0,10*ROW('Sanitation Data'!E158))="","",OFFSET('Sanitation Data'!$E$28,0,10*ROW('Sanitation Data'!E158)))</f>
        <v/>
      </c>
      <c r="CQ164" s="369" t="str">
        <f ca="1">+IF(OFFSET('Sanitation Data'!$E$29,0,10*ROW('Sanitation Data'!E158))="","",OFFSET('Sanitation Data'!$E$29,0,10*ROW('Sanitation Data'!E158)))</f>
        <v/>
      </c>
      <c r="CR164" s="369" t="str">
        <f ca="1">+IF(OFFSET('Sanitation Data'!$E$30,0,10*ROW('Sanitation Data'!E158))="","",OFFSET('Sanitation Data'!$E$30,0,10*ROW('Sanitation Data'!E158)))</f>
        <v/>
      </c>
      <c r="CS164" s="369" t="str">
        <f ca="1">+IF(OFFSET('Sanitation Data'!$E$31,0,10*ROW('Sanitation Data'!E158))="","",OFFSET('Sanitation Data'!$E$31,0,10*ROW('Sanitation Data'!E158)))</f>
        <v/>
      </c>
      <c r="CT164" s="369" t="str">
        <f ca="1">+IF(OFFSET('Sanitation Data'!$E$32,0,10*ROW('Sanitation Data'!E158))="","",OFFSET('Sanitation Data'!$E$32,0,10*ROW('Sanitation Data'!E158)))</f>
        <v/>
      </c>
      <c r="CU164" s="369" t="str">
        <f ca="1">+IF(OFFSET('Sanitation Data'!$F$28,0,10*ROW('Sanitation Data'!F158))="","",OFFSET('Sanitation Data'!$F$28,0,10*ROW('Sanitation Data'!F158)))</f>
        <v/>
      </c>
      <c r="CV164" s="369" t="str">
        <f ca="1">+IF(OFFSET('Sanitation Data'!$F$29,0,10*ROW('Sanitation Data'!F158))="","",OFFSET('Sanitation Data'!$F$29,0,10*ROW('Sanitation Data'!F158)))</f>
        <v/>
      </c>
      <c r="CW164" s="369" t="str">
        <f ca="1">+IF(OFFSET('Sanitation Data'!$F$30,0,10*ROW('Sanitation Data'!F158))="","",OFFSET('Sanitation Data'!$F$30,0,10*ROW('Sanitation Data'!F158)))</f>
        <v/>
      </c>
      <c r="CX164" s="369" t="str">
        <f ca="1">+IF(OFFSET('Sanitation Data'!$F$31,0,10*ROW('Sanitation Data'!F158))="","",OFFSET('Sanitation Data'!$F$31,0,10*ROW('Sanitation Data'!F158)))</f>
        <v/>
      </c>
      <c r="CY164" s="369" t="str">
        <f ca="1">+IF(OFFSET('Sanitation Data'!$F$32,0,10*ROW('Sanitation Data'!F158))="","",OFFSET('Sanitation Data'!$F$32,0,10*ROW('Sanitation Data'!F158)))</f>
        <v/>
      </c>
      <c r="CZ164" s="369" t="str">
        <f ca="1">+IF(OFFSET('Sanitation Data'!$G$28,0,10*ROW('Sanitation Data'!G158))="","",OFFSET('Sanitation Data'!$G$28,0,10*ROW('Sanitation Data'!G158)))</f>
        <v/>
      </c>
      <c r="DA164" s="369" t="str">
        <f ca="1">+IF(OFFSET('Sanitation Data'!$G$29,0,10*ROW('Sanitation Data'!G158))="","",OFFSET('Sanitation Data'!$G$29,0,10*ROW('Sanitation Data'!G158)))</f>
        <v/>
      </c>
      <c r="DB164" s="369" t="str">
        <f ca="1">+IF(OFFSET('Sanitation Data'!$G$30,0,10*ROW('Sanitation Data'!G158))="","",OFFSET('Sanitation Data'!$G$30,0,10*ROW('Sanitation Data'!G158)))</f>
        <v/>
      </c>
      <c r="DC164" s="369" t="str">
        <f ca="1">+IF(OFFSET('Sanitation Data'!$G$31,0,10*ROW('Sanitation Data'!G158))="","",OFFSET('Sanitation Data'!$G$31,0,10*ROW('Sanitation Data'!G158)))</f>
        <v/>
      </c>
      <c r="DD164" s="369" t="str">
        <f ca="1">+IF(OFFSET('Sanitation Data'!$G$32,0,10*ROW('Sanitation Data'!G158))="","",OFFSET('Sanitation Data'!$G$32,0,10*ROW('Sanitation Data'!G158)))</f>
        <v/>
      </c>
      <c r="DE164" s="369" t="str">
        <f ca="1">+IF(OFFSET('Sanitation Data'!$H$28,0,10*ROW('Sanitation Data'!H158))="","",OFFSET('Sanitation Data'!$H$28,0,10*ROW('Sanitation Data'!H158)))</f>
        <v/>
      </c>
      <c r="DF164" s="369" t="str">
        <f ca="1">+IF(OFFSET('Sanitation Data'!$H$29,0,10*ROW('Sanitation Data'!H158))="","",OFFSET('Sanitation Data'!$H$29,0,10*ROW('Sanitation Data'!H158)))</f>
        <v/>
      </c>
      <c r="DG164" s="369" t="str">
        <f ca="1">+IF(OFFSET('Sanitation Data'!$H$30,0,10*ROW('Sanitation Data'!H158))="","",OFFSET('Sanitation Data'!$H$30,0,10*ROW('Sanitation Data'!H158)))</f>
        <v/>
      </c>
      <c r="DH164" s="369" t="str">
        <f ca="1">+IF(OFFSET('Sanitation Data'!$H$31,0,10*ROW('Sanitation Data'!H158))="","",OFFSET('Sanitation Data'!$H$31,0,10*ROW('Sanitation Data'!H158)))</f>
        <v/>
      </c>
      <c r="DI164" s="369" t="str">
        <f ca="1">+IF(OFFSET('Sanitation Data'!$H$32,0,10*ROW('Sanitation Data'!H158))="","",OFFSET('Sanitation Data'!$H$32,0,10*ROW('Sanitation Data'!H158)))</f>
        <v/>
      </c>
      <c r="DJ164" s="369" t="str">
        <f ca="1">+IF(OFFSET('Sanitation Data'!$I$28,0,10*ROW('Sanitation Data'!I158))="","",OFFSET('Sanitation Data'!$I$28,0,10*ROW('Sanitation Data'!I158)))</f>
        <v/>
      </c>
      <c r="DK164" s="369" t="str">
        <f ca="1">+IF(OFFSET('Sanitation Data'!$I$29,0,10*ROW('Sanitation Data'!I158))="","",OFFSET('Sanitation Data'!$I$29,0,10*ROW('Sanitation Data'!I158)))</f>
        <v/>
      </c>
      <c r="DL164" s="369" t="str">
        <f ca="1">+IF(OFFSET('Sanitation Data'!$I$30,0,10*ROW('Sanitation Data'!I158))="","",OFFSET('Sanitation Data'!$I$30,0,10*ROW('Sanitation Data'!I158)))</f>
        <v/>
      </c>
      <c r="DM164" s="369" t="str">
        <f ca="1">+IF(OFFSET('Sanitation Data'!$I$31,0,10*ROW('Sanitation Data'!I158))="","",OFFSET('Sanitation Data'!$I$31,0,10*ROW('Sanitation Data'!I158)))</f>
        <v/>
      </c>
      <c r="DN164" s="369" t="str">
        <f ca="1">+IF(OFFSET('Sanitation Data'!$I$32,0,10*ROW('Sanitation Data'!I158))="","",OFFSET('Sanitation Data'!$I$32,0,10*ROW('Sanitation Data'!I158)))</f>
        <v/>
      </c>
      <c r="DO164" s="369" t="str">
        <f ca="1">+IF(OFFSET('Hygiene Data'!$D$11,0,10*ROW('Hygiene Data'!D158))="","",OFFSET('Hygiene Data'!$D$11,0,10*ROW('Hygiene Data'!D158)))</f>
        <v/>
      </c>
      <c r="DP164" s="369" t="str">
        <f ca="1">+IF(OFFSET('Hygiene Data'!$D$12,0,10*ROW('Hygiene Data'!D158))="","",OFFSET('Hygiene Data'!$D$12,0,10*ROW('Hygiene Data'!D158)))</f>
        <v/>
      </c>
      <c r="DQ164" s="369" t="str">
        <f ca="1">+IF(OFFSET('Hygiene Data'!$D$13,0,10*ROW('Hygiene Data'!D158))="","",OFFSET('Hygiene Data'!$D$13,0,10*ROW('Hygiene Data'!D158)))</f>
        <v/>
      </c>
      <c r="DR164" s="369" t="str">
        <f ca="1">+IF(OFFSET('Hygiene Data'!$E$11,0,10*ROW('Hygiene Data'!E158))="","",OFFSET('Hygiene Data'!$E$11,0,10*ROW('Hygiene Data'!E158)))</f>
        <v/>
      </c>
      <c r="DS164" s="369" t="str">
        <f ca="1">+IF(OFFSET('Hygiene Data'!$E$12,0,10*ROW('Hygiene Data'!E158))="","",OFFSET('Hygiene Data'!$E$12,0,10*ROW('Hygiene Data'!E158)))</f>
        <v/>
      </c>
      <c r="DT164" s="369" t="str">
        <f ca="1">+IF(OFFSET('Hygiene Data'!$E$13,0,10*ROW('Hygiene Data'!E158))="","",OFFSET('Hygiene Data'!$E$13,0,10*ROW('Hygiene Data'!E158)))</f>
        <v/>
      </c>
      <c r="DU164" s="369" t="str">
        <f ca="1">+IF(OFFSET('Hygiene Data'!$F$11,0,10*ROW('Hygiene Data'!F158))="","",OFFSET('Hygiene Data'!$F$11,0,10*ROW('Hygiene Data'!F158)))</f>
        <v/>
      </c>
      <c r="DV164" s="369" t="str">
        <f ca="1">+IF(OFFSET('Hygiene Data'!$F$12,0,10*ROW('Hygiene Data'!F158))="","",OFFSET('Hygiene Data'!$F$12,0,10*ROW('Hygiene Data'!F158)))</f>
        <v/>
      </c>
      <c r="DW164" s="369" t="str">
        <f ca="1">+IF(OFFSET('Hygiene Data'!$F$13,0,10*ROW('Hygiene Data'!F158))="","",OFFSET('Hygiene Data'!$F$13,0,10*ROW('Hygiene Data'!F158)))</f>
        <v/>
      </c>
      <c r="DX164" s="369" t="str">
        <f ca="1">+IF(OFFSET('Hygiene Data'!$G$11,0,10*ROW('Hygiene Data'!G158))="","",OFFSET('Hygiene Data'!$G$11,0,10*ROW('Hygiene Data'!G158)))</f>
        <v/>
      </c>
      <c r="DY164" s="369" t="str">
        <f ca="1">+IF(OFFSET('Hygiene Data'!$G$12,0,10*ROW('Hygiene Data'!G158))="","",OFFSET('Hygiene Data'!$G$12,0,10*ROW('Hygiene Data'!G158)))</f>
        <v/>
      </c>
      <c r="DZ164" s="369" t="str">
        <f ca="1">+IF(OFFSET('Hygiene Data'!$G$13,0,10*ROW('Hygiene Data'!G158))="","",OFFSET('Hygiene Data'!$G$13,0,10*ROW('Hygiene Data'!G158)))</f>
        <v/>
      </c>
      <c r="EA164" s="369" t="str">
        <f ca="1">+IF(OFFSET('Hygiene Data'!$H$11,0,10*ROW('Hygiene Data'!H158))="","",OFFSET('Hygiene Data'!$H$11,0,10*ROW('Hygiene Data'!H158)))</f>
        <v/>
      </c>
      <c r="EB164" s="369" t="str">
        <f ca="1">+IF(OFFSET('Hygiene Data'!$H$12,0,10*ROW('Hygiene Data'!H158))="","",OFFSET('Hygiene Data'!$H$12,0,10*ROW('Hygiene Data'!H158)))</f>
        <v/>
      </c>
      <c r="EC164" s="369" t="str">
        <f ca="1">+IF(OFFSET('Hygiene Data'!$H$13,0,10*ROW('Hygiene Data'!H158))="","",OFFSET('Hygiene Data'!$H$13,0,10*ROW('Hygiene Data'!H158)))</f>
        <v/>
      </c>
      <c r="ED164" s="369" t="str">
        <f ca="1">+IF(OFFSET('Hygiene Data'!$I$11,0,10*ROW('Hygiene Data'!I158))="","",OFFSET('Hygiene Data'!$I$11,0,10*ROW('Hygiene Data'!I158)))</f>
        <v/>
      </c>
      <c r="EE164" s="369" t="str">
        <f ca="1">+IF(OFFSET('Hygiene Data'!$I$12,0,10*ROW('Hygiene Data'!I158))="","",OFFSET('Hygiene Data'!$I$12,0,10*ROW('Hygiene Data'!I158)))</f>
        <v/>
      </c>
      <c r="EF164" s="369" t="str">
        <f ca="1">+IF(OFFSET('Hygiene Data'!$I$13,0,10*ROW('Hygiene Data'!I158))="","",OFFSET('Hygiene Data'!$I$13,0,10*ROW('Hygiene Data'!I158)))</f>
        <v/>
      </c>
    </row>
    <row r="165" spans="1:136" x14ac:dyDescent="0.25">
      <c r="A165" s="478" t="str">
        <f ca="1">+IF(OFFSET('Water Data'!$B$2,0,10*ROW('Water Data'!E159))="","",OFFSET('Water Data'!$B$2,0,10*ROW('Water Data'!E159)))</f>
        <v/>
      </c>
      <c r="B165" s="47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5" t="str">
        <f t="shared" ca="1" si="2"/>
        <v/>
      </c>
      <c r="D165" s="50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9" t="str">
        <f ca="1">+IF(OFFSET('Water Data'!$D$27,0,10*ROW('Water Data'!D159))="","",OFFSET('Water Data'!$D$27,0,10*ROW('Water Data'!D159)))</f>
        <v/>
      </c>
      <c r="BT165" s="369" t="str">
        <f ca="1">+IF(OFFSET('Water Data'!$D$28,0,10*ROW('Water Data'!D159))="","",OFFSET('Water Data'!$D$28,0,10*ROW('Water Data'!D159)))</f>
        <v/>
      </c>
      <c r="BU165" s="369" t="str">
        <f ca="1">+IF(OFFSET('Water Data'!$D$29,0,10*ROW('Water Data'!D159))="","",OFFSET('Water Data'!$D$29,0,10*ROW('Water Data'!D159)))</f>
        <v/>
      </c>
      <c r="BV165" s="369" t="str">
        <f ca="1">+IF(OFFSET('Water Data'!$E$27,0,10*ROW('Water Data'!E159))="","",OFFSET('Water Data'!$E$27,0,10*ROW('Water Data'!E159)))</f>
        <v/>
      </c>
      <c r="BW165" s="369" t="str">
        <f ca="1">+IF(OFFSET('Water Data'!$E$28,0,10*ROW('Water Data'!E159))="","",OFFSET('Water Data'!$E$28,0,10*ROW('Water Data'!E159)))</f>
        <v/>
      </c>
      <c r="BX165" s="369" t="str">
        <f ca="1">+IF(OFFSET('Water Data'!$E$29,0,10*ROW('Water Data'!E159))="","",OFFSET('Water Data'!$E$29,0,10*ROW('Water Data'!E159)))</f>
        <v/>
      </c>
      <c r="BY165" s="369" t="str">
        <f ca="1">+IF(OFFSET('Water Data'!$F$27,0,10*ROW('Water Data'!F159))="","",OFFSET('Water Data'!$F$27,0,10*ROW('Water Data'!F159)))</f>
        <v/>
      </c>
      <c r="BZ165" s="369" t="str">
        <f ca="1">+IF(OFFSET('Water Data'!$F$28,0,10*ROW('Water Data'!F159))="","",OFFSET('Water Data'!$F$28,0,10*ROW('Water Data'!F159)))</f>
        <v/>
      </c>
      <c r="CA165" s="369" t="str">
        <f ca="1">+IF(OFFSET('Water Data'!$F$29,0,10*ROW('Water Data'!F159))="","",OFFSET('Water Data'!$F$29,0,10*ROW('Water Data'!F159)))</f>
        <v/>
      </c>
      <c r="CB165" s="369" t="str">
        <f ca="1">+IF(OFFSET('Water Data'!$G$27,0,10*ROW('Water Data'!G159))="","",OFFSET('Water Data'!$G$27,0,10*ROW('Water Data'!G159)))</f>
        <v/>
      </c>
      <c r="CC165" s="369" t="str">
        <f ca="1">+IF(OFFSET('Water Data'!$G$28,0,10*ROW('Water Data'!G159))="","",OFFSET('Water Data'!$G$28,0,10*ROW('Water Data'!G159)))</f>
        <v/>
      </c>
      <c r="CD165" s="369" t="str">
        <f ca="1">+IF(OFFSET('Water Data'!$G$29,0,10*ROW('Water Data'!G159))="","",OFFSET('Water Data'!$G$29,0,10*ROW('Water Data'!G159)))</f>
        <v/>
      </c>
      <c r="CE165" s="369" t="str">
        <f ca="1">+IF(OFFSET('Water Data'!$H$27,0,10*ROW('Water Data'!H159))="","",OFFSET('Water Data'!$H$27,0,10*ROW('Water Data'!H159)))</f>
        <v/>
      </c>
      <c r="CF165" s="369" t="str">
        <f ca="1">+IF(OFFSET('Water Data'!$H$28,0,10*ROW('Water Data'!H159))="","",OFFSET('Water Data'!$H$28,0,10*ROW('Water Data'!H159)))</f>
        <v/>
      </c>
      <c r="CG165" s="369" t="str">
        <f ca="1">+IF(OFFSET('Water Data'!$H$29,0,10*ROW('Water Data'!H159))="","",OFFSET('Water Data'!$H$29,0,10*ROW('Water Data'!H159)))</f>
        <v/>
      </c>
      <c r="CH165" s="369" t="str">
        <f ca="1">+IF(OFFSET('Water Data'!$I$27,0,10*ROW('Water Data'!I159))="","",OFFSET('Water Data'!$I$27,0,10*ROW('Water Data'!I159)))</f>
        <v/>
      </c>
      <c r="CI165" s="369" t="str">
        <f ca="1">+IF(OFFSET('Water Data'!$I$28,0,10*ROW('Water Data'!I159))="","",OFFSET('Water Data'!$I$28,0,10*ROW('Water Data'!I159)))</f>
        <v/>
      </c>
      <c r="CJ165" s="369" t="str">
        <f ca="1">+IF(OFFSET('Water Data'!$I$29,0,10*ROW('Water Data'!I159))="","",OFFSET('Water Data'!$I$29,0,10*ROW('Water Data'!I159)))</f>
        <v/>
      </c>
      <c r="CK165" s="369" t="str">
        <f ca="1">+IF(OFFSET('Sanitation Data'!$D$28,0,10*ROW('Sanitation Data'!D159))="","",OFFSET('Sanitation Data'!$D$28,0,10*ROW('Sanitation Data'!D159)))</f>
        <v/>
      </c>
      <c r="CL165" s="369" t="str">
        <f ca="1">+IF(OFFSET('Sanitation Data'!$D$29,0,10*ROW('Sanitation Data'!D159))="","",OFFSET('Sanitation Data'!$D$29,0,10*ROW('Sanitation Data'!D159)))</f>
        <v/>
      </c>
      <c r="CM165" s="369" t="str">
        <f ca="1">+IF(OFFSET('Sanitation Data'!$D$30,0,10*ROW('Sanitation Data'!D159))="","",OFFSET('Sanitation Data'!$D$30,0,10*ROW('Sanitation Data'!D159)))</f>
        <v/>
      </c>
      <c r="CN165" s="369" t="str">
        <f ca="1">+IF(OFFSET('Sanitation Data'!$D$31,0,10*ROW('Sanitation Data'!D159))="","",OFFSET('Sanitation Data'!$D$31,0,10*ROW('Sanitation Data'!D159)))</f>
        <v/>
      </c>
      <c r="CO165" s="369" t="str">
        <f ca="1">+IF(OFFSET('Sanitation Data'!$D$32,0,10*ROW('Sanitation Data'!D159))="","",OFFSET('Sanitation Data'!$D$32,0,10*ROW('Sanitation Data'!D159)))</f>
        <v/>
      </c>
      <c r="CP165" s="369" t="str">
        <f ca="1">+IF(OFFSET('Sanitation Data'!$E$28,0,10*ROW('Sanitation Data'!E159))="","",OFFSET('Sanitation Data'!$E$28,0,10*ROW('Sanitation Data'!E159)))</f>
        <v/>
      </c>
      <c r="CQ165" s="369" t="str">
        <f ca="1">+IF(OFFSET('Sanitation Data'!$E$29,0,10*ROW('Sanitation Data'!E159))="","",OFFSET('Sanitation Data'!$E$29,0,10*ROW('Sanitation Data'!E159)))</f>
        <v/>
      </c>
      <c r="CR165" s="369" t="str">
        <f ca="1">+IF(OFFSET('Sanitation Data'!$E$30,0,10*ROW('Sanitation Data'!E159))="","",OFFSET('Sanitation Data'!$E$30,0,10*ROW('Sanitation Data'!E159)))</f>
        <v/>
      </c>
      <c r="CS165" s="369" t="str">
        <f ca="1">+IF(OFFSET('Sanitation Data'!$E$31,0,10*ROW('Sanitation Data'!E159))="","",OFFSET('Sanitation Data'!$E$31,0,10*ROW('Sanitation Data'!E159)))</f>
        <v/>
      </c>
      <c r="CT165" s="369" t="str">
        <f ca="1">+IF(OFFSET('Sanitation Data'!$E$32,0,10*ROW('Sanitation Data'!E159))="","",OFFSET('Sanitation Data'!$E$32,0,10*ROW('Sanitation Data'!E159)))</f>
        <v/>
      </c>
      <c r="CU165" s="369" t="str">
        <f ca="1">+IF(OFFSET('Sanitation Data'!$F$28,0,10*ROW('Sanitation Data'!F159))="","",OFFSET('Sanitation Data'!$F$28,0,10*ROW('Sanitation Data'!F159)))</f>
        <v/>
      </c>
      <c r="CV165" s="369" t="str">
        <f ca="1">+IF(OFFSET('Sanitation Data'!$F$29,0,10*ROW('Sanitation Data'!F159))="","",OFFSET('Sanitation Data'!$F$29,0,10*ROW('Sanitation Data'!F159)))</f>
        <v/>
      </c>
      <c r="CW165" s="369" t="str">
        <f ca="1">+IF(OFFSET('Sanitation Data'!$F$30,0,10*ROW('Sanitation Data'!F159))="","",OFFSET('Sanitation Data'!$F$30,0,10*ROW('Sanitation Data'!F159)))</f>
        <v/>
      </c>
      <c r="CX165" s="369" t="str">
        <f ca="1">+IF(OFFSET('Sanitation Data'!$F$31,0,10*ROW('Sanitation Data'!F159))="","",OFFSET('Sanitation Data'!$F$31,0,10*ROW('Sanitation Data'!F159)))</f>
        <v/>
      </c>
      <c r="CY165" s="369" t="str">
        <f ca="1">+IF(OFFSET('Sanitation Data'!$F$32,0,10*ROW('Sanitation Data'!F159))="","",OFFSET('Sanitation Data'!$F$32,0,10*ROW('Sanitation Data'!F159)))</f>
        <v/>
      </c>
      <c r="CZ165" s="369" t="str">
        <f ca="1">+IF(OFFSET('Sanitation Data'!$G$28,0,10*ROW('Sanitation Data'!G159))="","",OFFSET('Sanitation Data'!$G$28,0,10*ROW('Sanitation Data'!G159)))</f>
        <v/>
      </c>
      <c r="DA165" s="369" t="str">
        <f ca="1">+IF(OFFSET('Sanitation Data'!$G$29,0,10*ROW('Sanitation Data'!G159))="","",OFFSET('Sanitation Data'!$G$29,0,10*ROW('Sanitation Data'!G159)))</f>
        <v/>
      </c>
      <c r="DB165" s="369" t="str">
        <f ca="1">+IF(OFFSET('Sanitation Data'!$G$30,0,10*ROW('Sanitation Data'!G159))="","",OFFSET('Sanitation Data'!$G$30,0,10*ROW('Sanitation Data'!G159)))</f>
        <v/>
      </c>
      <c r="DC165" s="369" t="str">
        <f ca="1">+IF(OFFSET('Sanitation Data'!$G$31,0,10*ROW('Sanitation Data'!G159))="","",OFFSET('Sanitation Data'!$G$31,0,10*ROW('Sanitation Data'!G159)))</f>
        <v/>
      </c>
      <c r="DD165" s="369" t="str">
        <f ca="1">+IF(OFFSET('Sanitation Data'!$G$32,0,10*ROW('Sanitation Data'!G159))="","",OFFSET('Sanitation Data'!$G$32,0,10*ROW('Sanitation Data'!G159)))</f>
        <v/>
      </c>
      <c r="DE165" s="369" t="str">
        <f ca="1">+IF(OFFSET('Sanitation Data'!$H$28,0,10*ROW('Sanitation Data'!H159))="","",OFFSET('Sanitation Data'!$H$28,0,10*ROW('Sanitation Data'!H159)))</f>
        <v/>
      </c>
      <c r="DF165" s="369" t="str">
        <f ca="1">+IF(OFFSET('Sanitation Data'!$H$29,0,10*ROW('Sanitation Data'!H159))="","",OFFSET('Sanitation Data'!$H$29,0,10*ROW('Sanitation Data'!H159)))</f>
        <v/>
      </c>
      <c r="DG165" s="369" t="str">
        <f ca="1">+IF(OFFSET('Sanitation Data'!$H$30,0,10*ROW('Sanitation Data'!H159))="","",OFFSET('Sanitation Data'!$H$30,0,10*ROW('Sanitation Data'!H159)))</f>
        <v/>
      </c>
      <c r="DH165" s="369" t="str">
        <f ca="1">+IF(OFFSET('Sanitation Data'!$H$31,0,10*ROW('Sanitation Data'!H159))="","",OFFSET('Sanitation Data'!$H$31,0,10*ROW('Sanitation Data'!H159)))</f>
        <v/>
      </c>
      <c r="DI165" s="369" t="str">
        <f ca="1">+IF(OFFSET('Sanitation Data'!$H$32,0,10*ROW('Sanitation Data'!H159))="","",OFFSET('Sanitation Data'!$H$32,0,10*ROW('Sanitation Data'!H159)))</f>
        <v/>
      </c>
      <c r="DJ165" s="369" t="str">
        <f ca="1">+IF(OFFSET('Sanitation Data'!$I$28,0,10*ROW('Sanitation Data'!I159))="","",OFFSET('Sanitation Data'!$I$28,0,10*ROW('Sanitation Data'!I159)))</f>
        <v/>
      </c>
      <c r="DK165" s="369" t="str">
        <f ca="1">+IF(OFFSET('Sanitation Data'!$I$29,0,10*ROW('Sanitation Data'!I159))="","",OFFSET('Sanitation Data'!$I$29,0,10*ROW('Sanitation Data'!I159)))</f>
        <v/>
      </c>
      <c r="DL165" s="369" t="str">
        <f ca="1">+IF(OFFSET('Sanitation Data'!$I$30,0,10*ROW('Sanitation Data'!I159))="","",OFFSET('Sanitation Data'!$I$30,0,10*ROW('Sanitation Data'!I159)))</f>
        <v/>
      </c>
      <c r="DM165" s="369" t="str">
        <f ca="1">+IF(OFFSET('Sanitation Data'!$I$31,0,10*ROW('Sanitation Data'!I159))="","",OFFSET('Sanitation Data'!$I$31,0,10*ROW('Sanitation Data'!I159)))</f>
        <v/>
      </c>
      <c r="DN165" s="369" t="str">
        <f ca="1">+IF(OFFSET('Sanitation Data'!$I$32,0,10*ROW('Sanitation Data'!I159))="","",OFFSET('Sanitation Data'!$I$32,0,10*ROW('Sanitation Data'!I159)))</f>
        <v/>
      </c>
      <c r="DO165" s="369" t="str">
        <f ca="1">+IF(OFFSET('Hygiene Data'!$D$11,0,10*ROW('Hygiene Data'!D159))="","",OFFSET('Hygiene Data'!$D$11,0,10*ROW('Hygiene Data'!D159)))</f>
        <v/>
      </c>
      <c r="DP165" s="369" t="str">
        <f ca="1">+IF(OFFSET('Hygiene Data'!$D$12,0,10*ROW('Hygiene Data'!D159))="","",OFFSET('Hygiene Data'!$D$12,0,10*ROW('Hygiene Data'!D159)))</f>
        <v/>
      </c>
      <c r="DQ165" s="369" t="str">
        <f ca="1">+IF(OFFSET('Hygiene Data'!$D$13,0,10*ROW('Hygiene Data'!D159))="","",OFFSET('Hygiene Data'!$D$13,0,10*ROW('Hygiene Data'!D159)))</f>
        <v/>
      </c>
      <c r="DR165" s="369" t="str">
        <f ca="1">+IF(OFFSET('Hygiene Data'!$E$11,0,10*ROW('Hygiene Data'!E159))="","",OFFSET('Hygiene Data'!$E$11,0,10*ROW('Hygiene Data'!E159)))</f>
        <v/>
      </c>
      <c r="DS165" s="369" t="str">
        <f ca="1">+IF(OFFSET('Hygiene Data'!$E$12,0,10*ROW('Hygiene Data'!E159))="","",OFFSET('Hygiene Data'!$E$12,0,10*ROW('Hygiene Data'!E159)))</f>
        <v/>
      </c>
      <c r="DT165" s="369" t="str">
        <f ca="1">+IF(OFFSET('Hygiene Data'!$E$13,0,10*ROW('Hygiene Data'!E159))="","",OFFSET('Hygiene Data'!$E$13,0,10*ROW('Hygiene Data'!E159)))</f>
        <v/>
      </c>
      <c r="DU165" s="369" t="str">
        <f ca="1">+IF(OFFSET('Hygiene Data'!$F$11,0,10*ROW('Hygiene Data'!F159))="","",OFFSET('Hygiene Data'!$F$11,0,10*ROW('Hygiene Data'!F159)))</f>
        <v/>
      </c>
      <c r="DV165" s="369" t="str">
        <f ca="1">+IF(OFFSET('Hygiene Data'!$F$12,0,10*ROW('Hygiene Data'!F159))="","",OFFSET('Hygiene Data'!$F$12,0,10*ROW('Hygiene Data'!F159)))</f>
        <v/>
      </c>
      <c r="DW165" s="369" t="str">
        <f ca="1">+IF(OFFSET('Hygiene Data'!$F$13,0,10*ROW('Hygiene Data'!F159))="","",OFFSET('Hygiene Data'!$F$13,0,10*ROW('Hygiene Data'!F159)))</f>
        <v/>
      </c>
      <c r="DX165" s="369" t="str">
        <f ca="1">+IF(OFFSET('Hygiene Data'!$G$11,0,10*ROW('Hygiene Data'!G159))="","",OFFSET('Hygiene Data'!$G$11,0,10*ROW('Hygiene Data'!G159)))</f>
        <v/>
      </c>
      <c r="DY165" s="369" t="str">
        <f ca="1">+IF(OFFSET('Hygiene Data'!$G$12,0,10*ROW('Hygiene Data'!G159))="","",OFFSET('Hygiene Data'!$G$12,0,10*ROW('Hygiene Data'!G159)))</f>
        <v/>
      </c>
      <c r="DZ165" s="369" t="str">
        <f ca="1">+IF(OFFSET('Hygiene Data'!$G$13,0,10*ROW('Hygiene Data'!G159))="","",OFFSET('Hygiene Data'!$G$13,0,10*ROW('Hygiene Data'!G159)))</f>
        <v/>
      </c>
      <c r="EA165" s="369" t="str">
        <f ca="1">+IF(OFFSET('Hygiene Data'!$H$11,0,10*ROW('Hygiene Data'!H159))="","",OFFSET('Hygiene Data'!$H$11,0,10*ROW('Hygiene Data'!H159)))</f>
        <v/>
      </c>
      <c r="EB165" s="369" t="str">
        <f ca="1">+IF(OFFSET('Hygiene Data'!$H$12,0,10*ROW('Hygiene Data'!H159))="","",OFFSET('Hygiene Data'!$H$12,0,10*ROW('Hygiene Data'!H159)))</f>
        <v/>
      </c>
      <c r="EC165" s="369" t="str">
        <f ca="1">+IF(OFFSET('Hygiene Data'!$H$13,0,10*ROW('Hygiene Data'!H159))="","",OFFSET('Hygiene Data'!$H$13,0,10*ROW('Hygiene Data'!H159)))</f>
        <v/>
      </c>
      <c r="ED165" s="369" t="str">
        <f ca="1">+IF(OFFSET('Hygiene Data'!$I$11,0,10*ROW('Hygiene Data'!I159))="","",OFFSET('Hygiene Data'!$I$11,0,10*ROW('Hygiene Data'!I159)))</f>
        <v/>
      </c>
      <c r="EE165" s="369" t="str">
        <f ca="1">+IF(OFFSET('Hygiene Data'!$I$12,0,10*ROW('Hygiene Data'!I159))="","",OFFSET('Hygiene Data'!$I$12,0,10*ROW('Hygiene Data'!I159)))</f>
        <v/>
      </c>
      <c r="EF165" s="369" t="str">
        <f ca="1">+IF(OFFSET('Hygiene Data'!$I$13,0,10*ROW('Hygiene Data'!I159))="","",OFFSET('Hygiene Data'!$I$13,0,10*ROW('Hygiene Data'!I159)))</f>
        <v/>
      </c>
    </row>
    <row r="166" spans="1:136" x14ac:dyDescent="0.25">
      <c r="A166" s="478" t="str">
        <f ca="1">+IF(OFFSET('Water Data'!$B$2,0,10*ROW('Water Data'!E160))="","",OFFSET('Water Data'!$B$2,0,10*ROW('Water Data'!E160)))</f>
        <v/>
      </c>
      <c r="B166" s="47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5" t="str">
        <f t="shared" ca="1" si="2"/>
        <v/>
      </c>
      <c r="D166" s="50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9" t="str">
        <f ca="1">+IF(OFFSET('Water Data'!$D$27,0,10*ROW('Water Data'!D160))="","",OFFSET('Water Data'!$D$27,0,10*ROW('Water Data'!D160)))</f>
        <v/>
      </c>
      <c r="BT166" s="369" t="str">
        <f ca="1">+IF(OFFSET('Water Data'!$D$28,0,10*ROW('Water Data'!D160))="","",OFFSET('Water Data'!$D$28,0,10*ROW('Water Data'!D160)))</f>
        <v/>
      </c>
      <c r="BU166" s="369" t="str">
        <f ca="1">+IF(OFFSET('Water Data'!$D$29,0,10*ROW('Water Data'!D160))="","",OFFSET('Water Data'!$D$29,0,10*ROW('Water Data'!D160)))</f>
        <v/>
      </c>
      <c r="BV166" s="369" t="str">
        <f ca="1">+IF(OFFSET('Water Data'!$E$27,0,10*ROW('Water Data'!E160))="","",OFFSET('Water Data'!$E$27,0,10*ROW('Water Data'!E160)))</f>
        <v/>
      </c>
      <c r="BW166" s="369" t="str">
        <f ca="1">+IF(OFFSET('Water Data'!$E$28,0,10*ROW('Water Data'!E160))="","",OFFSET('Water Data'!$E$28,0,10*ROW('Water Data'!E160)))</f>
        <v/>
      </c>
      <c r="BX166" s="369" t="str">
        <f ca="1">+IF(OFFSET('Water Data'!$E$29,0,10*ROW('Water Data'!E160))="","",OFFSET('Water Data'!$E$29,0,10*ROW('Water Data'!E160)))</f>
        <v/>
      </c>
      <c r="BY166" s="369" t="str">
        <f ca="1">+IF(OFFSET('Water Data'!$F$27,0,10*ROW('Water Data'!F160))="","",OFFSET('Water Data'!$F$27,0,10*ROW('Water Data'!F160)))</f>
        <v/>
      </c>
      <c r="BZ166" s="369" t="str">
        <f ca="1">+IF(OFFSET('Water Data'!$F$28,0,10*ROW('Water Data'!F160))="","",OFFSET('Water Data'!$F$28,0,10*ROW('Water Data'!F160)))</f>
        <v/>
      </c>
      <c r="CA166" s="369" t="str">
        <f ca="1">+IF(OFFSET('Water Data'!$F$29,0,10*ROW('Water Data'!F160))="","",OFFSET('Water Data'!$F$29,0,10*ROW('Water Data'!F160)))</f>
        <v/>
      </c>
      <c r="CB166" s="369" t="str">
        <f ca="1">+IF(OFFSET('Water Data'!$G$27,0,10*ROW('Water Data'!G160))="","",OFFSET('Water Data'!$G$27,0,10*ROW('Water Data'!G160)))</f>
        <v/>
      </c>
      <c r="CC166" s="369" t="str">
        <f ca="1">+IF(OFFSET('Water Data'!$G$28,0,10*ROW('Water Data'!G160))="","",OFFSET('Water Data'!$G$28,0,10*ROW('Water Data'!G160)))</f>
        <v/>
      </c>
      <c r="CD166" s="369" t="str">
        <f ca="1">+IF(OFFSET('Water Data'!$G$29,0,10*ROW('Water Data'!G160))="","",OFFSET('Water Data'!$G$29,0,10*ROW('Water Data'!G160)))</f>
        <v/>
      </c>
      <c r="CE166" s="369" t="str">
        <f ca="1">+IF(OFFSET('Water Data'!$H$27,0,10*ROW('Water Data'!H160))="","",OFFSET('Water Data'!$H$27,0,10*ROW('Water Data'!H160)))</f>
        <v/>
      </c>
      <c r="CF166" s="369" t="str">
        <f ca="1">+IF(OFFSET('Water Data'!$H$28,0,10*ROW('Water Data'!H160))="","",OFFSET('Water Data'!$H$28,0,10*ROW('Water Data'!H160)))</f>
        <v/>
      </c>
      <c r="CG166" s="369" t="str">
        <f ca="1">+IF(OFFSET('Water Data'!$H$29,0,10*ROW('Water Data'!H160))="","",OFFSET('Water Data'!$H$29,0,10*ROW('Water Data'!H160)))</f>
        <v/>
      </c>
      <c r="CH166" s="369" t="str">
        <f ca="1">+IF(OFFSET('Water Data'!$I$27,0,10*ROW('Water Data'!I160))="","",OFFSET('Water Data'!$I$27,0,10*ROW('Water Data'!I160)))</f>
        <v/>
      </c>
      <c r="CI166" s="369" t="str">
        <f ca="1">+IF(OFFSET('Water Data'!$I$28,0,10*ROW('Water Data'!I160))="","",OFFSET('Water Data'!$I$28,0,10*ROW('Water Data'!I160)))</f>
        <v/>
      </c>
      <c r="CJ166" s="369" t="str">
        <f ca="1">+IF(OFFSET('Water Data'!$I$29,0,10*ROW('Water Data'!I160))="","",OFFSET('Water Data'!$I$29,0,10*ROW('Water Data'!I160)))</f>
        <v/>
      </c>
      <c r="CK166" s="369" t="str">
        <f ca="1">+IF(OFFSET('Sanitation Data'!$D$28,0,10*ROW('Sanitation Data'!D160))="","",OFFSET('Sanitation Data'!$D$28,0,10*ROW('Sanitation Data'!D160)))</f>
        <v/>
      </c>
      <c r="CL166" s="369" t="str">
        <f ca="1">+IF(OFFSET('Sanitation Data'!$D$29,0,10*ROW('Sanitation Data'!D160))="","",OFFSET('Sanitation Data'!$D$29,0,10*ROW('Sanitation Data'!D160)))</f>
        <v/>
      </c>
      <c r="CM166" s="369" t="str">
        <f ca="1">+IF(OFFSET('Sanitation Data'!$D$30,0,10*ROW('Sanitation Data'!D160))="","",OFFSET('Sanitation Data'!$D$30,0,10*ROW('Sanitation Data'!D160)))</f>
        <v/>
      </c>
      <c r="CN166" s="369" t="str">
        <f ca="1">+IF(OFFSET('Sanitation Data'!$D$31,0,10*ROW('Sanitation Data'!D160))="","",OFFSET('Sanitation Data'!$D$31,0,10*ROW('Sanitation Data'!D160)))</f>
        <v/>
      </c>
      <c r="CO166" s="369" t="str">
        <f ca="1">+IF(OFFSET('Sanitation Data'!$D$32,0,10*ROW('Sanitation Data'!D160))="","",OFFSET('Sanitation Data'!$D$32,0,10*ROW('Sanitation Data'!D160)))</f>
        <v/>
      </c>
      <c r="CP166" s="369" t="str">
        <f ca="1">+IF(OFFSET('Sanitation Data'!$E$28,0,10*ROW('Sanitation Data'!E160))="","",OFFSET('Sanitation Data'!$E$28,0,10*ROW('Sanitation Data'!E160)))</f>
        <v/>
      </c>
      <c r="CQ166" s="369" t="str">
        <f ca="1">+IF(OFFSET('Sanitation Data'!$E$29,0,10*ROW('Sanitation Data'!E160))="","",OFFSET('Sanitation Data'!$E$29,0,10*ROW('Sanitation Data'!E160)))</f>
        <v/>
      </c>
      <c r="CR166" s="369" t="str">
        <f ca="1">+IF(OFFSET('Sanitation Data'!$E$30,0,10*ROW('Sanitation Data'!E160))="","",OFFSET('Sanitation Data'!$E$30,0,10*ROW('Sanitation Data'!E160)))</f>
        <v/>
      </c>
      <c r="CS166" s="369" t="str">
        <f ca="1">+IF(OFFSET('Sanitation Data'!$E$31,0,10*ROW('Sanitation Data'!E160))="","",OFFSET('Sanitation Data'!$E$31,0,10*ROW('Sanitation Data'!E160)))</f>
        <v/>
      </c>
      <c r="CT166" s="369" t="str">
        <f ca="1">+IF(OFFSET('Sanitation Data'!$E$32,0,10*ROW('Sanitation Data'!E160))="","",OFFSET('Sanitation Data'!$E$32,0,10*ROW('Sanitation Data'!E160)))</f>
        <v/>
      </c>
      <c r="CU166" s="369" t="str">
        <f ca="1">+IF(OFFSET('Sanitation Data'!$F$28,0,10*ROW('Sanitation Data'!F160))="","",OFFSET('Sanitation Data'!$F$28,0,10*ROW('Sanitation Data'!F160)))</f>
        <v/>
      </c>
      <c r="CV166" s="369" t="str">
        <f ca="1">+IF(OFFSET('Sanitation Data'!$F$29,0,10*ROW('Sanitation Data'!F160))="","",OFFSET('Sanitation Data'!$F$29,0,10*ROW('Sanitation Data'!F160)))</f>
        <v/>
      </c>
      <c r="CW166" s="369" t="str">
        <f ca="1">+IF(OFFSET('Sanitation Data'!$F$30,0,10*ROW('Sanitation Data'!F160))="","",OFFSET('Sanitation Data'!$F$30,0,10*ROW('Sanitation Data'!F160)))</f>
        <v/>
      </c>
      <c r="CX166" s="369" t="str">
        <f ca="1">+IF(OFFSET('Sanitation Data'!$F$31,0,10*ROW('Sanitation Data'!F160))="","",OFFSET('Sanitation Data'!$F$31,0,10*ROW('Sanitation Data'!F160)))</f>
        <v/>
      </c>
      <c r="CY166" s="369" t="str">
        <f ca="1">+IF(OFFSET('Sanitation Data'!$F$32,0,10*ROW('Sanitation Data'!F160))="","",OFFSET('Sanitation Data'!$F$32,0,10*ROW('Sanitation Data'!F160)))</f>
        <v/>
      </c>
      <c r="CZ166" s="369" t="str">
        <f ca="1">+IF(OFFSET('Sanitation Data'!$G$28,0,10*ROW('Sanitation Data'!G160))="","",OFFSET('Sanitation Data'!$G$28,0,10*ROW('Sanitation Data'!G160)))</f>
        <v/>
      </c>
      <c r="DA166" s="369" t="str">
        <f ca="1">+IF(OFFSET('Sanitation Data'!$G$29,0,10*ROW('Sanitation Data'!G160))="","",OFFSET('Sanitation Data'!$G$29,0,10*ROW('Sanitation Data'!G160)))</f>
        <v/>
      </c>
      <c r="DB166" s="369" t="str">
        <f ca="1">+IF(OFFSET('Sanitation Data'!$G$30,0,10*ROW('Sanitation Data'!G160))="","",OFFSET('Sanitation Data'!$G$30,0,10*ROW('Sanitation Data'!G160)))</f>
        <v/>
      </c>
      <c r="DC166" s="369" t="str">
        <f ca="1">+IF(OFFSET('Sanitation Data'!$G$31,0,10*ROW('Sanitation Data'!G160))="","",OFFSET('Sanitation Data'!$G$31,0,10*ROW('Sanitation Data'!G160)))</f>
        <v/>
      </c>
      <c r="DD166" s="369" t="str">
        <f ca="1">+IF(OFFSET('Sanitation Data'!$G$32,0,10*ROW('Sanitation Data'!G160))="","",OFFSET('Sanitation Data'!$G$32,0,10*ROW('Sanitation Data'!G160)))</f>
        <v/>
      </c>
      <c r="DE166" s="369" t="str">
        <f ca="1">+IF(OFFSET('Sanitation Data'!$H$28,0,10*ROW('Sanitation Data'!H160))="","",OFFSET('Sanitation Data'!$H$28,0,10*ROW('Sanitation Data'!H160)))</f>
        <v/>
      </c>
      <c r="DF166" s="369" t="str">
        <f ca="1">+IF(OFFSET('Sanitation Data'!$H$29,0,10*ROW('Sanitation Data'!H160))="","",OFFSET('Sanitation Data'!$H$29,0,10*ROW('Sanitation Data'!H160)))</f>
        <v/>
      </c>
      <c r="DG166" s="369" t="str">
        <f ca="1">+IF(OFFSET('Sanitation Data'!$H$30,0,10*ROW('Sanitation Data'!H160))="","",OFFSET('Sanitation Data'!$H$30,0,10*ROW('Sanitation Data'!H160)))</f>
        <v/>
      </c>
      <c r="DH166" s="369" t="str">
        <f ca="1">+IF(OFFSET('Sanitation Data'!$H$31,0,10*ROW('Sanitation Data'!H160))="","",OFFSET('Sanitation Data'!$H$31,0,10*ROW('Sanitation Data'!H160)))</f>
        <v/>
      </c>
      <c r="DI166" s="369" t="str">
        <f ca="1">+IF(OFFSET('Sanitation Data'!$H$32,0,10*ROW('Sanitation Data'!H160))="","",OFFSET('Sanitation Data'!$H$32,0,10*ROW('Sanitation Data'!H160)))</f>
        <v/>
      </c>
      <c r="DJ166" s="369" t="str">
        <f ca="1">+IF(OFFSET('Sanitation Data'!$I$28,0,10*ROW('Sanitation Data'!I160))="","",OFFSET('Sanitation Data'!$I$28,0,10*ROW('Sanitation Data'!I160)))</f>
        <v/>
      </c>
      <c r="DK166" s="369" t="str">
        <f ca="1">+IF(OFFSET('Sanitation Data'!$I$29,0,10*ROW('Sanitation Data'!I160))="","",OFFSET('Sanitation Data'!$I$29,0,10*ROW('Sanitation Data'!I160)))</f>
        <v/>
      </c>
      <c r="DL166" s="369" t="str">
        <f ca="1">+IF(OFFSET('Sanitation Data'!$I$30,0,10*ROW('Sanitation Data'!I160))="","",OFFSET('Sanitation Data'!$I$30,0,10*ROW('Sanitation Data'!I160)))</f>
        <v/>
      </c>
      <c r="DM166" s="369" t="str">
        <f ca="1">+IF(OFFSET('Sanitation Data'!$I$31,0,10*ROW('Sanitation Data'!I160))="","",OFFSET('Sanitation Data'!$I$31,0,10*ROW('Sanitation Data'!I160)))</f>
        <v/>
      </c>
      <c r="DN166" s="369" t="str">
        <f ca="1">+IF(OFFSET('Sanitation Data'!$I$32,0,10*ROW('Sanitation Data'!I160))="","",OFFSET('Sanitation Data'!$I$32,0,10*ROW('Sanitation Data'!I160)))</f>
        <v/>
      </c>
      <c r="DO166" s="369" t="str">
        <f ca="1">+IF(OFFSET('Hygiene Data'!$D$11,0,10*ROW('Hygiene Data'!D160))="","",OFFSET('Hygiene Data'!$D$11,0,10*ROW('Hygiene Data'!D160)))</f>
        <v/>
      </c>
      <c r="DP166" s="369" t="str">
        <f ca="1">+IF(OFFSET('Hygiene Data'!$D$12,0,10*ROW('Hygiene Data'!D160))="","",OFFSET('Hygiene Data'!$D$12,0,10*ROW('Hygiene Data'!D160)))</f>
        <v/>
      </c>
      <c r="DQ166" s="369" t="str">
        <f ca="1">+IF(OFFSET('Hygiene Data'!$D$13,0,10*ROW('Hygiene Data'!D160))="","",OFFSET('Hygiene Data'!$D$13,0,10*ROW('Hygiene Data'!D160)))</f>
        <v/>
      </c>
      <c r="DR166" s="369" t="str">
        <f ca="1">+IF(OFFSET('Hygiene Data'!$E$11,0,10*ROW('Hygiene Data'!E160))="","",OFFSET('Hygiene Data'!$E$11,0,10*ROW('Hygiene Data'!E160)))</f>
        <v/>
      </c>
      <c r="DS166" s="369" t="str">
        <f ca="1">+IF(OFFSET('Hygiene Data'!$E$12,0,10*ROW('Hygiene Data'!E160))="","",OFFSET('Hygiene Data'!$E$12,0,10*ROW('Hygiene Data'!E160)))</f>
        <v/>
      </c>
      <c r="DT166" s="369" t="str">
        <f ca="1">+IF(OFFSET('Hygiene Data'!$E$13,0,10*ROW('Hygiene Data'!E160))="","",OFFSET('Hygiene Data'!$E$13,0,10*ROW('Hygiene Data'!E160)))</f>
        <v/>
      </c>
      <c r="DU166" s="369" t="str">
        <f ca="1">+IF(OFFSET('Hygiene Data'!$F$11,0,10*ROW('Hygiene Data'!F160))="","",OFFSET('Hygiene Data'!$F$11,0,10*ROW('Hygiene Data'!F160)))</f>
        <v/>
      </c>
      <c r="DV166" s="369" t="str">
        <f ca="1">+IF(OFFSET('Hygiene Data'!$F$12,0,10*ROW('Hygiene Data'!F160))="","",OFFSET('Hygiene Data'!$F$12,0,10*ROW('Hygiene Data'!F160)))</f>
        <v/>
      </c>
      <c r="DW166" s="369" t="str">
        <f ca="1">+IF(OFFSET('Hygiene Data'!$F$13,0,10*ROW('Hygiene Data'!F160))="","",OFFSET('Hygiene Data'!$F$13,0,10*ROW('Hygiene Data'!F160)))</f>
        <v/>
      </c>
      <c r="DX166" s="369" t="str">
        <f ca="1">+IF(OFFSET('Hygiene Data'!$G$11,0,10*ROW('Hygiene Data'!G160))="","",OFFSET('Hygiene Data'!$G$11,0,10*ROW('Hygiene Data'!G160)))</f>
        <v/>
      </c>
      <c r="DY166" s="369" t="str">
        <f ca="1">+IF(OFFSET('Hygiene Data'!$G$12,0,10*ROW('Hygiene Data'!G160))="","",OFFSET('Hygiene Data'!$G$12,0,10*ROW('Hygiene Data'!G160)))</f>
        <v/>
      </c>
      <c r="DZ166" s="369" t="str">
        <f ca="1">+IF(OFFSET('Hygiene Data'!$G$13,0,10*ROW('Hygiene Data'!G160))="","",OFFSET('Hygiene Data'!$G$13,0,10*ROW('Hygiene Data'!G160)))</f>
        <v/>
      </c>
      <c r="EA166" s="369" t="str">
        <f ca="1">+IF(OFFSET('Hygiene Data'!$H$11,0,10*ROW('Hygiene Data'!H160))="","",OFFSET('Hygiene Data'!$H$11,0,10*ROW('Hygiene Data'!H160)))</f>
        <v/>
      </c>
      <c r="EB166" s="369" t="str">
        <f ca="1">+IF(OFFSET('Hygiene Data'!$H$12,0,10*ROW('Hygiene Data'!H160))="","",OFFSET('Hygiene Data'!$H$12,0,10*ROW('Hygiene Data'!H160)))</f>
        <v/>
      </c>
      <c r="EC166" s="369" t="str">
        <f ca="1">+IF(OFFSET('Hygiene Data'!$H$13,0,10*ROW('Hygiene Data'!H160))="","",OFFSET('Hygiene Data'!$H$13,0,10*ROW('Hygiene Data'!H160)))</f>
        <v/>
      </c>
      <c r="ED166" s="369" t="str">
        <f ca="1">+IF(OFFSET('Hygiene Data'!$I$11,0,10*ROW('Hygiene Data'!I160))="","",OFFSET('Hygiene Data'!$I$11,0,10*ROW('Hygiene Data'!I160)))</f>
        <v/>
      </c>
      <c r="EE166" s="369" t="str">
        <f ca="1">+IF(OFFSET('Hygiene Data'!$I$12,0,10*ROW('Hygiene Data'!I160))="","",OFFSET('Hygiene Data'!$I$12,0,10*ROW('Hygiene Data'!I160)))</f>
        <v/>
      </c>
      <c r="EF166" s="369" t="str">
        <f ca="1">+IF(OFFSET('Hygiene Data'!$I$13,0,10*ROW('Hygiene Data'!I160))="","",OFFSET('Hygiene Data'!$I$13,0,10*ROW('Hygiene Data'!I160)))</f>
        <v/>
      </c>
    </row>
    <row r="167" spans="1:136" x14ac:dyDescent="0.25">
      <c r="A167" s="478" t="str">
        <f ca="1">+IF(OFFSET('Water Data'!$B$2,0,10*ROW('Water Data'!E161))="","",OFFSET('Water Data'!$B$2,0,10*ROW('Water Data'!E161)))</f>
        <v/>
      </c>
      <c r="B167" s="47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5" t="str">
        <f t="shared" ca="1" si="2"/>
        <v/>
      </c>
      <c r="D167" s="50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9" t="str">
        <f ca="1">+IF(OFFSET('Water Data'!$D$27,0,10*ROW('Water Data'!D161))="","",OFFSET('Water Data'!$D$27,0,10*ROW('Water Data'!D161)))</f>
        <v/>
      </c>
      <c r="BT167" s="369" t="str">
        <f ca="1">+IF(OFFSET('Water Data'!$D$28,0,10*ROW('Water Data'!D161))="","",OFFSET('Water Data'!$D$28,0,10*ROW('Water Data'!D161)))</f>
        <v/>
      </c>
      <c r="BU167" s="369" t="str">
        <f ca="1">+IF(OFFSET('Water Data'!$D$29,0,10*ROW('Water Data'!D161))="","",OFFSET('Water Data'!$D$29,0,10*ROW('Water Data'!D161)))</f>
        <v/>
      </c>
      <c r="BV167" s="369" t="str">
        <f ca="1">+IF(OFFSET('Water Data'!$E$27,0,10*ROW('Water Data'!E161))="","",OFFSET('Water Data'!$E$27,0,10*ROW('Water Data'!E161)))</f>
        <v/>
      </c>
      <c r="BW167" s="369" t="str">
        <f ca="1">+IF(OFFSET('Water Data'!$E$28,0,10*ROW('Water Data'!E161))="","",OFFSET('Water Data'!$E$28,0,10*ROW('Water Data'!E161)))</f>
        <v/>
      </c>
      <c r="BX167" s="369" t="str">
        <f ca="1">+IF(OFFSET('Water Data'!$E$29,0,10*ROW('Water Data'!E161))="","",OFFSET('Water Data'!$E$29,0,10*ROW('Water Data'!E161)))</f>
        <v/>
      </c>
      <c r="BY167" s="369" t="str">
        <f ca="1">+IF(OFFSET('Water Data'!$F$27,0,10*ROW('Water Data'!F161))="","",OFFSET('Water Data'!$F$27,0,10*ROW('Water Data'!F161)))</f>
        <v/>
      </c>
      <c r="BZ167" s="369" t="str">
        <f ca="1">+IF(OFFSET('Water Data'!$F$28,0,10*ROW('Water Data'!F161))="","",OFFSET('Water Data'!$F$28,0,10*ROW('Water Data'!F161)))</f>
        <v/>
      </c>
      <c r="CA167" s="369" t="str">
        <f ca="1">+IF(OFFSET('Water Data'!$F$29,0,10*ROW('Water Data'!F161))="","",OFFSET('Water Data'!$F$29,0,10*ROW('Water Data'!F161)))</f>
        <v/>
      </c>
      <c r="CB167" s="369" t="str">
        <f ca="1">+IF(OFFSET('Water Data'!$G$27,0,10*ROW('Water Data'!G161))="","",OFFSET('Water Data'!$G$27,0,10*ROW('Water Data'!G161)))</f>
        <v/>
      </c>
      <c r="CC167" s="369" t="str">
        <f ca="1">+IF(OFFSET('Water Data'!$G$28,0,10*ROW('Water Data'!G161))="","",OFFSET('Water Data'!$G$28,0,10*ROW('Water Data'!G161)))</f>
        <v/>
      </c>
      <c r="CD167" s="369" t="str">
        <f ca="1">+IF(OFFSET('Water Data'!$G$29,0,10*ROW('Water Data'!G161))="","",OFFSET('Water Data'!$G$29,0,10*ROW('Water Data'!G161)))</f>
        <v/>
      </c>
      <c r="CE167" s="369" t="str">
        <f ca="1">+IF(OFFSET('Water Data'!$H$27,0,10*ROW('Water Data'!H161))="","",OFFSET('Water Data'!$H$27,0,10*ROW('Water Data'!H161)))</f>
        <v/>
      </c>
      <c r="CF167" s="369" t="str">
        <f ca="1">+IF(OFFSET('Water Data'!$H$28,0,10*ROW('Water Data'!H161))="","",OFFSET('Water Data'!$H$28,0,10*ROW('Water Data'!H161)))</f>
        <v/>
      </c>
      <c r="CG167" s="369" t="str">
        <f ca="1">+IF(OFFSET('Water Data'!$H$29,0,10*ROW('Water Data'!H161))="","",OFFSET('Water Data'!$H$29,0,10*ROW('Water Data'!H161)))</f>
        <v/>
      </c>
      <c r="CH167" s="369" t="str">
        <f ca="1">+IF(OFFSET('Water Data'!$I$27,0,10*ROW('Water Data'!I161))="","",OFFSET('Water Data'!$I$27,0,10*ROW('Water Data'!I161)))</f>
        <v/>
      </c>
      <c r="CI167" s="369" t="str">
        <f ca="1">+IF(OFFSET('Water Data'!$I$28,0,10*ROW('Water Data'!I161))="","",OFFSET('Water Data'!$I$28,0,10*ROW('Water Data'!I161)))</f>
        <v/>
      </c>
      <c r="CJ167" s="369" t="str">
        <f ca="1">+IF(OFFSET('Water Data'!$I$29,0,10*ROW('Water Data'!I161))="","",OFFSET('Water Data'!$I$29,0,10*ROW('Water Data'!I161)))</f>
        <v/>
      </c>
      <c r="CK167" s="369" t="str">
        <f ca="1">+IF(OFFSET('Sanitation Data'!$D$28,0,10*ROW('Sanitation Data'!D161))="","",OFFSET('Sanitation Data'!$D$28,0,10*ROW('Sanitation Data'!D161)))</f>
        <v/>
      </c>
      <c r="CL167" s="369" t="str">
        <f ca="1">+IF(OFFSET('Sanitation Data'!$D$29,0,10*ROW('Sanitation Data'!D161))="","",OFFSET('Sanitation Data'!$D$29,0,10*ROW('Sanitation Data'!D161)))</f>
        <v/>
      </c>
      <c r="CM167" s="369" t="str">
        <f ca="1">+IF(OFFSET('Sanitation Data'!$D$30,0,10*ROW('Sanitation Data'!D161))="","",OFFSET('Sanitation Data'!$D$30,0,10*ROW('Sanitation Data'!D161)))</f>
        <v/>
      </c>
      <c r="CN167" s="369" t="str">
        <f ca="1">+IF(OFFSET('Sanitation Data'!$D$31,0,10*ROW('Sanitation Data'!D161))="","",OFFSET('Sanitation Data'!$D$31,0,10*ROW('Sanitation Data'!D161)))</f>
        <v/>
      </c>
      <c r="CO167" s="369" t="str">
        <f ca="1">+IF(OFFSET('Sanitation Data'!$D$32,0,10*ROW('Sanitation Data'!D161))="","",OFFSET('Sanitation Data'!$D$32,0,10*ROW('Sanitation Data'!D161)))</f>
        <v/>
      </c>
      <c r="CP167" s="369" t="str">
        <f ca="1">+IF(OFFSET('Sanitation Data'!$E$28,0,10*ROW('Sanitation Data'!E161))="","",OFFSET('Sanitation Data'!$E$28,0,10*ROW('Sanitation Data'!E161)))</f>
        <v/>
      </c>
      <c r="CQ167" s="369" t="str">
        <f ca="1">+IF(OFFSET('Sanitation Data'!$E$29,0,10*ROW('Sanitation Data'!E161))="","",OFFSET('Sanitation Data'!$E$29,0,10*ROW('Sanitation Data'!E161)))</f>
        <v/>
      </c>
      <c r="CR167" s="369" t="str">
        <f ca="1">+IF(OFFSET('Sanitation Data'!$E$30,0,10*ROW('Sanitation Data'!E161))="","",OFFSET('Sanitation Data'!$E$30,0,10*ROW('Sanitation Data'!E161)))</f>
        <v/>
      </c>
      <c r="CS167" s="369" t="str">
        <f ca="1">+IF(OFFSET('Sanitation Data'!$E$31,0,10*ROW('Sanitation Data'!E161))="","",OFFSET('Sanitation Data'!$E$31,0,10*ROW('Sanitation Data'!E161)))</f>
        <v/>
      </c>
      <c r="CT167" s="369" t="str">
        <f ca="1">+IF(OFFSET('Sanitation Data'!$E$32,0,10*ROW('Sanitation Data'!E161))="","",OFFSET('Sanitation Data'!$E$32,0,10*ROW('Sanitation Data'!E161)))</f>
        <v/>
      </c>
      <c r="CU167" s="369" t="str">
        <f ca="1">+IF(OFFSET('Sanitation Data'!$F$28,0,10*ROW('Sanitation Data'!F161))="","",OFFSET('Sanitation Data'!$F$28,0,10*ROW('Sanitation Data'!F161)))</f>
        <v/>
      </c>
      <c r="CV167" s="369" t="str">
        <f ca="1">+IF(OFFSET('Sanitation Data'!$F$29,0,10*ROW('Sanitation Data'!F161))="","",OFFSET('Sanitation Data'!$F$29,0,10*ROW('Sanitation Data'!F161)))</f>
        <v/>
      </c>
      <c r="CW167" s="369" t="str">
        <f ca="1">+IF(OFFSET('Sanitation Data'!$F$30,0,10*ROW('Sanitation Data'!F161))="","",OFFSET('Sanitation Data'!$F$30,0,10*ROW('Sanitation Data'!F161)))</f>
        <v/>
      </c>
      <c r="CX167" s="369" t="str">
        <f ca="1">+IF(OFFSET('Sanitation Data'!$F$31,0,10*ROW('Sanitation Data'!F161))="","",OFFSET('Sanitation Data'!$F$31,0,10*ROW('Sanitation Data'!F161)))</f>
        <v/>
      </c>
      <c r="CY167" s="369" t="str">
        <f ca="1">+IF(OFFSET('Sanitation Data'!$F$32,0,10*ROW('Sanitation Data'!F161))="","",OFFSET('Sanitation Data'!$F$32,0,10*ROW('Sanitation Data'!F161)))</f>
        <v/>
      </c>
      <c r="CZ167" s="369" t="str">
        <f ca="1">+IF(OFFSET('Sanitation Data'!$G$28,0,10*ROW('Sanitation Data'!G161))="","",OFFSET('Sanitation Data'!$G$28,0,10*ROW('Sanitation Data'!G161)))</f>
        <v/>
      </c>
      <c r="DA167" s="369" t="str">
        <f ca="1">+IF(OFFSET('Sanitation Data'!$G$29,0,10*ROW('Sanitation Data'!G161))="","",OFFSET('Sanitation Data'!$G$29,0,10*ROW('Sanitation Data'!G161)))</f>
        <v/>
      </c>
      <c r="DB167" s="369" t="str">
        <f ca="1">+IF(OFFSET('Sanitation Data'!$G$30,0,10*ROW('Sanitation Data'!G161))="","",OFFSET('Sanitation Data'!$G$30,0,10*ROW('Sanitation Data'!G161)))</f>
        <v/>
      </c>
      <c r="DC167" s="369" t="str">
        <f ca="1">+IF(OFFSET('Sanitation Data'!$G$31,0,10*ROW('Sanitation Data'!G161))="","",OFFSET('Sanitation Data'!$G$31,0,10*ROW('Sanitation Data'!G161)))</f>
        <v/>
      </c>
      <c r="DD167" s="369" t="str">
        <f ca="1">+IF(OFFSET('Sanitation Data'!$G$32,0,10*ROW('Sanitation Data'!G161))="","",OFFSET('Sanitation Data'!$G$32,0,10*ROW('Sanitation Data'!G161)))</f>
        <v/>
      </c>
      <c r="DE167" s="369" t="str">
        <f ca="1">+IF(OFFSET('Sanitation Data'!$H$28,0,10*ROW('Sanitation Data'!H161))="","",OFFSET('Sanitation Data'!$H$28,0,10*ROW('Sanitation Data'!H161)))</f>
        <v/>
      </c>
      <c r="DF167" s="369" t="str">
        <f ca="1">+IF(OFFSET('Sanitation Data'!$H$29,0,10*ROW('Sanitation Data'!H161))="","",OFFSET('Sanitation Data'!$H$29,0,10*ROW('Sanitation Data'!H161)))</f>
        <v/>
      </c>
      <c r="DG167" s="369" t="str">
        <f ca="1">+IF(OFFSET('Sanitation Data'!$H$30,0,10*ROW('Sanitation Data'!H161))="","",OFFSET('Sanitation Data'!$H$30,0,10*ROW('Sanitation Data'!H161)))</f>
        <v/>
      </c>
      <c r="DH167" s="369" t="str">
        <f ca="1">+IF(OFFSET('Sanitation Data'!$H$31,0,10*ROW('Sanitation Data'!H161))="","",OFFSET('Sanitation Data'!$H$31,0,10*ROW('Sanitation Data'!H161)))</f>
        <v/>
      </c>
      <c r="DI167" s="369" t="str">
        <f ca="1">+IF(OFFSET('Sanitation Data'!$H$32,0,10*ROW('Sanitation Data'!H161))="","",OFFSET('Sanitation Data'!$H$32,0,10*ROW('Sanitation Data'!H161)))</f>
        <v/>
      </c>
      <c r="DJ167" s="369" t="str">
        <f ca="1">+IF(OFFSET('Sanitation Data'!$I$28,0,10*ROW('Sanitation Data'!I161))="","",OFFSET('Sanitation Data'!$I$28,0,10*ROW('Sanitation Data'!I161)))</f>
        <v/>
      </c>
      <c r="DK167" s="369" t="str">
        <f ca="1">+IF(OFFSET('Sanitation Data'!$I$29,0,10*ROW('Sanitation Data'!I161))="","",OFFSET('Sanitation Data'!$I$29,0,10*ROW('Sanitation Data'!I161)))</f>
        <v/>
      </c>
      <c r="DL167" s="369" t="str">
        <f ca="1">+IF(OFFSET('Sanitation Data'!$I$30,0,10*ROW('Sanitation Data'!I161))="","",OFFSET('Sanitation Data'!$I$30,0,10*ROW('Sanitation Data'!I161)))</f>
        <v/>
      </c>
      <c r="DM167" s="369" t="str">
        <f ca="1">+IF(OFFSET('Sanitation Data'!$I$31,0,10*ROW('Sanitation Data'!I161))="","",OFFSET('Sanitation Data'!$I$31,0,10*ROW('Sanitation Data'!I161)))</f>
        <v/>
      </c>
      <c r="DN167" s="369" t="str">
        <f ca="1">+IF(OFFSET('Sanitation Data'!$I$32,0,10*ROW('Sanitation Data'!I161))="","",OFFSET('Sanitation Data'!$I$32,0,10*ROW('Sanitation Data'!I161)))</f>
        <v/>
      </c>
      <c r="DO167" s="369" t="str">
        <f ca="1">+IF(OFFSET('Hygiene Data'!$D$11,0,10*ROW('Hygiene Data'!D161))="","",OFFSET('Hygiene Data'!$D$11,0,10*ROW('Hygiene Data'!D161)))</f>
        <v/>
      </c>
      <c r="DP167" s="369" t="str">
        <f ca="1">+IF(OFFSET('Hygiene Data'!$D$12,0,10*ROW('Hygiene Data'!D161))="","",OFFSET('Hygiene Data'!$D$12,0,10*ROW('Hygiene Data'!D161)))</f>
        <v/>
      </c>
      <c r="DQ167" s="369" t="str">
        <f ca="1">+IF(OFFSET('Hygiene Data'!$D$13,0,10*ROW('Hygiene Data'!D161))="","",OFFSET('Hygiene Data'!$D$13,0,10*ROW('Hygiene Data'!D161)))</f>
        <v/>
      </c>
      <c r="DR167" s="369" t="str">
        <f ca="1">+IF(OFFSET('Hygiene Data'!$E$11,0,10*ROW('Hygiene Data'!E161))="","",OFFSET('Hygiene Data'!$E$11,0,10*ROW('Hygiene Data'!E161)))</f>
        <v/>
      </c>
      <c r="DS167" s="369" t="str">
        <f ca="1">+IF(OFFSET('Hygiene Data'!$E$12,0,10*ROW('Hygiene Data'!E161))="","",OFFSET('Hygiene Data'!$E$12,0,10*ROW('Hygiene Data'!E161)))</f>
        <v/>
      </c>
      <c r="DT167" s="369" t="str">
        <f ca="1">+IF(OFFSET('Hygiene Data'!$E$13,0,10*ROW('Hygiene Data'!E161))="","",OFFSET('Hygiene Data'!$E$13,0,10*ROW('Hygiene Data'!E161)))</f>
        <v/>
      </c>
      <c r="DU167" s="369" t="str">
        <f ca="1">+IF(OFFSET('Hygiene Data'!$F$11,0,10*ROW('Hygiene Data'!F161))="","",OFFSET('Hygiene Data'!$F$11,0,10*ROW('Hygiene Data'!F161)))</f>
        <v/>
      </c>
      <c r="DV167" s="369" t="str">
        <f ca="1">+IF(OFFSET('Hygiene Data'!$F$12,0,10*ROW('Hygiene Data'!F161))="","",OFFSET('Hygiene Data'!$F$12,0,10*ROW('Hygiene Data'!F161)))</f>
        <v/>
      </c>
      <c r="DW167" s="369" t="str">
        <f ca="1">+IF(OFFSET('Hygiene Data'!$F$13,0,10*ROW('Hygiene Data'!F161))="","",OFFSET('Hygiene Data'!$F$13,0,10*ROW('Hygiene Data'!F161)))</f>
        <v/>
      </c>
      <c r="DX167" s="369" t="str">
        <f ca="1">+IF(OFFSET('Hygiene Data'!$G$11,0,10*ROW('Hygiene Data'!G161))="","",OFFSET('Hygiene Data'!$G$11,0,10*ROW('Hygiene Data'!G161)))</f>
        <v/>
      </c>
      <c r="DY167" s="369" t="str">
        <f ca="1">+IF(OFFSET('Hygiene Data'!$G$12,0,10*ROW('Hygiene Data'!G161))="","",OFFSET('Hygiene Data'!$G$12,0,10*ROW('Hygiene Data'!G161)))</f>
        <v/>
      </c>
      <c r="DZ167" s="369" t="str">
        <f ca="1">+IF(OFFSET('Hygiene Data'!$G$13,0,10*ROW('Hygiene Data'!G161))="","",OFFSET('Hygiene Data'!$G$13,0,10*ROW('Hygiene Data'!G161)))</f>
        <v/>
      </c>
      <c r="EA167" s="369" t="str">
        <f ca="1">+IF(OFFSET('Hygiene Data'!$H$11,0,10*ROW('Hygiene Data'!H161))="","",OFFSET('Hygiene Data'!$H$11,0,10*ROW('Hygiene Data'!H161)))</f>
        <v/>
      </c>
      <c r="EB167" s="369" t="str">
        <f ca="1">+IF(OFFSET('Hygiene Data'!$H$12,0,10*ROW('Hygiene Data'!H161))="","",OFFSET('Hygiene Data'!$H$12,0,10*ROW('Hygiene Data'!H161)))</f>
        <v/>
      </c>
      <c r="EC167" s="369" t="str">
        <f ca="1">+IF(OFFSET('Hygiene Data'!$H$13,0,10*ROW('Hygiene Data'!H161))="","",OFFSET('Hygiene Data'!$H$13,0,10*ROW('Hygiene Data'!H161)))</f>
        <v/>
      </c>
      <c r="ED167" s="369" t="str">
        <f ca="1">+IF(OFFSET('Hygiene Data'!$I$11,0,10*ROW('Hygiene Data'!I161))="","",OFFSET('Hygiene Data'!$I$11,0,10*ROW('Hygiene Data'!I161)))</f>
        <v/>
      </c>
      <c r="EE167" s="369" t="str">
        <f ca="1">+IF(OFFSET('Hygiene Data'!$I$12,0,10*ROW('Hygiene Data'!I161))="","",OFFSET('Hygiene Data'!$I$12,0,10*ROW('Hygiene Data'!I161)))</f>
        <v/>
      </c>
      <c r="EF167" s="369" t="str">
        <f ca="1">+IF(OFFSET('Hygiene Data'!$I$13,0,10*ROW('Hygiene Data'!I161))="","",OFFSET('Hygiene Data'!$I$13,0,10*ROW('Hygiene Data'!I161)))</f>
        <v/>
      </c>
    </row>
    <row r="168" spans="1:136" x14ac:dyDescent="0.25">
      <c r="A168" s="478" t="str">
        <f ca="1">+IF(OFFSET('Water Data'!$B$2,0,10*ROW('Water Data'!E162))="","",OFFSET('Water Data'!$B$2,0,10*ROW('Water Data'!E162)))</f>
        <v/>
      </c>
      <c r="B168" s="47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5" t="str">
        <f t="shared" ca="1" si="2"/>
        <v/>
      </c>
      <c r="D168" s="50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9" t="str">
        <f ca="1">+IF(OFFSET('Water Data'!$D$27,0,10*ROW('Water Data'!D162))="","",OFFSET('Water Data'!$D$27,0,10*ROW('Water Data'!D162)))</f>
        <v/>
      </c>
      <c r="BT168" s="369" t="str">
        <f ca="1">+IF(OFFSET('Water Data'!$D$28,0,10*ROW('Water Data'!D162))="","",OFFSET('Water Data'!$D$28,0,10*ROW('Water Data'!D162)))</f>
        <v/>
      </c>
      <c r="BU168" s="369" t="str">
        <f ca="1">+IF(OFFSET('Water Data'!$D$29,0,10*ROW('Water Data'!D162))="","",OFFSET('Water Data'!$D$29,0,10*ROW('Water Data'!D162)))</f>
        <v/>
      </c>
      <c r="BV168" s="369" t="str">
        <f ca="1">+IF(OFFSET('Water Data'!$E$27,0,10*ROW('Water Data'!E162))="","",OFFSET('Water Data'!$E$27,0,10*ROW('Water Data'!E162)))</f>
        <v/>
      </c>
      <c r="BW168" s="369" t="str">
        <f ca="1">+IF(OFFSET('Water Data'!$E$28,0,10*ROW('Water Data'!E162))="","",OFFSET('Water Data'!$E$28,0,10*ROW('Water Data'!E162)))</f>
        <v/>
      </c>
      <c r="BX168" s="369" t="str">
        <f ca="1">+IF(OFFSET('Water Data'!$E$29,0,10*ROW('Water Data'!E162))="","",OFFSET('Water Data'!$E$29,0,10*ROW('Water Data'!E162)))</f>
        <v/>
      </c>
      <c r="BY168" s="369" t="str">
        <f ca="1">+IF(OFFSET('Water Data'!$F$27,0,10*ROW('Water Data'!F162))="","",OFFSET('Water Data'!$F$27,0,10*ROW('Water Data'!F162)))</f>
        <v/>
      </c>
      <c r="BZ168" s="369" t="str">
        <f ca="1">+IF(OFFSET('Water Data'!$F$28,0,10*ROW('Water Data'!F162))="","",OFFSET('Water Data'!$F$28,0,10*ROW('Water Data'!F162)))</f>
        <v/>
      </c>
      <c r="CA168" s="369" t="str">
        <f ca="1">+IF(OFFSET('Water Data'!$F$29,0,10*ROW('Water Data'!F162))="","",OFFSET('Water Data'!$F$29,0,10*ROW('Water Data'!F162)))</f>
        <v/>
      </c>
      <c r="CB168" s="369" t="str">
        <f ca="1">+IF(OFFSET('Water Data'!$G$27,0,10*ROW('Water Data'!G162))="","",OFFSET('Water Data'!$G$27,0,10*ROW('Water Data'!G162)))</f>
        <v/>
      </c>
      <c r="CC168" s="369" t="str">
        <f ca="1">+IF(OFFSET('Water Data'!$G$28,0,10*ROW('Water Data'!G162))="","",OFFSET('Water Data'!$G$28,0,10*ROW('Water Data'!G162)))</f>
        <v/>
      </c>
      <c r="CD168" s="369" t="str">
        <f ca="1">+IF(OFFSET('Water Data'!$G$29,0,10*ROW('Water Data'!G162))="","",OFFSET('Water Data'!$G$29,0,10*ROW('Water Data'!G162)))</f>
        <v/>
      </c>
      <c r="CE168" s="369" t="str">
        <f ca="1">+IF(OFFSET('Water Data'!$H$27,0,10*ROW('Water Data'!H162))="","",OFFSET('Water Data'!$H$27,0,10*ROW('Water Data'!H162)))</f>
        <v/>
      </c>
      <c r="CF168" s="369" t="str">
        <f ca="1">+IF(OFFSET('Water Data'!$H$28,0,10*ROW('Water Data'!H162))="","",OFFSET('Water Data'!$H$28,0,10*ROW('Water Data'!H162)))</f>
        <v/>
      </c>
      <c r="CG168" s="369" t="str">
        <f ca="1">+IF(OFFSET('Water Data'!$H$29,0,10*ROW('Water Data'!H162))="","",OFFSET('Water Data'!$H$29,0,10*ROW('Water Data'!H162)))</f>
        <v/>
      </c>
      <c r="CH168" s="369" t="str">
        <f ca="1">+IF(OFFSET('Water Data'!$I$27,0,10*ROW('Water Data'!I162))="","",OFFSET('Water Data'!$I$27,0,10*ROW('Water Data'!I162)))</f>
        <v/>
      </c>
      <c r="CI168" s="369" t="str">
        <f ca="1">+IF(OFFSET('Water Data'!$I$28,0,10*ROW('Water Data'!I162))="","",OFFSET('Water Data'!$I$28,0,10*ROW('Water Data'!I162)))</f>
        <v/>
      </c>
      <c r="CJ168" s="369" t="str">
        <f ca="1">+IF(OFFSET('Water Data'!$I$29,0,10*ROW('Water Data'!I162))="","",OFFSET('Water Data'!$I$29,0,10*ROW('Water Data'!I162)))</f>
        <v/>
      </c>
      <c r="CK168" s="369" t="str">
        <f ca="1">+IF(OFFSET('Sanitation Data'!$D$28,0,10*ROW('Sanitation Data'!D162))="","",OFFSET('Sanitation Data'!$D$28,0,10*ROW('Sanitation Data'!D162)))</f>
        <v/>
      </c>
      <c r="CL168" s="369" t="str">
        <f ca="1">+IF(OFFSET('Sanitation Data'!$D$29,0,10*ROW('Sanitation Data'!D162))="","",OFFSET('Sanitation Data'!$D$29,0,10*ROW('Sanitation Data'!D162)))</f>
        <v/>
      </c>
      <c r="CM168" s="369" t="str">
        <f ca="1">+IF(OFFSET('Sanitation Data'!$D$30,0,10*ROW('Sanitation Data'!D162))="","",OFFSET('Sanitation Data'!$D$30,0,10*ROW('Sanitation Data'!D162)))</f>
        <v/>
      </c>
      <c r="CN168" s="369" t="str">
        <f ca="1">+IF(OFFSET('Sanitation Data'!$D$31,0,10*ROW('Sanitation Data'!D162))="","",OFFSET('Sanitation Data'!$D$31,0,10*ROW('Sanitation Data'!D162)))</f>
        <v/>
      </c>
      <c r="CO168" s="369" t="str">
        <f ca="1">+IF(OFFSET('Sanitation Data'!$D$32,0,10*ROW('Sanitation Data'!D162))="","",OFFSET('Sanitation Data'!$D$32,0,10*ROW('Sanitation Data'!D162)))</f>
        <v/>
      </c>
      <c r="CP168" s="369" t="str">
        <f ca="1">+IF(OFFSET('Sanitation Data'!$E$28,0,10*ROW('Sanitation Data'!E162))="","",OFFSET('Sanitation Data'!$E$28,0,10*ROW('Sanitation Data'!E162)))</f>
        <v/>
      </c>
      <c r="CQ168" s="369" t="str">
        <f ca="1">+IF(OFFSET('Sanitation Data'!$E$29,0,10*ROW('Sanitation Data'!E162))="","",OFFSET('Sanitation Data'!$E$29,0,10*ROW('Sanitation Data'!E162)))</f>
        <v/>
      </c>
      <c r="CR168" s="369" t="str">
        <f ca="1">+IF(OFFSET('Sanitation Data'!$E$30,0,10*ROW('Sanitation Data'!E162))="","",OFFSET('Sanitation Data'!$E$30,0,10*ROW('Sanitation Data'!E162)))</f>
        <v/>
      </c>
      <c r="CS168" s="369" t="str">
        <f ca="1">+IF(OFFSET('Sanitation Data'!$E$31,0,10*ROW('Sanitation Data'!E162))="","",OFFSET('Sanitation Data'!$E$31,0,10*ROW('Sanitation Data'!E162)))</f>
        <v/>
      </c>
      <c r="CT168" s="369" t="str">
        <f ca="1">+IF(OFFSET('Sanitation Data'!$E$32,0,10*ROW('Sanitation Data'!E162))="","",OFFSET('Sanitation Data'!$E$32,0,10*ROW('Sanitation Data'!E162)))</f>
        <v/>
      </c>
      <c r="CU168" s="369" t="str">
        <f ca="1">+IF(OFFSET('Sanitation Data'!$F$28,0,10*ROW('Sanitation Data'!F162))="","",OFFSET('Sanitation Data'!$F$28,0,10*ROW('Sanitation Data'!F162)))</f>
        <v/>
      </c>
      <c r="CV168" s="369" t="str">
        <f ca="1">+IF(OFFSET('Sanitation Data'!$F$29,0,10*ROW('Sanitation Data'!F162))="","",OFFSET('Sanitation Data'!$F$29,0,10*ROW('Sanitation Data'!F162)))</f>
        <v/>
      </c>
      <c r="CW168" s="369" t="str">
        <f ca="1">+IF(OFFSET('Sanitation Data'!$F$30,0,10*ROW('Sanitation Data'!F162))="","",OFFSET('Sanitation Data'!$F$30,0,10*ROW('Sanitation Data'!F162)))</f>
        <v/>
      </c>
      <c r="CX168" s="369" t="str">
        <f ca="1">+IF(OFFSET('Sanitation Data'!$F$31,0,10*ROW('Sanitation Data'!F162))="","",OFFSET('Sanitation Data'!$F$31,0,10*ROW('Sanitation Data'!F162)))</f>
        <v/>
      </c>
      <c r="CY168" s="369" t="str">
        <f ca="1">+IF(OFFSET('Sanitation Data'!$F$32,0,10*ROW('Sanitation Data'!F162))="","",OFFSET('Sanitation Data'!$F$32,0,10*ROW('Sanitation Data'!F162)))</f>
        <v/>
      </c>
      <c r="CZ168" s="369" t="str">
        <f ca="1">+IF(OFFSET('Sanitation Data'!$G$28,0,10*ROW('Sanitation Data'!G162))="","",OFFSET('Sanitation Data'!$G$28,0,10*ROW('Sanitation Data'!G162)))</f>
        <v/>
      </c>
      <c r="DA168" s="369" t="str">
        <f ca="1">+IF(OFFSET('Sanitation Data'!$G$29,0,10*ROW('Sanitation Data'!G162))="","",OFFSET('Sanitation Data'!$G$29,0,10*ROW('Sanitation Data'!G162)))</f>
        <v/>
      </c>
      <c r="DB168" s="369" t="str">
        <f ca="1">+IF(OFFSET('Sanitation Data'!$G$30,0,10*ROW('Sanitation Data'!G162))="","",OFFSET('Sanitation Data'!$G$30,0,10*ROW('Sanitation Data'!G162)))</f>
        <v/>
      </c>
      <c r="DC168" s="369" t="str">
        <f ca="1">+IF(OFFSET('Sanitation Data'!$G$31,0,10*ROW('Sanitation Data'!G162))="","",OFFSET('Sanitation Data'!$G$31,0,10*ROW('Sanitation Data'!G162)))</f>
        <v/>
      </c>
      <c r="DD168" s="369" t="str">
        <f ca="1">+IF(OFFSET('Sanitation Data'!$G$32,0,10*ROW('Sanitation Data'!G162))="","",OFFSET('Sanitation Data'!$G$32,0,10*ROW('Sanitation Data'!G162)))</f>
        <v/>
      </c>
      <c r="DE168" s="369" t="str">
        <f ca="1">+IF(OFFSET('Sanitation Data'!$H$28,0,10*ROW('Sanitation Data'!H162))="","",OFFSET('Sanitation Data'!$H$28,0,10*ROW('Sanitation Data'!H162)))</f>
        <v/>
      </c>
      <c r="DF168" s="369" t="str">
        <f ca="1">+IF(OFFSET('Sanitation Data'!$H$29,0,10*ROW('Sanitation Data'!H162))="","",OFFSET('Sanitation Data'!$H$29,0,10*ROW('Sanitation Data'!H162)))</f>
        <v/>
      </c>
      <c r="DG168" s="369" t="str">
        <f ca="1">+IF(OFFSET('Sanitation Data'!$H$30,0,10*ROW('Sanitation Data'!H162))="","",OFFSET('Sanitation Data'!$H$30,0,10*ROW('Sanitation Data'!H162)))</f>
        <v/>
      </c>
      <c r="DH168" s="369" t="str">
        <f ca="1">+IF(OFFSET('Sanitation Data'!$H$31,0,10*ROW('Sanitation Data'!H162))="","",OFFSET('Sanitation Data'!$H$31,0,10*ROW('Sanitation Data'!H162)))</f>
        <v/>
      </c>
      <c r="DI168" s="369" t="str">
        <f ca="1">+IF(OFFSET('Sanitation Data'!$H$32,0,10*ROW('Sanitation Data'!H162))="","",OFFSET('Sanitation Data'!$H$32,0,10*ROW('Sanitation Data'!H162)))</f>
        <v/>
      </c>
      <c r="DJ168" s="369" t="str">
        <f ca="1">+IF(OFFSET('Sanitation Data'!$I$28,0,10*ROW('Sanitation Data'!I162))="","",OFFSET('Sanitation Data'!$I$28,0,10*ROW('Sanitation Data'!I162)))</f>
        <v/>
      </c>
      <c r="DK168" s="369" t="str">
        <f ca="1">+IF(OFFSET('Sanitation Data'!$I$29,0,10*ROW('Sanitation Data'!I162))="","",OFFSET('Sanitation Data'!$I$29,0,10*ROW('Sanitation Data'!I162)))</f>
        <v/>
      </c>
      <c r="DL168" s="369" t="str">
        <f ca="1">+IF(OFFSET('Sanitation Data'!$I$30,0,10*ROW('Sanitation Data'!I162))="","",OFFSET('Sanitation Data'!$I$30,0,10*ROW('Sanitation Data'!I162)))</f>
        <v/>
      </c>
      <c r="DM168" s="369" t="str">
        <f ca="1">+IF(OFFSET('Sanitation Data'!$I$31,0,10*ROW('Sanitation Data'!I162))="","",OFFSET('Sanitation Data'!$I$31,0,10*ROW('Sanitation Data'!I162)))</f>
        <v/>
      </c>
      <c r="DN168" s="369" t="str">
        <f ca="1">+IF(OFFSET('Sanitation Data'!$I$32,0,10*ROW('Sanitation Data'!I162))="","",OFFSET('Sanitation Data'!$I$32,0,10*ROW('Sanitation Data'!I162)))</f>
        <v/>
      </c>
      <c r="DO168" s="369" t="str">
        <f ca="1">+IF(OFFSET('Hygiene Data'!$D$11,0,10*ROW('Hygiene Data'!D162))="","",OFFSET('Hygiene Data'!$D$11,0,10*ROW('Hygiene Data'!D162)))</f>
        <v/>
      </c>
      <c r="DP168" s="369" t="str">
        <f ca="1">+IF(OFFSET('Hygiene Data'!$D$12,0,10*ROW('Hygiene Data'!D162))="","",OFFSET('Hygiene Data'!$D$12,0,10*ROW('Hygiene Data'!D162)))</f>
        <v/>
      </c>
      <c r="DQ168" s="369" t="str">
        <f ca="1">+IF(OFFSET('Hygiene Data'!$D$13,0,10*ROW('Hygiene Data'!D162))="","",OFFSET('Hygiene Data'!$D$13,0,10*ROW('Hygiene Data'!D162)))</f>
        <v/>
      </c>
      <c r="DR168" s="369" t="str">
        <f ca="1">+IF(OFFSET('Hygiene Data'!$E$11,0,10*ROW('Hygiene Data'!E162))="","",OFFSET('Hygiene Data'!$E$11,0,10*ROW('Hygiene Data'!E162)))</f>
        <v/>
      </c>
      <c r="DS168" s="369" t="str">
        <f ca="1">+IF(OFFSET('Hygiene Data'!$E$12,0,10*ROW('Hygiene Data'!E162))="","",OFFSET('Hygiene Data'!$E$12,0,10*ROW('Hygiene Data'!E162)))</f>
        <v/>
      </c>
      <c r="DT168" s="369" t="str">
        <f ca="1">+IF(OFFSET('Hygiene Data'!$E$13,0,10*ROW('Hygiene Data'!E162))="","",OFFSET('Hygiene Data'!$E$13,0,10*ROW('Hygiene Data'!E162)))</f>
        <v/>
      </c>
      <c r="DU168" s="369" t="str">
        <f ca="1">+IF(OFFSET('Hygiene Data'!$F$11,0,10*ROW('Hygiene Data'!F162))="","",OFFSET('Hygiene Data'!$F$11,0,10*ROW('Hygiene Data'!F162)))</f>
        <v/>
      </c>
      <c r="DV168" s="369" t="str">
        <f ca="1">+IF(OFFSET('Hygiene Data'!$F$12,0,10*ROW('Hygiene Data'!F162))="","",OFFSET('Hygiene Data'!$F$12,0,10*ROW('Hygiene Data'!F162)))</f>
        <v/>
      </c>
      <c r="DW168" s="369" t="str">
        <f ca="1">+IF(OFFSET('Hygiene Data'!$F$13,0,10*ROW('Hygiene Data'!F162))="","",OFFSET('Hygiene Data'!$F$13,0,10*ROW('Hygiene Data'!F162)))</f>
        <v/>
      </c>
      <c r="DX168" s="369" t="str">
        <f ca="1">+IF(OFFSET('Hygiene Data'!$G$11,0,10*ROW('Hygiene Data'!G162))="","",OFFSET('Hygiene Data'!$G$11,0,10*ROW('Hygiene Data'!G162)))</f>
        <v/>
      </c>
      <c r="DY168" s="369" t="str">
        <f ca="1">+IF(OFFSET('Hygiene Data'!$G$12,0,10*ROW('Hygiene Data'!G162))="","",OFFSET('Hygiene Data'!$G$12,0,10*ROW('Hygiene Data'!G162)))</f>
        <v/>
      </c>
      <c r="DZ168" s="369" t="str">
        <f ca="1">+IF(OFFSET('Hygiene Data'!$G$13,0,10*ROW('Hygiene Data'!G162))="","",OFFSET('Hygiene Data'!$G$13,0,10*ROW('Hygiene Data'!G162)))</f>
        <v/>
      </c>
      <c r="EA168" s="369" t="str">
        <f ca="1">+IF(OFFSET('Hygiene Data'!$H$11,0,10*ROW('Hygiene Data'!H162))="","",OFFSET('Hygiene Data'!$H$11,0,10*ROW('Hygiene Data'!H162)))</f>
        <v/>
      </c>
      <c r="EB168" s="369" t="str">
        <f ca="1">+IF(OFFSET('Hygiene Data'!$H$12,0,10*ROW('Hygiene Data'!H162))="","",OFFSET('Hygiene Data'!$H$12,0,10*ROW('Hygiene Data'!H162)))</f>
        <v/>
      </c>
      <c r="EC168" s="369" t="str">
        <f ca="1">+IF(OFFSET('Hygiene Data'!$H$13,0,10*ROW('Hygiene Data'!H162))="","",OFFSET('Hygiene Data'!$H$13,0,10*ROW('Hygiene Data'!H162)))</f>
        <v/>
      </c>
      <c r="ED168" s="369" t="str">
        <f ca="1">+IF(OFFSET('Hygiene Data'!$I$11,0,10*ROW('Hygiene Data'!I162))="","",OFFSET('Hygiene Data'!$I$11,0,10*ROW('Hygiene Data'!I162)))</f>
        <v/>
      </c>
      <c r="EE168" s="369" t="str">
        <f ca="1">+IF(OFFSET('Hygiene Data'!$I$12,0,10*ROW('Hygiene Data'!I162))="","",OFFSET('Hygiene Data'!$I$12,0,10*ROW('Hygiene Data'!I162)))</f>
        <v/>
      </c>
      <c r="EF168" s="369" t="str">
        <f ca="1">+IF(OFFSET('Hygiene Data'!$I$13,0,10*ROW('Hygiene Data'!I162))="","",OFFSET('Hygiene Data'!$I$13,0,10*ROW('Hygiene Data'!I162)))</f>
        <v/>
      </c>
    </row>
    <row r="169" spans="1:136" x14ac:dyDescent="0.25">
      <c r="A169" s="478" t="str">
        <f ca="1">+IF(OFFSET('Water Data'!$B$2,0,10*ROW('Water Data'!E163))="","",OFFSET('Water Data'!$B$2,0,10*ROW('Water Data'!E163)))</f>
        <v/>
      </c>
      <c r="B169" s="47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5" t="str">
        <f t="shared" ca="1" si="2"/>
        <v/>
      </c>
      <c r="D169" s="50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9" t="str">
        <f ca="1">+IF(OFFSET('Water Data'!$D$27,0,10*ROW('Water Data'!D163))="","",OFFSET('Water Data'!$D$27,0,10*ROW('Water Data'!D163)))</f>
        <v/>
      </c>
      <c r="BT169" s="369" t="str">
        <f ca="1">+IF(OFFSET('Water Data'!$D$28,0,10*ROW('Water Data'!D163))="","",OFFSET('Water Data'!$D$28,0,10*ROW('Water Data'!D163)))</f>
        <v/>
      </c>
      <c r="BU169" s="369" t="str">
        <f ca="1">+IF(OFFSET('Water Data'!$D$29,0,10*ROW('Water Data'!D163))="","",OFFSET('Water Data'!$D$29,0,10*ROW('Water Data'!D163)))</f>
        <v/>
      </c>
      <c r="BV169" s="369" t="str">
        <f ca="1">+IF(OFFSET('Water Data'!$E$27,0,10*ROW('Water Data'!E163))="","",OFFSET('Water Data'!$E$27,0,10*ROW('Water Data'!E163)))</f>
        <v/>
      </c>
      <c r="BW169" s="369" t="str">
        <f ca="1">+IF(OFFSET('Water Data'!$E$28,0,10*ROW('Water Data'!E163))="","",OFFSET('Water Data'!$E$28,0,10*ROW('Water Data'!E163)))</f>
        <v/>
      </c>
      <c r="BX169" s="369" t="str">
        <f ca="1">+IF(OFFSET('Water Data'!$E$29,0,10*ROW('Water Data'!E163))="","",OFFSET('Water Data'!$E$29,0,10*ROW('Water Data'!E163)))</f>
        <v/>
      </c>
      <c r="BY169" s="369" t="str">
        <f ca="1">+IF(OFFSET('Water Data'!$F$27,0,10*ROW('Water Data'!F163))="","",OFFSET('Water Data'!$F$27,0,10*ROW('Water Data'!F163)))</f>
        <v/>
      </c>
      <c r="BZ169" s="369" t="str">
        <f ca="1">+IF(OFFSET('Water Data'!$F$28,0,10*ROW('Water Data'!F163))="","",OFFSET('Water Data'!$F$28,0,10*ROW('Water Data'!F163)))</f>
        <v/>
      </c>
      <c r="CA169" s="369" t="str">
        <f ca="1">+IF(OFFSET('Water Data'!$F$29,0,10*ROW('Water Data'!F163))="","",OFFSET('Water Data'!$F$29,0,10*ROW('Water Data'!F163)))</f>
        <v/>
      </c>
      <c r="CB169" s="369" t="str">
        <f ca="1">+IF(OFFSET('Water Data'!$G$27,0,10*ROW('Water Data'!G163))="","",OFFSET('Water Data'!$G$27,0,10*ROW('Water Data'!G163)))</f>
        <v/>
      </c>
      <c r="CC169" s="369" t="str">
        <f ca="1">+IF(OFFSET('Water Data'!$G$28,0,10*ROW('Water Data'!G163))="","",OFFSET('Water Data'!$G$28,0,10*ROW('Water Data'!G163)))</f>
        <v/>
      </c>
      <c r="CD169" s="369" t="str">
        <f ca="1">+IF(OFFSET('Water Data'!$G$29,0,10*ROW('Water Data'!G163))="","",OFFSET('Water Data'!$G$29,0,10*ROW('Water Data'!G163)))</f>
        <v/>
      </c>
      <c r="CE169" s="369" t="str">
        <f ca="1">+IF(OFFSET('Water Data'!$H$27,0,10*ROW('Water Data'!H163))="","",OFFSET('Water Data'!$H$27,0,10*ROW('Water Data'!H163)))</f>
        <v/>
      </c>
      <c r="CF169" s="369" t="str">
        <f ca="1">+IF(OFFSET('Water Data'!$H$28,0,10*ROW('Water Data'!H163))="","",OFFSET('Water Data'!$H$28,0,10*ROW('Water Data'!H163)))</f>
        <v/>
      </c>
      <c r="CG169" s="369" t="str">
        <f ca="1">+IF(OFFSET('Water Data'!$H$29,0,10*ROW('Water Data'!H163))="","",OFFSET('Water Data'!$H$29,0,10*ROW('Water Data'!H163)))</f>
        <v/>
      </c>
      <c r="CH169" s="369" t="str">
        <f ca="1">+IF(OFFSET('Water Data'!$I$27,0,10*ROW('Water Data'!I163))="","",OFFSET('Water Data'!$I$27,0,10*ROW('Water Data'!I163)))</f>
        <v/>
      </c>
      <c r="CI169" s="369" t="str">
        <f ca="1">+IF(OFFSET('Water Data'!$I$28,0,10*ROW('Water Data'!I163))="","",OFFSET('Water Data'!$I$28,0,10*ROW('Water Data'!I163)))</f>
        <v/>
      </c>
      <c r="CJ169" s="369" t="str">
        <f ca="1">+IF(OFFSET('Water Data'!$I$29,0,10*ROW('Water Data'!I163))="","",OFFSET('Water Data'!$I$29,0,10*ROW('Water Data'!I163)))</f>
        <v/>
      </c>
      <c r="CK169" s="369" t="str">
        <f ca="1">+IF(OFFSET('Sanitation Data'!$D$28,0,10*ROW('Sanitation Data'!D163))="","",OFFSET('Sanitation Data'!$D$28,0,10*ROW('Sanitation Data'!D163)))</f>
        <v/>
      </c>
      <c r="CL169" s="369" t="str">
        <f ca="1">+IF(OFFSET('Sanitation Data'!$D$29,0,10*ROW('Sanitation Data'!D163))="","",OFFSET('Sanitation Data'!$D$29,0,10*ROW('Sanitation Data'!D163)))</f>
        <v/>
      </c>
      <c r="CM169" s="369" t="str">
        <f ca="1">+IF(OFFSET('Sanitation Data'!$D$30,0,10*ROW('Sanitation Data'!D163))="","",OFFSET('Sanitation Data'!$D$30,0,10*ROW('Sanitation Data'!D163)))</f>
        <v/>
      </c>
      <c r="CN169" s="369" t="str">
        <f ca="1">+IF(OFFSET('Sanitation Data'!$D$31,0,10*ROW('Sanitation Data'!D163))="","",OFFSET('Sanitation Data'!$D$31,0,10*ROW('Sanitation Data'!D163)))</f>
        <v/>
      </c>
      <c r="CO169" s="369" t="str">
        <f ca="1">+IF(OFFSET('Sanitation Data'!$D$32,0,10*ROW('Sanitation Data'!D163))="","",OFFSET('Sanitation Data'!$D$32,0,10*ROW('Sanitation Data'!D163)))</f>
        <v/>
      </c>
      <c r="CP169" s="369" t="str">
        <f ca="1">+IF(OFFSET('Sanitation Data'!$E$28,0,10*ROW('Sanitation Data'!E163))="","",OFFSET('Sanitation Data'!$E$28,0,10*ROW('Sanitation Data'!E163)))</f>
        <v/>
      </c>
      <c r="CQ169" s="369" t="str">
        <f ca="1">+IF(OFFSET('Sanitation Data'!$E$29,0,10*ROW('Sanitation Data'!E163))="","",OFFSET('Sanitation Data'!$E$29,0,10*ROW('Sanitation Data'!E163)))</f>
        <v/>
      </c>
      <c r="CR169" s="369" t="str">
        <f ca="1">+IF(OFFSET('Sanitation Data'!$E$30,0,10*ROW('Sanitation Data'!E163))="","",OFFSET('Sanitation Data'!$E$30,0,10*ROW('Sanitation Data'!E163)))</f>
        <v/>
      </c>
      <c r="CS169" s="369" t="str">
        <f ca="1">+IF(OFFSET('Sanitation Data'!$E$31,0,10*ROW('Sanitation Data'!E163))="","",OFFSET('Sanitation Data'!$E$31,0,10*ROW('Sanitation Data'!E163)))</f>
        <v/>
      </c>
      <c r="CT169" s="369" t="str">
        <f ca="1">+IF(OFFSET('Sanitation Data'!$E$32,0,10*ROW('Sanitation Data'!E163))="","",OFFSET('Sanitation Data'!$E$32,0,10*ROW('Sanitation Data'!E163)))</f>
        <v/>
      </c>
      <c r="CU169" s="369" t="str">
        <f ca="1">+IF(OFFSET('Sanitation Data'!$F$28,0,10*ROW('Sanitation Data'!F163))="","",OFFSET('Sanitation Data'!$F$28,0,10*ROW('Sanitation Data'!F163)))</f>
        <v/>
      </c>
      <c r="CV169" s="369" t="str">
        <f ca="1">+IF(OFFSET('Sanitation Data'!$F$29,0,10*ROW('Sanitation Data'!F163))="","",OFFSET('Sanitation Data'!$F$29,0,10*ROW('Sanitation Data'!F163)))</f>
        <v/>
      </c>
      <c r="CW169" s="369" t="str">
        <f ca="1">+IF(OFFSET('Sanitation Data'!$F$30,0,10*ROW('Sanitation Data'!F163))="","",OFFSET('Sanitation Data'!$F$30,0,10*ROW('Sanitation Data'!F163)))</f>
        <v/>
      </c>
      <c r="CX169" s="369" t="str">
        <f ca="1">+IF(OFFSET('Sanitation Data'!$F$31,0,10*ROW('Sanitation Data'!F163))="","",OFFSET('Sanitation Data'!$F$31,0,10*ROW('Sanitation Data'!F163)))</f>
        <v/>
      </c>
      <c r="CY169" s="369" t="str">
        <f ca="1">+IF(OFFSET('Sanitation Data'!$F$32,0,10*ROW('Sanitation Data'!F163))="","",OFFSET('Sanitation Data'!$F$32,0,10*ROW('Sanitation Data'!F163)))</f>
        <v/>
      </c>
      <c r="CZ169" s="369" t="str">
        <f ca="1">+IF(OFFSET('Sanitation Data'!$G$28,0,10*ROW('Sanitation Data'!G163))="","",OFFSET('Sanitation Data'!$G$28,0,10*ROW('Sanitation Data'!G163)))</f>
        <v/>
      </c>
      <c r="DA169" s="369" t="str">
        <f ca="1">+IF(OFFSET('Sanitation Data'!$G$29,0,10*ROW('Sanitation Data'!G163))="","",OFFSET('Sanitation Data'!$G$29,0,10*ROW('Sanitation Data'!G163)))</f>
        <v/>
      </c>
      <c r="DB169" s="369" t="str">
        <f ca="1">+IF(OFFSET('Sanitation Data'!$G$30,0,10*ROW('Sanitation Data'!G163))="","",OFFSET('Sanitation Data'!$G$30,0,10*ROW('Sanitation Data'!G163)))</f>
        <v/>
      </c>
      <c r="DC169" s="369" t="str">
        <f ca="1">+IF(OFFSET('Sanitation Data'!$G$31,0,10*ROW('Sanitation Data'!G163))="","",OFFSET('Sanitation Data'!$G$31,0,10*ROW('Sanitation Data'!G163)))</f>
        <v/>
      </c>
      <c r="DD169" s="369" t="str">
        <f ca="1">+IF(OFFSET('Sanitation Data'!$G$32,0,10*ROW('Sanitation Data'!G163))="","",OFFSET('Sanitation Data'!$G$32,0,10*ROW('Sanitation Data'!G163)))</f>
        <v/>
      </c>
      <c r="DE169" s="369" t="str">
        <f ca="1">+IF(OFFSET('Sanitation Data'!$H$28,0,10*ROW('Sanitation Data'!H163))="","",OFFSET('Sanitation Data'!$H$28,0,10*ROW('Sanitation Data'!H163)))</f>
        <v/>
      </c>
      <c r="DF169" s="369" t="str">
        <f ca="1">+IF(OFFSET('Sanitation Data'!$H$29,0,10*ROW('Sanitation Data'!H163))="","",OFFSET('Sanitation Data'!$H$29,0,10*ROW('Sanitation Data'!H163)))</f>
        <v/>
      </c>
      <c r="DG169" s="369" t="str">
        <f ca="1">+IF(OFFSET('Sanitation Data'!$H$30,0,10*ROW('Sanitation Data'!H163))="","",OFFSET('Sanitation Data'!$H$30,0,10*ROW('Sanitation Data'!H163)))</f>
        <v/>
      </c>
      <c r="DH169" s="369" t="str">
        <f ca="1">+IF(OFFSET('Sanitation Data'!$H$31,0,10*ROW('Sanitation Data'!H163))="","",OFFSET('Sanitation Data'!$H$31,0,10*ROW('Sanitation Data'!H163)))</f>
        <v/>
      </c>
      <c r="DI169" s="369" t="str">
        <f ca="1">+IF(OFFSET('Sanitation Data'!$H$32,0,10*ROW('Sanitation Data'!H163))="","",OFFSET('Sanitation Data'!$H$32,0,10*ROW('Sanitation Data'!H163)))</f>
        <v/>
      </c>
      <c r="DJ169" s="369" t="str">
        <f ca="1">+IF(OFFSET('Sanitation Data'!$I$28,0,10*ROW('Sanitation Data'!I163))="","",OFFSET('Sanitation Data'!$I$28,0,10*ROW('Sanitation Data'!I163)))</f>
        <v/>
      </c>
      <c r="DK169" s="369" t="str">
        <f ca="1">+IF(OFFSET('Sanitation Data'!$I$29,0,10*ROW('Sanitation Data'!I163))="","",OFFSET('Sanitation Data'!$I$29,0,10*ROW('Sanitation Data'!I163)))</f>
        <v/>
      </c>
      <c r="DL169" s="369" t="str">
        <f ca="1">+IF(OFFSET('Sanitation Data'!$I$30,0,10*ROW('Sanitation Data'!I163))="","",OFFSET('Sanitation Data'!$I$30,0,10*ROW('Sanitation Data'!I163)))</f>
        <v/>
      </c>
      <c r="DM169" s="369" t="str">
        <f ca="1">+IF(OFFSET('Sanitation Data'!$I$31,0,10*ROW('Sanitation Data'!I163))="","",OFFSET('Sanitation Data'!$I$31,0,10*ROW('Sanitation Data'!I163)))</f>
        <v/>
      </c>
      <c r="DN169" s="369" t="str">
        <f ca="1">+IF(OFFSET('Sanitation Data'!$I$32,0,10*ROW('Sanitation Data'!I163))="","",OFFSET('Sanitation Data'!$I$32,0,10*ROW('Sanitation Data'!I163)))</f>
        <v/>
      </c>
      <c r="DO169" s="369" t="str">
        <f ca="1">+IF(OFFSET('Hygiene Data'!$D$11,0,10*ROW('Hygiene Data'!D163))="","",OFFSET('Hygiene Data'!$D$11,0,10*ROW('Hygiene Data'!D163)))</f>
        <v/>
      </c>
      <c r="DP169" s="369" t="str">
        <f ca="1">+IF(OFFSET('Hygiene Data'!$D$12,0,10*ROW('Hygiene Data'!D163))="","",OFFSET('Hygiene Data'!$D$12,0,10*ROW('Hygiene Data'!D163)))</f>
        <v/>
      </c>
      <c r="DQ169" s="369" t="str">
        <f ca="1">+IF(OFFSET('Hygiene Data'!$D$13,0,10*ROW('Hygiene Data'!D163))="","",OFFSET('Hygiene Data'!$D$13,0,10*ROW('Hygiene Data'!D163)))</f>
        <v/>
      </c>
      <c r="DR169" s="369" t="str">
        <f ca="1">+IF(OFFSET('Hygiene Data'!$E$11,0,10*ROW('Hygiene Data'!E163))="","",OFFSET('Hygiene Data'!$E$11,0,10*ROW('Hygiene Data'!E163)))</f>
        <v/>
      </c>
      <c r="DS169" s="369" t="str">
        <f ca="1">+IF(OFFSET('Hygiene Data'!$E$12,0,10*ROW('Hygiene Data'!E163))="","",OFFSET('Hygiene Data'!$E$12,0,10*ROW('Hygiene Data'!E163)))</f>
        <v/>
      </c>
      <c r="DT169" s="369" t="str">
        <f ca="1">+IF(OFFSET('Hygiene Data'!$E$13,0,10*ROW('Hygiene Data'!E163))="","",OFFSET('Hygiene Data'!$E$13,0,10*ROW('Hygiene Data'!E163)))</f>
        <v/>
      </c>
      <c r="DU169" s="369" t="str">
        <f ca="1">+IF(OFFSET('Hygiene Data'!$F$11,0,10*ROW('Hygiene Data'!F163))="","",OFFSET('Hygiene Data'!$F$11,0,10*ROW('Hygiene Data'!F163)))</f>
        <v/>
      </c>
      <c r="DV169" s="369" t="str">
        <f ca="1">+IF(OFFSET('Hygiene Data'!$F$12,0,10*ROW('Hygiene Data'!F163))="","",OFFSET('Hygiene Data'!$F$12,0,10*ROW('Hygiene Data'!F163)))</f>
        <v/>
      </c>
      <c r="DW169" s="369" t="str">
        <f ca="1">+IF(OFFSET('Hygiene Data'!$F$13,0,10*ROW('Hygiene Data'!F163))="","",OFFSET('Hygiene Data'!$F$13,0,10*ROW('Hygiene Data'!F163)))</f>
        <v/>
      </c>
      <c r="DX169" s="369" t="str">
        <f ca="1">+IF(OFFSET('Hygiene Data'!$G$11,0,10*ROW('Hygiene Data'!G163))="","",OFFSET('Hygiene Data'!$G$11,0,10*ROW('Hygiene Data'!G163)))</f>
        <v/>
      </c>
      <c r="DY169" s="369" t="str">
        <f ca="1">+IF(OFFSET('Hygiene Data'!$G$12,0,10*ROW('Hygiene Data'!G163))="","",OFFSET('Hygiene Data'!$G$12,0,10*ROW('Hygiene Data'!G163)))</f>
        <v/>
      </c>
      <c r="DZ169" s="369" t="str">
        <f ca="1">+IF(OFFSET('Hygiene Data'!$G$13,0,10*ROW('Hygiene Data'!G163))="","",OFFSET('Hygiene Data'!$G$13,0,10*ROW('Hygiene Data'!G163)))</f>
        <v/>
      </c>
      <c r="EA169" s="369" t="str">
        <f ca="1">+IF(OFFSET('Hygiene Data'!$H$11,0,10*ROW('Hygiene Data'!H163))="","",OFFSET('Hygiene Data'!$H$11,0,10*ROW('Hygiene Data'!H163)))</f>
        <v/>
      </c>
      <c r="EB169" s="369" t="str">
        <f ca="1">+IF(OFFSET('Hygiene Data'!$H$12,0,10*ROW('Hygiene Data'!H163))="","",OFFSET('Hygiene Data'!$H$12,0,10*ROW('Hygiene Data'!H163)))</f>
        <v/>
      </c>
      <c r="EC169" s="369" t="str">
        <f ca="1">+IF(OFFSET('Hygiene Data'!$H$13,0,10*ROW('Hygiene Data'!H163))="","",OFFSET('Hygiene Data'!$H$13,0,10*ROW('Hygiene Data'!H163)))</f>
        <v/>
      </c>
      <c r="ED169" s="369" t="str">
        <f ca="1">+IF(OFFSET('Hygiene Data'!$I$11,0,10*ROW('Hygiene Data'!I163))="","",OFFSET('Hygiene Data'!$I$11,0,10*ROW('Hygiene Data'!I163)))</f>
        <v/>
      </c>
      <c r="EE169" s="369" t="str">
        <f ca="1">+IF(OFFSET('Hygiene Data'!$I$12,0,10*ROW('Hygiene Data'!I163))="","",OFFSET('Hygiene Data'!$I$12,0,10*ROW('Hygiene Data'!I163)))</f>
        <v/>
      </c>
      <c r="EF169" s="369" t="str">
        <f ca="1">+IF(OFFSET('Hygiene Data'!$I$13,0,10*ROW('Hygiene Data'!I163))="","",OFFSET('Hygiene Data'!$I$13,0,10*ROW('Hygiene Data'!I163)))</f>
        <v/>
      </c>
    </row>
    <row r="170" spans="1:136" x14ac:dyDescent="0.25">
      <c r="A170" s="478" t="str">
        <f ca="1">+IF(OFFSET('Water Data'!$B$2,0,10*ROW('Water Data'!E164))="","",OFFSET('Water Data'!$B$2,0,10*ROW('Water Data'!E164)))</f>
        <v/>
      </c>
      <c r="B170" s="47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5" t="str">
        <f t="shared" ca="1" si="2"/>
        <v/>
      </c>
      <c r="D170" s="50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9" t="str">
        <f ca="1">+IF(OFFSET('Water Data'!$D$27,0,10*ROW('Water Data'!D164))="","",OFFSET('Water Data'!$D$27,0,10*ROW('Water Data'!D164)))</f>
        <v/>
      </c>
      <c r="BT170" s="369" t="str">
        <f ca="1">+IF(OFFSET('Water Data'!$D$28,0,10*ROW('Water Data'!D164))="","",OFFSET('Water Data'!$D$28,0,10*ROW('Water Data'!D164)))</f>
        <v/>
      </c>
      <c r="BU170" s="369" t="str">
        <f ca="1">+IF(OFFSET('Water Data'!$D$29,0,10*ROW('Water Data'!D164))="","",OFFSET('Water Data'!$D$29,0,10*ROW('Water Data'!D164)))</f>
        <v/>
      </c>
      <c r="BV170" s="369" t="str">
        <f ca="1">+IF(OFFSET('Water Data'!$E$27,0,10*ROW('Water Data'!E164))="","",OFFSET('Water Data'!$E$27,0,10*ROW('Water Data'!E164)))</f>
        <v/>
      </c>
      <c r="BW170" s="369" t="str">
        <f ca="1">+IF(OFFSET('Water Data'!$E$28,0,10*ROW('Water Data'!E164))="","",OFFSET('Water Data'!$E$28,0,10*ROW('Water Data'!E164)))</f>
        <v/>
      </c>
      <c r="BX170" s="369" t="str">
        <f ca="1">+IF(OFFSET('Water Data'!$E$29,0,10*ROW('Water Data'!E164))="","",OFFSET('Water Data'!$E$29,0,10*ROW('Water Data'!E164)))</f>
        <v/>
      </c>
      <c r="BY170" s="369" t="str">
        <f ca="1">+IF(OFFSET('Water Data'!$F$27,0,10*ROW('Water Data'!F164))="","",OFFSET('Water Data'!$F$27,0,10*ROW('Water Data'!F164)))</f>
        <v/>
      </c>
      <c r="BZ170" s="369" t="str">
        <f ca="1">+IF(OFFSET('Water Data'!$F$28,0,10*ROW('Water Data'!F164))="","",OFFSET('Water Data'!$F$28,0,10*ROW('Water Data'!F164)))</f>
        <v/>
      </c>
      <c r="CA170" s="369" t="str">
        <f ca="1">+IF(OFFSET('Water Data'!$F$29,0,10*ROW('Water Data'!F164))="","",OFFSET('Water Data'!$F$29,0,10*ROW('Water Data'!F164)))</f>
        <v/>
      </c>
      <c r="CB170" s="369" t="str">
        <f ca="1">+IF(OFFSET('Water Data'!$G$27,0,10*ROW('Water Data'!G164))="","",OFFSET('Water Data'!$G$27,0,10*ROW('Water Data'!G164)))</f>
        <v/>
      </c>
      <c r="CC170" s="369" t="str">
        <f ca="1">+IF(OFFSET('Water Data'!$G$28,0,10*ROW('Water Data'!G164))="","",OFFSET('Water Data'!$G$28,0,10*ROW('Water Data'!G164)))</f>
        <v/>
      </c>
      <c r="CD170" s="369" t="str">
        <f ca="1">+IF(OFFSET('Water Data'!$G$29,0,10*ROW('Water Data'!G164))="","",OFFSET('Water Data'!$G$29,0,10*ROW('Water Data'!G164)))</f>
        <v/>
      </c>
      <c r="CE170" s="369" t="str">
        <f ca="1">+IF(OFFSET('Water Data'!$H$27,0,10*ROW('Water Data'!H164))="","",OFFSET('Water Data'!$H$27,0,10*ROW('Water Data'!H164)))</f>
        <v/>
      </c>
      <c r="CF170" s="369" t="str">
        <f ca="1">+IF(OFFSET('Water Data'!$H$28,0,10*ROW('Water Data'!H164))="","",OFFSET('Water Data'!$H$28,0,10*ROW('Water Data'!H164)))</f>
        <v/>
      </c>
      <c r="CG170" s="369" t="str">
        <f ca="1">+IF(OFFSET('Water Data'!$H$29,0,10*ROW('Water Data'!H164))="","",OFFSET('Water Data'!$H$29,0,10*ROW('Water Data'!H164)))</f>
        <v/>
      </c>
      <c r="CH170" s="369" t="str">
        <f ca="1">+IF(OFFSET('Water Data'!$I$27,0,10*ROW('Water Data'!I164))="","",OFFSET('Water Data'!$I$27,0,10*ROW('Water Data'!I164)))</f>
        <v/>
      </c>
      <c r="CI170" s="369" t="str">
        <f ca="1">+IF(OFFSET('Water Data'!$I$28,0,10*ROW('Water Data'!I164))="","",OFFSET('Water Data'!$I$28,0,10*ROW('Water Data'!I164)))</f>
        <v/>
      </c>
      <c r="CJ170" s="369" t="str">
        <f ca="1">+IF(OFFSET('Water Data'!$I$29,0,10*ROW('Water Data'!I164))="","",OFFSET('Water Data'!$I$29,0,10*ROW('Water Data'!I164)))</f>
        <v/>
      </c>
      <c r="CK170" s="369" t="str">
        <f ca="1">+IF(OFFSET('Sanitation Data'!$D$28,0,10*ROW('Sanitation Data'!D164))="","",OFFSET('Sanitation Data'!$D$28,0,10*ROW('Sanitation Data'!D164)))</f>
        <v/>
      </c>
      <c r="CL170" s="369" t="str">
        <f ca="1">+IF(OFFSET('Sanitation Data'!$D$29,0,10*ROW('Sanitation Data'!D164))="","",OFFSET('Sanitation Data'!$D$29,0,10*ROW('Sanitation Data'!D164)))</f>
        <v/>
      </c>
      <c r="CM170" s="369" t="str">
        <f ca="1">+IF(OFFSET('Sanitation Data'!$D$30,0,10*ROW('Sanitation Data'!D164))="","",OFFSET('Sanitation Data'!$D$30,0,10*ROW('Sanitation Data'!D164)))</f>
        <v/>
      </c>
      <c r="CN170" s="369" t="str">
        <f ca="1">+IF(OFFSET('Sanitation Data'!$D$31,0,10*ROW('Sanitation Data'!D164))="","",OFFSET('Sanitation Data'!$D$31,0,10*ROW('Sanitation Data'!D164)))</f>
        <v/>
      </c>
      <c r="CO170" s="369" t="str">
        <f ca="1">+IF(OFFSET('Sanitation Data'!$D$32,0,10*ROW('Sanitation Data'!D164))="","",OFFSET('Sanitation Data'!$D$32,0,10*ROW('Sanitation Data'!D164)))</f>
        <v/>
      </c>
      <c r="CP170" s="369" t="str">
        <f ca="1">+IF(OFFSET('Sanitation Data'!$E$28,0,10*ROW('Sanitation Data'!E164))="","",OFFSET('Sanitation Data'!$E$28,0,10*ROW('Sanitation Data'!E164)))</f>
        <v/>
      </c>
      <c r="CQ170" s="369" t="str">
        <f ca="1">+IF(OFFSET('Sanitation Data'!$E$29,0,10*ROW('Sanitation Data'!E164))="","",OFFSET('Sanitation Data'!$E$29,0,10*ROW('Sanitation Data'!E164)))</f>
        <v/>
      </c>
      <c r="CR170" s="369" t="str">
        <f ca="1">+IF(OFFSET('Sanitation Data'!$E$30,0,10*ROW('Sanitation Data'!E164))="","",OFFSET('Sanitation Data'!$E$30,0,10*ROW('Sanitation Data'!E164)))</f>
        <v/>
      </c>
      <c r="CS170" s="369" t="str">
        <f ca="1">+IF(OFFSET('Sanitation Data'!$E$31,0,10*ROW('Sanitation Data'!E164))="","",OFFSET('Sanitation Data'!$E$31,0,10*ROW('Sanitation Data'!E164)))</f>
        <v/>
      </c>
      <c r="CT170" s="369" t="str">
        <f ca="1">+IF(OFFSET('Sanitation Data'!$E$32,0,10*ROW('Sanitation Data'!E164))="","",OFFSET('Sanitation Data'!$E$32,0,10*ROW('Sanitation Data'!E164)))</f>
        <v/>
      </c>
      <c r="CU170" s="369" t="str">
        <f ca="1">+IF(OFFSET('Sanitation Data'!$F$28,0,10*ROW('Sanitation Data'!F164))="","",OFFSET('Sanitation Data'!$F$28,0,10*ROW('Sanitation Data'!F164)))</f>
        <v/>
      </c>
      <c r="CV170" s="369" t="str">
        <f ca="1">+IF(OFFSET('Sanitation Data'!$F$29,0,10*ROW('Sanitation Data'!F164))="","",OFFSET('Sanitation Data'!$F$29,0,10*ROW('Sanitation Data'!F164)))</f>
        <v/>
      </c>
      <c r="CW170" s="369" t="str">
        <f ca="1">+IF(OFFSET('Sanitation Data'!$F$30,0,10*ROW('Sanitation Data'!F164))="","",OFFSET('Sanitation Data'!$F$30,0,10*ROW('Sanitation Data'!F164)))</f>
        <v/>
      </c>
      <c r="CX170" s="369" t="str">
        <f ca="1">+IF(OFFSET('Sanitation Data'!$F$31,0,10*ROW('Sanitation Data'!F164))="","",OFFSET('Sanitation Data'!$F$31,0,10*ROW('Sanitation Data'!F164)))</f>
        <v/>
      </c>
      <c r="CY170" s="369" t="str">
        <f ca="1">+IF(OFFSET('Sanitation Data'!$F$32,0,10*ROW('Sanitation Data'!F164))="","",OFFSET('Sanitation Data'!$F$32,0,10*ROW('Sanitation Data'!F164)))</f>
        <v/>
      </c>
      <c r="CZ170" s="369" t="str">
        <f ca="1">+IF(OFFSET('Sanitation Data'!$G$28,0,10*ROW('Sanitation Data'!G164))="","",OFFSET('Sanitation Data'!$G$28,0,10*ROW('Sanitation Data'!G164)))</f>
        <v/>
      </c>
      <c r="DA170" s="369" t="str">
        <f ca="1">+IF(OFFSET('Sanitation Data'!$G$29,0,10*ROW('Sanitation Data'!G164))="","",OFFSET('Sanitation Data'!$G$29,0,10*ROW('Sanitation Data'!G164)))</f>
        <v/>
      </c>
      <c r="DB170" s="369" t="str">
        <f ca="1">+IF(OFFSET('Sanitation Data'!$G$30,0,10*ROW('Sanitation Data'!G164))="","",OFFSET('Sanitation Data'!$G$30,0,10*ROW('Sanitation Data'!G164)))</f>
        <v/>
      </c>
      <c r="DC170" s="369" t="str">
        <f ca="1">+IF(OFFSET('Sanitation Data'!$G$31,0,10*ROW('Sanitation Data'!G164))="","",OFFSET('Sanitation Data'!$G$31,0,10*ROW('Sanitation Data'!G164)))</f>
        <v/>
      </c>
      <c r="DD170" s="369" t="str">
        <f ca="1">+IF(OFFSET('Sanitation Data'!$G$32,0,10*ROW('Sanitation Data'!G164))="","",OFFSET('Sanitation Data'!$G$32,0,10*ROW('Sanitation Data'!G164)))</f>
        <v/>
      </c>
      <c r="DE170" s="369" t="str">
        <f ca="1">+IF(OFFSET('Sanitation Data'!$H$28,0,10*ROW('Sanitation Data'!H164))="","",OFFSET('Sanitation Data'!$H$28,0,10*ROW('Sanitation Data'!H164)))</f>
        <v/>
      </c>
      <c r="DF170" s="369" t="str">
        <f ca="1">+IF(OFFSET('Sanitation Data'!$H$29,0,10*ROW('Sanitation Data'!H164))="","",OFFSET('Sanitation Data'!$H$29,0,10*ROW('Sanitation Data'!H164)))</f>
        <v/>
      </c>
      <c r="DG170" s="369" t="str">
        <f ca="1">+IF(OFFSET('Sanitation Data'!$H$30,0,10*ROW('Sanitation Data'!H164))="","",OFFSET('Sanitation Data'!$H$30,0,10*ROW('Sanitation Data'!H164)))</f>
        <v/>
      </c>
      <c r="DH170" s="369" t="str">
        <f ca="1">+IF(OFFSET('Sanitation Data'!$H$31,0,10*ROW('Sanitation Data'!H164))="","",OFFSET('Sanitation Data'!$H$31,0,10*ROW('Sanitation Data'!H164)))</f>
        <v/>
      </c>
      <c r="DI170" s="369" t="str">
        <f ca="1">+IF(OFFSET('Sanitation Data'!$H$32,0,10*ROW('Sanitation Data'!H164))="","",OFFSET('Sanitation Data'!$H$32,0,10*ROW('Sanitation Data'!H164)))</f>
        <v/>
      </c>
      <c r="DJ170" s="369" t="str">
        <f ca="1">+IF(OFFSET('Sanitation Data'!$I$28,0,10*ROW('Sanitation Data'!I164))="","",OFFSET('Sanitation Data'!$I$28,0,10*ROW('Sanitation Data'!I164)))</f>
        <v/>
      </c>
      <c r="DK170" s="369" t="str">
        <f ca="1">+IF(OFFSET('Sanitation Data'!$I$29,0,10*ROW('Sanitation Data'!I164))="","",OFFSET('Sanitation Data'!$I$29,0,10*ROW('Sanitation Data'!I164)))</f>
        <v/>
      </c>
      <c r="DL170" s="369" t="str">
        <f ca="1">+IF(OFFSET('Sanitation Data'!$I$30,0,10*ROW('Sanitation Data'!I164))="","",OFFSET('Sanitation Data'!$I$30,0,10*ROW('Sanitation Data'!I164)))</f>
        <v/>
      </c>
      <c r="DM170" s="369" t="str">
        <f ca="1">+IF(OFFSET('Sanitation Data'!$I$31,0,10*ROW('Sanitation Data'!I164))="","",OFFSET('Sanitation Data'!$I$31,0,10*ROW('Sanitation Data'!I164)))</f>
        <v/>
      </c>
      <c r="DN170" s="369" t="str">
        <f ca="1">+IF(OFFSET('Sanitation Data'!$I$32,0,10*ROW('Sanitation Data'!I164))="","",OFFSET('Sanitation Data'!$I$32,0,10*ROW('Sanitation Data'!I164)))</f>
        <v/>
      </c>
      <c r="DO170" s="369" t="str">
        <f ca="1">+IF(OFFSET('Hygiene Data'!$D$11,0,10*ROW('Hygiene Data'!D164))="","",OFFSET('Hygiene Data'!$D$11,0,10*ROW('Hygiene Data'!D164)))</f>
        <v/>
      </c>
      <c r="DP170" s="369" t="str">
        <f ca="1">+IF(OFFSET('Hygiene Data'!$D$12,0,10*ROW('Hygiene Data'!D164))="","",OFFSET('Hygiene Data'!$D$12,0,10*ROW('Hygiene Data'!D164)))</f>
        <v/>
      </c>
      <c r="DQ170" s="369" t="str">
        <f ca="1">+IF(OFFSET('Hygiene Data'!$D$13,0,10*ROW('Hygiene Data'!D164))="","",OFFSET('Hygiene Data'!$D$13,0,10*ROW('Hygiene Data'!D164)))</f>
        <v/>
      </c>
      <c r="DR170" s="369" t="str">
        <f ca="1">+IF(OFFSET('Hygiene Data'!$E$11,0,10*ROW('Hygiene Data'!E164))="","",OFFSET('Hygiene Data'!$E$11,0,10*ROW('Hygiene Data'!E164)))</f>
        <v/>
      </c>
      <c r="DS170" s="369" t="str">
        <f ca="1">+IF(OFFSET('Hygiene Data'!$E$12,0,10*ROW('Hygiene Data'!E164))="","",OFFSET('Hygiene Data'!$E$12,0,10*ROW('Hygiene Data'!E164)))</f>
        <v/>
      </c>
      <c r="DT170" s="369" t="str">
        <f ca="1">+IF(OFFSET('Hygiene Data'!$E$13,0,10*ROW('Hygiene Data'!E164))="","",OFFSET('Hygiene Data'!$E$13,0,10*ROW('Hygiene Data'!E164)))</f>
        <v/>
      </c>
      <c r="DU170" s="369" t="str">
        <f ca="1">+IF(OFFSET('Hygiene Data'!$F$11,0,10*ROW('Hygiene Data'!F164))="","",OFFSET('Hygiene Data'!$F$11,0,10*ROW('Hygiene Data'!F164)))</f>
        <v/>
      </c>
      <c r="DV170" s="369" t="str">
        <f ca="1">+IF(OFFSET('Hygiene Data'!$F$12,0,10*ROW('Hygiene Data'!F164))="","",OFFSET('Hygiene Data'!$F$12,0,10*ROW('Hygiene Data'!F164)))</f>
        <v/>
      </c>
      <c r="DW170" s="369" t="str">
        <f ca="1">+IF(OFFSET('Hygiene Data'!$F$13,0,10*ROW('Hygiene Data'!F164))="","",OFFSET('Hygiene Data'!$F$13,0,10*ROW('Hygiene Data'!F164)))</f>
        <v/>
      </c>
      <c r="DX170" s="369" t="str">
        <f ca="1">+IF(OFFSET('Hygiene Data'!$G$11,0,10*ROW('Hygiene Data'!G164))="","",OFFSET('Hygiene Data'!$G$11,0,10*ROW('Hygiene Data'!G164)))</f>
        <v/>
      </c>
      <c r="DY170" s="369" t="str">
        <f ca="1">+IF(OFFSET('Hygiene Data'!$G$12,0,10*ROW('Hygiene Data'!G164))="","",OFFSET('Hygiene Data'!$G$12,0,10*ROW('Hygiene Data'!G164)))</f>
        <v/>
      </c>
      <c r="DZ170" s="369" t="str">
        <f ca="1">+IF(OFFSET('Hygiene Data'!$G$13,0,10*ROW('Hygiene Data'!G164))="","",OFFSET('Hygiene Data'!$G$13,0,10*ROW('Hygiene Data'!G164)))</f>
        <v/>
      </c>
      <c r="EA170" s="369" t="str">
        <f ca="1">+IF(OFFSET('Hygiene Data'!$H$11,0,10*ROW('Hygiene Data'!H164))="","",OFFSET('Hygiene Data'!$H$11,0,10*ROW('Hygiene Data'!H164)))</f>
        <v/>
      </c>
      <c r="EB170" s="369" t="str">
        <f ca="1">+IF(OFFSET('Hygiene Data'!$H$12,0,10*ROW('Hygiene Data'!H164))="","",OFFSET('Hygiene Data'!$H$12,0,10*ROW('Hygiene Data'!H164)))</f>
        <v/>
      </c>
      <c r="EC170" s="369" t="str">
        <f ca="1">+IF(OFFSET('Hygiene Data'!$H$13,0,10*ROW('Hygiene Data'!H164))="","",OFFSET('Hygiene Data'!$H$13,0,10*ROW('Hygiene Data'!H164)))</f>
        <v/>
      </c>
      <c r="ED170" s="369" t="str">
        <f ca="1">+IF(OFFSET('Hygiene Data'!$I$11,0,10*ROW('Hygiene Data'!I164))="","",OFFSET('Hygiene Data'!$I$11,0,10*ROW('Hygiene Data'!I164)))</f>
        <v/>
      </c>
      <c r="EE170" s="369" t="str">
        <f ca="1">+IF(OFFSET('Hygiene Data'!$I$12,0,10*ROW('Hygiene Data'!I164))="","",OFFSET('Hygiene Data'!$I$12,0,10*ROW('Hygiene Data'!I164)))</f>
        <v/>
      </c>
      <c r="EF170" s="369" t="str">
        <f ca="1">+IF(OFFSET('Hygiene Data'!$I$13,0,10*ROW('Hygiene Data'!I164))="","",OFFSET('Hygiene Data'!$I$13,0,10*ROW('Hygiene Data'!I164)))</f>
        <v/>
      </c>
    </row>
    <row r="171" spans="1:136" x14ac:dyDescent="0.25">
      <c r="A171" s="478" t="str">
        <f ca="1">+IF(OFFSET('Water Data'!$B$2,0,10*ROW('Water Data'!E165))="","",OFFSET('Water Data'!$B$2,0,10*ROW('Water Data'!E165)))</f>
        <v/>
      </c>
      <c r="B171" s="47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5" t="str">
        <f t="shared" ca="1" si="2"/>
        <v/>
      </c>
      <c r="D171" s="50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9" t="str">
        <f ca="1">+IF(OFFSET('Water Data'!$D$27,0,10*ROW('Water Data'!D165))="","",OFFSET('Water Data'!$D$27,0,10*ROW('Water Data'!D165)))</f>
        <v/>
      </c>
      <c r="BT171" s="369" t="str">
        <f ca="1">+IF(OFFSET('Water Data'!$D$28,0,10*ROW('Water Data'!D165))="","",OFFSET('Water Data'!$D$28,0,10*ROW('Water Data'!D165)))</f>
        <v/>
      </c>
      <c r="BU171" s="369" t="str">
        <f ca="1">+IF(OFFSET('Water Data'!$D$29,0,10*ROW('Water Data'!D165))="","",OFFSET('Water Data'!$D$29,0,10*ROW('Water Data'!D165)))</f>
        <v/>
      </c>
      <c r="BV171" s="369" t="str">
        <f ca="1">+IF(OFFSET('Water Data'!$E$27,0,10*ROW('Water Data'!E165))="","",OFFSET('Water Data'!$E$27,0,10*ROW('Water Data'!E165)))</f>
        <v/>
      </c>
      <c r="BW171" s="369" t="str">
        <f ca="1">+IF(OFFSET('Water Data'!$E$28,0,10*ROW('Water Data'!E165))="","",OFFSET('Water Data'!$E$28,0,10*ROW('Water Data'!E165)))</f>
        <v/>
      </c>
      <c r="BX171" s="369" t="str">
        <f ca="1">+IF(OFFSET('Water Data'!$E$29,0,10*ROW('Water Data'!E165))="","",OFFSET('Water Data'!$E$29,0,10*ROW('Water Data'!E165)))</f>
        <v/>
      </c>
      <c r="BY171" s="369" t="str">
        <f ca="1">+IF(OFFSET('Water Data'!$F$27,0,10*ROW('Water Data'!F165))="","",OFFSET('Water Data'!$F$27,0,10*ROW('Water Data'!F165)))</f>
        <v/>
      </c>
      <c r="BZ171" s="369" t="str">
        <f ca="1">+IF(OFFSET('Water Data'!$F$28,0,10*ROW('Water Data'!F165))="","",OFFSET('Water Data'!$F$28,0,10*ROW('Water Data'!F165)))</f>
        <v/>
      </c>
      <c r="CA171" s="369" t="str">
        <f ca="1">+IF(OFFSET('Water Data'!$F$29,0,10*ROW('Water Data'!F165))="","",OFFSET('Water Data'!$F$29,0,10*ROW('Water Data'!F165)))</f>
        <v/>
      </c>
      <c r="CB171" s="369" t="str">
        <f ca="1">+IF(OFFSET('Water Data'!$G$27,0,10*ROW('Water Data'!G165))="","",OFFSET('Water Data'!$G$27,0,10*ROW('Water Data'!G165)))</f>
        <v/>
      </c>
      <c r="CC171" s="369" t="str">
        <f ca="1">+IF(OFFSET('Water Data'!$G$28,0,10*ROW('Water Data'!G165))="","",OFFSET('Water Data'!$G$28,0,10*ROW('Water Data'!G165)))</f>
        <v/>
      </c>
      <c r="CD171" s="369" t="str">
        <f ca="1">+IF(OFFSET('Water Data'!$G$29,0,10*ROW('Water Data'!G165))="","",OFFSET('Water Data'!$G$29,0,10*ROW('Water Data'!G165)))</f>
        <v/>
      </c>
      <c r="CE171" s="369" t="str">
        <f ca="1">+IF(OFFSET('Water Data'!$H$27,0,10*ROW('Water Data'!H165))="","",OFFSET('Water Data'!$H$27,0,10*ROW('Water Data'!H165)))</f>
        <v/>
      </c>
      <c r="CF171" s="369" t="str">
        <f ca="1">+IF(OFFSET('Water Data'!$H$28,0,10*ROW('Water Data'!H165))="","",OFFSET('Water Data'!$H$28,0,10*ROW('Water Data'!H165)))</f>
        <v/>
      </c>
      <c r="CG171" s="369" t="str">
        <f ca="1">+IF(OFFSET('Water Data'!$H$29,0,10*ROW('Water Data'!H165))="","",OFFSET('Water Data'!$H$29,0,10*ROW('Water Data'!H165)))</f>
        <v/>
      </c>
      <c r="CH171" s="369" t="str">
        <f ca="1">+IF(OFFSET('Water Data'!$I$27,0,10*ROW('Water Data'!I165))="","",OFFSET('Water Data'!$I$27,0,10*ROW('Water Data'!I165)))</f>
        <v/>
      </c>
      <c r="CI171" s="369" t="str">
        <f ca="1">+IF(OFFSET('Water Data'!$I$28,0,10*ROW('Water Data'!I165))="","",OFFSET('Water Data'!$I$28,0,10*ROW('Water Data'!I165)))</f>
        <v/>
      </c>
      <c r="CJ171" s="369" t="str">
        <f ca="1">+IF(OFFSET('Water Data'!$I$29,0,10*ROW('Water Data'!I165))="","",OFFSET('Water Data'!$I$29,0,10*ROW('Water Data'!I165)))</f>
        <v/>
      </c>
      <c r="CK171" s="369" t="str">
        <f ca="1">+IF(OFFSET('Sanitation Data'!$D$28,0,10*ROW('Sanitation Data'!D165))="","",OFFSET('Sanitation Data'!$D$28,0,10*ROW('Sanitation Data'!D165)))</f>
        <v/>
      </c>
      <c r="CL171" s="369" t="str">
        <f ca="1">+IF(OFFSET('Sanitation Data'!$D$29,0,10*ROW('Sanitation Data'!D165))="","",OFFSET('Sanitation Data'!$D$29,0,10*ROW('Sanitation Data'!D165)))</f>
        <v/>
      </c>
      <c r="CM171" s="369" t="str">
        <f ca="1">+IF(OFFSET('Sanitation Data'!$D$30,0,10*ROW('Sanitation Data'!D165))="","",OFFSET('Sanitation Data'!$D$30,0,10*ROW('Sanitation Data'!D165)))</f>
        <v/>
      </c>
      <c r="CN171" s="369" t="str">
        <f ca="1">+IF(OFFSET('Sanitation Data'!$D$31,0,10*ROW('Sanitation Data'!D165))="","",OFFSET('Sanitation Data'!$D$31,0,10*ROW('Sanitation Data'!D165)))</f>
        <v/>
      </c>
      <c r="CO171" s="369" t="str">
        <f ca="1">+IF(OFFSET('Sanitation Data'!$D$32,0,10*ROW('Sanitation Data'!D165))="","",OFFSET('Sanitation Data'!$D$32,0,10*ROW('Sanitation Data'!D165)))</f>
        <v/>
      </c>
      <c r="CP171" s="369" t="str">
        <f ca="1">+IF(OFFSET('Sanitation Data'!$E$28,0,10*ROW('Sanitation Data'!E165))="","",OFFSET('Sanitation Data'!$E$28,0,10*ROW('Sanitation Data'!E165)))</f>
        <v/>
      </c>
      <c r="CQ171" s="369" t="str">
        <f ca="1">+IF(OFFSET('Sanitation Data'!$E$29,0,10*ROW('Sanitation Data'!E165))="","",OFFSET('Sanitation Data'!$E$29,0,10*ROW('Sanitation Data'!E165)))</f>
        <v/>
      </c>
      <c r="CR171" s="369" t="str">
        <f ca="1">+IF(OFFSET('Sanitation Data'!$E$30,0,10*ROW('Sanitation Data'!E165))="","",OFFSET('Sanitation Data'!$E$30,0,10*ROW('Sanitation Data'!E165)))</f>
        <v/>
      </c>
      <c r="CS171" s="369" t="str">
        <f ca="1">+IF(OFFSET('Sanitation Data'!$E$31,0,10*ROW('Sanitation Data'!E165))="","",OFFSET('Sanitation Data'!$E$31,0,10*ROW('Sanitation Data'!E165)))</f>
        <v/>
      </c>
      <c r="CT171" s="369" t="str">
        <f ca="1">+IF(OFFSET('Sanitation Data'!$E$32,0,10*ROW('Sanitation Data'!E165))="","",OFFSET('Sanitation Data'!$E$32,0,10*ROW('Sanitation Data'!E165)))</f>
        <v/>
      </c>
      <c r="CU171" s="369" t="str">
        <f ca="1">+IF(OFFSET('Sanitation Data'!$F$28,0,10*ROW('Sanitation Data'!F165))="","",OFFSET('Sanitation Data'!$F$28,0,10*ROW('Sanitation Data'!F165)))</f>
        <v/>
      </c>
      <c r="CV171" s="369" t="str">
        <f ca="1">+IF(OFFSET('Sanitation Data'!$F$29,0,10*ROW('Sanitation Data'!F165))="","",OFFSET('Sanitation Data'!$F$29,0,10*ROW('Sanitation Data'!F165)))</f>
        <v/>
      </c>
      <c r="CW171" s="369" t="str">
        <f ca="1">+IF(OFFSET('Sanitation Data'!$F$30,0,10*ROW('Sanitation Data'!F165))="","",OFFSET('Sanitation Data'!$F$30,0,10*ROW('Sanitation Data'!F165)))</f>
        <v/>
      </c>
      <c r="CX171" s="369" t="str">
        <f ca="1">+IF(OFFSET('Sanitation Data'!$F$31,0,10*ROW('Sanitation Data'!F165))="","",OFFSET('Sanitation Data'!$F$31,0,10*ROW('Sanitation Data'!F165)))</f>
        <v/>
      </c>
      <c r="CY171" s="369" t="str">
        <f ca="1">+IF(OFFSET('Sanitation Data'!$F$32,0,10*ROW('Sanitation Data'!F165))="","",OFFSET('Sanitation Data'!$F$32,0,10*ROW('Sanitation Data'!F165)))</f>
        <v/>
      </c>
      <c r="CZ171" s="369" t="str">
        <f ca="1">+IF(OFFSET('Sanitation Data'!$G$28,0,10*ROW('Sanitation Data'!G165))="","",OFFSET('Sanitation Data'!$G$28,0,10*ROW('Sanitation Data'!G165)))</f>
        <v/>
      </c>
      <c r="DA171" s="369" t="str">
        <f ca="1">+IF(OFFSET('Sanitation Data'!$G$29,0,10*ROW('Sanitation Data'!G165))="","",OFFSET('Sanitation Data'!$G$29,0,10*ROW('Sanitation Data'!G165)))</f>
        <v/>
      </c>
      <c r="DB171" s="369" t="str">
        <f ca="1">+IF(OFFSET('Sanitation Data'!$G$30,0,10*ROW('Sanitation Data'!G165))="","",OFFSET('Sanitation Data'!$G$30,0,10*ROW('Sanitation Data'!G165)))</f>
        <v/>
      </c>
      <c r="DC171" s="369" t="str">
        <f ca="1">+IF(OFFSET('Sanitation Data'!$G$31,0,10*ROW('Sanitation Data'!G165))="","",OFFSET('Sanitation Data'!$G$31,0,10*ROW('Sanitation Data'!G165)))</f>
        <v/>
      </c>
      <c r="DD171" s="369" t="str">
        <f ca="1">+IF(OFFSET('Sanitation Data'!$G$32,0,10*ROW('Sanitation Data'!G165))="","",OFFSET('Sanitation Data'!$G$32,0,10*ROW('Sanitation Data'!G165)))</f>
        <v/>
      </c>
      <c r="DE171" s="369" t="str">
        <f ca="1">+IF(OFFSET('Sanitation Data'!$H$28,0,10*ROW('Sanitation Data'!H165))="","",OFFSET('Sanitation Data'!$H$28,0,10*ROW('Sanitation Data'!H165)))</f>
        <v/>
      </c>
      <c r="DF171" s="369" t="str">
        <f ca="1">+IF(OFFSET('Sanitation Data'!$H$29,0,10*ROW('Sanitation Data'!H165))="","",OFFSET('Sanitation Data'!$H$29,0,10*ROW('Sanitation Data'!H165)))</f>
        <v/>
      </c>
      <c r="DG171" s="369" t="str">
        <f ca="1">+IF(OFFSET('Sanitation Data'!$H$30,0,10*ROW('Sanitation Data'!H165))="","",OFFSET('Sanitation Data'!$H$30,0,10*ROW('Sanitation Data'!H165)))</f>
        <v/>
      </c>
      <c r="DH171" s="369" t="str">
        <f ca="1">+IF(OFFSET('Sanitation Data'!$H$31,0,10*ROW('Sanitation Data'!H165))="","",OFFSET('Sanitation Data'!$H$31,0,10*ROW('Sanitation Data'!H165)))</f>
        <v/>
      </c>
      <c r="DI171" s="369" t="str">
        <f ca="1">+IF(OFFSET('Sanitation Data'!$H$32,0,10*ROW('Sanitation Data'!H165))="","",OFFSET('Sanitation Data'!$H$32,0,10*ROW('Sanitation Data'!H165)))</f>
        <v/>
      </c>
      <c r="DJ171" s="369" t="str">
        <f ca="1">+IF(OFFSET('Sanitation Data'!$I$28,0,10*ROW('Sanitation Data'!I165))="","",OFFSET('Sanitation Data'!$I$28,0,10*ROW('Sanitation Data'!I165)))</f>
        <v/>
      </c>
      <c r="DK171" s="369" t="str">
        <f ca="1">+IF(OFFSET('Sanitation Data'!$I$29,0,10*ROW('Sanitation Data'!I165))="","",OFFSET('Sanitation Data'!$I$29,0,10*ROW('Sanitation Data'!I165)))</f>
        <v/>
      </c>
      <c r="DL171" s="369" t="str">
        <f ca="1">+IF(OFFSET('Sanitation Data'!$I$30,0,10*ROW('Sanitation Data'!I165))="","",OFFSET('Sanitation Data'!$I$30,0,10*ROW('Sanitation Data'!I165)))</f>
        <v/>
      </c>
      <c r="DM171" s="369" t="str">
        <f ca="1">+IF(OFFSET('Sanitation Data'!$I$31,0,10*ROW('Sanitation Data'!I165))="","",OFFSET('Sanitation Data'!$I$31,0,10*ROW('Sanitation Data'!I165)))</f>
        <v/>
      </c>
      <c r="DN171" s="369" t="str">
        <f ca="1">+IF(OFFSET('Sanitation Data'!$I$32,0,10*ROW('Sanitation Data'!I165))="","",OFFSET('Sanitation Data'!$I$32,0,10*ROW('Sanitation Data'!I165)))</f>
        <v/>
      </c>
      <c r="DO171" s="369" t="str">
        <f ca="1">+IF(OFFSET('Hygiene Data'!$D$11,0,10*ROW('Hygiene Data'!D165))="","",OFFSET('Hygiene Data'!$D$11,0,10*ROW('Hygiene Data'!D165)))</f>
        <v/>
      </c>
      <c r="DP171" s="369" t="str">
        <f ca="1">+IF(OFFSET('Hygiene Data'!$D$12,0,10*ROW('Hygiene Data'!D165))="","",OFFSET('Hygiene Data'!$D$12,0,10*ROW('Hygiene Data'!D165)))</f>
        <v/>
      </c>
      <c r="DQ171" s="369" t="str">
        <f ca="1">+IF(OFFSET('Hygiene Data'!$D$13,0,10*ROW('Hygiene Data'!D165))="","",OFFSET('Hygiene Data'!$D$13,0,10*ROW('Hygiene Data'!D165)))</f>
        <v/>
      </c>
      <c r="DR171" s="369" t="str">
        <f ca="1">+IF(OFFSET('Hygiene Data'!$E$11,0,10*ROW('Hygiene Data'!E165))="","",OFFSET('Hygiene Data'!$E$11,0,10*ROW('Hygiene Data'!E165)))</f>
        <v/>
      </c>
      <c r="DS171" s="369" t="str">
        <f ca="1">+IF(OFFSET('Hygiene Data'!$E$12,0,10*ROW('Hygiene Data'!E165))="","",OFFSET('Hygiene Data'!$E$12,0,10*ROW('Hygiene Data'!E165)))</f>
        <v/>
      </c>
      <c r="DT171" s="369" t="str">
        <f ca="1">+IF(OFFSET('Hygiene Data'!$E$13,0,10*ROW('Hygiene Data'!E165))="","",OFFSET('Hygiene Data'!$E$13,0,10*ROW('Hygiene Data'!E165)))</f>
        <v/>
      </c>
      <c r="DU171" s="369" t="str">
        <f ca="1">+IF(OFFSET('Hygiene Data'!$F$11,0,10*ROW('Hygiene Data'!F165))="","",OFFSET('Hygiene Data'!$F$11,0,10*ROW('Hygiene Data'!F165)))</f>
        <v/>
      </c>
      <c r="DV171" s="369" t="str">
        <f ca="1">+IF(OFFSET('Hygiene Data'!$F$12,0,10*ROW('Hygiene Data'!F165))="","",OFFSET('Hygiene Data'!$F$12,0,10*ROW('Hygiene Data'!F165)))</f>
        <v/>
      </c>
      <c r="DW171" s="369" t="str">
        <f ca="1">+IF(OFFSET('Hygiene Data'!$F$13,0,10*ROW('Hygiene Data'!F165))="","",OFFSET('Hygiene Data'!$F$13,0,10*ROW('Hygiene Data'!F165)))</f>
        <v/>
      </c>
      <c r="DX171" s="369" t="str">
        <f ca="1">+IF(OFFSET('Hygiene Data'!$G$11,0,10*ROW('Hygiene Data'!G165))="","",OFFSET('Hygiene Data'!$G$11,0,10*ROW('Hygiene Data'!G165)))</f>
        <v/>
      </c>
      <c r="DY171" s="369" t="str">
        <f ca="1">+IF(OFFSET('Hygiene Data'!$G$12,0,10*ROW('Hygiene Data'!G165))="","",OFFSET('Hygiene Data'!$G$12,0,10*ROW('Hygiene Data'!G165)))</f>
        <v/>
      </c>
      <c r="DZ171" s="369" t="str">
        <f ca="1">+IF(OFFSET('Hygiene Data'!$G$13,0,10*ROW('Hygiene Data'!G165))="","",OFFSET('Hygiene Data'!$G$13,0,10*ROW('Hygiene Data'!G165)))</f>
        <v/>
      </c>
      <c r="EA171" s="369" t="str">
        <f ca="1">+IF(OFFSET('Hygiene Data'!$H$11,0,10*ROW('Hygiene Data'!H165))="","",OFFSET('Hygiene Data'!$H$11,0,10*ROW('Hygiene Data'!H165)))</f>
        <v/>
      </c>
      <c r="EB171" s="369" t="str">
        <f ca="1">+IF(OFFSET('Hygiene Data'!$H$12,0,10*ROW('Hygiene Data'!H165))="","",OFFSET('Hygiene Data'!$H$12,0,10*ROW('Hygiene Data'!H165)))</f>
        <v/>
      </c>
      <c r="EC171" s="369" t="str">
        <f ca="1">+IF(OFFSET('Hygiene Data'!$H$13,0,10*ROW('Hygiene Data'!H165))="","",OFFSET('Hygiene Data'!$H$13,0,10*ROW('Hygiene Data'!H165)))</f>
        <v/>
      </c>
      <c r="ED171" s="369" t="str">
        <f ca="1">+IF(OFFSET('Hygiene Data'!$I$11,0,10*ROW('Hygiene Data'!I165))="","",OFFSET('Hygiene Data'!$I$11,0,10*ROW('Hygiene Data'!I165)))</f>
        <v/>
      </c>
      <c r="EE171" s="369" t="str">
        <f ca="1">+IF(OFFSET('Hygiene Data'!$I$12,0,10*ROW('Hygiene Data'!I165))="","",OFFSET('Hygiene Data'!$I$12,0,10*ROW('Hygiene Data'!I165)))</f>
        <v/>
      </c>
      <c r="EF171" s="369" t="str">
        <f ca="1">+IF(OFFSET('Hygiene Data'!$I$13,0,10*ROW('Hygiene Data'!I165))="","",OFFSET('Hygiene Data'!$I$13,0,10*ROW('Hygiene Data'!I165)))</f>
        <v/>
      </c>
    </row>
    <row r="172" spans="1:136" x14ac:dyDescent="0.25">
      <c r="A172" s="478" t="str">
        <f ca="1">+IF(OFFSET('Water Data'!$B$2,0,10*ROW('Water Data'!E166))="","",OFFSET('Water Data'!$B$2,0,10*ROW('Water Data'!E166)))</f>
        <v/>
      </c>
      <c r="B172" s="47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5" t="str">
        <f t="shared" ca="1" si="2"/>
        <v/>
      </c>
      <c r="D172" s="50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9" t="str">
        <f ca="1">+IF(OFFSET('Water Data'!$D$27,0,10*ROW('Water Data'!D166))="","",OFFSET('Water Data'!$D$27,0,10*ROW('Water Data'!D166)))</f>
        <v/>
      </c>
      <c r="BT172" s="369" t="str">
        <f ca="1">+IF(OFFSET('Water Data'!$D$28,0,10*ROW('Water Data'!D166))="","",OFFSET('Water Data'!$D$28,0,10*ROW('Water Data'!D166)))</f>
        <v/>
      </c>
      <c r="BU172" s="369" t="str">
        <f ca="1">+IF(OFFSET('Water Data'!$D$29,0,10*ROW('Water Data'!D166))="","",OFFSET('Water Data'!$D$29,0,10*ROW('Water Data'!D166)))</f>
        <v/>
      </c>
      <c r="BV172" s="369" t="str">
        <f ca="1">+IF(OFFSET('Water Data'!$E$27,0,10*ROW('Water Data'!E166))="","",OFFSET('Water Data'!$E$27,0,10*ROW('Water Data'!E166)))</f>
        <v/>
      </c>
      <c r="BW172" s="369" t="str">
        <f ca="1">+IF(OFFSET('Water Data'!$E$28,0,10*ROW('Water Data'!E166))="","",OFFSET('Water Data'!$E$28,0,10*ROW('Water Data'!E166)))</f>
        <v/>
      </c>
      <c r="BX172" s="369" t="str">
        <f ca="1">+IF(OFFSET('Water Data'!$E$29,0,10*ROW('Water Data'!E166))="","",OFFSET('Water Data'!$E$29,0,10*ROW('Water Data'!E166)))</f>
        <v/>
      </c>
      <c r="BY172" s="369" t="str">
        <f ca="1">+IF(OFFSET('Water Data'!$F$27,0,10*ROW('Water Data'!F166))="","",OFFSET('Water Data'!$F$27,0,10*ROW('Water Data'!F166)))</f>
        <v/>
      </c>
      <c r="BZ172" s="369" t="str">
        <f ca="1">+IF(OFFSET('Water Data'!$F$28,0,10*ROW('Water Data'!F166))="","",OFFSET('Water Data'!$F$28,0,10*ROW('Water Data'!F166)))</f>
        <v/>
      </c>
      <c r="CA172" s="369" t="str">
        <f ca="1">+IF(OFFSET('Water Data'!$F$29,0,10*ROW('Water Data'!F166))="","",OFFSET('Water Data'!$F$29,0,10*ROW('Water Data'!F166)))</f>
        <v/>
      </c>
      <c r="CB172" s="369" t="str">
        <f ca="1">+IF(OFFSET('Water Data'!$G$27,0,10*ROW('Water Data'!G166))="","",OFFSET('Water Data'!$G$27,0,10*ROW('Water Data'!G166)))</f>
        <v/>
      </c>
      <c r="CC172" s="369" t="str">
        <f ca="1">+IF(OFFSET('Water Data'!$G$28,0,10*ROW('Water Data'!G166))="","",OFFSET('Water Data'!$G$28,0,10*ROW('Water Data'!G166)))</f>
        <v/>
      </c>
      <c r="CD172" s="369" t="str">
        <f ca="1">+IF(OFFSET('Water Data'!$G$29,0,10*ROW('Water Data'!G166))="","",OFFSET('Water Data'!$G$29,0,10*ROW('Water Data'!G166)))</f>
        <v/>
      </c>
      <c r="CE172" s="369" t="str">
        <f ca="1">+IF(OFFSET('Water Data'!$H$27,0,10*ROW('Water Data'!H166))="","",OFFSET('Water Data'!$H$27,0,10*ROW('Water Data'!H166)))</f>
        <v/>
      </c>
      <c r="CF172" s="369" t="str">
        <f ca="1">+IF(OFFSET('Water Data'!$H$28,0,10*ROW('Water Data'!H166))="","",OFFSET('Water Data'!$H$28,0,10*ROW('Water Data'!H166)))</f>
        <v/>
      </c>
      <c r="CG172" s="369" t="str">
        <f ca="1">+IF(OFFSET('Water Data'!$H$29,0,10*ROW('Water Data'!H166))="","",OFFSET('Water Data'!$H$29,0,10*ROW('Water Data'!H166)))</f>
        <v/>
      </c>
      <c r="CH172" s="369" t="str">
        <f ca="1">+IF(OFFSET('Water Data'!$I$27,0,10*ROW('Water Data'!I166))="","",OFFSET('Water Data'!$I$27,0,10*ROW('Water Data'!I166)))</f>
        <v/>
      </c>
      <c r="CI172" s="369" t="str">
        <f ca="1">+IF(OFFSET('Water Data'!$I$28,0,10*ROW('Water Data'!I166))="","",OFFSET('Water Data'!$I$28,0,10*ROW('Water Data'!I166)))</f>
        <v/>
      </c>
      <c r="CJ172" s="369" t="str">
        <f ca="1">+IF(OFFSET('Water Data'!$I$29,0,10*ROW('Water Data'!I166))="","",OFFSET('Water Data'!$I$29,0,10*ROW('Water Data'!I166)))</f>
        <v/>
      </c>
      <c r="CK172" s="369" t="str">
        <f ca="1">+IF(OFFSET('Sanitation Data'!$D$28,0,10*ROW('Sanitation Data'!D166))="","",OFFSET('Sanitation Data'!$D$28,0,10*ROW('Sanitation Data'!D166)))</f>
        <v/>
      </c>
      <c r="CL172" s="369" t="str">
        <f ca="1">+IF(OFFSET('Sanitation Data'!$D$29,0,10*ROW('Sanitation Data'!D166))="","",OFFSET('Sanitation Data'!$D$29,0,10*ROW('Sanitation Data'!D166)))</f>
        <v/>
      </c>
      <c r="CM172" s="369" t="str">
        <f ca="1">+IF(OFFSET('Sanitation Data'!$D$30,0,10*ROW('Sanitation Data'!D166))="","",OFFSET('Sanitation Data'!$D$30,0,10*ROW('Sanitation Data'!D166)))</f>
        <v/>
      </c>
      <c r="CN172" s="369" t="str">
        <f ca="1">+IF(OFFSET('Sanitation Data'!$D$31,0,10*ROW('Sanitation Data'!D166))="","",OFFSET('Sanitation Data'!$D$31,0,10*ROW('Sanitation Data'!D166)))</f>
        <v/>
      </c>
      <c r="CO172" s="369" t="str">
        <f ca="1">+IF(OFFSET('Sanitation Data'!$D$32,0,10*ROW('Sanitation Data'!D166))="","",OFFSET('Sanitation Data'!$D$32,0,10*ROW('Sanitation Data'!D166)))</f>
        <v/>
      </c>
      <c r="CP172" s="369" t="str">
        <f ca="1">+IF(OFFSET('Sanitation Data'!$E$28,0,10*ROW('Sanitation Data'!E166))="","",OFFSET('Sanitation Data'!$E$28,0,10*ROW('Sanitation Data'!E166)))</f>
        <v/>
      </c>
      <c r="CQ172" s="369" t="str">
        <f ca="1">+IF(OFFSET('Sanitation Data'!$E$29,0,10*ROW('Sanitation Data'!E166))="","",OFFSET('Sanitation Data'!$E$29,0,10*ROW('Sanitation Data'!E166)))</f>
        <v/>
      </c>
      <c r="CR172" s="369" t="str">
        <f ca="1">+IF(OFFSET('Sanitation Data'!$E$30,0,10*ROW('Sanitation Data'!E166))="","",OFFSET('Sanitation Data'!$E$30,0,10*ROW('Sanitation Data'!E166)))</f>
        <v/>
      </c>
      <c r="CS172" s="369" t="str">
        <f ca="1">+IF(OFFSET('Sanitation Data'!$E$31,0,10*ROW('Sanitation Data'!E166))="","",OFFSET('Sanitation Data'!$E$31,0,10*ROW('Sanitation Data'!E166)))</f>
        <v/>
      </c>
      <c r="CT172" s="369" t="str">
        <f ca="1">+IF(OFFSET('Sanitation Data'!$E$32,0,10*ROW('Sanitation Data'!E166))="","",OFFSET('Sanitation Data'!$E$32,0,10*ROW('Sanitation Data'!E166)))</f>
        <v/>
      </c>
      <c r="CU172" s="369" t="str">
        <f ca="1">+IF(OFFSET('Sanitation Data'!$F$28,0,10*ROW('Sanitation Data'!F166))="","",OFFSET('Sanitation Data'!$F$28,0,10*ROW('Sanitation Data'!F166)))</f>
        <v/>
      </c>
      <c r="CV172" s="369" t="str">
        <f ca="1">+IF(OFFSET('Sanitation Data'!$F$29,0,10*ROW('Sanitation Data'!F166))="","",OFFSET('Sanitation Data'!$F$29,0,10*ROW('Sanitation Data'!F166)))</f>
        <v/>
      </c>
      <c r="CW172" s="369" t="str">
        <f ca="1">+IF(OFFSET('Sanitation Data'!$F$30,0,10*ROW('Sanitation Data'!F166))="","",OFFSET('Sanitation Data'!$F$30,0,10*ROW('Sanitation Data'!F166)))</f>
        <v/>
      </c>
      <c r="CX172" s="369" t="str">
        <f ca="1">+IF(OFFSET('Sanitation Data'!$F$31,0,10*ROW('Sanitation Data'!F166))="","",OFFSET('Sanitation Data'!$F$31,0,10*ROW('Sanitation Data'!F166)))</f>
        <v/>
      </c>
      <c r="CY172" s="369" t="str">
        <f ca="1">+IF(OFFSET('Sanitation Data'!$F$32,0,10*ROW('Sanitation Data'!F166))="","",OFFSET('Sanitation Data'!$F$32,0,10*ROW('Sanitation Data'!F166)))</f>
        <v/>
      </c>
      <c r="CZ172" s="369" t="str">
        <f ca="1">+IF(OFFSET('Sanitation Data'!$G$28,0,10*ROW('Sanitation Data'!G166))="","",OFFSET('Sanitation Data'!$G$28,0,10*ROW('Sanitation Data'!G166)))</f>
        <v/>
      </c>
      <c r="DA172" s="369" t="str">
        <f ca="1">+IF(OFFSET('Sanitation Data'!$G$29,0,10*ROW('Sanitation Data'!G166))="","",OFFSET('Sanitation Data'!$G$29,0,10*ROW('Sanitation Data'!G166)))</f>
        <v/>
      </c>
      <c r="DB172" s="369" t="str">
        <f ca="1">+IF(OFFSET('Sanitation Data'!$G$30,0,10*ROW('Sanitation Data'!G166))="","",OFFSET('Sanitation Data'!$G$30,0,10*ROW('Sanitation Data'!G166)))</f>
        <v/>
      </c>
      <c r="DC172" s="369" t="str">
        <f ca="1">+IF(OFFSET('Sanitation Data'!$G$31,0,10*ROW('Sanitation Data'!G166))="","",OFFSET('Sanitation Data'!$G$31,0,10*ROW('Sanitation Data'!G166)))</f>
        <v/>
      </c>
      <c r="DD172" s="369" t="str">
        <f ca="1">+IF(OFFSET('Sanitation Data'!$G$32,0,10*ROW('Sanitation Data'!G166))="","",OFFSET('Sanitation Data'!$G$32,0,10*ROW('Sanitation Data'!G166)))</f>
        <v/>
      </c>
      <c r="DE172" s="369" t="str">
        <f ca="1">+IF(OFFSET('Sanitation Data'!$H$28,0,10*ROW('Sanitation Data'!H166))="","",OFFSET('Sanitation Data'!$H$28,0,10*ROW('Sanitation Data'!H166)))</f>
        <v/>
      </c>
      <c r="DF172" s="369" t="str">
        <f ca="1">+IF(OFFSET('Sanitation Data'!$H$29,0,10*ROW('Sanitation Data'!H166))="","",OFFSET('Sanitation Data'!$H$29,0,10*ROW('Sanitation Data'!H166)))</f>
        <v/>
      </c>
      <c r="DG172" s="369" t="str">
        <f ca="1">+IF(OFFSET('Sanitation Data'!$H$30,0,10*ROW('Sanitation Data'!H166))="","",OFFSET('Sanitation Data'!$H$30,0,10*ROW('Sanitation Data'!H166)))</f>
        <v/>
      </c>
      <c r="DH172" s="369" t="str">
        <f ca="1">+IF(OFFSET('Sanitation Data'!$H$31,0,10*ROW('Sanitation Data'!H166))="","",OFFSET('Sanitation Data'!$H$31,0,10*ROW('Sanitation Data'!H166)))</f>
        <v/>
      </c>
      <c r="DI172" s="369" t="str">
        <f ca="1">+IF(OFFSET('Sanitation Data'!$H$32,0,10*ROW('Sanitation Data'!H166))="","",OFFSET('Sanitation Data'!$H$32,0,10*ROW('Sanitation Data'!H166)))</f>
        <v/>
      </c>
      <c r="DJ172" s="369" t="str">
        <f ca="1">+IF(OFFSET('Sanitation Data'!$I$28,0,10*ROW('Sanitation Data'!I166))="","",OFFSET('Sanitation Data'!$I$28,0,10*ROW('Sanitation Data'!I166)))</f>
        <v/>
      </c>
      <c r="DK172" s="369" t="str">
        <f ca="1">+IF(OFFSET('Sanitation Data'!$I$29,0,10*ROW('Sanitation Data'!I166))="","",OFFSET('Sanitation Data'!$I$29,0,10*ROW('Sanitation Data'!I166)))</f>
        <v/>
      </c>
      <c r="DL172" s="369" t="str">
        <f ca="1">+IF(OFFSET('Sanitation Data'!$I$30,0,10*ROW('Sanitation Data'!I166))="","",OFFSET('Sanitation Data'!$I$30,0,10*ROW('Sanitation Data'!I166)))</f>
        <v/>
      </c>
      <c r="DM172" s="369" t="str">
        <f ca="1">+IF(OFFSET('Sanitation Data'!$I$31,0,10*ROW('Sanitation Data'!I166))="","",OFFSET('Sanitation Data'!$I$31,0,10*ROW('Sanitation Data'!I166)))</f>
        <v/>
      </c>
      <c r="DN172" s="369" t="str">
        <f ca="1">+IF(OFFSET('Sanitation Data'!$I$32,0,10*ROW('Sanitation Data'!I166))="","",OFFSET('Sanitation Data'!$I$32,0,10*ROW('Sanitation Data'!I166)))</f>
        <v/>
      </c>
      <c r="DO172" s="369" t="str">
        <f ca="1">+IF(OFFSET('Hygiene Data'!$D$11,0,10*ROW('Hygiene Data'!D166))="","",OFFSET('Hygiene Data'!$D$11,0,10*ROW('Hygiene Data'!D166)))</f>
        <v/>
      </c>
      <c r="DP172" s="369" t="str">
        <f ca="1">+IF(OFFSET('Hygiene Data'!$D$12,0,10*ROW('Hygiene Data'!D166))="","",OFFSET('Hygiene Data'!$D$12,0,10*ROW('Hygiene Data'!D166)))</f>
        <v/>
      </c>
      <c r="DQ172" s="369" t="str">
        <f ca="1">+IF(OFFSET('Hygiene Data'!$D$13,0,10*ROW('Hygiene Data'!D166))="","",OFFSET('Hygiene Data'!$D$13,0,10*ROW('Hygiene Data'!D166)))</f>
        <v/>
      </c>
      <c r="DR172" s="369" t="str">
        <f ca="1">+IF(OFFSET('Hygiene Data'!$E$11,0,10*ROW('Hygiene Data'!E166))="","",OFFSET('Hygiene Data'!$E$11,0,10*ROW('Hygiene Data'!E166)))</f>
        <v/>
      </c>
      <c r="DS172" s="369" t="str">
        <f ca="1">+IF(OFFSET('Hygiene Data'!$E$12,0,10*ROW('Hygiene Data'!E166))="","",OFFSET('Hygiene Data'!$E$12,0,10*ROW('Hygiene Data'!E166)))</f>
        <v/>
      </c>
      <c r="DT172" s="369" t="str">
        <f ca="1">+IF(OFFSET('Hygiene Data'!$E$13,0,10*ROW('Hygiene Data'!E166))="","",OFFSET('Hygiene Data'!$E$13,0,10*ROW('Hygiene Data'!E166)))</f>
        <v/>
      </c>
      <c r="DU172" s="369" t="str">
        <f ca="1">+IF(OFFSET('Hygiene Data'!$F$11,0,10*ROW('Hygiene Data'!F166))="","",OFFSET('Hygiene Data'!$F$11,0,10*ROW('Hygiene Data'!F166)))</f>
        <v/>
      </c>
      <c r="DV172" s="369" t="str">
        <f ca="1">+IF(OFFSET('Hygiene Data'!$F$12,0,10*ROW('Hygiene Data'!F166))="","",OFFSET('Hygiene Data'!$F$12,0,10*ROW('Hygiene Data'!F166)))</f>
        <v/>
      </c>
      <c r="DW172" s="369" t="str">
        <f ca="1">+IF(OFFSET('Hygiene Data'!$F$13,0,10*ROW('Hygiene Data'!F166))="","",OFFSET('Hygiene Data'!$F$13,0,10*ROW('Hygiene Data'!F166)))</f>
        <v/>
      </c>
      <c r="DX172" s="369" t="str">
        <f ca="1">+IF(OFFSET('Hygiene Data'!$G$11,0,10*ROW('Hygiene Data'!G166))="","",OFFSET('Hygiene Data'!$G$11,0,10*ROW('Hygiene Data'!G166)))</f>
        <v/>
      </c>
      <c r="DY172" s="369" t="str">
        <f ca="1">+IF(OFFSET('Hygiene Data'!$G$12,0,10*ROW('Hygiene Data'!G166))="","",OFFSET('Hygiene Data'!$G$12,0,10*ROW('Hygiene Data'!G166)))</f>
        <v/>
      </c>
      <c r="DZ172" s="369" t="str">
        <f ca="1">+IF(OFFSET('Hygiene Data'!$G$13,0,10*ROW('Hygiene Data'!G166))="","",OFFSET('Hygiene Data'!$G$13,0,10*ROW('Hygiene Data'!G166)))</f>
        <v/>
      </c>
      <c r="EA172" s="369" t="str">
        <f ca="1">+IF(OFFSET('Hygiene Data'!$H$11,0,10*ROW('Hygiene Data'!H166))="","",OFFSET('Hygiene Data'!$H$11,0,10*ROW('Hygiene Data'!H166)))</f>
        <v/>
      </c>
      <c r="EB172" s="369" t="str">
        <f ca="1">+IF(OFFSET('Hygiene Data'!$H$12,0,10*ROW('Hygiene Data'!H166))="","",OFFSET('Hygiene Data'!$H$12,0,10*ROW('Hygiene Data'!H166)))</f>
        <v/>
      </c>
      <c r="EC172" s="369" t="str">
        <f ca="1">+IF(OFFSET('Hygiene Data'!$H$13,0,10*ROW('Hygiene Data'!H166))="","",OFFSET('Hygiene Data'!$H$13,0,10*ROW('Hygiene Data'!H166)))</f>
        <v/>
      </c>
      <c r="ED172" s="369" t="str">
        <f ca="1">+IF(OFFSET('Hygiene Data'!$I$11,0,10*ROW('Hygiene Data'!I166))="","",OFFSET('Hygiene Data'!$I$11,0,10*ROW('Hygiene Data'!I166)))</f>
        <v/>
      </c>
      <c r="EE172" s="369" t="str">
        <f ca="1">+IF(OFFSET('Hygiene Data'!$I$12,0,10*ROW('Hygiene Data'!I166))="","",OFFSET('Hygiene Data'!$I$12,0,10*ROW('Hygiene Data'!I166)))</f>
        <v/>
      </c>
      <c r="EF172" s="369" t="str">
        <f ca="1">+IF(OFFSET('Hygiene Data'!$I$13,0,10*ROW('Hygiene Data'!I166))="","",OFFSET('Hygiene Data'!$I$13,0,10*ROW('Hygiene Data'!I166)))</f>
        <v/>
      </c>
    </row>
    <row r="173" spans="1:136" x14ac:dyDescent="0.25">
      <c r="A173" s="478" t="str">
        <f ca="1">+IF(OFFSET('Water Data'!$B$2,0,10*ROW('Water Data'!E167))="","",OFFSET('Water Data'!$B$2,0,10*ROW('Water Data'!E167)))</f>
        <v/>
      </c>
      <c r="B173" s="47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5" t="str">
        <f t="shared" ca="1" si="2"/>
        <v/>
      </c>
      <c r="D173" s="50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9" t="str">
        <f ca="1">+IF(OFFSET('Water Data'!$D$27,0,10*ROW('Water Data'!D167))="","",OFFSET('Water Data'!$D$27,0,10*ROW('Water Data'!D167)))</f>
        <v/>
      </c>
      <c r="BT173" s="369" t="str">
        <f ca="1">+IF(OFFSET('Water Data'!$D$28,0,10*ROW('Water Data'!D167))="","",OFFSET('Water Data'!$D$28,0,10*ROW('Water Data'!D167)))</f>
        <v/>
      </c>
      <c r="BU173" s="369" t="str">
        <f ca="1">+IF(OFFSET('Water Data'!$D$29,0,10*ROW('Water Data'!D167))="","",OFFSET('Water Data'!$D$29,0,10*ROW('Water Data'!D167)))</f>
        <v/>
      </c>
      <c r="BV173" s="369" t="str">
        <f ca="1">+IF(OFFSET('Water Data'!$E$27,0,10*ROW('Water Data'!E167))="","",OFFSET('Water Data'!$E$27,0,10*ROW('Water Data'!E167)))</f>
        <v/>
      </c>
      <c r="BW173" s="369" t="str">
        <f ca="1">+IF(OFFSET('Water Data'!$E$28,0,10*ROW('Water Data'!E167))="","",OFFSET('Water Data'!$E$28,0,10*ROW('Water Data'!E167)))</f>
        <v/>
      </c>
      <c r="BX173" s="369" t="str">
        <f ca="1">+IF(OFFSET('Water Data'!$E$29,0,10*ROW('Water Data'!E167))="","",OFFSET('Water Data'!$E$29,0,10*ROW('Water Data'!E167)))</f>
        <v/>
      </c>
      <c r="BY173" s="369" t="str">
        <f ca="1">+IF(OFFSET('Water Data'!$F$27,0,10*ROW('Water Data'!F167))="","",OFFSET('Water Data'!$F$27,0,10*ROW('Water Data'!F167)))</f>
        <v/>
      </c>
      <c r="BZ173" s="369" t="str">
        <f ca="1">+IF(OFFSET('Water Data'!$F$28,0,10*ROW('Water Data'!F167))="","",OFFSET('Water Data'!$F$28,0,10*ROW('Water Data'!F167)))</f>
        <v/>
      </c>
      <c r="CA173" s="369" t="str">
        <f ca="1">+IF(OFFSET('Water Data'!$F$29,0,10*ROW('Water Data'!F167))="","",OFFSET('Water Data'!$F$29,0,10*ROW('Water Data'!F167)))</f>
        <v/>
      </c>
      <c r="CB173" s="369" t="str">
        <f ca="1">+IF(OFFSET('Water Data'!$G$27,0,10*ROW('Water Data'!G167))="","",OFFSET('Water Data'!$G$27,0,10*ROW('Water Data'!G167)))</f>
        <v/>
      </c>
      <c r="CC173" s="369" t="str">
        <f ca="1">+IF(OFFSET('Water Data'!$G$28,0,10*ROW('Water Data'!G167))="","",OFFSET('Water Data'!$G$28,0,10*ROW('Water Data'!G167)))</f>
        <v/>
      </c>
      <c r="CD173" s="369" t="str">
        <f ca="1">+IF(OFFSET('Water Data'!$G$29,0,10*ROW('Water Data'!G167))="","",OFFSET('Water Data'!$G$29,0,10*ROW('Water Data'!G167)))</f>
        <v/>
      </c>
      <c r="CE173" s="369" t="str">
        <f ca="1">+IF(OFFSET('Water Data'!$H$27,0,10*ROW('Water Data'!H167))="","",OFFSET('Water Data'!$H$27,0,10*ROW('Water Data'!H167)))</f>
        <v/>
      </c>
      <c r="CF173" s="369" t="str">
        <f ca="1">+IF(OFFSET('Water Data'!$H$28,0,10*ROW('Water Data'!H167))="","",OFFSET('Water Data'!$H$28,0,10*ROW('Water Data'!H167)))</f>
        <v/>
      </c>
      <c r="CG173" s="369" t="str">
        <f ca="1">+IF(OFFSET('Water Data'!$H$29,0,10*ROW('Water Data'!H167))="","",OFFSET('Water Data'!$H$29,0,10*ROW('Water Data'!H167)))</f>
        <v/>
      </c>
      <c r="CH173" s="369" t="str">
        <f ca="1">+IF(OFFSET('Water Data'!$I$27,0,10*ROW('Water Data'!I167))="","",OFFSET('Water Data'!$I$27,0,10*ROW('Water Data'!I167)))</f>
        <v/>
      </c>
      <c r="CI173" s="369" t="str">
        <f ca="1">+IF(OFFSET('Water Data'!$I$28,0,10*ROW('Water Data'!I167))="","",OFFSET('Water Data'!$I$28,0,10*ROW('Water Data'!I167)))</f>
        <v/>
      </c>
      <c r="CJ173" s="369" t="str">
        <f ca="1">+IF(OFFSET('Water Data'!$I$29,0,10*ROW('Water Data'!I167))="","",OFFSET('Water Data'!$I$29,0,10*ROW('Water Data'!I167)))</f>
        <v/>
      </c>
      <c r="CK173" s="369" t="str">
        <f ca="1">+IF(OFFSET('Sanitation Data'!$D$28,0,10*ROW('Sanitation Data'!D167))="","",OFFSET('Sanitation Data'!$D$28,0,10*ROW('Sanitation Data'!D167)))</f>
        <v/>
      </c>
      <c r="CL173" s="369" t="str">
        <f ca="1">+IF(OFFSET('Sanitation Data'!$D$29,0,10*ROW('Sanitation Data'!D167))="","",OFFSET('Sanitation Data'!$D$29,0,10*ROW('Sanitation Data'!D167)))</f>
        <v/>
      </c>
      <c r="CM173" s="369" t="str">
        <f ca="1">+IF(OFFSET('Sanitation Data'!$D$30,0,10*ROW('Sanitation Data'!D167))="","",OFFSET('Sanitation Data'!$D$30,0,10*ROW('Sanitation Data'!D167)))</f>
        <v/>
      </c>
      <c r="CN173" s="369" t="str">
        <f ca="1">+IF(OFFSET('Sanitation Data'!$D$31,0,10*ROW('Sanitation Data'!D167))="","",OFFSET('Sanitation Data'!$D$31,0,10*ROW('Sanitation Data'!D167)))</f>
        <v/>
      </c>
      <c r="CO173" s="369" t="str">
        <f ca="1">+IF(OFFSET('Sanitation Data'!$D$32,0,10*ROW('Sanitation Data'!D167))="","",OFFSET('Sanitation Data'!$D$32,0,10*ROW('Sanitation Data'!D167)))</f>
        <v/>
      </c>
      <c r="CP173" s="369" t="str">
        <f ca="1">+IF(OFFSET('Sanitation Data'!$E$28,0,10*ROW('Sanitation Data'!E167))="","",OFFSET('Sanitation Data'!$E$28,0,10*ROW('Sanitation Data'!E167)))</f>
        <v/>
      </c>
      <c r="CQ173" s="369" t="str">
        <f ca="1">+IF(OFFSET('Sanitation Data'!$E$29,0,10*ROW('Sanitation Data'!E167))="","",OFFSET('Sanitation Data'!$E$29,0,10*ROW('Sanitation Data'!E167)))</f>
        <v/>
      </c>
      <c r="CR173" s="369" t="str">
        <f ca="1">+IF(OFFSET('Sanitation Data'!$E$30,0,10*ROW('Sanitation Data'!E167))="","",OFFSET('Sanitation Data'!$E$30,0,10*ROW('Sanitation Data'!E167)))</f>
        <v/>
      </c>
      <c r="CS173" s="369" t="str">
        <f ca="1">+IF(OFFSET('Sanitation Data'!$E$31,0,10*ROW('Sanitation Data'!E167))="","",OFFSET('Sanitation Data'!$E$31,0,10*ROW('Sanitation Data'!E167)))</f>
        <v/>
      </c>
      <c r="CT173" s="369" t="str">
        <f ca="1">+IF(OFFSET('Sanitation Data'!$E$32,0,10*ROW('Sanitation Data'!E167))="","",OFFSET('Sanitation Data'!$E$32,0,10*ROW('Sanitation Data'!E167)))</f>
        <v/>
      </c>
      <c r="CU173" s="369" t="str">
        <f ca="1">+IF(OFFSET('Sanitation Data'!$F$28,0,10*ROW('Sanitation Data'!F167))="","",OFFSET('Sanitation Data'!$F$28,0,10*ROW('Sanitation Data'!F167)))</f>
        <v/>
      </c>
      <c r="CV173" s="369" t="str">
        <f ca="1">+IF(OFFSET('Sanitation Data'!$F$29,0,10*ROW('Sanitation Data'!F167))="","",OFFSET('Sanitation Data'!$F$29,0,10*ROW('Sanitation Data'!F167)))</f>
        <v/>
      </c>
      <c r="CW173" s="369" t="str">
        <f ca="1">+IF(OFFSET('Sanitation Data'!$F$30,0,10*ROW('Sanitation Data'!F167))="","",OFFSET('Sanitation Data'!$F$30,0,10*ROW('Sanitation Data'!F167)))</f>
        <v/>
      </c>
      <c r="CX173" s="369" t="str">
        <f ca="1">+IF(OFFSET('Sanitation Data'!$F$31,0,10*ROW('Sanitation Data'!F167))="","",OFFSET('Sanitation Data'!$F$31,0,10*ROW('Sanitation Data'!F167)))</f>
        <v/>
      </c>
      <c r="CY173" s="369" t="str">
        <f ca="1">+IF(OFFSET('Sanitation Data'!$F$32,0,10*ROW('Sanitation Data'!F167))="","",OFFSET('Sanitation Data'!$F$32,0,10*ROW('Sanitation Data'!F167)))</f>
        <v/>
      </c>
      <c r="CZ173" s="369" t="str">
        <f ca="1">+IF(OFFSET('Sanitation Data'!$G$28,0,10*ROW('Sanitation Data'!G167))="","",OFFSET('Sanitation Data'!$G$28,0,10*ROW('Sanitation Data'!G167)))</f>
        <v/>
      </c>
      <c r="DA173" s="369" t="str">
        <f ca="1">+IF(OFFSET('Sanitation Data'!$G$29,0,10*ROW('Sanitation Data'!G167))="","",OFFSET('Sanitation Data'!$G$29,0,10*ROW('Sanitation Data'!G167)))</f>
        <v/>
      </c>
      <c r="DB173" s="369" t="str">
        <f ca="1">+IF(OFFSET('Sanitation Data'!$G$30,0,10*ROW('Sanitation Data'!G167))="","",OFFSET('Sanitation Data'!$G$30,0,10*ROW('Sanitation Data'!G167)))</f>
        <v/>
      </c>
      <c r="DC173" s="369" t="str">
        <f ca="1">+IF(OFFSET('Sanitation Data'!$G$31,0,10*ROW('Sanitation Data'!G167))="","",OFFSET('Sanitation Data'!$G$31,0,10*ROW('Sanitation Data'!G167)))</f>
        <v/>
      </c>
      <c r="DD173" s="369" t="str">
        <f ca="1">+IF(OFFSET('Sanitation Data'!$G$32,0,10*ROW('Sanitation Data'!G167))="","",OFFSET('Sanitation Data'!$G$32,0,10*ROW('Sanitation Data'!G167)))</f>
        <v/>
      </c>
      <c r="DE173" s="369" t="str">
        <f ca="1">+IF(OFFSET('Sanitation Data'!$H$28,0,10*ROW('Sanitation Data'!H167))="","",OFFSET('Sanitation Data'!$H$28,0,10*ROW('Sanitation Data'!H167)))</f>
        <v/>
      </c>
      <c r="DF173" s="369" t="str">
        <f ca="1">+IF(OFFSET('Sanitation Data'!$H$29,0,10*ROW('Sanitation Data'!H167))="","",OFFSET('Sanitation Data'!$H$29,0,10*ROW('Sanitation Data'!H167)))</f>
        <v/>
      </c>
      <c r="DG173" s="369" t="str">
        <f ca="1">+IF(OFFSET('Sanitation Data'!$H$30,0,10*ROW('Sanitation Data'!H167))="","",OFFSET('Sanitation Data'!$H$30,0,10*ROW('Sanitation Data'!H167)))</f>
        <v/>
      </c>
      <c r="DH173" s="369" t="str">
        <f ca="1">+IF(OFFSET('Sanitation Data'!$H$31,0,10*ROW('Sanitation Data'!H167))="","",OFFSET('Sanitation Data'!$H$31,0,10*ROW('Sanitation Data'!H167)))</f>
        <v/>
      </c>
      <c r="DI173" s="369" t="str">
        <f ca="1">+IF(OFFSET('Sanitation Data'!$H$32,0,10*ROW('Sanitation Data'!H167))="","",OFFSET('Sanitation Data'!$H$32,0,10*ROW('Sanitation Data'!H167)))</f>
        <v/>
      </c>
      <c r="DJ173" s="369" t="str">
        <f ca="1">+IF(OFFSET('Sanitation Data'!$I$28,0,10*ROW('Sanitation Data'!I167))="","",OFFSET('Sanitation Data'!$I$28,0,10*ROW('Sanitation Data'!I167)))</f>
        <v/>
      </c>
      <c r="DK173" s="369" t="str">
        <f ca="1">+IF(OFFSET('Sanitation Data'!$I$29,0,10*ROW('Sanitation Data'!I167))="","",OFFSET('Sanitation Data'!$I$29,0,10*ROW('Sanitation Data'!I167)))</f>
        <v/>
      </c>
      <c r="DL173" s="369" t="str">
        <f ca="1">+IF(OFFSET('Sanitation Data'!$I$30,0,10*ROW('Sanitation Data'!I167))="","",OFFSET('Sanitation Data'!$I$30,0,10*ROW('Sanitation Data'!I167)))</f>
        <v/>
      </c>
      <c r="DM173" s="369" t="str">
        <f ca="1">+IF(OFFSET('Sanitation Data'!$I$31,0,10*ROW('Sanitation Data'!I167))="","",OFFSET('Sanitation Data'!$I$31,0,10*ROW('Sanitation Data'!I167)))</f>
        <v/>
      </c>
      <c r="DN173" s="369" t="str">
        <f ca="1">+IF(OFFSET('Sanitation Data'!$I$32,0,10*ROW('Sanitation Data'!I167))="","",OFFSET('Sanitation Data'!$I$32,0,10*ROW('Sanitation Data'!I167)))</f>
        <v/>
      </c>
      <c r="DO173" s="369" t="str">
        <f ca="1">+IF(OFFSET('Hygiene Data'!$D$11,0,10*ROW('Hygiene Data'!D167))="","",OFFSET('Hygiene Data'!$D$11,0,10*ROW('Hygiene Data'!D167)))</f>
        <v/>
      </c>
      <c r="DP173" s="369" t="str">
        <f ca="1">+IF(OFFSET('Hygiene Data'!$D$12,0,10*ROW('Hygiene Data'!D167))="","",OFFSET('Hygiene Data'!$D$12,0,10*ROW('Hygiene Data'!D167)))</f>
        <v/>
      </c>
      <c r="DQ173" s="369" t="str">
        <f ca="1">+IF(OFFSET('Hygiene Data'!$D$13,0,10*ROW('Hygiene Data'!D167))="","",OFFSET('Hygiene Data'!$D$13,0,10*ROW('Hygiene Data'!D167)))</f>
        <v/>
      </c>
      <c r="DR173" s="369" t="str">
        <f ca="1">+IF(OFFSET('Hygiene Data'!$E$11,0,10*ROW('Hygiene Data'!E167))="","",OFFSET('Hygiene Data'!$E$11,0,10*ROW('Hygiene Data'!E167)))</f>
        <v/>
      </c>
      <c r="DS173" s="369" t="str">
        <f ca="1">+IF(OFFSET('Hygiene Data'!$E$12,0,10*ROW('Hygiene Data'!E167))="","",OFFSET('Hygiene Data'!$E$12,0,10*ROW('Hygiene Data'!E167)))</f>
        <v/>
      </c>
      <c r="DT173" s="369" t="str">
        <f ca="1">+IF(OFFSET('Hygiene Data'!$E$13,0,10*ROW('Hygiene Data'!E167))="","",OFFSET('Hygiene Data'!$E$13,0,10*ROW('Hygiene Data'!E167)))</f>
        <v/>
      </c>
      <c r="DU173" s="369" t="str">
        <f ca="1">+IF(OFFSET('Hygiene Data'!$F$11,0,10*ROW('Hygiene Data'!F167))="","",OFFSET('Hygiene Data'!$F$11,0,10*ROW('Hygiene Data'!F167)))</f>
        <v/>
      </c>
      <c r="DV173" s="369" t="str">
        <f ca="1">+IF(OFFSET('Hygiene Data'!$F$12,0,10*ROW('Hygiene Data'!F167))="","",OFFSET('Hygiene Data'!$F$12,0,10*ROW('Hygiene Data'!F167)))</f>
        <v/>
      </c>
      <c r="DW173" s="369" t="str">
        <f ca="1">+IF(OFFSET('Hygiene Data'!$F$13,0,10*ROW('Hygiene Data'!F167))="","",OFFSET('Hygiene Data'!$F$13,0,10*ROW('Hygiene Data'!F167)))</f>
        <v/>
      </c>
      <c r="DX173" s="369" t="str">
        <f ca="1">+IF(OFFSET('Hygiene Data'!$G$11,0,10*ROW('Hygiene Data'!G167))="","",OFFSET('Hygiene Data'!$G$11,0,10*ROW('Hygiene Data'!G167)))</f>
        <v/>
      </c>
      <c r="DY173" s="369" t="str">
        <f ca="1">+IF(OFFSET('Hygiene Data'!$G$12,0,10*ROW('Hygiene Data'!G167))="","",OFFSET('Hygiene Data'!$G$12,0,10*ROW('Hygiene Data'!G167)))</f>
        <v/>
      </c>
      <c r="DZ173" s="369" t="str">
        <f ca="1">+IF(OFFSET('Hygiene Data'!$G$13,0,10*ROW('Hygiene Data'!G167))="","",OFFSET('Hygiene Data'!$G$13,0,10*ROW('Hygiene Data'!G167)))</f>
        <v/>
      </c>
      <c r="EA173" s="369" t="str">
        <f ca="1">+IF(OFFSET('Hygiene Data'!$H$11,0,10*ROW('Hygiene Data'!H167))="","",OFFSET('Hygiene Data'!$H$11,0,10*ROW('Hygiene Data'!H167)))</f>
        <v/>
      </c>
      <c r="EB173" s="369" t="str">
        <f ca="1">+IF(OFFSET('Hygiene Data'!$H$12,0,10*ROW('Hygiene Data'!H167))="","",OFFSET('Hygiene Data'!$H$12,0,10*ROW('Hygiene Data'!H167)))</f>
        <v/>
      </c>
      <c r="EC173" s="369" t="str">
        <f ca="1">+IF(OFFSET('Hygiene Data'!$H$13,0,10*ROW('Hygiene Data'!H167))="","",OFFSET('Hygiene Data'!$H$13,0,10*ROW('Hygiene Data'!H167)))</f>
        <v/>
      </c>
      <c r="ED173" s="369" t="str">
        <f ca="1">+IF(OFFSET('Hygiene Data'!$I$11,0,10*ROW('Hygiene Data'!I167))="","",OFFSET('Hygiene Data'!$I$11,0,10*ROW('Hygiene Data'!I167)))</f>
        <v/>
      </c>
      <c r="EE173" s="369" t="str">
        <f ca="1">+IF(OFFSET('Hygiene Data'!$I$12,0,10*ROW('Hygiene Data'!I167))="","",OFFSET('Hygiene Data'!$I$12,0,10*ROW('Hygiene Data'!I167)))</f>
        <v/>
      </c>
      <c r="EF173" s="369" t="str">
        <f ca="1">+IF(OFFSET('Hygiene Data'!$I$13,0,10*ROW('Hygiene Data'!I167))="","",OFFSET('Hygiene Data'!$I$13,0,10*ROW('Hygiene Data'!I167)))</f>
        <v/>
      </c>
    </row>
    <row r="174" spans="1:136" x14ac:dyDescent="0.25">
      <c r="A174" s="478" t="str">
        <f ca="1">+IF(OFFSET('Water Data'!$B$2,0,10*ROW('Water Data'!E168))="","",OFFSET('Water Data'!$B$2,0,10*ROW('Water Data'!E168)))</f>
        <v/>
      </c>
      <c r="B174" s="47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5" t="str">
        <f t="shared" ca="1" si="2"/>
        <v/>
      </c>
      <c r="D174" s="50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9" t="str">
        <f ca="1">+IF(OFFSET('Water Data'!$D$27,0,10*ROW('Water Data'!D168))="","",OFFSET('Water Data'!$D$27,0,10*ROW('Water Data'!D168)))</f>
        <v/>
      </c>
      <c r="BT174" s="369" t="str">
        <f ca="1">+IF(OFFSET('Water Data'!$D$28,0,10*ROW('Water Data'!D168))="","",OFFSET('Water Data'!$D$28,0,10*ROW('Water Data'!D168)))</f>
        <v/>
      </c>
      <c r="BU174" s="369" t="str">
        <f ca="1">+IF(OFFSET('Water Data'!$D$29,0,10*ROW('Water Data'!D168))="","",OFFSET('Water Data'!$D$29,0,10*ROW('Water Data'!D168)))</f>
        <v/>
      </c>
      <c r="BV174" s="369" t="str">
        <f ca="1">+IF(OFFSET('Water Data'!$E$27,0,10*ROW('Water Data'!E168))="","",OFFSET('Water Data'!$E$27,0,10*ROW('Water Data'!E168)))</f>
        <v/>
      </c>
      <c r="BW174" s="369" t="str">
        <f ca="1">+IF(OFFSET('Water Data'!$E$28,0,10*ROW('Water Data'!E168))="","",OFFSET('Water Data'!$E$28,0,10*ROW('Water Data'!E168)))</f>
        <v/>
      </c>
      <c r="BX174" s="369" t="str">
        <f ca="1">+IF(OFFSET('Water Data'!$E$29,0,10*ROW('Water Data'!E168))="","",OFFSET('Water Data'!$E$29,0,10*ROW('Water Data'!E168)))</f>
        <v/>
      </c>
      <c r="BY174" s="369" t="str">
        <f ca="1">+IF(OFFSET('Water Data'!$F$27,0,10*ROW('Water Data'!F168))="","",OFFSET('Water Data'!$F$27,0,10*ROW('Water Data'!F168)))</f>
        <v/>
      </c>
      <c r="BZ174" s="369" t="str">
        <f ca="1">+IF(OFFSET('Water Data'!$F$28,0,10*ROW('Water Data'!F168))="","",OFFSET('Water Data'!$F$28,0,10*ROW('Water Data'!F168)))</f>
        <v/>
      </c>
      <c r="CA174" s="369" t="str">
        <f ca="1">+IF(OFFSET('Water Data'!$F$29,0,10*ROW('Water Data'!F168))="","",OFFSET('Water Data'!$F$29,0,10*ROW('Water Data'!F168)))</f>
        <v/>
      </c>
      <c r="CB174" s="369" t="str">
        <f ca="1">+IF(OFFSET('Water Data'!$G$27,0,10*ROW('Water Data'!G168))="","",OFFSET('Water Data'!$G$27,0,10*ROW('Water Data'!G168)))</f>
        <v/>
      </c>
      <c r="CC174" s="369" t="str">
        <f ca="1">+IF(OFFSET('Water Data'!$G$28,0,10*ROW('Water Data'!G168))="","",OFFSET('Water Data'!$G$28,0,10*ROW('Water Data'!G168)))</f>
        <v/>
      </c>
      <c r="CD174" s="369" t="str">
        <f ca="1">+IF(OFFSET('Water Data'!$G$29,0,10*ROW('Water Data'!G168))="","",OFFSET('Water Data'!$G$29,0,10*ROW('Water Data'!G168)))</f>
        <v/>
      </c>
      <c r="CE174" s="369" t="str">
        <f ca="1">+IF(OFFSET('Water Data'!$H$27,0,10*ROW('Water Data'!H168))="","",OFFSET('Water Data'!$H$27,0,10*ROW('Water Data'!H168)))</f>
        <v/>
      </c>
      <c r="CF174" s="369" t="str">
        <f ca="1">+IF(OFFSET('Water Data'!$H$28,0,10*ROW('Water Data'!H168))="","",OFFSET('Water Data'!$H$28,0,10*ROW('Water Data'!H168)))</f>
        <v/>
      </c>
      <c r="CG174" s="369" t="str">
        <f ca="1">+IF(OFFSET('Water Data'!$H$29,0,10*ROW('Water Data'!H168))="","",OFFSET('Water Data'!$H$29,0,10*ROW('Water Data'!H168)))</f>
        <v/>
      </c>
      <c r="CH174" s="369" t="str">
        <f ca="1">+IF(OFFSET('Water Data'!$I$27,0,10*ROW('Water Data'!I168))="","",OFFSET('Water Data'!$I$27,0,10*ROW('Water Data'!I168)))</f>
        <v/>
      </c>
      <c r="CI174" s="369" t="str">
        <f ca="1">+IF(OFFSET('Water Data'!$I$28,0,10*ROW('Water Data'!I168))="","",OFFSET('Water Data'!$I$28,0,10*ROW('Water Data'!I168)))</f>
        <v/>
      </c>
      <c r="CJ174" s="369" t="str">
        <f ca="1">+IF(OFFSET('Water Data'!$I$29,0,10*ROW('Water Data'!I168))="","",OFFSET('Water Data'!$I$29,0,10*ROW('Water Data'!I168)))</f>
        <v/>
      </c>
      <c r="CK174" s="369" t="str">
        <f ca="1">+IF(OFFSET('Sanitation Data'!$D$28,0,10*ROW('Sanitation Data'!D168))="","",OFFSET('Sanitation Data'!$D$28,0,10*ROW('Sanitation Data'!D168)))</f>
        <v/>
      </c>
      <c r="CL174" s="369" t="str">
        <f ca="1">+IF(OFFSET('Sanitation Data'!$D$29,0,10*ROW('Sanitation Data'!D168))="","",OFFSET('Sanitation Data'!$D$29,0,10*ROW('Sanitation Data'!D168)))</f>
        <v/>
      </c>
      <c r="CM174" s="369" t="str">
        <f ca="1">+IF(OFFSET('Sanitation Data'!$D$30,0,10*ROW('Sanitation Data'!D168))="","",OFFSET('Sanitation Data'!$D$30,0,10*ROW('Sanitation Data'!D168)))</f>
        <v/>
      </c>
      <c r="CN174" s="369" t="str">
        <f ca="1">+IF(OFFSET('Sanitation Data'!$D$31,0,10*ROW('Sanitation Data'!D168))="","",OFFSET('Sanitation Data'!$D$31,0,10*ROW('Sanitation Data'!D168)))</f>
        <v/>
      </c>
      <c r="CO174" s="369" t="str">
        <f ca="1">+IF(OFFSET('Sanitation Data'!$D$32,0,10*ROW('Sanitation Data'!D168))="","",OFFSET('Sanitation Data'!$D$32,0,10*ROW('Sanitation Data'!D168)))</f>
        <v/>
      </c>
      <c r="CP174" s="369" t="str">
        <f ca="1">+IF(OFFSET('Sanitation Data'!$E$28,0,10*ROW('Sanitation Data'!E168))="","",OFFSET('Sanitation Data'!$E$28,0,10*ROW('Sanitation Data'!E168)))</f>
        <v/>
      </c>
      <c r="CQ174" s="369" t="str">
        <f ca="1">+IF(OFFSET('Sanitation Data'!$E$29,0,10*ROW('Sanitation Data'!E168))="","",OFFSET('Sanitation Data'!$E$29,0,10*ROW('Sanitation Data'!E168)))</f>
        <v/>
      </c>
      <c r="CR174" s="369" t="str">
        <f ca="1">+IF(OFFSET('Sanitation Data'!$E$30,0,10*ROW('Sanitation Data'!E168))="","",OFFSET('Sanitation Data'!$E$30,0,10*ROW('Sanitation Data'!E168)))</f>
        <v/>
      </c>
      <c r="CS174" s="369" t="str">
        <f ca="1">+IF(OFFSET('Sanitation Data'!$E$31,0,10*ROW('Sanitation Data'!E168))="","",OFFSET('Sanitation Data'!$E$31,0,10*ROW('Sanitation Data'!E168)))</f>
        <v/>
      </c>
      <c r="CT174" s="369" t="str">
        <f ca="1">+IF(OFFSET('Sanitation Data'!$E$32,0,10*ROW('Sanitation Data'!E168))="","",OFFSET('Sanitation Data'!$E$32,0,10*ROW('Sanitation Data'!E168)))</f>
        <v/>
      </c>
      <c r="CU174" s="369" t="str">
        <f ca="1">+IF(OFFSET('Sanitation Data'!$F$28,0,10*ROW('Sanitation Data'!F168))="","",OFFSET('Sanitation Data'!$F$28,0,10*ROW('Sanitation Data'!F168)))</f>
        <v/>
      </c>
      <c r="CV174" s="369" t="str">
        <f ca="1">+IF(OFFSET('Sanitation Data'!$F$29,0,10*ROW('Sanitation Data'!F168))="","",OFFSET('Sanitation Data'!$F$29,0,10*ROW('Sanitation Data'!F168)))</f>
        <v/>
      </c>
      <c r="CW174" s="369" t="str">
        <f ca="1">+IF(OFFSET('Sanitation Data'!$F$30,0,10*ROW('Sanitation Data'!F168))="","",OFFSET('Sanitation Data'!$F$30,0,10*ROW('Sanitation Data'!F168)))</f>
        <v/>
      </c>
      <c r="CX174" s="369" t="str">
        <f ca="1">+IF(OFFSET('Sanitation Data'!$F$31,0,10*ROW('Sanitation Data'!F168))="","",OFFSET('Sanitation Data'!$F$31,0,10*ROW('Sanitation Data'!F168)))</f>
        <v/>
      </c>
      <c r="CY174" s="369" t="str">
        <f ca="1">+IF(OFFSET('Sanitation Data'!$F$32,0,10*ROW('Sanitation Data'!F168))="","",OFFSET('Sanitation Data'!$F$32,0,10*ROW('Sanitation Data'!F168)))</f>
        <v/>
      </c>
      <c r="CZ174" s="369" t="str">
        <f ca="1">+IF(OFFSET('Sanitation Data'!$G$28,0,10*ROW('Sanitation Data'!G168))="","",OFFSET('Sanitation Data'!$G$28,0,10*ROW('Sanitation Data'!G168)))</f>
        <v/>
      </c>
      <c r="DA174" s="369" t="str">
        <f ca="1">+IF(OFFSET('Sanitation Data'!$G$29,0,10*ROW('Sanitation Data'!G168))="","",OFFSET('Sanitation Data'!$G$29,0,10*ROW('Sanitation Data'!G168)))</f>
        <v/>
      </c>
      <c r="DB174" s="369" t="str">
        <f ca="1">+IF(OFFSET('Sanitation Data'!$G$30,0,10*ROW('Sanitation Data'!G168))="","",OFFSET('Sanitation Data'!$G$30,0,10*ROW('Sanitation Data'!G168)))</f>
        <v/>
      </c>
      <c r="DC174" s="369" t="str">
        <f ca="1">+IF(OFFSET('Sanitation Data'!$G$31,0,10*ROW('Sanitation Data'!G168))="","",OFFSET('Sanitation Data'!$G$31,0,10*ROW('Sanitation Data'!G168)))</f>
        <v/>
      </c>
      <c r="DD174" s="369" t="str">
        <f ca="1">+IF(OFFSET('Sanitation Data'!$G$32,0,10*ROW('Sanitation Data'!G168))="","",OFFSET('Sanitation Data'!$G$32,0,10*ROW('Sanitation Data'!G168)))</f>
        <v/>
      </c>
      <c r="DE174" s="369" t="str">
        <f ca="1">+IF(OFFSET('Sanitation Data'!$H$28,0,10*ROW('Sanitation Data'!H168))="","",OFFSET('Sanitation Data'!$H$28,0,10*ROW('Sanitation Data'!H168)))</f>
        <v/>
      </c>
      <c r="DF174" s="369" t="str">
        <f ca="1">+IF(OFFSET('Sanitation Data'!$H$29,0,10*ROW('Sanitation Data'!H168))="","",OFFSET('Sanitation Data'!$H$29,0,10*ROW('Sanitation Data'!H168)))</f>
        <v/>
      </c>
      <c r="DG174" s="369" t="str">
        <f ca="1">+IF(OFFSET('Sanitation Data'!$H$30,0,10*ROW('Sanitation Data'!H168))="","",OFFSET('Sanitation Data'!$H$30,0,10*ROW('Sanitation Data'!H168)))</f>
        <v/>
      </c>
      <c r="DH174" s="369" t="str">
        <f ca="1">+IF(OFFSET('Sanitation Data'!$H$31,0,10*ROW('Sanitation Data'!H168))="","",OFFSET('Sanitation Data'!$H$31,0,10*ROW('Sanitation Data'!H168)))</f>
        <v/>
      </c>
      <c r="DI174" s="369" t="str">
        <f ca="1">+IF(OFFSET('Sanitation Data'!$H$32,0,10*ROW('Sanitation Data'!H168))="","",OFFSET('Sanitation Data'!$H$32,0,10*ROW('Sanitation Data'!H168)))</f>
        <v/>
      </c>
      <c r="DJ174" s="369" t="str">
        <f ca="1">+IF(OFFSET('Sanitation Data'!$I$28,0,10*ROW('Sanitation Data'!I168))="","",OFFSET('Sanitation Data'!$I$28,0,10*ROW('Sanitation Data'!I168)))</f>
        <v/>
      </c>
      <c r="DK174" s="369" t="str">
        <f ca="1">+IF(OFFSET('Sanitation Data'!$I$29,0,10*ROW('Sanitation Data'!I168))="","",OFFSET('Sanitation Data'!$I$29,0,10*ROW('Sanitation Data'!I168)))</f>
        <v/>
      </c>
      <c r="DL174" s="369" t="str">
        <f ca="1">+IF(OFFSET('Sanitation Data'!$I$30,0,10*ROW('Sanitation Data'!I168))="","",OFFSET('Sanitation Data'!$I$30,0,10*ROW('Sanitation Data'!I168)))</f>
        <v/>
      </c>
      <c r="DM174" s="369" t="str">
        <f ca="1">+IF(OFFSET('Sanitation Data'!$I$31,0,10*ROW('Sanitation Data'!I168))="","",OFFSET('Sanitation Data'!$I$31,0,10*ROW('Sanitation Data'!I168)))</f>
        <v/>
      </c>
      <c r="DN174" s="369" t="str">
        <f ca="1">+IF(OFFSET('Sanitation Data'!$I$32,0,10*ROW('Sanitation Data'!I168))="","",OFFSET('Sanitation Data'!$I$32,0,10*ROW('Sanitation Data'!I168)))</f>
        <v/>
      </c>
      <c r="DO174" s="369" t="str">
        <f ca="1">+IF(OFFSET('Hygiene Data'!$D$11,0,10*ROW('Hygiene Data'!D168))="","",OFFSET('Hygiene Data'!$D$11,0,10*ROW('Hygiene Data'!D168)))</f>
        <v/>
      </c>
      <c r="DP174" s="369" t="str">
        <f ca="1">+IF(OFFSET('Hygiene Data'!$D$12,0,10*ROW('Hygiene Data'!D168))="","",OFFSET('Hygiene Data'!$D$12,0,10*ROW('Hygiene Data'!D168)))</f>
        <v/>
      </c>
      <c r="DQ174" s="369" t="str">
        <f ca="1">+IF(OFFSET('Hygiene Data'!$D$13,0,10*ROW('Hygiene Data'!D168))="","",OFFSET('Hygiene Data'!$D$13,0,10*ROW('Hygiene Data'!D168)))</f>
        <v/>
      </c>
      <c r="DR174" s="369" t="str">
        <f ca="1">+IF(OFFSET('Hygiene Data'!$E$11,0,10*ROW('Hygiene Data'!E168))="","",OFFSET('Hygiene Data'!$E$11,0,10*ROW('Hygiene Data'!E168)))</f>
        <v/>
      </c>
      <c r="DS174" s="369" t="str">
        <f ca="1">+IF(OFFSET('Hygiene Data'!$E$12,0,10*ROW('Hygiene Data'!E168))="","",OFFSET('Hygiene Data'!$E$12,0,10*ROW('Hygiene Data'!E168)))</f>
        <v/>
      </c>
      <c r="DT174" s="369" t="str">
        <f ca="1">+IF(OFFSET('Hygiene Data'!$E$13,0,10*ROW('Hygiene Data'!E168))="","",OFFSET('Hygiene Data'!$E$13,0,10*ROW('Hygiene Data'!E168)))</f>
        <v/>
      </c>
      <c r="DU174" s="369" t="str">
        <f ca="1">+IF(OFFSET('Hygiene Data'!$F$11,0,10*ROW('Hygiene Data'!F168))="","",OFFSET('Hygiene Data'!$F$11,0,10*ROW('Hygiene Data'!F168)))</f>
        <v/>
      </c>
      <c r="DV174" s="369" t="str">
        <f ca="1">+IF(OFFSET('Hygiene Data'!$F$12,0,10*ROW('Hygiene Data'!F168))="","",OFFSET('Hygiene Data'!$F$12,0,10*ROW('Hygiene Data'!F168)))</f>
        <v/>
      </c>
      <c r="DW174" s="369" t="str">
        <f ca="1">+IF(OFFSET('Hygiene Data'!$F$13,0,10*ROW('Hygiene Data'!F168))="","",OFFSET('Hygiene Data'!$F$13,0,10*ROW('Hygiene Data'!F168)))</f>
        <v/>
      </c>
      <c r="DX174" s="369" t="str">
        <f ca="1">+IF(OFFSET('Hygiene Data'!$G$11,0,10*ROW('Hygiene Data'!G168))="","",OFFSET('Hygiene Data'!$G$11,0,10*ROW('Hygiene Data'!G168)))</f>
        <v/>
      </c>
      <c r="DY174" s="369" t="str">
        <f ca="1">+IF(OFFSET('Hygiene Data'!$G$12,0,10*ROW('Hygiene Data'!G168))="","",OFFSET('Hygiene Data'!$G$12,0,10*ROW('Hygiene Data'!G168)))</f>
        <v/>
      </c>
      <c r="DZ174" s="369" t="str">
        <f ca="1">+IF(OFFSET('Hygiene Data'!$G$13,0,10*ROW('Hygiene Data'!G168))="","",OFFSET('Hygiene Data'!$G$13,0,10*ROW('Hygiene Data'!G168)))</f>
        <v/>
      </c>
      <c r="EA174" s="369" t="str">
        <f ca="1">+IF(OFFSET('Hygiene Data'!$H$11,0,10*ROW('Hygiene Data'!H168))="","",OFFSET('Hygiene Data'!$H$11,0,10*ROW('Hygiene Data'!H168)))</f>
        <v/>
      </c>
      <c r="EB174" s="369" t="str">
        <f ca="1">+IF(OFFSET('Hygiene Data'!$H$12,0,10*ROW('Hygiene Data'!H168))="","",OFFSET('Hygiene Data'!$H$12,0,10*ROW('Hygiene Data'!H168)))</f>
        <v/>
      </c>
      <c r="EC174" s="369" t="str">
        <f ca="1">+IF(OFFSET('Hygiene Data'!$H$13,0,10*ROW('Hygiene Data'!H168))="","",OFFSET('Hygiene Data'!$H$13,0,10*ROW('Hygiene Data'!H168)))</f>
        <v/>
      </c>
      <c r="ED174" s="369" t="str">
        <f ca="1">+IF(OFFSET('Hygiene Data'!$I$11,0,10*ROW('Hygiene Data'!I168))="","",OFFSET('Hygiene Data'!$I$11,0,10*ROW('Hygiene Data'!I168)))</f>
        <v/>
      </c>
      <c r="EE174" s="369" t="str">
        <f ca="1">+IF(OFFSET('Hygiene Data'!$I$12,0,10*ROW('Hygiene Data'!I168))="","",OFFSET('Hygiene Data'!$I$12,0,10*ROW('Hygiene Data'!I168)))</f>
        <v/>
      </c>
      <c r="EF174" s="369" t="str">
        <f ca="1">+IF(OFFSET('Hygiene Data'!$I$13,0,10*ROW('Hygiene Data'!I168))="","",OFFSET('Hygiene Data'!$I$13,0,10*ROW('Hygiene Data'!I168)))</f>
        <v/>
      </c>
    </row>
    <row r="175" spans="1:136" x14ac:dyDescent="0.25">
      <c r="A175" s="478" t="str">
        <f ca="1">+IF(OFFSET('Water Data'!$B$2,0,10*ROW('Water Data'!E169))="","",OFFSET('Water Data'!$B$2,0,10*ROW('Water Data'!E169)))</f>
        <v/>
      </c>
      <c r="B175" s="47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5" t="str">
        <f t="shared" ca="1" si="2"/>
        <v/>
      </c>
      <c r="D175" s="50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9" t="str">
        <f ca="1">+IF(OFFSET('Water Data'!$D$27,0,10*ROW('Water Data'!D169))="","",OFFSET('Water Data'!$D$27,0,10*ROW('Water Data'!D169)))</f>
        <v/>
      </c>
      <c r="BT175" s="369" t="str">
        <f ca="1">+IF(OFFSET('Water Data'!$D$28,0,10*ROW('Water Data'!D169))="","",OFFSET('Water Data'!$D$28,0,10*ROW('Water Data'!D169)))</f>
        <v/>
      </c>
      <c r="BU175" s="369" t="str">
        <f ca="1">+IF(OFFSET('Water Data'!$D$29,0,10*ROW('Water Data'!D169))="","",OFFSET('Water Data'!$D$29,0,10*ROW('Water Data'!D169)))</f>
        <v/>
      </c>
      <c r="BV175" s="369" t="str">
        <f ca="1">+IF(OFFSET('Water Data'!$E$27,0,10*ROW('Water Data'!E169))="","",OFFSET('Water Data'!$E$27,0,10*ROW('Water Data'!E169)))</f>
        <v/>
      </c>
      <c r="BW175" s="369" t="str">
        <f ca="1">+IF(OFFSET('Water Data'!$E$28,0,10*ROW('Water Data'!E169))="","",OFFSET('Water Data'!$E$28,0,10*ROW('Water Data'!E169)))</f>
        <v/>
      </c>
      <c r="BX175" s="369" t="str">
        <f ca="1">+IF(OFFSET('Water Data'!$E$29,0,10*ROW('Water Data'!E169))="","",OFFSET('Water Data'!$E$29,0,10*ROW('Water Data'!E169)))</f>
        <v/>
      </c>
      <c r="BY175" s="369" t="str">
        <f ca="1">+IF(OFFSET('Water Data'!$F$27,0,10*ROW('Water Data'!F169))="","",OFFSET('Water Data'!$F$27,0,10*ROW('Water Data'!F169)))</f>
        <v/>
      </c>
      <c r="BZ175" s="369" t="str">
        <f ca="1">+IF(OFFSET('Water Data'!$F$28,0,10*ROW('Water Data'!F169))="","",OFFSET('Water Data'!$F$28,0,10*ROW('Water Data'!F169)))</f>
        <v/>
      </c>
      <c r="CA175" s="369" t="str">
        <f ca="1">+IF(OFFSET('Water Data'!$F$29,0,10*ROW('Water Data'!F169))="","",OFFSET('Water Data'!$F$29,0,10*ROW('Water Data'!F169)))</f>
        <v/>
      </c>
      <c r="CB175" s="369" t="str">
        <f ca="1">+IF(OFFSET('Water Data'!$G$27,0,10*ROW('Water Data'!G169))="","",OFFSET('Water Data'!$G$27,0,10*ROW('Water Data'!G169)))</f>
        <v/>
      </c>
      <c r="CC175" s="369" t="str">
        <f ca="1">+IF(OFFSET('Water Data'!$G$28,0,10*ROW('Water Data'!G169))="","",OFFSET('Water Data'!$G$28,0,10*ROW('Water Data'!G169)))</f>
        <v/>
      </c>
      <c r="CD175" s="369" t="str">
        <f ca="1">+IF(OFFSET('Water Data'!$G$29,0,10*ROW('Water Data'!G169))="","",OFFSET('Water Data'!$G$29,0,10*ROW('Water Data'!G169)))</f>
        <v/>
      </c>
      <c r="CE175" s="369" t="str">
        <f ca="1">+IF(OFFSET('Water Data'!$H$27,0,10*ROW('Water Data'!H169))="","",OFFSET('Water Data'!$H$27,0,10*ROW('Water Data'!H169)))</f>
        <v/>
      </c>
      <c r="CF175" s="369" t="str">
        <f ca="1">+IF(OFFSET('Water Data'!$H$28,0,10*ROW('Water Data'!H169))="","",OFFSET('Water Data'!$H$28,0,10*ROW('Water Data'!H169)))</f>
        <v/>
      </c>
      <c r="CG175" s="369" t="str">
        <f ca="1">+IF(OFFSET('Water Data'!$H$29,0,10*ROW('Water Data'!H169))="","",OFFSET('Water Data'!$H$29,0,10*ROW('Water Data'!H169)))</f>
        <v/>
      </c>
      <c r="CH175" s="369" t="str">
        <f ca="1">+IF(OFFSET('Water Data'!$I$27,0,10*ROW('Water Data'!I169))="","",OFFSET('Water Data'!$I$27,0,10*ROW('Water Data'!I169)))</f>
        <v/>
      </c>
      <c r="CI175" s="369" t="str">
        <f ca="1">+IF(OFFSET('Water Data'!$I$28,0,10*ROW('Water Data'!I169))="","",OFFSET('Water Data'!$I$28,0,10*ROW('Water Data'!I169)))</f>
        <v/>
      </c>
      <c r="CJ175" s="369" t="str">
        <f ca="1">+IF(OFFSET('Water Data'!$I$29,0,10*ROW('Water Data'!I169))="","",OFFSET('Water Data'!$I$29,0,10*ROW('Water Data'!I169)))</f>
        <v/>
      </c>
      <c r="CK175" s="369" t="str">
        <f ca="1">+IF(OFFSET('Sanitation Data'!$D$28,0,10*ROW('Sanitation Data'!D169))="","",OFFSET('Sanitation Data'!$D$28,0,10*ROW('Sanitation Data'!D169)))</f>
        <v/>
      </c>
      <c r="CL175" s="369" t="str">
        <f ca="1">+IF(OFFSET('Sanitation Data'!$D$29,0,10*ROW('Sanitation Data'!D169))="","",OFFSET('Sanitation Data'!$D$29,0,10*ROW('Sanitation Data'!D169)))</f>
        <v/>
      </c>
      <c r="CM175" s="369" t="str">
        <f ca="1">+IF(OFFSET('Sanitation Data'!$D$30,0,10*ROW('Sanitation Data'!D169))="","",OFFSET('Sanitation Data'!$D$30,0,10*ROW('Sanitation Data'!D169)))</f>
        <v/>
      </c>
      <c r="CN175" s="369" t="str">
        <f ca="1">+IF(OFFSET('Sanitation Data'!$D$31,0,10*ROW('Sanitation Data'!D169))="","",OFFSET('Sanitation Data'!$D$31,0,10*ROW('Sanitation Data'!D169)))</f>
        <v/>
      </c>
      <c r="CO175" s="369" t="str">
        <f ca="1">+IF(OFFSET('Sanitation Data'!$D$32,0,10*ROW('Sanitation Data'!D169))="","",OFFSET('Sanitation Data'!$D$32,0,10*ROW('Sanitation Data'!D169)))</f>
        <v/>
      </c>
      <c r="CP175" s="369" t="str">
        <f ca="1">+IF(OFFSET('Sanitation Data'!$E$28,0,10*ROW('Sanitation Data'!E169))="","",OFFSET('Sanitation Data'!$E$28,0,10*ROW('Sanitation Data'!E169)))</f>
        <v/>
      </c>
      <c r="CQ175" s="369" t="str">
        <f ca="1">+IF(OFFSET('Sanitation Data'!$E$29,0,10*ROW('Sanitation Data'!E169))="","",OFFSET('Sanitation Data'!$E$29,0,10*ROW('Sanitation Data'!E169)))</f>
        <v/>
      </c>
      <c r="CR175" s="369" t="str">
        <f ca="1">+IF(OFFSET('Sanitation Data'!$E$30,0,10*ROW('Sanitation Data'!E169))="","",OFFSET('Sanitation Data'!$E$30,0,10*ROW('Sanitation Data'!E169)))</f>
        <v/>
      </c>
      <c r="CS175" s="369" t="str">
        <f ca="1">+IF(OFFSET('Sanitation Data'!$E$31,0,10*ROW('Sanitation Data'!E169))="","",OFFSET('Sanitation Data'!$E$31,0,10*ROW('Sanitation Data'!E169)))</f>
        <v/>
      </c>
      <c r="CT175" s="369" t="str">
        <f ca="1">+IF(OFFSET('Sanitation Data'!$E$32,0,10*ROW('Sanitation Data'!E169))="","",OFFSET('Sanitation Data'!$E$32,0,10*ROW('Sanitation Data'!E169)))</f>
        <v/>
      </c>
      <c r="CU175" s="369" t="str">
        <f ca="1">+IF(OFFSET('Sanitation Data'!$F$28,0,10*ROW('Sanitation Data'!F169))="","",OFFSET('Sanitation Data'!$F$28,0,10*ROW('Sanitation Data'!F169)))</f>
        <v/>
      </c>
      <c r="CV175" s="369" t="str">
        <f ca="1">+IF(OFFSET('Sanitation Data'!$F$29,0,10*ROW('Sanitation Data'!F169))="","",OFFSET('Sanitation Data'!$F$29,0,10*ROW('Sanitation Data'!F169)))</f>
        <v/>
      </c>
      <c r="CW175" s="369" t="str">
        <f ca="1">+IF(OFFSET('Sanitation Data'!$F$30,0,10*ROW('Sanitation Data'!F169))="","",OFFSET('Sanitation Data'!$F$30,0,10*ROW('Sanitation Data'!F169)))</f>
        <v/>
      </c>
      <c r="CX175" s="369" t="str">
        <f ca="1">+IF(OFFSET('Sanitation Data'!$F$31,0,10*ROW('Sanitation Data'!F169))="","",OFFSET('Sanitation Data'!$F$31,0,10*ROW('Sanitation Data'!F169)))</f>
        <v/>
      </c>
      <c r="CY175" s="369" t="str">
        <f ca="1">+IF(OFFSET('Sanitation Data'!$F$32,0,10*ROW('Sanitation Data'!F169))="","",OFFSET('Sanitation Data'!$F$32,0,10*ROW('Sanitation Data'!F169)))</f>
        <v/>
      </c>
      <c r="CZ175" s="369" t="str">
        <f ca="1">+IF(OFFSET('Sanitation Data'!$G$28,0,10*ROW('Sanitation Data'!G169))="","",OFFSET('Sanitation Data'!$G$28,0,10*ROW('Sanitation Data'!G169)))</f>
        <v/>
      </c>
      <c r="DA175" s="369" t="str">
        <f ca="1">+IF(OFFSET('Sanitation Data'!$G$29,0,10*ROW('Sanitation Data'!G169))="","",OFFSET('Sanitation Data'!$G$29,0,10*ROW('Sanitation Data'!G169)))</f>
        <v/>
      </c>
      <c r="DB175" s="369" t="str">
        <f ca="1">+IF(OFFSET('Sanitation Data'!$G$30,0,10*ROW('Sanitation Data'!G169))="","",OFFSET('Sanitation Data'!$G$30,0,10*ROW('Sanitation Data'!G169)))</f>
        <v/>
      </c>
      <c r="DC175" s="369" t="str">
        <f ca="1">+IF(OFFSET('Sanitation Data'!$G$31,0,10*ROW('Sanitation Data'!G169))="","",OFFSET('Sanitation Data'!$G$31,0,10*ROW('Sanitation Data'!G169)))</f>
        <v/>
      </c>
      <c r="DD175" s="369" t="str">
        <f ca="1">+IF(OFFSET('Sanitation Data'!$G$32,0,10*ROW('Sanitation Data'!G169))="","",OFFSET('Sanitation Data'!$G$32,0,10*ROW('Sanitation Data'!G169)))</f>
        <v/>
      </c>
      <c r="DE175" s="369" t="str">
        <f ca="1">+IF(OFFSET('Sanitation Data'!$H$28,0,10*ROW('Sanitation Data'!H169))="","",OFFSET('Sanitation Data'!$H$28,0,10*ROW('Sanitation Data'!H169)))</f>
        <v/>
      </c>
      <c r="DF175" s="369" t="str">
        <f ca="1">+IF(OFFSET('Sanitation Data'!$H$29,0,10*ROW('Sanitation Data'!H169))="","",OFFSET('Sanitation Data'!$H$29,0,10*ROW('Sanitation Data'!H169)))</f>
        <v/>
      </c>
      <c r="DG175" s="369" t="str">
        <f ca="1">+IF(OFFSET('Sanitation Data'!$H$30,0,10*ROW('Sanitation Data'!H169))="","",OFFSET('Sanitation Data'!$H$30,0,10*ROW('Sanitation Data'!H169)))</f>
        <v/>
      </c>
      <c r="DH175" s="369" t="str">
        <f ca="1">+IF(OFFSET('Sanitation Data'!$H$31,0,10*ROW('Sanitation Data'!H169))="","",OFFSET('Sanitation Data'!$H$31,0,10*ROW('Sanitation Data'!H169)))</f>
        <v/>
      </c>
      <c r="DI175" s="369" t="str">
        <f ca="1">+IF(OFFSET('Sanitation Data'!$H$32,0,10*ROW('Sanitation Data'!H169))="","",OFFSET('Sanitation Data'!$H$32,0,10*ROW('Sanitation Data'!H169)))</f>
        <v/>
      </c>
      <c r="DJ175" s="369" t="str">
        <f ca="1">+IF(OFFSET('Sanitation Data'!$I$28,0,10*ROW('Sanitation Data'!I169))="","",OFFSET('Sanitation Data'!$I$28,0,10*ROW('Sanitation Data'!I169)))</f>
        <v/>
      </c>
      <c r="DK175" s="369" t="str">
        <f ca="1">+IF(OFFSET('Sanitation Data'!$I$29,0,10*ROW('Sanitation Data'!I169))="","",OFFSET('Sanitation Data'!$I$29,0,10*ROW('Sanitation Data'!I169)))</f>
        <v/>
      </c>
      <c r="DL175" s="369" t="str">
        <f ca="1">+IF(OFFSET('Sanitation Data'!$I$30,0,10*ROW('Sanitation Data'!I169))="","",OFFSET('Sanitation Data'!$I$30,0,10*ROW('Sanitation Data'!I169)))</f>
        <v/>
      </c>
      <c r="DM175" s="369" t="str">
        <f ca="1">+IF(OFFSET('Sanitation Data'!$I$31,0,10*ROW('Sanitation Data'!I169))="","",OFFSET('Sanitation Data'!$I$31,0,10*ROW('Sanitation Data'!I169)))</f>
        <v/>
      </c>
      <c r="DN175" s="369" t="str">
        <f ca="1">+IF(OFFSET('Sanitation Data'!$I$32,0,10*ROW('Sanitation Data'!I169))="","",OFFSET('Sanitation Data'!$I$32,0,10*ROW('Sanitation Data'!I169)))</f>
        <v/>
      </c>
      <c r="DO175" s="369" t="str">
        <f ca="1">+IF(OFFSET('Hygiene Data'!$D$11,0,10*ROW('Hygiene Data'!D169))="","",OFFSET('Hygiene Data'!$D$11,0,10*ROW('Hygiene Data'!D169)))</f>
        <v/>
      </c>
      <c r="DP175" s="369" t="str">
        <f ca="1">+IF(OFFSET('Hygiene Data'!$D$12,0,10*ROW('Hygiene Data'!D169))="","",OFFSET('Hygiene Data'!$D$12,0,10*ROW('Hygiene Data'!D169)))</f>
        <v/>
      </c>
      <c r="DQ175" s="369" t="str">
        <f ca="1">+IF(OFFSET('Hygiene Data'!$D$13,0,10*ROW('Hygiene Data'!D169))="","",OFFSET('Hygiene Data'!$D$13,0,10*ROW('Hygiene Data'!D169)))</f>
        <v/>
      </c>
      <c r="DR175" s="369" t="str">
        <f ca="1">+IF(OFFSET('Hygiene Data'!$E$11,0,10*ROW('Hygiene Data'!E169))="","",OFFSET('Hygiene Data'!$E$11,0,10*ROW('Hygiene Data'!E169)))</f>
        <v/>
      </c>
      <c r="DS175" s="369" t="str">
        <f ca="1">+IF(OFFSET('Hygiene Data'!$E$12,0,10*ROW('Hygiene Data'!E169))="","",OFFSET('Hygiene Data'!$E$12,0,10*ROW('Hygiene Data'!E169)))</f>
        <v/>
      </c>
      <c r="DT175" s="369" t="str">
        <f ca="1">+IF(OFFSET('Hygiene Data'!$E$13,0,10*ROW('Hygiene Data'!E169))="","",OFFSET('Hygiene Data'!$E$13,0,10*ROW('Hygiene Data'!E169)))</f>
        <v/>
      </c>
      <c r="DU175" s="369" t="str">
        <f ca="1">+IF(OFFSET('Hygiene Data'!$F$11,0,10*ROW('Hygiene Data'!F169))="","",OFFSET('Hygiene Data'!$F$11,0,10*ROW('Hygiene Data'!F169)))</f>
        <v/>
      </c>
      <c r="DV175" s="369" t="str">
        <f ca="1">+IF(OFFSET('Hygiene Data'!$F$12,0,10*ROW('Hygiene Data'!F169))="","",OFFSET('Hygiene Data'!$F$12,0,10*ROW('Hygiene Data'!F169)))</f>
        <v/>
      </c>
      <c r="DW175" s="369" t="str">
        <f ca="1">+IF(OFFSET('Hygiene Data'!$F$13,0,10*ROW('Hygiene Data'!F169))="","",OFFSET('Hygiene Data'!$F$13,0,10*ROW('Hygiene Data'!F169)))</f>
        <v/>
      </c>
      <c r="DX175" s="369" t="str">
        <f ca="1">+IF(OFFSET('Hygiene Data'!$G$11,0,10*ROW('Hygiene Data'!G169))="","",OFFSET('Hygiene Data'!$G$11,0,10*ROW('Hygiene Data'!G169)))</f>
        <v/>
      </c>
      <c r="DY175" s="369" t="str">
        <f ca="1">+IF(OFFSET('Hygiene Data'!$G$12,0,10*ROW('Hygiene Data'!G169))="","",OFFSET('Hygiene Data'!$G$12,0,10*ROW('Hygiene Data'!G169)))</f>
        <v/>
      </c>
      <c r="DZ175" s="369" t="str">
        <f ca="1">+IF(OFFSET('Hygiene Data'!$G$13,0,10*ROW('Hygiene Data'!G169))="","",OFFSET('Hygiene Data'!$G$13,0,10*ROW('Hygiene Data'!G169)))</f>
        <v/>
      </c>
      <c r="EA175" s="369" t="str">
        <f ca="1">+IF(OFFSET('Hygiene Data'!$H$11,0,10*ROW('Hygiene Data'!H169))="","",OFFSET('Hygiene Data'!$H$11,0,10*ROW('Hygiene Data'!H169)))</f>
        <v/>
      </c>
      <c r="EB175" s="369" t="str">
        <f ca="1">+IF(OFFSET('Hygiene Data'!$H$12,0,10*ROW('Hygiene Data'!H169))="","",OFFSET('Hygiene Data'!$H$12,0,10*ROW('Hygiene Data'!H169)))</f>
        <v/>
      </c>
      <c r="EC175" s="369" t="str">
        <f ca="1">+IF(OFFSET('Hygiene Data'!$H$13,0,10*ROW('Hygiene Data'!H169))="","",OFFSET('Hygiene Data'!$H$13,0,10*ROW('Hygiene Data'!H169)))</f>
        <v/>
      </c>
      <c r="ED175" s="369" t="str">
        <f ca="1">+IF(OFFSET('Hygiene Data'!$I$11,0,10*ROW('Hygiene Data'!I169))="","",OFFSET('Hygiene Data'!$I$11,0,10*ROW('Hygiene Data'!I169)))</f>
        <v/>
      </c>
      <c r="EE175" s="369" t="str">
        <f ca="1">+IF(OFFSET('Hygiene Data'!$I$12,0,10*ROW('Hygiene Data'!I169))="","",OFFSET('Hygiene Data'!$I$12,0,10*ROW('Hygiene Data'!I169)))</f>
        <v/>
      </c>
      <c r="EF175" s="369" t="str">
        <f ca="1">+IF(OFFSET('Hygiene Data'!$I$13,0,10*ROW('Hygiene Data'!I169))="","",OFFSET('Hygiene Data'!$I$13,0,10*ROW('Hygiene Data'!I169)))</f>
        <v/>
      </c>
    </row>
    <row r="176" spans="1:136" x14ac:dyDescent="0.25">
      <c r="A176" s="478" t="str">
        <f ca="1">+IF(OFFSET('Water Data'!$B$2,0,10*ROW('Water Data'!E170))="","",OFFSET('Water Data'!$B$2,0,10*ROW('Water Data'!E170)))</f>
        <v/>
      </c>
      <c r="B176" s="47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5" t="str">
        <f t="shared" ca="1" si="2"/>
        <v/>
      </c>
      <c r="D176" s="50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9" t="str">
        <f ca="1">+IF(OFFSET('Water Data'!$D$27,0,10*ROW('Water Data'!D170))="","",OFFSET('Water Data'!$D$27,0,10*ROW('Water Data'!D170)))</f>
        <v/>
      </c>
      <c r="BT176" s="369" t="str">
        <f ca="1">+IF(OFFSET('Water Data'!$D$28,0,10*ROW('Water Data'!D170))="","",OFFSET('Water Data'!$D$28,0,10*ROW('Water Data'!D170)))</f>
        <v/>
      </c>
      <c r="BU176" s="369" t="str">
        <f ca="1">+IF(OFFSET('Water Data'!$D$29,0,10*ROW('Water Data'!D170))="","",OFFSET('Water Data'!$D$29,0,10*ROW('Water Data'!D170)))</f>
        <v/>
      </c>
      <c r="BV176" s="369" t="str">
        <f ca="1">+IF(OFFSET('Water Data'!$E$27,0,10*ROW('Water Data'!E170))="","",OFFSET('Water Data'!$E$27,0,10*ROW('Water Data'!E170)))</f>
        <v/>
      </c>
      <c r="BW176" s="369" t="str">
        <f ca="1">+IF(OFFSET('Water Data'!$E$28,0,10*ROW('Water Data'!E170))="","",OFFSET('Water Data'!$E$28,0,10*ROW('Water Data'!E170)))</f>
        <v/>
      </c>
      <c r="BX176" s="369" t="str">
        <f ca="1">+IF(OFFSET('Water Data'!$E$29,0,10*ROW('Water Data'!E170))="","",OFFSET('Water Data'!$E$29,0,10*ROW('Water Data'!E170)))</f>
        <v/>
      </c>
      <c r="BY176" s="369" t="str">
        <f ca="1">+IF(OFFSET('Water Data'!$F$27,0,10*ROW('Water Data'!F170))="","",OFFSET('Water Data'!$F$27,0,10*ROW('Water Data'!F170)))</f>
        <v/>
      </c>
      <c r="BZ176" s="369" t="str">
        <f ca="1">+IF(OFFSET('Water Data'!$F$28,0,10*ROW('Water Data'!F170))="","",OFFSET('Water Data'!$F$28,0,10*ROW('Water Data'!F170)))</f>
        <v/>
      </c>
      <c r="CA176" s="369" t="str">
        <f ca="1">+IF(OFFSET('Water Data'!$F$29,0,10*ROW('Water Data'!F170))="","",OFFSET('Water Data'!$F$29,0,10*ROW('Water Data'!F170)))</f>
        <v/>
      </c>
      <c r="CB176" s="369" t="str">
        <f ca="1">+IF(OFFSET('Water Data'!$G$27,0,10*ROW('Water Data'!G170))="","",OFFSET('Water Data'!$G$27,0,10*ROW('Water Data'!G170)))</f>
        <v/>
      </c>
      <c r="CC176" s="369" t="str">
        <f ca="1">+IF(OFFSET('Water Data'!$G$28,0,10*ROW('Water Data'!G170))="","",OFFSET('Water Data'!$G$28,0,10*ROW('Water Data'!G170)))</f>
        <v/>
      </c>
      <c r="CD176" s="369" t="str">
        <f ca="1">+IF(OFFSET('Water Data'!$G$29,0,10*ROW('Water Data'!G170))="","",OFFSET('Water Data'!$G$29,0,10*ROW('Water Data'!G170)))</f>
        <v/>
      </c>
      <c r="CE176" s="369" t="str">
        <f ca="1">+IF(OFFSET('Water Data'!$H$27,0,10*ROW('Water Data'!H170))="","",OFFSET('Water Data'!$H$27,0,10*ROW('Water Data'!H170)))</f>
        <v/>
      </c>
      <c r="CF176" s="369" t="str">
        <f ca="1">+IF(OFFSET('Water Data'!$H$28,0,10*ROW('Water Data'!H170))="","",OFFSET('Water Data'!$H$28,0,10*ROW('Water Data'!H170)))</f>
        <v/>
      </c>
      <c r="CG176" s="369" t="str">
        <f ca="1">+IF(OFFSET('Water Data'!$H$29,0,10*ROW('Water Data'!H170))="","",OFFSET('Water Data'!$H$29,0,10*ROW('Water Data'!H170)))</f>
        <v/>
      </c>
      <c r="CH176" s="369" t="str">
        <f ca="1">+IF(OFFSET('Water Data'!$I$27,0,10*ROW('Water Data'!I170))="","",OFFSET('Water Data'!$I$27,0,10*ROW('Water Data'!I170)))</f>
        <v/>
      </c>
      <c r="CI176" s="369" t="str">
        <f ca="1">+IF(OFFSET('Water Data'!$I$28,0,10*ROW('Water Data'!I170))="","",OFFSET('Water Data'!$I$28,0,10*ROW('Water Data'!I170)))</f>
        <v/>
      </c>
      <c r="CJ176" s="369" t="str">
        <f ca="1">+IF(OFFSET('Water Data'!$I$29,0,10*ROW('Water Data'!I170))="","",OFFSET('Water Data'!$I$29,0,10*ROW('Water Data'!I170)))</f>
        <v/>
      </c>
      <c r="CK176" s="369" t="str">
        <f ca="1">+IF(OFFSET('Sanitation Data'!$D$28,0,10*ROW('Sanitation Data'!D170))="","",OFFSET('Sanitation Data'!$D$28,0,10*ROW('Sanitation Data'!D170)))</f>
        <v/>
      </c>
      <c r="CL176" s="369" t="str">
        <f ca="1">+IF(OFFSET('Sanitation Data'!$D$29,0,10*ROW('Sanitation Data'!D170))="","",OFFSET('Sanitation Data'!$D$29,0,10*ROW('Sanitation Data'!D170)))</f>
        <v/>
      </c>
      <c r="CM176" s="369" t="str">
        <f ca="1">+IF(OFFSET('Sanitation Data'!$D$30,0,10*ROW('Sanitation Data'!D170))="","",OFFSET('Sanitation Data'!$D$30,0,10*ROW('Sanitation Data'!D170)))</f>
        <v/>
      </c>
      <c r="CN176" s="369" t="str">
        <f ca="1">+IF(OFFSET('Sanitation Data'!$D$31,0,10*ROW('Sanitation Data'!D170))="","",OFFSET('Sanitation Data'!$D$31,0,10*ROW('Sanitation Data'!D170)))</f>
        <v/>
      </c>
      <c r="CO176" s="369" t="str">
        <f ca="1">+IF(OFFSET('Sanitation Data'!$D$32,0,10*ROW('Sanitation Data'!D170))="","",OFFSET('Sanitation Data'!$D$32,0,10*ROW('Sanitation Data'!D170)))</f>
        <v/>
      </c>
      <c r="CP176" s="369" t="str">
        <f ca="1">+IF(OFFSET('Sanitation Data'!$E$28,0,10*ROW('Sanitation Data'!E170))="","",OFFSET('Sanitation Data'!$E$28,0,10*ROW('Sanitation Data'!E170)))</f>
        <v/>
      </c>
      <c r="CQ176" s="369" t="str">
        <f ca="1">+IF(OFFSET('Sanitation Data'!$E$29,0,10*ROW('Sanitation Data'!E170))="","",OFFSET('Sanitation Data'!$E$29,0,10*ROW('Sanitation Data'!E170)))</f>
        <v/>
      </c>
      <c r="CR176" s="369" t="str">
        <f ca="1">+IF(OFFSET('Sanitation Data'!$E$30,0,10*ROW('Sanitation Data'!E170))="","",OFFSET('Sanitation Data'!$E$30,0,10*ROW('Sanitation Data'!E170)))</f>
        <v/>
      </c>
      <c r="CS176" s="369" t="str">
        <f ca="1">+IF(OFFSET('Sanitation Data'!$E$31,0,10*ROW('Sanitation Data'!E170))="","",OFFSET('Sanitation Data'!$E$31,0,10*ROW('Sanitation Data'!E170)))</f>
        <v/>
      </c>
      <c r="CT176" s="369" t="str">
        <f ca="1">+IF(OFFSET('Sanitation Data'!$E$32,0,10*ROW('Sanitation Data'!E170))="","",OFFSET('Sanitation Data'!$E$32,0,10*ROW('Sanitation Data'!E170)))</f>
        <v/>
      </c>
      <c r="CU176" s="369" t="str">
        <f ca="1">+IF(OFFSET('Sanitation Data'!$F$28,0,10*ROW('Sanitation Data'!F170))="","",OFFSET('Sanitation Data'!$F$28,0,10*ROW('Sanitation Data'!F170)))</f>
        <v/>
      </c>
      <c r="CV176" s="369" t="str">
        <f ca="1">+IF(OFFSET('Sanitation Data'!$F$29,0,10*ROW('Sanitation Data'!F170))="","",OFFSET('Sanitation Data'!$F$29,0,10*ROW('Sanitation Data'!F170)))</f>
        <v/>
      </c>
      <c r="CW176" s="369" t="str">
        <f ca="1">+IF(OFFSET('Sanitation Data'!$F$30,0,10*ROW('Sanitation Data'!F170))="","",OFFSET('Sanitation Data'!$F$30,0,10*ROW('Sanitation Data'!F170)))</f>
        <v/>
      </c>
      <c r="CX176" s="369" t="str">
        <f ca="1">+IF(OFFSET('Sanitation Data'!$F$31,0,10*ROW('Sanitation Data'!F170))="","",OFFSET('Sanitation Data'!$F$31,0,10*ROW('Sanitation Data'!F170)))</f>
        <v/>
      </c>
      <c r="CY176" s="369" t="str">
        <f ca="1">+IF(OFFSET('Sanitation Data'!$F$32,0,10*ROW('Sanitation Data'!F170))="","",OFFSET('Sanitation Data'!$F$32,0,10*ROW('Sanitation Data'!F170)))</f>
        <v/>
      </c>
      <c r="CZ176" s="369" t="str">
        <f ca="1">+IF(OFFSET('Sanitation Data'!$G$28,0,10*ROW('Sanitation Data'!G170))="","",OFFSET('Sanitation Data'!$G$28,0,10*ROW('Sanitation Data'!G170)))</f>
        <v/>
      </c>
      <c r="DA176" s="369" t="str">
        <f ca="1">+IF(OFFSET('Sanitation Data'!$G$29,0,10*ROW('Sanitation Data'!G170))="","",OFFSET('Sanitation Data'!$G$29,0,10*ROW('Sanitation Data'!G170)))</f>
        <v/>
      </c>
      <c r="DB176" s="369" t="str">
        <f ca="1">+IF(OFFSET('Sanitation Data'!$G$30,0,10*ROW('Sanitation Data'!G170))="","",OFFSET('Sanitation Data'!$G$30,0,10*ROW('Sanitation Data'!G170)))</f>
        <v/>
      </c>
      <c r="DC176" s="369" t="str">
        <f ca="1">+IF(OFFSET('Sanitation Data'!$G$31,0,10*ROW('Sanitation Data'!G170))="","",OFFSET('Sanitation Data'!$G$31,0,10*ROW('Sanitation Data'!G170)))</f>
        <v/>
      </c>
      <c r="DD176" s="369" t="str">
        <f ca="1">+IF(OFFSET('Sanitation Data'!$G$32,0,10*ROW('Sanitation Data'!G170))="","",OFFSET('Sanitation Data'!$G$32,0,10*ROW('Sanitation Data'!G170)))</f>
        <v/>
      </c>
      <c r="DE176" s="369" t="str">
        <f ca="1">+IF(OFFSET('Sanitation Data'!$H$28,0,10*ROW('Sanitation Data'!H170))="","",OFFSET('Sanitation Data'!$H$28,0,10*ROW('Sanitation Data'!H170)))</f>
        <v/>
      </c>
      <c r="DF176" s="369" t="str">
        <f ca="1">+IF(OFFSET('Sanitation Data'!$H$29,0,10*ROW('Sanitation Data'!H170))="","",OFFSET('Sanitation Data'!$H$29,0,10*ROW('Sanitation Data'!H170)))</f>
        <v/>
      </c>
      <c r="DG176" s="369" t="str">
        <f ca="1">+IF(OFFSET('Sanitation Data'!$H$30,0,10*ROW('Sanitation Data'!H170))="","",OFFSET('Sanitation Data'!$H$30,0,10*ROW('Sanitation Data'!H170)))</f>
        <v/>
      </c>
      <c r="DH176" s="369" t="str">
        <f ca="1">+IF(OFFSET('Sanitation Data'!$H$31,0,10*ROW('Sanitation Data'!H170))="","",OFFSET('Sanitation Data'!$H$31,0,10*ROW('Sanitation Data'!H170)))</f>
        <v/>
      </c>
      <c r="DI176" s="369" t="str">
        <f ca="1">+IF(OFFSET('Sanitation Data'!$H$32,0,10*ROW('Sanitation Data'!H170))="","",OFFSET('Sanitation Data'!$H$32,0,10*ROW('Sanitation Data'!H170)))</f>
        <v/>
      </c>
      <c r="DJ176" s="369" t="str">
        <f ca="1">+IF(OFFSET('Sanitation Data'!$I$28,0,10*ROW('Sanitation Data'!I170))="","",OFFSET('Sanitation Data'!$I$28,0,10*ROW('Sanitation Data'!I170)))</f>
        <v/>
      </c>
      <c r="DK176" s="369" t="str">
        <f ca="1">+IF(OFFSET('Sanitation Data'!$I$29,0,10*ROW('Sanitation Data'!I170))="","",OFFSET('Sanitation Data'!$I$29,0,10*ROW('Sanitation Data'!I170)))</f>
        <v/>
      </c>
      <c r="DL176" s="369" t="str">
        <f ca="1">+IF(OFFSET('Sanitation Data'!$I$30,0,10*ROW('Sanitation Data'!I170))="","",OFFSET('Sanitation Data'!$I$30,0,10*ROW('Sanitation Data'!I170)))</f>
        <v/>
      </c>
      <c r="DM176" s="369" t="str">
        <f ca="1">+IF(OFFSET('Sanitation Data'!$I$31,0,10*ROW('Sanitation Data'!I170))="","",OFFSET('Sanitation Data'!$I$31,0,10*ROW('Sanitation Data'!I170)))</f>
        <v/>
      </c>
      <c r="DN176" s="369" t="str">
        <f ca="1">+IF(OFFSET('Sanitation Data'!$I$32,0,10*ROW('Sanitation Data'!I170))="","",OFFSET('Sanitation Data'!$I$32,0,10*ROW('Sanitation Data'!I170)))</f>
        <v/>
      </c>
      <c r="DO176" s="369" t="str">
        <f ca="1">+IF(OFFSET('Hygiene Data'!$D$11,0,10*ROW('Hygiene Data'!D170))="","",OFFSET('Hygiene Data'!$D$11,0,10*ROW('Hygiene Data'!D170)))</f>
        <v/>
      </c>
      <c r="DP176" s="369" t="str">
        <f ca="1">+IF(OFFSET('Hygiene Data'!$D$12,0,10*ROW('Hygiene Data'!D170))="","",OFFSET('Hygiene Data'!$D$12,0,10*ROW('Hygiene Data'!D170)))</f>
        <v/>
      </c>
      <c r="DQ176" s="369" t="str">
        <f ca="1">+IF(OFFSET('Hygiene Data'!$D$13,0,10*ROW('Hygiene Data'!D170))="","",OFFSET('Hygiene Data'!$D$13,0,10*ROW('Hygiene Data'!D170)))</f>
        <v/>
      </c>
      <c r="DR176" s="369" t="str">
        <f ca="1">+IF(OFFSET('Hygiene Data'!$E$11,0,10*ROW('Hygiene Data'!E170))="","",OFFSET('Hygiene Data'!$E$11,0,10*ROW('Hygiene Data'!E170)))</f>
        <v/>
      </c>
      <c r="DS176" s="369" t="str">
        <f ca="1">+IF(OFFSET('Hygiene Data'!$E$12,0,10*ROW('Hygiene Data'!E170))="","",OFFSET('Hygiene Data'!$E$12,0,10*ROW('Hygiene Data'!E170)))</f>
        <v/>
      </c>
      <c r="DT176" s="369" t="str">
        <f ca="1">+IF(OFFSET('Hygiene Data'!$E$13,0,10*ROW('Hygiene Data'!E170))="","",OFFSET('Hygiene Data'!$E$13,0,10*ROW('Hygiene Data'!E170)))</f>
        <v/>
      </c>
      <c r="DU176" s="369" t="str">
        <f ca="1">+IF(OFFSET('Hygiene Data'!$F$11,0,10*ROW('Hygiene Data'!F170))="","",OFFSET('Hygiene Data'!$F$11,0,10*ROW('Hygiene Data'!F170)))</f>
        <v/>
      </c>
      <c r="DV176" s="369" t="str">
        <f ca="1">+IF(OFFSET('Hygiene Data'!$F$12,0,10*ROW('Hygiene Data'!F170))="","",OFFSET('Hygiene Data'!$F$12,0,10*ROW('Hygiene Data'!F170)))</f>
        <v/>
      </c>
      <c r="DW176" s="369" t="str">
        <f ca="1">+IF(OFFSET('Hygiene Data'!$F$13,0,10*ROW('Hygiene Data'!F170))="","",OFFSET('Hygiene Data'!$F$13,0,10*ROW('Hygiene Data'!F170)))</f>
        <v/>
      </c>
      <c r="DX176" s="369" t="str">
        <f ca="1">+IF(OFFSET('Hygiene Data'!$G$11,0,10*ROW('Hygiene Data'!G170))="","",OFFSET('Hygiene Data'!$G$11,0,10*ROW('Hygiene Data'!G170)))</f>
        <v/>
      </c>
      <c r="DY176" s="369" t="str">
        <f ca="1">+IF(OFFSET('Hygiene Data'!$G$12,0,10*ROW('Hygiene Data'!G170))="","",OFFSET('Hygiene Data'!$G$12,0,10*ROW('Hygiene Data'!G170)))</f>
        <v/>
      </c>
      <c r="DZ176" s="369" t="str">
        <f ca="1">+IF(OFFSET('Hygiene Data'!$G$13,0,10*ROW('Hygiene Data'!G170))="","",OFFSET('Hygiene Data'!$G$13,0,10*ROW('Hygiene Data'!G170)))</f>
        <v/>
      </c>
      <c r="EA176" s="369" t="str">
        <f ca="1">+IF(OFFSET('Hygiene Data'!$H$11,0,10*ROW('Hygiene Data'!H170))="","",OFFSET('Hygiene Data'!$H$11,0,10*ROW('Hygiene Data'!H170)))</f>
        <v/>
      </c>
      <c r="EB176" s="369" t="str">
        <f ca="1">+IF(OFFSET('Hygiene Data'!$H$12,0,10*ROW('Hygiene Data'!H170))="","",OFFSET('Hygiene Data'!$H$12,0,10*ROW('Hygiene Data'!H170)))</f>
        <v/>
      </c>
      <c r="EC176" s="369" t="str">
        <f ca="1">+IF(OFFSET('Hygiene Data'!$H$13,0,10*ROW('Hygiene Data'!H170))="","",OFFSET('Hygiene Data'!$H$13,0,10*ROW('Hygiene Data'!H170)))</f>
        <v/>
      </c>
      <c r="ED176" s="369" t="str">
        <f ca="1">+IF(OFFSET('Hygiene Data'!$I$11,0,10*ROW('Hygiene Data'!I170))="","",OFFSET('Hygiene Data'!$I$11,0,10*ROW('Hygiene Data'!I170)))</f>
        <v/>
      </c>
      <c r="EE176" s="369" t="str">
        <f ca="1">+IF(OFFSET('Hygiene Data'!$I$12,0,10*ROW('Hygiene Data'!I170))="","",OFFSET('Hygiene Data'!$I$12,0,10*ROW('Hygiene Data'!I170)))</f>
        <v/>
      </c>
      <c r="EF176" s="369" t="str">
        <f ca="1">+IF(OFFSET('Hygiene Data'!$I$13,0,10*ROW('Hygiene Data'!I170))="","",OFFSET('Hygiene Data'!$I$13,0,10*ROW('Hygiene Data'!I170)))</f>
        <v/>
      </c>
    </row>
    <row r="177" spans="1:136" x14ac:dyDescent="0.25">
      <c r="A177" s="478" t="str">
        <f ca="1">+IF(OFFSET('Water Data'!$B$2,0,10*ROW('Water Data'!E171))="","",OFFSET('Water Data'!$B$2,0,10*ROW('Water Data'!E171)))</f>
        <v/>
      </c>
      <c r="B177" s="47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5" t="str">
        <f t="shared" ca="1" si="2"/>
        <v/>
      </c>
      <c r="D177" s="50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9" t="str">
        <f ca="1">+IF(OFFSET('Water Data'!$D$27,0,10*ROW('Water Data'!D171))="","",OFFSET('Water Data'!$D$27,0,10*ROW('Water Data'!D171)))</f>
        <v/>
      </c>
      <c r="BT177" s="369" t="str">
        <f ca="1">+IF(OFFSET('Water Data'!$D$28,0,10*ROW('Water Data'!D171))="","",OFFSET('Water Data'!$D$28,0,10*ROW('Water Data'!D171)))</f>
        <v/>
      </c>
      <c r="BU177" s="369" t="str">
        <f ca="1">+IF(OFFSET('Water Data'!$D$29,0,10*ROW('Water Data'!D171))="","",OFFSET('Water Data'!$D$29,0,10*ROW('Water Data'!D171)))</f>
        <v/>
      </c>
      <c r="BV177" s="369" t="str">
        <f ca="1">+IF(OFFSET('Water Data'!$E$27,0,10*ROW('Water Data'!E171))="","",OFFSET('Water Data'!$E$27,0,10*ROW('Water Data'!E171)))</f>
        <v/>
      </c>
      <c r="BW177" s="369" t="str">
        <f ca="1">+IF(OFFSET('Water Data'!$E$28,0,10*ROW('Water Data'!E171))="","",OFFSET('Water Data'!$E$28,0,10*ROW('Water Data'!E171)))</f>
        <v/>
      </c>
      <c r="BX177" s="369" t="str">
        <f ca="1">+IF(OFFSET('Water Data'!$E$29,0,10*ROW('Water Data'!E171))="","",OFFSET('Water Data'!$E$29,0,10*ROW('Water Data'!E171)))</f>
        <v/>
      </c>
      <c r="BY177" s="369" t="str">
        <f ca="1">+IF(OFFSET('Water Data'!$F$27,0,10*ROW('Water Data'!F171))="","",OFFSET('Water Data'!$F$27,0,10*ROW('Water Data'!F171)))</f>
        <v/>
      </c>
      <c r="BZ177" s="369" t="str">
        <f ca="1">+IF(OFFSET('Water Data'!$F$28,0,10*ROW('Water Data'!F171))="","",OFFSET('Water Data'!$F$28,0,10*ROW('Water Data'!F171)))</f>
        <v/>
      </c>
      <c r="CA177" s="369" t="str">
        <f ca="1">+IF(OFFSET('Water Data'!$F$29,0,10*ROW('Water Data'!F171))="","",OFFSET('Water Data'!$F$29,0,10*ROW('Water Data'!F171)))</f>
        <v/>
      </c>
      <c r="CB177" s="369" t="str">
        <f ca="1">+IF(OFFSET('Water Data'!$G$27,0,10*ROW('Water Data'!G171))="","",OFFSET('Water Data'!$G$27,0,10*ROW('Water Data'!G171)))</f>
        <v/>
      </c>
      <c r="CC177" s="369" t="str">
        <f ca="1">+IF(OFFSET('Water Data'!$G$28,0,10*ROW('Water Data'!G171))="","",OFFSET('Water Data'!$G$28,0,10*ROW('Water Data'!G171)))</f>
        <v/>
      </c>
      <c r="CD177" s="369" t="str">
        <f ca="1">+IF(OFFSET('Water Data'!$G$29,0,10*ROW('Water Data'!G171))="","",OFFSET('Water Data'!$G$29,0,10*ROW('Water Data'!G171)))</f>
        <v/>
      </c>
      <c r="CE177" s="369" t="str">
        <f ca="1">+IF(OFFSET('Water Data'!$H$27,0,10*ROW('Water Data'!H171))="","",OFFSET('Water Data'!$H$27,0,10*ROW('Water Data'!H171)))</f>
        <v/>
      </c>
      <c r="CF177" s="369" t="str">
        <f ca="1">+IF(OFFSET('Water Data'!$H$28,0,10*ROW('Water Data'!H171))="","",OFFSET('Water Data'!$H$28,0,10*ROW('Water Data'!H171)))</f>
        <v/>
      </c>
      <c r="CG177" s="369" t="str">
        <f ca="1">+IF(OFFSET('Water Data'!$H$29,0,10*ROW('Water Data'!H171))="","",OFFSET('Water Data'!$H$29,0,10*ROW('Water Data'!H171)))</f>
        <v/>
      </c>
      <c r="CH177" s="369" t="str">
        <f ca="1">+IF(OFFSET('Water Data'!$I$27,0,10*ROW('Water Data'!I171))="","",OFFSET('Water Data'!$I$27,0,10*ROW('Water Data'!I171)))</f>
        <v/>
      </c>
      <c r="CI177" s="369" t="str">
        <f ca="1">+IF(OFFSET('Water Data'!$I$28,0,10*ROW('Water Data'!I171))="","",OFFSET('Water Data'!$I$28,0,10*ROW('Water Data'!I171)))</f>
        <v/>
      </c>
      <c r="CJ177" s="369" t="str">
        <f ca="1">+IF(OFFSET('Water Data'!$I$29,0,10*ROW('Water Data'!I171))="","",OFFSET('Water Data'!$I$29,0,10*ROW('Water Data'!I171)))</f>
        <v/>
      </c>
      <c r="CK177" s="369" t="str">
        <f ca="1">+IF(OFFSET('Sanitation Data'!$D$28,0,10*ROW('Sanitation Data'!D171))="","",OFFSET('Sanitation Data'!$D$28,0,10*ROW('Sanitation Data'!D171)))</f>
        <v/>
      </c>
      <c r="CL177" s="369" t="str">
        <f ca="1">+IF(OFFSET('Sanitation Data'!$D$29,0,10*ROW('Sanitation Data'!D171))="","",OFFSET('Sanitation Data'!$D$29,0,10*ROW('Sanitation Data'!D171)))</f>
        <v/>
      </c>
      <c r="CM177" s="369" t="str">
        <f ca="1">+IF(OFFSET('Sanitation Data'!$D$30,0,10*ROW('Sanitation Data'!D171))="","",OFFSET('Sanitation Data'!$D$30,0,10*ROW('Sanitation Data'!D171)))</f>
        <v/>
      </c>
      <c r="CN177" s="369" t="str">
        <f ca="1">+IF(OFFSET('Sanitation Data'!$D$31,0,10*ROW('Sanitation Data'!D171))="","",OFFSET('Sanitation Data'!$D$31,0,10*ROW('Sanitation Data'!D171)))</f>
        <v/>
      </c>
      <c r="CO177" s="369" t="str">
        <f ca="1">+IF(OFFSET('Sanitation Data'!$D$32,0,10*ROW('Sanitation Data'!D171))="","",OFFSET('Sanitation Data'!$D$32,0,10*ROW('Sanitation Data'!D171)))</f>
        <v/>
      </c>
      <c r="CP177" s="369" t="str">
        <f ca="1">+IF(OFFSET('Sanitation Data'!$E$28,0,10*ROW('Sanitation Data'!E171))="","",OFFSET('Sanitation Data'!$E$28,0,10*ROW('Sanitation Data'!E171)))</f>
        <v/>
      </c>
      <c r="CQ177" s="369" t="str">
        <f ca="1">+IF(OFFSET('Sanitation Data'!$E$29,0,10*ROW('Sanitation Data'!E171))="","",OFFSET('Sanitation Data'!$E$29,0,10*ROW('Sanitation Data'!E171)))</f>
        <v/>
      </c>
      <c r="CR177" s="369" t="str">
        <f ca="1">+IF(OFFSET('Sanitation Data'!$E$30,0,10*ROW('Sanitation Data'!E171))="","",OFFSET('Sanitation Data'!$E$30,0,10*ROW('Sanitation Data'!E171)))</f>
        <v/>
      </c>
      <c r="CS177" s="369" t="str">
        <f ca="1">+IF(OFFSET('Sanitation Data'!$E$31,0,10*ROW('Sanitation Data'!E171))="","",OFFSET('Sanitation Data'!$E$31,0,10*ROW('Sanitation Data'!E171)))</f>
        <v/>
      </c>
      <c r="CT177" s="369" t="str">
        <f ca="1">+IF(OFFSET('Sanitation Data'!$E$32,0,10*ROW('Sanitation Data'!E171))="","",OFFSET('Sanitation Data'!$E$32,0,10*ROW('Sanitation Data'!E171)))</f>
        <v/>
      </c>
      <c r="CU177" s="369" t="str">
        <f ca="1">+IF(OFFSET('Sanitation Data'!$F$28,0,10*ROW('Sanitation Data'!F171))="","",OFFSET('Sanitation Data'!$F$28,0,10*ROW('Sanitation Data'!F171)))</f>
        <v/>
      </c>
      <c r="CV177" s="369" t="str">
        <f ca="1">+IF(OFFSET('Sanitation Data'!$F$29,0,10*ROW('Sanitation Data'!F171))="","",OFFSET('Sanitation Data'!$F$29,0,10*ROW('Sanitation Data'!F171)))</f>
        <v/>
      </c>
      <c r="CW177" s="369" t="str">
        <f ca="1">+IF(OFFSET('Sanitation Data'!$F$30,0,10*ROW('Sanitation Data'!F171))="","",OFFSET('Sanitation Data'!$F$30,0,10*ROW('Sanitation Data'!F171)))</f>
        <v/>
      </c>
      <c r="CX177" s="369" t="str">
        <f ca="1">+IF(OFFSET('Sanitation Data'!$F$31,0,10*ROW('Sanitation Data'!F171))="","",OFFSET('Sanitation Data'!$F$31,0,10*ROW('Sanitation Data'!F171)))</f>
        <v/>
      </c>
      <c r="CY177" s="369" t="str">
        <f ca="1">+IF(OFFSET('Sanitation Data'!$F$32,0,10*ROW('Sanitation Data'!F171))="","",OFFSET('Sanitation Data'!$F$32,0,10*ROW('Sanitation Data'!F171)))</f>
        <v/>
      </c>
      <c r="CZ177" s="369" t="str">
        <f ca="1">+IF(OFFSET('Sanitation Data'!$G$28,0,10*ROW('Sanitation Data'!G171))="","",OFFSET('Sanitation Data'!$G$28,0,10*ROW('Sanitation Data'!G171)))</f>
        <v/>
      </c>
      <c r="DA177" s="369" t="str">
        <f ca="1">+IF(OFFSET('Sanitation Data'!$G$29,0,10*ROW('Sanitation Data'!G171))="","",OFFSET('Sanitation Data'!$G$29,0,10*ROW('Sanitation Data'!G171)))</f>
        <v/>
      </c>
      <c r="DB177" s="369" t="str">
        <f ca="1">+IF(OFFSET('Sanitation Data'!$G$30,0,10*ROW('Sanitation Data'!G171))="","",OFFSET('Sanitation Data'!$G$30,0,10*ROW('Sanitation Data'!G171)))</f>
        <v/>
      </c>
      <c r="DC177" s="369" t="str">
        <f ca="1">+IF(OFFSET('Sanitation Data'!$G$31,0,10*ROW('Sanitation Data'!G171))="","",OFFSET('Sanitation Data'!$G$31,0,10*ROW('Sanitation Data'!G171)))</f>
        <v/>
      </c>
      <c r="DD177" s="369" t="str">
        <f ca="1">+IF(OFFSET('Sanitation Data'!$G$32,0,10*ROW('Sanitation Data'!G171))="","",OFFSET('Sanitation Data'!$G$32,0,10*ROW('Sanitation Data'!G171)))</f>
        <v/>
      </c>
      <c r="DE177" s="369" t="str">
        <f ca="1">+IF(OFFSET('Sanitation Data'!$H$28,0,10*ROW('Sanitation Data'!H171))="","",OFFSET('Sanitation Data'!$H$28,0,10*ROW('Sanitation Data'!H171)))</f>
        <v/>
      </c>
      <c r="DF177" s="369" t="str">
        <f ca="1">+IF(OFFSET('Sanitation Data'!$H$29,0,10*ROW('Sanitation Data'!H171))="","",OFFSET('Sanitation Data'!$H$29,0,10*ROW('Sanitation Data'!H171)))</f>
        <v/>
      </c>
      <c r="DG177" s="369" t="str">
        <f ca="1">+IF(OFFSET('Sanitation Data'!$H$30,0,10*ROW('Sanitation Data'!H171))="","",OFFSET('Sanitation Data'!$H$30,0,10*ROW('Sanitation Data'!H171)))</f>
        <v/>
      </c>
      <c r="DH177" s="369" t="str">
        <f ca="1">+IF(OFFSET('Sanitation Data'!$H$31,0,10*ROW('Sanitation Data'!H171))="","",OFFSET('Sanitation Data'!$H$31,0,10*ROW('Sanitation Data'!H171)))</f>
        <v/>
      </c>
      <c r="DI177" s="369" t="str">
        <f ca="1">+IF(OFFSET('Sanitation Data'!$H$32,0,10*ROW('Sanitation Data'!H171))="","",OFFSET('Sanitation Data'!$H$32,0,10*ROW('Sanitation Data'!H171)))</f>
        <v/>
      </c>
      <c r="DJ177" s="369" t="str">
        <f ca="1">+IF(OFFSET('Sanitation Data'!$I$28,0,10*ROW('Sanitation Data'!I171))="","",OFFSET('Sanitation Data'!$I$28,0,10*ROW('Sanitation Data'!I171)))</f>
        <v/>
      </c>
      <c r="DK177" s="369" t="str">
        <f ca="1">+IF(OFFSET('Sanitation Data'!$I$29,0,10*ROW('Sanitation Data'!I171))="","",OFFSET('Sanitation Data'!$I$29,0,10*ROW('Sanitation Data'!I171)))</f>
        <v/>
      </c>
      <c r="DL177" s="369" t="str">
        <f ca="1">+IF(OFFSET('Sanitation Data'!$I$30,0,10*ROW('Sanitation Data'!I171))="","",OFFSET('Sanitation Data'!$I$30,0,10*ROW('Sanitation Data'!I171)))</f>
        <v/>
      </c>
      <c r="DM177" s="369" t="str">
        <f ca="1">+IF(OFFSET('Sanitation Data'!$I$31,0,10*ROW('Sanitation Data'!I171))="","",OFFSET('Sanitation Data'!$I$31,0,10*ROW('Sanitation Data'!I171)))</f>
        <v/>
      </c>
      <c r="DN177" s="369" t="str">
        <f ca="1">+IF(OFFSET('Sanitation Data'!$I$32,0,10*ROW('Sanitation Data'!I171))="","",OFFSET('Sanitation Data'!$I$32,0,10*ROW('Sanitation Data'!I171)))</f>
        <v/>
      </c>
      <c r="DO177" s="369" t="str">
        <f ca="1">+IF(OFFSET('Hygiene Data'!$D$11,0,10*ROW('Hygiene Data'!D171))="","",OFFSET('Hygiene Data'!$D$11,0,10*ROW('Hygiene Data'!D171)))</f>
        <v/>
      </c>
      <c r="DP177" s="369" t="str">
        <f ca="1">+IF(OFFSET('Hygiene Data'!$D$12,0,10*ROW('Hygiene Data'!D171))="","",OFFSET('Hygiene Data'!$D$12,0,10*ROW('Hygiene Data'!D171)))</f>
        <v/>
      </c>
      <c r="DQ177" s="369" t="str">
        <f ca="1">+IF(OFFSET('Hygiene Data'!$D$13,0,10*ROW('Hygiene Data'!D171))="","",OFFSET('Hygiene Data'!$D$13,0,10*ROW('Hygiene Data'!D171)))</f>
        <v/>
      </c>
      <c r="DR177" s="369" t="str">
        <f ca="1">+IF(OFFSET('Hygiene Data'!$E$11,0,10*ROW('Hygiene Data'!E171))="","",OFFSET('Hygiene Data'!$E$11,0,10*ROW('Hygiene Data'!E171)))</f>
        <v/>
      </c>
      <c r="DS177" s="369" t="str">
        <f ca="1">+IF(OFFSET('Hygiene Data'!$E$12,0,10*ROW('Hygiene Data'!E171))="","",OFFSET('Hygiene Data'!$E$12,0,10*ROW('Hygiene Data'!E171)))</f>
        <v/>
      </c>
      <c r="DT177" s="369" t="str">
        <f ca="1">+IF(OFFSET('Hygiene Data'!$E$13,0,10*ROW('Hygiene Data'!E171))="","",OFFSET('Hygiene Data'!$E$13,0,10*ROW('Hygiene Data'!E171)))</f>
        <v/>
      </c>
      <c r="DU177" s="369" t="str">
        <f ca="1">+IF(OFFSET('Hygiene Data'!$F$11,0,10*ROW('Hygiene Data'!F171))="","",OFFSET('Hygiene Data'!$F$11,0,10*ROW('Hygiene Data'!F171)))</f>
        <v/>
      </c>
      <c r="DV177" s="369" t="str">
        <f ca="1">+IF(OFFSET('Hygiene Data'!$F$12,0,10*ROW('Hygiene Data'!F171))="","",OFFSET('Hygiene Data'!$F$12,0,10*ROW('Hygiene Data'!F171)))</f>
        <v/>
      </c>
      <c r="DW177" s="369" t="str">
        <f ca="1">+IF(OFFSET('Hygiene Data'!$F$13,0,10*ROW('Hygiene Data'!F171))="","",OFFSET('Hygiene Data'!$F$13,0,10*ROW('Hygiene Data'!F171)))</f>
        <v/>
      </c>
      <c r="DX177" s="369" t="str">
        <f ca="1">+IF(OFFSET('Hygiene Data'!$G$11,0,10*ROW('Hygiene Data'!G171))="","",OFFSET('Hygiene Data'!$G$11,0,10*ROW('Hygiene Data'!G171)))</f>
        <v/>
      </c>
      <c r="DY177" s="369" t="str">
        <f ca="1">+IF(OFFSET('Hygiene Data'!$G$12,0,10*ROW('Hygiene Data'!G171))="","",OFFSET('Hygiene Data'!$G$12,0,10*ROW('Hygiene Data'!G171)))</f>
        <v/>
      </c>
      <c r="DZ177" s="369" t="str">
        <f ca="1">+IF(OFFSET('Hygiene Data'!$G$13,0,10*ROW('Hygiene Data'!G171))="","",OFFSET('Hygiene Data'!$G$13,0,10*ROW('Hygiene Data'!G171)))</f>
        <v/>
      </c>
      <c r="EA177" s="369" t="str">
        <f ca="1">+IF(OFFSET('Hygiene Data'!$H$11,0,10*ROW('Hygiene Data'!H171))="","",OFFSET('Hygiene Data'!$H$11,0,10*ROW('Hygiene Data'!H171)))</f>
        <v/>
      </c>
      <c r="EB177" s="369" t="str">
        <f ca="1">+IF(OFFSET('Hygiene Data'!$H$12,0,10*ROW('Hygiene Data'!H171))="","",OFFSET('Hygiene Data'!$H$12,0,10*ROW('Hygiene Data'!H171)))</f>
        <v/>
      </c>
      <c r="EC177" s="369" t="str">
        <f ca="1">+IF(OFFSET('Hygiene Data'!$H$13,0,10*ROW('Hygiene Data'!H171))="","",OFFSET('Hygiene Data'!$H$13,0,10*ROW('Hygiene Data'!H171)))</f>
        <v/>
      </c>
      <c r="ED177" s="369" t="str">
        <f ca="1">+IF(OFFSET('Hygiene Data'!$I$11,0,10*ROW('Hygiene Data'!I171))="","",OFFSET('Hygiene Data'!$I$11,0,10*ROW('Hygiene Data'!I171)))</f>
        <v/>
      </c>
      <c r="EE177" s="369" t="str">
        <f ca="1">+IF(OFFSET('Hygiene Data'!$I$12,0,10*ROW('Hygiene Data'!I171))="","",OFFSET('Hygiene Data'!$I$12,0,10*ROW('Hygiene Data'!I171)))</f>
        <v/>
      </c>
      <c r="EF177" s="369" t="str">
        <f ca="1">+IF(OFFSET('Hygiene Data'!$I$13,0,10*ROW('Hygiene Data'!I171))="","",OFFSET('Hygiene Data'!$I$13,0,10*ROW('Hygiene Data'!I171)))</f>
        <v/>
      </c>
    </row>
    <row r="178" spans="1:136" x14ac:dyDescent="0.25">
      <c r="A178" s="478" t="str">
        <f ca="1">+IF(OFFSET('Water Data'!$B$2,0,10*ROW('Water Data'!E172))="","",OFFSET('Water Data'!$B$2,0,10*ROW('Water Data'!E172)))</f>
        <v/>
      </c>
      <c r="B178" s="47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5" t="str">
        <f t="shared" ca="1" si="2"/>
        <v/>
      </c>
      <c r="D178" s="50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9" t="str">
        <f ca="1">+IF(OFFSET('Water Data'!$D$27,0,10*ROW('Water Data'!D172))="","",OFFSET('Water Data'!$D$27,0,10*ROW('Water Data'!D172)))</f>
        <v/>
      </c>
      <c r="BT178" s="369" t="str">
        <f ca="1">+IF(OFFSET('Water Data'!$D$28,0,10*ROW('Water Data'!D172))="","",OFFSET('Water Data'!$D$28,0,10*ROW('Water Data'!D172)))</f>
        <v/>
      </c>
      <c r="BU178" s="369" t="str">
        <f ca="1">+IF(OFFSET('Water Data'!$D$29,0,10*ROW('Water Data'!D172))="","",OFFSET('Water Data'!$D$29,0,10*ROW('Water Data'!D172)))</f>
        <v/>
      </c>
      <c r="BV178" s="369" t="str">
        <f ca="1">+IF(OFFSET('Water Data'!$E$27,0,10*ROW('Water Data'!E172))="","",OFFSET('Water Data'!$E$27,0,10*ROW('Water Data'!E172)))</f>
        <v/>
      </c>
      <c r="BW178" s="369" t="str">
        <f ca="1">+IF(OFFSET('Water Data'!$E$28,0,10*ROW('Water Data'!E172))="","",OFFSET('Water Data'!$E$28,0,10*ROW('Water Data'!E172)))</f>
        <v/>
      </c>
      <c r="BX178" s="369" t="str">
        <f ca="1">+IF(OFFSET('Water Data'!$E$29,0,10*ROW('Water Data'!E172))="","",OFFSET('Water Data'!$E$29,0,10*ROW('Water Data'!E172)))</f>
        <v/>
      </c>
      <c r="BY178" s="369" t="str">
        <f ca="1">+IF(OFFSET('Water Data'!$F$27,0,10*ROW('Water Data'!F172))="","",OFFSET('Water Data'!$F$27,0,10*ROW('Water Data'!F172)))</f>
        <v/>
      </c>
      <c r="BZ178" s="369" t="str">
        <f ca="1">+IF(OFFSET('Water Data'!$F$28,0,10*ROW('Water Data'!F172))="","",OFFSET('Water Data'!$F$28,0,10*ROW('Water Data'!F172)))</f>
        <v/>
      </c>
      <c r="CA178" s="369" t="str">
        <f ca="1">+IF(OFFSET('Water Data'!$F$29,0,10*ROW('Water Data'!F172))="","",OFFSET('Water Data'!$F$29,0,10*ROW('Water Data'!F172)))</f>
        <v/>
      </c>
      <c r="CB178" s="369" t="str">
        <f ca="1">+IF(OFFSET('Water Data'!$G$27,0,10*ROW('Water Data'!G172))="","",OFFSET('Water Data'!$G$27,0,10*ROW('Water Data'!G172)))</f>
        <v/>
      </c>
      <c r="CC178" s="369" t="str">
        <f ca="1">+IF(OFFSET('Water Data'!$G$28,0,10*ROW('Water Data'!G172))="","",OFFSET('Water Data'!$G$28,0,10*ROW('Water Data'!G172)))</f>
        <v/>
      </c>
      <c r="CD178" s="369" t="str">
        <f ca="1">+IF(OFFSET('Water Data'!$G$29,0,10*ROW('Water Data'!G172))="","",OFFSET('Water Data'!$G$29,0,10*ROW('Water Data'!G172)))</f>
        <v/>
      </c>
      <c r="CE178" s="369" t="str">
        <f ca="1">+IF(OFFSET('Water Data'!$H$27,0,10*ROW('Water Data'!H172))="","",OFFSET('Water Data'!$H$27,0,10*ROW('Water Data'!H172)))</f>
        <v/>
      </c>
      <c r="CF178" s="369" t="str">
        <f ca="1">+IF(OFFSET('Water Data'!$H$28,0,10*ROW('Water Data'!H172))="","",OFFSET('Water Data'!$H$28,0,10*ROW('Water Data'!H172)))</f>
        <v/>
      </c>
      <c r="CG178" s="369" t="str">
        <f ca="1">+IF(OFFSET('Water Data'!$H$29,0,10*ROW('Water Data'!H172))="","",OFFSET('Water Data'!$H$29,0,10*ROW('Water Data'!H172)))</f>
        <v/>
      </c>
      <c r="CH178" s="369" t="str">
        <f ca="1">+IF(OFFSET('Water Data'!$I$27,0,10*ROW('Water Data'!I172))="","",OFFSET('Water Data'!$I$27,0,10*ROW('Water Data'!I172)))</f>
        <v/>
      </c>
      <c r="CI178" s="369" t="str">
        <f ca="1">+IF(OFFSET('Water Data'!$I$28,0,10*ROW('Water Data'!I172))="","",OFFSET('Water Data'!$I$28,0,10*ROW('Water Data'!I172)))</f>
        <v/>
      </c>
      <c r="CJ178" s="369" t="str">
        <f ca="1">+IF(OFFSET('Water Data'!$I$29,0,10*ROW('Water Data'!I172))="","",OFFSET('Water Data'!$I$29,0,10*ROW('Water Data'!I172)))</f>
        <v/>
      </c>
      <c r="CK178" s="369" t="str">
        <f ca="1">+IF(OFFSET('Sanitation Data'!$D$28,0,10*ROW('Sanitation Data'!D172))="","",OFFSET('Sanitation Data'!$D$28,0,10*ROW('Sanitation Data'!D172)))</f>
        <v/>
      </c>
      <c r="CL178" s="369" t="str">
        <f ca="1">+IF(OFFSET('Sanitation Data'!$D$29,0,10*ROW('Sanitation Data'!D172))="","",OFFSET('Sanitation Data'!$D$29,0,10*ROW('Sanitation Data'!D172)))</f>
        <v/>
      </c>
      <c r="CM178" s="369" t="str">
        <f ca="1">+IF(OFFSET('Sanitation Data'!$D$30,0,10*ROW('Sanitation Data'!D172))="","",OFFSET('Sanitation Data'!$D$30,0,10*ROW('Sanitation Data'!D172)))</f>
        <v/>
      </c>
      <c r="CN178" s="369" t="str">
        <f ca="1">+IF(OFFSET('Sanitation Data'!$D$31,0,10*ROW('Sanitation Data'!D172))="","",OFFSET('Sanitation Data'!$D$31,0,10*ROW('Sanitation Data'!D172)))</f>
        <v/>
      </c>
      <c r="CO178" s="369" t="str">
        <f ca="1">+IF(OFFSET('Sanitation Data'!$D$32,0,10*ROW('Sanitation Data'!D172))="","",OFFSET('Sanitation Data'!$D$32,0,10*ROW('Sanitation Data'!D172)))</f>
        <v/>
      </c>
      <c r="CP178" s="369" t="str">
        <f ca="1">+IF(OFFSET('Sanitation Data'!$E$28,0,10*ROW('Sanitation Data'!E172))="","",OFFSET('Sanitation Data'!$E$28,0,10*ROW('Sanitation Data'!E172)))</f>
        <v/>
      </c>
      <c r="CQ178" s="369" t="str">
        <f ca="1">+IF(OFFSET('Sanitation Data'!$E$29,0,10*ROW('Sanitation Data'!E172))="","",OFFSET('Sanitation Data'!$E$29,0,10*ROW('Sanitation Data'!E172)))</f>
        <v/>
      </c>
      <c r="CR178" s="369" t="str">
        <f ca="1">+IF(OFFSET('Sanitation Data'!$E$30,0,10*ROW('Sanitation Data'!E172))="","",OFFSET('Sanitation Data'!$E$30,0,10*ROW('Sanitation Data'!E172)))</f>
        <v/>
      </c>
      <c r="CS178" s="369" t="str">
        <f ca="1">+IF(OFFSET('Sanitation Data'!$E$31,0,10*ROW('Sanitation Data'!E172))="","",OFFSET('Sanitation Data'!$E$31,0,10*ROW('Sanitation Data'!E172)))</f>
        <v/>
      </c>
      <c r="CT178" s="369" t="str">
        <f ca="1">+IF(OFFSET('Sanitation Data'!$E$32,0,10*ROW('Sanitation Data'!E172))="","",OFFSET('Sanitation Data'!$E$32,0,10*ROW('Sanitation Data'!E172)))</f>
        <v/>
      </c>
      <c r="CU178" s="369" t="str">
        <f ca="1">+IF(OFFSET('Sanitation Data'!$F$28,0,10*ROW('Sanitation Data'!F172))="","",OFFSET('Sanitation Data'!$F$28,0,10*ROW('Sanitation Data'!F172)))</f>
        <v/>
      </c>
      <c r="CV178" s="369" t="str">
        <f ca="1">+IF(OFFSET('Sanitation Data'!$F$29,0,10*ROW('Sanitation Data'!F172))="","",OFFSET('Sanitation Data'!$F$29,0,10*ROW('Sanitation Data'!F172)))</f>
        <v/>
      </c>
      <c r="CW178" s="369" t="str">
        <f ca="1">+IF(OFFSET('Sanitation Data'!$F$30,0,10*ROW('Sanitation Data'!F172))="","",OFFSET('Sanitation Data'!$F$30,0,10*ROW('Sanitation Data'!F172)))</f>
        <v/>
      </c>
      <c r="CX178" s="369" t="str">
        <f ca="1">+IF(OFFSET('Sanitation Data'!$F$31,0,10*ROW('Sanitation Data'!F172))="","",OFFSET('Sanitation Data'!$F$31,0,10*ROW('Sanitation Data'!F172)))</f>
        <v/>
      </c>
      <c r="CY178" s="369" t="str">
        <f ca="1">+IF(OFFSET('Sanitation Data'!$F$32,0,10*ROW('Sanitation Data'!F172))="","",OFFSET('Sanitation Data'!$F$32,0,10*ROW('Sanitation Data'!F172)))</f>
        <v/>
      </c>
      <c r="CZ178" s="369" t="str">
        <f ca="1">+IF(OFFSET('Sanitation Data'!$G$28,0,10*ROW('Sanitation Data'!G172))="","",OFFSET('Sanitation Data'!$G$28,0,10*ROW('Sanitation Data'!G172)))</f>
        <v/>
      </c>
      <c r="DA178" s="369" t="str">
        <f ca="1">+IF(OFFSET('Sanitation Data'!$G$29,0,10*ROW('Sanitation Data'!G172))="","",OFFSET('Sanitation Data'!$G$29,0,10*ROW('Sanitation Data'!G172)))</f>
        <v/>
      </c>
      <c r="DB178" s="369" t="str">
        <f ca="1">+IF(OFFSET('Sanitation Data'!$G$30,0,10*ROW('Sanitation Data'!G172))="","",OFFSET('Sanitation Data'!$G$30,0,10*ROW('Sanitation Data'!G172)))</f>
        <v/>
      </c>
      <c r="DC178" s="369" t="str">
        <f ca="1">+IF(OFFSET('Sanitation Data'!$G$31,0,10*ROW('Sanitation Data'!G172))="","",OFFSET('Sanitation Data'!$G$31,0,10*ROW('Sanitation Data'!G172)))</f>
        <v/>
      </c>
      <c r="DD178" s="369" t="str">
        <f ca="1">+IF(OFFSET('Sanitation Data'!$G$32,0,10*ROW('Sanitation Data'!G172))="","",OFFSET('Sanitation Data'!$G$32,0,10*ROW('Sanitation Data'!G172)))</f>
        <v/>
      </c>
      <c r="DE178" s="369" t="str">
        <f ca="1">+IF(OFFSET('Sanitation Data'!$H$28,0,10*ROW('Sanitation Data'!H172))="","",OFFSET('Sanitation Data'!$H$28,0,10*ROW('Sanitation Data'!H172)))</f>
        <v/>
      </c>
      <c r="DF178" s="369" t="str">
        <f ca="1">+IF(OFFSET('Sanitation Data'!$H$29,0,10*ROW('Sanitation Data'!H172))="","",OFFSET('Sanitation Data'!$H$29,0,10*ROW('Sanitation Data'!H172)))</f>
        <v/>
      </c>
      <c r="DG178" s="369" t="str">
        <f ca="1">+IF(OFFSET('Sanitation Data'!$H$30,0,10*ROW('Sanitation Data'!H172))="","",OFFSET('Sanitation Data'!$H$30,0,10*ROW('Sanitation Data'!H172)))</f>
        <v/>
      </c>
      <c r="DH178" s="369" t="str">
        <f ca="1">+IF(OFFSET('Sanitation Data'!$H$31,0,10*ROW('Sanitation Data'!H172))="","",OFFSET('Sanitation Data'!$H$31,0,10*ROW('Sanitation Data'!H172)))</f>
        <v/>
      </c>
      <c r="DI178" s="369" t="str">
        <f ca="1">+IF(OFFSET('Sanitation Data'!$H$32,0,10*ROW('Sanitation Data'!H172))="","",OFFSET('Sanitation Data'!$H$32,0,10*ROW('Sanitation Data'!H172)))</f>
        <v/>
      </c>
      <c r="DJ178" s="369" t="str">
        <f ca="1">+IF(OFFSET('Sanitation Data'!$I$28,0,10*ROW('Sanitation Data'!I172))="","",OFFSET('Sanitation Data'!$I$28,0,10*ROW('Sanitation Data'!I172)))</f>
        <v/>
      </c>
      <c r="DK178" s="369" t="str">
        <f ca="1">+IF(OFFSET('Sanitation Data'!$I$29,0,10*ROW('Sanitation Data'!I172))="","",OFFSET('Sanitation Data'!$I$29,0,10*ROW('Sanitation Data'!I172)))</f>
        <v/>
      </c>
      <c r="DL178" s="369" t="str">
        <f ca="1">+IF(OFFSET('Sanitation Data'!$I$30,0,10*ROW('Sanitation Data'!I172))="","",OFFSET('Sanitation Data'!$I$30,0,10*ROW('Sanitation Data'!I172)))</f>
        <v/>
      </c>
      <c r="DM178" s="369" t="str">
        <f ca="1">+IF(OFFSET('Sanitation Data'!$I$31,0,10*ROW('Sanitation Data'!I172))="","",OFFSET('Sanitation Data'!$I$31,0,10*ROW('Sanitation Data'!I172)))</f>
        <v/>
      </c>
      <c r="DN178" s="369" t="str">
        <f ca="1">+IF(OFFSET('Sanitation Data'!$I$32,0,10*ROW('Sanitation Data'!I172))="","",OFFSET('Sanitation Data'!$I$32,0,10*ROW('Sanitation Data'!I172)))</f>
        <v/>
      </c>
      <c r="DO178" s="369" t="str">
        <f ca="1">+IF(OFFSET('Hygiene Data'!$D$11,0,10*ROW('Hygiene Data'!D172))="","",OFFSET('Hygiene Data'!$D$11,0,10*ROW('Hygiene Data'!D172)))</f>
        <v/>
      </c>
      <c r="DP178" s="369" t="str">
        <f ca="1">+IF(OFFSET('Hygiene Data'!$D$12,0,10*ROW('Hygiene Data'!D172))="","",OFFSET('Hygiene Data'!$D$12,0,10*ROW('Hygiene Data'!D172)))</f>
        <v/>
      </c>
      <c r="DQ178" s="369" t="str">
        <f ca="1">+IF(OFFSET('Hygiene Data'!$D$13,0,10*ROW('Hygiene Data'!D172))="","",OFFSET('Hygiene Data'!$D$13,0,10*ROW('Hygiene Data'!D172)))</f>
        <v/>
      </c>
      <c r="DR178" s="369" t="str">
        <f ca="1">+IF(OFFSET('Hygiene Data'!$E$11,0,10*ROW('Hygiene Data'!E172))="","",OFFSET('Hygiene Data'!$E$11,0,10*ROW('Hygiene Data'!E172)))</f>
        <v/>
      </c>
      <c r="DS178" s="369" t="str">
        <f ca="1">+IF(OFFSET('Hygiene Data'!$E$12,0,10*ROW('Hygiene Data'!E172))="","",OFFSET('Hygiene Data'!$E$12,0,10*ROW('Hygiene Data'!E172)))</f>
        <v/>
      </c>
      <c r="DT178" s="369" t="str">
        <f ca="1">+IF(OFFSET('Hygiene Data'!$E$13,0,10*ROW('Hygiene Data'!E172))="","",OFFSET('Hygiene Data'!$E$13,0,10*ROW('Hygiene Data'!E172)))</f>
        <v/>
      </c>
      <c r="DU178" s="369" t="str">
        <f ca="1">+IF(OFFSET('Hygiene Data'!$F$11,0,10*ROW('Hygiene Data'!F172))="","",OFFSET('Hygiene Data'!$F$11,0,10*ROW('Hygiene Data'!F172)))</f>
        <v/>
      </c>
      <c r="DV178" s="369" t="str">
        <f ca="1">+IF(OFFSET('Hygiene Data'!$F$12,0,10*ROW('Hygiene Data'!F172))="","",OFFSET('Hygiene Data'!$F$12,0,10*ROW('Hygiene Data'!F172)))</f>
        <v/>
      </c>
      <c r="DW178" s="369" t="str">
        <f ca="1">+IF(OFFSET('Hygiene Data'!$F$13,0,10*ROW('Hygiene Data'!F172))="","",OFFSET('Hygiene Data'!$F$13,0,10*ROW('Hygiene Data'!F172)))</f>
        <v/>
      </c>
      <c r="DX178" s="369" t="str">
        <f ca="1">+IF(OFFSET('Hygiene Data'!$G$11,0,10*ROW('Hygiene Data'!G172))="","",OFFSET('Hygiene Data'!$G$11,0,10*ROW('Hygiene Data'!G172)))</f>
        <v/>
      </c>
      <c r="DY178" s="369" t="str">
        <f ca="1">+IF(OFFSET('Hygiene Data'!$G$12,0,10*ROW('Hygiene Data'!G172))="","",OFFSET('Hygiene Data'!$G$12,0,10*ROW('Hygiene Data'!G172)))</f>
        <v/>
      </c>
      <c r="DZ178" s="369" t="str">
        <f ca="1">+IF(OFFSET('Hygiene Data'!$G$13,0,10*ROW('Hygiene Data'!G172))="","",OFFSET('Hygiene Data'!$G$13,0,10*ROW('Hygiene Data'!G172)))</f>
        <v/>
      </c>
      <c r="EA178" s="369" t="str">
        <f ca="1">+IF(OFFSET('Hygiene Data'!$H$11,0,10*ROW('Hygiene Data'!H172))="","",OFFSET('Hygiene Data'!$H$11,0,10*ROW('Hygiene Data'!H172)))</f>
        <v/>
      </c>
      <c r="EB178" s="369" t="str">
        <f ca="1">+IF(OFFSET('Hygiene Data'!$H$12,0,10*ROW('Hygiene Data'!H172))="","",OFFSET('Hygiene Data'!$H$12,0,10*ROW('Hygiene Data'!H172)))</f>
        <v/>
      </c>
      <c r="EC178" s="369" t="str">
        <f ca="1">+IF(OFFSET('Hygiene Data'!$H$13,0,10*ROW('Hygiene Data'!H172))="","",OFFSET('Hygiene Data'!$H$13,0,10*ROW('Hygiene Data'!H172)))</f>
        <v/>
      </c>
      <c r="ED178" s="369" t="str">
        <f ca="1">+IF(OFFSET('Hygiene Data'!$I$11,0,10*ROW('Hygiene Data'!I172))="","",OFFSET('Hygiene Data'!$I$11,0,10*ROW('Hygiene Data'!I172)))</f>
        <v/>
      </c>
      <c r="EE178" s="369" t="str">
        <f ca="1">+IF(OFFSET('Hygiene Data'!$I$12,0,10*ROW('Hygiene Data'!I172))="","",OFFSET('Hygiene Data'!$I$12,0,10*ROW('Hygiene Data'!I172)))</f>
        <v/>
      </c>
      <c r="EF178" s="369" t="str">
        <f ca="1">+IF(OFFSET('Hygiene Data'!$I$13,0,10*ROW('Hygiene Data'!I172))="","",OFFSET('Hygiene Data'!$I$13,0,10*ROW('Hygiene Data'!I172)))</f>
        <v/>
      </c>
    </row>
    <row r="179" spans="1:136" x14ac:dyDescent="0.25">
      <c r="A179" s="478" t="str">
        <f ca="1">+IF(OFFSET('Water Data'!$B$2,0,10*ROW('Water Data'!E173))="","",OFFSET('Water Data'!$B$2,0,10*ROW('Water Data'!E173)))</f>
        <v/>
      </c>
      <c r="B179" s="47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5" t="str">
        <f t="shared" ca="1" si="2"/>
        <v/>
      </c>
      <c r="D179" s="50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9" t="str">
        <f ca="1">+IF(OFFSET('Water Data'!$D$27,0,10*ROW('Water Data'!D173))="","",OFFSET('Water Data'!$D$27,0,10*ROW('Water Data'!D173)))</f>
        <v/>
      </c>
      <c r="BT179" s="369" t="str">
        <f ca="1">+IF(OFFSET('Water Data'!$D$28,0,10*ROW('Water Data'!D173))="","",OFFSET('Water Data'!$D$28,0,10*ROW('Water Data'!D173)))</f>
        <v/>
      </c>
      <c r="BU179" s="369" t="str">
        <f ca="1">+IF(OFFSET('Water Data'!$D$29,0,10*ROW('Water Data'!D173))="","",OFFSET('Water Data'!$D$29,0,10*ROW('Water Data'!D173)))</f>
        <v/>
      </c>
      <c r="BV179" s="369" t="str">
        <f ca="1">+IF(OFFSET('Water Data'!$E$27,0,10*ROW('Water Data'!E173))="","",OFFSET('Water Data'!$E$27,0,10*ROW('Water Data'!E173)))</f>
        <v/>
      </c>
      <c r="BW179" s="369" t="str">
        <f ca="1">+IF(OFFSET('Water Data'!$E$28,0,10*ROW('Water Data'!E173))="","",OFFSET('Water Data'!$E$28,0,10*ROW('Water Data'!E173)))</f>
        <v/>
      </c>
      <c r="BX179" s="369" t="str">
        <f ca="1">+IF(OFFSET('Water Data'!$E$29,0,10*ROW('Water Data'!E173))="","",OFFSET('Water Data'!$E$29,0,10*ROW('Water Data'!E173)))</f>
        <v/>
      </c>
      <c r="BY179" s="369" t="str">
        <f ca="1">+IF(OFFSET('Water Data'!$F$27,0,10*ROW('Water Data'!F173))="","",OFFSET('Water Data'!$F$27,0,10*ROW('Water Data'!F173)))</f>
        <v/>
      </c>
      <c r="BZ179" s="369" t="str">
        <f ca="1">+IF(OFFSET('Water Data'!$F$28,0,10*ROW('Water Data'!F173))="","",OFFSET('Water Data'!$F$28,0,10*ROW('Water Data'!F173)))</f>
        <v/>
      </c>
      <c r="CA179" s="369" t="str">
        <f ca="1">+IF(OFFSET('Water Data'!$F$29,0,10*ROW('Water Data'!F173))="","",OFFSET('Water Data'!$F$29,0,10*ROW('Water Data'!F173)))</f>
        <v/>
      </c>
      <c r="CB179" s="369" t="str">
        <f ca="1">+IF(OFFSET('Water Data'!$G$27,0,10*ROW('Water Data'!G173))="","",OFFSET('Water Data'!$G$27,0,10*ROW('Water Data'!G173)))</f>
        <v/>
      </c>
      <c r="CC179" s="369" t="str">
        <f ca="1">+IF(OFFSET('Water Data'!$G$28,0,10*ROW('Water Data'!G173))="","",OFFSET('Water Data'!$G$28,0,10*ROW('Water Data'!G173)))</f>
        <v/>
      </c>
      <c r="CD179" s="369" t="str">
        <f ca="1">+IF(OFFSET('Water Data'!$G$29,0,10*ROW('Water Data'!G173))="","",OFFSET('Water Data'!$G$29,0,10*ROW('Water Data'!G173)))</f>
        <v/>
      </c>
      <c r="CE179" s="369" t="str">
        <f ca="1">+IF(OFFSET('Water Data'!$H$27,0,10*ROW('Water Data'!H173))="","",OFFSET('Water Data'!$H$27,0,10*ROW('Water Data'!H173)))</f>
        <v/>
      </c>
      <c r="CF179" s="369" t="str">
        <f ca="1">+IF(OFFSET('Water Data'!$H$28,0,10*ROW('Water Data'!H173))="","",OFFSET('Water Data'!$H$28,0,10*ROW('Water Data'!H173)))</f>
        <v/>
      </c>
      <c r="CG179" s="369" t="str">
        <f ca="1">+IF(OFFSET('Water Data'!$H$29,0,10*ROW('Water Data'!H173))="","",OFFSET('Water Data'!$H$29,0,10*ROW('Water Data'!H173)))</f>
        <v/>
      </c>
      <c r="CH179" s="369" t="str">
        <f ca="1">+IF(OFFSET('Water Data'!$I$27,0,10*ROW('Water Data'!I173))="","",OFFSET('Water Data'!$I$27,0,10*ROW('Water Data'!I173)))</f>
        <v/>
      </c>
      <c r="CI179" s="369" t="str">
        <f ca="1">+IF(OFFSET('Water Data'!$I$28,0,10*ROW('Water Data'!I173))="","",OFFSET('Water Data'!$I$28,0,10*ROW('Water Data'!I173)))</f>
        <v/>
      </c>
      <c r="CJ179" s="369" t="str">
        <f ca="1">+IF(OFFSET('Water Data'!$I$29,0,10*ROW('Water Data'!I173))="","",OFFSET('Water Data'!$I$29,0,10*ROW('Water Data'!I173)))</f>
        <v/>
      </c>
      <c r="CK179" s="369" t="str">
        <f ca="1">+IF(OFFSET('Sanitation Data'!$D$28,0,10*ROW('Sanitation Data'!D173))="","",OFFSET('Sanitation Data'!$D$28,0,10*ROW('Sanitation Data'!D173)))</f>
        <v/>
      </c>
      <c r="CL179" s="369" t="str">
        <f ca="1">+IF(OFFSET('Sanitation Data'!$D$29,0,10*ROW('Sanitation Data'!D173))="","",OFFSET('Sanitation Data'!$D$29,0,10*ROW('Sanitation Data'!D173)))</f>
        <v/>
      </c>
      <c r="CM179" s="369" t="str">
        <f ca="1">+IF(OFFSET('Sanitation Data'!$D$30,0,10*ROW('Sanitation Data'!D173))="","",OFFSET('Sanitation Data'!$D$30,0,10*ROW('Sanitation Data'!D173)))</f>
        <v/>
      </c>
      <c r="CN179" s="369" t="str">
        <f ca="1">+IF(OFFSET('Sanitation Data'!$D$31,0,10*ROW('Sanitation Data'!D173))="","",OFFSET('Sanitation Data'!$D$31,0,10*ROW('Sanitation Data'!D173)))</f>
        <v/>
      </c>
      <c r="CO179" s="369" t="str">
        <f ca="1">+IF(OFFSET('Sanitation Data'!$D$32,0,10*ROW('Sanitation Data'!D173))="","",OFFSET('Sanitation Data'!$D$32,0,10*ROW('Sanitation Data'!D173)))</f>
        <v/>
      </c>
      <c r="CP179" s="369" t="str">
        <f ca="1">+IF(OFFSET('Sanitation Data'!$E$28,0,10*ROW('Sanitation Data'!E173))="","",OFFSET('Sanitation Data'!$E$28,0,10*ROW('Sanitation Data'!E173)))</f>
        <v/>
      </c>
      <c r="CQ179" s="369" t="str">
        <f ca="1">+IF(OFFSET('Sanitation Data'!$E$29,0,10*ROW('Sanitation Data'!E173))="","",OFFSET('Sanitation Data'!$E$29,0,10*ROW('Sanitation Data'!E173)))</f>
        <v/>
      </c>
      <c r="CR179" s="369" t="str">
        <f ca="1">+IF(OFFSET('Sanitation Data'!$E$30,0,10*ROW('Sanitation Data'!E173))="","",OFFSET('Sanitation Data'!$E$30,0,10*ROW('Sanitation Data'!E173)))</f>
        <v/>
      </c>
      <c r="CS179" s="369" t="str">
        <f ca="1">+IF(OFFSET('Sanitation Data'!$E$31,0,10*ROW('Sanitation Data'!E173))="","",OFFSET('Sanitation Data'!$E$31,0,10*ROW('Sanitation Data'!E173)))</f>
        <v/>
      </c>
      <c r="CT179" s="369" t="str">
        <f ca="1">+IF(OFFSET('Sanitation Data'!$E$32,0,10*ROW('Sanitation Data'!E173))="","",OFFSET('Sanitation Data'!$E$32,0,10*ROW('Sanitation Data'!E173)))</f>
        <v/>
      </c>
      <c r="CU179" s="369" t="str">
        <f ca="1">+IF(OFFSET('Sanitation Data'!$F$28,0,10*ROW('Sanitation Data'!F173))="","",OFFSET('Sanitation Data'!$F$28,0,10*ROW('Sanitation Data'!F173)))</f>
        <v/>
      </c>
      <c r="CV179" s="369" t="str">
        <f ca="1">+IF(OFFSET('Sanitation Data'!$F$29,0,10*ROW('Sanitation Data'!F173))="","",OFFSET('Sanitation Data'!$F$29,0,10*ROW('Sanitation Data'!F173)))</f>
        <v/>
      </c>
      <c r="CW179" s="369" t="str">
        <f ca="1">+IF(OFFSET('Sanitation Data'!$F$30,0,10*ROW('Sanitation Data'!F173))="","",OFFSET('Sanitation Data'!$F$30,0,10*ROW('Sanitation Data'!F173)))</f>
        <v/>
      </c>
      <c r="CX179" s="369" t="str">
        <f ca="1">+IF(OFFSET('Sanitation Data'!$F$31,0,10*ROW('Sanitation Data'!F173))="","",OFFSET('Sanitation Data'!$F$31,0,10*ROW('Sanitation Data'!F173)))</f>
        <v/>
      </c>
      <c r="CY179" s="369" t="str">
        <f ca="1">+IF(OFFSET('Sanitation Data'!$F$32,0,10*ROW('Sanitation Data'!F173))="","",OFFSET('Sanitation Data'!$F$32,0,10*ROW('Sanitation Data'!F173)))</f>
        <v/>
      </c>
      <c r="CZ179" s="369" t="str">
        <f ca="1">+IF(OFFSET('Sanitation Data'!$G$28,0,10*ROW('Sanitation Data'!G173))="","",OFFSET('Sanitation Data'!$G$28,0,10*ROW('Sanitation Data'!G173)))</f>
        <v/>
      </c>
      <c r="DA179" s="369" t="str">
        <f ca="1">+IF(OFFSET('Sanitation Data'!$G$29,0,10*ROW('Sanitation Data'!G173))="","",OFFSET('Sanitation Data'!$G$29,0,10*ROW('Sanitation Data'!G173)))</f>
        <v/>
      </c>
      <c r="DB179" s="369" t="str">
        <f ca="1">+IF(OFFSET('Sanitation Data'!$G$30,0,10*ROW('Sanitation Data'!G173))="","",OFFSET('Sanitation Data'!$G$30,0,10*ROW('Sanitation Data'!G173)))</f>
        <v/>
      </c>
      <c r="DC179" s="369" t="str">
        <f ca="1">+IF(OFFSET('Sanitation Data'!$G$31,0,10*ROW('Sanitation Data'!G173))="","",OFFSET('Sanitation Data'!$G$31,0,10*ROW('Sanitation Data'!G173)))</f>
        <v/>
      </c>
      <c r="DD179" s="369" t="str">
        <f ca="1">+IF(OFFSET('Sanitation Data'!$G$32,0,10*ROW('Sanitation Data'!G173))="","",OFFSET('Sanitation Data'!$G$32,0,10*ROW('Sanitation Data'!G173)))</f>
        <v/>
      </c>
      <c r="DE179" s="369" t="str">
        <f ca="1">+IF(OFFSET('Sanitation Data'!$H$28,0,10*ROW('Sanitation Data'!H173))="","",OFFSET('Sanitation Data'!$H$28,0,10*ROW('Sanitation Data'!H173)))</f>
        <v/>
      </c>
      <c r="DF179" s="369" t="str">
        <f ca="1">+IF(OFFSET('Sanitation Data'!$H$29,0,10*ROW('Sanitation Data'!H173))="","",OFFSET('Sanitation Data'!$H$29,0,10*ROW('Sanitation Data'!H173)))</f>
        <v/>
      </c>
      <c r="DG179" s="369" t="str">
        <f ca="1">+IF(OFFSET('Sanitation Data'!$H$30,0,10*ROW('Sanitation Data'!H173))="","",OFFSET('Sanitation Data'!$H$30,0,10*ROW('Sanitation Data'!H173)))</f>
        <v/>
      </c>
      <c r="DH179" s="369" t="str">
        <f ca="1">+IF(OFFSET('Sanitation Data'!$H$31,0,10*ROW('Sanitation Data'!H173))="","",OFFSET('Sanitation Data'!$H$31,0,10*ROW('Sanitation Data'!H173)))</f>
        <v/>
      </c>
      <c r="DI179" s="369" t="str">
        <f ca="1">+IF(OFFSET('Sanitation Data'!$H$32,0,10*ROW('Sanitation Data'!H173))="","",OFFSET('Sanitation Data'!$H$32,0,10*ROW('Sanitation Data'!H173)))</f>
        <v/>
      </c>
      <c r="DJ179" s="369" t="str">
        <f ca="1">+IF(OFFSET('Sanitation Data'!$I$28,0,10*ROW('Sanitation Data'!I173))="","",OFFSET('Sanitation Data'!$I$28,0,10*ROW('Sanitation Data'!I173)))</f>
        <v/>
      </c>
      <c r="DK179" s="369" t="str">
        <f ca="1">+IF(OFFSET('Sanitation Data'!$I$29,0,10*ROW('Sanitation Data'!I173))="","",OFFSET('Sanitation Data'!$I$29,0,10*ROW('Sanitation Data'!I173)))</f>
        <v/>
      </c>
      <c r="DL179" s="369" t="str">
        <f ca="1">+IF(OFFSET('Sanitation Data'!$I$30,0,10*ROW('Sanitation Data'!I173))="","",OFFSET('Sanitation Data'!$I$30,0,10*ROW('Sanitation Data'!I173)))</f>
        <v/>
      </c>
      <c r="DM179" s="369" t="str">
        <f ca="1">+IF(OFFSET('Sanitation Data'!$I$31,0,10*ROW('Sanitation Data'!I173))="","",OFFSET('Sanitation Data'!$I$31,0,10*ROW('Sanitation Data'!I173)))</f>
        <v/>
      </c>
      <c r="DN179" s="369" t="str">
        <f ca="1">+IF(OFFSET('Sanitation Data'!$I$32,0,10*ROW('Sanitation Data'!I173))="","",OFFSET('Sanitation Data'!$I$32,0,10*ROW('Sanitation Data'!I173)))</f>
        <v/>
      </c>
      <c r="DO179" s="369" t="str">
        <f ca="1">+IF(OFFSET('Hygiene Data'!$D$11,0,10*ROW('Hygiene Data'!D173))="","",OFFSET('Hygiene Data'!$D$11,0,10*ROW('Hygiene Data'!D173)))</f>
        <v/>
      </c>
      <c r="DP179" s="369" t="str">
        <f ca="1">+IF(OFFSET('Hygiene Data'!$D$12,0,10*ROW('Hygiene Data'!D173))="","",OFFSET('Hygiene Data'!$D$12,0,10*ROW('Hygiene Data'!D173)))</f>
        <v/>
      </c>
      <c r="DQ179" s="369" t="str">
        <f ca="1">+IF(OFFSET('Hygiene Data'!$D$13,0,10*ROW('Hygiene Data'!D173))="","",OFFSET('Hygiene Data'!$D$13,0,10*ROW('Hygiene Data'!D173)))</f>
        <v/>
      </c>
      <c r="DR179" s="369" t="str">
        <f ca="1">+IF(OFFSET('Hygiene Data'!$E$11,0,10*ROW('Hygiene Data'!E173))="","",OFFSET('Hygiene Data'!$E$11,0,10*ROW('Hygiene Data'!E173)))</f>
        <v/>
      </c>
      <c r="DS179" s="369" t="str">
        <f ca="1">+IF(OFFSET('Hygiene Data'!$E$12,0,10*ROW('Hygiene Data'!E173))="","",OFFSET('Hygiene Data'!$E$12,0,10*ROW('Hygiene Data'!E173)))</f>
        <v/>
      </c>
      <c r="DT179" s="369" t="str">
        <f ca="1">+IF(OFFSET('Hygiene Data'!$E$13,0,10*ROW('Hygiene Data'!E173))="","",OFFSET('Hygiene Data'!$E$13,0,10*ROW('Hygiene Data'!E173)))</f>
        <v/>
      </c>
      <c r="DU179" s="369" t="str">
        <f ca="1">+IF(OFFSET('Hygiene Data'!$F$11,0,10*ROW('Hygiene Data'!F173))="","",OFFSET('Hygiene Data'!$F$11,0,10*ROW('Hygiene Data'!F173)))</f>
        <v/>
      </c>
      <c r="DV179" s="369" t="str">
        <f ca="1">+IF(OFFSET('Hygiene Data'!$F$12,0,10*ROW('Hygiene Data'!F173))="","",OFFSET('Hygiene Data'!$F$12,0,10*ROW('Hygiene Data'!F173)))</f>
        <v/>
      </c>
      <c r="DW179" s="369" t="str">
        <f ca="1">+IF(OFFSET('Hygiene Data'!$F$13,0,10*ROW('Hygiene Data'!F173))="","",OFFSET('Hygiene Data'!$F$13,0,10*ROW('Hygiene Data'!F173)))</f>
        <v/>
      </c>
      <c r="DX179" s="369" t="str">
        <f ca="1">+IF(OFFSET('Hygiene Data'!$G$11,0,10*ROW('Hygiene Data'!G173))="","",OFFSET('Hygiene Data'!$G$11,0,10*ROW('Hygiene Data'!G173)))</f>
        <v/>
      </c>
      <c r="DY179" s="369" t="str">
        <f ca="1">+IF(OFFSET('Hygiene Data'!$G$12,0,10*ROW('Hygiene Data'!G173))="","",OFFSET('Hygiene Data'!$G$12,0,10*ROW('Hygiene Data'!G173)))</f>
        <v/>
      </c>
      <c r="DZ179" s="369" t="str">
        <f ca="1">+IF(OFFSET('Hygiene Data'!$G$13,0,10*ROW('Hygiene Data'!G173))="","",OFFSET('Hygiene Data'!$G$13,0,10*ROW('Hygiene Data'!G173)))</f>
        <v/>
      </c>
      <c r="EA179" s="369" t="str">
        <f ca="1">+IF(OFFSET('Hygiene Data'!$H$11,0,10*ROW('Hygiene Data'!H173))="","",OFFSET('Hygiene Data'!$H$11,0,10*ROW('Hygiene Data'!H173)))</f>
        <v/>
      </c>
      <c r="EB179" s="369" t="str">
        <f ca="1">+IF(OFFSET('Hygiene Data'!$H$12,0,10*ROW('Hygiene Data'!H173))="","",OFFSET('Hygiene Data'!$H$12,0,10*ROW('Hygiene Data'!H173)))</f>
        <v/>
      </c>
      <c r="EC179" s="369" t="str">
        <f ca="1">+IF(OFFSET('Hygiene Data'!$H$13,0,10*ROW('Hygiene Data'!H173))="","",OFFSET('Hygiene Data'!$H$13,0,10*ROW('Hygiene Data'!H173)))</f>
        <v/>
      </c>
      <c r="ED179" s="369" t="str">
        <f ca="1">+IF(OFFSET('Hygiene Data'!$I$11,0,10*ROW('Hygiene Data'!I173))="","",OFFSET('Hygiene Data'!$I$11,0,10*ROW('Hygiene Data'!I173)))</f>
        <v/>
      </c>
      <c r="EE179" s="369" t="str">
        <f ca="1">+IF(OFFSET('Hygiene Data'!$I$12,0,10*ROW('Hygiene Data'!I173))="","",OFFSET('Hygiene Data'!$I$12,0,10*ROW('Hygiene Data'!I173)))</f>
        <v/>
      </c>
      <c r="EF179" s="369" t="str">
        <f ca="1">+IF(OFFSET('Hygiene Data'!$I$13,0,10*ROW('Hygiene Data'!I173))="","",OFFSET('Hygiene Data'!$I$13,0,10*ROW('Hygiene Data'!I173)))</f>
        <v/>
      </c>
    </row>
    <row r="180" spans="1:136" x14ac:dyDescent="0.25">
      <c r="A180" s="478" t="str">
        <f ca="1">+IF(OFFSET('Water Data'!$B$2,0,10*ROW('Water Data'!E174))="","",OFFSET('Water Data'!$B$2,0,10*ROW('Water Data'!E174)))</f>
        <v/>
      </c>
      <c r="B180" s="47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5" t="str">
        <f t="shared" ca="1" si="2"/>
        <v/>
      </c>
      <c r="D180" s="50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9" t="str">
        <f ca="1">+IF(OFFSET('Water Data'!$D$27,0,10*ROW('Water Data'!D174))="","",OFFSET('Water Data'!$D$27,0,10*ROW('Water Data'!D174)))</f>
        <v/>
      </c>
      <c r="BT180" s="369" t="str">
        <f ca="1">+IF(OFFSET('Water Data'!$D$28,0,10*ROW('Water Data'!D174))="","",OFFSET('Water Data'!$D$28,0,10*ROW('Water Data'!D174)))</f>
        <v/>
      </c>
      <c r="BU180" s="369" t="str">
        <f ca="1">+IF(OFFSET('Water Data'!$D$29,0,10*ROW('Water Data'!D174))="","",OFFSET('Water Data'!$D$29,0,10*ROW('Water Data'!D174)))</f>
        <v/>
      </c>
      <c r="BV180" s="369" t="str">
        <f ca="1">+IF(OFFSET('Water Data'!$E$27,0,10*ROW('Water Data'!E174))="","",OFFSET('Water Data'!$E$27,0,10*ROW('Water Data'!E174)))</f>
        <v/>
      </c>
      <c r="BW180" s="369" t="str">
        <f ca="1">+IF(OFFSET('Water Data'!$E$28,0,10*ROW('Water Data'!E174))="","",OFFSET('Water Data'!$E$28,0,10*ROW('Water Data'!E174)))</f>
        <v/>
      </c>
      <c r="BX180" s="369" t="str">
        <f ca="1">+IF(OFFSET('Water Data'!$E$29,0,10*ROW('Water Data'!E174))="","",OFFSET('Water Data'!$E$29,0,10*ROW('Water Data'!E174)))</f>
        <v/>
      </c>
      <c r="BY180" s="369" t="str">
        <f ca="1">+IF(OFFSET('Water Data'!$F$27,0,10*ROW('Water Data'!F174))="","",OFFSET('Water Data'!$F$27,0,10*ROW('Water Data'!F174)))</f>
        <v/>
      </c>
      <c r="BZ180" s="369" t="str">
        <f ca="1">+IF(OFFSET('Water Data'!$F$28,0,10*ROW('Water Data'!F174))="","",OFFSET('Water Data'!$F$28,0,10*ROW('Water Data'!F174)))</f>
        <v/>
      </c>
      <c r="CA180" s="369" t="str">
        <f ca="1">+IF(OFFSET('Water Data'!$F$29,0,10*ROW('Water Data'!F174))="","",OFFSET('Water Data'!$F$29,0,10*ROW('Water Data'!F174)))</f>
        <v/>
      </c>
      <c r="CB180" s="369" t="str">
        <f ca="1">+IF(OFFSET('Water Data'!$G$27,0,10*ROW('Water Data'!G174))="","",OFFSET('Water Data'!$G$27,0,10*ROW('Water Data'!G174)))</f>
        <v/>
      </c>
      <c r="CC180" s="369" t="str">
        <f ca="1">+IF(OFFSET('Water Data'!$G$28,0,10*ROW('Water Data'!G174))="","",OFFSET('Water Data'!$G$28,0,10*ROW('Water Data'!G174)))</f>
        <v/>
      </c>
      <c r="CD180" s="369" t="str">
        <f ca="1">+IF(OFFSET('Water Data'!$G$29,0,10*ROW('Water Data'!G174))="","",OFFSET('Water Data'!$G$29,0,10*ROW('Water Data'!G174)))</f>
        <v/>
      </c>
      <c r="CE180" s="369" t="str">
        <f ca="1">+IF(OFFSET('Water Data'!$H$27,0,10*ROW('Water Data'!H174))="","",OFFSET('Water Data'!$H$27,0,10*ROW('Water Data'!H174)))</f>
        <v/>
      </c>
      <c r="CF180" s="369" t="str">
        <f ca="1">+IF(OFFSET('Water Data'!$H$28,0,10*ROW('Water Data'!H174))="","",OFFSET('Water Data'!$H$28,0,10*ROW('Water Data'!H174)))</f>
        <v/>
      </c>
      <c r="CG180" s="369" t="str">
        <f ca="1">+IF(OFFSET('Water Data'!$H$29,0,10*ROW('Water Data'!H174))="","",OFFSET('Water Data'!$H$29,0,10*ROW('Water Data'!H174)))</f>
        <v/>
      </c>
      <c r="CH180" s="369" t="str">
        <f ca="1">+IF(OFFSET('Water Data'!$I$27,0,10*ROW('Water Data'!I174))="","",OFFSET('Water Data'!$I$27,0,10*ROW('Water Data'!I174)))</f>
        <v/>
      </c>
      <c r="CI180" s="369" t="str">
        <f ca="1">+IF(OFFSET('Water Data'!$I$28,0,10*ROW('Water Data'!I174))="","",OFFSET('Water Data'!$I$28,0,10*ROW('Water Data'!I174)))</f>
        <v/>
      </c>
      <c r="CJ180" s="369" t="str">
        <f ca="1">+IF(OFFSET('Water Data'!$I$29,0,10*ROW('Water Data'!I174))="","",OFFSET('Water Data'!$I$29,0,10*ROW('Water Data'!I174)))</f>
        <v/>
      </c>
      <c r="CK180" s="369" t="str">
        <f ca="1">+IF(OFFSET('Sanitation Data'!$D$28,0,10*ROW('Sanitation Data'!D174))="","",OFFSET('Sanitation Data'!$D$28,0,10*ROW('Sanitation Data'!D174)))</f>
        <v/>
      </c>
      <c r="CL180" s="369" t="str">
        <f ca="1">+IF(OFFSET('Sanitation Data'!$D$29,0,10*ROW('Sanitation Data'!D174))="","",OFFSET('Sanitation Data'!$D$29,0,10*ROW('Sanitation Data'!D174)))</f>
        <v/>
      </c>
      <c r="CM180" s="369" t="str">
        <f ca="1">+IF(OFFSET('Sanitation Data'!$D$30,0,10*ROW('Sanitation Data'!D174))="","",OFFSET('Sanitation Data'!$D$30,0,10*ROW('Sanitation Data'!D174)))</f>
        <v/>
      </c>
      <c r="CN180" s="369" t="str">
        <f ca="1">+IF(OFFSET('Sanitation Data'!$D$31,0,10*ROW('Sanitation Data'!D174))="","",OFFSET('Sanitation Data'!$D$31,0,10*ROW('Sanitation Data'!D174)))</f>
        <v/>
      </c>
      <c r="CO180" s="369" t="str">
        <f ca="1">+IF(OFFSET('Sanitation Data'!$D$32,0,10*ROW('Sanitation Data'!D174))="","",OFFSET('Sanitation Data'!$D$32,0,10*ROW('Sanitation Data'!D174)))</f>
        <v/>
      </c>
      <c r="CP180" s="369" t="str">
        <f ca="1">+IF(OFFSET('Sanitation Data'!$E$28,0,10*ROW('Sanitation Data'!E174))="","",OFFSET('Sanitation Data'!$E$28,0,10*ROW('Sanitation Data'!E174)))</f>
        <v/>
      </c>
      <c r="CQ180" s="369" t="str">
        <f ca="1">+IF(OFFSET('Sanitation Data'!$E$29,0,10*ROW('Sanitation Data'!E174))="","",OFFSET('Sanitation Data'!$E$29,0,10*ROW('Sanitation Data'!E174)))</f>
        <v/>
      </c>
      <c r="CR180" s="369" t="str">
        <f ca="1">+IF(OFFSET('Sanitation Data'!$E$30,0,10*ROW('Sanitation Data'!E174))="","",OFFSET('Sanitation Data'!$E$30,0,10*ROW('Sanitation Data'!E174)))</f>
        <v/>
      </c>
      <c r="CS180" s="369" t="str">
        <f ca="1">+IF(OFFSET('Sanitation Data'!$E$31,0,10*ROW('Sanitation Data'!E174))="","",OFFSET('Sanitation Data'!$E$31,0,10*ROW('Sanitation Data'!E174)))</f>
        <v/>
      </c>
      <c r="CT180" s="369" t="str">
        <f ca="1">+IF(OFFSET('Sanitation Data'!$E$32,0,10*ROW('Sanitation Data'!E174))="","",OFFSET('Sanitation Data'!$E$32,0,10*ROW('Sanitation Data'!E174)))</f>
        <v/>
      </c>
      <c r="CU180" s="369" t="str">
        <f ca="1">+IF(OFFSET('Sanitation Data'!$F$28,0,10*ROW('Sanitation Data'!F174))="","",OFFSET('Sanitation Data'!$F$28,0,10*ROW('Sanitation Data'!F174)))</f>
        <v/>
      </c>
      <c r="CV180" s="369" t="str">
        <f ca="1">+IF(OFFSET('Sanitation Data'!$F$29,0,10*ROW('Sanitation Data'!F174))="","",OFFSET('Sanitation Data'!$F$29,0,10*ROW('Sanitation Data'!F174)))</f>
        <v/>
      </c>
      <c r="CW180" s="369" t="str">
        <f ca="1">+IF(OFFSET('Sanitation Data'!$F$30,0,10*ROW('Sanitation Data'!F174))="","",OFFSET('Sanitation Data'!$F$30,0,10*ROW('Sanitation Data'!F174)))</f>
        <v/>
      </c>
      <c r="CX180" s="369" t="str">
        <f ca="1">+IF(OFFSET('Sanitation Data'!$F$31,0,10*ROW('Sanitation Data'!F174))="","",OFFSET('Sanitation Data'!$F$31,0,10*ROW('Sanitation Data'!F174)))</f>
        <v/>
      </c>
      <c r="CY180" s="369" t="str">
        <f ca="1">+IF(OFFSET('Sanitation Data'!$F$32,0,10*ROW('Sanitation Data'!F174))="","",OFFSET('Sanitation Data'!$F$32,0,10*ROW('Sanitation Data'!F174)))</f>
        <v/>
      </c>
      <c r="CZ180" s="369" t="str">
        <f ca="1">+IF(OFFSET('Sanitation Data'!$G$28,0,10*ROW('Sanitation Data'!G174))="","",OFFSET('Sanitation Data'!$G$28,0,10*ROW('Sanitation Data'!G174)))</f>
        <v/>
      </c>
      <c r="DA180" s="369" t="str">
        <f ca="1">+IF(OFFSET('Sanitation Data'!$G$29,0,10*ROW('Sanitation Data'!G174))="","",OFFSET('Sanitation Data'!$G$29,0,10*ROW('Sanitation Data'!G174)))</f>
        <v/>
      </c>
      <c r="DB180" s="369" t="str">
        <f ca="1">+IF(OFFSET('Sanitation Data'!$G$30,0,10*ROW('Sanitation Data'!G174))="","",OFFSET('Sanitation Data'!$G$30,0,10*ROW('Sanitation Data'!G174)))</f>
        <v/>
      </c>
      <c r="DC180" s="369" t="str">
        <f ca="1">+IF(OFFSET('Sanitation Data'!$G$31,0,10*ROW('Sanitation Data'!G174))="","",OFFSET('Sanitation Data'!$G$31,0,10*ROW('Sanitation Data'!G174)))</f>
        <v/>
      </c>
      <c r="DD180" s="369" t="str">
        <f ca="1">+IF(OFFSET('Sanitation Data'!$G$32,0,10*ROW('Sanitation Data'!G174))="","",OFFSET('Sanitation Data'!$G$32,0,10*ROW('Sanitation Data'!G174)))</f>
        <v/>
      </c>
      <c r="DE180" s="369" t="str">
        <f ca="1">+IF(OFFSET('Sanitation Data'!$H$28,0,10*ROW('Sanitation Data'!H174))="","",OFFSET('Sanitation Data'!$H$28,0,10*ROW('Sanitation Data'!H174)))</f>
        <v/>
      </c>
      <c r="DF180" s="369" t="str">
        <f ca="1">+IF(OFFSET('Sanitation Data'!$H$29,0,10*ROW('Sanitation Data'!H174))="","",OFFSET('Sanitation Data'!$H$29,0,10*ROW('Sanitation Data'!H174)))</f>
        <v/>
      </c>
      <c r="DG180" s="369" t="str">
        <f ca="1">+IF(OFFSET('Sanitation Data'!$H$30,0,10*ROW('Sanitation Data'!H174))="","",OFFSET('Sanitation Data'!$H$30,0,10*ROW('Sanitation Data'!H174)))</f>
        <v/>
      </c>
      <c r="DH180" s="369" t="str">
        <f ca="1">+IF(OFFSET('Sanitation Data'!$H$31,0,10*ROW('Sanitation Data'!H174))="","",OFFSET('Sanitation Data'!$H$31,0,10*ROW('Sanitation Data'!H174)))</f>
        <v/>
      </c>
      <c r="DI180" s="369" t="str">
        <f ca="1">+IF(OFFSET('Sanitation Data'!$H$32,0,10*ROW('Sanitation Data'!H174))="","",OFFSET('Sanitation Data'!$H$32,0,10*ROW('Sanitation Data'!H174)))</f>
        <v/>
      </c>
      <c r="DJ180" s="369" t="str">
        <f ca="1">+IF(OFFSET('Sanitation Data'!$I$28,0,10*ROW('Sanitation Data'!I174))="","",OFFSET('Sanitation Data'!$I$28,0,10*ROW('Sanitation Data'!I174)))</f>
        <v/>
      </c>
      <c r="DK180" s="369" t="str">
        <f ca="1">+IF(OFFSET('Sanitation Data'!$I$29,0,10*ROW('Sanitation Data'!I174))="","",OFFSET('Sanitation Data'!$I$29,0,10*ROW('Sanitation Data'!I174)))</f>
        <v/>
      </c>
      <c r="DL180" s="369" t="str">
        <f ca="1">+IF(OFFSET('Sanitation Data'!$I$30,0,10*ROW('Sanitation Data'!I174))="","",OFFSET('Sanitation Data'!$I$30,0,10*ROW('Sanitation Data'!I174)))</f>
        <v/>
      </c>
      <c r="DM180" s="369" t="str">
        <f ca="1">+IF(OFFSET('Sanitation Data'!$I$31,0,10*ROW('Sanitation Data'!I174))="","",OFFSET('Sanitation Data'!$I$31,0,10*ROW('Sanitation Data'!I174)))</f>
        <v/>
      </c>
      <c r="DN180" s="369" t="str">
        <f ca="1">+IF(OFFSET('Sanitation Data'!$I$32,0,10*ROW('Sanitation Data'!I174))="","",OFFSET('Sanitation Data'!$I$32,0,10*ROW('Sanitation Data'!I174)))</f>
        <v/>
      </c>
      <c r="DO180" s="369" t="str">
        <f ca="1">+IF(OFFSET('Hygiene Data'!$D$11,0,10*ROW('Hygiene Data'!D174))="","",OFFSET('Hygiene Data'!$D$11,0,10*ROW('Hygiene Data'!D174)))</f>
        <v/>
      </c>
      <c r="DP180" s="369" t="str">
        <f ca="1">+IF(OFFSET('Hygiene Data'!$D$12,0,10*ROW('Hygiene Data'!D174))="","",OFFSET('Hygiene Data'!$D$12,0,10*ROW('Hygiene Data'!D174)))</f>
        <v/>
      </c>
      <c r="DQ180" s="369" t="str">
        <f ca="1">+IF(OFFSET('Hygiene Data'!$D$13,0,10*ROW('Hygiene Data'!D174))="","",OFFSET('Hygiene Data'!$D$13,0,10*ROW('Hygiene Data'!D174)))</f>
        <v/>
      </c>
      <c r="DR180" s="369" t="str">
        <f ca="1">+IF(OFFSET('Hygiene Data'!$E$11,0,10*ROW('Hygiene Data'!E174))="","",OFFSET('Hygiene Data'!$E$11,0,10*ROW('Hygiene Data'!E174)))</f>
        <v/>
      </c>
      <c r="DS180" s="369" t="str">
        <f ca="1">+IF(OFFSET('Hygiene Data'!$E$12,0,10*ROW('Hygiene Data'!E174))="","",OFFSET('Hygiene Data'!$E$12,0,10*ROW('Hygiene Data'!E174)))</f>
        <v/>
      </c>
      <c r="DT180" s="369" t="str">
        <f ca="1">+IF(OFFSET('Hygiene Data'!$E$13,0,10*ROW('Hygiene Data'!E174))="","",OFFSET('Hygiene Data'!$E$13,0,10*ROW('Hygiene Data'!E174)))</f>
        <v/>
      </c>
      <c r="DU180" s="369" t="str">
        <f ca="1">+IF(OFFSET('Hygiene Data'!$F$11,0,10*ROW('Hygiene Data'!F174))="","",OFFSET('Hygiene Data'!$F$11,0,10*ROW('Hygiene Data'!F174)))</f>
        <v/>
      </c>
      <c r="DV180" s="369" t="str">
        <f ca="1">+IF(OFFSET('Hygiene Data'!$F$12,0,10*ROW('Hygiene Data'!F174))="","",OFFSET('Hygiene Data'!$F$12,0,10*ROW('Hygiene Data'!F174)))</f>
        <v/>
      </c>
      <c r="DW180" s="369" t="str">
        <f ca="1">+IF(OFFSET('Hygiene Data'!$F$13,0,10*ROW('Hygiene Data'!F174))="","",OFFSET('Hygiene Data'!$F$13,0,10*ROW('Hygiene Data'!F174)))</f>
        <v/>
      </c>
      <c r="DX180" s="369" t="str">
        <f ca="1">+IF(OFFSET('Hygiene Data'!$G$11,0,10*ROW('Hygiene Data'!G174))="","",OFFSET('Hygiene Data'!$G$11,0,10*ROW('Hygiene Data'!G174)))</f>
        <v/>
      </c>
      <c r="DY180" s="369" t="str">
        <f ca="1">+IF(OFFSET('Hygiene Data'!$G$12,0,10*ROW('Hygiene Data'!G174))="","",OFFSET('Hygiene Data'!$G$12,0,10*ROW('Hygiene Data'!G174)))</f>
        <v/>
      </c>
      <c r="DZ180" s="369" t="str">
        <f ca="1">+IF(OFFSET('Hygiene Data'!$G$13,0,10*ROW('Hygiene Data'!G174))="","",OFFSET('Hygiene Data'!$G$13,0,10*ROW('Hygiene Data'!G174)))</f>
        <v/>
      </c>
      <c r="EA180" s="369" t="str">
        <f ca="1">+IF(OFFSET('Hygiene Data'!$H$11,0,10*ROW('Hygiene Data'!H174))="","",OFFSET('Hygiene Data'!$H$11,0,10*ROW('Hygiene Data'!H174)))</f>
        <v/>
      </c>
      <c r="EB180" s="369" t="str">
        <f ca="1">+IF(OFFSET('Hygiene Data'!$H$12,0,10*ROW('Hygiene Data'!H174))="","",OFFSET('Hygiene Data'!$H$12,0,10*ROW('Hygiene Data'!H174)))</f>
        <v/>
      </c>
      <c r="EC180" s="369" t="str">
        <f ca="1">+IF(OFFSET('Hygiene Data'!$H$13,0,10*ROW('Hygiene Data'!H174))="","",OFFSET('Hygiene Data'!$H$13,0,10*ROW('Hygiene Data'!H174)))</f>
        <v/>
      </c>
      <c r="ED180" s="369" t="str">
        <f ca="1">+IF(OFFSET('Hygiene Data'!$I$11,0,10*ROW('Hygiene Data'!I174))="","",OFFSET('Hygiene Data'!$I$11,0,10*ROW('Hygiene Data'!I174)))</f>
        <v/>
      </c>
      <c r="EE180" s="369" t="str">
        <f ca="1">+IF(OFFSET('Hygiene Data'!$I$12,0,10*ROW('Hygiene Data'!I174))="","",OFFSET('Hygiene Data'!$I$12,0,10*ROW('Hygiene Data'!I174)))</f>
        <v/>
      </c>
      <c r="EF180" s="369" t="str">
        <f ca="1">+IF(OFFSET('Hygiene Data'!$I$13,0,10*ROW('Hygiene Data'!I174))="","",OFFSET('Hygiene Data'!$I$13,0,10*ROW('Hygiene Data'!I174)))</f>
        <v/>
      </c>
    </row>
    <row r="181" spans="1:136" x14ac:dyDescent="0.25">
      <c r="A181" s="478" t="str">
        <f ca="1">+IF(OFFSET('Water Data'!$B$2,0,10*ROW('Water Data'!E175))="","",OFFSET('Water Data'!$B$2,0,10*ROW('Water Data'!E175)))</f>
        <v/>
      </c>
      <c r="B181" s="47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5" t="str">
        <f t="shared" ca="1" si="2"/>
        <v/>
      </c>
      <c r="D181" s="50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9" t="str">
        <f ca="1">+IF(OFFSET('Water Data'!$D$27,0,10*ROW('Water Data'!D175))="","",OFFSET('Water Data'!$D$27,0,10*ROW('Water Data'!D175)))</f>
        <v/>
      </c>
      <c r="BT181" s="369" t="str">
        <f ca="1">+IF(OFFSET('Water Data'!$D$28,0,10*ROW('Water Data'!D175))="","",OFFSET('Water Data'!$D$28,0,10*ROW('Water Data'!D175)))</f>
        <v/>
      </c>
      <c r="BU181" s="369" t="str">
        <f ca="1">+IF(OFFSET('Water Data'!$D$29,0,10*ROW('Water Data'!D175))="","",OFFSET('Water Data'!$D$29,0,10*ROW('Water Data'!D175)))</f>
        <v/>
      </c>
      <c r="BV181" s="369" t="str">
        <f ca="1">+IF(OFFSET('Water Data'!$E$27,0,10*ROW('Water Data'!E175))="","",OFFSET('Water Data'!$E$27,0,10*ROW('Water Data'!E175)))</f>
        <v/>
      </c>
      <c r="BW181" s="369" t="str">
        <f ca="1">+IF(OFFSET('Water Data'!$E$28,0,10*ROW('Water Data'!E175))="","",OFFSET('Water Data'!$E$28,0,10*ROW('Water Data'!E175)))</f>
        <v/>
      </c>
      <c r="BX181" s="369" t="str">
        <f ca="1">+IF(OFFSET('Water Data'!$E$29,0,10*ROW('Water Data'!E175))="","",OFFSET('Water Data'!$E$29,0,10*ROW('Water Data'!E175)))</f>
        <v/>
      </c>
      <c r="BY181" s="369" t="str">
        <f ca="1">+IF(OFFSET('Water Data'!$F$27,0,10*ROW('Water Data'!F175))="","",OFFSET('Water Data'!$F$27,0,10*ROW('Water Data'!F175)))</f>
        <v/>
      </c>
      <c r="BZ181" s="369" t="str">
        <f ca="1">+IF(OFFSET('Water Data'!$F$28,0,10*ROW('Water Data'!F175))="","",OFFSET('Water Data'!$F$28,0,10*ROW('Water Data'!F175)))</f>
        <v/>
      </c>
      <c r="CA181" s="369" t="str">
        <f ca="1">+IF(OFFSET('Water Data'!$F$29,0,10*ROW('Water Data'!F175))="","",OFFSET('Water Data'!$F$29,0,10*ROW('Water Data'!F175)))</f>
        <v/>
      </c>
      <c r="CB181" s="369" t="str">
        <f ca="1">+IF(OFFSET('Water Data'!$G$27,0,10*ROW('Water Data'!G175))="","",OFFSET('Water Data'!$G$27,0,10*ROW('Water Data'!G175)))</f>
        <v/>
      </c>
      <c r="CC181" s="369" t="str">
        <f ca="1">+IF(OFFSET('Water Data'!$G$28,0,10*ROW('Water Data'!G175))="","",OFFSET('Water Data'!$G$28,0,10*ROW('Water Data'!G175)))</f>
        <v/>
      </c>
      <c r="CD181" s="369" t="str">
        <f ca="1">+IF(OFFSET('Water Data'!$G$29,0,10*ROW('Water Data'!G175))="","",OFFSET('Water Data'!$G$29,0,10*ROW('Water Data'!G175)))</f>
        <v/>
      </c>
      <c r="CE181" s="369" t="str">
        <f ca="1">+IF(OFFSET('Water Data'!$H$27,0,10*ROW('Water Data'!H175))="","",OFFSET('Water Data'!$H$27,0,10*ROW('Water Data'!H175)))</f>
        <v/>
      </c>
      <c r="CF181" s="369" t="str">
        <f ca="1">+IF(OFFSET('Water Data'!$H$28,0,10*ROW('Water Data'!H175))="","",OFFSET('Water Data'!$H$28,0,10*ROW('Water Data'!H175)))</f>
        <v/>
      </c>
      <c r="CG181" s="369" t="str">
        <f ca="1">+IF(OFFSET('Water Data'!$H$29,0,10*ROW('Water Data'!H175))="","",OFFSET('Water Data'!$H$29,0,10*ROW('Water Data'!H175)))</f>
        <v/>
      </c>
      <c r="CH181" s="369" t="str">
        <f ca="1">+IF(OFFSET('Water Data'!$I$27,0,10*ROW('Water Data'!I175))="","",OFFSET('Water Data'!$I$27,0,10*ROW('Water Data'!I175)))</f>
        <v/>
      </c>
      <c r="CI181" s="369" t="str">
        <f ca="1">+IF(OFFSET('Water Data'!$I$28,0,10*ROW('Water Data'!I175))="","",OFFSET('Water Data'!$I$28,0,10*ROW('Water Data'!I175)))</f>
        <v/>
      </c>
      <c r="CJ181" s="369" t="str">
        <f ca="1">+IF(OFFSET('Water Data'!$I$29,0,10*ROW('Water Data'!I175))="","",OFFSET('Water Data'!$I$29,0,10*ROW('Water Data'!I175)))</f>
        <v/>
      </c>
      <c r="CK181" s="369" t="str">
        <f ca="1">+IF(OFFSET('Sanitation Data'!$D$28,0,10*ROW('Sanitation Data'!D175))="","",OFFSET('Sanitation Data'!$D$28,0,10*ROW('Sanitation Data'!D175)))</f>
        <v/>
      </c>
      <c r="CL181" s="369" t="str">
        <f ca="1">+IF(OFFSET('Sanitation Data'!$D$29,0,10*ROW('Sanitation Data'!D175))="","",OFFSET('Sanitation Data'!$D$29,0,10*ROW('Sanitation Data'!D175)))</f>
        <v/>
      </c>
      <c r="CM181" s="369" t="str">
        <f ca="1">+IF(OFFSET('Sanitation Data'!$D$30,0,10*ROW('Sanitation Data'!D175))="","",OFFSET('Sanitation Data'!$D$30,0,10*ROW('Sanitation Data'!D175)))</f>
        <v/>
      </c>
      <c r="CN181" s="369" t="str">
        <f ca="1">+IF(OFFSET('Sanitation Data'!$D$31,0,10*ROW('Sanitation Data'!D175))="","",OFFSET('Sanitation Data'!$D$31,0,10*ROW('Sanitation Data'!D175)))</f>
        <v/>
      </c>
      <c r="CO181" s="369" t="str">
        <f ca="1">+IF(OFFSET('Sanitation Data'!$D$32,0,10*ROW('Sanitation Data'!D175))="","",OFFSET('Sanitation Data'!$D$32,0,10*ROW('Sanitation Data'!D175)))</f>
        <v/>
      </c>
      <c r="CP181" s="369" t="str">
        <f ca="1">+IF(OFFSET('Sanitation Data'!$E$28,0,10*ROW('Sanitation Data'!E175))="","",OFFSET('Sanitation Data'!$E$28,0,10*ROW('Sanitation Data'!E175)))</f>
        <v/>
      </c>
      <c r="CQ181" s="369" t="str">
        <f ca="1">+IF(OFFSET('Sanitation Data'!$E$29,0,10*ROW('Sanitation Data'!E175))="","",OFFSET('Sanitation Data'!$E$29,0,10*ROW('Sanitation Data'!E175)))</f>
        <v/>
      </c>
      <c r="CR181" s="369" t="str">
        <f ca="1">+IF(OFFSET('Sanitation Data'!$E$30,0,10*ROW('Sanitation Data'!E175))="","",OFFSET('Sanitation Data'!$E$30,0,10*ROW('Sanitation Data'!E175)))</f>
        <v/>
      </c>
      <c r="CS181" s="369" t="str">
        <f ca="1">+IF(OFFSET('Sanitation Data'!$E$31,0,10*ROW('Sanitation Data'!E175))="","",OFFSET('Sanitation Data'!$E$31,0,10*ROW('Sanitation Data'!E175)))</f>
        <v/>
      </c>
      <c r="CT181" s="369" t="str">
        <f ca="1">+IF(OFFSET('Sanitation Data'!$E$32,0,10*ROW('Sanitation Data'!E175))="","",OFFSET('Sanitation Data'!$E$32,0,10*ROW('Sanitation Data'!E175)))</f>
        <v/>
      </c>
      <c r="CU181" s="369" t="str">
        <f ca="1">+IF(OFFSET('Sanitation Data'!$F$28,0,10*ROW('Sanitation Data'!F175))="","",OFFSET('Sanitation Data'!$F$28,0,10*ROW('Sanitation Data'!F175)))</f>
        <v/>
      </c>
      <c r="CV181" s="369" t="str">
        <f ca="1">+IF(OFFSET('Sanitation Data'!$F$29,0,10*ROW('Sanitation Data'!F175))="","",OFFSET('Sanitation Data'!$F$29,0,10*ROW('Sanitation Data'!F175)))</f>
        <v/>
      </c>
      <c r="CW181" s="369" t="str">
        <f ca="1">+IF(OFFSET('Sanitation Data'!$F$30,0,10*ROW('Sanitation Data'!F175))="","",OFFSET('Sanitation Data'!$F$30,0,10*ROW('Sanitation Data'!F175)))</f>
        <v/>
      </c>
      <c r="CX181" s="369" t="str">
        <f ca="1">+IF(OFFSET('Sanitation Data'!$F$31,0,10*ROW('Sanitation Data'!F175))="","",OFFSET('Sanitation Data'!$F$31,0,10*ROW('Sanitation Data'!F175)))</f>
        <v/>
      </c>
      <c r="CY181" s="369" t="str">
        <f ca="1">+IF(OFFSET('Sanitation Data'!$F$32,0,10*ROW('Sanitation Data'!F175))="","",OFFSET('Sanitation Data'!$F$32,0,10*ROW('Sanitation Data'!F175)))</f>
        <v/>
      </c>
      <c r="CZ181" s="369" t="str">
        <f ca="1">+IF(OFFSET('Sanitation Data'!$G$28,0,10*ROW('Sanitation Data'!G175))="","",OFFSET('Sanitation Data'!$G$28,0,10*ROW('Sanitation Data'!G175)))</f>
        <v/>
      </c>
      <c r="DA181" s="369" t="str">
        <f ca="1">+IF(OFFSET('Sanitation Data'!$G$29,0,10*ROW('Sanitation Data'!G175))="","",OFFSET('Sanitation Data'!$G$29,0,10*ROW('Sanitation Data'!G175)))</f>
        <v/>
      </c>
      <c r="DB181" s="369" t="str">
        <f ca="1">+IF(OFFSET('Sanitation Data'!$G$30,0,10*ROW('Sanitation Data'!G175))="","",OFFSET('Sanitation Data'!$G$30,0,10*ROW('Sanitation Data'!G175)))</f>
        <v/>
      </c>
      <c r="DC181" s="369" t="str">
        <f ca="1">+IF(OFFSET('Sanitation Data'!$G$31,0,10*ROW('Sanitation Data'!G175))="","",OFFSET('Sanitation Data'!$G$31,0,10*ROW('Sanitation Data'!G175)))</f>
        <v/>
      </c>
      <c r="DD181" s="369" t="str">
        <f ca="1">+IF(OFFSET('Sanitation Data'!$G$32,0,10*ROW('Sanitation Data'!G175))="","",OFFSET('Sanitation Data'!$G$32,0,10*ROW('Sanitation Data'!G175)))</f>
        <v/>
      </c>
      <c r="DE181" s="369" t="str">
        <f ca="1">+IF(OFFSET('Sanitation Data'!$H$28,0,10*ROW('Sanitation Data'!H175))="","",OFFSET('Sanitation Data'!$H$28,0,10*ROW('Sanitation Data'!H175)))</f>
        <v/>
      </c>
      <c r="DF181" s="369" t="str">
        <f ca="1">+IF(OFFSET('Sanitation Data'!$H$29,0,10*ROW('Sanitation Data'!H175))="","",OFFSET('Sanitation Data'!$H$29,0,10*ROW('Sanitation Data'!H175)))</f>
        <v/>
      </c>
      <c r="DG181" s="369" t="str">
        <f ca="1">+IF(OFFSET('Sanitation Data'!$H$30,0,10*ROW('Sanitation Data'!H175))="","",OFFSET('Sanitation Data'!$H$30,0,10*ROW('Sanitation Data'!H175)))</f>
        <v/>
      </c>
      <c r="DH181" s="369" t="str">
        <f ca="1">+IF(OFFSET('Sanitation Data'!$H$31,0,10*ROW('Sanitation Data'!H175))="","",OFFSET('Sanitation Data'!$H$31,0,10*ROW('Sanitation Data'!H175)))</f>
        <v/>
      </c>
      <c r="DI181" s="369" t="str">
        <f ca="1">+IF(OFFSET('Sanitation Data'!$H$32,0,10*ROW('Sanitation Data'!H175))="","",OFFSET('Sanitation Data'!$H$32,0,10*ROW('Sanitation Data'!H175)))</f>
        <v/>
      </c>
      <c r="DJ181" s="369" t="str">
        <f ca="1">+IF(OFFSET('Sanitation Data'!$I$28,0,10*ROW('Sanitation Data'!I175))="","",OFFSET('Sanitation Data'!$I$28,0,10*ROW('Sanitation Data'!I175)))</f>
        <v/>
      </c>
      <c r="DK181" s="369" t="str">
        <f ca="1">+IF(OFFSET('Sanitation Data'!$I$29,0,10*ROW('Sanitation Data'!I175))="","",OFFSET('Sanitation Data'!$I$29,0,10*ROW('Sanitation Data'!I175)))</f>
        <v/>
      </c>
      <c r="DL181" s="369" t="str">
        <f ca="1">+IF(OFFSET('Sanitation Data'!$I$30,0,10*ROW('Sanitation Data'!I175))="","",OFFSET('Sanitation Data'!$I$30,0,10*ROW('Sanitation Data'!I175)))</f>
        <v/>
      </c>
      <c r="DM181" s="369" t="str">
        <f ca="1">+IF(OFFSET('Sanitation Data'!$I$31,0,10*ROW('Sanitation Data'!I175))="","",OFFSET('Sanitation Data'!$I$31,0,10*ROW('Sanitation Data'!I175)))</f>
        <v/>
      </c>
      <c r="DN181" s="369" t="str">
        <f ca="1">+IF(OFFSET('Sanitation Data'!$I$32,0,10*ROW('Sanitation Data'!I175))="","",OFFSET('Sanitation Data'!$I$32,0,10*ROW('Sanitation Data'!I175)))</f>
        <v/>
      </c>
      <c r="DO181" s="369" t="str">
        <f ca="1">+IF(OFFSET('Hygiene Data'!$D$11,0,10*ROW('Hygiene Data'!D175))="","",OFFSET('Hygiene Data'!$D$11,0,10*ROW('Hygiene Data'!D175)))</f>
        <v/>
      </c>
      <c r="DP181" s="369" t="str">
        <f ca="1">+IF(OFFSET('Hygiene Data'!$D$12,0,10*ROW('Hygiene Data'!D175))="","",OFFSET('Hygiene Data'!$D$12,0,10*ROW('Hygiene Data'!D175)))</f>
        <v/>
      </c>
      <c r="DQ181" s="369" t="str">
        <f ca="1">+IF(OFFSET('Hygiene Data'!$D$13,0,10*ROW('Hygiene Data'!D175))="","",OFFSET('Hygiene Data'!$D$13,0,10*ROW('Hygiene Data'!D175)))</f>
        <v/>
      </c>
      <c r="DR181" s="369" t="str">
        <f ca="1">+IF(OFFSET('Hygiene Data'!$E$11,0,10*ROW('Hygiene Data'!E175))="","",OFFSET('Hygiene Data'!$E$11,0,10*ROW('Hygiene Data'!E175)))</f>
        <v/>
      </c>
      <c r="DS181" s="369" t="str">
        <f ca="1">+IF(OFFSET('Hygiene Data'!$E$12,0,10*ROW('Hygiene Data'!E175))="","",OFFSET('Hygiene Data'!$E$12,0,10*ROW('Hygiene Data'!E175)))</f>
        <v/>
      </c>
      <c r="DT181" s="369" t="str">
        <f ca="1">+IF(OFFSET('Hygiene Data'!$E$13,0,10*ROW('Hygiene Data'!E175))="","",OFFSET('Hygiene Data'!$E$13,0,10*ROW('Hygiene Data'!E175)))</f>
        <v/>
      </c>
      <c r="DU181" s="369" t="str">
        <f ca="1">+IF(OFFSET('Hygiene Data'!$F$11,0,10*ROW('Hygiene Data'!F175))="","",OFFSET('Hygiene Data'!$F$11,0,10*ROW('Hygiene Data'!F175)))</f>
        <v/>
      </c>
      <c r="DV181" s="369" t="str">
        <f ca="1">+IF(OFFSET('Hygiene Data'!$F$12,0,10*ROW('Hygiene Data'!F175))="","",OFFSET('Hygiene Data'!$F$12,0,10*ROW('Hygiene Data'!F175)))</f>
        <v/>
      </c>
      <c r="DW181" s="369" t="str">
        <f ca="1">+IF(OFFSET('Hygiene Data'!$F$13,0,10*ROW('Hygiene Data'!F175))="","",OFFSET('Hygiene Data'!$F$13,0,10*ROW('Hygiene Data'!F175)))</f>
        <v/>
      </c>
      <c r="DX181" s="369" t="str">
        <f ca="1">+IF(OFFSET('Hygiene Data'!$G$11,0,10*ROW('Hygiene Data'!G175))="","",OFFSET('Hygiene Data'!$G$11,0,10*ROW('Hygiene Data'!G175)))</f>
        <v/>
      </c>
      <c r="DY181" s="369" t="str">
        <f ca="1">+IF(OFFSET('Hygiene Data'!$G$12,0,10*ROW('Hygiene Data'!G175))="","",OFFSET('Hygiene Data'!$G$12,0,10*ROW('Hygiene Data'!G175)))</f>
        <v/>
      </c>
      <c r="DZ181" s="369" t="str">
        <f ca="1">+IF(OFFSET('Hygiene Data'!$G$13,0,10*ROW('Hygiene Data'!G175))="","",OFFSET('Hygiene Data'!$G$13,0,10*ROW('Hygiene Data'!G175)))</f>
        <v/>
      </c>
      <c r="EA181" s="369" t="str">
        <f ca="1">+IF(OFFSET('Hygiene Data'!$H$11,0,10*ROW('Hygiene Data'!H175))="","",OFFSET('Hygiene Data'!$H$11,0,10*ROW('Hygiene Data'!H175)))</f>
        <v/>
      </c>
      <c r="EB181" s="369" t="str">
        <f ca="1">+IF(OFFSET('Hygiene Data'!$H$12,0,10*ROW('Hygiene Data'!H175))="","",OFFSET('Hygiene Data'!$H$12,0,10*ROW('Hygiene Data'!H175)))</f>
        <v/>
      </c>
      <c r="EC181" s="369" t="str">
        <f ca="1">+IF(OFFSET('Hygiene Data'!$H$13,0,10*ROW('Hygiene Data'!H175))="","",OFFSET('Hygiene Data'!$H$13,0,10*ROW('Hygiene Data'!H175)))</f>
        <v/>
      </c>
      <c r="ED181" s="369" t="str">
        <f ca="1">+IF(OFFSET('Hygiene Data'!$I$11,0,10*ROW('Hygiene Data'!I175))="","",OFFSET('Hygiene Data'!$I$11,0,10*ROW('Hygiene Data'!I175)))</f>
        <v/>
      </c>
      <c r="EE181" s="369" t="str">
        <f ca="1">+IF(OFFSET('Hygiene Data'!$I$12,0,10*ROW('Hygiene Data'!I175))="","",OFFSET('Hygiene Data'!$I$12,0,10*ROW('Hygiene Data'!I175)))</f>
        <v/>
      </c>
      <c r="EF181" s="369" t="str">
        <f ca="1">+IF(OFFSET('Hygiene Data'!$I$13,0,10*ROW('Hygiene Data'!I175))="","",OFFSET('Hygiene Data'!$I$13,0,10*ROW('Hygiene Data'!I175)))</f>
        <v/>
      </c>
    </row>
    <row r="182" spans="1:136" x14ac:dyDescent="0.25">
      <c r="A182" s="478" t="str">
        <f ca="1">+IF(OFFSET('Water Data'!$B$2,0,10*ROW('Water Data'!E176))="","",OFFSET('Water Data'!$B$2,0,10*ROW('Water Data'!E176)))</f>
        <v/>
      </c>
      <c r="B182" s="47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5" t="str">
        <f t="shared" ca="1" si="2"/>
        <v/>
      </c>
      <c r="D182" s="50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9" t="str">
        <f ca="1">+IF(OFFSET('Water Data'!$D$27,0,10*ROW('Water Data'!D176))="","",OFFSET('Water Data'!$D$27,0,10*ROW('Water Data'!D176)))</f>
        <v/>
      </c>
      <c r="BT182" s="369" t="str">
        <f ca="1">+IF(OFFSET('Water Data'!$D$28,0,10*ROW('Water Data'!D176))="","",OFFSET('Water Data'!$D$28,0,10*ROW('Water Data'!D176)))</f>
        <v/>
      </c>
      <c r="BU182" s="369" t="str">
        <f ca="1">+IF(OFFSET('Water Data'!$D$29,0,10*ROW('Water Data'!D176))="","",OFFSET('Water Data'!$D$29,0,10*ROW('Water Data'!D176)))</f>
        <v/>
      </c>
      <c r="BV182" s="369" t="str">
        <f ca="1">+IF(OFFSET('Water Data'!$E$27,0,10*ROW('Water Data'!E176))="","",OFFSET('Water Data'!$E$27,0,10*ROW('Water Data'!E176)))</f>
        <v/>
      </c>
      <c r="BW182" s="369" t="str">
        <f ca="1">+IF(OFFSET('Water Data'!$E$28,0,10*ROW('Water Data'!E176))="","",OFFSET('Water Data'!$E$28,0,10*ROW('Water Data'!E176)))</f>
        <v/>
      </c>
      <c r="BX182" s="369" t="str">
        <f ca="1">+IF(OFFSET('Water Data'!$E$29,0,10*ROW('Water Data'!E176))="","",OFFSET('Water Data'!$E$29,0,10*ROW('Water Data'!E176)))</f>
        <v/>
      </c>
      <c r="BY182" s="369" t="str">
        <f ca="1">+IF(OFFSET('Water Data'!$F$27,0,10*ROW('Water Data'!F176))="","",OFFSET('Water Data'!$F$27,0,10*ROW('Water Data'!F176)))</f>
        <v/>
      </c>
      <c r="BZ182" s="369" t="str">
        <f ca="1">+IF(OFFSET('Water Data'!$F$28,0,10*ROW('Water Data'!F176))="","",OFFSET('Water Data'!$F$28,0,10*ROW('Water Data'!F176)))</f>
        <v/>
      </c>
      <c r="CA182" s="369" t="str">
        <f ca="1">+IF(OFFSET('Water Data'!$F$29,0,10*ROW('Water Data'!F176))="","",OFFSET('Water Data'!$F$29,0,10*ROW('Water Data'!F176)))</f>
        <v/>
      </c>
      <c r="CB182" s="369" t="str">
        <f ca="1">+IF(OFFSET('Water Data'!$G$27,0,10*ROW('Water Data'!G176))="","",OFFSET('Water Data'!$G$27,0,10*ROW('Water Data'!G176)))</f>
        <v/>
      </c>
      <c r="CC182" s="369" t="str">
        <f ca="1">+IF(OFFSET('Water Data'!$G$28,0,10*ROW('Water Data'!G176))="","",OFFSET('Water Data'!$G$28,0,10*ROW('Water Data'!G176)))</f>
        <v/>
      </c>
      <c r="CD182" s="369" t="str">
        <f ca="1">+IF(OFFSET('Water Data'!$G$29,0,10*ROW('Water Data'!G176))="","",OFFSET('Water Data'!$G$29,0,10*ROW('Water Data'!G176)))</f>
        <v/>
      </c>
      <c r="CE182" s="369" t="str">
        <f ca="1">+IF(OFFSET('Water Data'!$H$27,0,10*ROW('Water Data'!H176))="","",OFFSET('Water Data'!$H$27,0,10*ROW('Water Data'!H176)))</f>
        <v/>
      </c>
      <c r="CF182" s="369" t="str">
        <f ca="1">+IF(OFFSET('Water Data'!$H$28,0,10*ROW('Water Data'!H176))="","",OFFSET('Water Data'!$H$28,0,10*ROW('Water Data'!H176)))</f>
        <v/>
      </c>
      <c r="CG182" s="369" t="str">
        <f ca="1">+IF(OFFSET('Water Data'!$H$29,0,10*ROW('Water Data'!H176))="","",OFFSET('Water Data'!$H$29,0,10*ROW('Water Data'!H176)))</f>
        <v/>
      </c>
      <c r="CH182" s="369" t="str">
        <f ca="1">+IF(OFFSET('Water Data'!$I$27,0,10*ROW('Water Data'!I176))="","",OFFSET('Water Data'!$I$27,0,10*ROW('Water Data'!I176)))</f>
        <v/>
      </c>
      <c r="CI182" s="369" t="str">
        <f ca="1">+IF(OFFSET('Water Data'!$I$28,0,10*ROW('Water Data'!I176))="","",OFFSET('Water Data'!$I$28,0,10*ROW('Water Data'!I176)))</f>
        <v/>
      </c>
      <c r="CJ182" s="369" t="str">
        <f ca="1">+IF(OFFSET('Water Data'!$I$29,0,10*ROW('Water Data'!I176))="","",OFFSET('Water Data'!$I$29,0,10*ROW('Water Data'!I176)))</f>
        <v/>
      </c>
      <c r="CK182" s="369" t="str">
        <f ca="1">+IF(OFFSET('Sanitation Data'!$D$28,0,10*ROW('Sanitation Data'!D176))="","",OFFSET('Sanitation Data'!$D$28,0,10*ROW('Sanitation Data'!D176)))</f>
        <v/>
      </c>
      <c r="CL182" s="369" t="str">
        <f ca="1">+IF(OFFSET('Sanitation Data'!$D$29,0,10*ROW('Sanitation Data'!D176))="","",OFFSET('Sanitation Data'!$D$29,0,10*ROW('Sanitation Data'!D176)))</f>
        <v/>
      </c>
      <c r="CM182" s="369" t="str">
        <f ca="1">+IF(OFFSET('Sanitation Data'!$D$30,0,10*ROW('Sanitation Data'!D176))="","",OFFSET('Sanitation Data'!$D$30,0,10*ROW('Sanitation Data'!D176)))</f>
        <v/>
      </c>
      <c r="CN182" s="369" t="str">
        <f ca="1">+IF(OFFSET('Sanitation Data'!$D$31,0,10*ROW('Sanitation Data'!D176))="","",OFFSET('Sanitation Data'!$D$31,0,10*ROW('Sanitation Data'!D176)))</f>
        <v/>
      </c>
      <c r="CO182" s="369" t="str">
        <f ca="1">+IF(OFFSET('Sanitation Data'!$D$32,0,10*ROW('Sanitation Data'!D176))="","",OFFSET('Sanitation Data'!$D$32,0,10*ROW('Sanitation Data'!D176)))</f>
        <v/>
      </c>
      <c r="CP182" s="369" t="str">
        <f ca="1">+IF(OFFSET('Sanitation Data'!$E$28,0,10*ROW('Sanitation Data'!E176))="","",OFFSET('Sanitation Data'!$E$28,0,10*ROW('Sanitation Data'!E176)))</f>
        <v/>
      </c>
      <c r="CQ182" s="369" t="str">
        <f ca="1">+IF(OFFSET('Sanitation Data'!$E$29,0,10*ROW('Sanitation Data'!E176))="","",OFFSET('Sanitation Data'!$E$29,0,10*ROW('Sanitation Data'!E176)))</f>
        <v/>
      </c>
      <c r="CR182" s="369" t="str">
        <f ca="1">+IF(OFFSET('Sanitation Data'!$E$30,0,10*ROW('Sanitation Data'!E176))="","",OFFSET('Sanitation Data'!$E$30,0,10*ROW('Sanitation Data'!E176)))</f>
        <v/>
      </c>
      <c r="CS182" s="369" t="str">
        <f ca="1">+IF(OFFSET('Sanitation Data'!$E$31,0,10*ROW('Sanitation Data'!E176))="","",OFFSET('Sanitation Data'!$E$31,0,10*ROW('Sanitation Data'!E176)))</f>
        <v/>
      </c>
      <c r="CT182" s="369" t="str">
        <f ca="1">+IF(OFFSET('Sanitation Data'!$E$32,0,10*ROW('Sanitation Data'!E176))="","",OFFSET('Sanitation Data'!$E$32,0,10*ROW('Sanitation Data'!E176)))</f>
        <v/>
      </c>
      <c r="CU182" s="369" t="str">
        <f ca="1">+IF(OFFSET('Sanitation Data'!$F$28,0,10*ROW('Sanitation Data'!F176))="","",OFFSET('Sanitation Data'!$F$28,0,10*ROW('Sanitation Data'!F176)))</f>
        <v/>
      </c>
      <c r="CV182" s="369" t="str">
        <f ca="1">+IF(OFFSET('Sanitation Data'!$F$29,0,10*ROW('Sanitation Data'!F176))="","",OFFSET('Sanitation Data'!$F$29,0,10*ROW('Sanitation Data'!F176)))</f>
        <v/>
      </c>
      <c r="CW182" s="369" t="str">
        <f ca="1">+IF(OFFSET('Sanitation Data'!$F$30,0,10*ROW('Sanitation Data'!F176))="","",OFFSET('Sanitation Data'!$F$30,0,10*ROW('Sanitation Data'!F176)))</f>
        <v/>
      </c>
      <c r="CX182" s="369" t="str">
        <f ca="1">+IF(OFFSET('Sanitation Data'!$F$31,0,10*ROW('Sanitation Data'!F176))="","",OFFSET('Sanitation Data'!$F$31,0,10*ROW('Sanitation Data'!F176)))</f>
        <v/>
      </c>
      <c r="CY182" s="369" t="str">
        <f ca="1">+IF(OFFSET('Sanitation Data'!$F$32,0,10*ROW('Sanitation Data'!F176))="","",OFFSET('Sanitation Data'!$F$32,0,10*ROW('Sanitation Data'!F176)))</f>
        <v/>
      </c>
      <c r="CZ182" s="369" t="str">
        <f ca="1">+IF(OFFSET('Sanitation Data'!$G$28,0,10*ROW('Sanitation Data'!G176))="","",OFFSET('Sanitation Data'!$G$28,0,10*ROW('Sanitation Data'!G176)))</f>
        <v/>
      </c>
      <c r="DA182" s="369" t="str">
        <f ca="1">+IF(OFFSET('Sanitation Data'!$G$29,0,10*ROW('Sanitation Data'!G176))="","",OFFSET('Sanitation Data'!$G$29,0,10*ROW('Sanitation Data'!G176)))</f>
        <v/>
      </c>
      <c r="DB182" s="369" t="str">
        <f ca="1">+IF(OFFSET('Sanitation Data'!$G$30,0,10*ROW('Sanitation Data'!G176))="","",OFFSET('Sanitation Data'!$G$30,0,10*ROW('Sanitation Data'!G176)))</f>
        <v/>
      </c>
      <c r="DC182" s="369" t="str">
        <f ca="1">+IF(OFFSET('Sanitation Data'!$G$31,0,10*ROW('Sanitation Data'!G176))="","",OFFSET('Sanitation Data'!$G$31,0,10*ROW('Sanitation Data'!G176)))</f>
        <v/>
      </c>
      <c r="DD182" s="369" t="str">
        <f ca="1">+IF(OFFSET('Sanitation Data'!$G$32,0,10*ROW('Sanitation Data'!G176))="","",OFFSET('Sanitation Data'!$G$32,0,10*ROW('Sanitation Data'!G176)))</f>
        <v/>
      </c>
      <c r="DE182" s="369" t="str">
        <f ca="1">+IF(OFFSET('Sanitation Data'!$H$28,0,10*ROW('Sanitation Data'!H176))="","",OFFSET('Sanitation Data'!$H$28,0,10*ROW('Sanitation Data'!H176)))</f>
        <v/>
      </c>
      <c r="DF182" s="369" t="str">
        <f ca="1">+IF(OFFSET('Sanitation Data'!$H$29,0,10*ROW('Sanitation Data'!H176))="","",OFFSET('Sanitation Data'!$H$29,0,10*ROW('Sanitation Data'!H176)))</f>
        <v/>
      </c>
      <c r="DG182" s="369" t="str">
        <f ca="1">+IF(OFFSET('Sanitation Data'!$H$30,0,10*ROW('Sanitation Data'!H176))="","",OFFSET('Sanitation Data'!$H$30,0,10*ROW('Sanitation Data'!H176)))</f>
        <v/>
      </c>
      <c r="DH182" s="369" t="str">
        <f ca="1">+IF(OFFSET('Sanitation Data'!$H$31,0,10*ROW('Sanitation Data'!H176))="","",OFFSET('Sanitation Data'!$H$31,0,10*ROW('Sanitation Data'!H176)))</f>
        <v/>
      </c>
      <c r="DI182" s="369" t="str">
        <f ca="1">+IF(OFFSET('Sanitation Data'!$H$32,0,10*ROW('Sanitation Data'!H176))="","",OFFSET('Sanitation Data'!$H$32,0,10*ROW('Sanitation Data'!H176)))</f>
        <v/>
      </c>
      <c r="DJ182" s="369" t="str">
        <f ca="1">+IF(OFFSET('Sanitation Data'!$I$28,0,10*ROW('Sanitation Data'!I176))="","",OFFSET('Sanitation Data'!$I$28,0,10*ROW('Sanitation Data'!I176)))</f>
        <v/>
      </c>
      <c r="DK182" s="369" t="str">
        <f ca="1">+IF(OFFSET('Sanitation Data'!$I$29,0,10*ROW('Sanitation Data'!I176))="","",OFFSET('Sanitation Data'!$I$29,0,10*ROW('Sanitation Data'!I176)))</f>
        <v/>
      </c>
      <c r="DL182" s="369" t="str">
        <f ca="1">+IF(OFFSET('Sanitation Data'!$I$30,0,10*ROW('Sanitation Data'!I176))="","",OFFSET('Sanitation Data'!$I$30,0,10*ROW('Sanitation Data'!I176)))</f>
        <v/>
      </c>
      <c r="DM182" s="369" t="str">
        <f ca="1">+IF(OFFSET('Sanitation Data'!$I$31,0,10*ROW('Sanitation Data'!I176))="","",OFFSET('Sanitation Data'!$I$31,0,10*ROW('Sanitation Data'!I176)))</f>
        <v/>
      </c>
      <c r="DN182" s="369" t="str">
        <f ca="1">+IF(OFFSET('Sanitation Data'!$I$32,0,10*ROW('Sanitation Data'!I176))="","",OFFSET('Sanitation Data'!$I$32,0,10*ROW('Sanitation Data'!I176)))</f>
        <v/>
      </c>
      <c r="DO182" s="369" t="str">
        <f ca="1">+IF(OFFSET('Hygiene Data'!$D$11,0,10*ROW('Hygiene Data'!D176))="","",OFFSET('Hygiene Data'!$D$11,0,10*ROW('Hygiene Data'!D176)))</f>
        <v/>
      </c>
      <c r="DP182" s="369" t="str">
        <f ca="1">+IF(OFFSET('Hygiene Data'!$D$12,0,10*ROW('Hygiene Data'!D176))="","",OFFSET('Hygiene Data'!$D$12,0,10*ROW('Hygiene Data'!D176)))</f>
        <v/>
      </c>
      <c r="DQ182" s="369" t="str">
        <f ca="1">+IF(OFFSET('Hygiene Data'!$D$13,0,10*ROW('Hygiene Data'!D176))="","",OFFSET('Hygiene Data'!$D$13,0,10*ROW('Hygiene Data'!D176)))</f>
        <v/>
      </c>
      <c r="DR182" s="369" t="str">
        <f ca="1">+IF(OFFSET('Hygiene Data'!$E$11,0,10*ROW('Hygiene Data'!E176))="","",OFFSET('Hygiene Data'!$E$11,0,10*ROW('Hygiene Data'!E176)))</f>
        <v/>
      </c>
      <c r="DS182" s="369" t="str">
        <f ca="1">+IF(OFFSET('Hygiene Data'!$E$12,0,10*ROW('Hygiene Data'!E176))="","",OFFSET('Hygiene Data'!$E$12,0,10*ROW('Hygiene Data'!E176)))</f>
        <v/>
      </c>
      <c r="DT182" s="369" t="str">
        <f ca="1">+IF(OFFSET('Hygiene Data'!$E$13,0,10*ROW('Hygiene Data'!E176))="","",OFFSET('Hygiene Data'!$E$13,0,10*ROW('Hygiene Data'!E176)))</f>
        <v/>
      </c>
      <c r="DU182" s="369" t="str">
        <f ca="1">+IF(OFFSET('Hygiene Data'!$F$11,0,10*ROW('Hygiene Data'!F176))="","",OFFSET('Hygiene Data'!$F$11,0,10*ROW('Hygiene Data'!F176)))</f>
        <v/>
      </c>
      <c r="DV182" s="369" t="str">
        <f ca="1">+IF(OFFSET('Hygiene Data'!$F$12,0,10*ROW('Hygiene Data'!F176))="","",OFFSET('Hygiene Data'!$F$12,0,10*ROW('Hygiene Data'!F176)))</f>
        <v/>
      </c>
      <c r="DW182" s="369" t="str">
        <f ca="1">+IF(OFFSET('Hygiene Data'!$F$13,0,10*ROW('Hygiene Data'!F176))="","",OFFSET('Hygiene Data'!$F$13,0,10*ROW('Hygiene Data'!F176)))</f>
        <v/>
      </c>
      <c r="DX182" s="369" t="str">
        <f ca="1">+IF(OFFSET('Hygiene Data'!$G$11,0,10*ROW('Hygiene Data'!G176))="","",OFFSET('Hygiene Data'!$G$11,0,10*ROW('Hygiene Data'!G176)))</f>
        <v/>
      </c>
      <c r="DY182" s="369" t="str">
        <f ca="1">+IF(OFFSET('Hygiene Data'!$G$12,0,10*ROW('Hygiene Data'!G176))="","",OFFSET('Hygiene Data'!$G$12,0,10*ROW('Hygiene Data'!G176)))</f>
        <v/>
      </c>
      <c r="DZ182" s="369" t="str">
        <f ca="1">+IF(OFFSET('Hygiene Data'!$G$13,0,10*ROW('Hygiene Data'!G176))="","",OFFSET('Hygiene Data'!$G$13,0,10*ROW('Hygiene Data'!G176)))</f>
        <v/>
      </c>
      <c r="EA182" s="369" t="str">
        <f ca="1">+IF(OFFSET('Hygiene Data'!$H$11,0,10*ROW('Hygiene Data'!H176))="","",OFFSET('Hygiene Data'!$H$11,0,10*ROW('Hygiene Data'!H176)))</f>
        <v/>
      </c>
      <c r="EB182" s="369" t="str">
        <f ca="1">+IF(OFFSET('Hygiene Data'!$H$12,0,10*ROW('Hygiene Data'!H176))="","",OFFSET('Hygiene Data'!$H$12,0,10*ROW('Hygiene Data'!H176)))</f>
        <v/>
      </c>
      <c r="EC182" s="369" t="str">
        <f ca="1">+IF(OFFSET('Hygiene Data'!$H$13,0,10*ROW('Hygiene Data'!H176))="","",OFFSET('Hygiene Data'!$H$13,0,10*ROW('Hygiene Data'!H176)))</f>
        <v/>
      </c>
      <c r="ED182" s="369" t="str">
        <f ca="1">+IF(OFFSET('Hygiene Data'!$I$11,0,10*ROW('Hygiene Data'!I176))="","",OFFSET('Hygiene Data'!$I$11,0,10*ROW('Hygiene Data'!I176)))</f>
        <v/>
      </c>
      <c r="EE182" s="369" t="str">
        <f ca="1">+IF(OFFSET('Hygiene Data'!$I$12,0,10*ROW('Hygiene Data'!I176))="","",OFFSET('Hygiene Data'!$I$12,0,10*ROW('Hygiene Data'!I176)))</f>
        <v/>
      </c>
      <c r="EF182" s="369" t="str">
        <f ca="1">+IF(OFFSET('Hygiene Data'!$I$13,0,10*ROW('Hygiene Data'!I176))="","",OFFSET('Hygiene Data'!$I$13,0,10*ROW('Hygiene Data'!I176)))</f>
        <v/>
      </c>
    </row>
    <row r="183" spans="1:136" x14ac:dyDescent="0.25">
      <c r="A183" s="478" t="str">
        <f ca="1">+IF(OFFSET('Water Data'!$B$2,0,10*ROW('Water Data'!E177))="","",OFFSET('Water Data'!$B$2,0,10*ROW('Water Data'!E177)))</f>
        <v/>
      </c>
      <c r="B183" s="47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5" t="str">
        <f t="shared" ca="1" si="2"/>
        <v/>
      </c>
      <c r="D183" s="50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9" t="str">
        <f ca="1">+IF(OFFSET('Water Data'!$D$27,0,10*ROW('Water Data'!D177))="","",OFFSET('Water Data'!$D$27,0,10*ROW('Water Data'!D177)))</f>
        <v/>
      </c>
      <c r="BT183" s="369" t="str">
        <f ca="1">+IF(OFFSET('Water Data'!$D$28,0,10*ROW('Water Data'!D177))="","",OFFSET('Water Data'!$D$28,0,10*ROW('Water Data'!D177)))</f>
        <v/>
      </c>
      <c r="BU183" s="369" t="str">
        <f ca="1">+IF(OFFSET('Water Data'!$D$29,0,10*ROW('Water Data'!D177))="","",OFFSET('Water Data'!$D$29,0,10*ROW('Water Data'!D177)))</f>
        <v/>
      </c>
      <c r="BV183" s="369" t="str">
        <f ca="1">+IF(OFFSET('Water Data'!$E$27,0,10*ROW('Water Data'!E177))="","",OFFSET('Water Data'!$E$27,0,10*ROW('Water Data'!E177)))</f>
        <v/>
      </c>
      <c r="BW183" s="369" t="str">
        <f ca="1">+IF(OFFSET('Water Data'!$E$28,0,10*ROW('Water Data'!E177))="","",OFFSET('Water Data'!$E$28,0,10*ROW('Water Data'!E177)))</f>
        <v/>
      </c>
      <c r="BX183" s="369" t="str">
        <f ca="1">+IF(OFFSET('Water Data'!$E$29,0,10*ROW('Water Data'!E177))="","",OFFSET('Water Data'!$E$29,0,10*ROW('Water Data'!E177)))</f>
        <v/>
      </c>
      <c r="BY183" s="369" t="str">
        <f ca="1">+IF(OFFSET('Water Data'!$F$27,0,10*ROW('Water Data'!F177))="","",OFFSET('Water Data'!$F$27,0,10*ROW('Water Data'!F177)))</f>
        <v/>
      </c>
      <c r="BZ183" s="369" t="str">
        <f ca="1">+IF(OFFSET('Water Data'!$F$28,0,10*ROW('Water Data'!F177))="","",OFFSET('Water Data'!$F$28,0,10*ROW('Water Data'!F177)))</f>
        <v/>
      </c>
      <c r="CA183" s="369" t="str">
        <f ca="1">+IF(OFFSET('Water Data'!$F$29,0,10*ROW('Water Data'!F177))="","",OFFSET('Water Data'!$F$29,0,10*ROW('Water Data'!F177)))</f>
        <v/>
      </c>
      <c r="CB183" s="369" t="str">
        <f ca="1">+IF(OFFSET('Water Data'!$G$27,0,10*ROW('Water Data'!G177))="","",OFFSET('Water Data'!$G$27,0,10*ROW('Water Data'!G177)))</f>
        <v/>
      </c>
      <c r="CC183" s="369" t="str">
        <f ca="1">+IF(OFFSET('Water Data'!$G$28,0,10*ROW('Water Data'!G177))="","",OFFSET('Water Data'!$G$28,0,10*ROW('Water Data'!G177)))</f>
        <v/>
      </c>
      <c r="CD183" s="369" t="str">
        <f ca="1">+IF(OFFSET('Water Data'!$G$29,0,10*ROW('Water Data'!G177))="","",OFFSET('Water Data'!$G$29,0,10*ROW('Water Data'!G177)))</f>
        <v/>
      </c>
      <c r="CE183" s="369" t="str">
        <f ca="1">+IF(OFFSET('Water Data'!$H$27,0,10*ROW('Water Data'!H177))="","",OFFSET('Water Data'!$H$27,0,10*ROW('Water Data'!H177)))</f>
        <v/>
      </c>
      <c r="CF183" s="369" t="str">
        <f ca="1">+IF(OFFSET('Water Data'!$H$28,0,10*ROW('Water Data'!H177))="","",OFFSET('Water Data'!$H$28,0,10*ROW('Water Data'!H177)))</f>
        <v/>
      </c>
      <c r="CG183" s="369" t="str">
        <f ca="1">+IF(OFFSET('Water Data'!$H$29,0,10*ROW('Water Data'!H177))="","",OFFSET('Water Data'!$H$29,0,10*ROW('Water Data'!H177)))</f>
        <v/>
      </c>
      <c r="CH183" s="369" t="str">
        <f ca="1">+IF(OFFSET('Water Data'!$I$27,0,10*ROW('Water Data'!I177))="","",OFFSET('Water Data'!$I$27,0,10*ROW('Water Data'!I177)))</f>
        <v/>
      </c>
      <c r="CI183" s="369" t="str">
        <f ca="1">+IF(OFFSET('Water Data'!$I$28,0,10*ROW('Water Data'!I177))="","",OFFSET('Water Data'!$I$28,0,10*ROW('Water Data'!I177)))</f>
        <v/>
      </c>
      <c r="CJ183" s="369" t="str">
        <f ca="1">+IF(OFFSET('Water Data'!$I$29,0,10*ROW('Water Data'!I177))="","",OFFSET('Water Data'!$I$29,0,10*ROW('Water Data'!I177)))</f>
        <v/>
      </c>
      <c r="CK183" s="369" t="str">
        <f ca="1">+IF(OFFSET('Sanitation Data'!$D$28,0,10*ROW('Sanitation Data'!D177))="","",OFFSET('Sanitation Data'!$D$28,0,10*ROW('Sanitation Data'!D177)))</f>
        <v/>
      </c>
      <c r="CL183" s="369" t="str">
        <f ca="1">+IF(OFFSET('Sanitation Data'!$D$29,0,10*ROW('Sanitation Data'!D177))="","",OFFSET('Sanitation Data'!$D$29,0,10*ROW('Sanitation Data'!D177)))</f>
        <v/>
      </c>
      <c r="CM183" s="369" t="str">
        <f ca="1">+IF(OFFSET('Sanitation Data'!$D$30,0,10*ROW('Sanitation Data'!D177))="","",OFFSET('Sanitation Data'!$D$30,0,10*ROW('Sanitation Data'!D177)))</f>
        <v/>
      </c>
      <c r="CN183" s="369" t="str">
        <f ca="1">+IF(OFFSET('Sanitation Data'!$D$31,0,10*ROW('Sanitation Data'!D177))="","",OFFSET('Sanitation Data'!$D$31,0,10*ROW('Sanitation Data'!D177)))</f>
        <v/>
      </c>
      <c r="CO183" s="369" t="str">
        <f ca="1">+IF(OFFSET('Sanitation Data'!$D$32,0,10*ROW('Sanitation Data'!D177))="","",OFFSET('Sanitation Data'!$D$32,0,10*ROW('Sanitation Data'!D177)))</f>
        <v/>
      </c>
      <c r="CP183" s="369" t="str">
        <f ca="1">+IF(OFFSET('Sanitation Data'!$E$28,0,10*ROW('Sanitation Data'!E177))="","",OFFSET('Sanitation Data'!$E$28,0,10*ROW('Sanitation Data'!E177)))</f>
        <v/>
      </c>
      <c r="CQ183" s="369" t="str">
        <f ca="1">+IF(OFFSET('Sanitation Data'!$E$29,0,10*ROW('Sanitation Data'!E177))="","",OFFSET('Sanitation Data'!$E$29,0,10*ROW('Sanitation Data'!E177)))</f>
        <v/>
      </c>
      <c r="CR183" s="369" t="str">
        <f ca="1">+IF(OFFSET('Sanitation Data'!$E$30,0,10*ROW('Sanitation Data'!E177))="","",OFFSET('Sanitation Data'!$E$30,0,10*ROW('Sanitation Data'!E177)))</f>
        <v/>
      </c>
      <c r="CS183" s="369" t="str">
        <f ca="1">+IF(OFFSET('Sanitation Data'!$E$31,0,10*ROW('Sanitation Data'!E177))="","",OFFSET('Sanitation Data'!$E$31,0,10*ROW('Sanitation Data'!E177)))</f>
        <v/>
      </c>
      <c r="CT183" s="369" t="str">
        <f ca="1">+IF(OFFSET('Sanitation Data'!$E$32,0,10*ROW('Sanitation Data'!E177))="","",OFFSET('Sanitation Data'!$E$32,0,10*ROW('Sanitation Data'!E177)))</f>
        <v/>
      </c>
      <c r="CU183" s="369" t="str">
        <f ca="1">+IF(OFFSET('Sanitation Data'!$F$28,0,10*ROW('Sanitation Data'!F177))="","",OFFSET('Sanitation Data'!$F$28,0,10*ROW('Sanitation Data'!F177)))</f>
        <v/>
      </c>
      <c r="CV183" s="369" t="str">
        <f ca="1">+IF(OFFSET('Sanitation Data'!$F$29,0,10*ROW('Sanitation Data'!F177))="","",OFFSET('Sanitation Data'!$F$29,0,10*ROW('Sanitation Data'!F177)))</f>
        <v/>
      </c>
      <c r="CW183" s="369" t="str">
        <f ca="1">+IF(OFFSET('Sanitation Data'!$F$30,0,10*ROW('Sanitation Data'!F177))="","",OFFSET('Sanitation Data'!$F$30,0,10*ROW('Sanitation Data'!F177)))</f>
        <v/>
      </c>
      <c r="CX183" s="369" t="str">
        <f ca="1">+IF(OFFSET('Sanitation Data'!$F$31,0,10*ROW('Sanitation Data'!F177))="","",OFFSET('Sanitation Data'!$F$31,0,10*ROW('Sanitation Data'!F177)))</f>
        <v/>
      </c>
      <c r="CY183" s="369" t="str">
        <f ca="1">+IF(OFFSET('Sanitation Data'!$F$32,0,10*ROW('Sanitation Data'!F177))="","",OFFSET('Sanitation Data'!$F$32,0,10*ROW('Sanitation Data'!F177)))</f>
        <v/>
      </c>
      <c r="CZ183" s="369" t="str">
        <f ca="1">+IF(OFFSET('Sanitation Data'!$G$28,0,10*ROW('Sanitation Data'!G177))="","",OFFSET('Sanitation Data'!$G$28,0,10*ROW('Sanitation Data'!G177)))</f>
        <v/>
      </c>
      <c r="DA183" s="369" t="str">
        <f ca="1">+IF(OFFSET('Sanitation Data'!$G$29,0,10*ROW('Sanitation Data'!G177))="","",OFFSET('Sanitation Data'!$G$29,0,10*ROW('Sanitation Data'!G177)))</f>
        <v/>
      </c>
      <c r="DB183" s="369" t="str">
        <f ca="1">+IF(OFFSET('Sanitation Data'!$G$30,0,10*ROW('Sanitation Data'!G177))="","",OFFSET('Sanitation Data'!$G$30,0,10*ROW('Sanitation Data'!G177)))</f>
        <v/>
      </c>
      <c r="DC183" s="369" t="str">
        <f ca="1">+IF(OFFSET('Sanitation Data'!$G$31,0,10*ROW('Sanitation Data'!G177))="","",OFFSET('Sanitation Data'!$G$31,0,10*ROW('Sanitation Data'!G177)))</f>
        <v/>
      </c>
      <c r="DD183" s="369" t="str">
        <f ca="1">+IF(OFFSET('Sanitation Data'!$G$32,0,10*ROW('Sanitation Data'!G177))="","",OFFSET('Sanitation Data'!$G$32,0,10*ROW('Sanitation Data'!G177)))</f>
        <v/>
      </c>
      <c r="DE183" s="369" t="str">
        <f ca="1">+IF(OFFSET('Sanitation Data'!$H$28,0,10*ROW('Sanitation Data'!H177))="","",OFFSET('Sanitation Data'!$H$28,0,10*ROW('Sanitation Data'!H177)))</f>
        <v/>
      </c>
      <c r="DF183" s="369" t="str">
        <f ca="1">+IF(OFFSET('Sanitation Data'!$H$29,0,10*ROW('Sanitation Data'!H177))="","",OFFSET('Sanitation Data'!$H$29,0,10*ROW('Sanitation Data'!H177)))</f>
        <v/>
      </c>
      <c r="DG183" s="369" t="str">
        <f ca="1">+IF(OFFSET('Sanitation Data'!$H$30,0,10*ROW('Sanitation Data'!H177))="","",OFFSET('Sanitation Data'!$H$30,0,10*ROW('Sanitation Data'!H177)))</f>
        <v/>
      </c>
      <c r="DH183" s="369" t="str">
        <f ca="1">+IF(OFFSET('Sanitation Data'!$H$31,0,10*ROW('Sanitation Data'!H177))="","",OFFSET('Sanitation Data'!$H$31,0,10*ROW('Sanitation Data'!H177)))</f>
        <v/>
      </c>
      <c r="DI183" s="369" t="str">
        <f ca="1">+IF(OFFSET('Sanitation Data'!$H$32,0,10*ROW('Sanitation Data'!H177))="","",OFFSET('Sanitation Data'!$H$32,0,10*ROW('Sanitation Data'!H177)))</f>
        <v/>
      </c>
      <c r="DJ183" s="369" t="str">
        <f ca="1">+IF(OFFSET('Sanitation Data'!$I$28,0,10*ROW('Sanitation Data'!I177))="","",OFFSET('Sanitation Data'!$I$28,0,10*ROW('Sanitation Data'!I177)))</f>
        <v/>
      </c>
      <c r="DK183" s="369" t="str">
        <f ca="1">+IF(OFFSET('Sanitation Data'!$I$29,0,10*ROW('Sanitation Data'!I177))="","",OFFSET('Sanitation Data'!$I$29,0,10*ROW('Sanitation Data'!I177)))</f>
        <v/>
      </c>
      <c r="DL183" s="369" t="str">
        <f ca="1">+IF(OFFSET('Sanitation Data'!$I$30,0,10*ROW('Sanitation Data'!I177))="","",OFFSET('Sanitation Data'!$I$30,0,10*ROW('Sanitation Data'!I177)))</f>
        <v/>
      </c>
      <c r="DM183" s="369" t="str">
        <f ca="1">+IF(OFFSET('Sanitation Data'!$I$31,0,10*ROW('Sanitation Data'!I177))="","",OFFSET('Sanitation Data'!$I$31,0,10*ROW('Sanitation Data'!I177)))</f>
        <v/>
      </c>
      <c r="DN183" s="369" t="str">
        <f ca="1">+IF(OFFSET('Sanitation Data'!$I$32,0,10*ROW('Sanitation Data'!I177))="","",OFFSET('Sanitation Data'!$I$32,0,10*ROW('Sanitation Data'!I177)))</f>
        <v/>
      </c>
      <c r="DO183" s="369" t="str">
        <f ca="1">+IF(OFFSET('Hygiene Data'!$D$11,0,10*ROW('Hygiene Data'!D177))="","",OFFSET('Hygiene Data'!$D$11,0,10*ROW('Hygiene Data'!D177)))</f>
        <v/>
      </c>
      <c r="DP183" s="369" t="str">
        <f ca="1">+IF(OFFSET('Hygiene Data'!$D$12,0,10*ROW('Hygiene Data'!D177))="","",OFFSET('Hygiene Data'!$D$12,0,10*ROW('Hygiene Data'!D177)))</f>
        <v/>
      </c>
      <c r="DQ183" s="369" t="str">
        <f ca="1">+IF(OFFSET('Hygiene Data'!$D$13,0,10*ROW('Hygiene Data'!D177))="","",OFFSET('Hygiene Data'!$D$13,0,10*ROW('Hygiene Data'!D177)))</f>
        <v/>
      </c>
      <c r="DR183" s="369" t="str">
        <f ca="1">+IF(OFFSET('Hygiene Data'!$E$11,0,10*ROW('Hygiene Data'!E177))="","",OFFSET('Hygiene Data'!$E$11,0,10*ROW('Hygiene Data'!E177)))</f>
        <v/>
      </c>
      <c r="DS183" s="369" t="str">
        <f ca="1">+IF(OFFSET('Hygiene Data'!$E$12,0,10*ROW('Hygiene Data'!E177))="","",OFFSET('Hygiene Data'!$E$12,0,10*ROW('Hygiene Data'!E177)))</f>
        <v/>
      </c>
      <c r="DT183" s="369" t="str">
        <f ca="1">+IF(OFFSET('Hygiene Data'!$E$13,0,10*ROW('Hygiene Data'!E177))="","",OFFSET('Hygiene Data'!$E$13,0,10*ROW('Hygiene Data'!E177)))</f>
        <v/>
      </c>
      <c r="DU183" s="369" t="str">
        <f ca="1">+IF(OFFSET('Hygiene Data'!$F$11,0,10*ROW('Hygiene Data'!F177))="","",OFFSET('Hygiene Data'!$F$11,0,10*ROW('Hygiene Data'!F177)))</f>
        <v/>
      </c>
      <c r="DV183" s="369" t="str">
        <f ca="1">+IF(OFFSET('Hygiene Data'!$F$12,0,10*ROW('Hygiene Data'!F177))="","",OFFSET('Hygiene Data'!$F$12,0,10*ROW('Hygiene Data'!F177)))</f>
        <v/>
      </c>
      <c r="DW183" s="369" t="str">
        <f ca="1">+IF(OFFSET('Hygiene Data'!$F$13,0,10*ROW('Hygiene Data'!F177))="","",OFFSET('Hygiene Data'!$F$13,0,10*ROW('Hygiene Data'!F177)))</f>
        <v/>
      </c>
      <c r="DX183" s="369" t="str">
        <f ca="1">+IF(OFFSET('Hygiene Data'!$G$11,0,10*ROW('Hygiene Data'!G177))="","",OFFSET('Hygiene Data'!$G$11,0,10*ROW('Hygiene Data'!G177)))</f>
        <v/>
      </c>
      <c r="DY183" s="369" t="str">
        <f ca="1">+IF(OFFSET('Hygiene Data'!$G$12,0,10*ROW('Hygiene Data'!G177))="","",OFFSET('Hygiene Data'!$G$12,0,10*ROW('Hygiene Data'!G177)))</f>
        <v/>
      </c>
      <c r="DZ183" s="369" t="str">
        <f ca="1">+IF(OFFSET('Hygiene Data'!$G$13,0,10*ROW('Hygiene Data'!G177))="","",OFFSET('Hygiene Data'!$G$13,0,10*ROW('Hygiene Data'!G177)))</f>
        <v/>
      </c>
      <c r="EA183" s="369" t="str">
        <f ca="1">+IF(OFFSET('Hygiene Data'!$H$11,0,10*ROW('Hygiene Data'!H177))="","",OFFSET('Hygiene Data'!$H$11,0,10*ROW('Hygiene Data'!H177)))</f>
        <v/>
      </c>
      <c r="EB183" s="369" t="str">
        <f ca="1">+IF(OFFSET('Hygiene Data'!$H$12,0,10*ROW('Hygiene Data'!H177))="","",OFFSET('Hygiene Data'!$H$12,0,10*ROW('Hygiene Data'!H177)))</f>
        <v/>
      </c>
      <c r="EC183" s="369" t="str">
        <f ca="1">+IF(OFFSET('Hygiene Data'!$H$13,0,10*ROW('Hygiene Data'!H177))="","",OFFSET('Hygiene Data'!$H$13,0,10*ROW('Hygiene Data'!H177)))</f>
        <v/>
      </c>
      <c r="ED183" s="369" t="str">
        <f ca="1">+IF(OFFSET('Hygiene Data'!$I$11,0,10*ROW('Hygiene Data'!I177))="","",OFFSET('Hygiene Data'!$I$11,0,10*ROW('Hygiene Data'!I177)))</f>
        <v/>
      </c>
      <c r="EE183" s="369" t="str">
        <f ca="1">+IF(OFFSET('Hygiene Data'!$I$12,0,10*ROW('Hygiene Data'!I177))="","",OFFSET('Hygiene Data'!$I$12,0,10*ROW('Hygiene Data'!I177)))</f>
        <v/>
      </c>
      <c r="EF183" s="369" t="str">
        <f ca="1">+IF(OFFSET('Hygiene Data'!$I$13,0,10*ROW('Hygiene Data'!I177))="","",OFFSET('Hygiene Data'!$I$13,0,10*ROW('Hygiene Data'!I177)))</f>
        <v/>
      </c>
    </row>
    <row r="184" spans="1:136" x14ac:dyDescent="0.25">
      <c r="A184" s="478" t="str">
        <f ca="1">+IF(OFFSET('Water Data'!$B$2,0,10*ROW('Water Data'!E178))="","",OFFSET('Water Data'!$B$2,0,10*ROW('Water Data'!E178)))</f>
        <v/>
      </c>
      <c r="B184" s="47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5" t="str">
        <f t="shared" ca="1" si="2"/>
        <v/>
      </c>
      <c r="D184" s="50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9" t="str">
        <f ca="1">+IF(OFFSET('Water Data'!$D$27,0,10*ROW('Water Data'!D178))="","",OFFSET('Water Data'!$D$27,0,10*ROW('Water Data'!D178)))</f>
        <v/>
      </c>
      <c r="BT184" s="369" t="str">
        <f ca="1">+IF(OFFSET('Water Data'!$D$28,0,10*ROW('Water Data'!D178))="","",OFFSET('Water Data'!$D$28,0,10*ROW('Water Data'!D178)))</f>
        <v/>
      </c>
      <c r="BU184" s="369" t="str">
        <f ca="1">+IF(OFFSET('Water Data'!$D$29,0,10*ROW('Water Data'!D178))="","",OFFSET('Water Data'!$D$29,0,10*ROW('Water Data'!D178)))</f>
        <v/>
      </c>
      <c r="BV184" s="369" t="str">
        <f ca="1">+IF(OFFSET('Water Data'!$E$27,0,10*ROW('Water Data'!E178))="","",OFFSET('Water Data'!$E$27,0,10*ROW('Water Data'!E178)))</f>
        <v/>
      </c>
      <c r="BW184" s="369" t="str">
        <f ca="1">+IF(OFFSET('Water Data'!$E$28,0,10*ROW('Water Data'!E178))="","",OFFSET('Water Data'!$E$28,0,10*ROW('Water Data'!E178)))</f>
        <v/>
      </c>
      <c r="BX184" s="369" t="str">
        <f ca="1">+IF(OFFSET('Water Data'!$E$29,0,10*ROW('Water Data'!E178))="","",OFFSET('Water Data'!$E$29,0,10*ROW('Water Data'!E178)))</f>
        <v/>
      </c>
      <c r="BY184" s="369" t="str">
        <f ca="1">+IF(OFFSET('Water Data'!$F$27,0,10*ROW('Water Data'!F178))="","",OFFSET('Water Data'!$F$27,0,10*ROW('Water Data'!F178)))</f>
        <v/>
      </c>
      <c r="BZ184" s="369" t="str">
        <f ca="1">+IF(OFFSET('Water Data'!$F$28,0,10*ROW('Water Data'!F178))="","",OFFSET('Water Data'!$F$28,0,10*ROW('Water Data'!F178)))</f>
        <v/>
      </c>
      <c r="CA184" s="369" t="str">
        <f ca="1">+IF(OFFSET('Water Data'!$F$29,0,10*ROW('Water Data'!F178))="","",OFFSET('Water Data'!$F$29,0,10*ROW('Water Data'!F178)))</f>
        <v/>
      </c>
      <c r="CB184" s="369" t="str">
        <f ca="1">+IF(OFFSET('Water Data'!$G$27,0,10*ROW('Water Data'!G178))="","",OFFSET('Water Data'!$G$27,0,10*ROW('Water Data'!G178)))</f>
        <v/>
      </c>
      <c r="CC184" s="369" t="str">
        <f ca="1">+IF(OFFSET('Water Data'!$G$28,0,10*ROW('Water Data'!G178))="","",OFFSET('Water Data'!$G$28,0,10*ROW('Water Data'!G178)))</f>
        <v/>
      </c>
      <c r="CD184" s="369" t="str">
        <f ca="1">+IF(OFFSET('Water Data'!$G$29,0,10*ROW('Water Data'!G178))="","",OFFSET('Water Data'!$G$29,0,10*ROW('Water Data'!G178)))</f>
        <v/>
      </c>
      <c r="CE184" s="369" t="str">
        <f ca="1">+IF(OFFSET('Water Data'!$H$27,0,10*ROW('Water Data'!H178))="","",OFFSET('Water Data'!$H$27,0,10*ROW('Water Data'!H178)))</f>
        <v/>
      </c>
      <c r="CF184" s="369" t="str">
        <f ca="1">+IF(OFFSET('Water Data'!$H$28,0,10*ROW('Water Data'!H178))="","",OFFSET('Water Data'!$H$28,0,10*ROW('Water Data'!H178)))</f>
        <v/>
      </c>
      <c r="CG184" s="369" t="str">
        <f ca="1">+IF(OFFSET('Water Data'!$H$29,0,10*ROW('Water Data'!H178))="","",OFFSET('Water Data'!$H$29,0,10*ROW('Water Data'!H178)))</f>
        <v/>
      </c>
      <c r="CH184" s="369" t="str">
        <f ca="1">+IF(OFFSET('Water Data'!$I$27,0,10*ROW('Water Data'!I178))="","",OFFSET('Water Data'!$I$27,0,10*ROW('Water Data'!I178)))</f>
        <v/>
      </c>
      <c r="CI184" s="369" t="str">
        <f ca="1">+IF(OFFSET('Water Data'!$I$28,0,10*ROW('Water Data'!I178))="","",OFFSET('Water Data'!$I$28,0,10*ROW('Water Data'!I178)))</f>
        <v/>
      </c>
      <c r="CJ184" s="369" t="str">
        <f ca="1">+IF(OFFSET('Water Data'!$I$29,0,10*ROW('Water Data'!I178))="","",OFFSET('Water Data'!$I$29,0,10*ROW('Water Data'!I178)))</f>
        <v/>
      </c>
      <c r="CK184" s="369" t="str">
        <f ca="1">+IF(OFFSET('Sanitation Data'!$D$28,0,10*ROW('Sanitation Data'!D178))="","",OFFSET('Sanitation Data'!$D$28,0,10*ROW('Sanitation Data'!D178)))</f>
        <v/>
      </c>
      <c r="CL184" s="369" t="str">
        <f ca="1">+IF(OFFSET('Sanitation Data'!$D$29,0,10*ROW('Sanitation Data'!D178))="","",OFFSET('Sanitation Data'!$D$29,0,10*ROW('Sanitation Data'!D178)))</f>
        <v/>
      </c>
      <c r="CM184" s="369" t="str">
        <f ca="1">+IF(OFFSET('Sanitation Data'!$D$30,0,10*ROW('Sanitation Data'!D178))="","",OFFSET('Sanitation Data'!$D$30,0,10*ROW('Sanitation Data'!D178)))</f>
        <v/>
      </c>
      <c r="CN184" s="369" t="str">
        <f ca="1">+IF(OFFSET('Sanitation Data'!$D$31,0,10*ROW('Sanitation Data'!D178))="","",OFFSET('Sanitation Data'!$D$31,0,10*ROW('Sanitation Data'!D178)))</f>
        <v/>
      </c>
      <c r="CO184" s="369" t="str">
        <f ca="1">+IF(OFFSET('Sanitation Data'!$D$32,0,10*ROW('Sanitation Data'!D178))="","",OFFSET('Sanitation Data'!$D$32,0,10*ROW('Sanitation Data'!D178)))</f>
        <v/>
      </c>
      <c r="CP184" s="369" t="str">
        <f ca="1">+IF(OFFSET('Sanitation Data'!$E$28,0,10*ROW('Sanitation Data'!E178))="","",OFFSET('Sanitation Data'!$E$28,0,10*ROW('Sanitation Data'!E178)))</f>
        <v/>
      </c>
      <c r="CQ184" s="369" t="str">
        <f ca="1">+IF(OFFSET('Sanitation Data'!$E$29,0,10*ROW('Sanitation Data'!E178))="","",OFFSET('Sanitation Data'!$E$29,0,10*ROW('Sanitation Data'!E178)))</f>
        <v/>
      </c>
      <c r="CR184" s="369" t="str">
        <f ca="1">+IF(OFFSET('Sanitation Data'!$E$30,0,10*ROW('Sanitation Data'!E178))="","",OFFSET('Sanitation Data'!$E$30,0,10*ROW('Sanitation Data'!E178)))</f>
        <v/>
      </c>
      <c r="CS184" s="369" t="str">
        <f ca="1">+IF(OFFSET('Sanitation Data'!$E$31,0,10*ROW('Sanitation Data'!E178))="","",OFFSET('Sanitation Data'!$E$31,0,10*ROW('Sanitation Data'!E178)))</f>
        <v/>
      </c>
      <c r="CT184" s="369" t="str">
        <f ca="1">+IF(OFFSET('Sanitation Data'!$E$32,0,10*ROW('Sanitation Data'!E178))="","",OFFSET('Sanitation Data'!$E$32,0,10*ROW('Sanitation Data'!E178)))</f>
        <v/>
      </c>
      <c r="CU184" s="369" t="str">
        <f ca="1">+IF(OFFSET('Sanitation Data'!$F$28,0,10*ROW('Sanitation Data'!F178))="","",OFFSET('Sanitation Data'!$F$28,0,10*ROW('Sanitation Data'!F178)))</f>
        <v/>
      </c>
      <c r="CV184" s="369" t="str">
        <f ca="1">+IF(OFFSET('Sanitation Data'!$F$29,0,10*ROW('Sanitation Data'!F178))="","",OFFSET('Sanitation Data'!$F$29,0,10*ROW('Sanitation Data'!F178)))</f>
        <v/>
      </c>
      <c r="CW184" s="369" t="str">
        <f ca="1">+IF(OFFSET('Sanitation Data'!$F$30,0,10*ROW('Sanitation Data'!F178))="","",OFFSET('Sanitation Data'!$F$30,0,10*ROW('Sanitation Data'!F178)))</f>
        <v/>
      </c>
      <c r="CX184" s="369" t="str">
        <f ca="1">+IF(OFFSET('Sanitation Data'!$F$31,0,10*ROW('Sanitation Data'!F178))="","",OFFSET('Sanitation Data'!$F$31,0,10*ROW('Sanitation Data'!F178)))</f>
        <v/>
      </c>
      <c r="CY184" s="369" t="str">
        <f ca="1">+IF(OFFSET('Sanitation Data'!$F$32,0,10*ROW('Sanitation Data'!F178))="","",OFFSET('Sanitation Data'!$F$32,0,10*ROW('Sanitation Data'!F178)))</f>
        <v/>
      </c>
      <c r="CZ184" s="369" t="str">
        <f ca="1">+IF(OFFSET('Sanitation Data'!$G$28,0,10*ROW('Sanitation Data'!G178))="","",OFFSET('Sanitation Data'!$G$28,0,10*ROW('Sanitation Data'!G178)))</f>
        <v/>
      </c>
      <c r="DA184" s="369" t="str">
        <f ca="1">+IF(OFFSET('Sanitation Data'!$G$29,0,10*ROW('Sanitation Data'!G178))="","",OFFSET('Sanitation Data'!$G$29,0,10*ROW('Sanitation Data'!G178)))</f>
        <v/>
      </c>
      <c r="DB184" s="369" t="str">
        <f ca="1">+IF(OFFSET('Sanitation Data'!$G$30,0,10*ROW('Sanitation Data'!G178))="","",OFFSET('Sanitation Data'!$G$30,0,10*ROW('Sanitation Data'!G178)))</f>
        <v/>
      </c>
      <c r="DC184" s="369" t="str">
        <f ca="1">+IF(OFFSET('Sanitation Data'!$G$31,0,10*ROW('Sanitation Data'!G178))="","",OFFSET('Sanitation Data'!$G$31,0,10*ROW('Sanitation Data'!G178)))</f>
        <v/>
      </c>
      <c r="DD184" s="369" t="str">
        <f ca="1">+IF(OFFSET('Sanitation Data'!$G$32,0,10*ROW('Sanitation Data'!G178))="","",OFFSET('Sanitation Data'!$G$32,0,10*ROW('Sanitation Data'!G178)))</f>
        <v/>
      </c>
      <c r="DE184" s="369" t="str">
        <f ca="1">+IF(OFFSET('Sanitation Data'!$H$28,0,10*ROW('Sanitation Data'!H178))="","",OFFSET('Sanitation Data'!$H$28,0,10*ROW('Sanitation Data'!H178)))</f>
        <v/>
      </c>
      <c r="DF184" s="369" t="str">
        <f ca="1">+IF(OFFSET('Sanitation Data'!$H$29,0,10*ROW('Sanitation Data'!H178))="","",OFFSET('Sanitation Data'!$H$29,0,10*ROW('Sanitation Data'!H178)))</f>
        <v/>
      </c>
      <c r="DG184" s="369" t="str">
        <f ca="1">+IF(OFFSET('Sanitation Data'!$H$30,0,10*ROW('Sanitation Data'!H178))="","",OFFSET('Sanitation Data'!$H$30,0,10*ROW('Sanitation Data'!H178)))</f>
        <v/>
      </c>
      <c r="DH184" s="369" t="str">
        <f ca="1">+IF(OFFSET('Sanitation Data'!$H$31,0,10*ROW('Sanitation Data'!H178))="","",OFFSET('Sanitation Data'!$H$31,0,10*ROW('Sanitation Data'!H178)))</f>
        <v/>
      </c>
      <c r="DI184" s="369" t="str">
        <f ca="1">+IF(OFFSET('Sanitation Data'!$H$32,0,10*ROW('Sanitation Data'!H178))="","",OFFSET('Sanitation Data'!$H$32,0,10*ROW('Sanitation Data'!H178)))</f>
        <v/>
      </c>
      <c r="DJ184" s="369" t="str">
        <f ca="1">+IF(OFFSET('Sanitation Data'!$I$28,0,10*ROW('Sanitation Data'!I178))="","",OFFSET('Sanitation Data'!$I$28,0,10*ROW('Sanitation Data'!I178)))</f>
        <v/>
      </c>
      <c r="DK184" s="369" t="str">
        <f ca="1">+IF(OFFSET('Sanitation Data'!$I$29,0,10*ROW('Sanitation Data'!I178))="","",OFFSET('Sanitation Data'!$I$29,0,10*ROW('Sanitation Data'!I178)))</f>
        <v/>
      </c>
      <c r="DL184" s="369" t="str">
        <f ca="1">+IF(OFFSET('Sanitation Data'!$I$30,0,10*ROW('Sanitation Data'!I178))="","",OFFSET('Sanitation Data'!$I$30,0,10*ROW('Sanitation Data'!I178)))</f>
        <v/>
      </c>
      <c r="DM184" s="369" t="str">
        <f ca="1">+IF(OFFSET('Sanitation Data'!$I$31,0,10*ROW('Sanitation Data'!I178))="","",OFFSET('Sanitation Data'!$I$31,0,10*ROW('Sanitation Data'!I178)))</f>
        <v/>
      </c>
      <c r="DN184" s="369" t="str">
        <f ca="1">+IF(OFFSET('Sanitation Data'!$I$32,0,10*ROW('Sanitation Data'!I178))="","",OFFSET('Sanitation Data'!$I$32,0,10*ROW('Sanitation Data'!I178)))</f>
        <v/>
      </c>
      <c r="DO184" s="369" t="str">
        <f ca="1">+IF(OFFSET('Hygiene Data'!$D$11,0,10*ROW('Hygiene Data'!D178))="","",OFFSET('Hygiene Data'!$D$11,0,10*ROW('Hygiene Data'!D178)))</f>
        <v/>
      </c>
      <c r="DP184" s="369" t="str">
        <f ca="1">+IF(OFFSET('Hygiene Data'!$D$12,0,10*ROW('Hygiene Data'!D178))="","",OFFSET('Hygiene Data'!$D$12,0,10*ROW('Hygiene Data'!D178)))</f>
        <v/>
      </c>
      <c r="DQ184" s="369" t="str">
        <f ca="1">+IF(OFFSET('Hygiene Data'!$D$13,0,10*ROW('Hygiene Data'!D178))="","",OFFSET('Hygiene Data'!$D$13,0,10*ROW('Hygiene Data'!D178)))</f>
        <v/>
      </c>
      <c r="DR184" s="369" t="str">
        <f ca="1">+IF(OFFSET('Hygiene Data'!$E$11,0,10*ROW('Hygiene Data'!E178))="","",OFFSET('Hygiene Data'!$E$11,0,10*ROW('Hygiene Data'!E178)))</f>
        <v/>
      </c>
      <c r="DS184" s="369" t="str">
        <f ca="1">+IF(OFFSET('Hygiene Data'!$E$12,0,10*ROW('Hygiene Data'!E178))="","",OFFSET('Hygiene Data'!$E$12,0,10*ROW('Hygiene Data'!E178)))</f>
        <v/>
      </c>
      <c r="DT184" s="369" t="str">
        <f ca="1">+IF(OFFSET('Hygiene Data'!$E$13,0,10*ROW('Hygiene Data'!E178))="","",OFFSET('Hygiene Data'!$E$13,0,10*ROW('Hygiene Data'!E178)))</f>
        <v/>
      </c>
      <c r="DU184" s="369" t="str">
        <f ca="1">+IF(OFFSET('Hygiene Data'!$F$11,0,10*ROW('Hygiene Data'!F178))="","",OFFSET('Hygiene Data'!$F$11,0,10*ROW('Hygiene Data'!F178)))</f>
        <v/>
      </c>
      <c r="DV184" s="369" t="str">
        <f ca="1">+IF(OFFSET('Hygiene Data'!$F$12,0,10*ROW('Hygiene Data'!F178))="","",OFFSET('Hygiene Data'!$F$12,0,10*ROW('Hygiene Data'!F178)))</f>
        <v/>
      </c>
      <c r="DW184" s="369" t="str">
        <f ca="1">+IF(OFFSET('Hygiene Data'!$F$13,0,10*ROW('Hygiene Data'!F178))="","",OFFSET('Hygiene Data'!$F$13,0,10*ROW('Hygiene Data'!F178)))</f>
        <v/>
      </c>
      <c r="DX184" s="369" t="str">
        <f ca="1">+IF(OFFSET('Hygiene Data'!$G$11,0,10*ROW('Hygiene Data'!G178))="","",OFFSET('Hygiene Data'!$G$11,0,10*ROW('Hygiene Data'!G178)))</f>
        <v/>
      </c>
      <c r="DY184" s="369" t="str">
        <f ca="1">+IF(OFFSET('Hygiene Data'!$G$12,0,10*ROW('Hygiene Data'!G178))="","",OFFSET('Hygiene Data'!$G$12,0,10*ROW('Hygiene Data'!G178)))</f>
        <v/>
      </c>
      <c r="DZ184" s="369" t="str">
        <f ca="1">+IF(OFFSET('Hygiene Data'!$G$13,0,10*ROW('Hygiene Data'!G178))="","",OFFSET('Hygiene Data'!$G$13,0,10*ROW('Hygiene Data'!G178)))</f>
        <v/>
      </c>
      <c r="EA184" s="369" t="str">
        <f ca="1">+IF(OFFSET('Hygiene Data'!$H$11,0,10*ROW('Hygiene Data'!H178))="","",OFFSET('Hygiene Data'!$H$11,0,10*ROW('Hygiene Data'!H178)))</f>
        <v/>
      </c>
      <c r="EB184" s="369" t="str">
        <f ca="1">+IF(OFFSET('Hygiene Data'!$H$12,0,10*ROW('Hygiene Data'!H178))="","",OFFSET('Hygiene Data'!$H$12,0,10*ROW('Hygiene Data'!H178)))</f>
        <v/>
      </c>
      <c r="EC184" s="369" t="str">
        <f ca="1">+IF(OFFSET('Hygiene Data'!$H$13,0,10*ROW('Hygiene Data'!H178))="","",OFFSET('Hygiene Data'!$H$13,0,10*ROW('Hygiene Data'!H178)))</f>
        <v/>
      </c>
      <c r="ED184" s="369" t="str">
        <f ca="1">+IF(OFFSET('Hygiene Data'!$I$11,0,10*ROW('Hygiene Data'!I178))="","",OFFSET('Hygiene Data'!$I$11,0,10*ROW('Hygiene Data'!I178)))</f>
        <v/>
      </c>
      <c r="EE184" s="369" t="str">
        <f ca="1">+IF(OFFSET('Hygiene Data'!$I$12,0,10*ROW('Hygiene Data'!I178))="","",OFFSET('Hygiene Data'!$I$12,0,10*ROW('Hygiene Data'!I178)))</f>
        <v/>
      </c>
      <c r="EF184" s="369" t="str">
        <f ca="1">+IF(OFFSET('Hygiene Data'!$I$13,0,10*ROW('Hygiene Data'!I178))="","",OFFSET('Hygiene Data'!$I$13,0,10*ROW('Hygiene Data'!I178)))</f>
        <v/>
      </c>
    </row>
    <row r="185" spans="1:136" x14ac:dyDescent="0.25">
      <c r="A185" s="478" t="str">
        <f ca="1">+IF(OFFSET('Water Data'!$B$2,0,10*ROW('Water Data'!E179))="","",OFFSET('Water Data'!$B$2,0,10*ROW('Water Data'!E179)))</f>
        <v/>
      </c>
      <c r="B185" s="47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5" t="str">
        <f t="shared" ca="1" si="2"/>
        <v/>
      </c>
      <c r="D185" s="50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9" t="str">
        <f ca="1">+IF(OFFSET('Water Data'!$D$27,0,10*ROW('Water Data'!D179))="","",OFFSET('Water Data'!$D$27,0,10*ROW('Water Data'!D179)))</f>
        <v/>
      </c>
      <c r="BT185" s="369" t="str">
        <f ca="1">+IF(OFFSET('Water Data'!$D$28,0,10*ROW('Water Data'!D179))="","",OFFSET('Water Data'!$D$28,0,10*ROW('Water Data'!D179)))</f>
        <v/>
      </c>
      <c r="BU185" s="369" t="str">
        <f ca="1">+IF(OFFSET('Water Data'!$D$29,0,10*ROW('Water Data'!D179))="","",OFFSET('Water Data'!$D$29,0,10*ROW('Water Data'!D179)))</f>
        <v/>
      </c>
      <c r="BV185" s="369" t="str">
        <f ca="1">+IF(OFFSET('Water Data'!$E$27,0,10*ROW('Water Data'!E179))="","",OFFSET('Water Data'!$E$27,0,10*ROW('Water Data'!E179)))</f>
        <v/>
      </c>
      <c r="BW185" s="369" t="str">
        <f ca="1">+IF(OFFSET('Water Data'!$E$28,0,10*ROW('Water Data'!E179))="","",OFFSET('Water Data'!$E$28,0,10*ROW('Water Data'!E179)))</f>
        <v/>
      </c>
      <c r="BX185" s="369" t="str">
        <f ca="1">+IF(OFFSET('Water Data'!$E$29,0,10*ROW('Water Data'!E179))="","",OFFSET('Water Data'!$E$29,0,10*ROW('Water Data'!E179)))</f>
        <v/>
      </c>
      <c r="BY185" s="369" t="str">
        <f ca="1">+IF(OFFSET('Water Data'!$F$27,0,10*ROW('Water Data'!F179))="","",OFFSET('Water Data'!$F$27,0,10*ROW('Water Data'!F179)))</f>
        <v/>
      </c>
      <c r="BZ185" s="369" t="str">
        <f ca="1">+IF(OFFSET('Water Data'!$F$28,0,10*ROW('Water Data'!F179))="","",OFFSET('Water Data'!$F$28,0,10*ROW('Water Data'!F179)))</f>
        <v/>
      </c>
      <c r="CA185" s="369" t="str">
        <f ca="1">+IF(OFFSET('Water Data'!$F$29,0,10*ROW('Water Data'!F179))="","",OFFSET('Water Data'!$F$29,0,10*ROW('Water Data'!F179)))</f>
        <v/>
      </c>
      <c r="CB185" s="369" t="str">
        <f ca="1">+IF(OFFSET('Water Data'!$G$27,0,10*ROW('Water Data'!G179))="","",OFFSET('Water Data'!$G$27,0,10*ROW('Water Data'!G179)))</f>
        <v/>
      </c>
      <c r="CC185" s="369" t="str">
        <f ca="1">+IF(OFFSET('Water Data'!$G$28,0,10*ROW('Water Data'!G179))="","",OFFSET('Water Data'!$G$28,0,10*ROW('Water Data'!G179)))</f>
        <v/>
      </c>
      <c r="CD185" s="369" t="str">
        <f ca="1">+IF(OFFSET('Water Data'!$G$29,0,10*ROW('Water Data'!G179))="","",OFFSET('Water Data'!$G$29,0,10*ROW('Water Data'!G179)))</f>
        <v/>
      </c>
      <c r="CE185" s="369" t="str">
        <f ca="1">+IF(OFFSET('Water Data'!$H$27,0,10*ROW('Water Data'!H179))="","",OFFSET('Water Data'!$H$27,0,10*ROW('Water Data'!H179)))</f>
        <v/>
      </c>
      <c r="CF185" s="369" t="str">
        <f ca="1">+IF(OFFSET('Water Data'!$H$28,0,10*ROW('Water Data'!H179))="","",OFFSET('Water Data'!$H$28,0,10*ROW('Water Data'!H179)))</f>
        <v/>
      </c>
      <c r="CG185" s="369" t="str">
        <f ca="1">+IF(OFFSET('Water Data'!$H$29,0,10*ROW('Water Data'!H179))="","",OFFSET('Water Data'!$H$29,0,10*ROW('Water Data'!H179)))</f>
        <v/>
      </c>
      <c r="CH185" s="369" t="str">
        <f ca="1">+IF(OFFSET('Water Data'!$I$27,0,10*ROW('Water Data'!I179))="","",OFFSET('Water Data'!$I$27,0,10*ROW('Water Data'!I179)))</f>
        <v/>
      </c>
      <c r="CI185" s="369" t="str">
        <f ca="1">+IF(OFFSET('Water Data'!$I$28,0,10*ROW('Water Data'!I179))="","",OFFSET('Water Data'!$I$28,0,10*ROW('Water Data'!I179)))</f>
        <v/>
      </c>
      <c r="CJ185" s="369" t="str">
        <f ca="1">+IF(OFFSET('Water Data'!$I$29,0,10*ROW('Water Data'!I179))="","",OFFSET('Water Data'!$I$29,0,10*ROW('Water Data'!I179)))</f>
        <v/>
      </c>
      <c r="CK185" s="369" t="str">
        <f ca="1">+IF(OFFSET('Sanitation Data'!$D$28,0,10*ROW('Sanitation Data'!D179))="","",OFFSET('Sanitation Data'!$D$28,0,10*ROW('Sanitation Data'!D179)))</f>
        <v/>
      </c>
      <c r="CL185" s="369" t="str">
        <f ca="1">+IF(OFFSET('Sanitation Data'!$D$29,0,10*ROW('Sanitation Data'!D179))="","",OFFSET('Sanitation Data'!$D$29,0,10*ROW('Sanitation Data'!D179)))</f>
        <v/>
      </c>
      <c r="CM185" s="369" t="str">
        <f ca="1">+IF(OFFSET('Sanitation Data'!$D$30,0,10*ROW('Sanitation Data'!D179))="","",OFFSET('Sanitation Data'!$D$30,0,10*ROW('Sanitation Data'!D179)))</f>
        <v/>
      </c>
      <c r="CN185" s="369" t="str">
        <f ca="1">+IF(OFFSET('Sanitation Data'!$D$31,0,10*ROW('Sanitation Data'!D179))="","",OFFSET('Sanitation Data'!$D$31,0,10*ROW('Sanitation Data'!D179)))</f>
        <v/>
      </c>
      <c r="CO185" s="369" t="str">
        <f ca="1">+IF(OFFSET('Sanitation Data'!$D$32,0,10*ROW('Sanitation Data'!D179))="","",OFFSET('Sanitation Data'!$D$32,0,10*ROW('Sanitation Data'!D179)))</f>
        <v/>
      </c>
      <c r="CP185" s="369" t="str">
        <f ca="1">+IF(OFFSET('Sanitation Data'!$E$28,0,10*ROW('Sanitation Data'!E179))="","",OFFSET('Sanitation Data'!$E$28,0,10*ROW('Sanitation Data'!E179)))</f>
        <v/>
      </c>
      <c r="CQ185" s="369" t="str">
        <f ca="1">+IF(OFFSET('Sanitation Data'!$E$29,0,10*ROW('Sanitation Data'!E179))="","",OFFSET('Sanitation Data'!$E$29,0,10*ROW('Sanitation Data'!E179)))</f>
        <v/>
      </c>
      <c r="CR185" s="369" t="str">
        <f ca="1">+IF(OFFSET('Sanitation Data'!$E$30,0,10*ROW('Sanitation Data'!E179))="","",OFFSET('Sanitation Data'!$E$30,0,10*ROW('Sanitation Data'!E179)))</f>
        <v/>
      </c>
      <c r="CS185" s="369" t="str">
        <f ca="1">+IF(OFFSET('Sanitation Data'!$E$31,0,10*ROW('Sanitation Data'!E179))="","",OFFSET('Sanitation Data'!$E$31,0,10*ROW('Sanitation Data'!E179)))</f>
        <v/>
      </c>
      <c r="CT185" s="369" t="str">
        <f ca="1">+IF(OFFSET('Sanitation Data'!$E$32,0,10*ROW('Sanitation Data'!E179))="","",OFFSET('Sanitation Data'!$E$32,0,10*ROW('Sanitation Data'!E179)))</f>
        <v/>
      </c>
      <c r="CU185" s="369" t="str">
        <f ca="1">+IF(OFFSET('Sanitation Data'!$F$28,0,10*ROW('Sanitation Data'!F179))="","",OFFSET('Sanitation Data'!$F$28,0,10*ROW('Sanitation Data'!F179)))</f>
        <v/>
      </c>
      <c r="CV185" s="369" t="str">
        <f ca="1">+IF(OFFSET('Sanitation Data'!$F$29,0,10*ROW('Sanitation Data'!F179))="","",OFFSET('Sanitation Data'!$F$29,0,10*ROW('Sanitation Data'!F179)))</f>
        <v/>
      </c>
      <c r="CW185" s="369" t="str">
        <f ca="1">+IF(OFFSET('Sanitation Data'!$F$30,0,10*ROW('Sanitation Data'!F179))="","",OFFSET('Sanitation Data'!$F$30,0,10*ROW('Sanitation Data'!F179)))</f>
        <v/>
      </c>
      <c r="CX185" s="369" t="str">
        <f ca="1">+IF(OFFSET('Sanitation Data'!$F$31,0,10*ROW('Sanitation Data'!F179))="","",OFFSET('Sanitation Data'!$F$31,0,10*ROW('Sanitation Data'!F179)))</f>
        <v/>
      </c>
      <c r="CY185" s="369" t="str">
        <f ca="1">+IF(OFFSET('Sanitation Data'!$F$32,0,10*ROW('Sanitation Data'!F179))="","",OFFSET('Sanitation Data'!$F$32,0,10*ROW('Sanitation Data'!F179)))</f>
        <v/>
      </c>
      <c r="CZ185" s="369" t="str">
        <f ca="1">+IF(OFFSET('Sanitation Data'!$G$28,0,10*ROW('Sanitation Data'!G179))="","",OFFSET('Sanitation Data'!$G$28,0,10*ROW('Sanitation Data'!G179)))</f>
        <v/>
      </c>
      <c r="DA185" s="369" t="str">
        <f ca="1">+IF(OFFSET('Sanitation Data'!$G$29,0,10*ROW('Sanitation Data'!G179))="","",OFFSET('Sanitation Data'!$G$29,0,10*ROW('Sanitation Data'!G179)))</f>
        <v/>
      </c>
      <c r="DB185" s="369" t="str">
        <f ca="1">+IF(OFFSET('Sanitation Data'!$G$30,0,10*ROW('Sanitation Data'!G179))="","",OFFSET('Sanitation Data'!$G$30,0,10*ROW('Sanitation Data'!G179)))</f>
        <v/>
      </c>
      <c r="DC185" s="369" t="str">
        <f ca="1">+IF(OFFSET('Sanitation Data'!$G$31,0,10*ROW('Sanitation Data'!G179))="","",OFFSET('Sanitation Data'!$G$31,0,10*ROW('Sanitation Data'!G179)))</f>
        <v/>
      </c>
      <c r="DD185" s="369" t="str">
        <f ca="1">+IF(OFFSET('Sanitation Data'!$G$32,0,10*ROW('Sanitation Data'!G179))="","",OFFSET('Sanitation Data'!$G$32,0,10*ROW('Sanitation Data'!G179)))</f>
        <v/>
      </c>
      <c r="DE185" s="369" t="str">
        <f ca="1">+IF(OFFSET('Sanitation Data'!$H$28,0,10*ROW('Sanitation Data'!H179))="","",OFFSET('Sanitation Data'!$H$28,0,10*ROW('Sanitation Data'!H179)))</f>
        <v/>
      </c>
      <c r="DF185" s="369" t="str">
        <f ca="1">+IF(OFFSET('Sanitation Data'!$H$29,0,10*ROW('Sanitation Data'!H179))="","",OFFSET('Sanitation Data'!$H$29,0,10*ROW('Sanitation Data'!H179)))</f>
        <v/>
      </c>
      <c r="DG185" s="369" t="str">
        <f ca="1">+IF(OFFSET('Sanitation Data'!$H$30,0,10*ROW('Sanitation Data'!H179))="","",OFFSET('Sanitation Data'!$H$30,0,10*ROW('Sanitation Data'!H179)))</f>
        <v/>
      </c>
      <c r="DH185" s="369" t="str">
        <f ca="1">+IF(OFFSET('Sanitation Data'!$H$31,0,10*ROW('Sanitation Data'!H179))="","",OFFSET('Sanitation Data'!$H$31,0,10*ROW('Sanitation Data'!H179)))</f>
        <v/>
      </c>
      <c r="DI185" s="369" t="str">
        <f ca="1">+IF(OFFSET('Sanitation Data'!$H$32,0,10*ROW('Sanitation Data'!H179))="","",OFFSET('Sanitation Data'!$H$32,0,10*ROW('Sanitation Data'!H179)))</f>
        <v/>
      </c>
      <c r="DJ185" s="369" t="str">
        <f ca="1">+IF(OFFSET('Sanitation Data'!$I$28,0,10*ROW('Sanitation Data'!I179))="","",OFFSET('Sanitation Data'!$I$28,0,10*ROW('Sanitation Data'!I179)))</f>
        <v/>
      </c>
      <c r="DK185" s="369" t="str">
        <f ca="1">+IF(OFFSET('Sanitation Data'!$I$29,0,10*ROW('Sanitation Data'!I179))="","",OFFSET('Sanitation Data'!$I$29,0,10*ROW('Sanitation Data'!I179)))</f>
        <v/>
      </c>
      <c r="DL185" s="369" t="str">
        <f ca="1">+IF(OFFSET('Sanitation Data'!$I$30,0,10*ROW('Sanitation Data'!I179))="","",OFFSET('Sanitation Data'!$I$30,0,10*ROW('Sanitation Data'!I179)))</f>
        <v/>
      </c>
      <c r="DM185" s="369" t="str">
        <f ca="1">+IF(OFFSET('Sanitation Data'!$I$31,0,10*ROW('Sanitation Data'!I179))="","",OFFSET('Sanitation Data'!$I$31,0,10*ROW('Sanitation Data'!I179)))</f>
        <v/>
      </c>
      <c r="DN185" s="369" t="str">
        <f ca="1">+IF(OFFSET('Sanitation Data'!$I$32,0,10*ROW('Sanitation Data'!I179))="","",OFFSET('Sanitation Data'!$I$32,0,10*ROW('Sanitation Data'!I179)))</f>
        <v/>
      </c>
      <c r="DO185" s="369" t="str">
        <f ca="1">+IF(OFFSET('Hygiene Data'!$D$11,0,10*ROW('Hygiene Data'!D179))="","",OFFSET('Hygiene Data'!$D$11,0,10*ROW('Hygiene Data'!D179)))</f>
        <v/>
      </c>
      <c r="DP185" s="369" t="str">
        <f ca="1">+IF(OFFSET('Hygiene Data'!$D$12,0,10*ROW('Hygiene Data'!D179))="","",OFFSET('Hygiene Data'!$D$12,0,10*ROW('Hygiene Data'!D179)))</f>
        <v/>
      </c>
      <c r="DQ185" s="369" t="str">
        <f ca="1">+IF(OFFSET('Hygiene Data'!$D$13,0,10*ROW('Hygiene Data'!D179))="","",OFFSET('Hygiene Data'!$D$13,0,10*ROW('Hygiene Data'!D179)))</f>
        <v/>
      </c>
      <c r="DR185" s="369" t="str">
        <f ca="1">+IF(OFFSET('Hygiene Data'!$E$11,0,10*ROW('Hygiene Data'!E179))="","",OFFSET('Hygiene Data'!$E$11,0,10*ROW('Hygiene Data'!E179)))</f>
        <v/>
      </c>
      <c r="DS185" s="369" t="str">
        <f ca="1">+IF(OFFSET('Hygiene Data'!$E$12,0,10*ROW('Hygiene Data'!E179))="","",OFFSET('Hygiene Data'!$E$12,0,10*ROW('Hygiene Data'!E179)))</f>
        <v/>
      </c>
      <c r="DT185" s="369" t="str">
        <f ca="1">+IF(OFFSET('Hygiene Data'!$E$13,0,10*ROW('Hygiene Data'!E179))="","",OFFSET('Hygiene Data'!$E$13,0,10*ROW('Hygiene Data'!E179)))</f>
        <v/>
      </c>
      <c r="DU185" s="369" t="str">
        <f ca="1">+IF(OFFSET('Hygiene Data'!$F$11,0,10*ROW('Hygiene Data'!F179))="","",OFFSET('Hygiene Data'!$F$11,0,10*ROW('Hygiene Data'!F179)))</f>
        <v/>
      </c>
      <c r="DV185" s="369" t="str">
        <f ca="1">+IF(OFFSET('Hygiene Data'!$F$12,0,10*ROW('Hygiene Data'!F179))="","",OFFSET('Hygiene Data'!$F$12,0,10*ROW('Hygiene Data'!F179)))</f>
        <v/>
      </c>
      <c r="DW185" s="369" t="str">
        <f ca="1">+IF(OFFSET('Hygiene Data'!$F$13,0,10*ROW('Hygiene Data'!F179))="","",OFFSET('Hygiene Data'!$F$13,0,10*ROW('Hygiene Data'!F179)))</f>
        <v/>
      </c>
      <c r="DX185" s="369" t="str">
        <f ca="1">+IF(OFFSET('Hygiene Data'!$G$11,0,10*ROW('Hygiene Data'!G179))="","",OFFSET('Hygiene Data'!$G$11,0,10*ROW('Hygiene Data'!G179)))</f>
        <v/>
      </c>
      <c r="DY185" s="369" t="str">
        <f ca="1">+IF(OFFSET('Hygiene Data'!$G$12,0,10*ROW('Hygiene Data'!G179))="","",OFFSET('Hygiene Data'!$G$12,0,10*ROW('Hygiene Data'!G179)))</f>
        <v/>
      </c>
      <c r="DZ185" s="369" t="str">
        <f ca="1">+IF(OFFSET('Hygiene Data'!$G$13,0,10*ROW('Hygiene Data'!G179))="","",OFFSET('Hygiene Data'!$G$13,0,10*ROW('Hygiene Data'!G179)))</f>
        <v/>
      </c>
      <c r="EA185" s="369" t="str">
        <f ca="1">+IF(OFFSET('Hygiene Data'!$H$11,0,10*ROW('Hygiene Data'!H179))="","",OFFSET('Hygiene Data'!$H$11,0,10*ROW('Hygiene Data'!H179)))</f>
        <v/>
      </c>
      <c r="EB185" s="369" t="str">
        <f ca="1">+IF(OFFSET('Hygiene Data'!$H$12,0,10*ROW('Hygiene Data'!H179))="","",OFFSET('Hygiene Data'!$H$12,0,10*ROW('Hygiene Data'!H179)))</f>
        <v/>
      </c>
      <c r="EC185" s="369" t="str">
        <f ca="1">+IF(OFFSET('Hygiene Data'!$H$13,0,10*ROW('Hygiene Data'!H179))="","",OFFSET('Hygiene Data'!$H$13,0,10*ROW('Hygiene Data'!H179)))</f>
        <v/>
      </c>
      <c r="ED185" s="369" t="str">
        <f ca="1">+IF(OFFSET('Hygiene Data'!$I$11,0,10*ROW('Hygiene Data'!I179))="","",OFFSET('Hygiene Data'!$I$11,0,10*ROW('Hygiene Data'!I179)))</f>
        <v/>
      </c>
      <c r="EE185" s="369" t="str">
        <f ca="1">+IF(OFFSET('Hygiene Data'!$I$12,0,10*ROW('Hygiene Data'!I179))="","",OFFSET('Hygiene Data'!$I$12,0,10*ROW('Hygiene Data'!I179)))</f>
        <v/>
      </c>
      <c r="EF185" s="369" t="str">
        <f ca="1">+IF(OFFSET('Hygiene Data'!$I$13,0,10*ROW('Hygiene Data'!I179))="","",OFFSET('Hygiene Data'!$I$13,0,10*ROW('Hygiene Data'!I179)))</f>
        <v/>
      </c>
    </row>
    <row r="186" spans="1:136" x14ac:dyDescent="0.25">
      <c r="A186" s="478" t="str">
        <f ca="1">+IF(OFFSET('Water Data'!$B$2,0,10*ROW('Water Data'!E180))="","",OFFSET('Water Data'!$B$2,0,10*ROW('Water Data'!E180)))</f>
        <v/>
      </c>
      <c r="B186" s="47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5" t="str">
        <f t="shared" ca="1" si="2"/>
        <v/>
      </c>
      <c r="D186" s="50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9" t="str">
        <f ca="1">+IF(OFFSET('Water Data'!$D$27,0,10*ROW('Water Data'!D180))="","",OFFSET('Water Data'!$D$27,0,10*ROW('Water Data'!D180)))</f>
        <v/>
      </c>
      <c r="BT186" s="369" t="str">
        <f ca="1">+IF(OFFSET('Water Data'!$D$28,0,10*ROW('Water Data'!D180))="","",OFFSET('Water Data'!$D$28,0,10*ROW('Water Data'!D180)))</f>
        <v/>
      </c>
      <c r="BU186" s="369" t="str">
        <f ca="1">+IF(OFFSET('Water Data'!$D$29,0,10*ROW('Water Data'!D180))="","",OFFSET('Water Data'!$D$29,0,10*ROW('Water Data'!D180)))</f>
        <v/>
      </c>
      <c r="BV186" s="369" t="str">
        <f ca="1">+IF(OFFSET('Water Data'!$E$27,0,10*ROW('Water Data'!E180))="","",OFFSET('Water Data'!$E$27,0,10*ROW('Water Data'!E180)))</f>
        <v/>
      </c>
      <c r="BW186" s="369" t="str">
        <f ca="1">+IF(OFFSET('Water Data'!$E$28,0,10*ROW('Water Data'!E180))="","",OFFSET('Water Data'!$E$28,0,10*ROW('Water Data'!E180)))</f>
        <v/>
      </c>
      <c r="BX186" s="369" t="str">
        <f ca="1">+IF(OFFSET('Water Data'!$E$29,0,10*ROW('Water Data'!E180))="","",OFFSET('Water Data'!$E$29,0,10*ROW('Water Data'!E180)))</f>
        <v/>
      </c>
      <c r="BY186" s="369" t="str">
        <f ca="1">+IF(OFFSET('Water Data'!$F$27,0,10*ROW('Water Data'!F180))="","",OFFSET('Water Data'!$F$27,0,10*ROW('Water Data'!F180)))</f>
        <v/>
      </c>
      <c r="BZ186" s="369" t="str">
        <f ca="1">+IF(OFFSET('Water Data'!$F$28,0,10*ROW('Water Data'!F180))="","",OFFSET('Water Data'!$F$28,0,10*ROW('Water Data'!F180)))</f>
        <v/>
      </c>
      <c r="CA186" s="369" t="str">
        <f ca="1">+IF(OFFSET('Water Data'!$F$29,0,10*ROW('Water Data'!F180))="","",OFFSET('Water Data'!$F$29,0,10*ROW('Water Data'!F180)))</f>
        <v/>
      </c>
      <c r="CB186" s="369" t="str">
        <f ca="1">+IF(OFFSET('Water Data'!$G$27,0,10*ROW('Water Data'!G180))="","",OFFSET('Water Data'!$G$27,0,10*ROW('Water Data'!G180)))</f>
        <v/>
      </c>
      <c r="CC186" s="369" t="str">
        <f ca="1">+IF(OFFSET('Water Data'!$G$28,0,10*ROW('Water Data'!G180))="","",OFFSET('Water Data'!$G$28,0,10*ROW('Water Data'!G180)))</f>
        <v/>
      </c>
      <c r="CD186" s="369" t="str">
        <f ca="1">+IF(OFFSET('Water Data'!$G$29,0,10*ROW('Water Data'!G180))="","",OFFSET('Water Data'!$G$29,0,10*ROW('Water Data'!G180)))</f>
        <v/>
      </c>
      <c r="CE186" s="369" t="str">
        <f ca="1">+IF(OFFSET('Water Data'!$H$27,0,10*ROW('Water Data'!H180))="","",OFFSET('Water Data'!$H$27,0,10*ROW('Water Data'!H180)))</f>
        <v/>
      </c>
      <c r="CF186" s="369" t="str">
        <f ca="1">+IF(OFFSET('Water Data'!$H$28,0,10*ROW('Water Data'!H180))="","",OFFSET('Water Data'!$H$28,0,10*ROW('Water Data'!H180)))</f>
        <v/>
      </c>
      <c r="CG186" s="369" t="str">
        <f ca="1">+IF(OFFSET('Water Data'!$H$29,0,10*ROW('Water Data'!H180))="","",OFFSET('Water Data'!$H$29,0,10*ROW('Water Data'!H180)))</f>
        <v/>
      </c>
      <c r="CH186" s="369" t="str">
        <f ca="1">+IF(OFFSET('Water Data'!$I$27,0,10*ROW('Water Data'!I180))="","",OFFSET('Water Data'!$I$27,0,10*ROW('Water Data'!I180)))</f>
        <v/>
      </c>
      <c r="CI186" s="369" t="str">
        <f ca="1">+IF(OFFSET('Water Data'!$I$28,0,10*ROW('Water Data'!I180))="","",OFFSET('Water Data'!$I$28,0,10*ROW('Water Data'!I180)))</f>
        <v/>
      </c>
      <c r="CJ186" s="369" t="str">
        <f ca="1">+IF(OFFSET('Water Data'!$I$29,0,10*ROW('Water Data'!I180))="","",OFFSET('Water Data'!$I$29,0,10*ROW('Water Data'!I180)))</f>
        <v/>
      </c>
      <c r="CK186" s="369" t="str">
        <f ca="1">+IF(OFFSET('Sanitation Data'!$D$28,0,10*ROW('Sanitation Data'!D180))="","",OFFSET('Sanitation Data'!$D$28,0,10*ROW('Sanitation Data'!D180)))</f>
        <v/>
      </c>
      <c r="CL186" s="369" t="str">
        <f ca="1">+IF(OFFSET('Sanitation Data'!$D$29,0,10*ROW('Sanitation Data'!D180))="","",OFFSET('Sanitation Data'!$D$29,0,10*ROW('Sanitation Data'!D180)))</f>
        <v/>
      </c>
      <c r="CM186" s="369" t="str">
        <f ca="1">+IF(OFFSET('Sanitation Data'!$D$30,0,10*ROW('Sanitation Data'!D180))="","",OFFSET('Sanitation Data'!$D$30,0,10*ROW('Sanitation Data'!D180)))</f>
        <v/>
      </c>
      <c r="CN186" s="369" t="str">
        <f ca="1">+IF(OFFSET('Sanitation Data'!$D$31,0,10*ROW('Sanitation Data'!D180))="","",OFFSET('Sanitation Data'!$D$31,0,10*ROW('Sanitation Data'!D180)))</f>
        <v/>
      </c>
      <c r="CO186" s="369" t="str">
        <f ca="1">+IF(OFFSET('Sanitation Data'!$D$32,0,10*ROW('Sanitation Data'!D180))="","",OFFSET('Sanitation Data'!$D$32,0,10*ROW('Sanitation Data'!D180)))</f>
        <v/>
      </c>
      <c r="CP186" s="369" t="str">
        <f ca="1">+IF(OFFSET('Sanitation Data'!$E$28,0,10*ROW('Sanitation Data'!E180))="","",OFFSET('Sanitation Data'!$E$28,0,10*ROW('Sanitation Data'!E180)))</f>
        <v/>
      </c>
      <c r="CQ186" s="369" t="str">
        <f ca="1">+IF(OFFSET('Sanitation Data'!$E$29,0,10*ROW('Sanitation Data'!E180))="","",OFFSET('Sanitation Data'!$E$29,0,10*ROW('Sanitation Data'!E180)))</f>
        <v/>
      </c>
      <c r="CR186" s="369" t="str">
        <f ca="1">+IF(OFFSET('Sanitation Data'!$E$30,0,10*ROW('Sanitation Data'!E180))="","",OFFSET('Sanitation Data'!$E$30,0,10*ROW('Sanitation Data'!E180)))</f>
        <v/>
      </c>
      <c r="CS186" s="369" t="str">
        <f ca="1">+IF(OFFSET('Sanitation Data'!$E$31,0,10*ROW('Sanitation Data'!E180))="","",OFFSET('Sanitation Data'!$E$31,0,10*ROW('Sanitation Data'!E180)))</f>
        <v/>
      </c>
      <c r="CT186" s="369" t="str">
        <f ca="1">+IF(OFFSET('Sanitation Data'!$E$32,0,10*ROW('Sanitation Data'!E180))="","",OFFSET('Sanitation Data'!$E$32,0,10*ROW('Sanitation Data'!E180)))</f>
        <v/>
      </c>
      <c r="CU186" s="369" t="str">
        <f ca="1">+IF(OFFSET('Sanitation Data'!$F$28,0,10*ROW('Sanitation Data'!F180))="","",OFFSET('Sanitation Data'!$F$28,0,10*ROW('Sanitation Data'!F180)))</f>
        <v/>
      </c>
      <c r="CV186" s="369" t="str">
        <f ca="1">+IF(OFFSET('Sanitation Data'!$F$29,0,10*ROW('Sanitation Data'!F180))="","",OFFSET('Sanitation Data'!$F$29,0,10*ROW('Sanitation Data'!F180)))</f>
        <v/>
      </c>
      <c r="CW186" s="369" t="str">
        <f ca="1">+IF(OFFSET('Sanitation Data'!$F$30,0,10*ROW('Sanitation Data'!F180))="","",OFFSET('Sanitation Data'!$F$30,0,10*ROW('Sanitation Data'!F180)))</f>
        <v/>
      </c>
      <c r="CX186" s="369" t="str">
        <f ca="1">+IF(OFFSET('Sanitation Data'!$F$31,0,10*ROW('Sanitation Data'!F180))="","",OFFSET('Sanitation Data'!$F$31,0,10*ROW('Sanitation Data'!F180)))</f>
        <v/>
      </c>
      <c r="CY186" s="369" t="str">
        <f ca="1">+IF(OFFSET('Sanitation Data'!$F$32,0,10*ROW('Sanitation Data'!F180))="","",OFFSET('Sanitation Data'!$F$32,0,10*ROW('Sanitation Data'!F180)))</f>
        <v/>
      </c>
      <c r="CZ186" s="369" t="str">
        <f ca="1">+IF(OFFSET('Sanitation Data'!$G$28,0,10*ROW('Sanitation Data'!G180))="","",OFFSET('Sanitation Data'!$G$28,0,10*ROW('Sanitation Data'!G180)))</f>
        <v/>
      </c>
      <c r="DA186" s="369" t="str">
        <f ca="1">+IF(OFFSET('Sanitation Data'!$G$29,0,10*ROW('Sanitation Data'!G180))="","",OFFSET('Sanitation Data'!$G$29,0,10*ROW('Sanitation Data'!G180)))</f>
        <v/>
      </c>
      <c r="DB186" s="369" t="str">
        <f ca="1">+IF(OFFSET('Sanitation Data'!$G$30,0,10*ROW('Sanitation Data'!G180))="","",OFFSET('Sanitation Data'!$G$30,0,10*ROW('Sanitation Data'!G180)))</f>
        <v/>
      </c>
      <c r="DC186" s="369" t="str">
        <f ca="1">+IF(OFFSET('Sanitation Data'!$G$31,0,10*ROW('Sanitation Data'!G180))="","",OFFSET('Sanitation Data'!$G$31,0,10*ROW('Sanitation Data'!G180)))</f>
        <v/>
      </c>
      <c r="DD186" s="369" t="str">
        <f ca="1">+IF(OFFSET('Sanitation Data'!$G$32,0,10*ROW('Sanitation Data'!G180))="","",OFFSET('Sanitation Data'!$G$32,0,10*ROW('Sanitation Data'!G180)))</f>
        <v/>
      </c>
      <c r="DE186" s="369" t="str">
        <f ca="1">+IF(OFFSET('Sanitation Data'!$H$28,0,10*ROW('Sanitation Data'!H180))="","",OFFSET('Sanitation Data'!$H$28,0,10*ROW('Sanitation Data'!H180)))</f>
        <v/>
      </c>
      <c r="DF186" s="369" t="str">
        <f ca="1">+IF(OFFSET('Sanitation Data'!$H$29,0,10*ROW('Sanitation Data'!H180))="","",OFFSET('Sanitation Data'!$H$29,0,10*ROW('Sanitation Data'!H180)))</f>
        <v/>
      </c>
      <c r="DG186" s="369" t="str">
        <f ca="1">+IF(OFFSET('Sanitation Data'!$H$30,0,10*ROW('Sanitation Data'!H180))="","",OFFSET('Sanitation Data'!$H$30,0,10*ROW('Sanitation Data'!H180)))</f>
        <v/>
      </c>
      <c r="DH186" s="369" t="str">
        <f ca="1">+IF(OFFSET('Sanitation Data'!$H$31,0,10*ROW('Sanitation Data'!H180))="","",OFFSET('Sanitation Data'!$H$31,0,10*ROW('Sanitation Data'!H180)))</f>
        <v/>
      </c>
      <c r="DI186" s="369" t="str">
        <f ca="1">+IF(OFFSET('Sanitation Data'!$H$32,0,10*ROW('Sanitation Data'!H180))="","",OFFSET('Sanitation Data'!$H$32,0,10*ROW('Sanitation Data'!H180)))</f>
        <v/>
      </c>
      <c r="DJ186" s="369" t="str">
        <f ca="1">+IF(OFFSET('Sanitation Data'!$I$28,0,10*ROW('Sanitation Data'!I180))="","",OFFSET('Sanitation Data'!$I$28,0,10*ROW('Sanitation Data'!I180)))</f>
        <v/>
      </c>
      <c r="DK186" s="369" t="str">
        <f ca="1">+IF(OFFSET('Sanitation Data'!$I$29,0,10*ROW('Sanitation Data'!I180))="","",OFFSET('Sanitation Data'!$I$29,0,10*ROW('Sanitation Data'!I180)))</f>
        <v/>
      </c>
      <c r="DL186" s="369" t="str">
        <f ca="1">+IF(OFFSET('Sanitation Data'!$I$30,0,10*ROW('Sanitation Data'!I180))="","",OFFSET('Sanitation Data'!$I$30,0,10*ROW('Sanitation Data'!I180)))</f>
        <v/>
      </c>
      <c r="DM186" s="369" t="str">
        <f ca="1">+IF(OFFSET('Sanitation Data'!$I$31,0,10*ROW('Sanitation Data'!I180))="","",OFFSET('Sanitation Data'!$I$31,0,10*ROW('Sanitation Data'!I180)))</f>
        <v/>
      </c>
      <c r="DN186" s="369" t="str">
        <f ca="1">+IF(OFFSET('Sanitation Data'!$I$32,0,10*ROW('Sanitation Data'!I180))="","",OFFSET('Sanitation Data'!$I$32,0,10*ROW('Sanitation Data'!I180)))</f>
        <v/>
      </c>
      <c r="DO186" s="369" t="str">
        <f ca="1">+IF(OFFSET('Hygiene Data'!$D$11,0,10*ROW('Hygiene Data'!D180))="","",OFFSET('Hygiene Data'!$D$11,0,10*ROW('Hygiene Data'!D180)))</f>
        <v/>
      </c>
      <c r="DP186" s="369" t="str">
        <f ca="1">+IF(OFFSET('Hygiene Data'!$D$12,0,10*ROW('Hygiene Data'!D180))="","",OFFSET('Hygiene Data'!$D$12,0,10*ROW('Hygiene Data'!D180)))</f>
        <v/>
      </c>
      <c r="DQ186" s="369" t="str">
        <f ca="1">+IF(OFFSET('Hygiene Data'!$D$13,0,10*ROW('Hygiene Data'!D180))="","",OFFSET('Hygiene Data'!$D$13,0,10*ROW('Hygiene Data'!D180)))</f>
        <v/>
      </c>
      <c r="DR186" s="369" t="str">
        <f ca="1">+IF(OFFSET('Hygiene Data'!$E$11,0,10*ROW('Hygiene Data'!E180))="","",OFFSET('Hygiene Data'!$E$11,0,10*ROW('Hygiene Data'!E180)))</f>
        <v/>
      </c>
      <c r="DS186" s="369" t="str">
        <f ca="1">+IF(OFFSET('Hygiene Data'!$E$12,0,10*ROW('Hygiene Data'!E180))="","",OFFSET('Hygiene Data'!$E$12,0,10*ROW('Hygiene Data'!E180)))</f>
        <v/>
      </c>
      <c r="DT186" s="369" t="str">
        <f ca="1">+IF(OFFSET('Hygiene Data'!$E$13,0,10*ROW('Hygiene Data'!E180))="","",OFFSET('Hygiene Data'!$E$13,0,10*ROW('Hygiene Data'!E180)))</f>
        <v/>
      </c>
      <c r="DU186" s="369" t="str">
        <f ca="1">+IF(OFFSET('Hygiene Data'!$F$11,0,10*ROW('Hygiene Data'!F180))="","",OFFSET('Hygiene Data'!$F$11,0,10*ROW('Hygiene Data'!F180)))</f>
        <v/>
      </c>
      <c r="DV186" s="369" t="str">
        <f ca="1">+IF(OFFSET('Hygiene Data'!$F$12,0,10*ROW('Hygiene Data'!F180))="","",OFFSET('Hygiene Data'!$F$12,0,10*ROW('Hygiene Data'!F180)))</f>
        <v/>
      </c>
      <c r="DW186" s="369" t="str">
        <f ca="1">+IF(OFFSET('Hygiene Data'!$F$13,0,10*ROW('Hygiene Data'!F180))="","",OFFSET('Hygiene Data'!$F$13,0,10*ROW('Hygiene Data'!F180)))</f>
        <v/>
      </c>
      <c r="DX186" s="369" t="str">
        <f ca="1">+IF(OFFSET('Hygiene Data'!$G$11,0,10*ROW('Hygiene Data'!G180))="","",OFFSET('Hygiene Data'!$G$11,0,10*ROW('Hygiene Data'!G180)))</f>
        <v/>
      </c>
      <c r="DY186" s="369" t="str">
        <f ca="1">+IF(OFFSET('Hygiene Data'!$G$12,0,10*ROW('Hygiene Data'!G180))="","",OFFSET('Hygiene Data'!$G$12,0,10*ROW('Hygiene Data'!G180)))</f>
        <v/>
      </c>
      <c r="DZ186" s="369" t="str">
        <f ca="1">+IF(OFFSET('Hygiene Data'!$G$13,0,10*ROW('Hygiene Data'!G180))="","",OFFSET('Hygiene Data'!$G$13,0,10*ROW('Hygiene Data'!G180)))</f>
        <v/>
      </c>
      <c r="EA186" s="369" t="str">
        <f ca="1">+IF(OFFSET('Hygiene Data'!$H$11,0,10*ROW('Hygiene Data'!H180))="","",OFFSET('Hygiene Data'!$H$11,0,10*ROW('Hygiene Data'!H180)))</f>
        <v/>
      </c>
      <c r="EB186" s="369" t="str">
        <f ca="1">+IF(OFFSET('Hygiene Data'!$H$12,0,10*ROW('Hygiene Data'!H180))="","",OFFSET('Hygiene Data'!$H$12,0,10*ROW('Hygiene Data'!H180)))</f>
        <v/>
      </c>
      <c r="EC186" s="369" t="str">
        <f ca="1">+IF(OFFSET('Hygiene Data'!$H$13,0,10*ROW('Hygiene Data'!H180))="","",OFFSET('Hygiene Data'!$H$13,0,10*ROW('Hygiene Data'!H180)))</f>
        <v/>
      </c>
      <c r="ED186" s="369" t="str">
        <f ca="1">+IF(OFFSET('Hygiene Data'!$I$11,0,10*ROW('Hygiene Data'!I180))="","",OFFSET('Hygiene Data'!$I$11,0,10*ROW('Hygiene Data'!I180)))</f>
        <v/>
      </c>
      <c r="EE186" s="369" t="str">
        <f ca="1">+IF(OFFSET('Hygiene Data'!$I$12,0,10*ROW('Hygiene Data'!I180))="","",OFFSET('Hygiene Data'!$I$12,0,10*ROW('Hygiene Data'!I180)))</f>
        <v/>
      </c>
      <c r="EF186" s="369" t="str">
        <f ca="1">+IF(OFFSET('Hygiene Data'!$I$13,0,10*ROW('Hygiene Data'!I180))="","",OFFSET('Hygiene Data'!$I$13,0,10*ROW('Hygiene Data'!I180)))</f>
        <v/>
      </c>
    </row>
    <row r="187" spans="1:136" x14ac:dyDescent="0.25">
      <c r="A187" s="478" t="str">
        <f ca="1">+IF(OFFSET('Water Data'!$B$2,0,10*ROW('Water Data'!E181))="","",OFFSET('Water Data'!$B$2,0,10*ROW('Water Data'!E181)))</f>
        <v/>
      </c>
      <c r="B187" s="47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5" t="str">
        <f t="shared" ca="1" si="2"/>
        <v/>
      </c>
      <c r="D187" s="50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9" t="str">
        <f ca="1">+IF(OFFSET('Water Data'!$D$27,0,10*ROW('Water Data'!D181))="","",OFFSET('Water Data'!$D$27,0,10*ROW('Water Data'!D181)))</f>
        <v/>
      </c>
      <c r="BT187" s="369" t="str">
        <f ca="1">+IF(OFFSET('Water Data'!$D$28,0,10*ROW('Water Data'!D181))="","",OFFSET('Water Data'!$D$28,0,10*ROW('Water Data'!D181)))</f>
        <v/>
      </c>
      <c r="BU187" s="369" t="str">
        <f ca="1">+IF(OFFSET('Water Data'!$D$29,0,10*ROW('Water Data'!D181))="","",OFFSET('Water Data'!$D$29,0,10*ROW('Water Data'!D181)))</f>
        <v/>
      </c>
      <c r="BV187" s="369" t="str">
        <f ca="1">+IF(OFFSET('Water Data'!$E$27,0,10*ROW('Water Data'!E181))="","",OFFSET('Water Data'!$E$27,0,10*ROW('Water Data'!E181)))</f>
        <v/>
      </c>
      <c r="BW187" s="369" t="str">
        <f ca="1">+IF(OFFSET('Water Data'!$E$28,0,10*ROW('Water Data'!E181))="","",OFFSET('Water Data'!$E$28,0,10*ROW('Water Data'!E181)))</f>
        <v/>
      </c>
      <c r="BX187" s="369" t="str">
        <f ca="1">+IF(OFFSET('Water Data'!$E$29,0,10*ROW('Water Data'!E181))="","",OFFSET('Water Data'!$E$29,0,10*ROW('Water Data'!E181)))</f>
        <v/>
      </c>
      <c r="BY187" s="369" t="str">
        <f ca="1">+IF(OFFSET('Water Data'!$F$27,0,10*ROW('Water Data'!F181))="","",OFFSET('Water Data'!$F$27,0,10*ROW('Water Data'!F181)))</f>
        <v/>
      </c>
      <c r="BZ187" s="369" t="str">
        <f ca="1">+IF(OFFSET('Water Data'!$F$28,0,10*ROW('Water Data'!F181))="","",OFFSET('Water Data'!$F$28,0,10*ROW('Water Data'!F181)))</f>
        <v/>
      </c>
      <c r="CA187" s="369" t="str">
        <f ca="1">+IF(OFFSET('Water Data'!$F$29,0,10*ROW('Water Data'!F181))="","",OFFSET('Water Data'!$F$29,0,10*ROW('Water Data'!F181)))</f>
        <v/>
      </c>
      <c r="CB187" s="369" t="str">
        <f ca="1">+IF(OFFSET('Water Data'!$G$27,0,10*ROW('Water Data'!G181))="","",OFFSET('Water Data'!$G$27,0,10*ROW('Water Data'!G181)))</f>
        <v/>
      </c>
      <c r="CC187" s="369" t="str">
        <f ca="1">+IF(OFFSET('Water Data'!$G$28,0,10*ROW('Water Data'!G181))="","",OFFSET('Water Data'!$G$28,0,10*ROW('Water Data'!G181)))</f>
        <v/>
      </c>
      <c r="CD187" s="369" t="str">
        <f ca="1">+IF(OFFSET('Water Data'!$G$29,0,10*ROW('Water Data'!G181))="","",OFFSET('Water Data'!$G$29,0,10*ROW('Water Data'!G181)))</f>
        <v/>
      </c>
      <c r="CE187" s="369" t="str">
        <f ca="1">+IF(OFFSET('Water Data'!$H$27,0,10*ROW('Water Data'!H181))="","",OFFSET('Water Data'!$H$27,0,10*ROW('Water Data'!H181)))</f>
        <v/>
      </c>
      <c r="CF187" s="369" t="str">
        <f ca="1">+IF(OFFSET('Water Data'!$H$28,0,10*ROW('Water Data'!H181))="","",OFFSET('Water Data'!$H$28,0,10*ROW('Water Data'!H181)))</f>
        <v/>
      </c>
      <c r="CG187" s="369" t="str">
        <f ca="1">+IF(OFFSET('Water Data'!$H$29,0,10*ROW('Water Data'!H181))="","",OFFSET('Water Data'!$H$29,0,10*ROW('Water Data'!H181)))</f>
        <v/>
      </c>
      <c r="CH187" s="369" t="str">
        <f ca="1">+IF(OFFSET('Water Data'!$I$27,0,10*ROW('Water Data'!I181))="","",OFFSET('Water Data'!$I$27,0,10*ROW('Water Data'!I181)))</f>
        <v/>
      </c>
      <c r="CI187" s="369" t="str">
        <f ca="1">+IF(OFFSET('Water Data'!$I$28,0,10*ROW('Water Data'!I181))="","",OFFSET('Water Data'!$I$28,0,10*ROW('Water Data'!I181)))</f>
        <v/>
      </c>
      <c r="CJ187" s="369" t="str">
        <f ca="1">+IF(OFFSET('Water Data'!$I$29,0,10*ROW('Water Data'!I181))="","",OFFSET('Water Data'!$I$29,0,10*ROW('Water Data'!I181)))</f>
        <v/>
      </c>
      <c r="CK187" s="369" t="str">
        <f ca="1">+IF(OFFSET('Sanitation Data'!$D$28,0,10*ROW('Sanitation Data'!D181))="","",OFFSET('Sanitation Data'!$D$28,0,10*ROW('Sanitation Data'!D181)))</f>
        <v/>
      </c>
      <c r="CL187" s="369" t="str">
        <f ca="1">+IF(OFFSET('Sanitation Data'!$D$29,0,10*ROW('Sanitation Data'!D181))="","",OFFSET('Sanitation Data'!$D$29,0,10*ROW('Sanitation Data'!D181)))</f>
        <v/>
      </c>
      <c r="CM187" s="369" t="str">
        <f ca="1">+IF(OFFSET('Sanitation Data'!$D$30,0,10*ROW('Sanitation Data'!D181))="","",OFFSET('Sanitation Data'!$D$30,0,10*ROW('Sanitation Data'!D181)))</f>
        <v/>
      </c>
      <c r="CN187" s="369" t="str">
        <f ca="1">+IF(OFFSET('Sanitation Data'!$D$31,0,10*ROW('Sanitation Data'!D181))="","",OFFSET('Sanitation Data'!$D$31,0,10*ROW('Sanitation Data'!D181)))</f>
        <v/>
      </c>
      <c r="CO187" s="369" t="str">
        <f ca="1">+IF(OFFSET('Sanitation Data'!$D$32,0,10*ROW('Sanitation Data'!D181))="","",OFFSET('Sanitation Data'!$D$32,0,10*ROW('Sanitation Data'!D181)))</f>
        <v/>
      </c>
      <c r="CP187" s="369" t="str">
        <f ca="1">+IF(OFFSET('Sanitation Data'!$E$28,0,10*ROW('Sanitation Data'!E181))="","",OFFSET('Sanitation Data'!$E$28,0,10*ROW('Sanitation Data'!E181)))</f>
        <v/>
      </c>
      <c r="CQ187" s="369" t="str">
        <f ca="1">+IF(OFFSET('Sanitation Data'!$E$29,0,10*ROW('Sanitation Data'!E181))="","",OFFSET('Sanitation Data'!$E$29,0,10*ROW('Sanitation Data'!E181)))</f>
        <v/>
      </c>
      <c r="CR187" s="369" t="str">
        <f ca="1">+IF(OFFSET('Sanitation Data'!$E$30,0,10*ROW('Sanitation Data'!E181))="","",OFFSET('Sanitation Data'!$E$30,0,10*ROW('Sanitation Data'!E181)))</f>
        <v/>
      </c>
      <c r="CS187" s="369" t="str">
        <f ca="1">+IF(OFFSET('Sanitation Data'!$E$31,0,10*ROW('Sanitation Data'!E181))="","",OFFSET('Sanitation Data'!$E$31,0,10*ROW('Sanitation Data'!E181)))</f>
        <v/>
      </c>
      <c r="CT187" s="369" t="str">
        <f ca="1">+IF(OFFSET('Sanitation Data'!$E$32,0,10*ROW('Sanitation Data'!E181))="","",OFFSET('Sanitation Data'!$E$32,0,10*ROW('Sanitation Data'!E181)))</f>
        <v/>
      </c>
      <c r="CU187" s="369" t="str">
        <f ca="1">+IF(OFFSET('Sanitation Data'!$F$28,0,10*ROW('Sanitation Data'!F181))="","",OFFSET('Sanitation Data'!$F$28,0,10*ROW('Sanitation Data'!F181)))</f>
        <v/>
      </c>
      <c r="CV187" s="369" t="str">
        <f ca="1">+IF(OFFSET('Sanitation Data'!$F$29,0,10*ROW('Sanitation Data'!F181))="","",OFFSET('Sanitation Data'!$F$29,0,10*ROW('Sanitation Data'!F181)))</f>
        <v/>
      </c>
      <c r="CW187" s="369" t="str">
        <f ca="1">+IF(OFFSET('Sanitation Data'!$F$30,0,10*ROW('Sanitation Data'!F181))="","",OFFSET('Sanitation Data'!$F$30,0,10*ROW('Sanitation Data'!F181)))</f>
        <v/>
      </c>
      <c r="CX187" s="369" t="str">
        <f ca="1">+IF(OFFSET('Sanitation Data'!$F$31,0,10*ROW('Sanitation Data'!F181))="","",OFFSET('Sanitation Data'!$F$31,0,10*ROW('Sanitation Data'!F181)))</f>
        <v/>
      </c>
      <c r="CY187" s="369" t="str">
        <f ca="1">+IF(OFFSET('Sanitation Data'!$F$32,0,10*ROW('Sanitation Data'!F181))="","",OFFSET('Sanitation Data'!$F$32,0,10*ROW('Sanitation Data'!F181)))</f>
        <v/>
      </c>
      <c r="CZ187" s="369" t="str">
        <f ca="1">+IF(OFFSET('Sanitation Data'!$G$28,0,10*ROW('Sanitation Data'!G181))="","",OFFSET('Sanitation Data'!$G$28,0,10*ROW('Sanitation Data'!G181)))</f>
        <v/>
      </c>
      <c r="DA187" s="369" t="str">
        <f ca="1">+IF(OFFSET('Sanitation Data'!$G$29,0,10*ROW('Sanitation Data'!G181))="","",OFFSET('Sanitation Data'!$G$29,0,10*ROW('Sanitation Data'!G181)))</f>
        <v/>
      </c>
      <c r="DB187" s="369" t="str">
        <f ca="1">+IF(OFFSET('Sanitation Data'!$G$30,0,10*ROW('Sanitation Data'!G181))="","",OFFSET('Sanitation Data'!$G$30,0,10*ROW('Sanitation Data'!G181)))</f>
        <v/>
      </c>
      <c r="DC187" s="369" t="str">
        <f ca="1">+IF(OFFSET('Sanitation Data'!$G$31,0,10*ROW('Sanitation Data'!G181))="","",OFFSET('Sanitation Data'!$G$31,0,10*ROW('Sanitation Data'!G181)))</f>
        <v/>
      </c>
      <c r="DD187" s="369" t="str">
        <f ca="1">+IF(OFFSET('Sanitation Data'!$G$32,0,10*ROW('Sanitation Data'!G181))="","",OFFSET('Sanitation Data'!$G$32,0,10*ROW('Sanitation Data'!G181)))</f>
        <v/>
      </c>
      <c r="DE187" s="369" t="str">
        <f ca="1">+IF(OFFSET('Sanitation Data'!$H$28,0,10*ROW('Sanitation Data'!H181))="","",OFFSET('Sanitation Data'!$H$28,0,10*ROW('Sanitation Data'!H181)))</f>
        <v/>
      </c>
      <c r="DF187" s="369" t="str">
        <f ca="1">+IF(OFFSET('Sanitation Data'!$H$29,0,10*ROW('Sanitation Data'!H181))="","",OFFSET('Sanitation Data'!$H$29,0,10*ROW('Sanitation Data'!H181)))</f>
        <v/>
      </c>
      <c r="DG187" s="369" t="str">
        <f ca="1">+IF(OFFSET('Sanitation Data'!$H$30,0,10*ROW('Sanitation Data'!H181))="","",OFFSET('Sanitation Data'!$H$30,0,10*ROW('Sanitation Data'!H181)))</f>
        <v/>
      </c>
      <c r="DH187" s="369" t="str">
        <f ca="1">+IF(OFFSET('Sanitation Data'!$H$31,0,10*ROW('Sanitation Data'!H181))="","",OFFSET('Sanitation Data'!$H$31,0,10*ROW('Sanitation Data'!H181)))</f>
        <v/>
      </c>
      <c r="DI187" s="369" t="str">
        <f ca="1">+IF(OFFSET('Sanitation Data'!$H$32,0,10*ROW('Sanitation Data'!H181))="","",OFFSET('Sanitation Data'!$H$32,0,10*ROW('Sanitation Data'!H181)))</f>
        <v/>
      </c>
      <c r="DJ187" s="369" t="str">
        <f ca="1">+IF(OFFSET('Sanitation Data'!$I$28,0,10*ROW('Sanitation Data'!I181))="","",OFFSET('Sanitation Data'!$I$28,0,10*ROW('Sanitation Data'!I181)))</f>
        <v/>
      </c>
      <c r="DK187" s="369" t="str">
        <f ca="1">+IF(OFFSET('Sanitation Data'!$I$29,0,10*ROW('Sanitation Data'!I181))="","",OFFSET('Sanitation Data'!$I$29,0,10*ROW('Sanitation Data'!I181)))</f>
        <v/>
      </c>
      <c r="DL187" s="369" t="str">
        <f ca="1">+IF(OFFSET('Sanitation Data'!$I$30,0,10*ROW('Sanitation Data'!I181))="","",OFFSET('Sanitation Data'!$I$30,0,10*ROW('Sanitation Data'!I181)))</f>
        <v/>
      </c>
      <c r="DM187" s="369" t="str">
        <f ca="1">+IF(OFFSET('Sanitation Data'!$I$31,0,10*ROW('Sanitation Data'!I181))="","",OFFSET('Sanitation Data'!$I$31,0,10*ROW('Sanitation Data'!I181)))</f>
        <v/>
      </c>
      <c r="DN187" s="369" t="str">
        <f ca="1">+IF(OFFSET('Sanitation Data'!$I$32,0,10*ROW('Sanitation Data'!I181))="","",OFFSET('Sanitation Data'!$I$32,0,10*ROW('Sanitation Data'!I181)))</f>
        <v/>
      </c>
      <c r="DO187" s="369" t="str">
        <f ca="1">+IF(OFFSET('Hygiene Data'!$D$11,0,10*ROW('Hygiene Data'!D181))="","",OFFSET('Hygiene Data'!$D$11,0,10*ROW('Hygiene Data'!D181)))</f>
        <v/>
      </c>
      <c r="DP187" s="369" t="str">
        <f ca="1">+IF(OFFSET('Hygiene Data'!$D$12,0,10*ROW('Hygiene Data'!D181))="","",OFFSET('Hygiene Data'!$D$12,0,10*ROW('Hygiene Data'!D181)))</f>
        <v/>
      </c>
      <c r="DQ187" s="369" t="str">
        <f ca="1">+IF(OFFSET('Hygiene Data'!$D$13,0,10*ROW('Hygiene Data'!D181))="","",OFFSET('Hygiene Data'!$D$13,0,10*ROW('Hygiene Data'!D181)))</f>
        <v/>
      </c>
      <c r="DR187" s="369" t="str">
        <f ca="1">+IF(OFFSET('Hygiene Data'!$E$11,0,10*ROW('Hygiene Data'!E181))="","",OFFSET('Hygiene Data'!$E$11,0,10*ROW('Hygiene Data'!E181)))</f>
        <v/>
      </c>
      <c r="DS187" s="369" t="str">
        <f ca="1">+IF(OFFSET('Hygiene Data'!$E$12,0,10*ROW('Hygiene Data'!E181))="","",OFFSET('Hygiene Data'!$E$12,0,10*ROW('Hygiene Data'!E181)))</f>
        <v/>
      </c>
      <c r="DT187" s="369" t="str">
        <f ca="1">+IF(OFFSET('Hygiene Data'!$E$13,0,10*ROW('Hygiene Data'!E181))="","",OFFSET('Hygiene Data'!$E$13,0,10*ROW('Hygiene Data'!E181)))</f>
        <v/>
      </c>
      <c r="DU187" s="369" t="str">
        <f ca="1">+IF(OFFSET('Hygiene Data'!$F$11,0,10*ROW('Hygiene Data'!F181))="","",OFFSET('Hygiene Data'!$F$11,0,10*ROW('Hygiene Data'!F181)))</f>
        <v/>
      </c>
      <c r="DV187" s="369" t="str">
        <f ca="1">+IF(OFFSET('Hygiene Data'!$F$12,0,10*ROW('Hygiene Data'!F181))="","",OFFSET('Hygiene Data'!$F$12,0,10*ROW('Hygiene Data'!F181)))</f>
        <v/>
      </c>
      <c r="DW187" s="369" t="str">
        <f ca="1">+IF(OFFSET('Hygiene Data'!$F$13,0,10*ROW('Hygiene Data'!F181))="","",OFFSET('Hygiene Data'!$F$13,0,10*ROW('Hygiene Data'!F181)))</f>
        <v/>
      </c>
      <c r="DX187" s="369" t="str">
        <f ca="1">+IF(OFFSET('Hygiene Data'!$G$11,0,10*ROW('Hygiene Data'!G181))="","",OFFSET('Hygiene Data'!$G$11,0,10*ROW('Hygiene Data'!G181)))</f>
        <v/>
      </c>
      <c r="DY187" s="369" t="str">
        <f ca="1">+IF(OFFSET('Hygiene Data'!$G$12,0,10*ROW('Hygiene Data'!G181))="","",OFFSET('Hygiene Data'!$G$12,0,10*ROW('Hygiene Data'!G181)))</f>
        <v/>
      </c>
      <c r="DZ187" s="369" t="str">
        <f ca="1">+IF(OFFSET('Hygiene Data'!$G$13,0,10*ROW('Hygiene Data'!G181))="","",OFFSET('Hygiene Data'!$G$13,0,10*ROW('Hygiene Data'!G181)))</f>
        <v/>
      </c>
      <c r="EA187" s="369" t="str">
        <f ca="1">+IF(OFFSET('Hygiene Data'!$H$11,0,10*ROW('Hygiene Data'!H181))="","",OFFSET('Hygiene Data'!$H$11,0,10*ROW('Hygiene Data'!H181)))</f>
        <v/>
      </c>
      <c r="EB187" s="369" t="str">
        <f ca="1">+IF(OFFSET('Hygiene Data'!$H$12,0,10*ROW('Hygiene Data'!H181))="","",OFFSET('Hygiene Data'!$H$12,0,10*ROW('Hygiene Data'!H181)))</f>
        <v/>
      </c>
      <c r="EC187" s="369" t="str">
        <f ca="1">+IF(OFFSET('Hygiene Data'!$H$13,0,10*ROW('Hygiene Data'!H181))="","",OFFSET('Hygiene Data'!$H$13,0,10*ROW('Hygiene Data'!H181)))</f>
        <v/>
      </c>
      <c r="ED187" s="369" t="str">
        <f ca="1">+IF(OFFSET('Hygiene Data'!$I$11,0,10*ROW('Hygiene Data'!I181))="","",OFFSET('Hygiene Data'!$I$11,0,10*ROW('Hygiene Data'!I181)))</f>
        <v/>
      </c>
      <c r="EE187" s="369" t="str">
        <f ca="1">+IF(OFFSET('Hygiene Data'!$I$12,0,10*ROW('Hygiene Data'!I181))="","",OFFSET('Hygiene Data'!$I$12,0,10*ROW('Hygiene Data'!I181)))</f>
        <v/>
      </c>
      <c r="EF187" s="369" t="str">
        <f ca="1">+IF(OFFSET('Hygiene Data'!$I$13,0,10*ROW('Hygiene Data'!I181))="","",OFFSET('Hygiene Data'!$I$13,0,10*ROW('Hygiene Data'!I181)))</f>
        <v/>
      </c>
    </row>
    <row r="188" spans="1:136" x14ac:dyDescent="0.25">
      <c r="A188" s="478" t="str">
        <f ca="1">+IF(OFFSET('Water Data'!$B$2,0,10*ROW('Water Data'!E182))="","",OFFSET('Water Data'!$B$2,0,10*ROW('Water Data'!E182)))</f>
        <v/>
      </c>
      <c r="B188" s="47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5" t="str">
        <f t="shared" ca="1" si="2"/>
        <v/>
      </c>
      <c r="D188" s="50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9" t="str">
        <f ca="1">+IF(OFFSET('Water Data'!$D$27,0,10*ROW('Water Data'!D182))="","",OFFSET('Water Data'!$D$27,0,10*ROW('Water Data'!D182)))</f>
        <v/>
      </c>
      <c r="BT188" s="369" t="str">
        <f ca="1">+IF(OFFSET('Water Data'!$D$28,0,10*ROW('Water Data'!D182))="","",OFFSET('Water Data'!$D$28,0,10*ROW('Water Data'!D182)))</f>
        <v/>
      </c>
      <c r="BU188" s="369" t="str">
        <f ca="1">+IF(OFFSET('Water Data'!$D$29,0,10*ROW('Water Data'!D182))="","",OFFSET('Water Data'!$D$29,0,10*ROW('Water Data'!D182)))</f>
        <v/>
      </c>
      <c r="BV188" s="369" t="str">
        <f ca="1">+IF(OFFSET('Water Data'!$E$27,0,10*ROW('Water Data'!E182))="","",OFFSET('Water Data'!$E$27,0,10*ROW('Water Data'!E182)))</f>
        <v/>
      </c>
      <c r="BW188" s="369" t="str">
        <f ca="1">+IF(OFFSET('Water Data'!$E$28,0,10*ROW('Water Data'!E182))="","",OFFSET('Water Data'!$E$28,0,10*ROW('Water Data'!E182)))</f>
        <v/>
      </c>
      <c r="BX188" s="369" t="str">
        <f ca="1">+IF(OFFSET('Water Data'!$E$29,0,10*ROW('Water Data'!E182))="","",OFFSET('Water Data'!$E$29,0,10*ROW('Water Data'!E182)))</f>
        <v/>
      </c>
      <c r="BY188" s="369" t="str">
        <f ca="1">+IF(OFFSET('Water Data'!$F$27,0,10*ROW('Water Data'!F182))="","",OFFSET('Water Data'!$F$27,0,10*ROW('Water Data'!F182)))</f>
        <v/>
      </c>
      <c r="BZ188" s="369" t="str">
        <f ca="1">+IF(OFFSET('Water Data'!$F$28,0,10*ROW('Water Data'!F182))="","",OFFSET('Water Data'!$F$28,0,10*ROW('Water Data'!F182)))</f>
        <v/>
      </c>
      <c r="CA188" s="369" t="str">
        <f ca="1">+IF(OFFSET('Water Data'!$F$29,0,10*ROW('Water Data'!F182))="","",OFFSET('Water Data'!$F$29,0,10*ROW('Water Data'!F182)))</f>
        <v/>
      </c>
      <c r="CB188" s="369" t="str">
        <f ca="1">+IF(OFFSET('Water Data'!$G$27,0,10*ROW('Water Data'!G182))="","",OFFSET('Water Data'!$G$27,0,10*ROW('Water Data'!G182)))</f>
        <v/>
      </c>
      <c r="CC188" s="369" t="str">
        <f ca="1">+IF(OFFSET('Water Data'!$G$28,0,10*ROW('Water Data'!G182))="","",OFFSET('Water Data'!$G$28,0,10*ROW('Water Data'!G182)))</f>
        <v/>
      </c>
      <c r="CD188" s="369" t="str">
        <f ca="1">+IF(OFFSET('Water Data'!$G$29,0,10*ROW('Water Data'!G182))="","",OFFSET('Water Data'!$G$29,0,10*ROW('Water Data'!G182)))</f>
        <v/>
      </c>
      <c r="CE188" s="369" t="str">
        <f ca="1">+IF(OFFSET('Water Data'!$H$27,0,10*ROW('Water Data'!H182))="","",OFFSET('Water Data'!$H$27,0,10*ROW('Water Data'!H182)))</f>
        <v/>
      </c>
      <c r="CF188" s="369" t="str">
        <f ca="1">+IF(OFFSET('Water Data'!$H$28,0,10*ROW('Water Data'!H182))="","",OFFSET('Water Data'!$H$28,0,10*ROW('Water Data'!H182)))</f>
        <v/>
      </c>
      <c r="CG188" s="369" t="str">
        <f ca="1">+IF(OFFSET('Water Data'!$H$29,0,10*ROW('Water Data'!H182))="","",OFFSET('Water Data'!$H$29,0,10*ROW('Water Data'!H182)))</f>
        <v/>
      </c>
      <c r="CH188" s="369" t="str">
        <f ca="1">+IF(OFFSET('Water Data'!$I$27,0,10*ROW('Water Data'!I182))="","",OFFSET('Water Data'!$I$27,0,10*ROW('Water Data'!I182)))</f>
        <v/>
      </c>
      <c r="CI188" s="369" t="str">
        <f ca="1">+IF(OFFSET('Water Data'!$I$28,0,10*ROW('Water Data'!I182))="","",OFFSET('Water Data'!$I$28,0,10*ROW('Water Data'!I182)))</f>
        <v/>
      </c>
      <c r="CJ188" s="369" t="str">
        <f ca="1">+IF(OFFSET('Water Data'!$I$29,0,10*ROW('Water Data'!I182))="","",OFFSET('Water Data'!$I$29,0,10*ROW('Water Data'!I182)))</f>
        <v/>
      </c>
      <c r="CK188" s="369" t="str">
        <f ca="1">+IF(OFFSET('Sanitation Data'!$D$28,0,10*ROW('Sanitation Data'!D182))="","",OFFSET('Sanitation Data'!$D$28,0,10*ROW('Sanitation Data'!D182)))</f>
        <v/>
      </c>
      <c r="CL188" s="369" t="str">
        <f ca="1">+IF(OFFSET('Sanitation Data'!$D$29,0,10*ROW('Sanitation Data'!D182))="","",OFFSET('Sanitation Data'!$D$29,0,10*ROW('Sanitation Data'!D182)))</f>
        <v/>
      </c>
      <c r="CM188" s="369" t="str">
        <f ca="1">+IF(OFFSET('Sanitation Data'!$D$30,0,10*ROW('Sanitation Data'!D182))="","",OFFSET('Sanitation Data'!$D$30,0,10*ROW('Sanitation Data'!D182)))</f>
        <v/>
      </c>
      <c r="CN188" s="369" t="str">
        <f ca="1">+IF(OFFSET('Sanitation Data'!$D$31,0,10*ROW('Sanitation Data'!D182))="","",OFFSET('Sanitation Data'!$D$31,0,10*ROW('Sanitation Data'!D182)))</f>
        <v/>
      </c>
      <c r="CO188" s="369" t="str">
        <f ca="1">+IF(OFFSET('Sanitation Data'!$D$32,0,10*ROW('Sanitation Data'!D182))="","",OFFSET('Sanitation Data'!$D$32,0,10*ROW('Sanitation Data'!D182)))</f>
        <v/>
      </c>
      <c r="CP188" s="369" t="str">
        <f ca="1">+IF(OFFSET('Sanitation Data'!$E$28,0,10*ROW('Sanitation Data'!E182))="","",OFFSET('Sanitation Data'!$E$28,0,10*ROW('Sanitation Data'!E182)))</f>
        <v/>
      </c>
      <c r="CQ188" s="369" t="str">
        <f ca="1">+IF(OFFSET('Sanitation Data'!$E$29,0,10*ROW('Sanitation Data'!E182))="","",OFFSET('Sanitation Data'!$E$29,0,10*ROW('Sanitation Data'!E182)))</f>
        <v/>
      </c>
      <c r="CR188" s="369" t="str">
        <f ca="1">+IF(OFFSET('Sanitation Data'!$E$30,0,10*ROW('Sanitation Data'!E182))="","",OFFSET('Sanitation Data'!$E$30,0,10*ROW('Sanitation Data'!E182)))</f>
        <v/>
      </c>
      <c r="CS188" s="369" t="str">
        <f ca="1">+IF(OFFSET('Sanitation Data'!$E$31,0,10*ROW('Sanitation Data'!E182))="","",OFFSET('Sanitation Data'!$E$31,0,10*ROW('Sanitation Data'!E182)))</f>
        <v/>
      </c>
      <c r="CT188" s="369" t="str">
        <f ca="1">+IF(OFFSET('Sanitation Data'!$E$32,0,10*ROW('Sanitation Data'!E182))="","",OFFSET('Sanitation Data'!$E$32,0,10*ROW('Sanitation Data'!E182)))</f>
        <v/>
      </c>
      <c r="CU188" s="369" t="str">
        <f ca="1">+IF(OFFSET('Sanitation Data'!$F$28,0,10*ROW('Sanitation Data'!F182))="","",OFFSET('Sanitation Data'!$F$28,0,10*ROW('Sanitation Data'!F182)))</f>
        <v/>
      </c>
      <c r="CV188" s="369" t="str">
        <f ca="1">+IF(OFFSET('Sanitation Data'!$F$29,0,10*ROW('Sanitation Data'!F182))="","",OFFSET('Sanitation Data'!$F$29,0,10*ROW('Sanitation Data'!F182)))</f>
        <v/>
      </c>
      <c r="CW188" s="369" t="str">
        <f ca="1">+IF(OFFSET('Sanitation Data'!$F$30,0,10*ROW('Sanitation Data'!F182))="","",OFFSET('Sanitation Data'!$F$30,0,10*ROW('Sanitation Data'!F182)))</f>
        <v/>
      </c>
      <c r="CX188" s="369" t="str">
        <f ca="1">+IF(OFFSET('Sanitation Data'!$F$31,0,10*ROW('Sanitation Data'!F182))="","",OFFSET('Sanitation Data'!$F$31,0,10*ROW('Sanitation Data'!F182)))</f>
        <v/>
      </c>
      <c r="CY188" s="369" t="str">
        <f ca="1">+IF(OFFSET('Sanitation Data'!$F$32,0,10*ROW('Sanitation Data'!F182))="","",OFFSET('Sanitation Data'!$F$32,0,10*ROW('Sanitation Data'!F182)))</f>
        <v/>
      </c>
      <c r="CZ188" s="369" t="str">
        <f ca="1">+IF(OFFSET('Sanitation Data'!$G$28,0,10*ROW('Sanitation Data'!G182))="","",OFFSET('Sanitation Data'!$G$28,0,10*ROW('Sanitation Data'!G182)))</f>
        <v/>
      </c>
      <c r="DA188" s="369" t="str">
        <f ca="1">+IF(OFFSET('Sanitation Data'!$G$29,0,10*ROW('Sanitation Data'!G182))="","",OFFSET('Sanitation Data'!$G$29,0,10*ROW('Sanitation Data'!G182)))</f>
        <v/>
      </c>
      <c r="DB188" s="369" t="str">
        <f ca="1">+IF(OFFSET('Sanitation Data'!$G$30,0,10*ROW('Sanitation Data'!G182))="","",OFFSET('Sanitation Data'!$G$30,0,10*ROW('Sanitation Data'!G182)))</f>
        <v/>
      </c>
      <c r="DC188" s="369" t="str">
        <f ca="1">+IF(OFFSET('Sanitation Data'!$G$31,0,10*ROW('Sanitation Data'!G182))="","",OFFSET('Sanitation Data'!$G$31,0,10*ROW('Sanitation Data'!G182)))</f>
        <v/>
      </c>
      <c r="DD188" s="369" t="str">
        <f ca="1">+IF(OFFSET('Sanitation Data'!$G$32,0,10*ROW('Sanitation Data'!G182))="","",OFFSET('Sanitation Data'!$G$32,0,10*ROW('Sanitation Data'!G182)))</f>
        <v/>
      </c>
      <c r="DE188" s="369" t="str">
        <f ca="1">+IF(OFFSET('Sanitation Data'!$H$28,0,10*ROW('Sanitation Data'!H182))="","",OFFSET('Sanitation Data'!$H$28,0,10*ROW('Sanitation Data'!H182)))</f>
        <v/>
      </c>
      <c r="DF188" s="369" t="str">
        <f ca="1">+IF(OFFSET('Sanitation Data'!$H$29,0,10*ROW('Sanitation Data'!H182))="","",OFFSET('Sanitation Data'!$H$29,0,10*ROW('Sanitation Data'!H182)))</f>
        <v/>
      </c>
      <c r="DG188" s="369" t="str">
        <f ca="1">+IF(OFFSET('Sanitation Data'!$H$30,0,10*ROW('Sanitation Data'!H182))="","",OFFSET('Sanitation Data'!$H$30,0,10*ROW('Sanitation Data'!H182)))</f>
        <v/>
      </c>
      <c r="DH188" s="369" t="str">
        <f ca="1">+IF(OFFSET('Sanitation Data'!$H$31,0,10*ROW('Sanitation Data'!H182))="","",OFFSET('Sanitation Data'!$H$31,0,10*ROW('Sanitation Data'!H182)))</f>
        <v/>
      </c>
      <c r="DI188" s="369" t="str">
        <f ca="1">+IF(OFFSET('Sanitation Data'!$H$32,0,10*ROW('Sanitation Data'!H182))="","",OFFSET('Sanitation Data'!$H$32,0,10*ROW('Sanitation Data'!H182)))</f>
        <v/>
      </c>
      <c r="DJ188" s="369" t="str">
        <f ca="1">+IF(OFFSET('Sanitation Data'!$I$28,0,10*ROW('Sanitation Data'!I182))="","",OFFSET('Sanitation Data'!$I$28,0,10*ROW('Sanitation Data'!I182)))</f>
        <v/>
      </c>
      <c r="DK188" s="369" t="str">
        <f ca="1">+IF(OFFSET('Sanitation Data'!$I$29,0,10*ROW('Sanitation Data'!I182))="","",OFFSET('Sanitation Data'!$I$29,0,10*ROW('Sanitation Data'!I182)))</f>
        <v/>
      </c>
      <c r="DL188" s="369" t="str">
        <f ca="1">+IF(OFFSET('Sanitation Data'!$I$30,0,10*ROW('Sanitation Data'!I182))="","",OFFSET('Sanitation Data'!$I$30,0,10*ROW('Sanitation Data'!I182)))</f>
        <v/>
      </c>
      <c r="DM188" s="369" t="str">
        <f ca="1">+IF(OFFSET('Sanitation Data'!$I$31,0,10*ROW('Sanitation Data'!I182))="","",OFFSET('Sanitation Data'!$I$31,0,10*ROW('Sanitation Data'!I182)))</f>
        <v/>
      </c>
      <c r="DN188" s="369" t="str">
        <f ca="1">+IF(OFFSET('Sanitation Data'!$I$32,0,10*ROW('Sanitation Data'!I182))="","",OFFSET('Sanitation Data'!$I$32,0,10*ROW('Sanitation Data'!I182)))</f>
        <v/>
      </c>
      <c r="DO188" s="369" t="str">
        <f ca="1">+IF(OFFSET('Hygiene Data'!$D$11,0,10*ROW('Hygiene Data'!D182))="","",OFFSET('Hygiene Data'!$D$11,0,10*ROW('Hygiene Data'!D182)))</f>
        <v/>
      </c>
      <c r="DP188" s="369" t="str">
        <f ca="1">+IF(OFFSET('Hygiene Data'!$D$12,0,10*ROW('Hygiene Data'!D182))="","",OFFSET('Hygiene Data'!$D$12,0,10*ROW('Hygiene Data'!D182)))</f>
        <v/>
      </c>
      <c r="DQ188" s="369" t="str">
        <f ca="1">+IF(OFFSET('Hygiene Data'!$D$13,0,10*ROW('Hygiene Data'!D182))="","",OFFSET('Hygiene Data'!$D$13,0,10*ROW('Hygiene Data'!D182)))</f>
        <v/>
      </c>
      <c r="DR188" s="369" t="str">
        <f ca="1">+IF(OFFSET('Hygiene Data'!$E$11,0,10*ROW('Hygiene Data'!E182))="","",OFFSET('Hygiene Data'!$E$11,0,10*ROW('Hygiene Data'!E182)))</f>
        <v/>
      </c>
      <c r="DS188" s="369" t="str">
        <f ca="1">+IF(OFFSET('Hygiene Data'!$E$12,0,10*ROW('Hygiene Data'!E182))="","",OFFSET('Hygiene Data'!$E$12,0,10*ROW('Hygiene Data'!E182)))</f>
        <v/>
      </c>
      <c r="DT188" s="369" t="str">
        <f ca="1">+IF(OFFSET('Hygiene Data'!$E$13,0,10*ROW('Hygiene Data'!E182))="","",OFFSET('Hygiene Data'!$E$13,0,10*ROW('Hygiene Data'!E182)))</f>
        <v/>
      </c>
      <c r="DU188" s="369" t="str">
        <f ca="1">+IF(OFFSET('Hygiene Data'!$F$11,0,10*ROW('Hygiene Data'!F182))="","",OFFSET('Hygiene Data'!$F$11,0,10*ROW('Hygiene Data'!F182)))</f>
        <v/>
      </c>
      <c r="DV188" s="369" t="str">
        <f ca="1">+IF(OFFSET('Hygiene Data'!$F$12,0,10*ROW('Hygiene Data'!F182))="","",OFFSET('Hygiene Data'!$F$12,0,10*ROW('Hygiene Data'!F182)))</f>
        <v/>
      </c>
      <c r="DW188" s="369" t="str">
        <f ca="1">+IF(OFFSET('Hygiene Data'!$F$13,0,10*ROW('Hygiene Data'!F182))="","",OFFSET('Hygiene Data'!$F$13,0,10*ROW('Hygiene Data'!F182)))</f>
        <v/>
      </c>
      <c r="DX188" s="369" t="str">
        <f ca="1">+IF(OFFSET('Hygiene Data'!$G$11,0,10*ROW('Hygiene Data'!G182))="","",OFFSET('Hygiene Data'!$G$11,0,10*ROW('Hygiene Data'!G182)))</f>
        <v/>
      </c>
      <c r="DY188" s="369" t="str">
        <f ca="1">+IF(OFFSET('Hygiene Data'!$G$12,0,10*ROW('Hygiene Data'!G182))="","",OFFSET('Hygiene Data'!$G$12,0,10*ROW('Hygiene Data'!G182)))</f>
        <v/>
      </c>
      <c r="DZ188" s="369" t="str">
        <f ca="1">+IF(OFFSET('Hygiene Data'!$G$13,0,10*ROW('Hygiene Data'!G182))="","",OFFSET('Hygiene Data'!$G$13,0,10*ROW('Hygiene Data'!G182)))</f>
        <v/>
      </c>
      <c r="EA188" s="369" t="str">
        <f ca="1">+IF(OFFSET('Hygiene Data'!$H$11,0,10*ROW('Hygiene Data'!H182))="","",OFFSET('Hygiene Data'!$H$11,0,10*ROW('Hygiene Data'!H182)))</f>
        <v/>
      </c>
      <c r="EB188" s="369" t="str">
        <f ca="1">+IF(OFFSET('Hygiene Data'!$H$12,0,10*ROW('Hygiene Data'!H182))="","",OFFSET('Hygiene Data'!$H$12,0,10*ROW('Hygiene Data'!H182)))</f>
        <v/>
      </c>
      <c r="EC188" s="369" t="str">
        <f ca="1">+IF(OFFSET('Hygiene Data'!$H$13,0,10*ROW('Hygiene Data'!H182))="","",OFFSET('Hygiene Data'!$H$13,0,10*ROW('Hygiene Data'!H182)))</f>
        <v/>
      </c>
      <c r="ED188" s="369" t="str">
        <f ca="1">+IF(OFFSET('Hygiene Data'!$I$11,0,10*ROW('Hygiene Data'!I182))="","",OFFSET('Hygiene Data'!$I$11,0,10*ROW('Hygiene Data'!I182)))</f>
        <v/>
      </c>
      <c r="EE188" s="369" t="str">
        <f ca="1">+IF(OFFSET('Hygiene Data'!$I$12,0,10*ROW('Hygiene Data'!I182))="","",OFFSET('Hygiene Data'!$I$12,0,10*ROW('Hygiene Data'!I182)))</f>
        <v/>
      </c>
      <c r="EF188" s="369" t="str">
        <f ca="1">+IF(OFFSET('Hygiene Data'!$I$13,0,10*ROW('Hygiene Data'!I182))="","",OFFSET('Hygiene Data'!$I$13,0,10*ROW('Hygiene Data'!I182)))</f>
        <v/>
      </c>
    </row>
    <row r="189" spans="1:136" x14ac:dyDescent="0.25">
      <c r="A189" s="478" t="str">
        <f ca="1">+IF(OFFSET('Water Data'!$B$2,0,10*ROW('Water Data'!E183))="","",OFFSET('Water Data'!$B$2,0,10*ROW('Water Data'!E183)))</f>
        <v/>
      </c>
      <c r="B189" s="47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5" t="str">
        <f t="shared" ca="1" si="2"/>
        <v/>
      </c>
      <c r="D189" s="50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9" t="str">
        <f ca="1">+IF(OFFSET('Water Data'!$D$27,0,10*ROW('Water Data'!D183))="","",OFFSET('Water Data'!$D$27,0,10*ROW('Water Data'!D183)))</f>
        <v/>
      </c>
      <c r="BT189" s="369" t="str">
        <f ca="1">+IF(OFFSET('Water Data'!$D$28,0,10*ROW('Water Data'!D183))="","",OFFSET('Water Data'!$D$28,0,10*ROW('Water Data'!D183)))</f>
        <v/>
      </c>
      <c r="BU189" s="369" t="str">
        <f ca="1">+IF(OFFSET('Water Data'!$D$29,0,10*ROW('Water Data'!D183))="","",OFFSET('Water Data'!$D$29,0,10*ROW('Water Data'!D183)))</f>
        <v/>
      </c>
      <c r="BV189" s="369" t="str">
        <f ca="1">+IF(OFFSET('Water Data'!$E$27,0,10*ROW('Water Data'!E183))="","",OFFSET('Water Data'!$E$27,0,10*ROW('Water Data'!E183)))</f>
        <v/>
      </c>
      <c r="BW189" s="369" t="str">
        <f ca="1">+IF(OFFSET('Water Data'!$E$28,0,10*ROW('Water Data'!E183))="","",OFFSET('Water Data'!$E$28,0,10*ROW('Water Data'!E183)))</f>
        <v/>
      </c>
      <c r="BX189" s="369" t="str">
        <f ca="1">+IF(OFFSET('Water Data'!$E$29,0,10*ROW('Water Data'!E183))="","",OFFSET('Water Data'!$E$29,0,10*ROW('Water Data'!E183)))</f>
        <v/>
      </c>
      <c r="BY189" s="369" t="str">
        <f ca="1">+IF(OFFSET('Water Data'!$F$27,0,10*ROW('Water Data'!F183))="","",OFFSET('Water Data'!$F$27,0,10*ROW('Water Data'!F183)))</f>
        <v/>
      </c>
      <c r="BZ189" s="369" t="str">
        <f ca="1">+IF(OFFSET('Water Data'!$F$28,0,10*ROW('Water Data'!F183))="","",OFFSET('Water Data'!$F$28,0,10*ROW('Water Data'!F183)))</f>
        <v/>
      </c>
      <c r="CA189" s="369" t="str">
        <f ca="1">+IF(OFFSET('Water Data'!$F$29,0,10*ROW('Water Data'!F183))="","",OFFSET('Water Data'!$F$29,0,10*ROW('Water Data'!F183)))</f>
        <v/>
      </c>
      <c r="CB189" s="369" t="str">
        <f ca="1">+IF(OFFSET('Water Data'!$G$27,0,10*ROW('Water Data'!G183))="","",OFFSET('Water Data'!$G$27,0,10*ROW('Water Data'!G183)))</f>
        <v/>
      </c>
      <c r="CC189" s="369" t="str">
        <f ca="1">+IF(OFFSET('Water Data'!$G$28,0,10*ROW('Water Data'!G183))="","",OFFSET('Water Data'!$G$28,0,10*ROW('Water Data'!G183)))</f>
        <v/>
      </c>
      <c r="CD189" s="369" t="str">
        <f ca="1">+IF(OFFSET('Water Data'!$G$29,0,10*ROW('Water Data'!G183))="","",OFFSET('Water Data'!$G$29,0,10*ROW('Water Data'!G183)))</f>
        <v/>
      </c>
      <c r="CE189" s="369" t="str">
        <f ca="1">+IF(OFFSET('Water Data'!$H$27,0,10*ROW('Water Data'!H183))="","",OFFSET('Water Data'!$H$27,0,10*ROW('Water Data'!H183)))</f>
        <v/>
      </c>
      <c r="CF189" s="369" t="str">
        <f ca="1">+IF(OFFSET('Water Data'!$H$28,0,10*ROW('Water Data'!H183))="","",OFFSET('Water Data'!$H$28,0,10*ROW('Water Data'!H183)))</f>
        <v/>
      </c>
      <c r="CG189" s="369" t="str">
        <f ca="1">+IF(OFFSET('Water Data'!$H$29,0,10*ROW('Water Data'!H183))="","",OFFSET('Water Data'!$H$29,0,10*ROW('Water Data'!H183)))</f>
        <v/>
      </c>
      <c r="CH189" s="369" t="str">
        <f ca="1">+IF(OFFSET('Water Data'!$I$27,0,10*ROW('Water Data'!I183))="","",OFFSET('Water Data'!$I$27,0,10*ROW('Water Data'!I183)))</f>
        <v/>
      </c>
      <c r="CI189" s="369" t="str">
        <f ca="1">+IF(OFFSET('Water Data'!$I$28,0,10*ROW('Water Data'!I183))="","",OFFSET('Water Data'!$I$28,0,10*ROW('Water Data'!I183)))</f>
        <v/>
      </c>
      <c r="CJ189" s="369" t="str">
        <f ca="1">+IF(OFFSET('Water Data'!$I$29,0,10*ROW('Water Data'!I183))="","",OFFSET('Water Data'!$I$29,0,10*ROW('Water Data'!I183)))</f>
        <v/>
      </c>
      <c r="CK189" s="369" t="str">
        <f ca="1">+IF(OFFSET('Sanitation Data'!$D$28,0,10*ROW('Sanitation Data'!D183))="","",OFFSET('Sanitation Data'!$D$28,0,10*ROW('Sanitation Data'!D183)))</f>
        <v/>
      </c>
      <c r="CL189" s="369" t="str">
        <f ca="1">+IF(OFFSET('Sanitation Data'!$D$29,0,10*ROW('Sanitation Data'!D183))="","",OFFSET('Sanitation Data'!$D$29,0,10*ROW('Sanitation Data'!D183)))</f>
        <v/>
      </c>
      <c r="CM189" s="369" t="str">
        <f ca="1">+IF(OFFSET('Sanitation Data'!$D$30,0,10*ROW('Sanitation Data'!D183))="","",OFFSET('Sanitation Data'!$D$30,0,10*ROW('Sanitation Data'!D183)))</f>
        <v/>
      </c>
      <c r="CN189" s="369" t="str">
        <f ca="1">+IF(OFFSET('Sanitation Data'!$D$31,0,10*ROW('Sanitation Data'!D183))="","",OFFSET('Sanitation Data'!$D$31,0,10*ROW('Sanitation Data'!D183)))</f>
        <v/>
      </c>
      <c r="CO189" s="369" t="str">
        <f ca="1">+IF(OFFSET('Sanitation Data'!$D$32,0,10*ROW('Sanitation Data'!D183))="","",OFFSET('Sanitation Data'!$D$32,0,10*ROW('Sanitation Data'!D183)))</f>
        <v/>
      </c>
      <c r="CP189" s="369" t="str">
        <f ca="1">+IF(OFFSET('Sanitation Data'!$E$28,0,10*ROW('Sanitation Data'!E183))="","",OFFSET('Sanitation Data'!$E$28,0,10*ROW('Sanitation Data'!E183)))</f>
        <v/>
      </c>
      <c r="CQ189" s="369" t="str">
        <f ca="1">+IF(OFFSET('Sanitation Data'!$E$29,0,10*ROW('Sanitation Data'!E183))="","",OFFSET('Sanitation Data'!$E$29,0,10*ROW('Sanitation Data'!E183)))</f>
        <v/>
      </c>
      <c r="CR189" s="369" t="str">
        <f ca="1">+IF(OFFSET('Sanitation Data'!$E$30,0,10*ROW('Sanitation Data'!E183))="","",OFFSET('Sanitation Data'!$E$30,0,10*ROW('Sanitation Data'!E183)))</f>
        <v/>
      </c>
      <c r="CS189" s="369" t="str">
        <f ca="1">+IF(OFFSET('Sanitation Data'!$E$31,0,10*ROW('Sanitation Data'!E183))="","",OFFSET('Sanitation Data'!$E$31,0,10*ROW('Sanitation Data'!E183)))</f>
        <v/>
      </c>
      <c r="CT189" s="369" t="str">
        <f ca="1">+IF(OFFSET('Sanitation Data'!$E$32,0,10*ROW('Sanitation Data'!E183))="","",OFFSET('Sanitation Data'!$E$32,0,10*ROW('Sanitation Data'!E183)))</f>
        <v/>
      </c>
      <c r="CU189" s="369" t="str">
        <f ca="1">+IF(OFFSET('Sanitation Data'!$F$28,0,10*ROW('Sanitation Data'!F183))="","",OFFSET('Sanitation Data'!$F$28,0,10*ROW('Sanitation Data'!F183)))</f>
        <v/>
      </c>
      <c r="CV189" s="369" t="str">
        <f ca="1">+IF(OFFSET('Sanitation Data'!$F$29,0,10*ROW('Sanitation Data'!F183))="","",OFFSET('Sanitation Data'!$F$29,0,10*ROW('Sanitation Data'!F183)))</f>
        <v/>
      </c>
      <c r="CW189" s="369" t="str">
        <f ca="1">+IF(OFFSET('Sanitation Data'!$F$30,0,10*ROW('Sanitation Data'!F183))="","",OFFSET('Sanitation Data'!$F$30,0,10*ROW('Sanitation Data'!F183)))</f>
        <v/>
      </c>
      <c r="CX189" s="369" t="str">
        <f ca="1">+IF(OFFSET('Sanitation Data'!$F$31,0,10*ROW('Sanitation Data'!F183))="","",OFFSET('Sanitation Data'!$F$31,0,10*ROW('Sanitation Data'!F183)))</f>
        <v/>
      </c>
      <c r="CY189" s="369" t="str">
        <f ca="1">+IF(OFFSET('Sanitation Data'!$F$32,0,10*ROW('Sanitation Data'!F183))="","",OFFSET('Sanitation Data'!$F$32,0,10*ROW('Sanitation Data'!F183)))</f>
        <v/>
      </c>
      <c r="CZ189" s="369" t="str">
        <f ca="1">+IF(OFFSET('Sanitation Data'!$G$28,0,10*ROW('Sanitation Data'!G183))="","",OFFSET('Sanitation Data'!$G$28,0,10*ROW('Sanitation Data'!G183)))</f>
        <v/>
      </c>
      <c r="DA189" s="369" t="str">
        <f ca="1">+IF(OFFSET('Sanitation Data'!$G$29,0,10*ROW('Sanitation Data'!G183))="","",OFFSET('Sanitation Data'!$G$29,0,10*ROW('Sanitation Data'!G183)))</f>
        <v/>
      </c>
      <c r="DB189" s="369" t="str">
        <f ca="1">+IF(OFFSET('Sanitation Data'!$G$30,0,10*ROW('Sanitation Data'!G183))="","",OFFSET('Sanitation Data'!$G$30,0,10*ROW('Sanitation Data'!G183)))</f>
        <v/>
      </c>
      <c r="DC189" s="369" t="str">
        <f ca="1">+IF(OFFSET('Sanitation Data'!$G$31,0,10*ROW('Sanitation Data'!G183))="","",OFFSET('Sanitation Data'!$G$31,0,10*ROW('Sanitation Data'!G183)))</f>
        <v/>
      </c>
      <c r="DD189" s="369" t="str">
        <f ca="1">+IF(OFFSET('Sanitation Data'!$G$32,0,10*ROW('Sanitation Data'!G183))="","",OFFSET('Sanitation Data'!$G$32,0,10*ROW('Sanitation Data'!G183)))</f>
        <v/>
      </c>
      <c r="DE189" s="369" t="str">
        <f ca="1">+IF(OFFSET('Sanitation Data'!$H$28,0,10*ROW('Sanitation Data'!H183))="","",OFFSET('Sanitation Data'!$H$28,0,10*ROW('Sanitation Data'!H183)))</f>
        <v/>
      </c>
      <c r="DF189" s="369" t="str">
        <f ca="1">+IF(OFFSET('Sanitation Data'!$H$29,0,10*ROW('Sanitation Data'!H183))="","",OFFSET('Sanitation Data'!$H$29,0,10*ROW('Sanitation Data'!H183)))</f>
        <v/>
      </c>
      <c r="DG189" s="369" t="str">
        <f ca="1">+IF(OFFSET('Sanitation Data'!$H$30,0,10*ROW('Sanitation Data'!H183))="","",OFFSET('Sanitation Data'!$H$30,0,10*ROW('Sanitation Data'!H183)))</f>
        <v/>
      </c>
      <c r="DH189" s="369" t="str">
        <f ca="1">+IF(OFFSET('Sanitation Data'!$H$31,0,10*ROW('Sanitation Data'!H183))="","",OFFSET('Sanitation Data'!$H$31,0,10*ROW('Sanitation Data'!H183)))</f>
        <v/>
      </c>
      <c r="DI189" s="369" t="str">
        <f ca="1">+IF(OFFSET('Sanitation Data'!$H$32,0,10*ROW('Sanitation Data'!H183))="","",OFFSET('Sanitation Data'!$H$32,0,10*ROW('Sanitation Data'!H183)))</f>
        <v/>
      </c>
      <c r="DJ189" s="369" t="str">
        <f ca="1">+IF(OFFSET('Sanitation Data'!$I$28,0,10*ROW('Sanitation Data'!I183))="","",OFFSET('Sanitation Data'!$I$28,0,10*ROW('Sanitation Data'!I183)))</f>
        <v/>
      </c>
      <c r="DK189" s="369" t="str">
        <f ca="1">+IF(OFFSET('Sanitation Data'!$I$29,0,10*ROW('Sanitation Data'!I183))="","",OFFSET('Sanitation Data'!$I$29,0,10*ROW('Sanitation Data'!I183)))</f>
        <v/>
      </c>
      <c r="DL189" s="369" t="str">
        <f ca="1">+IF(OFFSET('Sanitation Data'!$I$30,0,10*ROW('Sanitation Data'!I183))="","",OFFSET('Sanitation Data'!$I$30,0,10*ROW('Sanitation Data'!I183)))</f>
        <v/>
      </c>
      <c r="DM189" s="369" t="str">
        <f ca="1">+IF(OFFSET('Sanitation Data'!$I$31,0,10*ROW('Sanitation Data'!I183))="","",OFFSET('Sanitation Data'!$I$31,0,10*ROW('Sanitation Data'!I183)))</f>
        <v/>
      </c>
      <c r="DN189" s="369" t="str">
        <f ca="1">+IF(OFFSET('Sanitation Data'!$I$32,0,10*ROW('Sanitation Data'!I183))="","",OFFSET('Sanitation Data'!$I$32,0,10*ROW('Sanitation Data'!I183)))</f>
        <v/>
      </c>
      <c r="DO189" s="369" t="str">
        <f ca="1">+IF(OFFSET('Hygiene Data'!$D$11,0,10*ROW('Hygiene Data'!D183))="","",OFFSET('Hygiene Data'!$D$11,0,10*ROW('Hygiene Data'!D183)))</f>
        <v/>
      </c>
      <c r="DP189" s="369" t="str">
        <f ca="1">+IF(OFFSET('Hygiene Data'!$D$12,0,10*ROW('Hygiene Data'!D183))="","",OFFSET('Hygiene Data'!$D$12,0,10*ROW('Hygiene Data'!D183)))</f>
        <v/>
      </c>
      <c r="DQ189" s="369" t="str">
        <f ca="1">+IF(OFFSET('Hygiene Data'!$D$13,0,10*ROW('Hygiene Data'!D183))="","",OFFSET('Hygiene Data'!$D$13,0,10*ROW('Hygiene Data'!D183)))</f>
        <v/>
      </c>
      <c r="DR189" s="369" t="str">
        <f ca="1">+IF(OFFSET('Hygiene Data'!$E$11,0,10*ROW('Hygiene Data'!E183))="","",OFFSET('Hygiene Data'!$E$11,0,10*ROW('Hygiene Data'!E183)))</f>
        <v/>
      </c>
      <c r="DS189" s="369" t="str">
        <f ca="1">+IF(OFFSET('Hygiene Data'!$E$12,0,10*ROW('Hygiene Data'!E183))="","",OFFSET('Hygiene Data'!$E$12,0,10*ROW('Hygiene Data'!E183)))</f>
        <v/>
      </c>
      <c r="DT189" s="369" t="str">
        <f ca="1">+IF(OFFSET('Hygiene Data'!$E$13,0,10*ROW('Hygiene Data'!E183))="","",OFFSET('Hygiene Data'!$E$13,0,10*ROW('Hygiene Data'!E183)))</f>
        <v/>
      </c>
      <c r="DU189" s="369" t="str">
        <f ca="1">+IF(OFFSET('Hygiene Data'!$F$11,0,10*ROW('Hygiene Data'!F183))="","",OFFSET('Hygiene Data'!$F$11,0,10*ROW('Hygiene Data'!F183)))</f>
        <v/>
      </c>
      <c r="DV189" s="369" t="str">
        <f ca="1">+IF(OFFSET('Hygiene Data'!$F$12,0,10*ROW('Hygiene Data'!F183))="","",OFFSET('Hygiene Data'!$F$12,0,10*ROW('Hygiene Data'!F183)))</f>
        <v/>
      </c>
      <c r="DW189" s="369" t="str">
        <f ca="1">+IF(OFFSET('Hygiene Data'!$F$13,0,10*ROW('Hygiene Data'!F183))="","",OFFSET('Hygiene Data'!$F$13,0,10*ROW('Hygiene Data'!F183)))</f>
        <v/>
      </c>
      <c r="DX189" s="369" t="str">
        <f ca="1">+IF(OFFSET('Hygiene Data'!$G$11,0,10*ROW('Hygiene Data'!G183))="","",OFFSET('Hygiene Data'!$G$11,0,10*ROW('Hygiene Data'!G183)))</f>
        <v/>
      </c>
      <c r="DY189" s="369" t="str">
        <f ca="1">+IF(OFFSET('Hygiene Data'!$G$12,0,10*ROW('Hygiene Data'!G183))="","",OFFSET('Hygiene Data'!$G$12,0,10*ROW('Hygiene Data'!G183)))</f>
        <v/>
      </c>
      <c r="DZ189" s="369" t="str">
        <f ca="1">+IF(OFFSET('Hygiene Data'!$G$13,0,10*ROW('Hygiene Data'!G183))="","",OFFSET('Hygiene Data'!$G$13,0,10*ROW('Hygiene Data'!G183)))</f>
        <v/>
      </c>
      <c r="EA189" s="369" t="str">
        <f ca="1">+IF(OFFSET('Hygiene Data'!$H$11,0,10*ROW('Hygiene Data'!H183))="","",OFFSET('Hygiene Data'!$H$11,0,10*ROW('Hygiene Data'!H183)))</f>
        <v/>
      </c>
      <c r="EB189" s="369" t="str">
        <f ca="1">+IF(OFFSET('Hygiene Data'!$H$12,0,10*ROW('Hygiene Data'!H183))="","",OFFSET('Hygiene Data'!$H$12,0,10*ROW('Hygiene Data'!H183)))</f>
        <v/>
      </c>
      <c r="EC189" s="369" t="str">
        <f ca="1">+IF(OFFSET('Hygiene Data'!$H$13,0,10*ROW('Hygiene Data'!H183))="","",OFFSET('Hygiene Data'!$H$13,0,10*ROW('Hygiene Data'!H183)))</f>
        <v/>
      </c>
      <c r="ED189" s="369" t="str">
        <f ca="1">+IF(OFFSET('Hygiene Data'!$I$11,0,10*ROW('Hygiene Data'!I183))="","",OFFSET('Hygiene Data'!$I$11,0,10*ROW('Hygiene Data'!I183)))</f>
        <v/>
      </c>
      <c r="EE189" s="369" t="str">
        <f ca="1">+IF(OFFSET('Hygiene Data'!$I$12,0,10*ROW('Hygiene Data'!I183))="","",OFFSET('Hygiene Data'!$I$12,0,10*ROW('Hygiene Data'!I183)))</f>
        <v/>
      </c>
      <c r="EF189" s="369" t="str">
        <f ca="1">+IF(OFFSET('Hygiene Data'!$I$13,0,10*ROW('Hygiene Data'!I183))="","",OFFSET('Hygiene Data'!$I$13,0,10*ROW('Hygiene Data'!I183)))</f>
        <v/>
      </c>
    </row>
    <row r="190" spans="1:136" x14ac:dyDescent="0.25">
      <c r="A190" s="478" t="str">
        <f ca="1">+IF(OFFSET('Water Data'!$B$2,0,10*ROW('Water Data'!E184))="","",OFFSET('Water Data'!$B$2,0,10*ROW('Water Data'!E184)))</f>
        <v/>
      </c>
      <c r="B190" s="47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5" t="str">
        <f t="shared" ca="1" si="2"/>
        <v/>
      </c>
      <c r="D190" s="50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9" t="str">
        <f ca="1">+IF(OFFSET('Water Data'!$D$27,0,10*ROW('Water Data'!D184))="","",OFFSET('Water Data'!$D$27,0,10*ROW('Water Data'!D184)))</f>
        <v/>
      </c>
      <c r="BT190" s="369" t="str">
        <f ca="1">+IF(OFFSET('Water Data'!$D$28,0,10*ROW('Water Data'!D184))="","",OFFSET('Water Data'!$D$28,0,10*ROW('Water Data'!D184)))</f>
        <v/>
      </c>
      <c r="BU190" s="369" t="str">
        <f ca="1">+IF(OFFSET('Water Data'!$D$29,0,10*ROW('Water Data'!D184))="","",OFFSET('Water Data'!$D$29,0,10*ROW('Water Data'!D184)))</f>
        <v/>
      </c>
      <c r="BV190" s="369" t="str">
        <f ca="1">+IF(OFFSET('Water Data'!$E$27,0,10*ROW('Water Data'!E184))="","",OFFSET('Water Data'!$E$27,0,10*ROW('Water Data'!E184)))</f>
        <v/>
      </c>
      <c r="BW190" s="369" t="str">
        <f ca="1">+IF(OFFSET('Water Data'!$E$28,0,10*ROW('Water Data'!E184))="","",OFFSET('Water Data'!$E$28,0,10*ROW('Water Data'!E184)))</f>
        <v/>
      </c>
      <c r="BX190" s="369" t="str">
        <f ca="1">+IF(OFFSET('Water Data'!$E$29,0,10*ROW('Water Data'!E184))="","",OFFSET('Water Data'!$E$29,0,10*ROW('Water Data'!E184)))</f>
        <v/>
      </c>
      <c r="BY190" s="369" t="str">
        <f ca="1">+IF(OFFSET('Water Data'!$F$27,0,10*ROW('Water Data'!F184))="","",OFFSET('Water Data'!$F$27,0,10*ROW('Water Data'!F184)))</f>
        <v/>
      </c>
      <c r="BZ190" s="369" t="str">
        <f ca="1">+IF(OFFSET('Water Data'!$F$28,0,10*ROW('Water Data'!F184))="","",OFFSET('Water Data'!$F$28,0,10*ROW('Water Data'!F184)))</f>
        <v/>
      </c>
      <c r="CA190" s="369" t="str">
        <f ca="1">+IF(OFFSET('Water Data'!$F$29,0,10*ROW('Water Data'!F184))="","",OFFSET('Water Data'!$F$29,0,10*ROW('Water Data'!F184)))</f>
        <v/>
      </c>
      <c r="CB190" s="369" t="str">
        <f ca="1">+IF(OFFSET('Water Data'!$G$27,0,10*ROW('Water Data'!G184))="","",OFFSET('Water Data'!$G$27,0,10*ROW('Water Data'!G184)))</f>
        <v/>
      </c>
      <c r="CC190" s="369" t="str">
        <f ca="1">+IF(OFFSET('Water Data'!$G$28,0,10*ROW('Water Data'!G184))="","",OFFSET('Water Data'!$G$28,0,10*ROW('Water Data'!G184)))</f>
        <v/>
      </c>
      <c r="CD190" s="369" t="str">
        <f ca="1">+IF(OFFSET('Water Data'!$G$29,0,10*ROW('Water Data'!G184))="","",OFFSET('Water Data'!$G$29,0,10*ROW('Water Data'!G184)))</f>
        <v/>
      </c>
      <c r="CE190" s="369" t="str">
        <f ca="1">+IF(OFFSET('Water Data'!$H$27,0,10*ROW('Water Data'!H184))="","",OFFSET('Water Data'!$H$27,0,10*ROW('Water Data'!H184)))</f>
        <v/>
      </c>
      <c r="CF190" s="369" t="str">
        <f ca="1">+IF(OFFSET('Water Data'!$H$28,0,10*ROW('Water Data'!H184))="","",OFFSET('Water Data'!$H$28,0,10*ROW('Water Data'!H184)))</f>
        <v/>
      </c>
      <c r="CG190" s="369" t="str">
        <f ca="1">+IF(OFFSET('Water Data'!$H$29,0,10*ROW('Water Data'!H184))="","",OFFSET('Water Data'!$H$29,0,10*ROW('Water Data'!H184)))</f>
        <v/>
      </c>
      <c r="CH190" s="369" t="str">
        <f ca="1">+IF(OFFSET('Water Data'!$I$27,0,10*ROW('Water Data'!I184))="","",OFFSET('Water Data'!$I$27,0,10*ROW('Water Data'!I184)))</f>
        <v/>
      </c>
      <c r="CI190" s="369" t="str">
        <f ca="1">+IF(OFFSET('Water Data'!$I$28,0,10*ROW('Water Data'!I184))="","",OFFSET('Water Data'!$I$28,0,10*ROW('Water Data'!I184)))</f>
        <v/>
      </c>
      <c r="CJ190" s="369" t="str">
        <f ca="1">+IF(OFFSET('Water Data'!$I$29,0,10*ROW('Water Data'!I184))="","",OFFSET('Water Data'!$I$29,0,10*ROW('Water Data'!I184)))</f>
        <v/>
      </c>
      <c r="CK190" s="369" t="str">
        <f ca="1">+IF(OFFSET('Sanitation Data'!$D$28,0,10*ROW('Sanitation Data'!D184))="","",OFFSET('Sanitation Data'!$D$28,0,10*ROW('Sanitation Data'!D184)))</f>
        <v/>
      </c>
      <c r="CL190" s="369" t="str">
        <f ca="1">+IF(OFFSET('Sanitation Data'!$D$29,0,10*ROW('Sanitation Data'!D184))="","",OFFSET('Sanitation Data'!$D$29,0,10*ROW('Sanitation Data'!D184)))</f>
        <v/>
      </c>
      <c r="CM190" s="369" t="str">
        <f ca="1">+IF(OFFSET('Sanitation Data'!$D$30,0,10*ROW('Sanitation Data'!D184))="","",OFFSET('Sanitation Data'!$D$30,0,10*ROW('Sanitation Data'!D184)))</f>
        <v/>
      </c>
      <c r="CN190" s="369" t="str">
        <f ca="1">+IF(OFFSET('Sanitation Data'!$D$31,0,10*ROW('Sanitation Data'!D184))="","",OFFSET('Sanitation Data'!$D$31,0,10*ROW('Sanitation Data'!D184)))</f>
        <v/>
      </c>
      <c r="CO190" s="369" t="str">
        <f ca="1">+IF(OFFSET('Sanitation Data'!$D$32,0,10*ROW('Sanitation Data'!D184))="","",OFFSET('Sanitation Data'!$D$32,0,10*ROW('Sanitation Data'!D184)))</f>
        <v/>
      </c>
      <c r="CP190" s="369" t="str">
        <f ca="1">+IF(OFFSET('Sanitation Data'!$E$28,0,10*ROW('Sanitation Data'!E184))="","",OFFSET('Sanitation Data'!$E$28,0,10*ROW('Sanitation Data'!E184)))</f>
        <v/>
      </c>
      <c r="CQ190" s="369" t="str">
        <f ca="1">+IF(OFFSET('Sanitation Data'!$E$29,0,10*ROW('Sanitation Data'!E184))="","",OFFSET('Sanitation Data'!$E$29,0,10*ROW('Sanitation Data'!E184)))</f>
        <v/>
      </c>
      <c r="CR190" s="369" t="str">
        <f ca="1">+IF(OFFSET('Sanitation Data'!$E$30,0,10*ROW('Sanitation Data'!E184))="","",OFFSET('Sanitation Data'!$E$30,0,10*ROW('Sanitation Data'!E184)))</f>
        <v/>
      </c>
      <c r="CS190" s="369" t="str">
        <f ca="1">+IF(OFFSET('Sanitation Data'!$E$31,0,10*ROW('Sanitation Data'!E184))="","",OFFSET('Sanitation Data'!$E$31,0,10*ROW('Sanitation Data'!E184)))</f>
        <v/>
      </c>
      <c r="CT190" s="369" t="str">
        <f ca="1">+IF(OFFSET('Sanitation Data'!$E$32,0,10*ROW('Sanitation Data'!E184))="","",OFFSET('Sanitation Data'!$E$32,0,10*ROW('Sanitation Data'!E184)))</f>
        <v/>
      </c>
      <c r="CU190" s="369" t="str">
        <f ca="1">+IF(OFFSET('Sanitation Data'!$F$28,0,10*ROW('Sanitation Data'!F184))="","",OFFSET('Sanitation Data'!$F$28,0,10*ROW('Sanitation Data'!F184)))</f>
        <v/>
      </c>
      <c r="CV190" s="369" t="str">
        <f ca="1">+IF(OFFSET('Sanitation Data'!$F$29,0,10*ROW('Sanitation Data'!F184))="","",OFFSET('Sanitation Data'!$F$29,0,10*ROW('Sanitation Data'!F184)))</f>
        <v/>
      </c>
      <c r="CW190" s="369" t="str">
        <f ca="1">+IF(OFFSET('Sanitation Data'!$F$30,0,10*ROW('Sanitation Data'!F184))="","",OFFSET('Sanitation Data'!$F$30,0,10*ROW('Sanitation Data'!F184)))</f>
        <v/>
      </c>
      <c r="CX190" s="369" t="str">
        <f ca="1">+IF(OFFSET('Sanitation Data'!$F$31,0,10*ROW('Sanitation Data'!F184))="","",OFFSET('Sanitation Data'!$F$31,0,10*ROW('Sanitation Data'!F184)))</f>
        <v/>
      </c>
      <c r="CY190" s="369" t="str">
        <f ca="1">+IF(OFFSET('Sanitation Data'!$F$32,0,10*ROW('Sanitation Data'!F184))="","",OFFSET('Sanitation Data'!$F$32,0,10*ROW('Sanitation Data'!F184)))</f>
        <v/>
      </c>
      <c r="CZ190" s="369" t="str">
        <f ca="1">+IF(OFFSET('Sanitation Data'!$G$28,0,10*ROW('Sanitation Data'!G184))="","",OFFSET('Sanitation Data'!$G$28,0,10*ROW('Sanitation Data'!G184)))</f>
        <v/>
      </c>
      <c r="DA190" s="369" t="str">
        <f ca="1">+IF(OFFSET('Sanitation Data'!$G$29,0,10*ROW('Sanitation Data'!G184))="","",OFFSET('Sanitation Data'!$G$29,0,10*ROW('Sanitation Data'!G184)))</f>
        <v/>
      </c>
      <c r="DB190" s="369" t="str">
        <f ca="1">+IF(OFFSET('Sanitation Data'!$G$30,0,10*ROW('Sanitation Data'!G184))="","",OFFSET('Sanitation Data'!$G$30,0,10*ROW('Sanitation Data'!G184)))</f>
        <v/>
      </c>
      <c r="DC190" s="369" t="str">
        <f ca="1">+IF(OFFSET('Sanitation Data'!$G$31,0,10*ROW('Sanitation Data'!G184))="","",OFFSET('Sanitation Data'!$G$31,0,10*ROW('Sanitation Data'!G184)))</f>
        <v/>
      </c>
      <c r="DD190" s="369" t="str">
        <f ca="1">+IF(OFFSET('Sanitation Data'!$G$32,0,10*ROW('Sanitation Data'!G184))="","",OFFSET('Sanitation Data'!$G$32,0,10*ROW('Sanitation Data'!G184)))</f>
        <v/>
      </c>
      <c r="DE190" s="369" t="str">
        <f ca="1">+IF(OFFSET('Sanitation Data'!$H$28,0,10*ROW('Sanitation Data'!H184))="","",OFFSET('Sanitation Data'!$H$28,0,10*ROW('Sanitation Data'!H184)))</f>
        <v/>
      </c>
      <c r="DF190" s="369" t="str">
        <f ca="1">+IF(OFFSET('Sanitation Data'!$H$29,0,10*ROW('Sanitation Data'!H184))="","",OFFSET('Sanitation Data'!$H$29,0,10*ROW('Sanitation Data'!H184)))</f>
        <v/>
      </c>
      <c r="DG190" s="369" t="str">
        <f ca="1">+IF(OFFSET('Sanitation Data'!$H$30,0,10*ROW('Sanitation Data'!H184))="","",OFFSET('Sanitation Data'!$H$30,0,10*ROW('Sanitation Data'!H184)))</f>
        <v/>
      </c>
      <c r="DH190" s="369" t="str">
        <f ca="1">+IF(OFFSET('Sanitation Data'!$H$31,0,10*ROW('Sanitation Data'!H184))="","",OFFSET('Sanitation Data'!$H$31,0,10*ROW('Sanitation Data'!H184)))</f>
        <v/>
      </c>
      <c r="DI190" s="369" t="str">
        <f ca="1">+IF(OFFSET('Sanitation Data'!$H$32,0,10*ROW('Sanitation Data'!H184))="","",OFFSET('Sanitation Data'!$H$32,0,10*ROW('Sanitation Data'!H184)))</f>
        <v/>
      </c>
      <c r="DJ190" s="369" t="str">
        <f ca="1">+IF(OFFSET('Sanitation Data'!$I$28,0,10*ROW('Sanitation Data'!I184))="","",OFFSET('Sanitation Data'!$I$28,0,10*ROW('Sanitation Data'!I184)))</f>
        <v/>
      </c>
      <c r="DK190" s="369" t="str">
        <f ca="1">+IF(OFFSET('Sanitation Data'!$I$29,0,10*ROW('Sanitation Data'!I184))="","",OFFSET('Sanitation Data'!$I$29,0,10*ROW('Sanitation Data'!I184)))</f>
        <v/>
      </c>
      <c r="DL190" s="369" t="str">
        <f ca="1">+IF(OFFSET('Sanitation Data'!$I$30,0,10*ROW('Sanitation Data'!I184))="","",OFFSET('Sanitation Data'!$I$30,0,10*ROW('Sanitation Data'!I184)))</f>
        <v/>
      </c>
      <c r="DM190" s="369" t="str">
        <f ca="1">+IF(OFFSET('Sanitation Data'!$I$31,0,10*ROW('Sanitation Data'!I184))="","",OFFSET('Sanitation Data'!$I$31,0,10*ROW('Sanitation Data'!I184)))</f>
        <v/>
      </c>
      <c r="DN190" s="369" t="str">
        <f ca="1">+IF(OFFSET('Sanitation Data'!$I$32,0,10*ROW('Sanitation Data'!I184))="","",OFFSET('Sanitation Data'!$I$32,0,10*ROW('Sanitation Data'!I184)))</f>
        <v/>
      </c>
      <c r="DO190" s="369" t="str">
        <f ca="1">+IF(OFFSET('Hygiene Data'!$D$11,0,10*ROW('Hygiene Data'!D184))="","",OFFSET('Hygiene Data'!$D$11,0,10*ROW('Hygiene Data'!D184)))</f>
        <v/>
      </c>
      <c r="DP190" s="369" t="str">
        <f ca="1">+IF(OFFSET('Hygiene Data'!$D$12,0,10*ROW('Hygiene Data'!D184))="","",OFFSET('Hygiene Data'!$D$12,0,10*ROW('Hygiene Data'!D184)))</f>
        <v/>
      </c>
      <c r="DQ190" s="369" t="str">
        <f ca="1">+IF(OFFSET('Hygiene Data'!$D$13,0,10*ROW('Hygiene Data'!D184))="","",OFFSET('Hygiene Data'!$D$13,0,10*ROW('Hygiene Data'!D184)))</f>
        <v/>
      </c>
      <c r="DR190" s="369" t="str">
        <f ca="1">+IF(OFFSET('Hygiene Data'!$E$11,0,10*ROW('Hygiene Data'!E184))="","",OFFSET('Hygiene Data'!$E$11,0,10*ROW('Hygiene Data'!E184)))</f>
        <v/>
      </c>
      <c r="DS190" s="369" t="str">
        <f ca="1">+IF(OFFSET('Hygiene Data'!$E$12,0,10*ROW('Hygiene Data'!E184))="","",OFFSET('Hygiene Data'!$E$12,0,10*ROW('Hygiene Data'!E184)))</f>
        <v/>
      </c>
      <c r="DT190" s="369" t="str">
        <f ca="1">+IF(OFFSET('Hygiene Data'!$E$13,0,10*ROW('Hygiene Data'!E184))="","",OFFSET('Hygiene Data'!$E$13,0,10*ROW('Hygiene Data'!E184)))</f>
        <v/>
      </c>
      <c r="DU190" s="369" t="str">
        <f ca="1">+IF(OFFSET('Hygiene Data'!$F$11,0,10*ROW('Hygiene Data'!F184))="","",OFFSET('Hygiene Data'!$F$11,0,10*ROW('Hygiene Data'!F184)))</f>
        <v/>
      </c>
      <c r="DV190" s="369" t="str">
        <f ca="1">+IF(OFFSET('Hygiene Data'!$F$12,0,10*ROW('Hygiene Data'!F184))="","",OFFSET('Hygiene Data'!$F$12,0,10*ROW('Hygiene Data'!F184)))</f>
        <v/>
      </c>
      <c r="DW190" s="369" t="str">
        <f ca="1">+IF(OFFSET('Hygiene Data'!$F$13,0,10*ROW('Hygiene Data'!F184))="","",OFFSET('Hygiene Data'!$F$13,0,10*ROW('Hygiene Data'!F184)))</f>
        <v/>
      </c>
      <c r="DX190" s="369" t="str">
        <f ca="1">+IF(OFFSET('Hygiene Data'!$G$11,0,10*ROW('Hygiene Data'!G184))="","",OFFSET('Hygiene Data'!$G$11,0,10*ROW('Hygiene Data'!G184)))</f>
        <v/>
      </c>
      <c r="DY190" s="369" t="str">
        <f ca="1">+IF(OFFSET('Hygiene Data'!$G$12,0,10*ROW('Hygiene Data'!G184))="","",OFFSET('Hygiene Data'!$G$12,0,10*ROW('Hygiene Data'!G184)))</f>
        <v/>
      </c>
      <c r="DZ190" s="369" t="str">
        <f ca="1">+IF(OFFSET('Hygiene Data'!$G$13,0,10*ROW('Hygiene Data'!G184))="","",OFFSET('Hygiene Data'!$G$13,0,10*ROW('Hygiene Data'!G184)))</f>
        <v/>
      </c>
      <c r="EA190" s="369" t="str">
        <f ca="1">+IF(OFFSET('Hygiene Data'!$H$11,0,10*ROW('Hygiene Data'!H184))="","",OFFSET('Hygiene Data'!$H$11,0,10*ROW('Hygiene Data'!H184)))</f>
        <v/>
      </c>
      <c r="EB190" s="369" t="str">
        <f ca="1">+IF(OFFSET('Hygiene Data'!$H$12,0,10*ROW('Hygiene Data'!H184))="","",OFFSET('Hygiene Data'!$H$12,0,10*ROW('Hygiene Data'!H184)))</f>
        <v/>
      </c>
      <c r="EC190" s="369" t="str">
        <f ca="1">+IF(OFFSET('Hygiene Data'!$H$13,0,10*ROW('Hygiene Data'!H184))="","",OFFSET('Hygiene Data'!$H$13,0,10*ROW('Hygiene Data'!H184)))</f>
        <v/>
      </c>
      <c r="ED190" s="369" t="str">
        <f ca="1">+IF(OFFSET('Hygiene Data'!$I$11,0,10*ROW('Hygiene Data'!I184))="","",OFFSET('Hygiene Data'!$I$11,0,10*ROW('Hygiene Data'!I184)))</f>
        <v/>
      </c>
      <c r="EE190" s="369" t="str">
        <f ca="1">+IF(OFFSET('Hygiene Data'!$I$12,0,10*ROW('Hygiene Data'!I184))="","",OFFSET('Hygiene Data'!$I$12,0,10*ROW('Hygiene Data'!I184)))</f>
        <v/>
      </c>
      <c r="EF190" s="369" t="str">
        <f ca="1">+IF(OFFSET('Hygiene Data'!$I$13,0,10*ROW('Hygiene Data'!I184))="","",OFFSET('Hygiene Data'!$I$13,0,10*ROW('Hygiene Data'!I184)))</f>
        <v/>
      </c>
    </row>
    <row r="191" spans="1:136" x14ac:dyDescent="0.25">
      <c r="A191" s="478" t="str">
        <f ca="1">+IF(OFFSET('Water Data'!$B$2,0,10*ROW('Water Data'!E185))="","",OFFSET('Water Data'!$B$2,0,10*ROW('Water Data'!E185)))</f>
        <v/>
      </c>
      <c r="B191" s="47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5" t="str">
        <f t="shared" ca="1" si="2"/>
        <v/>
      </c>
      <c r="D191" s="50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9" t="str">
        <f ca="1">+IF(OFFSET('Water Data'!$D$27,0,10*ROW('Water Data'!D185))="","",OFFSET('Water Data'!$D$27,0,10*ROW('Water Data'!D185)))</f>
        <v/>
      </c>
      <c r="BT191" s="369" t="str">
        <f ca="1">+IF(OFFSET('Water Data'!$D$28,0,10*ROW('Water Data'!D185))="","",OFFSET('Water Data'!$D$28,0,10*ROW('Water Data'!D185)))</f>
        <v/>
      </c>
      <c r="BU191" s="369" t="str">
        <f ca="1">+IF(OFFSET('Water Data'!$D$29,0,10*ROW('Water Data'!D185))="","",OFFSET('Water Data'!$D$29,0,10*ROW('Water Data'!D185)))</f>
        <v/>
      </c>
      <c r="BV191" s="369" t="str">
        <f ca="1">+IF(OFFSET('Water Data'!$E$27,0,10*ROW('Water Data'!E185))="","",OFFSET('Water Data'!$E$27,0,10*ROW('Water Data'!E185)))</f>
        <v/>
      </c>
      <c r="BW191" s="369" t="str">
        <f ca="1">+IF(OFFSET('Water Data'!$E$28,0,10*ROW('Water Data'!E185))="","",OFFSET('Water Data'!$E$28,0,10*ROW('Water Data'!E185)))</f>
        <v/>
      </c>
      <c r="BX191" s="369" t="str">
        <f ca="1">+IF(OFFSET('Water Data'!$E$29,0,10*ROW('Water Data'!E185))="","",OFFSET('Water Data'!$E$29,0,10*ROW('Water Data'!E185)))</f>
        <v/>
      </c>
      <c r="BY191" s="369" t="str">
        <f ca="1">+IF(OFFSET('Water Data'!$F$27,0,10*ROW('Water Data'!F185))="","",OFFSET('Water Data'!$F$27,0,10*ROW('Water Data'!F185)))</f>
        <v/>
      </c>
      <c r="BZ191" s="369" t="str">
        <f ca="1">+IF(OFFSET('Water Data'!$F$28,0,10*ROW('Water Data'!F185))="","",OFFSET('Water Data'!$F$28,0,10*ROW('Water Data'!F185)))</f>
        <v/>
      </c>
      <c r="CA191" s="369" t="str">
        <f ca="1">+IF(OFFSET('Water Data'!$F$29,0,10*ROW('Water Data'!F185))="","",OFFSET('Water Data'!$F$29,0,10*ROW('Water Data'!F185)))</f>
        <v/>
      </c>
      <c r="CB191" s="369" t="str">
        <f ca="1">+IF(OFFSET('Water Data'!$G$27,0,10*ROW('Water Data'!G185))="","",OFFSET('Water Data'!$G$27,0,10*ROW('Water Data'!G185)))</f>
        <v/>
      </c>
      <c r="CC191" s="369" t="str">
        <f ca="1">+IF(OFFSET('Water Data'!$G$28,0,10*ROW('Water Data'!G185))="","",OFFSET('Water Data'!$G$28,0,10*ROW('Water Data'!G185)))</f>
        <v/>
      </c>
      <c r="CD191" s="369" t="str">
        <f ca="1">+IF(OFFSET('Water Data'!$G$29,0,10*ROW('Water Data'!G185))="","",OFFSET('Water Data'!$G$29,0,10*ROW('Water Data'!G185)))</f>
        <v/>
      </c>
      <c r="CE191" s="369" t="str">
        <f ca="1">+IF(OFFSET('Water Data'!$H$27,0,10*ROW('Water Data'!H185))="","",OFFSET('Water Data'!$H$27,0,10*ROW('Water Data'!H185)))</f>
        <v/>
      </c>
      <c r="CF191" s="369" t="str">
        <f ca="1">+IF(OFFSET('Water Data'!$H$28,0,10*ROW('Water Data'!H185))="","",OFFSET('Water Data'!$H$28,0,10*ROW('Water Data'!H185)))</f>
        <v/>
      </c>
      <c r="CG191" s="369" t="str">
        <f ca="1">+IF(OFFSET('Water Data'!$H$29,0,10*ROW('Water Data'!H185))="","",OFFSET('Water Data'!$H$29,0,10*ROW('Water Data'!H185)))</f>
        <v/>
      </c>
      <c r="CH191" s="369" t="str">
        <f ca="1">+IF(OFFSET('Water Data'!$I$27,0,10*ROW('Water Data'!I185))="","",OFFSET('Water Data'!$I$27,0,10*ROW('Water Data'!I185)))</f>
        <v/>
      </c>
      <c r="CI191" s="369" t="str">
        <f ca="1">+IF(OFFSET('Water Data'!$I$28,0,10*ROW('Water Data'!I185))="","",OFFSET('Water Data'!$I$28,0,10*ROW('Water Data'!I185)))</f>
        <v/>
      </c>
      <c r="CJ191" s="369" t="str">
        <f ca="1">+IF(OFFSET('Water Data'!$I$29,0,10*ROW('Water Data'!I185))="","",OFFSET('Water Data'!$I$29,0,10*ROW('Water Data'!I185)))</f>
        <v/>
      </c>
      <c r="CK191" s="369" t="str">
        <f ca="1">+IF(OFFSET('Sanitation Data'!$D$28,0,10*ROW('Sanitation Data'!D185))="","",OFFSET('Sanitation Data'!$D$28,0,10*ROW('Sanitation Data'!D185)))</f>
        <v/>
      </c>
      <c r="CL191" s="369" t="str">
        <f ca="1">+IF(OFFSET('Sanitation Data'!$D$29,0,10*ROW('Sanitation Data'!D185))="","",OFFSET('Sanitation Data'!$D$29,0,10*ROW('Sanitation Data'!D185)))</f>
        <v/>
      </c>
      <c r="CM191" s="369" t="str">
        <f ca="1">+IF(OFFSET('Sanitation Data'!$D$30,0,10*ROW('Sanitation Data'!D185))="","",OFFSET('Sanitation Data'!$D$30,0,10*ROW('Sanitation Data'!D185)))</f>
        <v/>
      </c>
      <c r="CN191" s="369" t="str">
        <f ca="1">+IF(OFFSET('Sanitation Data'!$D$31,0,10*ROW('Sanitation Data'!D185))="","",OFFSET('Sanitation Data'!$D$31,0,10*ROW('Sanitation Data'!D185)))</f>
        <v/>
      </c>
      <c r="CO191" s="369" t="str">
        <f ca="1">+IF(OFFSET('Sanitation Data'!$D$32,0,10*ROW('Sanitation Data'!D185))="","",OFFSET('Sanitation Data'!$D$32,0,10*ROW('Sanitation Data'!D185)))</f>
        <v/>
      </c>
      <c r="CP191" s="369" t="str">
        <f ca="1">+IF(OFFSET('Sanitation Data'!$E$28,0,10*ROW('Sanitation Data'!E185))="","",OFFSET('Sanitation Data'!$E$28,0,10*ROW('Sanitation Data'!E185)))</f>
        <v/>
      </c>
      <c r="CQ191" s="369" t="str">
        <f ca="1">+IF(OFFSET('Sanitation Data'!$E$29,0,10*ROW('Sanitation Data'!E185))="","",OFFSET('Sanitation Data'!$E$29,0,10*ROW('Sanitation Data'!E185)))</f>
        <v/>
      </c>
      <c r="CR191" s="369" t="str">
        <f ca="1">+IF(OFFSET('Sanitation Data'!$E$30,0,10*ROW('Sanitation Data'!E185))="","",OFFSET('Sanitation Data'!$E$30,0,10*ROW('Sanitation Data'!E185)))</f>
        <v/>
      </c>
      <c r="CS191" s="369" t="str">
        <f ca="1">+IF(OFFSET('Sanitation Data'!$E$31,0,10*ROW('Sanitation Data'!E185))="","",OFFSET('Sanitation Data'!$E$31,0,10*ROW('Sanitation Data'!E185)))</f>
        <v/>
      </c>
      <c r="CT191" s="369" t="str">
        <f ca="1">+IF(OFFSET('Sanitation Data'!$E$32,0,10*ROW('Sanitation Data'!E185))="","",OFFSET('Sanitation Data'!$E$32,0,10*ROW('Sanitation Data'!E185)))</f>
        <v/>
      </c>
      <c r="CU191" s="369" t="str">
        <f ca="1">+IF(OFFSET('Sanitation Data'!$F$28,0,10*ROW('Sanitation Data'!F185))="","",OFFSET('Sanitation Data'!$F$28,0,10*ROW('Sanitation Data'!F185)))</f>
        <v/>
      </c>
      <c r="CV191" s="369" t="str">
        <f ca="1">+IF(OFFSET('Sanitation Data'!$F$29,0,10*ROW('Sanitation Data'!F185))="","",OFFSET('Sanitation Data'!$F$29,0,10*ROW('Sanitation Data'!F185)))</f>
        <v/>
      </c>
      <c r="CW191" s="369" t="str">
        <f ca="1">+IF(OFFSET('Sanitation Data'!$F$30,0,10*ROW('Sanitation Data'!F185))="","",OFFSET('Sanitation Data'!$F$30,0,10*ROW('Sanitation Data'!F185)))</f>
        <v/>
      </c>
      <c r="CX191" s="369" t="str">
        <f ca="1">+IF(OFFSET('Sanitation Data'!$F$31,0,10*ROW('Sanitation Data'!F185))="","",OFFSET('Sanitation Data'!$F$31,0,10*ROW('Sanitation Data'!F185)))</f>
        <v/>
      </c>
      <c r="CY191" s="369" t="str">
        <f ca="1">+IF(OFFSET('Sanitation Data'!$F$32,0,10*ROW('Sanitation Data'!F185))="","",OFFSET('Sanitation Data'!$F$32,0,10*ROW('Sanitation Data'!F185)))</f>
        <v/>
      </c>
      <c r="CZ191" s="369" t="str">
        <f ca="1">+IF(OFFSET('Sanitation Data'!$G$28,0,10*ROW('Sanitation Data'!G185))="","",OFFSET('Sanitation Data'!$G$28,0,10*ROW('Sanitation Data'!G185)))</f>
        <v/>
      </c>
      <c r="DA191" s="369" t="str">
        <f ca="1">+IF(OFFSET('Sanitation Data'!$G$29,0,10*ROW('Sanitation Data'!G185))="","",OFFSET('Sanitation Data'!$G$29,0,10*ROW('Sanitation Data'!G185)))</f>
        <v/>
      </c>
      <c r="DB191" s="369" t="str">
        <f ca="1">+IF(OFFSET('Sanitation Data'!$G$30,0,10*ROW('Sanitation Data'!G185))="","",OFFSET('Sanitation Data'!$G$30,0,10*ROW('Sanitation Data'!G185)))</f>
        <v/>
      </c>
      <c r="DC191" s="369" t="str">
        <f ca="1">+IF(OFFSET('Sanitation Data'!$G$31,0,10*ROW('Sanitation Data'!G185))="","",OFFSET('Sanitation Data'!$G$31,0,10*ROW('Sanitation Data'!G185)))</f>
        <v/>
      </c>
      <c r="DD191" s="369" t="str">
        <f ca="1">+IF(OFFSET('Sanitation Data'!$G$32,0,10*ROW('Sanitation Data'!G185))="","",OFFSET('Sanitation Data'!$G$32,0,10*ROW('Sanitation Data'!G185)))</f>
        <v/>
      </c>
      <c r="DE191" s="369" t="str">
        <f ca="1">+IF(OFFSET('Sanitation Data'!$H$28,0,10*ROW('Sanitation Data'!H185))="","",OFFSET('Sanitation Data'!$H$28,0,10*ROW('Sanitation Data'!H185)))</f>
        <v/>
      </c>
      <c r="DF191" s="369" t="str">
        <f ca="1">+IF(OFFSET('Sanitation Data'!$H$29,0,10*ROW('Sanitation Data'!H185))="","",OFFSET('Sanitation Data'!$H$29,0,10*ROW('Sanitation Data'!H185)))</f>
        <v/>
      </c>
      <c r="DG191" s="369" t="str">
        <f ca="1">+IF(OFFSET('Sanitation Data'!$H$30,0,10*ROW('Sanitation Data'!H185))="","",OFFSET('Sanitation Data'!$H$30,0,10*ROW('Sanitation Data'!H185)))</f>
        <v/>
      </c>
      <c r="DH191" s="369" t="str">
        <f ca="1">+IF(OFFSET('Sanitation Data'!$H$31,0,10*ROW('Sanitation Data'!H185))="","",OFFSET('Sanitation Data'!$H$31,0,10*ROW('Sanitation Data'!H185)))</f>
        <v/>
      </c>
      <c r="DI191" s="369" t="str">
        <f ca="1">+IF(OFFSET('Sanitation Data'!$H$32,0,10*ROW('Sanitation Data'!H185))="","",OFFSET('Sanitation Data'!$H$32,0,10*ROW('Sanitation Data'!H185)))</f>
        <v/>
      </c>
      <c r="DJ191" s="369" t="str">
        <f ca="1">+IF(OFFSET('Sanitation Data'!$I$28,0,10*ROW('Sanitation Data'!I185))="","",OFFSET('Sanitation Data'!$I$28,0,10*ROW('Sanitation Data'!I185)))</f>
        <v/>
      </c>
      <c r="DK191" s="369" t="str">
        <f ca="1">+IF(OFFSET('Sanitation Data'!$I$29,0,10*ROW('Sanitation Data'!I185))="","",OFFSET('Sanitation Data'!$I$29,0,10*ROW('Sanitation Data'!I185)))</f>
        <v/>
      </c>
      <c r="DL191" s="369" t="str">
        <f ca="1">+IF(OFFSET('Sanitation Data'!$I$30,0,10*ROW('Sanitation Data'!I185))="","",OFFSET('Sanitation Data'!$I$30,0,10*ROW('Sanitation Data'!I185)))</f>
        <v/>
      </c>
      <c r="DM191" s="369" t="str">
        <f ca="1">+IF(OFFSET('Sanitation Data'!$I$31,0,10*ROW('Sanitation Data'!I185))="","",OFFSET('Sanitation Data'!$I$31,0,10*ROW('Sanitation Data'!I185)))</f>
        <v/>
      </c>
      <c r="DN191" s="369" t="str">
        <f ca="1">+IF(OFFSET('Sanitation Data'!$I$32,0,10*ROW('Sanitation Data'!I185))="","",OFFSET('Sanitation Data'!$I$32,0,10*ROW('Sanitation Data'!I185)))</f>
        <v/>
      </c>
      <c r="DO191" s="369" t="str">
        <f ca="1">+IF(OFFSET('Hygiene Data'!$D$11,0,10*ROW('Hygiene Data'!D185))="","",OFFSET('Hygiene Data'!$D$11,0,10*ROW('Hygiene Data'!D185)))</f>
        <v/>
      </c>
      <c r="DP191" s="369" t="str">
        <f ca="1">+IF(OFFSET('Hygiene Data'!$D$12,0,10*ROW('Hygiene Data'!D185))="","",OFFSET('Hygiene Data'!$D$12,0,10*ROW('Hygiene Data'!D185)))</f>
        <v/>
      </c>
      <c r="DQ191" s="369" t="str">
        <f ca="1">+IF(OFFSET('Hygiene Data'!$D$13,0,10*ROW('Hygiene Data'!D185))="","",OFFSET('Hygiene Data'!$D$13,0,10*ROW('Hygiene Data'!D185)))</f>
        <v/>
      </c>
      <c r="DR191" s="369" t="str">
        <f ca="1">+IF(OFFSET('Hygiene Data'!$E$11,0,10*ROW('Hygiene Data'!E185))="","",OFFSET('Hygiene Data'!$E$11,0,10*ROW('Hygiene Data'!E185)))</f>
        <v/>
      </c>
      <c r="DS191" s="369" t="str">
        <f ca="1">+IF(OFFSET('Hygiene Data'!$E$12,0,10*ROW('Hygiene Data'!E185))="","",OFFSET('Hygiene Data'!$E$12,0,10*ROW('Hygiene Data'!E185)))</f>
        <v/>
      </c>
      <c r="DT191" s="369" t="str">
        <f ca="1">+IF(OFFSET('Hygiene Data'!$E$13,0,10*ROW('Hygiene Data'!E185))="","",OFFSET('Hygiene Data'!$E$13,0,10*ROW('Hygiene Data'!E185)))</f>
        <v/>
      </c>
      <c r="DU191" s="369" t="str">
        <f ca="1">+IF(OFFSET('Hygiene Data'!$F$11,0,10*ROW('Hygiene Data'!F185))="","",OFFSET('Hygiene Data'!$F$11,0,10*ROW('Hygiene Data'!F185)))</f>
        <v/>
      </c>
      <c r="DV191" s="369" t="str">
        <f ca="1">+IF(OFFSET('Hygiene Data'!$F$12,0,10*ROW('Hygiene Data'!F185))="","",OFFSET('Hygiene Data'!$F$12,0,10*ROW('Hygiene Data'!F185)))</f>
        <v/>
      </c>
      <c r="DW191" s="369" t="str">
        <f ca="1">+IF(OFFSET('Hygiene Data'!$F$13,0,10*ROW('Hygiene Data'!F185))="","",OFFSET('Hygiene Data'!$F$13,0,10*ROW('Hygiene Data'!F185)))</f>
        <v/>
      </c>
      <c r="DX191" s="369" t="str">
        <f ca="1">+IF(OFFSET('Hygiene Data'!$G$11,0,10*ROW('Hygiene Data'!G185))="","",OFFSET('Hygiene Data'!$G$11,0,10*ROW('Hygiene Data'!G185)))</f>
        <v/>
      </c>
      <c r="DY191" s="369" t="str">
        <f ca="1">+IF(OFFSET('Hygiene Data'!$G$12,0,10*ROW('Hygiene Data'!G185))="","",OFFSET('Hygiene Data'!$G$12,0,10*ROW('Hygiene Data'!G185)))</f>
        <v/>
      </c>
      <c r="DZ191" s="369" t="str">
        <f ca="1">+IF(OFFSET('Hygiene Data'!$G$13,0,10*ROW('Hygiene Data'!G185))="","",OFFSET('Hygiene Data'!$G$13,0,10*ROW('Hygiene Data'!G185)))</f>
        <v/>
      </c>
      <c r="EA191" s="369" t="str">
        <f ca="1">+IF(OFFSET('Hygiene Data'!$H$11,0,10*ROW('Hygiene Data'!H185))="","",OFFSET('Hygiene Data'!$H$11,0,10*ROW('Hygiene Data'!H185)))</f>
        <v/>
      </c>
      <c r="EB191" s="369" t="str">
        <f ca="1">+IF(OFFSET('Hygiene Data'!$H$12,0,10*ROW('Hygiene Data'!H185))="","",OFFSET('Hygiene Data'!$H$12,0,10*ROW('Hygiene Data'!H185)))</f>
        <v/>
      </c>
      <c r="EC191" s="369" t="str">
        <f ca="1">+IF(OFFSET('Hygiene Data'!$H$13,0,10*ROW('Hygiene Data'!H185))="","",OFFSET('Hygiene Data'!$H$13,0,10*ROW('Hygiene Data'!H185)))</f>
        <v/>
      </c>
      <c r="ED191" s="369" t="str">
        <f ca="1">+IF(OFFSET('Hygiene Data'!$I$11,0,10*ROW('Hygiene Data'!I185))="","",OFFSET('Hygiene Data'!$I$11,0,10*ROW('Hygiene Data'!I185)))</f>
        <v/>
      </c>
      <c r="EE191" s="369" t="str">
        <f ca="1">+IF(OFFSET('Hygiene Data'!$I$12,0,10*ROW('Hygiene Data'!I185))="","",OFFSET('Hygiene Data'!$I$12,0,10*ROW('Hygiene Data'!I185)))</f>
        <v/>
      </c>
      <c r="EF191" s="369" t="str">
        <f ca="1">+IF(OFFSET('Hygiene Data'!$I$13,0,10*ROW('Hygiene Data'!I185))="","",OFFSET('Hygiene Data'!$I$13,0,10*ROW('Hygiene Data'!I185)))</f>
        <v/>
      </c>
    </row>
    <row r="192" spans="1:136" x14ac:dyDescent="0.25">
      <c r="A192" s="478" t="str">
        <f ca="1">+IF(OFFSET('Water Data'!$B$2,0,10*ROW('Water Data'!E186))="","",OFFSET('Water Data'!$B$2,0,10*ROW('Water Data'!E186)))</f>
        <v/>
      </c>
      <c r="B192" s="47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5" t="str">
        <f t="shared" ca="1" si="2"/>
        <v/>
      </c>
      <c r="D192" s="50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9" t="str">
        <f ca="1">+IF(OFFSET('Water Data'!$D$27,0,10*ROW('Water Data'!D186))="","",OFFSET('Water Data'!$D$27,0,10*ROW('Water Data'!D186)))</f>
        <v/>
      </c>
      <c r="BT192" s="369" t="str">
        <f ca="1">+IF(OFFSET('Water Data'!$D$28,0,10*ROW('Water Data'!D186))="","",OFFSET('Water Data'!$D$28,0,10*ROW('Water Data'!D186)))</f>
        <v/>
      </c>
      <c r="BU192" s="369" t="str">
        <f ca="1">+IF(OFFSET('Water Data'!$D$29,0,10*ROW('Water Data'!D186))="","",OFFSET('Water Data'!$D$29,0,10*ROW('Water Data'!D186)))</f>
        <v/>
      </c>
      <c r="BV192" s="369" t="str">
        <f ca="1">+IF(OFFSET('Water Data'!$E$27,0,10*ROW('Water Data'!E186))="","",OFFSET('Water Data'!$E$27,0,10*ROW('Water Data'!E186)))</f>
        <v/>
      </c>
      <c r="BW192" s="369" t="str">
        <f ca="1">+IF(OFFSET('Water Data'!$E$28,0,10*ROW('Water Data'!E186))="","",OFFSET('Water Data'!$E$28,0,10*ROW('Water Data'!E186)))</f>
        <v/>
      </c>
      <c r="BX192" s="369" t="str">
        <f ca="1">+IF(OFFSET('Water Data'!$E$29,0,10*ROW('Water Data'!E186))="","",OFFSET('Water Data'!$E$29,0,10*ROW('Water Data'!E186)))</f>
        <v/>
      </c>
      <c r="BY192" s="369" t="str">
        <f ca="1">+IF(OFFSET('Water Data'!$F$27,0,10*ROW('Water Data'!F186))="","",OFFSET('Water Data'!$F$27,0,10*ROW('Water Data'!F186)))</f>
        <v/>
      </c>
      <c r="BZ192" s="369" t="str">
        <f ca="1">+IF(OFFSET('Water Data'!$F$28,0,10*ROW('Water Data'!F186))="","",OFFSET('Water Data'!$F$28,0,10*ROW('Water Data'!F186)))</f>
        <v/>
      </c>
      <c r="CA192" s="369" t="str">
        <f ca="1">+IF(OFFSET('Water Data'!$F$29,0,10*ROW('Water Data'!F186))="","",OFFSET('Water Data'!$F$29,0,10*ROW('Water Data'!F186)))</f>
        <v/>
      </c>
      <c r="CB192" s="369" t="str">
        <f ca="1">+IF(OFFSET('Water Data'!$G$27,0,10*ROW('Water Data'!G186))="","",OFFSET('Water Data'!$G$27,0,10*ROW('Water Data'!G186)))</f>
        <v/>
      </c>
      <c r="CC192" s="369" t="str">
        <f ca="1">+IF(OFFSET('Water Data'!$G$28,0,10*ROW('Water Data'!G186))="","",OFFSET('Water Data'!$G$28,0,10*ROW('Water Data'!G186)))</f>
        <v/>
      </c>
      <c r="CD192" s="369" t="str">
        <f ca="1">+IF(OFFSET('Water Data'!$G$29,0,10*ROW('Water Data'!G186))="","",OFFSET('Water Data'!$G$29,0,10*ROW('Water Data'!G186)))</f>
        <v/>
      </c>
      <c r="CE192" s="369" t="str">
        <f ca="1">+IF(OFFSET('Water Data'!$H$27,0,10*ROW('Water Data'!H186))="","",OFFSET('Water Data'!$H$27,0,10*ROW('Water Data'!H186)))</f>
        <v/>
      </c>
      <c r="CF192" s="369" t="str">
        <f ca="1">+IF(OFFSET('Water Data'!$H$28,0,10*ROW('Water Data'!H186))="","",OFFSET('Water Data'!$H$28,0,10*ROW('Water Data'!H186)))</f>
        <v/>
      </c>
      <c r="CG192" s="369" t="str">
        <f ca="1">+IF(OFFSET('Water Data'!$H$29,0,10*ROW('Water Data'!H186))="","",OFFSET('Water Data'!$H$29,0,10*ROW('Water Data'!H186)))</f>
        <v/>
      </c>
      <c r="CH192" s="369" t="str">
        <f ca="1">+IF(OFFSET('Water Data'!$I$27,0,10*ROW('Water Data'!I186))="","",OFFSET('Water Data'!$I$27,0,10*ROW('Water Data'!I186)))</f>
        <v/>
      </c>
      <c r="CI192" s="369" t="str">
        <f ca="1">+IF(OFFSET('Water Data'!$I$28,0,10*ROW('Water Data'!I186))="","",OFFSET('Water Data'!$I$28,0,10*ROW('Water Data'!I186)))</f>
        <v/>
      </c>
      <c r="CJ192" s="369" t="str">
        <f ca="1">+IF(OFFSET('Water Data'!$I$29,0,10*ROW('Water Data'!I186))="","",OFFSET('Water Data'!$I$29,0,10*ROW('Water Data'!I186)))</f>
        <v/>
      </c>
      <c r="CK192" s="369" t="str">
        <f ca="1">+IF(OFFSET('Sanitation Data'!$D$28,0,10*ROW('Sanitation Data'!D186))="","",OFFSET('Sanitation Data'!$D$28,0,10*ROW('Sanitation Data'!D186)))</f>
        <v/>
      </c>
      <c r="CL192" s="369" t="str">
        <f ca="1">+IF(OFFSET('Sanitation Data'!$D$29,0,10*ROW('Sanitation Data'!D186))="","",OFFSET('Sanitation Data'!$D$29,0,10*ROW('Sanitation Data'!D186)))</f>
        <v/>
      </c>
      <c r="CM192" s="369" t="str">
        <f ca="1">+IF(OFFSET('Sanitation Data'!$D$30,0,10*ROW('Sanitation Data'!D186))="","",OFFSET('Sanitation Data'!$D$30,0,10*ROW('Sanitation Data'!D186)))</f>
        <v/>
      </c>
      <c r="CN192" s="369" t="str">
        <f ca="1">+IF(OFFSET('Sanitation Data'!$D$31,0,10*ROW('Sanitation Data'!D186))="","",OFFSET('Sanitation Data'!$D$31,0,10*ROW('Sanitation Data'!D186)))</f>
        <v/>
      </c>
      <c r="CO192" s="369" t="str">
        <f ca="1">+IF(OFFSET('Sanitation Data'!$D$32,0,10*ROW('Sanitation Data'!D186))="","",OFFSET('Sanitation Data'!$D$32,0,10*ROW('Sanitation Data'!D186)))</f>
        <v/>
      </c>
      <c r="CP192" s="369" t="str">
        <f ca="1">+IF(OFFSET('Sanitation Data'!$E$28,0,10*ROW('Sanitation Data'!E186))="","",OFFSET('Sanitation Data'!$E$28,0,10*ROW('Sanitation Data'!E186)))</f>
        <v/>
      </c>
      <c r="CQ192" s="369" t="str">
        <f ca="1">+IF(OFFSET('Sanitation Data'!$E$29,0,10*ROW('Sanitation Data'!E186))="","",OFFSET('Sanitation Data'!$E$29,0,10*ROW('Sanitation Data'!E186)))</f>
        <v/>
      </c>
      <c r="CR192" s="369" t="str">
        <f ca="1">+IF(OFFSET('Sanitation Data'!$E$30,0,10*ROW('Sanitation Data'!E186))="","",OFFSET('Sanitation Data'!$E$30,0,10*ROW('Sanitation Data'!E186)))</f>
        <v/>
      </c>
      <c r="CS192" s="369" t="str">
        <f ca="1">+IF(OFFSET('Sanitation Data'!$E$31,0,10*ROW('Sanitation Data'!E186))="","",OFFSET('Sanitation Data'!$E$31,0,10*ROW('Sanitation Data'!E186)))</f>
        <v/>
      </c>
      <c r="CT192" s="369" t="str">
        <f ca="1">+IF(OFFSET('Sanitation Data'!$E$32,0,10*ROW('Sanitation Data'!E186))="","",OFFSET('Sanitation Data'!$E$32,0,10*ROW('Sanitation Data'!E186)))</f>
        <v/>
      </c>
      <c r="CU192" s="369" t="str">
        <f ca="1">+IF(OFFSET('Sanitation Data'!$F$28,0,10*ROW('Sanitation Data'!F186))="","",OFFSET('Sanitation Data'!$F$28,0,10*ROW('Sanitation Data'!F186)))</f>
        <v/>
      </c>
      <c r="CV192" s="369" t="str">
        <f ca="1">+IF(OFFSET('Sanitation Data'!$F$29,0,10*ROW('Sanitation Data'!F186))="","",OFFSET('Sanitation Data'!$F$29,0,10*ROW('Sanitation Data'!F186)))</f>
        <v/>
      </c>
      <c r="CW192" s="369" t="str">
        <f ca="1">+IF(OFFSET('Sanitation Data'!$F$30,0,10*ROW('Sanitation Data'!F186))="","",OFFSET('Sanitation Data'!$F$30,0,10*ROW('Sanitation Data'!F186)))</f>
        <v/>
      </c>
      <c r="CX192" s="369" t="str">
        <f ca="1">+IF(OFFSET('Sanitation Data'!$F$31,0,10*ROW('Sanitation Data'!F186))="","",OFFSET('Sanitation Data'!$F$31,0,10*ROW('Sanitation Data'!F186)))</f>
        <v/>
      </c>
      <c r="CY192" s="369" t="str">
        <f ca="1">+IF(OFFSET('Sanitation Data'!$F$32,0,10*ROW('Sanitation Data'!F186))="","",OFFSET('Sanitation Data'!$F$32,0,10*ROW('Sanitation Data'!F186)))</f>
        <v/>
      </c>
      <c r="CZ192" s="369" t="str">
        <f ca="1">+IF(OFFSET('Sanitation Data'!$G$28,0,10*ROW('Sanitation Data'!G186))="","",OFFSET('Sanitation Data'!$G$28,0,10*ROW('Sanitation Data'!G186)))</f>
        <v/>
      </c>
      <c r="DA192" s="369" t="str">
        <f ca="1">+IF(OFFSET('Sanitation Data'!$G$29,0,10*ROW('Sanitation Data'!G186))="","",OFFSET('Sanitation Data'!$G$29,0,10*ROW('Sanitation Data'!G186)))</f>
        <v/>
      </c>
      <c r="DB192" s="369" t="str">
        <f ca="1">+IF(OFFSET('Sanitation Data'!$G$30,0,10*ROW('Sanitation Data'!G186))="","",OFFSET('Sanitation Data'!$G$30,0,10*ROW('Sanitation Data'!G186)))</f>
        <v/>
      </c>
      <c r="DC192" s="369" t="str">
        <f ca="1">+IF(OFFSET('Sanitation Data'!$G$31,0,10*ROW('Sanitation Data'!G186))="","",OFFSET('Sanitation Data'!$G$31,0,10*ROW('Sanitation Data'!G186)))</f>
        <v/>
      </c>
      <c r="DD192" s="369" t="str">
        <f ca="1">+IF(OFFSET('Sanitation Data'!$G$32,0,10*ROW('Sanitation Data'!G186))="","",OFFSET('Sanitation Data'!$G$32,0,10*ROW('Sanitation Data'!G186)))</f>
        <v/>
      </c>
      <c r="DE192" s="369" t="str">
        <f ca="1">+IF(OFFSET('Sanitation Data'!$H$28,0,10*ROW('Sanitation Data'!H186))="","",OFFSET('Sanitation Data'!$H$28,0,10*ROW('Sanitation Data'!H186)))</f>
        <v/>
      </c>
      <c r="DF192" s="369" t="str">
        <f ca="1">+IF(OFFSET('Sanitation Data'!$H$29,0,10*ROW('Sanitation Data'!H186))="","",OFFSET('Sanitation Data'!$H$29,0,10*ROW('Sanitation Data'!H186)))</f>
        <v/>
      </c>
      <c r="DG192" s="369" t="str">
        <f ca="1">+IF(OFFSET('Sanitation Data'!$H$30,0,10*ROW('Sanitation Data'!H186))="","",OFFSET('Sanitation Data'!$H$30,0,10*ROW('Sanitation Data'!H186)))</f>
        <v/>
      </c>
      <c r="DH192" s="369" t="str">
        <f ca="1">+IF(OFFSET('Sanitation Data'!$H$31,0,10*ROW('Sanitation Data'!H186))="","",OFFSET('Sanitation Data'!$H$31,0,10*ROW('Sanitation Data'!H186)))</f>
        <v/>
      </c>
      <c r="DI192" s="369" t="str">
        <f ca="1">+IF(OFFSET('Sanitation Data'!$H$32,0,10*ROW('Sanitation Data'!H186))="","",OFFSET('Sanitation Data'!$H$32,0,10*ROW('Sanitation Data'!H186)))</f>
        <v/>
      </c>
      <c r="DJ192" s="369" t="str">
        <f ca="1">+IF(OFFSET('Sanitation Data'!$I$28,0,10*ROW('Sanitation Data'!I186))="","",OFFSET('Sanitation Data'!$I$28,0,10*ROW('Sanitation Data'!I186)))</f>
        <v/>
      </c>
      <c r="DK192" s="369" t="str">
        <f ca="1">+IF(OFFSET('Sanitation Data'!$I$29,0,10*ROW('Sanitation Data'!I186))="","",OFFSET('Sanitation Data'!$I$29,0,10*ROW('Sanitation Data'!I186)))</f>
        <v/>
      </c>
      <c r="DL192" s="369" t="str">
        <f ca="1">+IF(OFFSET('Sanitation Data'!$I$30,0,10*ROW('Sanitation Data'!I186))="","",OFFSET('Sanitation Data'!$I$30,0,10*ROW('Sanitation Data'!I186)))</f>
        <v/>
      </c>
      <c r="DM192" s="369" t="str">
        <f ca="1">+IF(OFFSET('Sanitation Data'!$I$31,0,10*ROW('Sanitation Data'!I186))="","",OFFSET('Sanitation Data'!$I$31,0,10*ROW('Sanitation Data'!I186)))</f>
        <v/>
      </c>
      <c r="DN192" s="369" t="str">
        <f ca="1">+IF(OFFSET('Sanitation Data'!$I$32,0,10*ROW('Sanitation Data'!I186))="","",OFFSET('Sanitation Data'!$I$32,0,10*ROW('Sanitation Data'!I186)))</f>
        <v/>
      </c>
      <c r="DO192" s="369" t="str">
        <f ca="1">+IF(OFFSET('Hygiene Data'!$D$11,0,10*ROW('Hygiene Data'!D186))="","",OFFSET('Hygiene Data'!$D$11,0,10*ROW('Hygiene Data'!D186)))</f>
        <v/>
      </c>
      <c r="DP192" s="369" t="str">
        <f ca="1">+IF(OFFSET('Hygiene Data'!$D$12,0,10*ROW('Hygiene Data'!D186))="","",OFFSET('Hygiene Data'!$D$12,0,10*ROW('Hygiene Data'!D186)))</f>
        <v/>
      </c>
      <c r="DQ192" s="369" t="str">
        <f ca="1">+IF(OFFSET('Hygiene Data'!$D$13,0,10*ROW('Hygiene Data'!D186))="","",OFFSET('Hygiene Data'!$D$13,0,10*ROW('Hygiene Data'!D186)))</f>
        <v/>
      </c>
      <c r="DR192" s="369" t="str">
        <f ca="1">+IF(OFFSET('Hygiene Data'!$E$11,0,10*ROW('Hygiene Data'!E186))="","",OFFSET('Hygiene Data'!$E$11,0,10*ROW('Hygiene Data'!E186)))</f>
        <v/>
      </c>
      <c r="DS192" s="369" t="str">
        <f ca="1">+IF(OFFSET('Hygiene Data'!$E$12,0,10*ROW('Hygiene Data'!E186))="","",OFFSET('Hygiene Data'!$E$12,0,10*ROW('Hygiene Data'!E186)))</f>
        <v/>
      </c>
      <c r="DT192" s="369" t="str">
        <f ca="1">+IF(OFFSET('Hygiene Data'!$E$13,0,10*ROW('Hygiene Data'!E186))="","",OFFSET('Hygiene Data'!$E$13,0,10*ROW('Hygiene Data'!E186)))</f>
        <v/>
      </c>
      <c r="DU192" s="369" t="str">
        <f ca="1">+IF(OFFSET('Hygiene Data'!$F$11,0,10*ROW('Hygiene Data'!F186))="","",OFFSET('Hygiene Data'!$F$11,0,10*ROW('Hygiene Data'!F186)))</f>
        <v/>
      </c>
      <c r="DV192" s="369" t="str">
        <f ca="1">+IF(OFFSET('Hygiene Data'!$F$12,0,10*ROW('Hygiene Data'!F186))="","",OFFSET('Hygiene Data'!$F$12,0,10*ROW('Hygiene Data'!F186)))</f>
        <v/>
      </c>
      <c r="DW192" s="369" t="str">
        <f ca="1">+IF(OFFSET('Hygiene Data'!$F$13,0,10*ROW('Hygiene Data'!F186))="","",OFFSET('Hygiene Data'!$F$13,0,10*ROW('Hygiene Data'!F186)))</f>
        <v/>
      </c>
      <c r="DX192" s="369" t="str">
        <f ca="1">+IF(OFFSET('Hygiene Data'!$G$11,0,10*ROW('Hygiene Data'!G186))="","",OFFSET('Hygiene Data'!$G$11,0,10*ROW('Hygiene Data'!G186)))</f>
        <v/>
      </c>
      <c r="DY192" s="369" t="str">
        <f ca="1">+IF(OFFSET('Hygiene Data'!$G$12,0,10*ROW('Hygiene Data'!G186))="","",OFFSET('Hygiene Data'!$G$12,0,10*ROW('Hygiene Data'!G186)))</f>
        <v/>
      </c>
      <c r="DZ192" s="369" t="str">
        <f ca="1">+IF(OFFSET('Hygiene Data'!$G$13,0,10*ROW('Hygiene Data'!G186))="","",OFFSET('Hygiene Data'!$G$13,0,10*ROW('Hygiene Data'!G186)))</f>
        <v/>
      </c>
      <c r="EA192" s="369" t="str">
        <f ca="1">+IF(OFFSET('Hygiene Data'!$H$11,0,10*ROW('Hygiene Data'!H186))="","",OFFSET('Hygiene Data'!$H$11,0,10*ROW('Hygiene Data'!H186)))</f>
        <v/>
      </c>
      <c r="EB192" s="369" t="str">
        <f ca="1">+IF(OFFSET('Hygiene Data'!$H$12,0,10*ROW('Hygiene Data'!H186))="","",OFFSET('Hygiene Data'!$H$12,0,10*ROW('Hygiene Data'!H186)))</f>
        <v/>
      </c>
      <c r="EC192" s="369" t="str">
        <f ca="1">+IF(OFFSET('Hygiene Data'!$H$13,0,10*ROW('Hygiene Data'!H186))="","",OFFSET('Hygiene Data'!$H$13,0,10*ROW('Hygiene Data'!H186)))</f>
        <v/>
      </c>
      <c r="ED192" s="369" t="str">
        <f ca="1">+IF(OFFSET('Hygiene Data'!$I$11,0,10*ROW('Hygiene Data'!I186))="","",OFFSET('Hygiene Data'!$I$11,0,10*ROW('Hygiene Data'!I186)))</f>
        <v/>
      </c>
      <c r="EE192" s="369" t="str">
        <f ca="1">+IF(OFFSET('Hygiene Data'!$I$12,0,10*ROW('Hygiene Data'!I186))="","",OFFSET('Hygiene Data'!$I$12,0,10*ROW('Hygiene Data'!I186)))</f>
        <v/>
      </c>
      <c r="EF192" s="369" t="str">
        <f ca="1">+IF(OFFSET('Hygiene Data'!$I$13,0,10*ROW('Hygiene Data'!I186))="","",OFFSET('Hygiene Data'!$I$13,0,10*ROW('Hygiene Data'!I186)))</f>
        <v/>
      </c>
    </row>
    <row r="193" spans="1:136" x14ac:dyDescent="0.25">
      <c r="A193" s="478" t="str">
        <f ca="1">+IF(OFFSET('Water Data'!$B$2,0,10*ROW('Water Data'!E187))="","",OFFSET('Water Data'!$B$2,0,10*ROW('Water Data'!E187)))</f>
        <v/>
      </c>
      <c r="B193" s="47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5" t="str">
        <f t="shared" ca="1" si="2"/>
        <v/>
      </c>
      <c r="D193" s="50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9" t="str">
        <f ca="1">+IF(OFFSET('Water Data'!$D$27,0,10*ROW('Water Data'!D187))="","",OFFSET('Water Data'!$D$27,0,10*ROW('Water Data'!D187)))</f>
        <v/>
      </c>
      <c r="BT193" s="369" t="str">
        <f ca="1">+IF(OFFSET('Water Data'!$D$28,0,10*ROW('Water Data'!D187))="","",OFFSET('Water Data'!$D$28,0,10*ROW('Water Data'!D187)))</f>
        <v/>
      </c>
      <c r="BU193" s="369" t="str">
        <f ca="1">+IF(OFFSET('Water Data'!$D$29,0,10*ROW('Water Data'!D187))="","",OFFSET('Water Data'!$D$29,0,10*ROW('Water Data'!D187)))</f>
        <v/>
      </c>
      <c r="BV193" s="369" t="str">
        <f ca="1">+IF(OFFSET('Water Data'!$E$27,0,10*ROW('Water Data'!E187))="","",OFFSET('Water Data'!$E$27,0,10*ROW('Water Data'!E187)))</f>
        <v/>
      </c>
      <c r="BW193" s="369" t="str">
        <f ca="1">+IF(OFFSET('Water Data'!$E$28,0,10*ROW('Water Data'!E187))="","",OFFSET('Water Data'!$E$28,0,10*ROW('Water Data'!E187)))</f>
        <v/>
      </c>
      <c r="BX193" s="369" t="str">
        <f ca="1">+IF(OFFSET('Water Data'!$E$29,0,10*ROW('Water Data'!E187))="","",OFFSET('Water Data'!$E$29,0,10*ROW('Water Data'!E187)))</f>
        <v/>
      </c>
      <c r="BY193" s="369" t="str">
        <f ca="1">+IF(OFFSET('Water Data'!$F$27,0,10*ROW('Water Data'!F187))="","",OFFSET('Water Data'!$F$27,0,10*ROW('Water Data'!F187)))</f>
        <v/>
      </c>
      <c r="BZ193" s="369" t="str">
        <f ca="1">+IF(OFFSET('Water Data'!$F$28,0,10*ROW('Water Data'!F187))="","",OFFSET('Water Data'!$F$28,0,10*ROW('Water Data'!F187)))</f>
        <v/>
      </c>
      <c r="CA193" s="369" t="str">
        <f ca="1">+IF(OFFSET('Water Data'!$F$29,0,10*ROW('Water Data'!F187))="","",OFFSET('Water Data'!$F$29,0,10*ROW('Water Data'!F187)))</f>
        <v/>
      </c>
      <c r="CB193" s="369" t="str">
        <f ca="1">+IF(OFFSET('Water Data'!$G$27,0,10*ROW('Water Data'!G187))="","",OFFSET('Water Data'!$G$27,0,10*ROW('Water Data'!G187)))</f>
        <v/>
      </c>
      <c r="CC193" s="369" t="str">
        <f ca="1">+IF(OFFSET('Water Data'!$G$28,0,10*ROW('Water Data'!G187))="","",OFFSET('Water Data'!$G$28,0,10*ROW('Water Data'!G187)))</f>
        <v/>
      </c>
      <c r="CD193" s="369" t="str">
        <f ca="1">+IF(OFFSET('Water Data'!$G$29,0,10*ROW('Water Data'!G187))="","",OFFSET('Water Data'!$G$29,0,10*ROW('Water Data'!G187)))</f>
        <v/>
      </c>
      <c r="CE193" s="369" t="str">
        <f ca="1">+IF(OFFSET('Water Data'!$H$27,0,10*ROW('Water Data'!H187))="","",OFFSET('Water Data'!$H$27,0,10*ROW('Water Data'!H187)))</f>
        <v/>
      </c>
      <c r="CF193" s="369" t="str">
        <f ca="1">+IF(OFFSET('Water Data'!$H$28,0,10*ROW('Water Data'!H187))="","",OFFSET('Water Data'!$H$28,0,10*ROW('Water Data'!H187)))</f>
        <v/>
      </c>
      <c r="CG193" s="369" t="str">
        <f ca="1">+IF(OFFSET('Water Data'!$H$29,0,10*ROW('Water Data'!H187))="","",OFFSET('Water Data'!$H$29,0,10*ROW('Water Data'!H187)))</f>
        <v/>
      </c>
      <c r="CH193" s="369" t="str">
        <f ca="1">+IF(OFFSET('Water Data'!$I$27,0,10*ROW('Water Data'!I187))="","",OFFSET('Water Data'!$I$27,0,10*ROW('Water Data'!I187)))</f>
        <v/>
      </c>
      <c r="CI193" s="369" t="str">
        <f ca="1">+IF(OFFSET('Water Data'!$I$28,0,10*ROW('Water Data'!I187))="","",OFFSET('Water Data'!$I$28,0,10*ROW('Water Data'!I187)))</f>
        <v/>
      </c>
      <c r="CJ193" s="369" t="str">
        <f ca="1">+IF(OFFSET('Water Data'!$I$29,0,10*ROW('Water Data'!I187))="","",OFFSET('Water Data'!$I$29,0,10*ROW('Water Data'!I187)))</f>
        <v/>
      </c>
      <c r="CK193" s="369" t="str">
        <f ca="1">+IF(OFFSET('Sanitation Data'!$D$28,0,10*ROW('Sanitation Data'!D187))="","",OFFSET('Sanitation Data'!$D$28,0,10*ROW('Sanitation Data'!D187)))</f>
        <v/>
      </c>
      <c r="CL193" s="369" t="str">
        <f ca="1">+IF(OFFSET('Sanitation Data'!$D$29,0,10*ROW('Sanitation Data'!D187))="","",OFFSET('Sanitation Data'!$D$29,0,10*ROW('Sanitation Data'!D187)))</f>
        <v/>
      </c>
      <c r="CM193" s="369" t="str">
        <f ca="1">+IF(OFFSET('Sanitation Data'!$D$30,0,10*ROW('Sanitation Data'!D187))="","",OFFSET('Sanitation Data'!$D$30,0,10*ROW('Sanitation Data'!D187)))</f>
        <v/>
      </c>
      <c r="CN193" s="369" t="str">
        <f ca="1">+IF(OFFSET('Sanitation Data'!$D$31,0,10*ROW('Sanitation Data'!D187))="","",OFFSET('Sanitation Data'!$D$31,0,10*ROW('Sanitation Data'!D187)))</f>
        <v/>
      </c>
      <c r="CO193" s="369" t="str">
        <f ca="1">+IF(OFFSET('Sanitation Data'!$D$32,0,10*ROW('Sanitation Data'!D187))="","",OFFSET('Sanitation Data'!$D$32,0,10*ROW('Sanitation Data'!D187)))</f>
        <v/>
      </c>
      <c r="CP193" s="369" t="str">
        <f ca="1">+IF(OFFSET('Sanitation Data'!$E$28,0,10*ROW('Sanitation Data'!E187))="","",OFFSET('Sanitation Data'!$E$28,0,10*ROW('Sanitation Data'!E187)))</f>
        <v/>
      </c>
      <c r="CQ193" s="369" t="str">
        <f ca="1">+IF(OFFSET('Sanitation Data'!$E$29,0,10*ROW('Sanitation Data'!E187))="","",OFFSET('Sanitation Data'!$E$29,0,10*ROW('Sanitation Data'!E187)))</f>
        <v/>
      </c>
      <c r="CR193" s="369" t="str">
        <f ca="1">+IF(OFFSET('Sanitation Data'!$E$30,0,10*ROW('Sanitation Data'!E187))="","",OFFSET('Sanitation Data'!$E$30,0,10*ROW('Sanitation Data'!E187)))</f>
        <v/>
      </c>
      <c r="CS193" s="369" t="str">
        <f ca="1">+IF(OFFSET('Sanitation Data'!$E$31,0,10*ROW('Sanitation Data'!E187))="","",OFFSET('Sanitation Data'!$E$31,0,10*ROW('Sanitation Data'!E187)))</f>
        <v/>
      </c>
      <c r="CT193" s="369" t="str">
        <f ca="1">+IF(OFFSET('Sanitation Data'!$E$32,0,10*ROW('Sanitation Data'!E187))="","",OFFSET('Sanitation Data'!$E$32,0,10*ROW('Sanitation Data'!E187)))</f>
        <v/>
      </c>
      <c r="CU193" s="369" t="str">
        <f ca="1">+IF(OFFSET('Sanitation Data'!$F$28,0,10*ROW('Sanitation Data'!F187))="","",OFFSET('Sanitation Data'!$F$28,0,10*ROW('Sanitation Data'!F187)))</f>
        <v/>
      </c>
      <c r="CV193" s="369" t="str">
        <f ca="1">+IF(OFFSET('Sanitation Data'!$F$29,0,10*ROW('Sanitation Data'!F187))="","",OFFSET('Sanitation Data'!$F$29,0,10*ROW('Sanitation Data'!F187)))</f>
        <v/>
      </c>
      <c r="CW193" s="369" t="str">
        <f ca="1">+IF(OFFSET('Sanitation Data'!$F$30,0,10*ROW('Sanitation Data'!F187))="","",OFFSET('Sanitation Data'!$F$30,0,10*ROW('Sanitation Data'!F187)))</f>
        <v/>
      </c>
      <c r="CX193" s="369" t="str">
        <f ca="1">+IF(OFFSET('Sanitation Data'!$F$31,0,10*ROW('Sanitation Data'!F187))="","",OFFSET('Sanitation Data'!$F$31,0,10*ROW('Sanitation Data'!F187)))</f>
        <v/>
      </c>
      <c r="CY193" s="369" t="str">
        <f ca="1">+IF(OFFSET('Sanitation Data'!$F$32,0,10*ROW('Sanitation Data'!F187))="","",OFFSET('Sanitation Data'!$F$32,0,10*ROW('Sanitation Data'!F187)))</f>
        <v/>
      </c>
      <c r="CZ193" s="369" t="str">
        <f ca="1">+IF(OFFSET('Sanitation Data'!$G$28,0,10*ROW('Sanitation Data'!G187))="","",OFFSET('Sanitation Data'!$G$28,0,10*ROW('Sanitation Data'!G187)))</f>
        <v/>
      </c>
      <c r="DA193" s="369" t="str">
        <f ca="1">+IF(OFFSET('Sanitation Data'!$G$29,0,10*ROW('Sanitation Data'!G187))="","",OFFSET('Sanitation Data'!$G$29,0,10*ROW('Sanitation Data'!G187)))</f>
        <v/>
      </c>
      <c r="DB193" s="369" t="str">
        <f ca="1">+IF(OFFSET('Sanitation Data'!$G$30,0,10*ROW('Sanitation Data'!G187))="","",OFFSET('Sanitation Data'!$G$30,0,10*ROW('Sanitation Data'!G187)))</f>
        <v/>
      </c>
      <c r="DC193" s="369" t="str">
        <f ca="1">+IF(OFFSET('Sanitation Data'!$G$31,0,10*ROW('Sanitation Data'!G187))="","",OFFSET('Sanitation Data'!$G$31,0,10*ROW('Sanitation Data'!G187)))</f>
        <v/>
      </c>
      <c r="DD193" s="369" t="str">
        <f ca="1">+IF(OFFSET('Sanitation Data'!$G$32,0,10*ROW('Sanitation Data'!G187))="","",OFFSET('Sanitation Data'!$G$32,0,10*ROW('Sanitation Data'!G187)))</f>
        <v/>
      </c>
      <c r="DE193" s="369" t="str">
        <f ca="1">+IF(OFFSET('Sanitation Data'!$H$28,0,10*ROW('Sanitation Data'!H187))="","",OFFSET('Sanitation Data'!$H$28,0,10*ROW('Sanitation Data'!H187)))</f>
        <v/>
      </c>
      <c r="DF193" s="369" t="str">
        <f ca="1">+IF(OFFSET('Sanitation Data'!$H$29,0,10*ROW('Sanitation Data'!H187))="","",OFFSET('Sanitation Data'!$H$29,0,10*ROW('Sanitation Data'!H187)))</f>
        <v/>
      </c>
      <c r="DG193" s="369" t="str">
        <f ca="1">+IF(OFFSET('Sanitation Data'!$H$30,0,10*ROW('Sanitation Data'!H187))="","",OFFSET('Sanitation Data'!$H$30,0,10*ROW('Sanitation Data'!H187)))</f>
        <v/>
      </c>
      <c r="DH193" s="369" t="str">
        <f ca="1">+IF(OFFSET('Sanitation Data'!$H$31,0,10*ROW('Sanitation Data'!H187))="","",OFFSET('Sanitation Data'!$H$31,0,10*ROW('Sanitation Data'!H187)))</f>
        <v/>
      </c>
      <c r="DI193" s="369" t="str">
        <f ca="1">+IF(OFFSET('Sanitation Data'!$H$32,0,10*ROW('Sanitation Data'!H187))="","",OFFSET('Sanitation Data'!$H$32,0,10*ROW('Sanitation Data'!H187)))</f>
        <v/>
      </c>
      <c r="DJ193" s="369" t="str">
        <f ca="1">+IF(OFFSET('Sanitation Data'!$I$28,0,10*ROW('Sanitation Data'!I187))="","",OFFSET('Sanitation Data'!$I$28,0,10*ROW('Sanitation Data'!I187)))</f>
        <v/>
      </c>
      <c r="DK193" s="369" t="str">
        <f ca="1">+IF(OFFSET('Sanitation Data'!$I$29,0,10*ROW('Sanitation Data'!I187))="","",OFFSET('Sanitation Data'!$I$29,0,10*ROW('Sanitation Data'!I187)))</f>
        <v/>
      </c>
      <c r="DL193" s="369" t="str">
        <f ca="1">+IF(OFFSET('Sanitation Data'!$I$30,0,10*ROW('Sanitation Data'!I187))="","",OFFSET('Sanitation Data'!$I$30,0,10*ROW('Sanitation Data'!I187)))</f>
        <v/>
      </c>
      <c r="DM193" s="369" t="str">
        <f ca="1">+IF(OFFSET('Sanitation Data'!$I$31,0,10*ROW('Sanitation Data'!I187))="","",OFFSET('Sanitation Data'!$I$31,0,10*ROW('Sanitation Data'!I187)))</f>
        <v/>
      </c>
      <c r="DN193" s="369" t="str">
        <f ca="1">+IF(OFFSET('Sanitation Data'!$I$32,0,10*ROW('Sanitation Data'!I187))="","",OFFSET('Sanitation Data'!$I$32,0,10*ROW('Sanitation Data'!I187)))</f>
        <v/>
      </c>
      <c r="DO193" s="369" t="str">
        <f ca="1">+IF(OFFSET('Hygiene Data'!$D$11,0,10*ROW('Hygiene Data'!D187))="","",OFFSET('Hygiene Data'!$D$11,0,10*ROW('Hygiene Data'!D187)))</f>
        <v/>
      </c>
      <c r="DP193" s="369" t="str">
        <f ca="1">+IF(OFFSET('Hygiene Data'!$D$12,0,10*ROW('Hygiene Data'!D187))="","",OFFSET('Hygiene Data'!$D$12,0,10*ROW('Hygiene Data'!D187)))</f>
        <v/>
      </c>
      <c r="DQ193" s="369" t="str">
        <f ca="1">+IF(OFFSET('Hygiene Data'!$D$13,0,10*ROW('Hygiene Data'!D187))="","",OFFSET('Hygiene Data'!$D$13,0,10*ROW('Hygiene Data'!D187)))</f>
        <v/>
      </c>
      <c r="DR193" s="369" t="str">
        <f ca="1">+IF(OFFSET('Hygiene Data'!$E$11,0,10*ROW('Hygiene Data'!E187))="","",OFFSET('Hygiene Data'!$E$11,0,10*ROW('Hygiene Data'!E187)))</f>
        <v/>
      </c>
      <c r="DS193" s="369" t="str">
        <f ca="1">+IF(OFFSET('Hygiene Data'!$E$12,0,10*ROW('Hygiene Data'!E187))="","",OFFSET('Hygiene Data'!$E$12,0,10*ROW('Hygiene Data'!E187)))</f>
        <v/>
      </c>
      <c r="DT193" s="369" t="str">
        <f ca="1">+IF(OFFSET('Hygiene Data'!$E$13,0,10*ROW('Hygiene Data'!E187))="","",OFFSET('Hygiene Data'!$E$13,0,10*ROW('Hygiene Data'!E187)))</f>
        <v/>
      </c>
      <c r="DU193" s="369" t="str">
        <f ca="1">+IF(OFFSET('Hygiene Data'!$F$11,0,10*ROW('Hygiene Data'!F187))="","",OFFSET('Hygiene Data'!$F$11,0,10*ROW('Hygiene Data'!F187)))</f>
        <v/>
      </c>
      <c r="DV193" s="369" t="str">
        <f ca="1">+IF(OFFSET('Hygiene Data'!$F$12,0,10*ROW('Hygiene Data'!F187))="","",OFFSET('Hygiene Data'!$F$12,0,10*ROW('Hygiene Data'!F187)))</f>
        <v/>
      </c>
      <c r="DW193" s="369" t="str">
        <f ca="1">+IF(OFFSET('Hygiene Data'!$F$13,0,10*ROW('Hygiene Data'!F187))="","",OFFSET('Hygiene Data'!$F$13,0,10*ROW('Hygiene Data'!F187)))</f>
        <v/>
      </c>
      <c r="DX193" s="369" t="str">
        <f ca="1">+IF(OFFSET('Hygiene Data'!$G$11,0,10*ROW('Hygiene Data'!G187))="","",OFFSET('Hygiene Data'!$G$11,0,10*ROW('Hygiene Data'!G187)))</f>
        <v/>
      </c>
      <c r="DY193" s="369" t="str">
        <f ca="1">+IF(OFFSET('Hygiene Data'!$G$12,0,10*ROW('Hygiene Data'!G187))="","",OFFSET('Hygiene Data'!$G$12,0,10*ROW('Hygiene Data'!G187)))</f>
        <v/>
      </c>
      <c r="DZ193" s="369" t="str">
        <f ca="1">+IF(OFFSET('Hygiene Data'!$G$13,0,10*ROW('Hygiene Data'!G187))="","",OFFSET('Hygiene Data'!$G$13,0,10*ROW('Hygiene Data'!G187)))</f>
        <v/>
      </c>
      <c r="EA193" s="369" t="str">
        <f ca="1">+IF(OFFSET('Hygiene Data'!$H$11,0,10*ROW('Hygiene Data'!H187))="","",OFFSET('Hygiene Data'!$H$11,0,10*ROW('Hygiene Data'!H187)))</f>
        <v/>
      </c>
      <c r="EB193" s="369" t="str">
        <f ca="1">+IF(OFFSET('Hygiene Data'!$H$12,0,10*ROW('Hygiene Data'!H187))="","",OFFSET('Hygiene Data'!$H$12,0,10*ROW('Hygiene Data'!H187)))</f>
        <v/>
      </c>
      <c r="EC193" s="369" t="str">
        <f ca="1">+IF(OFFSET('Hygiene Data'!$H$13,0,10*ROW('Hygiene Data'!H187))="","",OFFSET('Hygiene Data'!$H$13,0,10*ROW('Hygiene Data'!H187)))</f>
        <v/>
      </c>
      <c r="ED193" s="369" t="str">
        <f ca="1">+IF(OFFSET('Hygiene Data'!$I$11,0,10*ROW('Hygiene Data'!I187))="","",OFFSET('Hygiene Data'!$I$11,0,10*ROW('Hygiene Data'!I187)))</f>
        <v/>
      </c>
      <c r="EE193" s="369" t="str">
        <f ca="1">+IF(OFFSET('Hygiene Data'!$I$12,0,10*ROW('Hygiene Data'!I187))="","",OFFSET('Hygiene Data'!$I$12,0,10*ROW('Hygiene Data'!I187)))</f>
        <v/>
      </c>
      <c r="EF193" s="369" t="str">
        <f ca="1">+IF(OFFSET('Hygiene Data'!$I$13,0,10*ROW('Hygiene Data'!I187))="","",OFFSET('Hygiene Data'!$I$13,0,10*ROW('Hygiene Data'!I187)))</f>
        <v/>
      </c>
    </row>
    <row r="194" spans="1:136" x14ac:dyDescent="0.25">
      <c r="A194" s="478" t="str">
        <f ca="1">+IF(OFFSET('Water Data'!$B$2,0,10*ROW('Water Data'!E188))="","",OFFSET('Water Data'!$B$2,0,10*ROW('Water Data'!E188)))</f>
        <v/>
      </c>
      <c r="B194" s="47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5" t="str">
        <f t="shared" ca="1" si="2"/>
        <v/>
      </c>
      <c r="D194" s="50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9" t="str">
        <f ca="1">+IF(OFFSET('Water Data'!$D$27,0,10*ROW('Water Data'!D188))="","",OFFSET('Water Data'!$D$27,0,10*ROW('Water Data'!D188)))</f>
        <v/>
      </c>
      <c r="BT194" s="369" t="str">
        <f ca="1">+IF(OFFSET('Water Data'!$D$28,0,10*ROW('Water Data'!D188))="","",OFFSET('Water Data'!$D$28,0,10*ROW('Water Data'!D188)))</f>
        <v/>
      </c>
      <c r="BU194" s="369" t="str">
        <f ca="1">+IF(OFFSET('Water Data'!$D$29,0,10*ROW('Water Data'!D188))="","",OFFSET('Water Data'!$D$29,0,10*ROW('Water Data'!D188)))</f>
        <v/>
      </c>
      <c r="BV194" s="369" t="str">
        <f ca="1">+IF(OFFSET('Water Data'!$E$27,0,10*ROW('Water Data'!E188))="","",OFFSET('Water Data'!$E$27,0,10*ROW('Water Data'!E188)))</f>
        <v/>
      </c>
      <c r="BW194" s="369" t="str">
        <f ca="1">+IF(OFFSET('Water Data'!$E$28,0,10*ROW('Water Data'!E188))="","",OFFSET('Water Data'!$E$28,0,10*ROW('Water Data'!E188)))</f>
        <v/>
      </c>
      <c r="BX194" s="369" t="str">
        <f ca="1">+IF(OFFSET('Water Data'!$E$29,0,10*ROW('Water Data'!E188))="","",OFFSET('Water Data'!$E$29,0,10*ROW('Water Data'!E188)))</f>
        <v/>
      </c>
      <c r="BY194" s="369" t="str">
        <f ca="1">+IF(OFFSET('Water Data'!$F$27,0,10*ROW('Water Data'!F188))="","",OFFSET('Water Data'!$F$27,0,10*ROW('Water Data'!F188)))</f>
        <v/>
      </c>
      <c r="BZ194" s="369" t="str">
        <f ca="1">+IF(OFFSET('Water Data'!$F$28,0,10*ROW('Water Data'!F188))="","",OFFSET('Water Data'!$F$28,0,10*ROW('Water Data'!F188)))</f>
        <v/>
      </c>
      <c r="CA194" s="369" t="str">
        <f ca="1">+IF(OFFSET('Water Data'!$F$29,0,10*ROW('Water Data'!F188))="","",OFFSET('Water Data'!$F$29,0,10*ROW('Water Data'!F188)))</f>
        <v/>
      </c>
      <c r="CB194" s="369" t="str">
        <f ca="1">+IF(OFFSET('Water Data'!$G$27,0,10*ROW('Water Data'!G188))="","",OFFSET('Water Data'!$G$27,0,10*ROW('Water Data'!G188)))</f>
        <v/>
      </c>
      <c r="CC194" s="369" t="str">
        <f ca="1">+IF(OFFSET('Water Data'!$G$28,0,10*ROW('Water Data'!G188))="","",OFFSET('Water Data'!$G$28,0,10*ROW('Water Data'!G188)))</f>
        <v/>
      </c>
      <c r="CD194" s="369" t="str">
        <f ca="1">+IF(OFFSET('Water Data'!$G$29,0,10*ROW('Water Data'!G188))="","",OFFSET('Water Data'!$G$29,0,10*ROW('Water Data'!G188)))</f>
        <v/>
      </c>
      <c r="CE194" s="369" t="str">
        <f ca="1">+IF(OFFSET('Water Data'!$H$27,0,10*ROW('Water Data'!H188))="","",OFFSET('Water Data'!$H$27,0,10*ROW('Water Data'!H188)))</f>
        <v/>
      </c>
      <c r="CF194" s="369" t="str">
        <f ca="1">+IF(OFFSET('Water Data'!$H$28,0,10*ROW('Water Data'!H188))="","",OFFSET('Water Data'!$H$28,0,10*ROW('Water Data'!H188)))</f>
        <v/>
      </c>
      <c r="CG194" s="369" t="str">
        <f ca="1">+IF(OFFSET('Water Data'!$H$29,0,10*ROW('Water Data'!H188))="","",OFFSET('Water Data'!$H$29,0,10*ROW('Water Data'!H188)))</f>
        <v/>
      </c>
      <c r="CH194" s="369" t="str">
        <f ca="1">+IF(OFFSET('Water Data'!$I$27,0,10*ROW('Water Data'!I188))="","",OFFSET('Water Data'!$I$27,0,10*ROW('Water Data'!I188)))</f>
        <v/>
      </c>
      <c r="CI194" s="369" t="str">
        <f ca="1">+IF(OFFSET('Water Data'!$I$28,0,10*ROW('Water Data'!I188))="","",OFFSET('Water Data'!$I$28,0,10*ROW('Water Data'!I188)))</f>
        <v/>
      </c>
      <c r="CJ194" s="369" t="str">
        <f ca="1">+IF(OFFSET('Water Data'!$I$29,0,10*ROW('Water Data'!I188))="","",OFFSET('Water Data'!$I$29,0,10*ROW('Water Data'!I188)))</f>
        <v/>
      </c>
      <c r="CK194" s="369" t="str">
        <f ca="1">+IF(OFFSET('Sanitation Data'!$D$28,0,10*ROW('Sanitation Data'!D188))="","",OFFSET('Sanitation Data'!$D$28,0,10*ROW('Sanitation Data'!D188)))</f>
        <v/>
      </c>
      <c r="CL194" s="369" t="str">
        <f ca="1">+IF(OFFSET('Sanitation Data'!$D$29,0,10*ROW('Sanitation Data'!D188))="","",OFFSET('Sanitation Data'!$D$29,0,10*ROW('Sanitation Data'!D188)))</f>
        <v/>
      </c>
      <c r="CM194" s="369" t="str">
        <f ca="1">+IF(OFFSET('Sanitation Data'!$D$30,0,10*ROW('Sanitation Data'!D188))="","",OFFSET('Sanitation Data'!$D$30,0,10*ROW('Sanitation Data'!D188)))</f>
        <v/>
      </c>
      <c r="CN194" s="369" t="str">
        <f ca="1">+IF(OFFSET('Sanitation Data'!$D$31,0,10*ROW('Sanitation Data'!D188))="","",OFFSET('Sanitation Data'!$D$31,0,10*ROW('Sanitation Data'!D188)))</f>
        <v/>
      </c>
      <c r="CO194" s="369" t="str">
        <f ca="1">+IF(OFFSET('Sanitation Data'!$D$32,0,10*ROW('Sanitation Data'!D188))="","",OFFSET('Sanitation Data'!$D$32,0,10*ROW('Sanitation Data'!D188)))</f>
        <v/>
      </c>
      <c r="CP194" s="369" t="str">
        <f ca="1">+IF(OFFSET('Sanitation Data'!$E$28,0,10*ROW('Sanitation Data'!E188))="","",OFFSET('Sanitation Data'!$E$28,0,10*ROW('Sanitation Data'!E188)))</f>
        <v/>
      </c>
      <c r="CQ194" s="369" t="str">
        <f ca="1">+IF(OFFSET('Sanitation Data'!$E$29,0,10*ROW('Sanitation Data'!E188))="","",OFFSET('Sanitation Data'!$E$29,0,10*ROW('Sanitation Data'!E188)))</f>
        <v/>
      </c>
      <c r="CR194" s="369" t="str">
        <f ca="1">+IF(OFFSET('Sanitation Data'!$E$30,0,10*ROW('Sanitation Data'!E188))="","",OFFSET('Sanitation Data'!$E$30,0,10*ROW('Sanitation Data'!E188)))</f>
        <v/>
      </c>
      <c r="CS194" s="369" t="str">
        <f ca="1">+IF(OFFSET('Sanitation Data'!$E$31,0,10*ROW('Sanitation Data'!E188))="","",OFFSET('Sanitation Data'!$E$31,0,10*ROW('Sanitation Data'!E188)))</f>
        <v/>
      </c>
      <c r="CT194" s="369" t="str">
        <f ca="1">+IF(OFFSET('Sanitation Data'!$E$32,0,10*ROW('Sanitation Data'!E188))="","",OFFSET('Sanitation Data'!$E$32,0,10*ROW('Sanitation Data'!E188)))</f>
        <v/>
      </c>
      <c r="CU194" s="369" t="str">
        <f ca="1">+IF(OFFSET('Sanitation Data'!$F$28,0,10*ROW('Sanitation Data'!F188))="","",OFFSET('Sanitation Data'!$F$28,0,10*ROW('Sanitation Data'!F188)))</f>
        <v/>
      </c>
      <c r="CV194" s="369" t="str">
        <f ca="1">+IF(OFFSET('Sanitation Data'!$F$29,0,10*ROW('Sanitation Data'!F188))="","",OFFSET('Sanitation Data'!$F$29,0,10*ROW('Sanitation Data'!F188)))</f>
        <v/>
      </c>
      <c r="CW194" s="369" t="str">
        <f ca="1">+IF(OFFSET('Sanitation Data'!$F$30,0,10*ROW('Sanitation Data'!F188))="","",OFFSET('Sanitation Data'!$F$30,0,10*ROW('Sanitation Data'!F188)))</f>
        <v/>
      </c>
      <c r="CX194" s="369" t="str">
        <f ca="1">+IF(OFFSET('Sanitation Data'!$F$31,0,10*ROW('Sanitation Data'!F188))="","",OFFSET('Sanitation Data'!$F$31,0,10*ROW('Sanitation Data'!F188)))</f>
        <v/>
      </c>
      <c r="CY194" s="369" t="str">
        <f ca="1">+IF(OFFSET('Sanitation Data'!$F$32,0,10*ROW('Sanitation Data'!F188))="","",OFFSET('Sanitation Data'!$F$32,0,10*ROW('Sanitation Data'!F188)))</f>
        <v/>
      </c>
      <c r="CZ194" s="369" t="str">
        <f ca="1">+IF(OFFSET('Sanitation Data'!$G$28,0,10*ROW('Sanitation Data'!G188))="","",OFFSET('Sanitation Data'!$G$28,0,10*ROW('Sanitation Data'!G188)))</f>
        <v/>
      </c>
      <c r="DA194" s="369" t="str">
        <f ca="1">+IF(OFFSET('Sanitation Data'!$G$29,0,10*ROW('Sanitation Data'!G188))="","",OFFSET('Sanitation Data'!$G$29,0,10*ROW('Sanitation Data'!G188)))</f>
        <v/>
      </c>
      <c r="DB194" s="369" t="str">
        <f ca="1">+IF(OFFSET('Sanitation Data'!$G$30,0,10*ROW('Sanitation Data'!G188))="","",OFFSET('Sanitation Data'!$G$30,0,10*ROW('Sanitation Data'!G188)))</f>
        <v/>
      </c>
      <c r="DC194" s="369" t="str">
        <f ca="1">+IF(OFFSET('Sanitation Data'!$G$31,0,10*ROW('Sanitation Data'!G188))="","",OFFSET('Sanitation Data'!$G$31,0,10*ROW('Sanitation Data'!G188)))</f>
        <v/>
      </c>
      <c r="DD194" s="369" t="str">
        <f ca="1">+IF(OFFSET('Sanitation Data'!$G$32,0,10*ROW('Sanitation Data'!G188))="","",OFFSET('Sanitation Data'!$G$32,0,10*ROW('Sanitation Data'!G188)))</f>
        <v/>
      </c>
      <c r="DE194" s="369" t="str">
        <f ca="1">+IF(OFFSET('Sanitation Data'!$H$28,0,10*ROW('Sanitation Data'!H188))="","",OFFSET('Sanitation Data'!$H$28,0,10*ROW('Sanitation Data'!H188)))</f>
        <v/>
      </c>
      <c r="DF194" s="369" t="str">
        <f ca="1">+IF(OFFSET('Sanitation Data'!$H$29,0,10*ROW('Sanitation Data'!H188))="","",OFFSET('Sanitation Data'!$H$29,0,10*ROW('Sanitation Data'!H188)))</f>
        <v/>
      </c>
      <c r="DG194" s="369" t="str">
        <f ca="1">+IF(OFFSET('Sanitation Data'!$H$30,0,10*ROW('Sanitation Data'!H188))="","",OFFSET('Sanitation Data'!$H$30,0,10*ROW('Sanitation Data'!H188)))</f>
        <v/>
      </c>
      <c r="DH194" s="369" t="str">
        <f ca="1">+IF(OFFSET('Sanitation Data'!$H$31,0,10*ROW('Sanitation Data'!H188))="","",OFFSET('Sanitation Data'!$H$31,0,10*ROW('Sanitation Data'!H188)))</f>
        <v/>
      </c>
      <c r="DI194" s="369" t="str">
        <f ca="1">+IF(OFFSET('Sanitation Data'!$H$32,0,10*ROW('Sanitation Data'!H188))="","",OFFSET('Sanitation Data'!$H$32,0,10*ROW('Sanitation Data'!H188)))</f>
        <v/>
      </c>
      <c r="DJ194" s="369" t="str">
        <f ca="1">+IF(OFFSET('Sanitation Data'!$I$28,0,10*ROW('Sanitation Data'!I188))="","",OFFSET('Sanitation Data'!$I$28,0,10*ROW('Sanitation Data'!I188)))</f>
        <v/>
      </c>
      <c r="DK194" s="369" t="str">
        <f ca="1">+IF(OFFSET('Sanitation Data'!$I$29,0,10*ROW('Sanitation Data'!I188))="","",OFFSET('Sanitation Data'!$I$29,0,10*ROW('Sanitation Data'!I188)))</f>
        <v/>
      </c>
      <c r="DL194" s="369" t="str">
        <f ca="1">+IF(OFFSET('Sanitation Data'!$I$30,0,10*ROW('Sanitation Data'!I188))="","",OFFSET('Sanitation Data'!$I$30,0,10*ROW('Sanitation Data'!I188)))</f>
        <v/>
      </c>
      <c r="DM194" s="369" t="str">
        <f ca="1">+IF(OFFSET('Sanitation Data'!$I$31,0,10*ROW('Sanitation Data'!I188))="","",OFFSET('Sanitation Data'!$I$31,0,10*ROW('Sanitation Data'!I188)))</f>
        <v/>
      </c>
      <c r="DN194" s="369" t="str">
        <f ca="1">+IF(OFFSET('Sanitation Data'!$I$32,0,10*ROW('Sanitation Data'!I188))="","",OFFSET('Sanitation Data'!$I$32,0,10*ROW('Sanitation Data'!I188)))</f>
        <v/>
      </c>
      <c r="DO194" s="369" t="str">
        <f ca="1">+IF(OFFSET('Hygiene Data'!$D$11,0,10*ROW('Hygiene Data'!D188))="","",OFFSET('Hygiene Data'!$D$11,0,10*ROW('Hygiene Data'!D188)))</f>
        <v/>
      </c>
      <c r="DP194" s="369" t="str">
        <f ca="1">+IF(OFFSET('Hygiene Data'!$D$12,0,10*ROW('Hygiene Data'!D188))="","",OFFSET('Hygiene Data'!$D$12,0,10*ROW('Hygiene Data'!D188)))</f>
        <v/>
      </c>
      <c r="DQ194" s="369" t="str">
        <f ca="1">+IF(OFFSET('Hygiene Data'!$D$13,0,10*ROW('Hygiene Data'!D188))="","",OFFSET('Hygiene Data'!$D$13,0,10*ROW('Hygiene Data'!D188)))</f>
        <v/>
      </c>
      <c r="DR194" s="369" t="str">
        <f ca="1">+IF(OFFSET('Hygiene Data'!$E$11,0,10*ROW('Hygiene Data'!E188))="","",OFFSET('Hygiene Data'!$E$11,0,10*ROW('Hygiene Data'!E188)))</f>
        <v/>
      </c>
      <c r="DS194" s="369" t="str">
        <f ca="1">+IF(OFFSET('Hygiene Data'!$E$12,0,10*ROW('Hygiene Data'!E188))="","",OFFSET('Hygiene Data'!$E$12,0,10*ROW('Hygiene Data'!E188)))</f>
        <v/>
      </c>
      <c r="DT194" s="369" t="str">
        <f ca="1">+IF(OFFSET('Hygiene Data'!$E$13,0,10*ROW('Hygiene Data'!E188))="","",OFFSET('Hygiene Data'!$E$13,0,10*ROW('Hygiene Data'!E188)))</f>
        <v/>
      </c>
      <c r="DU194" s="369" t="str">
        <f ca="1">+IF(OFFSET('Hygiene Data'!$F$11,0,10*ROW('Hygiene Data'!F188))="","",OFFSET('Hygiene Data'!$F$11,0,10*ROW('Hygiene Data'!F188)))</f>
        <v/>
      </c>
      <c r="DV194" s="369" t="str">
        <f ca="1">+IF(OFFSET('Hygiene Data'!$F$12,0,10*ROW('Hygiene Data'!F188))="","",OFFSET('Hygiene Data'!$F$12,0,10*ROW('Hygiene Data'!F188)))</f>
        <v/>
      </c>
      <c r="DW194" s="369" t="str">
        <f ca="1">+IF(OFFSET('Hygiene Data'!$F$13,0,10*ROW('Hygiene Data'!F188))="","",OFFSET('Hygiene Data'!$F$13,0,10*ROW('Hygiene Data'!F188)))</f>
        <v/>
      </c>
      <c r="DX194" s="369" t="str">
        <f ca="1">+IF(OFFSET('Hygiene Data'!$G$11,0,10*ROW('Hygiene Data'!G188))="","",OFFSET('Hygiene Data'!$G$11,0,10*ROW('Hygiene Data'!G188)))</f>
        <v/>
      </c>
      <c r="DY194" s="369" t="str">
        <f ca="1">+IF(OFFSET('Hygiene Data'!$G$12,0,10*ROW('Hygiene Data'!G188))="","",OFFSET('Hygiene Data'!$G$12,0,10*ROW('Hygiene Data'!G188)))</f>
        <v/>
      </c>
      <c r="DZ194" s="369" t="str">
        <f ca="1">+IF(OFFSET('Hygiene Data'!$G$13,0,10*ROW('Hygiene Data'!G188))="","",OFFSET('Hygiene Data'!$G$13,0,10*ROW('Hygiene Data'!G188)))</f>
        <v/>
      </c>
      <c r="EA194" s="369" t="str">
        <f ca="1">+IF(OFFSET('Hygiene Data'!$H$11,0,10*ROW('Hygiene Data'!H188))="","",OFFSET('Hygiene Data'!$H$11,0,10*ROW('Hygiene Data'!H188)))</f>
        <v/>
      </c>
      <c r="EB194" s="369" t="str">
        <f ca="1">+IF(OFFSET('Hygiene Data'!$H$12,0,10*ROW('Hygiene Data'!H188))="","",OFFSET('Hygiene Data'!$H$12,0,10*ROW('Hygiene Data'!H188)))</f>
        <v/>
      </c>
      <c r="EC194" s="369" t="str">
        <f ca="1">+IF(OFFSET('Hygiene Data'!$H$13,0,10*ROW('Hygiene Data'!H188))="","",OFFSET('Hygiene Data'!$H$13,0,10*ROW('Hygiene Data'!H188)))</f>
        <v/>
      </c>
      <c r="ED194" s="369" t="str">
        <f ca="1">+IF(OFFSET('Hygiene Data'!$I$11,0,10*ROW('Hygiene Data'!I188))="","",OFFSET('Hygiene Data'!$I$11,0,10*ROW('Hygiene Data'!I188)))</f>
        <v/>
      </c>
      <c r="EE194" s="369" t="str">
        <f ca="1">+IF(OFFSET('Hygiene Data'!$I$12,0,10*ROW('Hygiene Data'!I188))="","",OFFSET('Hygiene Data'!$I$12,0,10*ROW('Hygiene Data'!I188)))</f>
        <v/>
      </c>
      <c r="EF194" s="369" t="str">
        <f ca="1">+IF(OFFSET('Hygiene Data'!$I$13,0,10*ROW('Hygiene Data'!I188))="","",OFFSET('Hygiene Data'!$I$13,0,10*ROW('Hygiene Data'!I188)))</f>
        <v/>
      </c>
    </row>
    <row r="195" spans="1:136" x14ac:dyDescent="0.25">
      <c r="A195" s="478" t="str">
        <f ca="1">+IF(OFFSET('Water Data'!$B$2,0,10*ROW('Water Data'!E189))="","",OFFSET('Water Data'!$B$2,0,10*ROW('Water Data'!E189)))</f>
        <v/>
      </c>
      <c r="B195" s="47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5" t="str">
        <f t="shared" ca="1" si="2"/>
        <v/>
      </c>
      <c r="D195" s="50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9" t="str">
        <f ca="1">+IF(OFFSET('Water Data'!$D$27,0,10*ROW('Water Data'!D189))="","",OFFSET('Water Data'!$D$27,0,10*ROW('Water Data'!D189)))</f>
        <v/>
      </c>
      <c r="BT195" s="369" t="str">
        <f ca="1">+IF(OFFSET('Water Data'!$D$28,0,10*ROW('Water Data'!D189))="","",OFFSET('Water Data'!$D$28,0,10*ROW('Water Data'!D189)))</f>
        <v/>
      </c>
      <c r="BU195" s="369" t="str">
        <f ca="1">+IF(OFFSET('Water Data'!$D$29,0,10*ROW('Water Data'!D189))="","",OFFSET('Water Data'!$D$29,0,10*ROW('Water Data'!D189)))</f>
        <v/>
      </c>
      <c r="BV195" s="369" t="str">
        <f ca="1">+IF(OFFSET('Water Data'!$E$27,0,10*ROW('Water Data'!E189))="","",OFFSET('Water Data'!$E$27,0,10*ROW('Water Data'!E189)))</f>
        <v/>
      </c>
      <c r="BW195" s="369" t="str">
        <f ca="1">+IF(OFFSET('Water Data'!$E$28,0,10*ROW('Water Data'!E189))="","",OFFSET('Water Data'!$E$28,0,10*ROW('Water Data'!E189)))</f>
        <v/>
      </c>
      <c r="BX195" s="369" t="str">
        <f ca="1">+IF(OFFSET('Water Data'!$E$29,0,10*ROW('Water Data'!E189))="","",OFFSET('Water Data'!$E$29,0,10*ROW('Water Data'!E189)))</f>
        <v/>
      </c>
      <c r="BY195" s="369" t="str">
        <f ca="1">+IF(OFFSET('Water Data'!$F$27,0,10*ROW('Water Data'!F189))="","",OFFSET('Water Data'!$F$27,0,10*ROW('Water Data'!F189)))</f>
        <v/>
      </c>
      <c r="BZ195" s="369" t="str">
        <f ca="1">+IF(OFFSET('Water Data'!$F$28,0,10*ROW('Water Data'!F189))="","",OFFSET('Water Data'!$F$28,0,10*ROW('Water Data'!F189)))</f>
        <v/>
      </c>
      <c r="CA195" s="369" t="str">
        <f ca="1">+IF(OFFSET('Water Data'!$F$29,0,10*ROW('Water Data'!F189))="","",OFFSET('Water Data'!$F$29,0,10*ROW('Water Data'!F189)))</f>
        <v/>
      </c>
      <c r="CB195" s="369" t="str">
        <f ca="1">+IF(OFFSET('Water Data'!$G$27,0,10*ROW('Water Data'!G189))="","",OFFSET('Water Data'!$G$27,0,10*ROW('Water Data'!G189)))</f>
        <v/>
      </c>
      <c r="CC195" s="369" t="str">
        <f ca="1">+IF(OFFSET('Water Data'!$G$28,0,10*ROW('Water Data'!G189))="","",OFFSET('Water Data'!$G$28,0,10*ROW('Water Data'!G189)))</f>
        <v/>
      </c>
      <c r="CD195" s="369" t="str">
        <f ca="1">+IF(OFFSET('Water Data'!$G$29,0,10*ROW('Water Data'!G189))="","",OFFSET('Water Data'!$G$29,0,10*ROW('Water Data'!G189)))</f>
        <v/>
      </c>
      <c r="CE195" s="369" t="str">
        <f ca="1">+IF(OFFSET('Water Data'!$H$27,0,10*ROW('Water Data'!H189))="","",OFFSET('Water Data'!$H$27,0,10*ROW('Water Data'!H189)))</f>
        <v/>
      </c>
      <c r="CF195" s="369" t="str">
        <f ca="1">+IF(OFFSET('Water Data'!$H$28,0,10*ROW('Water Data'!H189))="","",OFFSET('Water Data'!$H$28,0,10*ROW('Water Data'!H189)))</f>
        <v/>
      </c>
      <c r="CG195" s="369" t="str">
        <f ca="1">+IF(OFFSET('Water Data'!$H$29,0,10*ROW('Water Data'!H189))="","",OFFSET('Water Data'!$H$29,0,10*ROW('Water Data'!H189)))</f>
        <v/>
      </c>
      <c r="CH195" s="369" t="str">
        <f ca="1">+IF(OFFSET('Water Data'!$I$27,0,10*ROW('Water Data'!I189))="","",OFFSET('Water Data'!$I$27,0,10*ROW('Water Data'!I189)))</f>
        <v/>
      </c>
      <c r="CI195" s="369" t="str">
        <f ca="1">+IF(OFFSET('Water Data'!$I$28,0,10*ROW('Water Data'!I189))="","",OFFSET('Water Data'!$I$28,0,10*ROW('Water Data'!I189)))</f>
        <v/>
      </c>
      <c r="CJ195" s="369" t="str">
        <f ca="1">+IF(OFFSET('Water Data'!$I$29,0,10*ROW('Water Data'!I189))="","",OFFSET('Water Data'!$I$29,0,10*ROW('Water Data'!I189)))</f>
        <v/>
      </c>
      <c r="CK195" s="369" t="str">
        <f ca="1">+IF(OFFSET('Sanitation Data'!$D$28,0,10*ROW('Sanitation Data'!D189))="","",OFFSET('Sanitation Data'!$D$28,0,10*ROW('Sanitation Data'!D189)))</f>
        <v/>
      </c>
      <c r="CL195" s="369" t="str">
        <f ca="1">+IF(OFFSET('Sanitation Data'!$D$29,0,10*ROW('Sanitation Data'!D189))="","",OFFSET('Sanitation Data'!$D$29,0,10*ROW('Sanitation Data'!D189)))</f>
        <v/>
      </c>
      <c r="CM195" s="369" t="str">
        <f ca="1">+IF(OFFSET('Sanitation Data'!$D$30,0,10*ROW('Sanitation Data'!D189))="","",OFFSET('Sanitation Data'!$D$30,0,10*ROW('Sanitation Data'!D189)))</f>
        <v/>
      </c>
      <c r="CN195" s="369" t="str">
        <f ca="1">+IF(OFFSET('Sanitation Data'!$D$31,0,10*ROW('Sanitation Data'!D189))="","",OFFSET('Sanitation Data'!$D$31,0,10*ROW('Sanitation Data'!D189)))</f>
        <v/>
      </c>
      <c r="CO195" s="369" t="str">
        <f ca="1">+IF(OFFSET('Sanitation Data'!$D$32,0,10*ROW('Sanitation Data'!D189))="","",OFFSET('Sanitation Data'!$D$32,0,10*ROW('Sanitation Data'!D189)))</f>
        <v/>
      </c>
      <c r="CP195" s="369" t="str">
        <f ca="1">+IF(OFFSET('Sanitation Data'!$E$28,0,10*ROW('Sanitation Data'!E189))="","",OFFSET('Sanitation Data'!$E$28,0,10*ROW('Sanitation Data'!E189)))</f>
        <v/>
      </c>
      <c r="CQ195" s="369" t="str">
        <f ca="1">+IF(OFFSET('Sanitation Data'!$E$29,0,10*ROW('Sanitation Data'!E189))="","",OFFSET('Sanitation Data'!$E$29,0,10*ROW('Sanitation Data'!E189)))</f>
        <v/>
      </c>
      <c r="CR195" s="369" t="str">
        <f ca="1">+IF(OFFSET('Sanitation Data'!$E$30,0,10*ROW('Sanitation Data'!E189))="","",OFFSET('Sanitation Data'!$E$30,0,10*ROW('Sanitation Data'!E189)))</f>
        <v/>
      </c>
      <c r="CS195" s="369" t="str">
        <f ca="1">+IF(OFFSET('Sanitation Data'!$E$31,0,10*ROW('Sanitation Data'!E189))="","",OFFSET('Sanitation Data'!$E$31,0,10*ROW('Sanitation Data'!E189)))</f>
        <v/>
      </c>
      <c r="CT195" s="369" t="str">
        <f ca="1">+IF(OFFSET('Sanitation Data'!$E$32,0,10*ROW('Sanitation Data'!E189))="","",OFFSET('Sanitation Data'!$E$32,0,10*ROW('Sanitation Data'!E189)))</f>
        <v/>
      </c>
      <c r="CU195" s="369" t="str">
        <f ca="1">+IF(OFFSET('Sanitation Data'!$F$28,0,10*ROW('Sanitation Data'!F189))="","",OFFSET('Sanitation Data'!$F$28,0,10*ROW('Sanitation Data'!F189)))</f>
        <v/>
      </c>
      <c r="CV195" s="369" t="str">
        <f ca="1">+IF(OFFSET('Sanitation Data'!$F$29,0,10*ROW('Sanitation Data'!F189))="","",OFFSET('Sanitation Data'!$F$29,0,10*ROW('Sanitation Data'!F189)))</f>
        <v/>
      </c>
      <c r="CW195" s="369" t="str">
        <f ca="1">+IF(OFFSET('Sanitation Data'!$F$30,0,10*ROW('Sanitation Data'!F189))="","",OFFSET('Sanitation Data'!$F$30,0,10*ROW('Sanitation Data'!F189)))</f>
        <v/>
      </c>
      <c r="CX195" s="369" t="str">
        <f ca="1">+IF(OFFSET('Sanitation Data'!$F$31,0,10*ROW('Sanitation Data'!F189))="","",OFFSET('Sanitation Data'!$F$31,0,10*ROW('Sanitation Data'!F189)))</f>
        <v/>
      </c>
      <c r="CY195" s="369" t="str">
        <f ca="1">+IF(OFFSET('Sanitation Data'!$F$32,0,10*ROW('Sanitation Data'!F189))="","",OFFSET('Sanitation Data'!$F$32,0,10*ROW('Sanitation Data'!F189)))</f>
        <v/>
      </c>
      <c r="CZ195" s="369" t="str">
        <f ca="1">+IF(OFFSET('Sanitation Data'!$G$28,0,10*ROW('Sanitation Data'!G189))="","",OFFSET('Sanitation Data'!$G$28,0,10*ROW('Sanitation Data'!G189)))</f>
        <v/>
      </c>
      <c r="DA195" s="369" t="str">
        <f ca="1">+IF(OFFSET('Sanitation Data'!$G$29,0,10*ROW('Sanitation Data'!G189))="","",OFFSET('Sanitation Data'!$G$29,0,10*ROW('Sanitation Data'!G189)))</f>
        <v/>
      </c>
      <c r="DB195" s="369" t="str">
        <f ca="1">+IF(OFFSET('Sanitation Data'!$G$30,0,10*ROW('Sanitation Data'!G189))="","",OFFSET('Sanitation Data'!$G$30,0,10*ROW('Sanitation Data'!G189)))</f>
        <v/>
      </c>
      <c r="DC195" s="369" t="str">
        <f ca="1">+IF(OFFSET('Sanitation Data'!$G$31,0,10*ROW('Sanitation Data'!G189))="","",OFFSET('Sanitation Data'!$G$31,0,10*ROW('Sanitation Data'!G189)))</f>
        <v/>
      </c>
      <c r="DD195" s="369" t="str">
        <f ca="1">+IF(OFFSET('Sanitation Data'!$G$32,0,10*ROW('Sanitation Data'!G189))="","",OFFSET('Sanitation Data'!$G$32,0,10*ROW('Sanitation Data'!G189)))</f>
        <v/>
      </c>
      <c r="DE195" s="369" t="str">
        <f ca="1">+IF(OFFSET('Sanitation Data'!$H$28,0,10*ROW('Sanitation Data'!H189))="","",OFFSET('Sanitation Data'!$H$28,0,10*ROW('Sanitation Data'!H189)))</f>
        <v/>
      </c>
      <c r="DF195" s="369" t="str">
        <f ca="1">+IF(OFFSET('Sanitation Data'!$H$29,0,10*ROW('Sanitation Data'!H189))="","",OFFSET('Sanitation Data'!$H$29,0,10*ROW('Sanitation Data'!H189)))</f>
        <v/>
      </c>
      <c r="DG195" s="369" t="str">
        <f ca="1">+IF(OFFSET('Sanitation Data'!$H$30,0,10*ROW('Sanitation Data'!H189))="","",OFFSET('Sanitation Data'!$H$30,0,10*ROW('Sanitation Data'!H189)))</f>
        <v/>
      </c>
      <c r="DH195" s="369" t="str">
        <f ca="1">+IF(OFFSET('Sanitation Data'!$H$31,0,10*ROW('Sanitation Data'!H189))="","",OFFSET('Sanitation Data'!$H$31,0,10*ROW('Sanitation Data'!H189)))</f>
        <v/>
      </c>
      <c r="DI195" s="369" t="str">
        <f ca="1">+IF(OFFSET('Sanitation Data'!$H$32,0,10*ROW('Sanitation Data'!H189))="","",OFFSET('Sanitation Data'!$H$32,0,10*ROW('Sanitation Data'!H189)))</f>
        <v/>
      </c>
      <c r="DJ195" s="369" t="str">
        <f ca="1">+IF(OFFSET('Sanitation Data'!$I$28,0,10*ROW('Sanitation Data'!I189))="","",OFFSET('Sanitation Data'!$I$28,0,10*ROW('Sanitation Data'!I189)))</f>
        <v/>
      </c>
      <c r="DK195" s="369" t="str">
        <f ca="1">+IF(OFFSET('Sanitation Data'!$I$29,0,10*ROW('Sanitation Data'!I189))="","",OFFSET('Sanitation Data'!$I$29,0,10*ROW('Sanitation Data'!I189)))</f>
        <v/>
      </c>
      <c r="DL195" s="369" t="str">
        <f ca="1">+IF(OFFSET('Sanitation Data'!$I$30,0,10*ROW('Sanitation Data'!I189))="","",OFFSET('Sanitation Data'!$I$30,0,10*ROW('Sanitation Data'!I189)))</f>
        <v/>
      </c>
      <c r="DM195" s="369" t="str">
        <f ca="1">+IF(OFFSET('Sanitation Data'!$I$31,0,10*ROW('Sanitation Data'!I189))="","",OFFSET('Sanitation Data'!$I$31,0,10*ROW('Sanitation Data'!I189)))</f>
        <v/>
      </c>
      <c r="DN195" s="369" t="str">
        <f ca="1">+IF(OFFSET('Sanitation Data'!$I$32,0,10*ROW('Sanitation Data'!I189))="","",OFFSET('Sanitation Data'!$I$32,0,10*ROW('Sanitation Data'!I189)))</f>
        <v/>
      </c>
      <c r="DO195" s="369" t="str">
        <f ca="1">+IF(OFFSET('Hygiene Data'!$D$11,0,10*ROW('Hygiene Data'!D189))="","",OFFSET('Hygiene Data'!$D$11,0,10*ROW('Hygiene Data'!D189)))</f>
        <v/>
      </c>
      <c r="DP195" s="369" t="str">
        <f ca="1">+IF(OFFSET('Hygiene Data'!$D$12,0,10*ROW('Hygiene Data'!D189))="","",OFFSET('Hygiene Data'!$D$12,0,10*ROW('Hygiene Data'!D189)))</f>
        <v/>
      </c>
      <c r="DQ195" s="369" t="str">
        <f ca="1">+IF(OFFSET('Hygiene Data'!$D$13,0,10*ROW('Hygiene Data'!D189))="","",OFFSET('Hygiene Data'!$D$13,0,10*ROW('Hygiene Data'!D189)))</f>
        <v/>
      </c>
      <c r="DR195" s="369" t="str">
        <f ca="1">+IF(OFFSET('Hygiene Data'!$E$11,0,10*ROW('Hygiene Data'!E189))="","",OFFSET('Hygiene Data'!$E$11,0,10*ROW('Hygiene Data'!E189)))</f>
        <v/>
      </c>
      <c r="DS195" s="369" t="str">
        <f ca="1">+IF(OFFSET('Hygiene Data'!$E$12,0,10*ROW('Hygiene Data'!E189))="","",OFFSET('Hygiene Data'!$E$12,0,10*ROW('Hygiene Data'!E189)))</f>
        <v/>
      </c>
      <c r="DT195" s="369" t="str">
        <f ca="1">+IF(OFFSET('Hygiene Data'!$E$13,0,10*ROW('Hygiene Data'!E189))="","",OFFSET('Hygiene Data'!$E$13,0,10*ROW('Hygiene Data'!E189)))</f>
        <v/>
      </c>
      <c r="DU195" s="369" t="str">
        <f ca="1">+IF(OFFSET('Hygiene Data'!$F$11,0,10*ROW('Hygiene Data'!F189))="","",OFFSET('Hygiene Data'!$F$11,0,10*ROW('Hygiene Data'!F189)))</f>
        <v/>
      </c>
      <c r="DV195" s="369" t="str">
        <f ca="1">+IF(OFFSET('Hygiene Data'!$F$12,0,10*ROW('Hygiene Data'!F189))="","",OFFSET('Hygiene Data'!$F$12,0,10*ROW('Hygiene Data'!F189)))</f>
        <v/>
      </c>
      <c r="DW195" s="369" t="str">
        <f ca="1">+IF(OFFSET('Hygiene Data'!$F$13,0,10*ROW('Hygiene Data'!F189))="","",OFFSET('Hygiene Data'!$F$13,0,10*ROW('Hygiene Data'!F189)))</f>
        <v/>
      </c>
      <c r="DX195" s="369" t="str">
        <f ca="1">+IF(OFFSET('Hygiene Data'!$G$11,0,10*ROW('Hygiene Data'!G189))="","",OFFSET('Hygiene Data'!$G$11,0,10*ROW('Hygiene Data'!G189)))</f>
        <v/>
      </c>
      <c r="DY195" s="369" t="str">
        <f ca="1">+IF(OFFSET('Hygiene Data'!$G$12,0,10*ROW('Hygiene Data'!G189))="","",OFFSET('Hygiene Data'!$G$12,0,10*ROW('Hygiene Data'!G189)))</f>
        <v/>
      </c>
      <c r="DZ195" s="369" t="str">
        <f ca="1">+IF(OFFSET('Hygiene Data'!$G$13,0,10*ROW('Hygiene Data'!G189))="","",OFFSET('Hygiene Data'!$G$13,0,10*ROW('Hygiene Data'!G189)))</f>
        <v/>
      </c>
      <c r="EA195" s="369" t="str">
        <f ca="1">+IF(OFFSET('Hygiene Data'!$H$11,0,10*ROW('Hygiene Data'!H189))="","",OFFSET('Hygiene Data'!$H$11,0,10*ROW('Hygiene Data'!H189)))</f>
        <v/>
      </c>
      <c r="EB195" s="369" t="str">
        <f ca="1">+IF(OFFSET('Hygiene Data'!$H$12,0,10*ROW('Hygiene Data'!H189))="","",OFFSET('Hygiene Data'!$H$12,0,10*ROW('Hygiene Data'!H189)))</f>
        <v/>
      </c>
      <c r="EC195" s="369" t="str">
        <f ca="1">+IF(OFFSET('Hygiene Data'!$H$13,0,10*ROW('Hygiene Data'!H189))="","",OFFSET('Hygiene Data'!$H$13,0,10*ROW('Hygiene Data'!H189)))</f>
        <v/>
      </c>
      <c r="ED195" s="369" t="str">
        <f ca="1">+IF(OFFSET('Hygiene Data'!$I$11,0,10*ROW('Hygiene Data'!I189))="","",OFFSET('Hygiene Data'!$I$11,0,10*ROW('Hygiene Data'!I189)))</f>
        <v/>
      </c>
      <c r="EE195" s="369" t="str">
        <f ca="1">+IF(OFFSET('Hygiene Data'!$I$12,0,10*ROW('Hygiene Data'!I189))="","",OFFSET('Hygiene Data'!$I$12,0,10*ROW('Hygiene Data'!I189)))</f>
        <v/>
      </c>
      <c r="EF195" s="369" t="str">
        <f ca="1">+IF(OFFSET('Hygiene Data'!$I$13,0,10*ROW('Hygiene Data'!I189))="","",OFFSET('Hygiene Data'!$I$13,0,10*ROW('Hygiene Data'!I189)))</f>
        <v/>
      </c>
    </row>
    <row r="196" spans="1:136" x14ac:dyDescent="0.25">
      <c r="A196" s="478" t="str">
        <f ca="1">+IF(OFFSET('Water Data'!$B$2,0,10*ROW('Water Data'!E190))="","",OFFSET('Water Data'!$B$2,0,10*ROW('Water Data'!E190)))</f>
        <v/>
      </c>
      <c r="B196" s="47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5" t="str">
        <f t="shared" ca="1" si="2"/>
        <v/>
      </c>
      <c r="D196" s="50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9" t="str">
        <f ca="1">+IF(OFFSET('Water Data'!$D$27,0,10*ROW('Water Data'!D190))="","",OFFSET('Water Data'!$D$27,0,10*ROW('Water Data'!D190)))</f>
        <v/>
      </c>
      <c r="BT196" s="369" t="str">
        <f ca="1">+IF(OFFSET('Water Data'!$D$28,0,10*ROW('Water Data'!D190))="","",OFFSET('Water Data'!$D$28,0,10*ROW('Water Data'!D190)))</f>
        <v/>
      </c>
      <c r="BU196" s="369" t="str">
        <f ca="1">+IF(OFFSET('Water Data'!$D$29,0,10*ROW('Water Data'!D190))="","",OFFSET('Water Data'!$D$29,0,10*ROW('Water Data'!D190)))</f>
        <v/>
      </c>
      <c r="BV196" s="369" t="str">
        <f ca="1">+IF(OFFSET('Water Data'!$E$27,0,10*ROW('Water Data'!E190))="","",OFFSET('Water Data'!$E$27,0,10*ROW('Water Data'!E190)))</f>
        <v/>
      </c>
      <c r="BW196" s="369" t="str">
        <f ca="1">+IF(OFFSET('Water Data'!$E$28,0,10*ROW('Water Data'!E190))="","",OFFSET('Water Data'!$E$28,0,10*ROW('Water Data'!E190)))</f>
        <v/>
      </c>
      <c r="BX196" s="369" t="str">
        <f ca="1">+IF(OFFSET('Water Data'!$E$29,0,10*ROW('Water Data'!E190))="","",OFFSET('Water Data'!$E$29,0,10*ROW('Water Data'!E190)))</f>
        <v/>
      </c>
      <c r="BY196" s="369" t="str">
        <f ca="1">+IF(OFFSET('Water Data'!$F$27,0,10*ROW('Water Data'!F190))="","",OFFSET('Water Data'!$F$27,0,10*ROW('Water Data'!F190)))</f>
        <v/>
      </c>
      <c r="BZ196" s="369" t="str">
        <f ca="1">+IF(OFFSET('Water Data'!$F$28,0,10*ROW('Water Data'!F190))="","",OFFSET('Water Data'!$F$28,0,10*ROW('Water Data'!F190)))</f>
        <v/>
      </c>
      <c r="CA196" s="369" t="str">
        <f ca="1">+IF(OFFSET('Water Data'!$F$29,0,10*ROW('Water Data'!F190))="","",OFFSET('Water Data'!$F$29,0,10*ROW('Water Data'!F190)))</f>
        <v/>
      </c>
      <c r="CB196" s="369" t="str">
        <f ca="1">+IF(OFFSET('Water Data'!$G$27,0,10*ROW('Water Data'!G190))="","",OFFSET('Water Data'!$G$27,0,10*ROW('Water Data'!G190)))</f>
        <v/>
      </c>
      <c r="CC196" s="369" t="str">
        <f ca="1">+IF(OFFSET('Water Data'!$G$28,0,10*ROW('Water Data'!G190))="","",OFFSET('Water Data'!$G$28,0,10*ROW('Water Data'!G190)))</f>
        <v/>
      </c>
      <c r="CD196" s="369" t="str">
        <f ca="1">+IF(OFFSET('Water Data'!$G$29,0,10*ROW('Water Data'!G190))="","",OFFSET('Water Data'!$G$29,0,10*ROW('Water Data'!G190)))</f>
        <v/>
      </c>
      <c r="CE196" s="369" t="str">
        <f ca="1">+IF(OFFSET('Water Data'!$H$27,0,10*ROW('Water Data'!H190))="","",OFFSET('Water Data'!$H$27,0,10*ROW('Water Data'!H190)))</f>
        <v/>
      </c>
      <c r="CF196" s="369" t="str">
        <f ca="1">+IF(OFFSET('Water Data'!$H$28,0,10*ROW('Water Data'!H190))="","",OFFSET('Water Data'!$H$28,0,10*ROW('Water Data'!H190)))</f>
        <v/>
      </c>
      <c r="CG196" s="369" t="str">
        <f ca="1">+IF(OFFSET('Water Data'!$H$29,0,10*ROW('Water Data'!H190))="","",OFFSET('Water Data'!$H$29,0,10*ROW('Water Data'!H190)))</f>
        <v/>
      </c>
      <c r="CH196" s="369" t="str">
        <f ca="1">+IF(OFFSET('Water Data'!$I$27,0,10*ROW('Water Data'!I190))="","",OFFSET('Water Data'!$I$27,0,10*ROW('Water Data'!I190)))</f>
        <v/>
      </c>
      <c r="CI196" s="369" t="str">
        <f ca="1">+IF(OFFSET('Water Data'!$I$28,0,10*ROW('Water Data'!I190))="","",OFFSET('Water Data'!$I$28,0,10*ROW('Water Data'!I190)))</f>
        <v/>
      </c>
      <c r="CJ196" s="369" t="str">
        <f ca="1">+IF(OFFSET('Water Data'!$I$29,0,10*ROW('Water Data'!I190))="","",OFFSET('Water Data'!$I$29,0,10*ROW('Water Data'!I190)))</f>
        <v/>
      </c>
      <c r="CK196" s="369" t="str">
        <f ca="1">+IF(OFFSET('Sanitation Data'!$D$28,0,10*ROW('Sanitation Data'!D190))="","",OFFSET('Sanitation Data'!$D$28,0,10*ROW('Sanitation Data'!D190)))</f>
        <v/>
      </c>
      <c r="CL196" s="369" t="str">
        <f ca="1">+IF(OFFSET('Sanitation Data'!$D$29,0,10*ROW('Sanitation Data'!D190))="","",OFFSET('Sanitation Data'!$D$29,0,10*ROW('Sanitation Data'!D190)))</f>
        <v/>
      </c>
      <c r="CM196" s="369" t="str">
        <f ca="1">+IF(OFFSET('Sanitation Data'!$D$30,0,10*ROW('Sanitation Data'!D190))="","",OFFSET('Sanitation Data'!$D$30,0,10*ROW('Sanitation Data'!D190)))</f>
        <v/>
      </c>
      <c r="CN196" s="369" t="str">
        <f ca="1">+IF(OFFSET('Sanitation Data'!$D$31,0,10*ROW('Sanitation Data'!D190))="","",OFFSET('Sanitation Data'!$D$31,0,10*ROW('Sanitation Data'!D190)))</f>
        <v/>
      </c>
      <c r="CO196" s="369" t="str">
        <f ca="1">+IF(OFFSET('Sanitation Data'!$D$32,0,10*ROW('Sanitation Data'!D190))="","",OFFSET('Sanitation Data'!$D$32,0,10*ROW('Sanitation Data'!D190)))</f>
        <v/>
      </c>
      <c r="CP196" s="369" t="str">
        <f ca="1">+IF(OFFSET('Sanitation Data'!$E$28,0,10*ROW('Sanitation Data'!E190))="","",OFFSET('Sanitation Data'!$E$28,0,10*ROW('Sanitation Data'!E190)))</f>
        <v/>
      </c>
      <c r="CQ196" s="369" t="str">
        <f ca="1">+IF(OFFSET('Sanitation Data'!$E$29,0,10*ROW('Sanitation Data'!E190))="","",OFFSET('Sanitation Data'!$E$29,0,10*ROW('Sanitation Data'!E190)))</f>
        <v/>
      </c>
      <c r="CR196" s="369" t="str">
        <f ca="1">+IF(OFFSET('Sanitation Data'!$E$30,0,10*ROW('Sanitation Data'!E190))="","",OFFSET('Sanitation Data'!$E$30,0,10*ROW('Sanitation Data'!E190)))</f>
        <v/>
      </c>
      <c r="CS196" s="369" t="str">
        <f ca="1">+IF(OFFSET('Sanitation Data'!$E$31,0,10*ROW('Sanitation Data'!E190))="","",OFFSET('Sanitation Data'!$E$31,0,10*ROW('Sanitation Data'!E190)))</f>
        <v/>
      </c>
      <c r="CT196" s="369" t="str">
        <f ca="1">+IF(OFFSET('Sanitation Data'!$E$32,0,10*ROW('Sanitation Data'!E190))="","",OFFSET('Sanitation Data'!$E$32,0,10*ROW('Sanitation Data'!E190)))</f>
        <v/>
      </c>
      <c r="CU196" s="369" t="str">
        <f ca="1">+IF(OFFSET('Sanitation Data'!$F$28,0,10*ROW('Sanitation Data'!F190))="","",OFFSET('Sanitation Data'!$F$28,0,10*ROW('Sanitation Data'!F190)))</f>
        <v/>
      </c>
      <c r="CV196" s="369" t="str">
        <f ca="1">+IF(OFFSET('Sanitation Data'!$F$29,0,10*ROW('Sanitation Data'!F190))="","",OFFSET('Sanitation Data'!$F$29,0,10*ROW('Sanitation Data'!F190)))</f>
        <v/>
      </c>
      <c r="CW196" s="369" t="str">
        <f ca="1">+IF(OFFSET('Sanitation Data'!$F$30,0,10*ROW('Sanitation Data'!F190))="","",OFFSET('Sanitation Data'!$F$30,0,10*ROW('Sanitation Data'!F190)))</f>
        <v/>
      </c>
      <c r="CX196" s="369" t="str">
        <f ca="1">+IF(OFFSET('Sanitation Data'!$F$31,0,10*ROW('Sanitation Data'!F190))="","",OFFSET('Sanitation Data'!$F$31,0,10*ROW('Sanitation Data'!F190)))</f>
        <v/>
      </c>
      <c r="CY196" s="369" t="str">
        <f ca="1">+IF(OFFSET('Sanitation Data'!$F$32,0,10*ROW('Sanitation Data'!F190))="","",OFFSET('Sanitation Data'!$F$32,0,10*ROW('Sanitation Data'!F190)))</f>
        <v/>
      </c>
      <c r="CZ196" s="369" t="str">
        <f ca="1">+IF(OFFSET('Sanitation Data'!$G$28,0,10*ROW('Sanitation Data'!G190))="","",OFFSET('Sanitation Data'!$G$28,0,10*ROW('Sanitation Data'!G190)))</f>
        <v/>
      </c>
      <c r="DA196" s="369" t="str">
        <f ca="1">+IF(OFFSET('Sanitation Data'!$G$29,0,10*ROW('Sanitation Data'!G190))="","",OFFSET('Sanitation Data'!$G$29,0,10*ROW('Sanitation Data'!G190)))</f>
        <v/>
      </c>
      <c r="DB196" s="369" t="str">
        <f ca="1">+IF(OFFSET('Sanitation Data'!$G$30,0,10*ROW('Sanitation Data'!G190))="","",OFFSET('Sanitation Data'!$G$30,0,10*ROW('Sanitation Data'!G190)))</f>
        <v/>
      </c>
      <c r="DC196" s="369" t="str">
        <f ca="1">+IF(OFFSET('Sanitation Data'!$G$31,0,10*ROW('Sanitation Data'!G190))="","",OFFSET('Sanitation Data'!$G$31,0,10*ROW('Sanitation Data'!G190)))</f>
        <v/>
      </c>
      <c r="DD196" s="369" t="str">
        <f ca="1">+IF(OFFSET('Sanitation Data'!$G$32,0,10*ROW('Sanitation Data'!G190))="","",OFFSET('Sanitation Data'!$G$32,0,10*ROW('Sanitation Data'!G190)))</f>
        <v/>
      </c>
      <c r="DE196" s="369" t="str">
        <f ca="1">+IF(OFFSET('Sanitation Data'!$H$28,0,10*ROW('Sanitation Data'!H190))="","",OFFSET('Sanitation Data'!$H$28,0,10*ROW('Sanitation Data'!H190)))</f>
        <v/>
      </c>
      <c r="DF196" s="369" t="str">
        <f ca="1">+IF(OFFSET('Sanitation Data'!$H$29,0,10*ROW('Sanitation Data'!H190))="","",OFFSET('Sanitation Data'!$H$29,0,10*ROW('Sanitation Data'!H190)))</f>
        <v/>
      </c>
      <c r="DG196" s="369" t="str">
        <f ca="1">+IF(OFFSET('Sanitation Data'!$H$30,0,10*ROW('Sanitation Data'!H190))="","",OFFSET('Sanitation Data'!$H$30,0,10*ROW('Sanitation Data'!H190)))</f>
        <v/>
      </c>
      <c r="DH196" s="369" t="str">
        <f ca="1">+IF(OFFSET('Sanitation Data'!$H$31,0,10*ROW('Sanitation Data'!H190))="","",OFFSET('Sanitation Data'!$H$31,0,10*ROW('Sanitation Data'!H190)))</f>
        <v/>
      </c>
      <c r="DI196" s="369" t="str">
        <f ca="1">+IF(OFFSET('Sanitation Data'!$H$32,0,10*ROW('Sanitation Data'!H190))="","",OFFSET('Sanitation Data'!$H$32,0,10*ROW('Sanitation Data'!H190)))</f>
        <v/>
      </c>
      <c r="DJ196" s="369" t="str">
        <f ca="1">+IF(OFFSET('Sanitation Data'!$I$28,0,10*ROW('Sanitation Data'!I190))="","",OFFSET('Sanitation Data'!$I$28,0,10*ROW('Sanitation Data'!I190)))</f>
        <v/>
      </c>
      <c r="DK196" s="369" t="str">
        <f ca="1">+IF(OFFSET('Sanitation Data'!$I$29,0,10*ROW('Sanitation Data'!I190))="","",OFFSET('Sanitation Data'!$I$29,0,10*ROW('Sanitation Data'!I190)))</f>
        <v/>
      </c>
      <c r="DL196" s="369" t="str">
        <f ca="1">+IF(OFFSET('Sanitation Data'!$I$30,0,10*ROW('Sanitation Data'!I190))="","",OFFSET('Sanitation Data'!$I$30,0,10*ROW('Sanitation Data'!I190)))</f>
        <v/>
      </c>
      <c r="DM196" s="369" t="str">
        <f ca="1">+IF(OFFSET('Sanitation Data'!$I$31,0,10*ROW('Sanitation Data'!I190))="","",OFFSET('Sanitation Data'!$I$31,0,10*ROW('Sanitation Data'!I190)))</f>
        <v/>
      </c>
      <c r="DN196" s="369" t="str">
        <f ca="1">+IF(OFFSET('Sanitation Data'!$I$32,0,10*ROW('Sanitation Data'!I190))="","",OFFSET('Sanitation Data'!$I$32,0,10*ROW('Sanitation Data'!I190)))</f>
        <v/>
      </c>
      <c r="DO196" s="369" t="str">
        <f ca="1">+IF(OFFSET('Hygiene Data'!$D$11,0,10*ROW('Hygiene Data'!D190))="","",OFFSET('Hygiene Data'!$D$11,0,10*ROW('Hygiene Data'!D190)))</f>
        <v/>
      </c>
      <c r="DP196" s="369" t="str">
        <f ca="1">+IF(OFFSET('Hygiene Data'!$D$12,0,10*ROW('Hygiene Data'!D190))="","",OFFSET('Hygiene Data'!$D$12,0,10*ROW('Hygiene Data'!D190)))</f>
        <v/>
      </c>
      <c r="DQ196" s="369" t="str">
        <f ca="1">+IF(OFFSET('Hygiene Data'!$D$13,0,10*ROW('Hygiene Data'!D190))="","",OFFSET('Hygiene Data'!$D$13,0,10*ROW('Hygiene Data'!D190)))</f>
        <v/>
      </c>
      <c r="DR196" s="369" t="str">
        <f ca="1">+IF(OFFSET('Hygiene Data'!$E$11,0,10*ROW('Hygiene Data'!E190))="","",OFFSET('Hygiene Data'!$E$11,0,10*ROW('Hygiene Data'!E190)))</f>
        <v/>
      </c>
      <c r="DS196" s="369" t="str">
        <f ca="1">+IF(OFFSET('Hygiene Data'!$E$12,0,10*ROW('Hygiene Data'!E190))="","",OFFSET('Hygiene Data'!$E$12,0,10*ROW('Hygiene Data'!E190)))</f>
        <v/>
      </c>
      <c r="DT196" s="369" t="str">
        <f ca="1">+IF(OFFSET('Hygiene Data'!$E$13,0,10*ROW('Hygiene Data'!E190))="","",OFFSET('Hygiene Data'!$E$13,0,10*ROW('Hygiene Data'!E190)))</f>
        <v/>
      </c>
      <c r="DU196" s="369" t="str">
        <f ca="1">+IF(OFFSET('Hygiene Data'!$F$11,0,10*ROW('Hygiene Data'!F190))="","",OFFSET('Hygiene Data'!$F$11,0,10*ROW('Hygiene Data'!F190)))</f>
        <v/>
      </c>
      <c r="DV196" s="369" t="str">
        <f ca="1">+IF(OFFSET('Hygiene Data'!$F$12,0,10*ROW('Hygiene Data'!F190))="","",OFFSET('Hygiene Data'!$F$12,0,10*ROW('Hygiene Data'!F190)))</f>
        <v/>
      </c>
      <c r="DW196" s="369" t="str">
        <f ca="1">+IF(OFFSET('Hygiene Data'!$F$13,0,10*ROW('Hygiene Data'!F190))="","",OFFSET('Hygiene Data'!$F$13,0,10*ROW('Hygiene Data'!F190)))</f>
        <v/>
      </c>
      <c r="DX196" s="369" t="str">
        <f ca="1">+IF(OFFSET('Hygiene Data'!$G$11,0,10*ROW('Hygiene Data'!G190))="","",OFFSET('Hygiene Data'!$G$11,0,10*ROW('Hygiene Data'!G190)))</f>
        <v/>
      </c>
      <c r="DY196" s="369" t="str">
        <f ca="1">+IF(OFFSET('Hygiene Data'!$G$12,0,10*ROW('Hygiene Data'!G190))="","",OFFSET('Hygiene Data'!$G$12,0,10*ROW('Hygiene Data'!G190)))</f>
        <v/>
      </c>
      <c r="DZ196" s="369" t="str">
        <f ca="1">+IF(OFFSET('Hygiene Data'!$G$13,0,10*ROW('Hygiene Data'!G190))="","",OFFSET('Hygiene Data'!$G$13,0,10*ROW('Hygiene Data'!G190)))</f>
        <v/>
      </c>
      <c r="EA196" s="369" t="str">
        <f ca="1">+IF(OFFSET('Hygiene Data'!$H$11,0,10*ROW('Hygiene Data'!H190))="","",OFFSET('Hygiene Data'!$H$11,0,10*ROW('Hygiene Data'!H190)))</f>
        <v/>
      </c>
      <c r="EB196" s="369" t="str">
        <f ca="1">+IF(OFFSET('Hygiene Data'!$H$12,0,10*ROW('Hygiene Data'!H190))="","",OFFSET('Hygiene Data'!$H$12,0,10*ROW('Hygiene Data'!H190)))</f>
        <v/>
      </c>
      <c r="EC196" s="369" t="str">
        <f ca="1">+IF(OFFSET('Hygiene Data'!$H$13,0,10*ROW('Hygiene Data'!H190))="","",OFFSET('Hygiene Data'!$H$13,0,10*ROW('Hygiene Data'!H190)))</f>
        <v/>
      </c>
      <c r="ED196" s="369" t="str">
        <f ca="1">+IF(OFFSET('Hygiene Data'!$I$11,0,10*ROW('Hygiene Data'!I190))="","",OFFSET('Hygiene Data'!$I$11,0,10*ROW('Hygiene Data'!I190)))</f>
        <v/>
      </c>
      <c r="EE196" s="369" t="str">
        <f ca="1">+IF(OFFSET('Hygiene Data'!$I$12,0,10*ROW('Hygiene Data'!I190))="","",OFFSET('Hygiene Data'!$I$12,0,10*ROW('Hygiene Data'!I190)))</f>
        <v/>
      </c>
      <c r="EF196" s="369" t="str">
        <f ca="1">+IF(OFFSET('Hygiene Data'!$I$13,0,10*ROW('Hygiene Data'!I190))="","",OFFSET('Hygiene Data'!$I$13,0,10*ROW('Hygiene Data'!I190)))</f>
        <v/>
      </c>
    </row>
    <row r="197" spans="1:136" x14ac:dyDescent="0.25">
      <c r="A197" s="478" t="str">
        <f ca="1">+IF(OFFSET('Water Data'!$B$2,0,10*ROW('Water Data'!E191))="","",OFFSET('Water Data'!$B$2,0,10*ROW('Water Data'!E191)))</f>
        <v/>
      </c>
      <c r="B197" s="47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5" t="str">
        <f t="shared" ca="1" si="2"/>
        <v/>
      </c>
      <c r="D197" s="50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9" t="str">
        <f ca="1">+IF(OFFSET('Water Data'!$D$27,0,10*ROW('Water Data'!D191))="","",OFFSET('Water Data'!$D$27,0,10*ROW('Water Data'!D191)))</f>
        <v/>
      </c>
      <c r="BT197" s="369" t="str">
        <f ca="1">+IF(OFFSET('Water Data'!$D$28,0,10*ROW('Water Data'!D191))="","",OFFSET('Water Data'!$D$28,0,10*ROW('Water Data'!D191)))</f>
        <v/>
      </c>
      <c r="BU197" s="369" t="str">
        <f ca="1">+IF(OFFSET('Water Data'!$D$29,0,10*ROW('Water Data'!D191))="","",OFFSET('Water Data'!$D$29,0,10*ROW('Water Data'!D191)))</f>
        <v/>
      </c>
      <c r="BV197" s="369" t="str">
        <f ca="1">+IF(OFFSET('Water Data'!$E$27,0,10*ROW('Water Data'!E191))="","",OFFSET('Water Data'!$E$27,0,10*ROW('Water Data'!E191)))</f>
        <v/>
      </c>
      <c r="BW197" s="369" t="str">
        <f ca="1">+IF(OFFSET('Water Data'!$E$28,0,10*ROW('Water Data'!E191))="","",OFFSET('Water Data'!$E$28,0,10*ROW('Water Data'!E191)))</f>
        <v/>
      </c>
      <c r="BX197" s="369" t="str">
        <f ca="1">+IF(OFFSET('Water Data'!$E$29,0,10*ROW('Water Data'!E191))="","",OFFSET('Water Data'!$E$29,0,10*ROW('Water Data'!E191)))</f>
        <v/>
      </c>
      <c r="BY197" s="369" t="str">
        <f ca="1">+IF(OFFSET('Water Data'!$F$27,0,10*ROW('Water Data'!F191))="","",OFFSET('Water Data'!$F$27,0,10*ROW('Water Data'!F191)))</f>
        <v/>
      </c>
      <c r="BZ197" s="369" t="str">
        <f ca="1">+IF(OFFSET('Water Data'!$F$28,0,10*ROW('Water Data'!F191))="","",OFFSET('Water Data'!$F$28,0,10*ROW('Water Data'!F191)))</f>
        <v/>
      </c>
      <c r="CA197" s="369" t="str">
        <f ca="1">+IF(OFFSET('Water Data'!$F$29,0,10*ROW('Water Data'!F191))="","",OFFSET('Water Data'!$F$29,0,10*ROW('Water Data'!F191)))</f>
        <v/>
      </c>
      <c r="CB197" s="369" t="str">
        <f ca="1">+IF(OFFSET('Water Data'!$G$27,0,10*ROW('Water Data'!G191))="","",OFFSET('Water Data'!$G$27,0,10*ROW('Water Data'!G191)))</f>
        <v/>
      </c>
      <c r="CC197" s="369" t="str">
        <f ca="1">+IF(OFFSET('Water Data'!$G$28,0,10*ROW('Water Data'!G191))="","",OFFSET('Water Data'!$G$28,0,10*ROW('Water Data'!G191)))</f>
        <v/>
      </c>
      <c r="CD197" s="369" t="str">
        <f ca="1">+IF(OFFSET('Water Data'!$G$29,0,10*ROW('Water Data'!G191))="","",OFFSET('Water Data'!$G$29,0,10*ROW('Water Data'!G191)))</f>
        <v/>
      </c>
      <c r="CE197" s="369" t="str">
        <f ca="1">+IF(OFFSET('Water Data'!$H$27,0,10*ROW('Water Data'!H191))="","",OFFSET('Water Data'!$H$27,0,10*ROW('Water Data'!H191)))</f>
        <v/>
      </c>
      <c r="CF197" s="369" t="str">
        <f ca="1">+IF(OFFSET('Water Data'!$H$28,0,10*ROW('Water Data'!H191))="","",OFFSET('Water Data'!$H$28,0,10*ROW('Water Data'!H191)))</f>
        <v/>
      </c>
      <c r="CG197" s="369" t="str">
        <f ca="1">+IF(OFFSET('Water Data'!$H$29,0,10*ROW('Water Data'!H191))="","",OFFSET('Water Data'!$H$29,0,10*ROW('Water Data'!H191)))</f>
        <v/>
      </c>
      <c r="CH197" s="369" t="str">
        <f ca="1">+IF(OFFSET('Water Data'!$I$27,0,10*ROW('Water Data'!I191))="","",OFFSET('Water Data'!$I$27,0,10*ROW('Water Data'!I191)))</f>
        <v/>
      </c>
      <c r="CI197" s="369" t="str">
        <f ca="1">+IF(OFFSET('Water Data'!$I$28,0,10*ROW('Water Data'!I191))="","",OFFSET('Water Data'!$I$28,0,10*ROW('Water Data'!I191)))</f>
        <v/>
      </c>
      <c r="CJ197" s="369" t="str">
        <f ca="1">+IF(OFFSET('Water Data'!$I$29,0,10*ROW('Water Data'!I191))="","",OFFSET('Water Data'!$I$29,0,10*ROW('Water Data'!I191)))</f>
        <v/>
      </c>
      <c r="CK197" s="369" t="str">
        <f ca="1">+IF(OFFSET('Sanitation Data'!$D$28,0,10*ROW('Sanitation Data'!D191))="","",OFFSET('Sanitation Data'!$D$28,0,10*ROW('Sanitation Data'!D191)))</f>
        <v/>
      </c>
      <c r="CL197" s="369" t="str">
        <f ca="1">+IF(OFFSET('Sanitation Data'!$D$29,0,10*ROW('Sanitation Data'!D191))="","",OFFSET('Sanitation Data'!$D$29,0,10*ROW('Sanitation Data'!D191)))</f>
        <v/>
      </c>
      <c r="CM197" s="369" t="str">
        <f ca="1">+IF(OFFSET('Sanitation Data'!$D$30,0,10*ROW('Sanitation Data'!D191))="","",OFFSET('Sanitation Data'!$D$30,0,10*ROW('Sanitation Data'!D191)))</f>
        <v/>
      </c>
      <c r="CN197" s="369" t="str">
        <f ca="1">+IF(OFFSET('Sanitation Data'!$D$31,0,10*ROW('Sanitation Data'!D191))="","",OFFSET('Sanitation Data'!$D$31,0,10*ROW('Sanitation Data'!D191)))</f>
        <v/>
      </c>
      <c r="CO197" s="369" t="str">
        <f ca="1">+IF(OFFSET('Sanitation Data'!$D$32,0,10*ROW('Sanitation Data'!D191))="","",OFFSET('Sanitation Data'!$D$32,0,10*ROW('Sanitation Data'!D191)))</f>
        <v/>
      </c>
      <c r="CP197" s="369" t="str">
        <f ca="1">+IF(OFFSET('Sanitation Data'!$E$28,0,10*ROW('Sanitation Data'!E191))="","",OFFSET('Sanitation Data'!$E$28,0,10*ROW('Sanitation Data'!E191)))</f>
        <v/>
      </c>
      <c r="CQ197" s="369" t="str">
        <f ca="1">+IF(OFFSET('Sanitation Data'!$E$29,0,10*ROW('Sanitation Data'!E191))="","",OFFSET('Sanitation Data'!$E$29,0,10*ROW('Sanitation Data'!E191)))</f>
        <v/>
      </c>
      <c r="CR197" s="369" t="str">
        <f ca="1">+IF(OFFSET('Sanitation Data'!$E$30,0,10*ROW('Sanitation Data'!E191))="","",OFFSET('Sanitation Data'!$E$30,0,10*ROW('Sanitation Data'!E191)))</f>
        <v/>
      </c>
      <c r="CS197" s="369" t="str">
        <f ca="1">+IF(OFFSET('Sanitation Data'!$E$31,0,10*ROW('Sanitation Data'!E191))="","",OFFSET('Sanitation Data'!$E$31,0,10*ROW('Sanitation Data'!E191)))</f>
        <v/>
      </c>
      <c r="CT197" s="369" t="str">
        <f ca="1">+IF(OFFSET('Sanitation Data'!$E$32,0,10*ROW('Sanitation Data'!E191))="","",OFFSET('Sanitation Data'!$E$32,0,10*ROW('Sanitation Data'!E191)))</f>
        <v/>
      </c>
      <c r="CU197" s="369" t="str">
        <f ca="1">+IF(OFFSET('Sanitation Data'!$F$28,0,10*ROW('Sanitation Data'!F191))="","",OFFSET('Sanitation Data'!$F$28,0,10*ROW('Sanitation Data'!F191)))</f>
        <v/>
      </c>
      <c r="CV197" s="369" t="str">
        <f ca="1">+IF(OFFSET('Sanitation Data'!$F$29,0,10*ROW('Sanitation Data'!F191))="","",OFFSET('Sanitation Data'!$F$29,0,10*ROW('Sanitation Data'!F191)))</f>
        <v/>
      </c>
      <c r="CW197" s="369" t="str">
        <f ca="1">+IF(OFFSET('Sanitation Data'!$F$30,0,10*ROW('Sanitation Data'!F191))="","",OFFSET('Sanitation Data'!$F$30,0,10*ROW('Sanitation Data'!F191)))</f>
        <v/>
      </c>
      <c r="CX197" s="369" t="str">
        <f ca="1">+IF(OFFSET('Sanitation Data'!$F$31,0,10*ROW('Sanitation Data'!F191))="","",OFFSET('Sanitation Data'!$F$31,0,10*ROW('Sanitation Data'!F191)))</f>
        <v/>
      </c>
      <c r="CY197" s="369" t="str">
        <f ca="1">+IF(OFFSET('Sanitation Data'!$F$32,0,10*ROW('Sanitation Data'!F191))="","",OFFSET('Sanitation Data'!$F$32,0,10*ROW('Sanitation Data'!F191)))</f>
        <v/>
      </c>
      <c r="CZ197" s="369" t="str">
        <f ca="1">+IF(OFFSET('Sanitation Data'!$G$28,0,10*ROW('Sanitation Data'!G191))="","",OFFSET('Sanitation Data'!$G$28,0,10*ROW('Sanitation Data'!G191)))</f>
        <v/>
      </c>
      <c r="DA197" s="369" t="str">
        <f ca="1">+IF(OFFSET('Sanitation Data'!$G$29,0,10*ROW('Sanitation Data'!G191))="","",OFFSET('Sanitation Data'!$G$29,0,10*ROW('Sanitation Data'!G191)))</f>
        <v/>
      </c>
      <c r="DB197" s="369" t="str">
        <f ca="1">+IF(OFFSET('Sanitation Data'!$G$30,0,10*ROW('Sanitation Data'!G191))="","",OFFSET('Sanitation Data'!$G$30,0,10*ROW('Sanitation Data'!G191)))</f>
        <v/>
      </c>
      <c r="DC197" s="369" t="str">
        <f ca="1">+IF(OFFSET('Sanitation Data'!$G$31,0,10*ROW('Sanitation Data'!G191))="","",OFFSET('Sanitation Data'!$G$31,0,10*ROW('Sanitation Data'!G191)))</f>
        <v/>
      </c>
      <c r="DD197" s="369" t="str">
        <f ca="1">+IF(OFFSET('Sanitation Data'!$G$32,0,10*ROW('Sanitation Data'!G191))="","",OFFSET('Sanitation Data'!$G$32,0,10*ROW('Sanitation Data'!G191)))</f>
        <v/>
      </c>
      <c r="DE197" s="369" t="str">
        <f ca="1">+IF(OFFSET('Sanitation Data'!$H$28,0,10*ROW('Sanitation Data'!H191))="","",OFFSET('Sanitation Data'!$H$28,0,10*ROW('Sanitation Data'!H191)))</f>
        <v/>
      </c>
      <c r="DF197" s="369" t="str">
        <f ca="1">+IF(OFFSET('Sanitation Data'!$H$29,0,10*ROW('Sanitation Data'!H191))="","",OFFSET('Sanitation Data'!$H$29,0,10*ROW('Sanitation Data'!H191)))</f>
        <v/>
      </c>
      <c r="DG197" s="369" t="str">
        <f ca="1">+IF(OFFSET('Sanitation Data'!$H$30,0,10*ROW('Sanitation Data'!H191))="","",OFFSET('Sanitation Data'!$H$30,0,10*ROW('Sanitation Data'!H191)))</f>
        <v/>
      </c>
      <c r="DH197" s="369" t="str">
        <f ca="1">+IF(OFFSET('Sanitation Data'!$H$31,0,10*ROW('Sanitation Data'!H191))="","",OFFSET('Sanitation Data'!$H$31,0,10*ROW('Sanitation Data'!H191)))</f>
        <v/>
      </c>
      <c r="DI197" s="369" t="str">
        <f ca="1">+IF(OFFSET('Sanitation Data'!$H$32,0,10*ROW('Sanitation Data'!H191))="","",OFFSET('Sanitation Data'!$H$32,0,10*ROW('Sanitation Data'!H191)))</f>
        <v/>
      </c>
      <c r="DJ197" s="369" t="str">
        <f ca="1">+IF(OFFSET('Sanitation Data'!$I$28,0,10*ROW('Sanitation Data'!I191))="","",OFFSET('Sanitation Data'!$I$28,0,10*ROW('Sanitation Data'!I191)))</f>
        <v/>
      </c>
      <c r="DK197" s="369" t="str">
        <f ca="1">+IF(OFFSET('Sanitation Data'!$I$29,0,10*ROW('Sanitation Data'!I191))="","",OFFSET('Sanitation Data'!$I$29,0,10*ROW('Sanitation Data'!I191)))</f>
        <v/>
      </c>
      <c r="DL197" s="369" t="str">
        <f ca="1">+IF(OFFSET('Sanitation Data'!$I$30,0,10*ROW('Sanitation Data'!I191))="","",OFFSET('Sanitation Data'!$I$30,0,10*ROW('Sanitation Data'!I191)))</f>
        <v/>
      </c>
      <c r="DM197" s="369" t="str">
        <f ca="1">+IF(OFFSET('Sanitation Data'!$I$31,0,10*ROW('Sanitation Data'!I191))="","",OFFSET('Sanitation Data'!$I$31,0,10*ROW('Sanitation Data'!I191)))</f>
        <v/>
      </c>
      <c r="DN197" s="369" t="str">
        <f ca="1">+IF(OFFSET('Sanitation Data'!$I$32,0,10*ROW('Sanitation Data'!I191))="","",OFFSET('Sanitation Data'!$I$32,0,10*ROW('Sanitation Data'!I191)))</f>
        <v/>
      </c>
      <c r="DO197" s="369" t="str">
        <f ca="1">+IF(OFFSET('Hygiene Data'!$D$11,0,10*ROW('Hygiene Data'!D191))="","",OFFSET('Hygiene Data'!$D$11,0,10*ROW('Hygiene Data'!D191)))</f>
        <v/>
      </c>
      <c r="DP197" s="369" t="str">
        <f ca="1">+IF(OFFSET('Hygiene Data'!$D$12,0,10*ROW('Hygiene Data'!D191))="","",OFFSET('Hygiene Data'!$D$12,0,10*ROW('Hygiene Data'!D191)))</f>
        <v/>
      </c>
      <c r="DQ197" s="369" t="str">
        <f ca="1">+IF(OFFSET('Hygiene Data'!$D$13,0,10*ROW('Hygiene Data'!D191))="","",OFFSET('Hygiene Data'!$D$13,0,10*ROW('Hygiene Data'!D191)))</f>
        <v/>
      </c>
      <c r="DR197" s="369" t="str">
        <f ca="1">+IF(OFFSET('Hygiene Data'!$E$11,0,10*ROW('Hygiene Data'!E191))="","",OFFSET('Hygiene Data'!$E$11,0,10*ROW('Hygiene Data'!E191)))</f>
        <v/>
      </c>
      <c r="DS197" s="369" t="str">
        <f ca="1">+IF(OFFSET('Hygiene Data'!$E$12,0,10*ROW('Hygiene Data'!E191))="","",OFFSET('Hygiene Data'!$E$12,0,10*ROW('Hygiene Data'!E191)))</f>
        <v/>
      </c>
      <c r="DT197" s="369" t="str">
        <f ca="1">+IF(OFFSET('Hygiene Data'!$E$13,0,10*ROW('Hygiene Data'!E191))="","",OFFSET('Hygiene Data'!$E$13,0,10*ROW('Hygiene Data'!E191)))</f>
        <v/>
      </c>
      <c r="DU197" s="369" t="str">
        <f ca="1">+IF(OFFSET('Hygiene Data'!$F$11,0,10*ROW('Hygiene Data'!F191))="","",OFFSET('Hygiene Data'!$F$11,0,10*ROW('Hygiene Data'!F191)))</f>
        <v/>
      </c>
      <c r="DV197" s="369" t="str">
        <f ca="1">+IF(OFFSET('Hygiene Data'!$F$12,0,10*ROW('Hygiene Data'!F191))="","",OFFSET('Hygiene Data'!$F$12,0,10*ROW('Hygiene Data'!F191)))</f>
        <v/>
      </c>
      <c r="DW197" s="369" t="str">
        <f ca="1">+IF(OFFSET('Hygiene Data'!$F$13,0,10*ROW('Hygiene Data'!F191))="","",OFFSET('Hygiene Data'!$F$13,0,10*ROW('Hygiene Data'!F191)))</f>
        <v/>
      </c>
      <c r="DX197" s="369" t="str">
        <f ca="1">+IF(OFFSET('Hygiene Data'!$G$11,0,10*ROW('Hygiene Data'!G191))="","",OFFSET('Hygiene Data'!$G$11,0,10*ROW('Hygiene Data'!G191)))</f>
        <v/>
      </c>
      <c r="DY197" s="369" t="str">
        <f ca="1">+IF(OFFSET('Hygiene Data'!$G$12,0,10*ROW('Hygiene Data'!G191))="","",OFFSET('Hygiene Data'!$G$12,0,10*ROW('Hygiene Data'!G191)))</f>
        <v/>
      </c>
      <c r="DZ197" s="369" t="str">
        <f ca="1">+IF(OFFSET('Hygiene Data'!$G$13,0,10*ROW('Hygiene Data'!G191))="","",OFFSET('Hygiene Data'!$G$13,0,10*ROW('Hygiene Data'!G191)))</f>
        <v/>
      </c>
      <c r="EA197" s="369" t="str">
        <f ca="1">+IF(OFFSET('Hygiene Data'!$H$11,0,10*ROW('Hygiene Data'!H191))="","",OFFSET('Hygiene Data'!$H$11,0,10*ROW('Hygiene Data'!H191)))</f>
        <v/>
      </c>
      <c r="EB197" s="369" t="str">
        <f ca="1">+IF(OFFSET('Hygiene Data'!$H$12,0,10*ROW('Hygiene Data'!H191))="","",OFFSET('Hygiene Data'!$H$12,0,10*ROW('Hygiene Data'!H191)))</f>
        <v/>
      </c>
      <c r="EC197" s="369" t="str">
        <f ca="1">+IF(OFFSET('Hygiene Data'!$H$13,0,10*ROW('Hygiene Data'!H191))="","",OFFSET('Hygiene Data'!$H$13,0,10*ROW('Hygiene Data'!H191)))</f>
        <v/>
      </c>
      <c r="ED197" s="369" t="str">
        <f ca="1">+IF(OFFSET('Hygiene Data'!$I$11,0,10*ROW('Hygiene Data'!I191))="","",OFFSET('Hygiene Data'!$I$11,0,10*ROW('Hygiene Data'!I191)))</f>
        <v/>
      </c>
      <c r="EE197" s="369" t="str">
        <f ca="1">+IF(OFFSET('Hygiene Data'!$I$12,0,10*ROW('Hygiene Data'!I191))="","",OFFSET('Hygiene Data'!$I$12,0,10*ROW('Hygiene Data'!I191)))</f>
        <v/>
      </c>
      <c r="EF197" s="369" t="str">
        <f ca="1">+IF(OFFSET('Hygiene Data'!$I$13,0,10*ROW('Hygiene Data'!I191))="","",OFFSET('Hygiene Data'!$I$13,0,10*ROW('Hygiene Data'!I191)))</f>
        <v/>
      </c>
    </row>
    <row r="198" spans="1:136" x14ac:dyDescent="0.25">
      <c r="A198" s="478" t="str">
        <f ca="1">+IF(OFFSET('Water Data'!$B$2,0,10*ROW('Water Data'!E192))="","",OFFSET('Water Data'!$B$2,0,10*ROW('Water Data'!E192)))</f>
        <v/>
      </c>
      <c r="B198" s="47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5" t="str">
        <f t="shared" ca="1" si="2"/>
        <v/>
      </c>
      <c r="D198" s="50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9" t="str">
        <f ca="1">+IF(OFFSET('Water Data'!$D$27,0,10*ROW('Water Data'!D192))="","",OFFSET('Water Data'!$D$27,0,10*ROW('Water Data'!D192)))</f>
        <v/>
      </c>
      <c r="BT198" s="369" t="str">
        <f ca="1">+IF(OFFSET('Water Data'!$D$28,0,10*ROW('Water Data'!D192))="","",OFFSET('Water Data'!$D$28,0,10*ROW('Water Data'!D192)))</f>
        <v/>
      </c>
      <c r="BU198" s="369" t="str">
        <f ca="1">+IF(OFFSET('Water Data'!$D$29,0,10*ROW('Water Data'!D192))="","",OFFSET('Water Data'!$D$29,0,10*ROW('Water Data'!D192)))</f>
        <v/>
      </c>
      <c r="BV198" s="369" t="str">
        <f ca="1">+IF(OFFSET('Water Data'!$E$27,0,10*ROW('Water Data'!E192))="","",OFFSET('Water Data'!$E$27,0,10*ROW('Water Data'!E192)))</f>
        <v/>
      </c>
      <c r="BW198" s="369" t="str">
        <f ca="1">+IF(OFFSET('Water Data'!$E$28,0,10*ROW('Water Data'!E192))="","",OFFSET('Water Data'!$E$28,0,10*ROW('Water Data'!E192)))</f>
        <v/>
      </c>
      <c r="BX198" s="369" t="str">
        <f ca="1">+IF(OFFSET('Water Data'!$E$29,0,10*ROW('Water Data'!E192))="","",OFFSET('Water Data'!$E$29,0,10*ROW('Water Data'!E192)))</f>
        <v/>
      </c>
      <c r="BY198" s="369" t="str">
        <f ca="1">+IF(OFFSET('Water Data'!$F$27,0,10*ROW('Water Data'!F192))="","",OFFSET('Water Data'!$F$27,0,10*ROW('Water Data'!F192)))</f>
        <v/>
      </c>
      <c r="BZ198" s="369" t="str">
        <f ca="1">+IF(OFFSET('Water Data'!$F$28,0,10*ROW('Water Data'!F192))="","",OFFSET('Water Data'!$F$28,0,10*ROW('Water Data'!F192)))</f>
        <v/>
      </c>
      <c r="CA198" s="369" t="str">
        <f ca="1">+IF(OFFSET('Water Data'!$F$29,0,10*ROW('Water Data'!F192))="","",OFFSET('Water Data'!$F$29,0,10*ROW('Water Data'!F192)))</f>
        <v/>
      </c>
      <c r="CB198" s="369" t="str">
        <f ca="1">+IF(OFFSET('Water Data'!$G$27,0,10*ROW('Water Data'!G192))="","",OFFSET('Water Data'!$G$27,0,10*ROW('Water Data'!G192)))</f>
        <v/>
      </c>
      <c r="CC198" s="369" t="str">
        <f ca="1">+IF(OFFSET('Water Data'!$G$28,0,10*ROW('Water Data'!G192))="","",OFFSET('Water Data'!$G$28,0,10*ROW('Water Data'!G192)))</f>
        <v/>
      </c>
      <c r="CD198" s="369" t="str">
        <f ca="1">+IF(OFFSET('Water Data'!$G$29,0,10*ROW('Water Data'!G192))="","",OFFSET('Water Data'!$G$29,0,10*ROW('Water Data'!G192)))</f>
        <v/>
      </c>
      <c r="CE198" s="369" t="str">
        <f ca="1">+IF(OFFSET('Water Data'!$H$27,0,10*ROW('Water Data'!H192))="","",OFFSET('Water Data'!$H$27,0,10*ROW('Water Data'!H192)))</f>
        <v/>
      </c>
      <c r="CF198" s="369" t="str">
        <f ca="1">+IF(OFFSET('Water Data'!$H$28,0,10*ROW('Water Data'!H192))="","",OFFSET('Water Data'!$H$28,0,10*ROW('Water Data'!H192)))</f>
        <v/>
      </c>
      <c r="CG198" s="369" t="str">
        <f ca="1">+IF(OFFSET('Water Data'!$H$29,0,10*ROW('Water Data'!H192))="","",OFFSET('Water Data'!$H$29,0,10*ROW('Water Data'!H192)))</f>
        <v/>
      </c>
      <c r="CH198" s="369" t="str">
        <f ca="1">+IF(OFFSET('Water Data'!$I$27,0,10*ROW('Water Data'!I192))="","",OFFSET('Water Data'!$I$27,0,10*ROW('Water Data'!I192)))</f>
        <v/>
      </c>
      <c r="CI198" s="369" t="str">
        <f ca="1">+IF(OFFSET('Water Data'!$I$28,0,10*ROW('Water Data'!I192))="","",OFFSET('Water Data'!$I$28,0,10*ROW('Water Data'!I192)))</f>
        <v/>
      </c>
      <c r="CJ198" s="369" t="str">
        <f ca="1">+IF(OFFSET('Water Data'!$I$29,0,10*ROW('Water Data'!I192))="","",OFFSET('Water Data'!$I$29,0,10*ROW('Water Data'!I192)))</f>
        <v/>
      </c>
      <c r="CK198" s="369" t="str">
        <f ca="1">+IF(OFFSET('Sanitation Data'!$D$28,0,10*ROW('Sanitation Data'!D192))="","",OFFSET('Sanitation Data'!$D$28,0,10*ROW('Sanitation Data'!D192)))</f>
        <v/>
      </c>
      <c r="CL198" s="369" t="str">
        <f ca="1">+IF(OFFSET('Sanitation Data'!$D$29,0,10*ROW('Sanitation Data'!D192))="","",OFFSET('Sanitation Data'!$D$29,0,10*ROW('Sanitation Data'!D192)))</f>
        <v/>
      </c>
      <c r="CM198" s="369" t="str">
        <f ca="1">+IF(OFFSET('Sanitation Data'!$D$30,0,10*ROW('Sanitation Data'!D192))="","",OFFSET('Sanitation Data'!$D$30,0,10*ROW('Sanitation Data'!D192)))</f>
        <v/>
      </c>
      <c r="CN198" s="369" t="str">
        <f ca="1">+IF(OFFSET('Sanitation Data'!$D$31,0,10*ROW('Sanitation Data'!D192))="","",OFFSET('Sanitation Data'!$D$31,0,10*ROW('Sanitation Data'!D192)))</f>
        <v/>
      </c>
      <c r="CO198" s="369" t="str">
        <f ca="1">+IF(OFFSET('Sanitation Data'!$D$32,0,10*ROW('Sanitation Data'!D192))="","",OFFSET('Sanitation Data'!$D$32,0,10*ROW('Sanitation Data'!D192)))</f>
        <v/>
      </c>
      <c r="CP198" s="369" t="str">
        <f ca="1">+IF(OFFSET('Sanitation Data'!$E$28,0,10*ROW('Sanitation Data'!E192))="","",OFFSET('Sanitation Data'!$E$28,0,10*ROW('Sanitation Data'!E192)))</f>
        <v/>
      </c>
      <c r="CQ198" s="369" t="str">
        <f ca="1">+IF(OFFSET('Sanitation Data'!$E$29,0,10*ROW('Sanitation Data'!E192))="","",OFFSET('Sanitation Data'!$E$29,0,10*ROW('Sanitation Data'!E192)))</f>
        <v/>
      </c>
      <c r="CR198" s="369" t="str">
        <f ca="1">+IF(OFFSET('Sanitation Data'!$E$30,0,10*ROW('Sanitation Data'!E192))="","",OFFSET('Sanitation Data'!$E$30,0,10*ROW('Sanitation Data'!E192)))</f>
        <v/>
      </c>
      <c r="CS198" s="369" t="str">
        <f ca="1">+IF(OFFSET('Sanitation Data'!$E$31,0,10*ROW('Sanitation Data'!E192))="","",OFFSET('Sanitation Data'!$E$31,0,10*ROW('Sanitation Data'!E192)))</f>
        <v/>
      </c>
      <c r="CT198" s="369" t="str">
        <f ca="1">+IF(OFFSET('Sanitation Data'!$E$32,0,10*ROW('Sanitation Data'!E192))="","",OFFSET('Sanitation Data'!$E$32,0,10*ROW('Sanitation Data'!E192)))</f>
        <v/>
      </c>
      <c r="CU198" s="369" t="str">
        <f ca="1">+IF(OFFSET('Sanitation Data'!$F$28,0,10*ROW('Sanitation Data'!F192))="","",OFFSET('Sanitation Data'!$F$28,0,10*ROW('Sanitation Data'!F192)))</f>
        <v/>
      </c>
      <c r="CV198" s="369" t="str">
        <f ca="1">+IF(OFFSET('Sanitation Data'!$F$29,0,10*ROW('Sanitation Data'!F192))="","",OFFSET('Sanitation Data'!$F$29,0,10*ROW('Sanitation Data'!F192)))</f>
        <v/>
      </c>
      <c r="CW198" s="369" t="str">
        <f ca="1">+IF(OFFSET('Sanitation Data'!$F$30,0,10*ROW('Sanitation Data'!F192))="","",OFFSET('Sanitation Data'!$F$30,0,10*ROW('Sanitation Data'!F192)))</f>
        <v/>
      </c>
      <c r="CX198" s="369" t="str">
        <f ca="1">+IF(OFFSET('Sanitation Data'!$F$31,0,10*ROW('Sanitation Data'!F192))="","",OFFSET('Sanitation Data'!$F$31,0,10*ROW('Sanitation Data'!F192)))</f>
        <v/>
      </c>
      <c r="CY198" s="369" t="str">
        <f ca="1">+IF(OFFSET('Sanitation Data'!$F$32,0,10*ROW('Sanitation Data'!F192))="","",OFFSET('Sanitation Data'!$F$32,0,10*ROW('Sanitation Data'!F192)))</f>
        <v/>
      </c>
      <c r="CZ198" s="369" t="str">
        <f ca="1">+IF(OFFSET('Sanitation Data'!$G$28,0,10*ROW('Sanitation Data'!G192))="","",OFFSET('Sanitation Data'!$G$28,0,10*ROW('Sanitation Data'!G192)))</f>
        <v/>
      </c>
      <c r="DA198" s="369" t="str">
        <f ca="1">+IF(OFFSET('Sanitation Data'!$G$29,0,10*ROW('Sanitation Data'!G192))="","",OFFSET('Sanitation Data'!$G$29,0,10*ROW('Sanitation Data'!G192)))</f>
        <v/>
      </c>
      <c r="DB198" s="369" t="str">
        <f ca="1">+IF(OFFSET('Sanitation Data'!$G$30,0,10*ROW('Sanitation Data'!G192))="","",OFFSET('Sanitation Data'!$G$30,0,10*ROW('Sanitation Data'!G192)))</f>
        <v/>
      </c>
      <c r="DC198" s="369" t="str">
        <f ca="1">+IF(OFFSET('Sanitation Data'!$G$31,0,10*ROW('Sanitation Data'!G192))="","",OFFSET('Sanitation Data'!$G$31,0,10*ROW('Sanitation Data'!G192)))</f>
        <v/>
      </c>
      <c r="DD198" s="369" t="str">
        <f ca="1">+IF(OFFSET('Sanitation Data'!$G$32,0,10*ROW('Sanitation Data'!G192))="","",OFFSET('Sanitation Data'!$G$32,0,10*ROW('Sanitation Data'!G192)))</f>
        <v/>
      </c>
      <c r="DE198" s="369" t="str">
        <f ca="1">+IF(OFFSET('Sanitation Data'!$H$28,0,10*ROW('Sanitation Data'!H192))="","",OFFSET('Sanitation Data'!$H$28,0,10*ROW('Sanitation Data'!H192)))</f>
        <v/>
      </c>
      <c r="DF198" s="369" t="str">
        <f ca="1">+IF(OFFSET('Sanitation Data'!$H$29,0,10*ROW('Sanitation Data'!H192))="","",OFFSET('Sanitation Data'!$H$29,0,10*ROW('Sanitation Data'!H192)))</f>
        <v/>
      </c>
      <c r="DG198" s="369" t="str">
        <f ca="1">+IF(OFFSET('Sanitation Data'!$H$30,0,10*ROW('Sanitation Data'!H192))="","",OFFSET('Sanitation Data'!$H$30,0,10*ROW('Sanitation Data'!H192)))</f>
        <v/>
      </c>
      <c r="DH198" s="369" t="str">
        <f ca="1">+IF(OFFSET('Sanitation Data'!$H$31,0,10*ROW('Sanitation Data'!H192))="","",OFFSET('Sanitation Data'!$H$31,0,10*ROW('Sanitation Data'!H192)))</f>
        <v/>
      </c>
      <c r="DI198" s="369" t="str">
        <f ca="1">+IF(OFFSET('Sanitation Data'!$H$32,0,10*ROW('Sanitation Data'!H192))="","",OFFSET('Sanitation Data'!$H$32,0,10*ROW('Sanitation Data'!H192)))</f>
        <v/>
      </c>
      <c r="DJ198" s="369" t="str">
        <f ca="1">+IF(OFFSET('Sanitation Data'!$I$28,0,10*ROW('Sanitation Data'!I192))="","",OFFSET('Sanitation Data'!$I$28,0,10*ROW('Sanitation Data'!I192)))</f>
        <v/>
      </c>
      <c r="DK198" s="369" t="str">
        <f ca="1">+IF(OFFSET('Sanitation Data'!$I$29,0,10*ROW('Sanitation Data'!I192))="","",OFFSET('Sanitation Data'!$I$29,0,10*ROW('Sanitation Data'!I192)))</f>
        <v/>
      </c>
      <c r="DL198" s="369" t="str">
        <f ca="1">+IF(OFFSET('Sanitation Data'!$I$30,0,10*ROW('Sanitation Data'!I192))="","",OFFSET('Sanitation Data'!$I$30,0,10*ROW('Sanitation Data'!I192)))</f>
        <v/>
      </c>
      <c r="DM198" s="369" t="str">
        <f ca="1">+IF(OFFSET('Sanitation Data'!$I$31,0,10*ROW('Sanitation Data'!I192))="","",OFFSET('Sanitation Data'!$I$31,0,10*ROW('Sanitation Data'!I192)))</f>
        <v/>
      </c>
      <c r="DN198" s="369" t="str">
        <f ca="1">+IF(OFFSET('Sanitation Data'!$I$32,0,10*ROW('Sanitation Data'!I192))="","",OFFSET('Sanitation Data'!$I$32,0,10*ROW('Sanitation Data'!I192)))</f>
        <v/>
      </c>
      <c r="DO198" s="369" t="str">
        <f ca="1">+IF(OFFSET('Hygiene Data'!$D$11,0,10*ROW('Hygiene Data'!D192))="","",OFFSET('Hygiene Data'!$D$11,0,10*ROW('Hygiene Data'!D192)))</f>
        <v/>
      </c>
      <c r="DP198" s="369" t="str">
        <f ca="1">+IF(OFFSET('Hygiene Data'!$D$12,0,10*ROW('Hygiene Data'!D192))="","",OFFSET('Hygiene Data'!$D$12,0,10*ROW('Hygiene Data'!D192)))</f>
        <v/>
      </c>
      <c r="DQ198" s="369" t="str">
        <f ca="1">+IF(OFFSET('Hygiene Data'!$D$13,0,10*ROW('Hygiene Data'!D192))="","",OFFSET('Hygiene Data'!$D$13,0,10*ROW('Hygiene Data'!D192)))</f>
        <v/>
      </c>
      <c r="DR198" s="369" t="str">
        <f ca="1">+IF(OFFSET('Hygiene Data'!$E$11,0,10*ROW('Hygiene Data'!E192))="","",OFFSET('Hygiene Data'!$E$11,0,10*ROW('Hygiene Data'!E192)))</f>
        <v/>
      </c>
      <c r="DS198" s="369" t="str">
        <f ca="1">+IF(OFFSET('Hygiene Data'!$E$12,0,10*ROW('Hygiene Data'!E192))="","",OFFSET('Hygiene Data'!$E$12,0,10*ROW('Hygiene Data'!E192)))</f>
        <v/>
      </c>
      <c r="DT198" s="369" t="str">
        <f ca="1">+IF(OFFSET('Hygiene Data'!$E$13,0,10*ROW('Hygiene Data'!E192))="","",OFFSET('Hygiene Data'!$E$13,0,10*ROW('Hygiene Data'!E192)))</f>
        <v/>
      </c>
      <c r="DU198" s="369" t="str">
        <f ca="1">+IF(OFFSET('Hygiene Data'!$F$11,0,10*ROW('Hygiene Data'!F192))="","",OFFSET('Hygiene Data'!$F$11,0,10*ROW('Hygiene Data'!F192)))</f>
        <v/>
      </c>
      <c r="DV198" s="369" t="str">
        <f ca="1">+IF(OFFSET('Hygiene Data'!$F$12,0,10*ROW('Hygiene Data'!F192))="","",OFFSET('Hygiene Data'!$F$12,0,10*ROW('Hygiene Data'!F192)))</f>
        <v/>
      </c>
      <c r="DW198" s="369" t="str">
        <f ca="1">+IF(OFFSET('Hygiene Data'!$F$13,0,10*ROW('Hygiene Data'!F192))="","",OFFSET('Hygiene Data'!$F$13,0,10*ROW('Hygiene Data'!F192)))</f>
        <v/>
      </c>
      <c r="DX198" s="369" t="str">
        <f ca="1">+IF(OFFSET('Hygiene Data'!$G$11,0,10*ROW('Hygiene Data'!G192))="","",OFFSET('Hygiene Data'!$G$11,0,10*ROW('Hygiene Data'!G192)))</f>
        <v/>
      </c>
      <c r="DY198" s="369" t="str">
        <f ca="1">+IF(OFFSET('Hygiene Data'!$G$12,0,10*ROW('Hygiene Data'!G192))="","",OFFSET('Hygiene Data'!$G$12,0,10*ROW('Hygiene Data'!G192)))</f>
        <v/>
      </c>
      <c r="DZ198" s="369" t="str">
        <f ca="1">+IF(OFFSET('Hygiene Data'!$G$13,0,10*ROW('Hygiene Data'!G192))="","",OFFSET('Hygiene Data'!$G$13,0,10*ROW('Hygiene Data'!G192)))</f>
        <v/>
      </c>
      <c r="EA198" s="369" t="str">
        <f ca="1">+IF(OFFSET('Hygiene Data'!$H$11,0,10*ROW('Hygiene Data'!H192))="","",OFFSET('Hygiene Data'!$H$11,0,10*ROW('Hygiene Data'!H192)))</f>
        <v/>
      </c>
      <c r="EB198" s="369" t="str">
        <f ca="1">+IF(OFFSET('Hygiene Data'!$H$12,0,10*ROW('Hygiene Data'!H192))="","",OFFSET('Hygiene Data'!$H$12,0,10*ROW('Hygiene Data'!H192)))</f>
        <v/>
      </c>
      <c r="EC198" s="369" t="str">
        <f ca="1">+IF(OFFSET('Hygiene Data'!$H$13,0,10*ROW('Hygiene Data'!H192))="","",OFFSET('Hygiene Data'!$H$13,0,10*ROW('Hygiene Data'!H192)))</f>
        <v/>
      </c>
      <c r="ED198" s="369" t="str">
        <f ca="1">+IF(OFFSET('Hygiene Data'!$I$11,0,10*ROW('Hygiene Data'!I192))="","",OFFSET('Hygiene Data'!$I$11,0,10*ROW('Hygiene Data'!I192)))</f>
        <v/>
      </c>
      <c r="EE198" s="369" t="str">
        <f ca="1">+IF(OFFSET('Hygiene Data'!$I$12,0,10*ROW('Hygiene Data'!I192))="","",OFFSET('Hygiene Data'!$I$12,0,10*ROW('Hygiene Data'!I192)))</f>
        <v/>
      </c>
      <c r="EF198" s="369" t="str">
        <f ca="1">+IF(OFFSET('Hygiene Data'!$I$13,0,10*ROW('Hygiene Data'!I192))="","",OFFSET('Hygiene Data'!$I$13,0,10*ROW('Hygiene Data'!I192)))</f>
        <v/>
      </c>
    </row>
    <row r="199" spans="1:136" x14ac:dyDescent="0.25">
      <c r="A199" s="478" t="str">
        <f ca="1">+IF(OFFSET('Water Data'!$B$2,0,10*ROW('Water Data'!E193))="","",OFFSET('Water Data'!$B$2,0,10*ROW('Water Data'!E193)))</f>
        <v/>
      </c>
      <c r="B199" s="47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5" t="str">
        <f t="shared" ref="C199:C207" ca="1" si="3">+IF(ISNUMBER(VALUE(MID(A199,5,4))), VALUE(MID(A199, 5,4)),"")</f>
        <v/>
      </c>
      <c r="D199" s="50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9" t="str">
        <f ca="1">+IF(OFFSET('Water Data'!$D$27,0,10*ROW('Water Data'!D193))="","",OFFSET('Water Data'!$D$27,0,10*ROW('Water Data'!D193)))</f>
        <v/>
      </c>
      <c r="BT199" s="369" t="str">
        <f ca="1">+IF(OFFSET('Water Data'!$D$28,0,10*ROW('Water Data'!D193))="","",OFFSET('Water Data'!$D$28,0,10*ROW('Water Data'!D193)))</f>
        <v/>
      </c>
      <c r="BU199" s="369" t="str">
        <f ca="1">+IF(OFFSET('Water Data'!$D$29,0,10*ROW('Water Data'!D193))="","",OFFSET('Water Data'!$D$29,0,10*ROW('Water Data'!D193)))</f>
        <v/>
      </c>
      <c r="BV199" s="369" t="str">
        <f ca="1">+IF(OFFSET('Water Data'!$E$27,0,10*ROW('Water Data'!E193))="","",OFFSET('Water Data'!$E$27,0,10*ROW('Water Data'!E193)))</f>
        <v/>
      </c>
      <c r="BW199" s="369" t="str">
        <f ca="1">+IF(OFFSET('Water Data'!$E$28,0,10*ROW('Water Data'!E193))="","",OFFSET('Water Data'!$E$28,0,10*ROW('Water Data'!E193)))</f>
        <v/>
      </c>
      <c r="BX199" s="369" t="str">
        <f ca="1">+IF(OFFSET('Water Data'!$E$29,0,10*ROW('Water Data'!E193))="","",OFFSET('Water Data'!$E$29,0,10*ROW('Water Data'!E193)))</f>
        <v/>
      </c>
      <c r="BY199" s="369" t="str">
        <f ca="1">+IF(OFFSET('Water Data'!$F$27,0,10*ROW('Water Data'!F193))="","",OFFSET('Water Data'!$F$27,0,10*ROW('Water Data'!F193)))</f>
        <v/>
      </c>
      <c r="BZ199" s="369" t="str">
        <f ca="1">+IF(OFFSET('Water Data'!$F$28,0,10*ROW('Water Data'!F193))="","",OFFSET('Water Data'!$F$28,0,10*ROW('Water Data'!F193)))</f>
        <v/>
      </c>
      <c r="CA199" s="369" t="str">
        <f ca="1">+IF(OFFSET('Water Data'!$F$29,0,10*ROW('Water Data'!F193))="","",OFFSET('Water Data'!$F$29,0,10*ROW('Water Data'!F193)))</f>
        <v/>
      </c>
      <c r="CB199" s="369" t="str">
        <f ca="1">+IF(OFFSET('Water Data'!$G$27,0,10*ROW('Water Data'!G193))="","",OFFSET('Water Data'!$G$27,0,10*ROW('Water Data'!G193)))</f>
        <v/>
      </c>
      <c r="CC199" s="369" t="str">
        <f ca="1">+IF(OFFSET('Water Data'!$G$28,0,10*ROW('Water Data'!G193))="","",OFFSET('Water Data'!$G$28,0,10*ROW('Water Data'!G193)))</f>
        <v/>
      </c>
      <c r="CD199" s="369" t="str">
        <f ca="1">+IF(OFFSET('Water Data'!$G$29,0,10*ROW('Water Data'!G193))="","",OFFSET('Water Data'!$G$29,0,10*ROW('Water Data'!G193)))</f>
        <v/>
      </c>
      <c r="CE199" s="369" t="str">
        <f ca="1">+IF(OFFSET('Water Data'!$H$27,0,10*ROW('Water Data'!H193))="","",OFFSET('Water Data'!$H$27,0,10*ROW('Water Data'!H193)))</f>
        <v/>
      </c>
      <c r="CF199" s="369" t="str">
        <f ca="1">+IF(OFFSET('Water Data'!$H$28,0,10*ROW('Water Data'!H193))="","",OFFSET('Water Data'!$H$28,0,10*ROW('Water Data'!H193)))</f>
        <v/>
      </c>
      <c r="CG199" s="369" t="str">
        <f ca="1">+IF(OFFSET('Water Data'!$H$29,0,10*ROW('Water Data'!H193))="","",OFFSET('Water Data'!$H$29,0,10*ROW('Water Data'!H193)))</f>
        <v/>
      </c>
      <c r="CH199" s="369" t="str">
        <f ca="1">+IF(OFFSET('Water Data'!$I$27,0,10*ROW('Water Data'!I193))="","",OFFSET('Water Data'!$I$27,0,10*ROW('Water Data'!I193)))</f>
        <v/>
      </c>
      <c r="CI199" s="369" t="str">
        <f ca="1">+IF(OFFSET('Water Data'!$I$28,0,10*ROW('Water Data'!I193))="","",OFFSET('Water Data'!$I$28,0,10*ROW('Water Data'!I193)))</f>
        <v/>
      </c>
      <c r="CJ199" s="369" t="str">
        <f ca="1">+IF(OFFSET('Water Data'!$I$29,0,10*ROW('Water Data'!I193))="","",OFFSET('Water Data'!$I$29,0,10*ROW('Water Data'!I193)))</f>
        <v/>
      </c>
      <c r="CK199" s="369" t="str">
        <f ca="1">+IF(OFFSET('Sanitation Data'!$D$28,0,10*ROW('Sanitation Data'!D193))="","",OFFSET('Sanitation Data'!$D$28,0,10*ROW('Sanitation Data'!D193)))</f>
        <v/>
      </c>
      <c r="CL199" s="369" t="str">
        <f ca="1">+IF(OFFSET('Sanitation Data'!$D$29,0,10*ROW('Sanitation Data'!D193))="","",OFFSET('Sanitation Data'!$D$29,0,10*ROW('Sanitation Data'!D193)))</f>
        <v/>
      </c>
      <c r="CM199" s="369" t="str">
        <f ca="1">+IF(OFFSET('Sanitation Data'!$D$30,0,10*ROW('Sanitation Data'!D193))="","",OFFSET('Sanitation Data'!$D$30,0,10*ROW('Sanitation Data'!D193)))</f>
        <v/>
      </c>
      <c r="CN199" s="369" t="str">
        <f ca="1">+IF(OFFSET('Sanitation Data'!$D$31,0,10*ROW('Sanitation Data'!D193))="","",OFFSET('Sanitation Data'!$D$31,0,10*ROW('Sanitation Data'!D193)))</f>
        <v/>
      </c>
      <c r="CO199" s="369" t="str">
        <f ca="1">+IF(OFFSET('Sanitation Data'!$D$32,0,10*ROW('Sanitation Data'!D193))="","",OFFSET('Sanitation Data'!$D$32,0,10*ROW('Sanitation Data'!D193)))</f>
        <v/>
      </c>
      <c r="CP199" s="369" t="str">
        <f ca="1">+IF(OFFSET('Sanitation Data'!$E$28,0,10*ROW('Sanitation Data'!E193))="","",OFFSET('Sanitation Data'!$E$28,0,10*ROW('Sanitation Data'!E193)))</f>
        <v/>
      </c>
      <c r="CQ199" s="369" t="str">
        <f ca="1">+IF(OFFSET('Sanitation Data'!$E$29,0,10*ROW('Sanitation Data'!E193))="","",OFFSET('Sanitation Data'!$E$29,0,10*ROW('Sanitation Data'!E193)))</f>
        <v/>
      </c>
      <c r="CR199" s="369" t="str">
        <f ca="1">+IF(OFFSET('Sanitation Data'!$E$30,0,10*ROW('Sanitation Data'!E193))="","",OFFSET('Sanitation Data'!$E$30,0,10*ROW('Sanitation Data'!E193)))</f>
        <v/>
      </c>
      <c r="CS199" s="369" t="str">
        <f ca="1">+IF(OFFSET('Sanitation Data'!$E$31,0,10*ROW('Sanitation Data'!E193))="","",OFFSET('Sanitation Data'!$E$31,0,10*ROW('Sanitation Data'!E193)))</f>
        <v/>
      </c>
      <c r="CT199" s="369" t="str">
        <f ca="1">+IF(OFFSET('Sanitation Data'!$E$32,0,10*ROW('Sanitation Data'!E193))="","",OFFSET('Sanitation Data'!$E$32,0,10*ROW('Sanitation Data'!E193)))</f>
        <v/>
      </c>
      <c r="CU199" s="369" t="str">
        <f ca="1">+IF(OFFSET('Sanitation Data'!$F$28,0,10*ROW('Sanitation Data'!F193))="","",OFFSET('Sanitation Data'!$F$28,0,10*ROW('Sanitation Data'!F193)))</f>
        <v/>
      </c>
      <c r="CV199" s="369" t="str">
        <f ca="1">+IF(OFFSET('Sanitation Data'!$F$29,0,10*ROW('Sanitation Data'!F193))="","",OFFSET('Sanitation Data'!$F$29,0,10*ROW('Sanitation Data'!F193)))</f>
        <v/>
      </c>
      <c r="CW199" s="369" t="str">
        <f ca="1">+IF(OFFSET('Sanitation Data'!$F$30,0,10*ROW('Sanitation Data'!F193))="","",OFFSET('Sanitation Data'!$F$30,0,10*ROW('Sanitation Data'!F193)))</f>
        <v/>
      </c>
      <c r="CX199" s="369" t="str">
        <f ca="1">+IF(OFFSET('Sanitation Data'!$F$31,0,10*ROW('Sanitation Data'!F193))="","",OFFSET('Sanitation Data'!$F$31,0,10*ROW('Sanitation Data'!F193)))</f>
        <v/>
      </c>
      <c r="CY199" s="369" t="str">
        <f ca="1">+IF(OFFSET('Sanitation Data'!$F$32,0,10*ROW('Sanitation Data'!F193))="","",OFFSET('Sanitation Data'!$F$32,0,10*ROW('Sanitation Data'!F193)))</f>
        <v/>
      </c>
      <c r="CZ199" s="369" t="str">
        <f ca="1">+IF(OFFSET('Sanitation Data'!$G$28,0,10*ROW('Sanitation Data'!G193))="","",OFFSET('Sanitation Data'!$G$28,0,10*ROW('Sanitation Data'!G193)))</f>
        <v/>
      </c>
      <c r="DA199" s="369" t="str">
        <f ca="1">+IF(OFFSET('Sanitation Data'!$G$29,0,10*ROW('Sanitation Data'!G193))="","",OFFSET('Sanitation Data'!$G$29,0,10*ROW('Sanitation Data'!G193)))</f>
        <v/>
      </c>
      <c r="DB199" s="369" t="str">
        <f ca="1">+IF(OFFSET('Sanitation Data'!$G$30,0,10*ROW('Sanitation Data'!G193))="","",OFFSET('Sanitation Data'!$G$30,0,10*ROW('Sanitation Data'!G193)))</f>
        <v/>
      </c>
      <c r="DC199" s="369" t="str">
        <f ca="1">+IF(OFFSET('Sanitation Data'!$G$31,0,10*ROW('Sanitation Data'!G193))="","",OFFSET('Sanitation Data'!$G$31,0,10*ROW('Sanitation Data'!G193)))</f>
        <v/>
      </c>
      <c r="DD199" s="369" t="str">
        <f ca="1">+IF(OFFSET('Sanitation Data'!$G$32,0,10*ROW('Sanitation Data'!G193))="","",OFFSET('Sanitation Data'!$G$32,0,10*ROW('Sanitation Data'!G193)))</f>
        <v/>
      </c>
      <c r="DE199" s="369" t="str">
        <f ca="1">+IF(OFFSET('Sanitation Data'!$H$28,0,10*ROW('Sanitation Data'!H193))="","",OFFSET('Sanitation Data'!$H$28,0,10*ROW('Sanitation Data'!H193)))</f>
        <v/>
      </c>
      <c r="DF199" s="369" t="str">
        <f ca="1">+IF(OFFSET('Sanitation Data'!$H$29,0,10*ROW('Sanitation Data'!H193))="","",OFFSET('Sanitation Data'!$H$29,0,10*ROW('Sanitation Data'!H193)))</f>
        <v/>
      </c>
      <c r="DG199" s="369" t="str">
        <f ca="1">+IF(OFFSET('Sanitation Data'!$H$30,0,10*ROW('Sanitation Data'!H193))="","",OFFSET('Sanitation Data'!$H$30,0,10*ROW('Sanitation Data'!H193)))</f>
        <v/>
      </c>
      <c r="DH199" s="369" t="str">
        <f ca="1">+IF(OFFSET('Sanitation Data'!$H$31,0,10*ROW('Sanitation Data'!H193))="","",OFFSET('Sanitation Data'!$H$31,0,10*ROW('Sanitation Data'!H193)))</f>
        <v/>
      </c>
      <c r="DI199" s="369" t="str">
        <f ca="1">+IF(OFFSET('Sanitation Data'!$H$32,0,10*ROW('Sanitation Data'!H193))="","",OFFSET('Sanitation Data'!$H$32,0,10*ROW('Sanitation Data'!H193)))</f>
        <v/>
      </c>
      <c r="DJ199" s="369" t="str">
        <f ca="1">+IF(OFFSET('Sanitation Data'!$I$28,0,10*ROW('Sanitation Data'!I193))="","",OFFSET('Sanitation Data'!$I$28,0,10*ROW('Sanitation Data'!I193)))</f>
        <v/>
      </c>
      <c r="DK199" s="369" t="str">
        <f ca="1">+IF(OFFSET('Sanitation Data'!$I$29,0,10*ROW('Sanitation Data'!I193))="","",OFFSET('Sanitation Data'!$I$29,0,10*ROW('Sanitation Data'!I193)))</f>
        <v/>
      </c>
      <c r="DL199" s="369" t="str">
        <f ca="1">+IF(OFFSET('Sanitation Data'!$I$30,0,10*ROW('Sanitation Data'!I193))="","",OFFSET('Sanitation Data'!$I$30,0,10*ROW('Sanitation Data'!I193)))</f>
        <v/>
      </c>
      <c r="DM199" s="369" t="str">
        <f ca="1">+IF(OFFSET('Sanitation Data'!$I$31,0,10*ROW('Sanitation Data'!I193))="","",OFFSET('Sanitation Data'!$I$31,0,10*ROW('Sanitation Data'!I193)))</f>
        <v/>
      </c>
      <c r="DN199" s="369" t="str">
        <f ca="1">+IF(OFFSET('Sanitation Data'!$I$32,0,10*ROW('Sanitation Data'!I193))="","",OFFSET('Sanitation Data'!$I$32,0,10*ROW('Sanitation Data'!I193)))</f>
        <v/>
      </c>
      <c r="DO199" s="369" t="str">
        <f ca="1">+IF(OFFSET('Hygiene Data'!$D$11,0,10*ROW('Hygiene Data'!D193))="","",OFFSET('Hygiene Data'!$D$11,0,10*ROW('Hygiene Data'!D193)))</f>
        <v/>
      </c>
      <c r="DP199" s="369" t="str">
        <f ca="1">+IF(OFFSET('Hygiene Data'!$D$12,0,10*ROW('Hygiene Data'!D193))="","",OFFSET('Hygiene Data'!$D$12,0,10*ROW('Hygiene Data'!D193)))</f>
        <v/>
      </c>
      <c r="DQ199" s="369" t="str">
        <f ca="1">+IF(OFFSET('Hygiene Data'!$D$13,0,10*ROW('Hygiene Data'!D193))="","",OFFSET('Hygiene Data'!$D$13,0,10*ROW('Hygiene Data'!D193)))</f>
        <v/>
      </c>
      <c r="DR199" s="369" t="str">
        <f ca="1">+IF(OFFSET('Hygiene Data'!$E$11,0,10*ROW('Hygiene Data'!E193))="","",OFFSET('Hygiene Data'!$E$11,0,10*ROW('Hygiene Data'!E193)))</f>
        <v/>
      </c>
      <c r="DS199" s="369" t="str">
        <f ca="1">+IF(OFFSET('Hygiene Data'!$E$12,0,10*ROW('Hygiene Data'!E193))="","",OFFSET('Hygiene Data'!$E$12,0,10*ROW('Hygiene Data'!E193)))</f>
        <v/>
      </c>
      <c r="DT199" s="369" t="str">
        <f ca="1">+IF(OFFSET('Hygiene Data'!$E$13,0,10*ROW('Hygiene Data'!E193))="","",OFFSET('Hygiene Data'!$E$13,0,10*ROW('Hygiene Data'!E193)))</f>
        <v/>
      </c>
      <c r="DU199" s="369" t="str">
        <f ca="1">+IF(OFFSET('Hygiene Data'!$F$11,0,10*ROW('Hygiene Data'!F193))="","",OFFSET('Hygiene Data'!$F$11,0,10*ROW('Hygiene Data'!F193)))</f>
        <v/>
      </c>
      <c r="DV199" s="369" t="str">
        <f ca="1">+IF(OFFSET('Hygiene Data'!$F$12,0,10*ROW('Hygiene Data'!F193))="","",OFFSET('Hygiene Data'!$F$12,0,10*ROW('Hygiene Data'!F193)))</f>
        <v/>
      </c>
      <c r="DW199" s="369" t="str">
        <f ca="1">+IF(OFFSET('Hygiene Data'!$F$13,0,10*ROW('Hygiene Data'!F193))="","",OFFSET('Hygiene Data'!$F$13,0,10*ROW('Hygiene Data'!F193)))</f>
        <v/>
      </c>
      <c r="DX199" s="369" t="str">
        <f ca="1">+IF(OFFSET('Hygiene Data'!$G$11,0,10*ROW('Hygiene Data'!G193))="","",OFFSET('Hygiene Data'!$G$11,0,10*ROW('Hygiene Data'!G193)))</f>
        <v/>
      </c>
      <c r="DY199" s="369" t="str">
        <f ca="1">+IF(OFFSET('Hygiene Data'!$G$12,0,10*ROW('Hygiene Data'!G193))="","",OFFSET('Hygiene Data'!$G$12,0,10*ROW('Hygiene Data'!G193)))</f>
        <v/>
      </c>
      <c r="DZ199" s="369" t="str">
        <f ca="1">+IF(OFFSET('Hygiene Data'!$G$13,0,10*ROW('Hygiene Data'!G193))="","",OFFSET('Hygiene Data'!$G$13,0,10*ROW('Hygiene Data'!G193)))</f>
        <v/>
      </c>
      <c r="EA199" s="369" t="str">
        <f ca="1">+IF(OFFSET('Hygiene Data'!$H$11,0,10*ROW('Hygiene Data'!H193))="","",OFFSET('Hygiene Data'!$H$11,0,10*ROW('Hygiene Data'!H193)))</f>
        <v/>
      </c>
      <c r="EB199" s="369" t="str">
        <f ca="1">+IF(OFFSET('Hygiene Data'!$H$12,0,10*ROW('Hygiene Data'!H193))="","",OFFSET('Hygiene Data'!$H$12,0,10*ROW('Hygiene Data'!H193)))</f>
        <v/>
      </c>
      <c r="EC199" s="369" t="str">
        <f ca="1">+IF(OFFSET('Hygiene Data'!$H$13,0,10*ROW('Hygiene Data'!H193))="","",OFFSET('Hygiene Data'!$H$13,0,10*ROW('Hygiene Data'!H193)))</f>
        <v/>
      </c>
      <c r="ED199" s="369" t="str">
        <f ca="1">+IF(OFFSET('Hygiene Data'!$I$11,0,10*ROW('Hygiene Data'!I193))="","",OFFSET('Hygiene Data'!$I$11,0,10*ROW('Hygiene Data'!I193)))</f>
        <v/>
      </c>
      <c r="EE199" s="369" t="str">
        <f ca="1">+IF(OFFSET('Hygiene Data'!$I$12,0,10*ROW('Hygiene Data'!I193))="","",OFFSET('Hygiene Data'!$I$12,0,10*ROW('Hygiene Data'!I193)))</f>
        <v/>
      </c>
      <c r="EF199" s="369" t="str">
        <f ca="1">+IF(OFFSET('Hygiene Data'!$I$13,0,10*ROW('Hygiene Data'!I193))="","",OFFSET('Hygiene Data'!$I$13,0,10*ROW('Hygiene Data'!I193)))</f>
        <v/>
      </c>
    </row>
    <row r="200" spans="1:136" x14ac:dyDescent="0.25">
      <c r="A200" s="478" t="str">
        <f ca="1">+IF(OFFSET('Water Data'!$B$2,0,10*ROW('Water Data'!E194))="","",OFFSET('Water Data'!$B$2,0,10*ROW('Water Data'!E194)))</f>
        <v/>
      </c>
      <c r="B200" s="47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5" t="str">
        <f t="shared" ca="1" si="3"/>
        <v/>
      </c>
      <c r="D200" s="50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9" t="str">
        <f ca="1">+IF(OFFSET('Water Data'!$D$27,0,10*ROW('Water Data'!D194))="","",OFFSET('Water Data'!$D$27,0,10*ROW('Water Data'!D194)))</f>
        <v/>
      </c>
      <c r="BT200" s="369" t="str">
        <f ca="1">+IF(OFFSET('Water Data'!$D$28,0,10*ROW('Water Data'!D194))="","",OFFSET('Water Data'!$D$28,0,10*ROW('Water Data'!D194)))</f>
        <v/>
      </c>
      <c r="BU200" s="369" t="str">
        <f ca="1">+IF(OFFSET('Water Data'!$D$29,0,10*ROW('Water Data'!D194))="","",OFFSET('Water Data'!$D$29,0,10*ROW('Water Data'!D194)))</f>
        <v/>
      </c>
      <c r="BV200" s="369" t="str">
        <f ca="1">+IF(OFFSET('Water Data'!$E$27,0,10*ROW('Water Data'!E194))="","",OFFSET('Water Data'!$E$27,0,10*ROW('Water Data'!E194)))</f>
        <v/>
      </c>
      <c r="BW200" s="369" t="str">
        <f ca="1">+IF(OFFSET('Water Data'!$E$28,0,10*ROW('Water Data'!E194))="","",OFFSET('Water Data'!$E$28,0,10*ROW('Water Data'!E194)))</f>
        <v/>
      </c>
      <c r="BX200" s="369" t="str">
        <f ca="1">+IF(OFFSET('Water Data'!$E$29,0,10*ROW('Water Data'!E194))="","",OFFSET('Water Data'!$E$29,0,10*ROW('Water Data'!E194)))</f>
        <v/>
      </c>
      <c r="BY200" s="369" t="str">
        <f ca="1">+IF(OFFSET('Water Data'!$F$27,0,10*ROW('Water Data'!F194))="","",OFFSET('Water Data'!$F$27,0,10*ROW('Water Data'!F194)))</f>
        <v/>
      </c>
      <c r="BZ200" s="369" t="str">
        <f ca="1">+IF(OFFSET('Water Data'!$F$28,0,10*ROW('Water Data'!F194))="","",OFFSET('Water Data'!$F$28,0,10*ROW('Water Data'!F194)))</f>
        <v/>
      </c>
      <c r="CA200" s="369" t="str">
        <f ca="1">+IF(OFFSET('Water Data'!$F$29,0,10*ROW('Water Data'!F194))="","",OFFSET('Water Data'!$F$29,0,10*ROW('Water Data'!F194)))</f>
        <v/>
      </c>
      <c r="CB200" s="369" t="str">
        <f ca="1">+IF(OFFSET('Water Data'!$G$27,0,10*ROW('Water Data'!G194))="","",OFFSET('Water Data'!$G$27,0,10*ROW('Water Data'!G194)))</f>
        <v/>
      </c>
      <c r="CC200" s="369" t="str">
        <f ca="1">+IF(OFFSET('Water Data'!$G$28,0,10*ROW('Water Data'!G194))="","",OFFSET('Water Data'!$G$28,0,10*ROW('Water Data'!G194)))</f>
        <v/>
      </c>
      <c r="CD200" s="369" t="str">
        <f ca="1">+IF(OFFSET('Water Data'!$G$29,0,10*ROW('Water Data'!G194))="","",OFFSET('Water Data'!$G$29,0,10*ROW('Water Data'!G194)))</f>
        <v/>
      </c>
      <c r="CE200" s="369" t="str">
        <f ca="1">+IF(OFFSET('Water Data'!$H$27,0,10*ROW('Water Data'!H194))="","",OFFSET('Water Data'!$H$27,0,10*ROW('Water Data'!H194)))</f>
        <v/>
      </c>
      <c r="CF200" s="369" t="str">
        <f ca="1">+IF(OFFSET('Water Data'!$H$28,0,10*ROW('Water Data'!H194))="","",OFFSET('Water Data'!$H$28,0,10*ROW('Water Data'!H194)))</f>
        <v/>
      </c>
      <c r="CG200" s="369" t="str">
        <f ca="1">+IF(OFFSET('Water Data'!$H$29,0,10*ROW('Water Data'!H194))="","",OFFSET('Water Data'!$H$29,0,10*ROW('Water Data'!H194)))</f>
        <v/>
      </c>
      <c r="CH200" s="369" t="str">
        <f ca="1">+IF(OFFSET('Water Data'!$I$27,0,10*ROW('Water Data'!I194))="","",OFFSET('Water Data'!$I$27,0,10*ROW('Water Data'!I194)))</f>
        <v/>
      </c>
      <c r="CI200" s="369" t="str">
        <f ca="1">+IF(OFFSET('Water Data'!$I$28,0,10*ROW('Water Data'!I194))="","",OFFSET('Water Data'!$I$28,0,10*ROW('Water Data'!I194)))</f>
        <v/>
      </c>
      <c r="CJ200" s="369" t="str">
        <f ca="1">+IF(OFFSET('Water Data'!$I$29,0,10*ROW('Water Data'!I194))="","",OFFSET('Water Data'!$I$29,0,10*ROW('Water Data'!I194)))</f>
        <v/>
      </c>
      <c r="CK200" s="369" t="str">
        <f ca="1">+IF(OFFSET('Sanitation Data'!$D$28,0,10*ROW('Sanitation Data'!D194))="","",OFFSET('Sanitation Data'!$D$28,0,10*ROW('Sanitation Data'!D194)))</f>
        <v/>
      </c>
      <c r="CL200" s="369" t="str">
        <f ca="1">+IF(OFFSET('Sanitation Data'!$D$29,0,10*ROW('Sanitation Data'!D194))="","",OFFSET('Sanitation Data'!$D$29,0,10*ROW('Sanitation Data'!D194)))</f>
        <v/>
      </c>
      <c r="CM200" s="369" t="str">
        <f ca="1">+IF(OFFSET('Sanitation Data'!$D$30,0,10*ROW('Sanitation Data'!D194))="","",OFFSET('Sanitation Data'!$D$30,0,10*ROW('Sanitation Data'!D194)))</f>
        <v/>
      </c>
      <c r="CN200" s="369" t="str">
        <f ca="1">+IF(OFFSET('Sanitation Data'!$D$31,0,10*ROW('Sanitation Data'!D194))="","",OFFSET('Sanitation Data'!$D$31,0,10*ROW('Sanitation Data'!D194)))</f>
        <v/>
      </c>
      <c r="CO200" s="369" t="str">
        <f ca="1">+IF(OFFSET('Sanitation Data'!$D$32,0,10*ROW('Sanitation Data'!D194))="","",OFFSET('Sanitation Data'!$D$32,0,10*ROW('Sanitation Data'!D194)))</f>
        <v/>
      </c>
      <c r="CP200" s="369" t="str">
        <f ca="1">+IF(OFFSET('Sanitation Data'!$E$28,0,10*ROW('Sanitation Data'!E194))="","",OFFSET('Sanitation Data'!$E$28,0,10*ROW('Sanitation Data'!E194)))</f>
        <v/>
      </c>
      <c r="CQ200" s="369" t="str">
        <f ca="1">+IF(OFFSET('Sanitation Data'!$E$29,0,10*ROW('Sanitation Data'!E194))="","",OFFSET('Sanitation Data'!$E$29,0,10*ROW('Sanitation Data'!E194)))</f>
        <v/>
      </c>
      <c r="CR200" s="369" t="str">
        <f ca="1">+IF(OFFSET('Sanitation Data'!$E$30,0,10*ROW('Sanitation Data'!E194))="","",OFFSET('Sanitation Data'!$E$30,0,10*ROW('Sanitation Data'!E194)))</f>
        <v/>
      </c>
      <c r="CS200" s="369" t="str">
        <f ca="1">+IF(OFFSET('Sanitation Data'!$E$31,0,10*ROW('Sanitation Data'!E194))="","",OFFSET('Sanitation Data'!$E$31,0,10*ROW('Sanitation Data'!E194)))</f>
        <v/>
      </c>
      <c r="CT200" s="369" t="str">
        <f ca="1">+IF(OFFSET('Sanitation Data'!$E$32,0,10*ROW('Sanitation Data'!E194))="","",OFFSET('Sanitation Data'!$E$32,0,10*ROW('Sanitation Data'!E194)))</f>
        <v/>
      </c>
      <c r="CU200" s="369" t="str">
        <f ca="1">+IF(OFFSET('Sanitation Data'!$F$28,0,10*ROW('Sanitation Data'!F194))="","",OFFSET('Sanitation Data'!$F$28,0,10*ROW('Sanitation Data'!F194)))</f>
        <v/>
      </c>
      <c r="CV200" s="369" t="str">
        <f ca="1">+IF(OFFSET('Sanitation Data'!$F$29,0,10*ROW('Sanitation Data'!F194))="","",OFFSET('Sanitation Data'!$F$29,0,10*ROW('Sanitation Data'!F194)))</f>
        <v/>
      </c>
      <c r="CW200" s="369" t="str">
        <f ca="1">+IF(OFFSET('Sanitation Data'!$F$30,0,10*ROW('Sanitation Data'!F194))="","",OFFSET('Sanitation Data'!$F$30,0,10*ROW('Sanitation Data'!F194)))</f>
        <v/>
      </c>
      <c r="CX200" s="369" t="str">
        <f ca="1">+IF(OFFSET('Sanitation Data'!$F$31,0,10*ROW('Sanitation Data'!F194))="","",OFFSET('Sanitation Data'!$F$31,0,10*ROW('Sanitation Data'!F194)))</f>
        <v/>
      </c>
      <c r="CY200" s="369" t="str">
        <f ca="1">+IF(OFFSET('Sanitation Data'!$F$32,0,10*ROW('Sanitation Data'!F194))="","",OFFSET('Sanitation Data'!$F$32,0,10*ROW('Sanitation Data'!F194)))</f>
        <v/>
      </c>
      <c r="CZ200" s="369" t="str">
        <f ca="1">+IF(OFFSET('Sanitation Data'!$G$28,0,10*ROW('Sanitation Data'!G194))="","",OFFSET('Sanitation Data'!$G$28,0,10*ROW('Sanitation Data'!G194)))</f>
        <v/>
      </c>
      <c r="DA200" s="369" t="str">
        <f ca="1">+IF(OFFSET('Sanitation Data'!$G$29,0,10*ROW('Sanitation Data'!G194))="","",OFFSET('Sanitation Data'!$G$29,0,10*ROW('Sanitation Data'!G194)))</f>
        <v/>
      </c>
      <c r="DB200" s="369" t="str">
        <f ca="1">+IF(OFFSET('Sanitation Data'!$G$30,0,10*ROW('Sanitation Data'!G194))="","",OFFSET('Sanitation Data'!$G$30,0,10*ROW('Sanitation Data'!G194)))</f>
        <v/>
      </c>
      <c r="DC200" s="369" t="str">
        <f ca="1">+IF(OFFSET('Sanitation Data'!$G$31,0,10*ROW('Sanitation Data'!G194))="","",OFFSET('Sanitation Data'!$G$31,0,10*ROW('Sanitation Data'!G194)))</f>
        <v/>
      </c>
      <c r="DD200" s="369" t="str">
        <f ca="1">+IF(OFFSET('Sanitation Data'!$G$32,0,10*ROW('Sanitation Data'!G194))="","",OFFSET('Sanitation Data'!$G$32,0,10*ROW('Sanitation Data'!G194)))</f>
        <v/>
      </c>
      <c r="DE200" s="369" t="str">
        <f ca="1">+IF(OFFSET('Sanitation Data'!$H$28,0,10*ROW('Sanitation Data'!H194))="","",OFFSET('Sanitation Data'!$H$28,0,10*ROW('Sanitation Data'!H194)))</f>
        <v/>
      </c>
      <c r="DF200" s="369" t="str">
        <f ca="1">+IF(OFFSET('Sanitation Data'!$H$29,0,10*ROW('Sanitation Data'!H194))="","",OFFSET('Sanitation Data'!$H$29,0,10*ROW('Sanitation Data'!H194)))</f>
        <v/>
      </c>
      <c r="DG200" s="369" t="str">
        <f ca="1">+IF(OFFSET('Sanitation Data'!$H$30,0,10*ROW('Sanitation Data'!H194))="","",OFFSET('Sanitation Data'!$H$30,0,10*ROW('Sanitation Data'!H194)))</f>
        <v/>
      </c>
      <c r="DH200" s="369" t="str">
        <f ca="1">+IF(OFFSET('Sanitation Data'!$H$31,0,10*ROW('Sanitation Data'!H194))="","",OFFSET('Sanitation Data'!$H$31,0,10*ROW('Sanitation Data'!H194)))</f>
        <v/>
      </c>
      <c r="DI200" s="369" t="str">
        <f ca="1">+IF(OFFSET('Sanitation Data'!$H$32,0,10*ROW('Sanitation Data'!H194))="","",OFFSET('Sanitation Data'!$H$32,0,10*ROW('Sanitation Data'!H194)))</f>
        <v/>
      </c>
      <c r="DJ200" s="369" t="str">
        <f ca="1">+IF(OFFSET('Sanitation Data'!$I$28,0,10*ROW('Sanitation Data'!I194))="","",OFFSET('Sanitation Data'!$I$28,0,10*ROW('Sanitation Data'!I194)))</f>
        <v/>
      </c>
      <c r="DK200" s="369" t="str">
        <f ca="1">+IF(OFFSET('Sanitation Data'!$I$29,0,10*ROW('Sanitation Data'!I194))="","",OFFSET('Sanitation Data'!$I$29,0,10*ROW('Sanitation Data'!I194)))</f>
        <v/>
      </c>
      <c r="DL200" s="369" t="str">
        <f ca="1">+IF(OFFSET('Sanitation Data'!$I$30,0,10*ROW('Sanitation Data'!I194))="","",OFFSET('Sanitation Data'!$I$30,0,10*ROW('Sanitation Data'!I194)))</f>
        <v/>
      </c>
      <c r="DM200" s="369" t="str">
        <f ca="1">+IF(OFFSET('Sanitation Data'!$I$31,0,10*ROW('Sanitation Data'!I194))="","",OFFSET('Sanitation Data'!$I$31,0,10*ROW('Sanitation Data'!I194)))</f>
        <v/>
      </c>
      <c r="DN200" s="369" t="str">
        <f ca="1">+IF(OFFSET('Sanitation Data'!$I$32,0,10*ROW('Sanitation Data'!I194))="","",OFFSET('Sanitation Data'!$I$32,0,10*ROW('Sanitation Data'!I194)))</f>
        <v/>
      </c>
      <c r="DO200" s="369" t="str">
        <f ca="1">+IF(OFFSET('Hygiene Data'!$D$11,0,10*ROW('Hygiene Data'!D194))="","",OFFSET('Hygiene Data'!$D$11,0,10*ROW('Hygiene Data'!D194)))</f>
        <v/>
      </c>
      <c r="DP200" s="369" t="str">
        <f ca="1">+IF(OFFSET('Hygiene Data'!$D$12,0,10*ROW('Hygiene Data'!D194))="","",OFFSET('Hygiene Data'!$D$12,0,10*ROW('Hygiene Data'!D194)))</f>
        <v/>
      </c>
      <c r="DQ200" s="369" t="str">
        <f ca="1">+IF(OFFSET('Hygiene Data'!$D$13,0,10*ROW('Hygiene Data'!D194))="","",OFFSET('Hygiene Data'!$D$13,0,10*ROW('Hygiene Data'!D194)))</f>
        <v/>
      </c>
      <c r="DR200" s="369" t="str">
        <f ca="1">+IF(OFFSET('Hygiene Data'!$E$11,0,10*ROW('Hygiene Data'!E194))="","",OFFSET('Hygiene Data'!$E$11,0,10*ROW('Hygiene Data'!E194)))</f>
        <v/>
      </c>
      <c r="DS200" s="369" t="str">
        <f ca="1">+IF(OFFSET('Hygiene Data'!$E$12,0,10*ROW('Hygiene Data'!E194))="","",OFFSET('Hygiene Data'!$E$12,0,10*ROW('Hygiene Data'!E194)))</f>
        <v/>
      </c>
      <c r="DT200" s="369" t="str">
        <f ca="1">+IF(OFFSET('Hygiene Data'!$E$13,0,10*ROW('Hygiene Data'!E194))="","",OFFSET('Hygiene Data'!$E$13,0,10*ROW('Hygiene Data'!E194)))</f>
        <v/>
      </c>
      <c r="DU200" s="369" t="str">
        <f ca="1">+IF(OFFSET('Hygiene Data'!$F$11,0,10*ROW('Hygiene Data'!F194))="","",OFFSET('Hygiene Data'!$F$11,0,10*ROW('Hygiene Data'!F194)))</f>
        <v/>
      </c>
      <c r="DV200" s="369" t="str">
        <f ca="1">+IF(OFFSET('Hygiene Data'!$F$12,0,10*ROW('Hygiene Data'!F194))="","",OFFSET('Hygiene Data'!$F$12,0,10*ROW('Hygiene Data'!F194)))</f>
        <v/>
      </c>
      <c r="DW200" s="369" t="str">
        <f ca="1">+IF(OFFSET('Hygiene Data'!$F$13,0,10*ROW('Hygiene Data'!F194))="","",OFFSET('Hygiene Data'!$F$13,0,10*ROW('Hygiene Data'!F194)))</f>
        <v/>
      </c>
      <c r="DX200" s="369" t="str">
        <f ca="1">+IF(OFFSET('Hygiene Data'!$G$11,0,10*ROW('Hygiene Data'!G194))="","",OFFSET('Hygiene Data'!$G$11,0,10*ROW('Hygiene Data'!G194)))</f>
        <v/>
      </c>
      <c r="DY200" s="369" t="str">
        <f ca="1">+IF(OFFSET('Hygiene Data'!$G$12,0,10*ROW('Hygiene Data'!G194))="","",OFFSET('Hygiene Data'!$G$12,0,10*ROW('Hygiene Data'!G194)))</f>
        <v/>
      </c>
      <c r="DZ200" s="369" t="str">
        <f ca="1">+IF(OFFSET('Hygiene Data'!$G$13,0,10*ROW('Hygiene Data'!G194))="","",OFFSET('Hygiene Data'!$G$13,0,10*ROW('Hygiene Data'!G194)))</f>
        <v/>
      </c>
      <c r="EA200" s="369" t="str">
        <f ca="1">+IF(OFFSET('Hygiene Data'!$H$11,0,10*ROW('Hygiene Data'!H194))="","",OFFSET('Hygiene Data'!$H$11,0,10*ROW('Hygiene Data'!H194)))</f>
        <v/>
      </c>
      <c r="EB200" s="369" t="str">
        <f ca="1">+IF(OFFSET('Hygiene Data'!$H$12,0,10*ROW('Hygiene Data'!H194))="","",OFFSET('Hygiene Data'!$H$12,0,10*ROW('Hygiene Data'!H194)))</f>
        <v/>
      </c>
      <c r="EC200" s="369" t="str">
        <f ca="1">+IF(OFFSET('Hygiene Data'!$H$13,0,10*ROW('Hygiene Data'!H194))="","",OFFSET('Hygiene Data'!$H$13,0,10*ROW('Hygiene Data'!H194)))</f>
        <v/>
      </c>
      <c r="ED200" s="369" t="str">
        <f ca="1">+IF(OFFSET('Hygiene Data'!$I$11,0,10*ROW('Hygiene Data'!I194))="","",OFFSET('Hygiene Data'!$I$11,0,10*ROW('Hygiene Data'!I194)))</f>
        <v/>
      </c>
      <c r="EE200" s="369" t="str">
        <f ca="1">+IF(OFFSET('Hygiene Data'!$I$12,0,10*ROW('Hygiene Data'!I194))="","",OFFSET('Hygiene Data'!$I$12,0,10*ROW('Hygiene Data'!I194)))</f>
        <v/>
      </c>
      <c r="EF200" s="369" t="str">
        <f ca="1">+IF(OFFSET('Hygiene Data'!$I$13,0,10*ROW('Hygiene Data'!I194))="","",OFFSET('Hygiene Data'!$I$13,0,10*ROW('Hygiene Data'!I194)))</f>
        <v/>
      </c>
    </row>
    <row r="201" spans="1:136" x14ac:dyDescent="0.25">
      <c r="A201" s="478" t="str">
        <f ca="1">+IF(OFFSET('Water Data'!$B$2,0,10*ROW('Water Data'!E195))="","",OFFSET('Water Data'!$B$2,0,10*ROW('Water Data'!E195)))</f>
        <v/>
      </c>
      <c r="B201" s="47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5" t="str">
        <f t="shared" ca="1" si="3"/>
        <v/>
      </c>
      <c r="D201" s="50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9" t="str">
        <f ca="1">+IF(OFFSET('Water Data'!$D$27,0,10*ROW('Water Data'!D195))="","",OFFSET('Water Data'!$D$27,0,10*ROW('Water Data'!D195)))</f>
        <v/>
      </c>
      <c r="BT201" s="369" t="str">
        <f ca="1">+IF(OFFSET('Water Data'!$D$28,0,10*ROW('Water Data'!D195))="","",OFFSET('Water Data'!$D$28,0,10*ROW('Water Data'!D195)))</f>
        <v/>
      </c>
      <c r="BU201" s="369" t="str">
        <f ca="1">+IF(OFFSET('Water Data'!$D$29,0,10*ROW('Water Data'!D195))="","",OFFSET('Water Data'!$D$29,0,10*ROW('Water Data'!D195)))</f>
        <v/>
      </c>
      <c r="BV201" s="369" t="str">
        <f ca="1">+IF(OFFSET('Water Data'!$E$27,0,10*ROW('Water Data'!E195))="","",OFFSET('Water Data'!$E$27,0,10*ROW('Water Data'!E195)))</f>
        <v/>
      </c>
      <c r="BW201" s="369" t="str">
        <f ca="1">+IF(OFFSET('Water Data'!$E$28,0,10*ROW('Water Data'!E195))="","",OFFSET('Water Data'!$E$28,0,10*ROW('Water Data'!E195)))</f>
        <v/>
      </c>
      <c r="BX201" s="369" t="str">
        <f ca="1">+IF(OFFSET('Water Data'!$E$29,0,10*ROW('Water Data'!E195))="","",OFFSET('Water Data'!$E$29,0,10*ROW('Water Data'!E195)))</f>
        <v/>
      </c>
      <c r="BY201" s="369" t="str">
        <f ca="1">+IF(OFFSET('Water Data'!$F$27,0,10*ROW('Water Data'!F195))="","",OFFSET('Water Data'!$F$27,0,10*ROW('Water Data'!F195)))</f>
        <v/>
      </c>
      <c r="BZ201" s="369" t="str">
        <f ca="1">+IF(OFFSET('Water Data'!$F$28,0,10*ROW('Water Data'!F195))="","",OFFSET('Water Data'!$F$28,0,10*ROW('Water Data'!F195)))</f>
        <v/>
      </c>
      <c r="CA201" s="369" t="str">
        <f ca="1">+IF(OFFSET('Water Data'!$F$29,0,10*ROW('Water Data'!F195))="","",OFFSET('Water Data'!$F$29,0,10*ROW('Water Data'!F195)))</f>
        <v/>
      </c>
      <c r="CB201" s="369" t="str">
        <f ca="1">+IF(OFFSET('Water Data'!$G$27,0,10*ROW('Water Data'!G195))="","",OFFSET('Water Data'!$G$27,0,10*ROW('Water Data'!G195)))</f>
        <v/>
      </c>
      <c r="CC201" s="369" t="str">
        <f ca="1">+IF(OFFSET('Water Data'!$G$28,0,10*ROW('Water Data'!G195))="","",OFFSET('Water Data'!$G$28,0,10*ROW('Water Data'!G195)))</f>
        <v/>
      </c>
      <c r="CD201" s="369" t="str">
        <f ca="1">+IF(OFFSET('Water Data'!$G$29,0,10*ROW('Water Data'!G195))="","",OFFSET('Water Data'!$G$29,0,10*ROW('Water Data'!G195)))</f>
        <v/>
      </c>
      <c r="CE201" s="369" t="str">
        <f ca="1">+IF(OFFSET('Water Data'!$H$27,0,10*ROW('Water Data'!H195))="","",OFFSET('Water Data'!$H$27,0,10*ROW('Water Data'!H195)))</f>
        <v/>
      </c>
      <c r="CF201" s="369" t="str">
        <f ca="1">+IF(OFFSET('Water Data'!$H$28,0,10*ROW('Water Data'!H195))="","",OFFSET('Water Data'!$H$28,0,10*ROW('Water Data'!H195)))</f>
        <v/>
      </c>
      <c r="CG201" s="369" t="str">
        <f ca="1">+IF(OFFSET('Water Data'!$H$29,0,10*ROW('Water Data'!H195))="","",OFFSET('Water Data'!$H$29,0,10*ROW('Water Data'!H195)))</f>
        <v/>
      </c>
      <c r="CH201" s="369" t="str">
        <f ca="1">+IF(OFFSET('Water Data'!$I$27,0,10*ROW('Water Data'!I195))="","",OFFSET('Water Data'!$I$27,0,10*ROW('Water Data'!I195)))</f>
        <v/>
      </c>
      <c r="CI201" s="369" t="str">
        <f ca="1">+IF(OFFSET('Water Data'!$I$28,0,10*ROW('Water Data'!I195))="","",OFFSET('Water Data'!$I$28,0,10*ROW('Water Data'!I195)))</f>
        <v/>
      </c>
      <c r="CJ201" s="369" t="str">
        <f ca="1">+IF(OFFSET('Water Data'!$I$29,0,10*ROW('Water Data'!I195))="","",OFFSET('Water Data'!$I$29,0,10*ROW('Water Data'!I195)))</f>
        <v/>
      </c>
      <c r="CK201" s="369" t="str">
        <f ca="1">+IF(OFFSET('Sanitation Data'!$D$28,0,10*ROW('Sanitation Data'!D195))="","",OFFSET('Sanitation Data'!$D$28,0,10*ROW('Sanitation Data'!D195)))</f>
        <v/>
      </c>
      <c r="CL201" s="369" t="str">
        <f ca="1">+IF(OFFSET('Sanitation Data'!$D$29,0,10*ROW('Sanitation Data'!D195))="","",OFFSET('Sanitation Data'!$D$29,0,10*ROW('Sanitation Data'!D195)))</f>
        <v/>
      </c>
      <c r="CM201" s="369" t="str">
        <f ca="1">+IF(OFFSET('Sanitation Data'!$D$30,0,10*ROW('Sanitation Data'!D195))="","",OFFSET('Sanitation Data'!$D$30,0,10*ROW('Sanitation Data'!D195)))</f>
        <v/>
      </c>
      <c r="CN201" s="369" t="str">
        <f ca="1">+IF(OFFSET('Sanitation Data'!$D$31,0,10*ROW('Sanitation Data'!D195))="","",OFFSET('Sanitation Data'!$D$31,0,10*ROW('Sanitation Data'!D195)))</f>
        <v/>
      </c>
      <c r="CO201" s="369" t="str">
        <f ca="1">+IF(OFFSET('Sanitation Data'!$D$32,0,10*ROW('Sanitation Data'!D195))="","",OFFSET('Sanitation Data'!$D$32,0,10*ROW('Sanitation Data'!D195)))</f>
        <v/>
      </c>
      <c r="CP201" s="369" t="str">
        <f ca="1">+IF(OFFSET('Sanitation Data'!$E$28,0,10*ROW('Sanitation Data'!E195))="","",OFFSET('Sanitation Data'!$E$28,0,10*ROW('Sanitation Data'!E195)))</f>
        <v/>
      </c>
      <c r="CQ201" s="369" t="str">
        <f ca="1">+IF(OFFSET('Sanitation Data'!$E$29,0,10*ROW('Sanitation Data'!E195))="","",OFFSET('Sanitation Data'!$E$29,0,10*ROW('Sanitation Data'!E195)))</f>
        <v/>
      </c>
      <c r="CR201" s="369" t="str">
        <f ca="1">+IF(OFFSET('Sanitation Data'!$E$30,0,10*ROW('Sanitation Data'!E195))="","",OFFSET('Sanitation Data'!$E$30,0,10*ROW('Sanitation Data'!E195)))</f>
        <v/>
      </c>
      <c r="CS201" s="369" t="str">
        <f ca="1">+IF(OFFSET('Sanitation Data'!$E$31,0,10*ROW('Sanitation Data'!E195))="","",OFFSET('Sanitation Data'!$E$31,0,10*ROW('Sanitation Data'!E195)))</f>
        <v/>
      </c>
      <c r="CT201" s="369" t="str">
        <f ca="1">+IF(OFFSET('Sanitation Data'!$E$32,0,10*ROW('Sanitation Data'!E195))="","",OFFSET('Sanitation Data'!$E$32,0,10*ROW('Sanitation Data'!E195)))</f>
        <v/>
      </c>
      <c r="CU201" s="369" t="str">
        <f ca="1">+IF(OFFSET('Sanitation Data'!$F$28,0,10*ROW('Sanitation Data'!F195))="","",OFFSET('Sanitation Data'!$F$28,0,10*ROW('Sanitation Data'!F195)))</f>
        <v/>
      </c>
      <c r="CV201" s="369" t="str">
        <f ca="1">+IF(OFFSET('Sanitation Data'!$F$29,0,10*ROW('Sanitation Data'!F195))="","",OFFSET('Sanitation Data'!$F$29,0,10*ROW('Sanitation Data'!F195)))</f>
        <v/>
      </c>
      <c r="CW201" s="369" t="str">
        <f ca="1">+IF(OFFSET('Sanitation Data'!$F$30,0,10*ROW('Sanitation Data'!F195))="","",OFFSET('Sanitation Data'!$F$30,0,10*ROW('Sanitation Data'!F195)))</f>
        <v/>
      </c>
      <c r="CX201" s="369" t="str">
        <f ca="1">+IF(OFFSET('Sanitation Data'!$F$31,0,10*ROW('Sanitation Data'!F195))="","",OFFSET('Sanitation Data'!$F$31,0,10*ROW('Sanitation Data'!F195)))</f>
        <v/>
      </c>
      <c r="CY201" s="369" t="str">
        <f ca="1">+IF(OFFSET('Sanitation Data'!$F$32,0,10*ROW('Sanitation Data'!F195))="","",OFFSET('Sanitation Data'!$F$32,0,10*ROW('Sanitation Data'!F195)))</f>
        <v/>
      </c>
      <c r="CZ201" s="369" t="str">
        <f ca="1">+IF(OFFSET('Sanitation Data'!$G$28,0,10*ROW('Sanitation Data'!G195))="","",OFFSET('Sanitation Data'!$G$28,0,10*ROW('Sanitation Data'!G195)))</f>
        <v/>
      </c>
      <c r="DA201" s="369" t="str">
        <f ca="1">+IF(OFFSET('Sanitation Data'!$G$29,0,10*ROW('Sanitation Data'!G195))="","",OFFSET('Sanitation Data'!$G$29,0,10*ROW('Sanitation Data'!G195)))</f>
        <v/>
      </c>
      <c r="DB201" s="369" t="str">
        <f ca="1">+IF(OFFSET('Sanitation Data'!$G$30,0,10*ROW('Sanitation Data'!G195))="","",OFFSET('Sanitation Data'!$G$30,0,10*ROW('Sanitation Data'!G195)))</f>
        <v/>
      </c>
      <c r="DC201" s="369" t="str">
        <f ca="1">+IF(OFFSET('Sanitation Data'!$G$31,0,10*ROW('Sanitation Data'!G195))="","",OFFSET('Sanitation Data'!$G$31,0,10*ROW('Sanitation Data'!G195)))</f>
        <v/>
      </c>
      <c r="DD201" s="369" t="str">
        <f ca="1">+IF(OFFSET('Sanitation Data'!$G$32,0,10*ROW('Sanitation Data'!G195))="","",OFFSET('Sanitation Data'!$G$32,0,10*ROW('Sanitation Data'!G195)))</f>
        <v/>
      </c>
      <c r="DE201" s="369" t="str">
        <f ca="1">+IF(OFFSET('Sanitation Data'!$H$28,0,10*ROW('Sanitation Data'!H195))="","",OFFSET('Sanitation Data'!$H$28,0,10*ROW('Sanitation Data'!H195)))</f>
        <v/>
      </c>
      <c r="DF201" s="369" t="str">
        <f ca="1">+IF(OFFSET('Sanitation Data'!$H$29,0,10*ROW('Sanitation Data'!H195))="","",OFFSET('Sanitation Data'!$H$29,0,10*ROW('Sanitation Data'!H195)))</f>
        <v/>
      </c>
      <c r="DG201" s="369" t="str">
        <f ca="1">+IF(OFFSET('Sanitation Data'!$H$30,0,10*ROW('Sanitation Data'!H195))="","",OFFSET('Sanitation Data'!$H$30,0,10*ROW('Sanitation Data'!H195)))</f>
        <v/>
      </c>
      <c r="DH201" s="369" t="str">
        <f ca="1">+IF(OFFSET('Sanitation Data'!$H$31,0,10*ROW('Sanitation Data'!H195))="","",OFFSET('Sanitation Data'!$H$31,0,10*ROW('Sanitation Data'!H195)))</f>
        <v/>
      </c>
      <c r="DI201" s="369" t="str">
        <f ca="1">+IF(OFFSET('Sanitation Data'!$H$32,0,10*ROW('Sanitation Data'!H195))="","",OFFSET('Sanitation Data'!$H$32,0,10*ROW('Sanitation Data'!H195)))</f>
        <v/>
      </c>
      <c r="DJ201" s="369" t="str">
        <f ca="1">+IF(OFFSET('Sanitation Data'!$I$28,0,10*ROW('Sanitation Data'!I195))="","",OFFSET('Sanitation Data'!$I$28,0,10*ROW('Sanitation Data'!I195)))</f>
        <v/>
      </c>
      <c r="DK201" s="369" t="str">
        <f ca="1">+IF(OFFSET('Sanitation Data'!$I$29,0,10*ROW('Sanitation Data'!I195))="","",OFFSET('Sanitation Data'!$I$29,0,10*ROW('Sanitation Data'!I195)))</f>
        <v/>
      </c>
      <c r="DL201" s="369" t="str">
        <f ca="1">+IF(OFFSET('Sanitation Data'!$I$30,0,10*ROW('Sanitation Data'!I195))="","",OFFSET('Sanitation Data'!$I$30,0,10*ROW('Sanitation Data'!I195)))</f>
        <v/>
      </c>
      <c r="DM201" s="369" t="str">
        <f ca="1">+IF(OFFSET('Sanitation Data'!$I$31,0,10*ROW('Sanitation Data'!I195))="","",OFFSET('Sanitation Data'!$I$31,0,10*ROW('Sanitation Data'!I195)))</f>
        <v/>
      </c>
      <c r="DN201" s="369" t="str">
        <f ca="1">+IF(OFFSET('Sanitation Data'!$I$32,0,10*ROW('Sanitation Data'!I195))="","",OFFSET('Sanitation Data'!$I$32,0,10*ROW('Sanitation Data'!I195)))</f>
        <v/>
      </c>
      <c r="DO201" s="369" t="str">
        <f ca="1">+IF(OFFSET('Hygiene Data'!$D$11,0,10*ROW('Hygiene Data'!D195))="","",OFFSET('Hygiene Data'!$D$11,0,10*ROW('Hygiene Data'!D195)))</f>
        <v/>
      </c>
      <c r="DP201" s="369" t="str">
        <f ca="1">+IF(OFFSET('Hygiene Data'!$D$12,0,10*ROW('Hygiene Data'!D195))="","",OFFSET('Hygiene Data'!$D$12,0,10*ROW('Hygiene Data'!D195)))</f>
        <v/>
      </c>
      <c r="DQ201" s="369" t="str">
        <f ca="1">+IF(OFFSET('Hygiene Data'!$D$13,0,10*ROW('Hygiene Data'!D195))="","",OFFSET('Hygiene Data'!$D$13,0,10*ROW('Hygiene Data'!D195)))</f>
        <v/>
      </c>
      <c r="DR201" s="369" t="str">
        <f ca="1">+IF(OFFSET('Hygiene Data'!$E$11,0,10*ROW('Hygiene Data'!E195))="","",OFFSET('Hygiene Data'!$E$11,0,10*ROW('Hygiene Data'!E195)))</f>
        <v/>
      </c>
      <c r="DS201" s="369" t="str">
        <f ca="1">+IF(OFFSET('Hygiene Data'!$E$12,0,10*ROW('Hygiene Data'!E195))="","",OFFSET('Hygiene Data'!$E$12,0,10*ROW('Hygiene Data'!E195)))</f>
        <v/>
      </c>
      <c r="DT201" s="369" t="str">
        <f ca="1">+IF(OFFSET('Hygiene Data'!$E$13,0,10*ROW('Hygiene Data'!E195))="","",OFFSET('Hygiene Data'!$E$13,0,10*ROW('Hygiene Data'!E195)))</f>
        <v/>
      </c>
      <c r="DU201" s="369" t="str">
        <f ca="1">+IF(OFFSET('Hygiene Data'!$F$11,0,10*ROW('Hygiene Data'!F195))="","",OFFSET('Hygiene Data'!$F$11,0,10*ROW('Hygiene Data'!F195)))</f>
        <v/>
      </c>
      <c r="DV201" s="369" t="str">
        <f ca="1">+IF(OFFSET('Hygiene Data'!$F$12,0,10*ROW('Hygiene Data'!F195))="","",OFFSET('Hygiene Data'!$F$12,0,10*ROW('Hygiene Data'!F195)))</f>
        <v/>
      </c>
      <c r="DW201" s="369" t="str">
        <f ca="1">+IF(OFFSET('Hygiene Data'!$F$13,0,10*ROW('Hygiene Data'!F195))="","",OFFSET('Hygiene Data'!$F$13,0,10*ROW('Hygiene Data'!F195)))</f>
        <v/>
      </c>
      <c r="DX201" s="369" t="str">
        <f ca="1">+IF(OFFSET('Hygiene Data'!$G$11,0,10*ROW('Hygiene Data'!G195))="","",OFFSET('Hygiene Data'!$G$11,0,10*ROW('Hygiene Data'!G195)))</f>
        <v/>
      </c>
      <c r="DY201" s="369" t="str">
        <f ca="1">+IF(OFFSET('Hygiene Data'!$G$12,0,10*ROW('Hygiene Data'!G195))="","",OFFSET('Hygiene Data'!$G$12,0,10*ROW('Hygiene Data'!G195)))</f>
        <v/>
      </c>
      <c r="DZ201" s="369" t="str">
        <f ca="1">+IF(OFFSET('Hygiene Data'!$G$13,0,10*ROW('Hygiene Data'!G195))="","",OFFSET('Hygiene Data'!$G$13,0,10*ROW('Hygiene Data'!G195)))</f>
        <v/>
      </c>
      <c r="EA201" s="369" t="str">
        <f ca="1">+IF(OFFSET('Hygiene Data'!$H$11,0,10*ROW('Hygiene Data'!H195))="","",OFFSET('Hygiene Data'!$H$11,0,10*ROW('Hygiene Data'!H195)))</f>
        <v/>
      </c>
      <c r="EB201" s="369" t="str">
        <f ca="1">+IF(OFFSET('Hygiene Data'!$H$12,0,10*ROW('Hygiene Data'!H195))="","",OFFSET('Hygiene Data'!$H$12,0,10*ROW('Hygiene Data'!H195)))</f>
        <v/>
      </c>
      <c r="EC201" s="369" t="str">
        <f ca="1">+IF(OFFSET('Hygiene Data'!$H$13,0,10*ROW('Hygiene Data'!H195))="","",OFFSET('Hygiene Data'!$H$13,0,10*ROW('Hygiene Data'!H195)))</f>
        <v/>
      </c>
      <c r="ED201" s="369" t="str">
        <f ca="1">+IF(OFFSET('Hygiene Data'!$I$11,0,10*ROW('Hygiene Data'!I195))="","",OFFSET('Hygiene Data'!$I$11,0,10*ROW('Hygiene Data'!I195)))</f>
        <v/>
      </c>
      <c r="EE201" s="369" t="str">
        <f ca="1">+IF(OFFSET('Hygiene Data'!$I$12,0,10*ROW('Hygiene Data'!I195))="","",OFFSET('Hygiene Data'!$I$12,0,10*ROW('Hygiene Data'!I195)))</f>
        <v/>
      </c>
      <c r="EF201" s="369" t="str">
        <f ca="1">+IF(OFFSET('Hygiene Data'!$I$13,0,10*ROW('Hygiene Data'!I195))="","",OFFSET('Hygiene Data'!$I$13,0,10*ROW('Hygiene Data'!I195)))</f>
        <v/>
      </c>
    </row>
    <row r="202" spans="1:136" x14ac:dyDescent="0.25">
      <c r="A202" s="478" t="str">
        <f ca="1">+IF(OFFSET('Water Data'!$B$2,0,10*ROW('Water Data'!E196))="","",OFFSET('Water Data'!$B$2,0,10*ROW('Water Data'!E196)))</f>
        <v/>
      </c>
      <c r="B202" s="47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5" t="str">
        <f t="shared" ca="1" si="3"/>
        <v/>
      </c>
      <c r="D202" s="50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9" t="str">
        <f ca="1">+IF(OFFSET('Water Data'!$D$27,0,10*ROW('Water Data'!D196))="","",OFFSET('Water Data'!$D$27,0,10*ROW('Water Data'!D196)))</f>
        <v/>
      </c>
      <c r="BT202" s="369" t="str">
        <f ca="1">+IF(OFFSET('Water Data'!$D$28,0,10*ROW('Water Data'!D196))="","",OFFSET('Water Data'!$D$28,0,10*ROW('Water Data'!D196)))</f>
        <v/>
      </c>
      <c r="BU202" s="369" t="str">
        <f ca="1">+IF(OFFSET('Water Data'!$D$29,0,10*ROW('Water Data'!D196))="","",OFFSET('Water Data'!$D$29,0,10*ROW('Water Data'!D196)))</f>
        <v/>
      </c>
      <c r="BV202" s="369" t="str">
        <f ca="1">+IF(OFFSET('Water Data'!$E$27,0,10*ROW('Water Data'!E196))="","",OFFSET('Water Data'!$E$27,0,10*ROW('Water Data'!E196)))</f>
        <v/>
      </c>
      <c r="BW202" s="369" t="str">
        <f ca="1">+IF(OFFSET('Water Data'!$E$28,0,10*ROW('Water Data'!E196))="","",OFFSET('Water Data'!$E$28,0,10*ROW('Water Data'!E196)))</f>
        <v/>
      </c>
      <c r="BX202" s="369" t="str">
        <f ca="1">+IF(OFFSET('Water Data'!$E$29,0,10*ROW('Water Data'!E196))="","",OFFSET('Water Data'!$E$29,0,10*ROW('Water Data'!E196)))</f>
        <v/>
      </c>
      <c r="BY202" s="369" t="str">
        <f ca="1">+IF(OFFSET('Water Data'!$F$27,0,10*ROW('Water Data'!F196))="","",OFFSET('Water Data'!$F$27,0,10*ROW('Water Data'!F196)))</f>
        <v/>
      </c>
      <c r="BZ202" s="369" t="str">
        <f ca="1">+IF(OFFSET('Water Data'!$F$28,0,10*ROW('Water Data'!F196))="","",OFFSET('Water Data'!$F$28,0,10*ROW('Water Data'!F196)))</f>
        <v/>
      </c>
      <c r="CA202" s="369" t="str">
        <f ca="1">+IF(OFFSET('Water Data'!$F$29,0,10*ROW('Water Data'!F196))="","",OFFSET('Water Data'!$F$29,0,10*ROW('Water Data'!F196)))</f>
        <v/>
      </c>
      <c r="CB202" s="369" t="str">
        <f ca="1">+IF(OFFSET('Water Data'!$G$27,0,10*ROW('Water Data'!G196))="","",OFFSET('Water Data'!$G$27,0,10*ROW('Water Data'!G196)))</f>
        <v/>
      </c>
      <c r="CC202" s="369" t="str">
        <f ca="1">+IF(OFFSET('Water Data'!$G$28,0,10*ROW('Water Data'!G196))="","",OFFSET('Water Data'!$G$28,0,10*ROW('Water Data'!G196)))</f>
        <v/>
      </c>
      <c r="CD202" s="369" t="str">
        <f ca="1">+IF(OFFSET('Water Data'!$G$29,0,10*ROW('Water Data'!G196))="","",OFFSET('Water Data'!$G$29,0,10*ROW('Water Data'!G196)))</f>
        <v/>
      </c>
      <c r="CE202" s="369" t="str">
        <f ca="1">+IF(OFFSET('Water Data'!$H$27,0,10*ROW('Water Data'!H196))="","",OFFSET('Water Data'!$H$27,0,10*ROW('Water Data'!H196)))</f>
        <v/>
      </c>
      <c r="CF202" s="369" t="str">
        <f ca="1">+IF(OFFSET('Water Data'!$H$28,0,10*ROW('Water Data'!H196))="","",OFFSET('Water Data'!$H$28,0,10*ROW('Water Data'!H196)))</f>
        <v/>
      </c>
      <c r="CG202" s="369" t="str">
        <f ca="1">+IF(OFFSET('Water Data'!$H$29,0,10*ROW('Water Data'!H196))="","",OFFSET('Water Data'!$H$29,0,10*ROW('Water Data'!H196)))</f>
        <v/>
      </c>
      <c r="CH202" s="369" t="str">
        <f ca="1">+IF(OFFSET('Water Data'!$I$27,0,10*ROW('Water Data'!I196))="","",OFFSET('Water Data'!$I$27,0,10*ROW('Water Data'!I196)))</f>
        <v/>
      </c>
      <c r="CI202" s="369" t="str">
        <f ca="1">+IF(OFFSET('Water Data'!$I$28,0,10*ROW('Water Data'!I196))="","",OFFSET('Water Data'!$I$28,0,10*ROW('Water Data'!I196)))</f>
        <v/>
      </c>
      <c r="CJ202" s="369" t="str">
        <f ca="1">+IF(OFFSET('Water Data'!$I$29,0,10*ROW('Water Data'!I196))="","",OFFSET('Water Data'!$I$29,0,10*ROW('Water Data'!I196)))</f>
        <v/>
      </c>
      <c r="CK202" s="369" t="str">
        <f ca="1">+IF(OFFSET('Sanitation Data'!$D$28,0,10*ROW('Sanitation Data'!D196))="","",OFFSET('Sanitation Data'!$D$28,0,10*ROW('Sanitation Data'!D196)))</f>
        <v/>
      </c>
      <c r="CL202" s="369" t="str">
        <f ca="1">+IF(OFFSET('Sanitation Data'!$D$29,0,10*ROW('Sanitation Data'!D196))="","",OFFSET('Sanitation Data'!$D$29,0,10*ROW('Sanitation Data'!D196)))</f>
        <v/>
      </c>
      <c r="CM202" s="369" t="str">
        <f ca="1">+IF(OFFSET('Sanitation Data'!$D$30,0,10*ROW('Sanitation Data'!D196))="","",OFFSET('Sanitation Data'!$D$30,0,10*ROW('Sanitation Data'!D196)))</f>
        <v/>
      </c>
      <c r="CN202" s="369" t="str">
        <f ca="1">+IF(OFFSET('Sanitation Data'!$D$31,0,10*ROW('Sanitation Data'!D196))="","",OFFSET('Sanitation Data'!$D$31,0,10*ROW('Sanitation Data'!D196)))</f>
        <v/>
      </c>
      <c r="CO202" s="369" t="str">
        <f ca="1">+IF(OFFSET('Sanitation Data'!$D$32,0,10*ROW('Sanitation Data'!D196))="","",OFFSET('Sanitation Data'!$D$32,0,10*ROW('Sanitation Data'!D196)))</f>
        <v/>
      </c>
      <c r="CP202" s="369" t="str">
        <f ca="1">+IF(OFFSET('Sanitation Data'!$E$28,0,10*ROW('Sanitation Data'!E196))="","",OFFSET('Sanitation Data'!$E$28,0,10*ROW('Sanitation Data'!E196)))</f>
        <v/>
      </c>
      <c r="CQ202" s="369" t="str">
        <f ca="1">+IF(OFFSET('Sanitation Data'!$E$29,0,10*ROW('Sanitation Data'!E196))="","",OFFSET('Sanitation Data'!$E$29,0,10*ROW('Sanitation Data'!E196)))</f>
        <v/>
      </c>
      <c r="CR202" s="369" t="str">
        <f ca="1">+IF(OFFSET('Sanitation Data'!$E$30,0,10*ROW('Sanitation Data'!E196))="","",OFFSET('Sanitation Data'!$E$30,0,10*ROW('Sanitation Data'!E196)))</f>
        <v/>
      </c>
      <c r="CS202" s="369" t="str">
        <f ca="1">+IF(OFFSET('Sanitation Data'!$E$31,0,10*ROW('Sanitation Data'!E196))="","",OFFSET('Sanitation Data'!$E$31,0,10*ROW('Sanitation Data'!E196)))</f>
        <v/>
      </c>
      <c r="CT202" s="369" t="str">
        <f ca="1">+IF(OFFSET('Sanitation Data'!$E$32,0,10*ROW('Sanitation Data'!E196))="","",OFFSET('Sanitation Data'!$E$32,0,10*ROW('Sanitation Data'!E196)))</f>
        <v/>
      </c>
      <c r="CU202" s="369" t="str">
        <f ca="1">+IF(OFFSET('Sanitation Data'!$F$28,0,10*ROW('Sanitation Data'!F196))="","",OFFSET('Sanitation Data'!$F$28,0,10*ROW('Sanitation Data'!F196)))</f>
        <v/>
      </c>
      <c r="CV202" s="369" t="str">
        <f ca="1">+IF(OFFSET('Sanitation Data'!$F$29,0,10*ROW('Sanitation Data'!F196))="","",OFFSET('Sanitation Data'!$F$29,0,10*ROW('Sanitation Data'!F196)))</f>
        <v/>
      </c>
      <c r="CW202" s="369" t="str">
        <f ca="1">+IF(OFFSET('Sanitation Data'!$F$30,0,10*ROW('Sanitation Data'!F196))="","",OFFSET('Sanitation Data'!$F$30,0,10*ROW('Sanitation Data'!F196)))</f>
        <v/>
      </c>
      <c r="CX202" s="369" t="str">
        <f ca="1">+IF(OFFSET('Sanitation Data'!$F$31,0,10*ROW('Sanitation Data'!F196))="","",OFFSET('Sanitation Data'!$F$31,0,10*ROW('Sanitation Data'!F196)))</f>
        <v/>
      </c>
      <c r="CY202" s="369" t="str">
        <f ca="1">+IF(OFFSET('Sanitation Data'!$F$32,0,10*ROW('Sanitation Data'!F196))="","",OFFSET('Sanitation Data'!$F$32,0,10*ROW('Sanitation Data'!F196)))</f>
        <v/>
      </c>
      <c r="CZ202" s="369" t="str">
        <f ca="1">+IF(OFFSET('Sanitation Data'!$G$28,0,10*ROW('Sanitation Data'!G196))="","",OFFSET('Sanitation Data'!$G$28,0,10*ROW('Sanitation Data'!G196)))</f>
        <v/>
      </c>
      <c r="DA202" s="369" t="str">
        <f ca="1">+IF(OFFSET('Sanitation Data'!$G$29,0,10*ROW('Sanitation Data'!G196))="","",OFFSET('Sanitation Data'!$G$29,0,10*ROW('Sanitation Data'!G196)))</f>
        <v/>
      </c>
      <c r="DB202" s="369" t="str">
        <f ca="1">+IF(OFFSET('Sanitation Data'!$G$30,0,10*ROW('Sanitation Data'!G196))="","",OFFSET('Sanitation Data'!$G$30,0,10*ROW('Sanitation Data'!G196)))</f>
        <v/>
      </c>
      <c r="DC202" s="369" t="str">
        <f ca="1">+IF(OFFSET('Sanitation Data'!$G$31,0,10*ROW('Sanitation Data'!G196))="","",OFFSET('Sanitation Data'!$G$31,0,10*ROW('Sanitation Data'!G196)))</f>
        <v/>
      </c>
      <c r="DD202" s="369" t="str">
        <f ca="1">+IF(OFFSET('Sanitation Data'!$G$32,0,10*ROW('Sanitation Data'!G196))="","",OFFSET('Sanitation Data'!$G$32,0,10*ROW('Sanitation Data'!G196)))</f>
        <v/>
      </c>
      <c r="DE202" s="369" t="str">
        <f ca="1">+IF(OFFSET('Sanitation Data'!$H$28,0,10*ROW('Sanitation Data'!H196))="","",OFFSET('Sanitation Data'!$H$28,0,10*ROW('Sanitation Data'!H196)))</f>
        <v/>
      </c>
      <c r="DF202" s="369" t="str">
        <f ca="1">+IF(OFFSET('Sanitation Data'!$H$29,0,10*ROW('Sanitation Data'!H196))="","",OFFSET('Sanitation Data'!$H$29,0,10*ROW('Sanitation Data'!H196)))</f>
        <v/>
      </c>
      <c r="DG202" s="369" t="str">
        <f ca="1">+IF(OFFSET('Sanitation Data'!$H$30,0,10*ROW('Sanitation Data'!H196))="","",OFFSET('Sanitation Data'!$H$30,0,10*ROW('Sanitation Data'!H196)))</f>
        <v/>
      </c>
      <c r="DH202" s="369" t="str">
        <f ca="1">+IF(OFFSET('Sanitation Data'!$H$31,0,10*ROW('Sanitation Data'!H196))="","",OFFSET('Sanitation Data'!$H$31,0,10*ROW('Sanitation Data'!H196)))</f>
        <v/>
      </c>
      <c r="DI202" s="369" t="str">
        <f ca="1">+IF(OFFSET('Sanitation Data'!$H$32,0,10*ROW('Sanitation Data'!H196))="","",OFFSET('Sanitation Data'!$H$32,0,10*ROW('Sanitation Data'!H196)))</f>
        <v/>
      </c>
      <c r="DJ202" s="369" t="str">
        <f ca="1">+IF(OFFSET('Sanitation Data'!$I$28,0,10*ROW('Sanitation Data'!I196))="","",OFFSET('Sanitation Data'!$I$28,0,10*ROW('Sanitation Data'!I196)))</f>
        <v/>
      </c>
      <c r="DK202" s="369" t="str">
        <f ca="1">+IF(OFFSET('Sanitation Data'!$I$29,0,10*ROW('Sanitation Data'!I196))="","",OFFSET('Sanitation Data'!$I$29,0,10*ROW('Sanitation Data'!I196)))</f>
        <v/>
      </c>
      <c r="DL202" s="369" t="str">
        <f ca="1">+IF(OFFSET('Sanitation Data'!$I$30,0,10*ROW('Sanitation Data'!I196))="","",OFFSET('Sanitation Data'!$I$30,0,10*ROW('Sanitation Data'!I196)))</f>
        <v/>
      </c>
      <c r="DM202" s="369" t="str">
        <f ca="1">+IF(OFFSET('Sanitation Data'!$I$31,0,10*ROW('Sanitation Data'!I196))="","",OFFSET('Sanitation Data'!$I$31,0,10*ROW('Sanitation Data'!I196)))</f>
        <v/>
      </c>
      <c r="DN202" s="369" t="str">
        <f ca="1">+IF(OFFSET('Sanitation Data'!$I$32,0,10*ROW('Sanitation Data'!I196))="","",OFFSET('Sanitation Data'!$I$32,0,10*ROW('Sanitation Data'!I196)))</f>
        <v/>
      </c>
      <c r="DO202" s="369" t="str">
        <f ca="1">+IF(OFFSET('Hygiene Data'!$D$11,0,10*ROW('Hygiene Data'!D196))="","",OFFSET('Hygiene Data'!$D$11,0,10*ROW('Hygiene Data'!D196)))</f>
        <v/>
      </c>
      <c r="DP202" s="369" t="str">
        <f ca="1">+IF(OFFSET('Hygiene Data'!$D$12,0,10*ROW('Hygiene Data'!D196))="","",OFFSET('Hygiene Data'!$D$12,0,10*ROW('Hygiene Data'!D196)))</f>
        <v/>
      </c>
      <c r="DQ202" s="369" t="str">
        <f ca="1">+IF(OFFSET('Hygiene Data'!$D$13,0,10*ROW('Hygiene Data'!D196))="","",OFFSET('Hygiene Data'!$D$13,0,10*ROW('Hygiene Data'!D196)))</f>
        <v/>
      </c>
      <c r="DR202" s="369" t="str">
        <f ca="1">+IF(OFFSET('Hygiene Data'!$E$11,0,10*ROW('Hygiene Data'!E196))="","",OFFSET('Hygiene Data'!$E$11,0,10*ROW('Hygiene Data'!E196)))</f>
        <v/>
      </c>
      <c r="DS202" s="369" t="str">
        <f ca="1">+IF(OFFSET('Hygiene Data'!$E$12,0,10*ROW('Hygiene Data'!E196))="","",OFFSET('Hygiene Data'!$E$12,0,10*ROW('Hygiene Data'!E196)))</f>
        <v/>
      </c>
      <c r="DT202" s="369" t="str">
        <f ca="1">+IF(OFFSET('Hygiene Data'!$E$13,0,10*ROW('Hygiene Data'!E196))="","",OFFSET('Hygiene Data'!$E$13,0,10*ROW('Hygiene Data'!E196)))</f>
        <v/>
      </c>
      <c r="DU202" s="369" t="str">
        <f ca="1">+IF(OFFSET('Hygiene Data'!$F$11,0,10*ROW('Hygiene Data'!F196))="","",OFFSET('Hygiene Data'!$F$11,0,10*ROW('Hygiene Data'!F196)))</f>
        <v/>
      </c>
      <c r="DV202" s="369" t="str">
        <f ca="1">+IF(OFFSET('Hygiene Data'!$F$12,0,10*ROW('Hygiene Data'!F196))="","",OFFSET('Hygiene Data'!$F$12,0,10*ROW('Hygiene Data'!F196)))</f>
        <v/>
      </c>
      <c r="DW202" s="369" t="str">
        <f ca="1">+IF(OFFSET('Hygiene Data'!$F$13,0,10*ROW('Hygiene Data'!F196))="","",OFFSET('Hygiene Data'!$F$13,0,10*ROW('Hygiene Data'!F196)))</f>
        <v/>
      </c>
      <c r="DX202" s="369" t="str">
        <f ca="1">+IF(OFFSET('Hygiene Data'!$G$11,0,10*ROW('Hygiene Data'!G196))="","",OFFSET('Hygiene Data'!$G$11,0,10*ROW('Hygiene Data'!G196)))</f>
        <v/>
      </c>
      <c r="DY202" s="369" t="str">
        <f ca="1">+IF(OFFSET('Hygiene Data'!$G$12,0,10*ROW('Hygiene Data'!G196))="","",OFFSET('Hygiene Data'!$G$12,0,10*ROW('Hygiene Data'!G196)))</f>
        <v/>
      </c>
      <c r="DZ202" s="369" t="str">
        <f ca="1">+IF(OFFSET('Hygiene Data'!$G$13,0,10*ROW('Hygiene Data'!G196))="","",OFFSET('Hygiene Data'!$G$13,0,10*ROW('Hygiene Data'!G196)))</f>
        <v/>
      </c>
      <c r="EA202" s="369" t="str">
        <f ca="1">+IF(OFFSET('Hygiene Data'!$H$11,0,10*ROW('Hygiene Data'!H196))="","",OFFSET('Hygiene Data'!$H$11,0,10*ROW('Hygiene Data'!H196)))</f>
        <v/>
      </c>
      <c r="EB202" s="369" t="str">
        <f ca="1">+IF(OFFSET('Hygiene Data'!$H$12,0,10*ROW('Hygiene Data'!H196))="","",OFFSET('Hygiene Data'!$H$12,0,10*ROW('Hygiene Data'!H196)))</f>
        <v/>
      </c>
      <c r="EC202" s="369" t="str">
        <f ca="1">+IF(OFFSET('Hygiene Data'!$H$13,0,10*ROW('Hygiene Data'!H196))="","",OFFSET('Hygiene Data'!$H$13,0,10*ROW('Hygiene Data'!H196)))</f>
        <v/>
      </c>
      <c r="ED202" s="369" t="str">
        <f ca="1">+IF(OFFSET('Hygiene Data'!$I$11,0,10*ROW('Hygiene Data'!I196))="","",OFFSET('Hygiene Data'!$I$11,0,10*ROW('Hygiene Data'!I196)))</f>
        <v/>
      </c>
      <c r="EE202" s="369" t="str">
        <f ca="1">+IF(OFFSET('Hygiene Data'!$I$12,0,10*ROW('Hygiene Data'!I196))="","",OFFSET('Hygiene Data'!$I$12,0,10*ROW('Hygiene Data'!I196)))</f>
        <v/>
      </c>
      <c r="EF202" s="369" t="str">
        <f ca="1">+IF(OFFSET('Hygiene Data'!$I$13,0,10*ROW('Hygiene Data'!I196))="","",OFFSET('Hygiene Data'!$I$13,0,10*ROW('Hygiene Data'!I196)))</f>
        <v/>
      </c>
    </row>
    <row r="203" spans="1:136" x14ac:dyDescent="0.25">
      <c r="A203" s="478" t="str">
        <f ca="1">+IF(OFFSET('Water Data'!$B$2,0,10*ROW('Water Data'!E197))="","",OFFSET('Water Data'!$B$2,0,10*ROW('Water Data'!E197)))</f>
        <v/>
      </c>
      <c r="B203" s="47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5" t="str">
        <f t="shared" ca="1" si="3"/>
        <v/>
      </c>
      <c r="D203" s="50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9" t="str">
        <f ca="1">+IF(OFFSET('Water Data'!$D$27,0,10*ROW('Water Data'!D197))="","",OFFSET('Water Data'!$D$27,0,10*ROW('Water Data'!D197)))</f>
        <v/>
      </c>
      <c r="BT203" s="369" t="str">
        <f ca="1">+IF(OFFSET('Water Data'!$D$28,0,10*ROW('Water Data'!D197))="","",OFFSET('Water Data'!$D$28,0,10*ROW('Water Data'!D197)))</f>
        <v/>
      </c>
      <c r="BU203" s="369" t="str">
        <f ca="1">+IF(OFFSET('Water Data'!$D$29,0,10*ROW('Water Data'!D197))="","",OFFSET('Water Data'!$D$29,0,10*ROW('Water Data'!D197)))</f>
        <v/>
      </c>
      <c r="BV203" s="369" t="str">
        <f ca="1">+IF(OFFSET('Water Data'!$E$27,0,10*ROW('Water Data'!E197))="","",OFFSET('Water Data'!$E$27,0,10*ROW('Water Data'!E197)))</f>
        <v/>
      </c>
      <c r="BW203" s="369" t="str">
        <f ca="1">+IF(OFFSET('Water Data'!$E$28,0,10*ROW('Water Data'!E197))="","",OFFSET('Water Data'!$E$28,0,10*ROW('Water Data'!E197)))</f>
        <v/>
      </c>
      <c r="BX203" s="369" t="str">
        <f ca="1">+IF(OFFSET('Water Data'!$E$29,0,10*ROW('Water Data'!E197))="","",OFFSET('Water Data'!$E$29,0,10*ROW('Water Data'!E197)))</f>
        <v/>
      </c>
      <c r="BY203" s="369" t="str">
        <f ca="1">+IF(OFFSET('Water Data'!$F$27,0,10*ROW('Water Data'!F197))="","",OFFSET('Water Data'!$F$27,0,10*ROW('Water Data'!F197)))</f>
        <v/>
      </c>
      <c r="BZ203" s="369" t="str">
        <f ca="1">+IF(OFFSET('Water Data'!$F$28,0,10*ROW('Water Data'!F197))="","",OFFSET('Water Data'!$F$28,0,10*ROW('Water Data'!F197)))</f>
        <v/>
      </c>
      <c r="CA203" s="369" t="str">
        <f ca="1">+IF(OFFSET('Water Data'!$F$29,0,10*ROW('Water Data'!F197))="","",OFFSET('Water Data'!$F$29,0,10*ROW('Water Data'!F197)))</f>
        <v/>
      </c>
      <c r="CB203" s="369" t="str">
        <f ca="1">+IF(OFFSET('Water Data'!$G$27,0,10*ROW('Water Data'!G197))="","",OFFSET('Water Data'!$G$27,0,10*ROW('Water Data'!G197)))</f>
        <v/>
      </c>
      <c r="CC203" s="369" t="str">
        <f ca="1">+IF(OFFSET('Water Data'!$G$28,0,10*ROW('Water Data'!G197))="","",OFFSET('Water Data'!$G$28,0,10*ROW('Water Data'!G197)))</f>
        <v/>
      </c>
      <c r="CD203" s="369" t="str">
        <f ca="1">+IF(OFFSET('Water Data'!$G$29,0,10*ROW('Water Data'!G197))="","",OFFSET('Water Data'!$G$29,0,10*ROW('Water Data'!G197)))</f>
        <v/>
      </c>
      <c r="CE203" s="369" t="str">
        <f ca="1">+IF(OFFSET('Water Data'!$H$27,0,10*ROW('Water Data'!H197))="","",OFFSET('Water Data'!$H$27,0,10*ROW('Water Data'!H197)))</f>
        <v/>
      </c>
      <c r="CF203" s="369" t="str">
        <f ca="1">+IF(OFFSET('Water Data'!$H$28,0,10*ROW('Water Data'!H197))="","",OFFSET('Water Data'!$H$28,0,10*ROW('Water Data'!H197)))</f>
        <v/>
      </c>
      <c r="CG203" s="369" t="str">
        <f ca="1">+IF(OFFSET('Water Data'!$H$29,0,10*ROW('Water Data'!H197))="","",OFFSET('Water Data'!$H$29,0,10*ROW('Water Data'!H197)))</f>
        <v/>
      </c>
      <c r="CH203" s="369" t="str">
        <f ca="1">+IF(OFFSET('Water Data'!$I$27,0,10*ROW('Water Data'!I197))="","",OFFSET('Water Data'!$I$27,0,10*ROW('Water Data'!I197)))</f>
        <v/>
      </c>
      <c r="CI203" s="369" t="str">
        <f ca="1">+IF(OFFSET('Water Data'!$I$28,0,10*ROW('Water Data'!I197))="","",OFFSET('Water Data'!$I$28,0,10*ROW('Water Data'!I197)))</f>
        <v/>
      </c>
      <c r="CJ203" s="369" t="str">
        <f ca="1">+IF(OFFSET('Water Data'!$I$29,0,10*ROW('Water Data'!I197))="","",OFFSET('Water Data'!$I$29,0,10*ROW('Water Data'!I197)))</f>
        <v/>
      </c>
      <c r="CK203" s="369" t="str">
        <f ca="1">+IF(OFFSET('Sanitation Data'!$D$28,0,10*ROW('Sanitation Data'!D197))="","",OFFSET('Sanitation Data'!$D$28,0,10*ROW('Sanitation Data'!D197)))</f>
        <v/>
      </c>
      <c r="CL203" s="369" t="str">
        <f ca="1">+IF(OFFSET('Sanitation Data'!$D$29,0,10*ROW('Sanitation Data'!D197))="","",OFFSET('Sanitation Data'!$D$29,0,10*ROW('Sanitation Data'!D197)))</f>
        <v/>
      </c>
      <c r="CM203" s="369" t="str">
        <f ca="1">+IF(OFFSET('Sanitation Data'!$D$30,0,10*ROW('Sanitation Data'!D197))="","",OFFSET('Sanitation Data'!$D$30,0,10*ROW('Sanitation Data'!D197)))</f>
        <v/>
      </c>
      <c r="CN203" s="369" t="str">
        <f ca="1">+IF(OFFSET('Sanitation Data'!$D$31,0,10*ROW('Sanitation Data'!D197))="","",OFFSET('Sanitation Data'!$D$31,0,10*ROW('Sanitation Data'!D197)))</f>
        <v/>
      </c>
      <c r="CO203" s="369" t="str">
        <f ca="1">+IF(OFFSET('Sanitation Data'!$D$32,0,10*ROW('Sanitation Data'!D197))="","",OFFSET('Sanitation Data'!$D$32,0,10*ROW('Sanitation Data'!D197)))</f>
        <v/>
      </c>
      <c r="CP203" s="369" t="str">
        <f ca="1">+IF(OFFSET('Sanitation Data'!$E$28,0,10*ROW('Sanitation Data'!E197))="","",OFFSET('Sanitation Data'!$E$28,0,10*ROW('Sanitation Data'!E197)))</f>
        <v/>
      </c>
      <c r="CQ203" s="369" t="str">
        <f ca="1">+IF(OFFSET('Sanitation Data'!$E$29,0,10*ROW('Sanitation Data'!E197))="","",OFFSET('Sanitation Data'!$E$29,0,10*ROW('Sanitation Data'!E197)))</f>
        <v/>
      </c>
      <c r="CR203" s="369" t="str">
        <f ca="1">+IF(OFFSET('Sanitation Data'!$E$30,0,10*ROW('Sanitation Data'!E197))="","",OFFSET('Sanitation Data'!$E$30,0,10*ROW('Sanitation Data'!E197)))</f>
        <v/>
      </c>
      <c r="CS203" s="369" t="str">
        <f ca="1">+IF(OFFSET('Sanitation Data'!$E$31,0,10*ROW('Sanitation Data'!E197))="","",OFFSET('Sanitation Data'!$E$31,0,10*ROW('Sanitation Data'!E197)))</f>
        <v/>
      </c>
      <c r="CT203" s="369" t="str">
        <f ca="1">+IF(OFFSET('Sanitation Data'!$E$32,0,10*ROW('Sanitation Data'!E197))="","",OFFSET('Sanitation Data'!$E$32,0,10*ROW('Sanitation Data'!E197)))</f>
        <v/>
      </c>
      <c r="CU203" s="369" t="str">
        <f ca="1">+IF(OFFSET('Sanitation Data'!$F$28,0,10*ROW('Sanitation Data'!F197))="","",OFFSET('Sanitation Data'!$F$28,0,10*ROW('Sanitation Data'!F197)))</f>
        <v/>
      </c>
      <c r="CV203" s="369" t="str">
        <f ca="1">+IF(OFFSET('Sanitation Data'!$F$29,0,10*ROW('Sanitation Data'!F197))="","",OFFSET('Sanitation Data'!$F$29,0,10*ROW('Sanitation Data'!F197)))</f>
        <v/>
      </c>
      <c r="CW203" s="369" t="str">
        <f ca="1">+IF(OFFSET('Sanitation Data'!$F$30,0,10*ROW('Sanitation Data'!F197))="","",OFFSET('Sanitation Data'!$F$30,0,10*ROW('Sanitation Data'!F197)))</f>
        <v/>
      </c>
      <c r="CX203" s="369" t="str">
        <f ca="1">+IF(OFFSET('Sanitation Data'!$F$31,0,10*ROW('Sanitation Data'!F197))="","",OFFSET('Sanitation Data'!$F$31,0,10*ROW('Sanitation Data'!F197)))</f>
        <v/>
      </c>
      <c r="CY203" s="369" t="str">
        <f ca="1">+IF(OFFSET('Sanitation Data'!$F$32,0,10*ROW('Sanitation Data'!F197))="","",OFFSET('Sanitation Data'!$F$32,0,10*ROW('Sanitation Data'!F197)))</f>
        <v/>
      </c>
      <c r="CZ203" s="369" t="str">
        <f ca="1">+IF(OFFSET('Sanitation Data'!$G$28,0,10*ROW('Sanitation Data'!G197))="","",OFFSET('Sanitation Data'!$G$28,0,10*ROW('Sanitation Data'!G197)))</f>
        <v/>
      </c>
      <c r="DA203" s="369" t="str">
        <f ca="1">+IF(OFFSET('Sanitation Data'!$G$29,0,10*ROW('Sanitation Data'!G197))="","",OFFSET('Sanitation Data'!$G$29,0,10*ROW('Sanitation Data'!G197)))</f>
        <v/>
      </c>
      <c r="DB203" s="369" t="str">
        <f ca="1">+IF(OFFSET('Sanitation Data'!$G$30,0,10*ROW('Sanitation Data'!G197))="","",OFFSET('Sanitation Data'!$G$30,0,10*ROW('Sanitation Data'!G197)))</f>
        <v/>
      </c>
      <c r="DC203" s="369" t="str">
        <f ca="1">+IF(OFFSET('Sanitation Data'!$G$31,0,10*ROW('Sanitation Data'!G197))="","",OFFSET('Sanitation Data'!$G$31,0,10*ROW('Sanitation Data'!G197)))</f>
        <v/>
      </c>
      <c r="DD203" s="369" t="str">
        <f ca="1">+IF(OFFSET('Sanitation Data'!$G$32,0,10*ROW('Sanitation Data'!G197))="","",OFFSET('Sanitation Data'!$G$32,0,10*ROW('Sanitation Data'!G197)))</f>
        <v/>
      </c>
      <c r="DE203" s="369" t="str">
        <f ca="1">+IF(OFFSET('Sanitation Data'!$H$28,0,10*ROW('Sanitation Data'!H197))="","",OFFSET('Sanitation Data'!$H$28,0,10*ROW('Sanitation Data'!H197)))</f>
        <v/>
      </c>
      <c r="DF203" s="369" t="str">
        <f ca="1">+IF(OFFSET('Sanitation Data'!$H$29,0,10*ROW('Sanitation Data'!H197))="","",OFFSET('Sanitation Data'!$H$29,0,10*ROW('Sanitation Data'!H197)))</f>
        <v/>
      </c>
      <c r="DG203" s="369" t="str">
        <f ca="1">+IF(OFFSET('Sanitation Data'!$H$30,0,10*ROW('Sanitation Data'!H197))="","",OFFSET('Sanitation Data'!$H$30,0,10*ROW('Sanitation Data'!H197)))</f>
        <v/>
      </c>
      <c r="DH203" s="369" t="str">
        <f ca="1">+IF(OFFSET('Sanitation Data'!$H$31,0,10*ROW('Sanitation Data'!H197))="","",OFFSET('Sanitation Data'!$H$31,0,10*ROW('Sanitation Data'!H197)))</f>
        <v/>
      </c>
      <c r="DI203" s="369" t="str">
        <f ca="1">+IF(OFFSET('Sanitation Data'!$H$32,0,10*ROW('Sanitation Data'!H197))="","",OFFSET('Sanitation Data'!$H$32,0,10*ROW('Sanitation Data'!H197)))</f>
        <v/>
      </c>
      <c r="DJ203" s="369" t="str">
        <f ca="1">+IF(OFFSET('Sanitation Data'!$I$28,0,10*ROW('Sanitation Data'!I197))="","",OFFSET('Sanitation Data'!$I$28,0,10*ROW('Sanitation Data'!I197)))</f>
        <v/>
      </c>
      <c r="DK203" s="369" t="str">
        <f ca="1">+IF(OFFSET('Sanitation Data'!$I$29,0,10*ROW('Sanitation Data'!I197))="","",OFFSET('Sanitation Data'!$I$29,0,10*ROW('Sanitation Data'!I197)))</f>
        <v/>
      </c>
      <c r="DL203" s="369" t="str">
        <f ca="1">+IF(OFFSET('Sanitation Data'!$I$30,0,10*ROW('Sanitation Data'!I197))="","",OFFSET('Sanitation Data'!$I$30,0,10*ROW('Sanitation Data'!I197)))</f>
        <v/>
      </c>
      <c r="DM203" s="369" t="str">
        <f ca="1">+IF(OFFSET('Sanitation Data'!$I$31,0,10*ROW('Sanitation Data'!I197))="","",OFFSET('Sanitation Data'!$I$31,0,10*ROW('Sanitation Data'!I197)))</f>
        <v/>
      </c>
      <c r="DN203" s="369" t="str">
        <f ca="1">+IF(OFFSET('Sanitation Data'!$I$32,0,10*ROW('Sanitation Data'!I197))="","",OFFSET('Sanitation Data'!$I$32,0,10*ROW('Sanitation Data'!I197)))</f>
        <v/>
      </c>
      <c r="DO203" s="369" t="str">
        <f ca="1">+IF(OFFSET('Hygiene Data'!$D$11,0,10*ROW('Hygiene Data'!D197))="","",OFFSET('Hygiene Data'!$D$11,0,10*ROW('Hygiene Data'!D197)))</f>
        <v/>
      </c>
      <c r="DP203" s="369" t="str">
        <f ca="1">+IF(OFFSET('Hygiene Data'!$D$12,0,10*ROW('Hygiene Data'!D197))="","",OFFSET('Hygiene Data'!$D$12,0,10*ROW('Hygiene Data'!D197)))</f>
        <v/>
      </c>
      <c r="DQ203" s="369" t="str">
        <f ca="1">+IF(OFFSET('Hygiene Data'!$D$13,0,10*ROW('Hygiene Data'!D197))="","",OFFSET('Hygiene Data'!$D$13,0,10*ROW('Hygiene Data'!D197)))</f>
        <v/>
      </c>
      <c r="DR203" s="369" t="str">
        <f ca="1">+IF(OFFSET('Hygiene Data'!$E$11,0,10*ROW('Hygiene Data'!E197))="","",OFFSET('Hygiene Data'!$E$11,0,10*ROW('Hygiene Data'!E197)))</f>
        <v/>
      </c>
      <c r="DS203" s="369" t="str">
        <f ca="1">+IF(OFFSET('Hygiene Data'!$E$12,0,10*ROW('Hygiene Data'!E197))="","",OFFSET('Hygiene Data'!$E$12,0,10*ROW('Hygiene Data'!E197)))</f>
        <v/>
      </c>
      <c r="DT203" s="369" t="str">
        <f ca="1">+IF(OFFSET('Hygiene Data'!$E$13,0,10*ROW('Hygiene Data'!E197))="","",OFFSET('Hygiene Data'!$E$13,0,10*ROW('Hygiene Data'!E197)))</f>
        <v/>
      </c>
      <c r="DU203" s="369" t="str">
        <f ca="1">+IF(OFFSET('Hygiene Data'!$F$11,0,10*ROW('Hygiene Data'!F197))="","",OFFSET('Hygiene Data'!$F$11,0,10*ROW('Hygiene Data'!F197)))</f>
        <v/>
      </c>
      <c r="DV203" s="369" t="str">
        <f ca="1">+IF(OFFSET('Hygiene Data'!$F$12,0,10*ROW('Hygiene Data'!F197))="","",OFFSET('Hygiene Data'!$F$12,0,10*ROW('Hygiene Data'!F197)))</f>
        <v/>
      </c>
      <c r="DW203" s="369" t="str">
        <f ca="1">+IF(OFFSET('Hygiene Data'!$F$13,0,10*ROW('Hygiene Data'!F197))="","",OFFSET('Hygiene Data'!$F$13,0,10*ROW('Hygiene Data'!F197)))</f>
        <v/>
      </c>
      <c r="DX203" s="369" t="str">
        <f ca="1">+IF(OFFSET('Hygiene Data'!$G$11,0,10*ROW('Hygiene Data'!G197))="","",OFFSET('Hygiene Data'!$G$11,0,10*ROW('Hygiene Data'!G197)))</f>
        <v/>
      </c>
      <c r="DY203" s="369" t="str">
        <f ca="1">+IF(OFFSET('Hygiene Data'!$G$12,0,10*ROW('Hygiene Data'!G197))="","",OFFSET('Hygiene Data'!$G$12,0,10*ROW('Hygiene Data'!G197)))</f>
        <v/>
      </c>
      <c r="DZ203" s="369" t="str">
        <f ca="1">+IF(OFFSET('Hygiene Data'!$G$13,0,10*ROW('Hygiene Data'!G197))="","",OFFSET('Hygiene Data'!$G$13,0,10*ROW('Hygiene Data'!G197)))</f>
        <v/>
      </c>
      <c r="EA203" s="369" t="str">
        <f ca="1">+IF(OFFSET('Hygiene Data'!$H$11,0,10*ROW('Hygiene Data'!H197))="","",OFFSET('Hygiene Data'!$H$11,0,10*ROW('Hygiene Data'!H197)))</f>
        <v/>
      </c>
      <c r="EB203" s="369" t="str">
        <f ca="1">+IF(OFFSET('Hygiene Data'!$H$12,0,10*ROW('Hygiene Data'!H197))="","",OFFSET('Hygiene Data'!$H$12,0,10*ROW('Hygiene Data'!H197)))</f>
        <v/>
      </c>
      <c r="EC203" s="369" t="str">
        <f ca="1">+IF(OFFSET('Hygiene Data'!$H$13,0,10*ROW('Hygiene Data'!H197))="","",OFFSET('Hygiene Data'!$H$13,0,10*ROW('Hygiene Data'!H197)))</f>
        <v/>
      </c>
      <c r="ED203" s="369" t="str">
        <f ca="1">+IF(OFFSET('Hygiene Data'!$I$11,0,10*ROW('Hygiene Data'!I197))="","",OFFSET('Hygiene Data'!$I$11,0,10*ROW('Hygiene Data'!I197)))</f>
        <v/>
      </c>
      <c r="EE203" s="369" t="str">
        <f ca="1">+IF(OFFSET('Hygiene Data'!$I$12,0,10*ROW('Hygiene Data'!I197))="","",OFFSET('Hygiene Data'!$I$12,0,10*ROW('Hygiene Data'!I197)))</f>
        <v/>
      </c>
      <c r="EF203" s="369" t="str">
        <f ca="1">+IF(OFFSET('Hygiene Data'!$I$13,0,10*ROW('Hygiene Data'!I197))="","",OFFSET('Hygiene Data'!$I$13,0,10*ROW('Hygiene Data'!I197)))</f>
        <v/>
      </c>
    </row>
    <row r="204" spans="1:136" x14ac:dyDescent="0.25">
      <c r="A204" s="478" t="str">
        <f ca="1">+IF(OFFSET('Water Data'!$B$2,0,10*ROW('Water Data'!E198))="","",OFFSET('Water Data'!$B$2,0,10*ROW('Water Data'!E198)))</f>
        <v/>
      </c>
      <c r="B204" s="47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5" t="str">
        <f t="shared" ca="1" si="3"/>
        <v/>
      </c>
      <c r="D204" s="50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9" t="str">
        <f ca="1">+IF(OFFSET('Water Data'!$D$27,0,10*ROW('Water Data'!D198))="","",OFFSET('Water Data'!$D$27,0,10*ROW('Water Data'!D198)))</f>
        <v/>
      </c>
      <c r="BT204" s="369" t="str">
        <f ca="1">+IF(OFFSET('Water Data'!$D$28,0,10*ROW('Water Data'!D198))="","",OFFSET('Water Data'!$D$28,0,10*ROW('Water Data'!D198)))</f>
        <v/>
      </c>
      <c r="BU204" s="369" t="str">
        <f ca="1">+IF(OFFSET('Water Data'!$D$29,0,10*ROW('Water Data'!D198))="","",OFFSET('Water Data'!$D$29,0,10*ROW('Water Data'!D198)))</f>
        <v/>
      </c>
      <c r="BV204" s="369" t="str">
        <f ca="1">+IF(OFFSET('Water Data'!$E$27,0,10*ROW('Water Data'!E198))="","",OFFSET('Water Data'!$E$27,0,10*ROW('Water Data'!E198)))</f>
        <v/>
      </c>
      <c r="BW204" s="369" t="str">
        <f ca="1">+IF(OFFSET('Water Data'!$E$28,0,10*ROW('Water Data'!E198))="","",OFFSET('Water Data'!$E$28,0,10*ROW('Water Data'!E198)))</f>
        <v/>
      </c>
      <c r="BX204" s="369" t="str">
        <f ca="1">+IF(OFFSET('Water Data'!$E$29,0,10*ROW('Water Data'!E198))="","",OFFSET('Water Data'!$E$29,0,10*ROW('Water Data'!E198)))</f>
        <v/>
      </c>
      <c r="BY204" s="369" t="str">
        <f ca="1">+IF(OFFSET('Water Data'!$F$27,0,10*ROW('Water Data'!F198))="","",OFFSET('Water Data'!$F$27,0,10*ROW('Water Data'!F198)))</f>
        <v/>
      </c>
      <c r="BZ204" s="369" t="str">
        <f ca="1">+IF(OFFSET('Water Data'!$F$28,0,10*ROW('Water Data'!F198))="","",OFFSET('Water Data'!$F$28,0,10*ROW('Water Data'!F198)))</f>
        <v/>
      </c>
      <c r="CA204" s="369" t="str">
        <f ca="1">+IF(OFFSET('Water Data'!$F$29,0,10*ROW('Water Data'!F198))="","",OFFSET('Water Data'!$F$29,0,10*ROW('Water Data'!F198)))</f>
        <v/>
      </c>
      <c r="CB204" s="369" t="str">
        <f ca="1">+IF(OFFSET('Water Data'!$G$27,0,10*ROW('Water Data'!G198))="","",OFFSET('Water Data'!$G$27,0,10*ROW('Water Data'!G198)))</f>
        <v/>
      </c>
      <c r="CC204" s="369" t="str">
        <f ca="1">+IF(OFFSET('Water Data'!$G$28,0,10*ROW('Water Data'!G198))="","",OFFSET('Water Data'!$G$28,0,10*ROW('Water Data'!G198)))</f>
        <v/>
      </c>
      <c r="CD204" s="369" t="str">
        <f ca="1">+IF(OFFSET('Water Data'!$G$29,0,10*ROW('Water Data'!G198))="","",OFFSET('Water Data'!$G$29,0,10*ROW('Water Data'!G198)))</f>
        <v/>
      </c>
      <c r="CE204" s="369" t="str">
        <f ca="1">+IF(OFFSET('Water Data'!$H$27,0,10*ROW('Water Data'!H198))="","",OFFSET('Water Data'!$H$27,0,10*ROW('Water Data'!H198)))</f>
        <v/>
      </c>
      <c r="CF204" s="369" t="str">
        <f ca="1">+IF(OFFSET('Water Data'!$H$28,0,10*ROW('Water Data'!H198))="","",OFFSET('Water Data'!$H$28,0,10*ROW('Water Data'!H198)))</f>
        <v/>
      </c>
      <c r="CG204" s="369" t="str">
        <f ca="1">+IF(OFFSET('Water Data'!$H$29,0,10*ROW('Water Data'!H198))="","",OFFSET('Water Data'!$H$29,0,10*ROW('Water Data'!H198)))</f>
        <v/>
      </c>
      <c r="CH204" s="369" t="str">
        <f ca="1">+IF(OFFSET('Water Data'!$I$27,0,10*ROW('Water Data'!I198))="","",OFFSET('Water Data'!$I$27,0,10*ROW('Water Data'!I198)))</f>
        <v/>
      </c>
      <c r="CI204" s="369" t="str">
        <f ca="1">+IF(OFFSET('Water Data'!$I$28,0,10*ROW('Water Data'!I198))="","",OFFSET('Water Data'!$I$28,0,10*ROW('Water Data'!I198)))</f>
        <v/>
      </c>
      <c r="CJ204" s="369" t="str">
        <f ca="1">+IF(OFFSET('Water Data'!$I$29,0,10*ROW('Water Data'!I198))="","",OFFSET('Water Data'!$I$29,0,10*ROW('Water Data'!I198)))</f>
        <v/>
      </c>
      <c r="CK204" s="369" t="str">
        <f ca="1">+IF(OFFSET('Sanitation Data'!$D$28,0,10*ROW('Sanitation Data'!D198))="","",OFFSET('Sanitation Data'!$D$28,0,10*ROW('Sanitation Data'!D198)))</f>
        <v/>
      </c>
      <c r="CL204" s="369" t="str">
        <f ca="1">+IF(OFFSET('Sanitation Data'!$D$29,0,10*ROW('Sanitation Data'!D198))="","",OFFSET('Sanitation Data'!$D$29,0,10*ROW('Sanitation Data'!D198)))</f>
        <v/>
      </c>
      <c r="CM204" s="369" t="str">
        <f ca="1">+IF(OFFSET('Sanitation Data'!$D$30,0,10*ROW('Sanitation Data'!D198))="","",OFFSET('Sanitation Data'!$D$30,0,10*ROW('Sanitation Data'!D198)))</f>
        <v/>
      </c>
      <c r="CN204" s="369" t="str">
        <f ca="1">+IF(OFFSET('Sanitation Data'!$D$31,0,10*ROW('Sanitation Data'!D198))="","",OFFSET('Sanitation Data'!$D$31,0,10*ROW('Sanitation Data'!D198)))</f>
        <v/>
      </c>
      <c r="CO204" s="369" t="str">
        <f ca="1">+IF(OFFSET('Sanitation Data'!$D$32,0,10*ROW('Sanitation Data'!D198))="","",OFFSET('Sanitation Data'!$D$32,0,10*ROW('Sanitation Data'!D198)))</f>
        <v/>
      </c>
      <c r="CP204" s="369" t="str">
        <f ca="1">+IF(OFFSET('Sanitation Data'!$E$28,0,10*ROW('Sanitation Data'!E198))="","",OFFSET('Sanitation Data'!$E$28,0,10*ROW('Sanitation Data'!E198)))</f>
        <v/>
      </c>
      <c r="CQ204" s="369" t="str">
        <f ca="1">+IF(OFFSET('Sanitation Data'!$E$29,0,10*ROW('Sanitation Data'!E198))="","",OFFSET('Sanitation Data'!$E$29,0,10*ROW('Sanitation Data'!E198)))</f>
        <v/>
      </c>
      <c r="CR204" s="369" t="str">
        <f ca="1">+IF(OFFSET('Sanitation Data'!$E$30,0,10*ROW('Sanitation Data'!E198))="","",OFFSET('Sanitation Data'!$E$30,0,10*ROW('Sanitation Data'!E198)))</f>
        <v/>
      </c>
      <c r="CS204" s="369" t="str">
        <f ca="1">+IF(OFFSET('Sanitation Data'!$E$31,0,10*ROW('Sanitation Data'!E198))="","",OFFSET('Sanitation Data'!$E$31,0,10*ROW('Sanitation Data'!E198)))</f>
        <v/>
      </c>
      <c r="CT204" s="369" t="str">
        <f ca="1">+IF(OFFSET('Sanitation Data'!$E$32,0,10*ROW('Sanitation Data'!E198))="","",OFFSET('Sanitation Data'!$E$32,0,10*ROW('Sanitation Data'!E198)))</f>
        <v/>
      </c>
      <c r="CU204" s="369" t="str">
        <f ca="1">+IF(OFFSET('Sanitation Data'!$F$28,0,10*ROW('Sanitation Data'!F198))="","",OFFSET('Sanitation Data'!$F$28,0,10*ROW('Sanitation Data'!F198)))</f>
        <v/>
      </c>
      <c r="CV204" s="369" t="str">
        <f ca="1">+IF(OFFSET('Sanitation Data'!$F$29,0,10*ROW('Sanitation Data'!F198))="","",OFFSET('Sanitation Data'!$F$29,0,10*ROW('Sanitation Data'!F198)))</f>
        <v/>
      </c>
      <c r="CW204" s="369" t="str">
        <f ca="1">+IF(OFFSET('Sanitation Data'!$F$30,0,10*ROW('Sanitation Data'!F198))="","",OFFSET('Sanitation Data'!$F$30,0,10*ROW('Sanitation Data'!F198)))</f>
        <v/>
      </c>
      <c r="CX204" s="369" t="str">
        <f ca="1">+IF(OFFSET('Sanitation Data'!$F$31,0,10*ROW('Sanitation Data'!F198))="","",OFFSET('Sanitation Data'!$F$31,0,10*ROW('Sanitation Data'!F198)))</f>
        <v/>
      </c>
      <c r="CY204" s="369" t="str">
        <f ca="1">+IF(OFFSET('Sanitation Data'!$F$32,0,10*ROW('Sanitation Data'!F198))="","",OFFSET('Sanitation Data'!$F$32,0,10*ROW('Sanitation Data'!F198)))</f>
        <v/>
      </c>
      <c r="CZ204" s="369" t="str">
        <f ca="1">+IF(OFFSET('Sanitation Data'!$G$28,0,10*ROW('Sanitation Data'!G198))="","",OFFSET('Sanitation Data'!$G$28,0,10*ROW('Sanitation Data'!G198)))</f>
        <v/>
      </c>
      <c r="DA204" s="369" t="str">
        <f ca="1">+IF(OFFSET('Sanitation Data'!$G$29,0,10*ROW('Sanitation Data'!G198))="","",OFFSET('Sanitation Data'!$G$29,0,10*ROW('Sanitation Data'!G198)))</f>
        <v/>
      </c>
      <c r="DB204" s="369" t="str">
        <f ca="1">+IF(OFFSET('Sanitation Data'!$G$30,0,10*ROW('Sanitation Data'!G198))="","",OFFSET('Sanitation Data'!$G$30,0,10*ROW('Sanitation Data'!G198)))</f>
        <v/>
      </c>
      <c r="DC204" s="369" t="str">
        <f ca="1">+IF(OFFSET('Sanitation Data'!$G$31,0,10*ROW('Sanitation Data'!G198))="","",OFFSET('Sanitation Data'!$G$31,0,10*ROW('Sanitation Data'!G198)))</f>
        <v/>
      </c>
      <c r="DD204" s="369" t="str">
        <f ca="1">+IF(OFFSET('Sanitation Data'!$G$32,0,10*ROW('Sanitation Data'!G198))="","",OFFSET('Sanitation Data'!$G$32,0,10*ROW('Sanitation Data'!G198)))</f>
        <v/>
      </c>
      <c r="DE204" s="369" t="str">
        <f ca="1">+IF(OFFSET('Sanitation Data'!$H$28,0,10*ROW('Sanitation Data'!H198))="","",OFFSET('Sanitation Data'!$H$28,0,10*ROW('Sanitation Data'!H198)))</f>
        <v/>
      </c>
      <c r="DF204" s="369" t="str">
        <f ca="1">+IF(OFFSET('Sanitation Data'!$H$29,0,10*ROW('Sanitation Data'!H198))="","",OFFSET('Sanitation Data'!$H$29,0,10*ROW('Sanitation Data'!H198)))</f>
        <v/>
      </c>
      <c r="DG204" s="369" t="str">
        <f ca="1">+IF(OFFSET('Sanitation Data'!$H$30,0,10*ROW('Sanitation Data'!H198))="","",OFFSET('Sanitation Data'!$H$30,0,10*ROW('Sanitation Data'!H198)))</f>
        <v/>
      </c>
      <c r="DH204" s="369" t="str">
        <f ca="1">+IF(OFFSET('Sanitation Data'!$H$31,0,10*ROW('Sanitation Data'!H198))="","",OFFSET('Sanitation Data'!$H$31,0,10*ROW('Sanitation Data'!H198)))</f>
        <v/>
      </c>
      <c r="DI204" s="369" t="str">
        <f ca="1">+IF(OFFSET('Sanitation Data'!$H$32,0,10*ROW('Sanitation Data'!H198))="","",OFFSET('Sanitation Data'!$H$32,0,10*ROW('Sanitation Data'!H198)))</f>
        <v/>
      </c>
      <c r="DJ204" s="369" t="str">
        <f ca="1">+IF(OFFSET('Sanitation Data'!$I$28,0,10*ROW('Sanitation Data'!I198))="","",OFFSET('Sanitation Data'!$I$28,0,10*ROW('Sanitation Data'!I198)))</f>
        <v/>
      </c>
      <c r="DK204" s="369" t="str">
        <f ca="1">+IF(OFFSET('Sanitation Data'!$I$29,0,10*ROW('Sanitation Data'!I198))="","",OFFSET('Sanitation Data'!$I$29,0,10*ROW('Sanitation Data'!I198)))</f>
        <v/>
      </c>
      <c r="DL204" s="369" t="str">
        <f ca="1">+IF(OFFSET('Sanitation Data'!$I$30,0,10*ROW('Sanitation Data'!I198))="","",OFFSET('Sanitation Data'!$I$30,0,10*ROW('Sanitation Data'!I198)))</f>
        <v/>
      </c>
      <c r="DM204" s="369" t="str">
        <f ca="1">+IF(OFFSET('Sanitation Data'!$I$31,0,10*ROW('Sanitation Data'!I198))="","",OFFSET('Sanitation Data'!$I$31,0,10*ROW('Sanitation Data'!I198)))</f>
        <v/>
      </c>
      <c r="DN204" s="369" t="str">
        <f ca="1">+IF(OFFSET('Sanitation Data'!$I$32,0,10*ROW('Sanitation Data'!I198))="","",OFFSET('Sanitation Data'!$I$32,0,10*ROW('Sanitation Data'!I198)))</f>
        <v/>
      </c>
      <c r="DO204" s="369" t="str">
        <f ca="1">+IF(OFFSET('Hygiene Data'!$D$11,0,10*ROW('Hygiene Data'!D198))="","",OFFSET('Hygiene Data'!$D$11,0,10*ROW('Hygiene Data'!D198)))</f>
        <v/>
      </c>
      <c r="DP204" s="369" t="str">
        <f ca="1">+IF(OFFSET('Hygiene Data'!$D$12,0,10*ROW('Hygiene Data'!D198))="","",OFFSET('Hygiene Data'!$D$12,0,10*ROW('Hygiene Data'!D198)))</f>
        <v/>
      </c>
      <c r="DQ204" s="369" t="str">
        <f ca="1">+IF(OFFSET('Hygiene Data'!$D$13,0,10*ROW('Hygiene Data'!D198))="","",OFFSET('Hygiene Data'!$D$13,0,10*ROW('Hygiene Data'!D198)))</f>
        <v/>
      </c>
      <c r="DR204" s="369" t="str">
        <f ca="1">+IF(OFFSET('Hygiene Data'!$E$11,0,10*ROW('Hygiene Data'!E198))="","",OFFSET('Hygiene Data'!$E$11,0,10*ROW('Hygiene Data'!E198)))</f>
        <v/>
      </c>
      <c r="DS204" s="369" t="str">
        <f ca="1">+IF(OFFSET('Hygiene Data'!$E$12,0,10*ROW('Hygiene Data'!E198))="","",OFFSET('Hygiene Data'!$E$12,0,10*ROW('Hygiene Data'!E198)))</f>
        <v/>
      </c>
      <c r="DT204" s="369" t="str">
        <f ca="1">+IF(OFFSET('Hygiene Data'!$E$13,0,10*ROW('Hygiene Data'!E198))="","",OFFSET('Hygiene Data'!$E$13,0,10*ROW('Hygiene Data'!E198)))</f>
        <v/>
      </c>
      <c r="DU204" s="369" t="str">
        <f ca="1">+IF(OFFSET('Hygiene Data'!$F$11,0,10*ROW('Hygiene Data'!F198))="","",OFFSET('Hygiene Data'!$F$11,0,10*ROW('Hygiene Data'!F198)))</f>
        <v/>
      </c>
      <c r="DV204" s="369" t="str">
        <f ca="1">+IF(OFFSET('Hygiene Data'!$F$12,0,10*ROW('Hygiene Data'!F198))="","",OFFSET('Hygiene Data'!$F$12,0,10*ROW('Hygiene Data'!F198)))</f>
        <v/>
      </c>
      <c r="DW204" s="369" t="str">
        <f ca="1">+IF(OFFSET('Hygiene Data'!$F$13,0,10*ROW('Hygiene Data'!F198))="","",OFFSET('Hygiene Data'!$F$13,0,10*ROW('Hygiene Data'!F198)))</f>
        <v/>
      </c>
      <c r="DX204" s="369" t="str">
        <f ca="1">+IF(OFFSET('Hygiene Data'!$G$11,0,10*ROW('Hygiene Data'!G198))="","",OFFSET('Hygiene Data'!$G$11,0,10*ROW('Hygiene Data'!G198)))</f>
        <v/>
      </c>
      <c r="DY204" s="369" t="str">
        <f ca="1">+IF(OFFSET('Hygiene Data'!$G$12,0,10*ROW('Hygiene Data'!G198))="","",OFFSET('Hygiene Data'!$G$12,0,10*ROW('Hygiene Data'!G198)))</f>
        <v/>
      </c>
      <c r="DZ204" s="369" t="str">
        <f ca="1">+IF(OFFSET('Hygiene Data'!$G$13,0,10*ROW('Hygiene Data'!G198))="","",OFFSET('Hygiene Data'!$G$13,0,10*ROW('Hygiene Data'!G198)))</f>
        <v/>
      </c>
      <c r="EA204" s="369" t="str">
        <f ca="1">+IF(OFFSET('Hygiene Data'!$H$11,0,10*ROW('Hygiene Data'!H198))="","",OFFSET('Hygiene Data'!$H$11,0,10*ROW('Hygiene Data'!H198)))</f>
        <v/>
      </c>
      <c r="EB204" s="369" t="str">
        <f ca="1">+IF(OFFSET('Hygiene Data'!$H$12,0,10*ROW('Hygiene Data'!H198))="","",OFFSET('Hygiene Data'!$H$12,0,10*ROW('Hygiene Data'!H198)))</f>
        <v/>
      </c>
      <c r="EC204" s="369" t="str">
        <f ca="1">+IF(OFFSET('Hygiene Data'!$H$13,0,10*ROW('Hygiene Data'!H198))="","",OFFSET('Hygiene Data'!$H$13,0,10*ROW('Hygiene Data'!H198)))</f>
        <v/>
      </c>
      <c r="ED204" s="369" t="str">
        <f ca="1">+IF(OFFSET('Hygiene Data'!$I$11,0,10*ROW('Hygiene Data'!I198))="","",OFFSET('Hygiene Data'!$I$11,0,10*ROW('Hygiene Data'!I198)))</f>
        <v/>
      </c>
      <c r="EE204" s="369" t="str">
        <f ca="1">+IF(OFFSET('Hygiene Data'!$I$12,0,10*ROW('Hygiene Data'!I198))="","",OFFSET('Hygiene Data'!$I$12,0,10*ROW('Hygiene Data'!I198)))</f>
        <v/>
      </c>
      <c r="EF204" s="369" t="str">
        <f ca="1">+IF(OFFSET('Hygiene Data'!$I$13,0,10*ROW('Hygiene Data'!I198))="","",OFFSET('Hygiene Data'!$I$13,0,10*ROW('Hygiene Data'!I198)))</f>
        <v/>
      </c>
    </row>
    <row r="205" spans="1:136" x14ac:dyDescent="0.25">
      <c r="A205" s="478" t="str">
        <f ca="1">+IF(OFFSET('Water Data'!$B$2,0,10*ROW('Water Data'!E199))="","",OFFSET('Water Data'!$B$2,0,10*ROW('Water Data'!E199)))</f>
        <v/>
      </c>
      <c r="B205" s="47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5" t="str">
        <f t="shared" ca="1" si="3"/>
        <v/>
      </c>
      <c r="D205" s="50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9" t="str">
        <f ca="1">+IF(OFFSET('Water Data'!$D$27,0,10*ROW('Water Data'!D199))="","",OFFSET('Water Data'!$D$27,0,10*ROW('Water Data'!D199)))</f>
        <v/>
      </c>
      <c r="BT205" s="369" t="str">
        <f ca="1">+IF(OFFSET('Water Data'!$D$28,0,10*ROW('Water Data'!D199))="","",OFFSET('Water Data'!$D$28,0,10*ROW('Water Data'!D199)))</f>
        <v/>
      </c>
      <c r="BU205" s="369" t="str">
        <f ca="1">+IF(OFFSET('Water Data'!$D$29,0,10*ROW('Water Data'!D199))="","",OFFSET('Water Data'!$D$29,0,10*ROW('Water Data'!D199)))</f>
        <v/>
      </c>
      <c r="BV205" s="369" t="str">
        <f ca="1">+IF(OFFSET('Water Data'!$E$27,0,10*ROW('Water Data'!E199))="","",OFFSET('Water Data'!$E$27,0,10*ROW('Water Data'!E199)))</f>
        <v/>
      </c>
      <c r="BW205" s="369" t="str">
        <f ca="1">+IF(OFFSET('Water Data'!$E$28,0,10*ROW('Water Data'!E199))="","",OFFSET('Water Data'!$E$28,0,10*ROW('Water Data'!E199)))</f>
        <v/>
      </c>
      <c r="BX205" s="369" t="str">
        <f ca="1">+IF(OFFSET('Water Data'!$E$29,0,10*ROW('Water Data'!E199))="","",OFFSET('Water Data'!$E$29,0,10*ROW('Water Data'!E199)))</f>
        <v/>
      </c>
      <c r="BY205" s="369" t="str">
        <f ca="1">+IF(OFFSET('Water Data'!$F$27,0,10*ROW('Water Data'!F199))="","",OFFSET('Water Data'!$F$27,0,10*ROW('Water Data'!F199)))</f>
        <v/>
      </c>
      <c r="BZ205" s="369" t="str">
        <f ca="1">+IF(OFFSET('Water Data'!$F$28,0,10*ROW('Water Data'!F199))="","",OFFSET('Water Data'!$F$28,0,10*ROW('Water Data'!F199)))</f>
        <v/>
      </c>
      <c r="CA205" s="369" t="str">
        <f ca="1">+IF(OFFSET('Water Data'!$F$29,0,10*ROW('Water Data'!F199))="","",OFFSET('Water Data'!$F$29,0,10*ROW('Water Data'!F199)))</f>
        <v/>
      </c>
      <c r="CB205" s="369" t="str">
        <f ca="1">+IF(OFFSET('Water Data'!$G$27,0,10*ROW('Water Data'!G199))="","",OFFSET('Water Data'!$G$27,0,10*ROW('Water Data'!G199)))</f>
        <v/>
      </c>
      <c r="CC205" s="369" t="str">
        <f ca="1">+IF(OFFSET('Water Data'!$G$28,0,10*ROW('Water Data'!G199))="","",OFFSET('Water Data'!$G$28,0,10*ROW('Water Data'!G199)))</f>
        <v/>
      </c>
      <c r="CD205" s="369" t="str">
        <f ca="1">+IF(OFFSET('Water Data'!$G$29,0,10*ROW('Water Data'!G199))="","",OFFSET('Water Data'!$G$29,0,10*ROW('Water Data'!G199)))</f>
        <v/>
      </c>
      <c r="CE205" s="369" t="str">
        <f ca="1">+IF(OFFSET('Water Data'!$H$27,0,10*ROW('Water Data'!H199))="","",OFFSET('Water Data'!$H$27,0,10*ROW('Water Data'!H199)))</f>
        <v/>
      </c>
      <c r="CF205" s="369" t="str">
        <f ca="1">+IF(OFFSET('Water Data'!$H$28,0,10*ROW('Water Data'!H199))="","",OFFSET('Water Data'!$H$28,0,10*ROW('Water Data'!H199)))</f>
        <v/>
      </c>
      <c r="CG205" s="369" t="str">
        <f ca="1">+IF(OFFSET('Water Data'!$H$29,0,10*ROW('Water Data'!H199))="","",OFFSET('Water Data'!$H$29,0,10*ROW('Water Data'!H199)))</f>
        <v/>
      </c>
      <c r="CH205" s="369" t="str">
        <f ca="1">+IF(OFFSET('Water Data'!$I$27,0,10*ROW('Water Data'!I199))="","",OFFSET('Water Data'!$I$27,0,10*ROW('Water Data'!I199)))</f>
        <v/>
      </c>
      <c r="CI205" s="369" t="str">
        <f ca="1">+IF(OFFSET('Water Data'!$I$28,0,10*ROW('Water Data'!I199))="","",OFFSET('Water Data'!$I$28,0,10*ROW('Water Data'!I199)))</f>
        <v/>
      </c>
      <c r="CJ205" s="369" t="str">
        <f ca="1">+IF(OFFSET('Water Data'!$I$29,0,10*ROW('Water Data'!I199))="","",OFFSET('Water Data'!$I$29,0,10*ROW('Water Data'!I199)))</f>
        <v/>
      </c>
      <c r="CK205" s="369" t="str">
        <f ca="1">+IF(OFFSET('Sanitation Data'!$D$28,0,10*ROW('Sanitation Data'!D199))="","",OFFSET('Sanitation Data'!$D$28,0,10*ROW('Sanitation Data'!D199)))</f>
        <v/>
      </c>
      <c r="CL205" s="369" t="str">
        <f ca="1">+IF(OFFSET('Sanitation Data'!$D$29,0,10*ROW('Sanitation Data'!D199))="","",OFFSET('Sanitation Data'!$D$29,0,10*ROW('Sanitation Data'!D199)))</f>
        <v/>
      </c>
      <c r="CM205" s="369" t="str">
        <f ca="1">+IF(OFFSET('Sanitation Data'!$D$30,0,10*ROW('Sanitation Data'!D199))="","",OFFSET('Sanitation Data'!$D$30,0,10*ROW('Sanitation Data'!D199)))</f>
        <v/>
      </c>
      <c r="CN205" s="369" t="str">
        <f ca="1">+IF(OFFSET('Sanitation Data'!$D$31,0,10*ROW('Sanitation Data'!D199))="","",OFFSET('Sanitation Data'!$D$31,0,10*ROW('Sanitation Data'!D199)))</f>
        <v/>
      </c>
      <c r="CO205" s="369" t="str">
        <f ca="1">+IF(OFFSET('Sanitation Data'!$D$32,0,10*ROW('Sanitation Data'!D199))="","",OFFSET('Sanitation Data'!$D$32,0,10*ROW('Sanitation Data'!D199)))</f>
        <v/>
      </c>
      <c r="CP205" s="369" t="str">
        <f ca="1">+IF(OFFSET('Sanitation Data'!$E$28,0,10*ROW('Sanitation Data'!E199))="","",OFFSET('Sanitation Data'!$E$28,0,10*ROW('Sanitation Data'!E199)))</f>
        <v/>
      </c>
      <c r="CQ205" s="369" t="str">
        <f ca="1">+IF(OFFSET('Sanitation Data'!$E$29,0,10*ROW('Sanitation Data'!E199))="","",OFFSET('Sanitation Data'!$E$29,0,10*ROW('Sanitation Data'!E199)))</f>
        <v/>
      </c>
      <c r="CR205" s="369" t="str">
        <f ca="1">+IF(OFFSET('Sanitation Data'!$E$30,0,10*ROW('Sanitation Data'!E199))="","",OFFSET('Sanitation Data'!$E$30,0,10*ROW('Sanitation Data'!E199)))</f>
        <v/>
      </c>
      <c r="CS205" s="369" t="str">
        <f ca="1">+IF(OFFSET('Sanitation Data'!$E$31,0,10*ROW('Sanitation Data'!E199))="","",OFFSET('Sanitation Data'!$E$31,0,10*ROW('Sanitation Data'!E199)))</f>
        <v/>
      </c>
      <c r="CT205" s="369" t="str">
        <f ca="1">+IF(OFFSET('Sanitation Data'!$E$32,0,10*ROW('Sanitation Data'!E199))="","",OFFSET('Sanitation Data'!$E$32,0,10*ROW('Sanitation Data'!E199)))</f>
        <v/>
      </c>
      <c r="CU205" s="369" t="str">
        <f ca="1">+IF(OFFSET('Sanitation Data'!$F$28,0,10*ROW('Sanitation Data'!F199))="","",OFFSET('Sanitation Data'!$F$28,0,10*ROW('Sanitation Data'!F199)))</f>
        <v/>
      </c>
      <c r="CV205" s="369" t="str">
        <f ca="1">+IF(OFFSET('Sanitation Data'!$F$29,0,10*ROW('Sanitation Data'!F199))="","",OFFSET('Sanitation Data'!$F$29,0,10*ROW('Sanitation Data'!F199)))</f>
        <v/>
      </c>
      <c r="CW205" s="369" t="str">
        <f ca="1">+IF(OFFSET('Sanitation Data'!$F$30,0,10*ROW('Sanitation Data'!F199))="","",OFFSET('Sanitation Data'!$F$30,0,10*ROW('Sanitation Data'!F199)))</f>
        <v/>
      </c>
      <c r="CX205" s="369" t="str">
        <f ca="1">+IF(OFFSET('Sanitation Data'!$F$31,0,10*ROW('Sanitation Data'!F199))="","",OFFSET('Sanitation Data'!$F$31,0,10*ROW('Sanitation Data'!F199)))</f>
        <v/>
      </c>
      <c r="CY205" s="369" t="str">
        <f ca="1">+IF(OFFSET('Sanitation Data'!$F$32,0,10*ROW('Sanitation Data'!F199))="","",OFFSET('Sanitation Data'!$F$32,0,10*ROW('Sanitation Data'!F199)))</f>
        <v/>
      </c>
      <c r="CZ205" s="369" t="str">
        <f ca="1">+IF(OFFSET('Sanitation Data'!$G$28,0,10*ROW('Sanitation Data'!G199))="","",OFFSET('Sanitation Data'!$G$28,0,10*ROW('Sanitation Data'!G199)))</f>
        <v/>
      </c>
      <c r="DA205" s="369" t="str">
        <f ca="1">+IF(OFFSET('Sanitation Data'!$G$29,0,10*ROW('Sanitation Data'!G199))="","",OFFSET('Sanitation Data'!$G$29,0,10*ROW('Sanitation Data'!G199)))</f>
        <v/>
      </c>
      <c r="DB205" s="369" t="str">
        <f ca="1">+IF(OFFSET('Sanitation Data'!$G$30,0,10*ROW('Sanitation Data'!G199))="","",OFFSET('Sanitation Data'!$G$30,0,10*ROW('Sanitation Data'!G199)))</f>
        <v/>
      </c>
      <c r="DC205" s="369" t="str">
        <f ca="1">+IF(OFFSET('Sanitation Data'!$G$31,0,10*ROW('Sanitation Data'!G199))="","",OFFSET('Sanitation Data'!$G$31,0,10*ROW('Sanitation Data'!G199)))</f>
        <v/>
      </c>
      <c r="DD205" s="369" t="str">
        <f ca="1">+IF(OFFSET('Sanitation Data'!$G$32,0,10*ROW('Sanitation Data'!G199))="","",OFFSET('Sanitation Data'!$G$32,0,10*ROW('Sanitation Data'!G199)))</f>
        <v/>
      </c>
      <c r="DE205" s="369" t="str">
        <f ca="1">+IF(OFFSET('Sanitation Data'!$H$28,0,10*ROW('Sanitation Data'!H199))="","",OFFSET('Sanitation Data'!$H$28,0,10*ROW('Sanitation Data'!H199)))</f>
        <v/>
      </c>
      <c r="DF205" s="369" t="str">
        <f ca="1">+IF(OFFSET('Sanitation Data'!$H$29,0,10*ROW('Sanitation Data'!H199))="","",OFFSET('Sanitation Data'!$H$29,0,10*ROW('Sanitation Data'!H199)))</f>
        <v/>
      </c>
      <c r="DG205" s="369" t="str">
        <f ca="1">+IF(OFFSET('Sanitation Data'!$H$30,0,10*ROW('Sanitation Data'!H199))="","",OFFSET('Sanitation Data'!$H$30,0,10*ROW('Sanitation Data'!H199)))</f>
        <v/>
      </c>
      <c r="DH205" s="369" t="str">
        <f ca="1">+IF(OFFSET('Sanitation Data'!$H$31,0,10*ROW('Sanitation Data'!H199))="","",OFFSET('Sanitation Data'!$H$31,0,10*ROW('Sanitation Data'!H199)))</f>
        <v/>
      </c>
      <c r="DI205" s="369" t="str">
        <f ca="1">+IF(OFFSET('Sanitation Data'!$H$32,0,10*ROW('Sanitation Data'!H199))="","",OFFSET('Sanitation Data'!$H$32,0,10*ROW('Sanitation Data'!H199)))</f>
        <v/>
      </c>
      <c r="DJ205" s="369" t="str">
        <f ca="1">+IF(OFFSET('Sanitation Data'!$I$28,0,10*ROW('Sanitation Data'!I199))="","",OFFSET('Sanitation Data'!$I$28,0,10*ROW('Sanitation Data'!I199)))</f>
        <v/>
      </c>
      <c r="DK205" s="369" t="str">
        <f ca="1">+IF(OFFSET('Sanitation Data'!$I$29,0,10*ROW('Sanitation Data'!I199))="","",OFFSET('Sanitation Data'!$I$29,0,10*ROW('Sanitation Data'!I199)))</f>
        <v/>
      </c>
      <c r="DL205" s="369" t="str">
        <f ca="1">+IF(OFFSET('Sanitation Data'!$I$30,0,10*ROW('Sanitation Data'!I199))="","",OFFSET('Sanitation Data'!$I$30,0,10*ROW('Sanitation Data'!I199)))</f>
        <v/>
      </c>
      <c r="DM205" s="369" t="str">
        <f ca="1">+IF(OFFSET('Sanitation Data'!$I$31,0,10*ROW('Sanitation Data'!I199))="","",OFFSET('Sanitation Data'!$I$31,0,10*ROW('Sanitation Data'!I199)))</f>
        <v/>
      </c>
      <c r="DN205" s="369" t="str">
        <f ca="1">+IF(OFFSET('Sanitation Data'!$I$32,0,10*ROW('Sanitation Data'!I199))="","",OFFSET('Sanitation Data'!$I$32,0,10*ROW('Sanitation Data'!I199)))</f>
        <v/>
      </c>
      <c r="DO205" s="369" t="str">
        <f ca="1">+IF(OFFSET('Hygiene Data'!$D$11,0,10*ROW('Hygiene Data'!D199))="","",OFFSET('Hygiene Data'!$D$11,0,10*ROW('Hygiene Data'!D199)))</f>
        <v/>
      </c>
      <c r="DP205" s="369" t="str">
        <f ca="1">+IF(OFFSET('Hygiene Data'!$D$12,0,10*ROW('Hygiene Data'!D199))="","",OFFSET('Hygiene Data'!$D$12,0,10*ROW('Hygiene Data'!D199)))</f>
        <v/>
      </c>
      <c r="DQ205" s="369" t="str">
        <f ca="1">+IF(OFFSET('Hygiene Data'!$D$13,0,10*ROW('Hygiene Data'!D199))="","",OFFSET('Hygiene Data'!$D$13,0,10*ROW('Hygiene Data'!D199)))</f>
        <v/>
      </c>
      <c r="DR205" s="369" t="str">
        <f ca="1">+IF(OFFSET('Hygiene Data'!$E$11,0,10*ROW('Hygiene Data'!E199))="","",OFFSET('Hygiene Data'!$E$11,0,10*ROW('Hygiene Data'!E199)))</f>
        <v/>
      </c>
      <c r="DS205" s="369" t="str">
        <f ca="1">+IF(OFFSET('Hygiene Data'!$E$12,0,10*ROW('Hygiene Data'!E199))="","",OFFSET('Hygiene Data'!$E$12,0,10*ROW('Hygiene Data'!E199)))</f>
        <v/>
      </c>
      <c r="DT205" s="369" t="str">
        <f ca="1">+IF(OFFSET('Hygiene Data'!$E$13,0,10*ROW('Hygiene Data'!E199))="","",OFFSET('Hygiene Data'!$E$13,0,10*ROW('Hygiene Data'!E199)))</f>
        <v/>
      </c>
      <c r="DU205" s="369" t="str">
        <f ca="1">+IF(OFFSET('Hygiene Data'!$F$11,0,10*ROW('Hygiene Data'!F199))="","",OFFSET('Hygiene Data'!$F$11,0,10*ROW('Hygiene Data'!F199)))</f>
        <v/>
      </c>
      <c r="DV205" s="369" t="str">
        <f ca="1">+IF(OFFSET('Hygiene Data'!$F$12,0,10*ROW('Hygiene Data'!F199))="","",OFFSET('Hygiene Data'!$F$12,0,10*ROW('Hygiene Data'!F199)))</f>
        <v/>
      </c>
      <c r="DW205" s="369" t="str">
        <f ca="1">+IF(OFFSET('Hygiene Data'!$F$13,0,10*ROW('Hygiene Data'!F199))="","",OFFSET('Hygiene Data'!$F$13,0,10*ROW('Hygiene Data'!F199)))</f>
        <v/>
      </c>
      <c r="DX205" s="369" t="str">
        <f ca="1">+IF(OFFSET('Hygiene Data'!$G$11,0,10*ROW('Hygiene Data'!G199))="","",OFFSET('Hygiene Data'!$G$11,0,10*ROW('Hygiene Data'!G199)))</f>
        <v/>
      </c>
      <c r="DY205" s="369" t="str">
        <f ca="1">+IF(OFFSET('Hygiene Data'!$G$12,0,10*ROW('Hygiene Data'!G199))="","",OFFSET('Hygiene Data'!$G$12,0,10*ROW('Hygiene Data'!G199)))</f>
        <v/>
      </c>
      <c r="DZ205" s="369" t="str">
        <f ca="1">+IF(OFFSET('Hygiene Data'!$G$13,0,10*ROW('Hygiene Data'!G199))="","",OFFSET('Hygiene Data'!$G$13,0,10*ROW('Hygiene Data'!G199)))</f>
        <v/>
      </c>
      <c r="EA205" s="369" t="str">
        <f ca="1">+IF(OFFSET('Hygiene Data'!$H$11,0,10*ROW('Hygiene Data'!H199))="","",OFFSET('Hygiene Data'!$H$11,0,10*ROW('Hygiene Data'!H199)))</f>
        <v/>
      </c>
      <c r="EB205" s="369" t="str">
        <f ca="1">+IF(OFFSET('Hygiene Data'!$H$12,0,10*ROW('Hygiene Data'!H199))="","",OFFSET('Hygiene Data'!$H$12,0,10*ROW('Hygiene Data'!H199)))</f>
        <v/>
      </c>
      <c r="EC205" s="369" t="str">
        <f ca="1">+IF(OFFSET('Hygiene Data'!$H$13,0,10*ROW('Hygiene Data'!H199))="","",OFFSET('Hygiene Data'!$H$13,0,10*ROW('Hygiene Data'!H199)))</f>
        <v/>
      </c>
      <c r="ED205" s="369" t="str">
        <f ca="1">+IF(OFFSET('Hygiene Data'!$I$11,0,10*ROW('Hygiene Data'!I199))="","",OFFSET('Hygiene Data'!$I$11,0,10*ROW('Hygiene Data'!I199)))</f>
        <v/>
      </c>
      <c r="EE205" s="369" t="str">
        <f ca="1">+IF(OFFSET('Hygiene Data'!$I$12,0,10*ROW('Hygiene Data'!I199))="","",OFFSET('Hygiene Data'!$I$12,0,10*ROW('Hygiene Data'!I199)))</f>
        <v/>
      </c>
      <c r="EF205" s="369" t="str">
        <f ca="1">+IF(OFFSET('Hygiene Data'!$I$13,0,10*ROW('Hygiene Data'!I199))="","",OFFSET('Hygiene Data'!$I$13,0,10*ROW('Hygiene Data'!I199)))</f>
        <v/>
      </c>
    </row>
    <row r="206" spans="1:136" x14ac:dyDescent="0.25">
      <c r="A206" s="478" t="str">
        <f ca="1">+IF(OFFSET('Water Data'!$B$2,0,10*ROW('Water Data'!E200))="","",OFFSET('Water Data'!$B$2,0,10*ROW('Water Data'!E200)))</f>
        <v/>
      </c>
      <c r="B206" s="47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5" t="str">
        <f t="shared" ca="1" si="3"/>
        <v/>
      </c>
      <c r="D206" s="50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9" t="str">
        <f ca="1">+IF(OFFSET('Water Data'!$D$27,0,10*ROW('Water Data'!D200))="","",OFFSET('Water Data'!$D$27,0,10*ROW('Water Data'!D200)))</f>
        <v/>
      </c>
      <c r="BT206" s="369" t="str">
        <f ca="1">+IF(OFFSET('Water Data'!$D$28,0,10*ROW('Water Data'!D200))="","",OFFSET('Water Data'!$D$28,0,10*ROW('Water Data'!D200)))</f>
        <v/>
      </c>
      <c r="BU206" s="369" t="str">
        <f ca="1">+IF(OFFSET('Water Data'!$D$29,0,10*ROW('Water Data'!D200))="","",OFFSET('Water Data'!$D$29,0,10*ROW('Water Data'!D200)))</f>
        <v/>
      </c>
      <c r="BV206" s="369" t="str">
        <f ca="1">+IF(OFFSET('Water Data'!$E$27,0,10*ROW('Water Data'!E200))="","",OFFSET('Water Data'!$E$27,0,10*ROW('Water Data'!E200)))</f>
        <v/>
      </c>
      <c r="BW206" s="369" t="str">
        <f ca="1">+IF(OFFSET('Water Data'!$E$28,0,10*ROW('Water Data'!E200))="","",OFFSET('Water Data'!$E$28,0,10*ROW('Water Data'!E200)))</f>
        <v/>
      </c>
      <c r="BX206" s="369" t="str">
        <f ca="1">+IF(OFFSET('Water Data'!$E$29,0,10*ROW('Water Data'!E200))="","",OFFSET('Water Data'!$E$29,0,10*ROW('Water Data'!E200)))</f>
        <v/>
      </c>
      <c r="BY206" s="369" t="str">
        <f ca="1">+IF(OFFSET('Water Data'!$F$27,0,10*ROW('Water Data'!F200))="","",OFFSET('Water Data'!$F$27,0,10*ROW('Water Data'!F200)))</f>
        <v/>
      </c>
      <c r="BZ206" s="369" t="str">
        <f ca="1">+IF(OFFSET('Water Data'!$F$28,0,10*ROW('Water Data'!F200))="","",OFFSET('Water Data'!$F$28,0,10*ROW('Water Data'!F200)))</f>
        <v/>
      </c>
      <c r="CA206" s="369" t="str">
        <f ca="1">+IF(OFFSET('Water Data'!$F$29,0,10*ROW('Water Data'!F200))="","",OFFSET('Water Data'!$F$29,0,10*ROW('Water Data'!F200)))</f>
        <v/>
      </c>
      <c r="CB206" s="369" t="str">
        <f ca="1">+IF(OFFSET('Water Data'!$G$27,0,10*ROW('Water Data'!G200))="","",OFFSET('Water Data'!$G$27,0,10*ROW('Water Data'!G200)))</f>
        <v/>
      </c>
      <c r="CC206" s="369" t="str">
        <f ca="1">+IF(OFFSET('Water Data'!$G$28,0,10*ROW('Water Data'!G200))="","",OFFSET('Water Data'!$G$28,0,10*ROW('Water Data'!G200)))</f>
        <v/>
      </c>
      <c r="CD206" s="369" t="str">
        <f ca="1">+IF(OFFSET('Water Data'!$G$29,0,10*ROW('Water Data'!G200))="","",OFFSET('Water Data'!$G$29,0,10*ROW('Water Data'!G200)))</f>
        <v/>
      </c>
      <c r="CE206" s="369" t="str">
        <f ca="1">+IF(OFFSET('Water Data'!$H$27,0,10*ROW('Water Data'!H200))="","",OFFSET('Water Data'!$H$27,0,10*ROW('Water Data'!H200)))</f>
        <v/>
      </c>
      <c r="CF206" s="369" t="str">
        <f ca="1">+IF(OFFSET('Water Data'!$H$28,0,10*ROW('Water Data'!H200))="","",OFFSET('Water Data'!$H$28,0,10*ROW('Water Data'!H200)))</f>
        <v/>
      </c>
      <c r="CG206" s="369" t="str">
        <f ca="1">+IF(OFFSET('Water Data'!$H$29,0,10*ROW('Water Data'!H200))="","",OFFSET('Water Data'!$H$29,0,10*ROW('Water Data'!H200)))</f>
        <v/>
      </c>
      <c r="CH206" s="369" t="str">
        <f ca="1">+IF(OFFSET('Water Data'!$I$27,0,10*ROW('Water Data'!I200))="","",OFFSET('Water Data'!$I$27,0,10*ROW('Water Data'!I200)))</f>
        <v/>
      </c>
      <c r="CI206" s="369" t="str">
        <f ca="1">+IF(OFFSET('Water Data'!$I$28,0,10*ROW('Water Data'!I200))="","",OFFSET('Water Data'!$I$28,0,10*ROW('Water Data'!I200)))</f>
        <v/>
      </c>
      <c r="CJ206" s="369" t="str">
        <f ca="1">+IF(OFFSET('Water Data'!$I$29,0,10*ROW('Water Data'!I200))="","",OFFSET('Water Data'!$I$29,0,10*ROW('Water Data'!I200)))</f>
        <v/>
      </c>
      <c r="CK206" s="369" t="str">
        <f ca="1">+IF(OFFSET('Sanitation Data'!$D$28,0,10*ROW('Sanitation Data'!D200))="","",OFFSET('Sanitation Data'!$D$28,0,10*ROW('Sanitation Data'!D200)))</f>
        <v/>
      </c>
      <c r="CL206" s="369" t="str">
        <f ca="1">+IF(OFFSET('Sanitation Data'!$D$29,0,10*ROW('Sanitation Data'!D200))="","",OFFSET('Sanitation Data'!$D$29,0,10*ROW('Sanitation Data'!D200)))</f>
        <v/>
      </c>
      <c r="CM206" s="369" t="str">
        <f ca="1">+IF(OFFSET('Sanitation Data'!$D$30,0,10*ROW('Sanitation Data'!D200))="","",OFFSET('Sanitation Data'!$D$30,0,10*ROW('Sanitation Data'!D200)))</f>
        <v/>
      </c>
      <c r="CN206" s="369" t="str">
        <f ca="1">+IF(OFFSET('Sanitation Data'!$D$31,0,10*ROW('Sanitation Data'!D200))="","",OFFSET('Sanitation Data'!$D$31,0,10*ROW('Sanitation Data'!D200)))</f>
        <v/>
      </c>
      <c r="CO206" s="369" t="str">
        <f ca="1">+IF(OFFSET('Sanitation Data'!$D$32,0,10*ROW('Sanitation Data'!D200))="","",OFFSET('Sanitation Data'!$D$32,0,10*ROW('Sanitation Data'!D200)))</f>
        <v/>
      </c>
      <c r="CP206" s="369" t="str">
        <f ca="1">+IF(OFFSET('Sanitation Data'!$E$28,0,10*ROW('Sanitation Data'!E200))="","",OFFSET('Sanitation Data'!$E$28,0,10*ROW('Sanitation Data'!E200)))</f>
        <v/>
      </c>
      <c r="CQ206" s="369" t="str">
        <f ca="1">+IF(OFFSET('Sanitation Data'!$E$29,0,10*ROW('Sanitation Data'!E200))="","",OFFSET('Sanitation Data'!$E$29,0,10*ROW('Sanitation Data'!E200)))</f>
        <v/>
      </c>
      <c r="CR206" s="369" t="str">
        <f ca="1">+IF(OFFSET('Sanitation Data'!$E$30,0,10*ROW('Sanitation Data'!E200))="","",OFFSET('Sanitation Data'!$E$30,0,10*ROW('Sanitation Data'!E200)))</f>
        <v/>
      </c>
      <c r="CS206" s="369" t="str">
        <f ca="1">+IF(OFFSET('Sanitation Data'!$E$31,0,10*ROW('Sanitation Data'!E200))="","",OFFSET('Sanitation Data'!$E$31,0,10*ROW('Sanitation Data'!E200)))</f>
        <v/>
      </c>
      <c r="CT206" s="369" t="str">
        <f ca="1">+IF(OFFSET('Sanitation Data'!$E$32,0,10*ROW('Sanitation Data'!E200))="","",OFFSET('Sanitation Data'!$E$32,0,10*ROW('Sanitation Data'!E200)))</f>
        <v/>
      </c>
      <c r="CU206" s="369" t="str">
        <f ca="1">+IF(OFFSET('Sanitation Data'!$F$28,0,10*ROW('Sanitation Data'!F200))="","",OFFSET('Sanitation Data'!$F$28,0,10*ROW('Sanitation Data'!F200)))</f>
        <v/>
      </c>
      <c r="CV206" s="369" t="str">
        <f ca="1">+IF(OFFSET('Sanitation Data'!$F$29,0,10*ROW('Sanitation Data'!F200))="","",OFFSET('Sanitation Data'!$F$29,0,10*ROW('Sanitation Data'!F200)))</f>
        <v/>
      </c>
      <c r="CW206" s="369" t="str">
        <f ca="1">+IF(OFFSET('Sanitation Data'!$F$30,0,10*ROW('Sanitation Data'!F200))="","",OFFSET('Sanitation Data'!$F$30,0,10*ROW('Sanitation Data'!F200)))</f>
        <v/>
      </c>
      <c r="CX206" s="369" t="str">
        <f ca="1">+IF(OFFSET('Sanitation Data'!$F$31,0,10*ROW('Sanitation Data'!F200))="","",OFFSET('Sanitation Data'!$F$31,0,10*ROW('Sanitation Data'!F200)))</f>
        <v/>
      </c>
      <c r="CY206" s="369" t="str">
        <f ca="1">+IF(OFFSET('Sanitation Data'!$F$32,0,10*ROW('Sanitation Data'!F200))="","",OFFSET('Sanitation Data'!$F$32,0,10*ROW('Sanitation Data'!F200)))</f>
        <v/>
      </c>
      <c r="CZ206" s="369" t="str">
        <f ca="1">+IF(OFFSET('Sanitation Data'!$G$28,0,10*ROW('Sanitation Data'!G200))="","",OFFSET('Sanitation Data'!$G$28,0,10*ROW('Sanitation Data'!G200)))</f>
        <v/>
      </c>
      <c r="DA206" s="369" t="str">
        <f ca="1">+IF(OFFSET('Sanitation Data'!$G$29,0,10*ROW('Sanitation Data'!G200))="","",OFFSET('Sanitation Data'!$G$29,0,10*ROW('Sanitation Data'!G200)))</f>
        <v/>
      </c>
      <c r="DB206" s="369" t="str">
        <f ca="1">+IF(OFFSET('Sanitation Data'!$G$30,0,10*ROW('Sanitation Data'!G200))="","",OFFSET('Sanitation Data'!$G$30,0,10*ROW('Sanitation Data'!G200)))</f>
        <v/>
      </c>
      <c r="DC206" s="369" t="str">
        <f ca="1">+IF(OFFSET('Sanitation Data'!$G$31,0,10*ROW('Sanitation Data'!G200))="","",OFFSET('Sanitation Data'!$G$31,0,10*ROW('Sanitation Data'!G200)))</f>
        <v/>
      </c>
      <c r="DD206" s="369" t="str">
        <f ca="1">+IF(OFFSET('Sanitation Data'!$G$32,0,10*ROW('Sanitation Data'!G200))="","",OFFSET('Sanitation Data'!$G$32,0,10*ROW('Sanitation Data'!G200)))</f>
        <v/>
      </c>
      <c r="DE206" s="369" t="str">
        <f ca="1">+IF(OFFSET('Sanitation Data'!$H$28,0,10*ROW('Sanitation Data'!H200))="","",OFFSET('Sanitation Data'!$H$28,0,10*ROW('Sanitation Data'!H200)))</f>
        <v/>
      </c>
      <c r="DF206" s="369" t="str">
        <f ca="1">+IF(OFFSET('Sanitation Data'!$H$29,0,10*ROW('Sanitation Data'!H200))="","",OFFSET('Sanitation Data'!$H$29,0,10*ROW('Sanitation Data'!H200)))</f>
        <v/>
      </c>
      <c r="DG206" s="369" t="str">
        <f ca="1">+IF(OFFSET('Sanitation Data'!$H$30,0,10*ROW('Sanitation Data'!H200))="","",OFFSET('Sanitation Data'!$H$30,0,10*ROW('Sanitation Data'!H200)))</f>
        <v/>
      </c>
      <c r="DH206" s="369" t="str">
        <f ca="1">+IF(OFFSET('Sanitation Data'!$H$31,0,10*ROW('Sanitation Data'!H200))="","",OFFSET('Sanitation Data'!$H$31,0,10*ROW('Sanitation Data'!H200)))</f>
        <v/>
      </c>
      <c r="DI206" s="369" t="str">
        <f ca="1">+IF(OFFSET('Sanitation Data'!$H$32,0,10*ROW('Sanitation Data'!H200))="","",OFFSET('Sanitation Data'!$H$32,0,10*ROW('Sanitation Data'!H200)))</f>
        <v/>
      </c>
      <c r="DJ206" s="369" t="str">
        <f ca="1">+IF(OFFSET('Sanitation Data'!$I$28,0,10*ROW('Sanitation Data'!I200))="","",OFFSET('Sanitation Data'!$I$28,0,10*ROW('Sanitation Data'!I200)))</f>
        <v/>
      </c>
      <c r="DK206" s="369" t="str">
        <f ca="1">+IF(OFFSET('Sanitation Data'!$I$29,0,10*ROW('Sanitation Data'!I200))="","",OFFSET('Sanitation Data'!$I$29,0,10*ROW('Sanitation Data'!I200)))</f>
        <v/>
      </c>
      <c r="DL206" s="369" t="str">
        <f ca="1">+IF(OFFSET('Sanitation Data'!$I$30,0,10*ROW('Sanitation Data'!I200))="","",OFFSET('Sanitation Data'!$I$30,0,10*ROW('Sanitation Data'!I200)))</f>
        <v/>
      </c>
      <c r="DM206" s="369" t="str">
        <f ca="1">+IF(OFFSET('Sanitation Data'!$I$31,0,10*ROW('Sanitation Data'!I200))="","",OFFSET('Sanitation Data'!$I$31,0,10*ROW('Sanitation Data'!I200)))</f>
        <v/>
      </c>
      <c r="DN206" s="369" t="str">
        <f ca="1">+IF(OFFSET('Sanitation Data'!$I$32,0,10*ROW('Sanitation Data'!I200))="","",OFFSET('Sanitation Data'!$I$32,0,10*ROW('Sanitation Data'!I200)))</f>
        <v/>
      </c>
      <c r="DO206" s="369" t="str">
        <f ca="1">+IF(OFFSET('Hygiene Data'!$D$11,0,10*ROW('Hygiene Data'!D200))="","",OFFSET('Hygiene Data'!$D$11,0,10*ROW('Hygiene Data'!D200)))</f>
        <v/>
      </c>
      <c r="DP206" s="369" t="str">
        <f ca="1">+IF(OFFSET('Hygiene Data'!$D$12,0,10*ROW('Hygiene Data'!D200))="","",OFFSET('Hygiene Data'!$D$12,0,10*ROW('Hygiene Data'!D200)))</f>
        <v/>
      </c>
      <c r="DQ206" s="369" t="str">
        <f ca="1">+IF(OFFSET('Hygiene Data'!$D$13,0,10*ROW('Hygiene Data'!D200))="","",OFFSET('Hygiene Data'!$D$13,0,10*ROW('Hygiene Data'!D200)))</f>
        <v/>
      </c>
      <c r="DR206" s="369" t="str">
        <f ca="1">+IF(OFFSET('Hygiene Data'!$E$11,0,10*ROW('Hygiene Data'!E200))="","",OFFSET('Hygiene Data'!$E$11,0,10*ROW('Hygiene Data'!E200)))</f>
        <v/>
      </c>
      <c r="DS206" s="369" t="str">
        <f ca="1">+IF(OFFSET('Hygiene Data'!$E$12,0,10*ROW('Hygiene Data'!E200))="","",OFFSET('Hygiene Data'!$E$12,0,10*ROW('Hygiene Data'!E200)))</f>
        <v/>
      </c>
      <c r="DT206" s="369" t="str">
        <f ca="1">+IF(OFFSET('Hygiene Data'!$E$13,0,10*ROW('Hygiene Data'!E200))="","",OFFSET('Hygiene Data'!$E$13,0,10*ROW('Hygiene Data'!E200)))</f>
        <v/>
      </c>
      <c r="DU206" s="369" t="str">
        <f ca="1">+IF(OFFSET('Hygiene Data'!$F$11,0,10*ROW('Hygiene Data'!F200))="","",OFFSET('Hygiene Data'!$F$11,0,10*ROW('Hygiene Data'!F200)))</f>
        <v/>
      </c>
      <c r="DV206" s="369" t="str">
        <f ca="1">+IF(OFFSET('Hygiene Data'!$F$12,0,10*ROW('Hygiene Data'!F200))="","",OFFSET('Hygiene Data'!$F$12,0,10*ROW('Hygiene Data'!F200)))</f>
        <v/>
      </c>
      <c r="DW206" s="369" t="str">
        <f ca="1">+IF(OFFSET('Hygiene Data'!$F$13,0,10*ROW('Hygiene Data'!F200))="","",OFFSET('Hygiene Data'!$F$13,0,10*ROW('Hygiene Data'!F200)))</f>
        <v/>
      </c>
      <c r="DX206" s="369" t="str">
        <f ca="1">+IF(OFFSET('Hygiene Data'!$G$11,0,10*ROW('Hygiene Data'!G200))="","",OFFSET('Hygiene Data'!$G$11,0,10*ROW('Hygiene Data'!G200)))</f>
        <v/>
      </c>
      <c r="DY206" s="369" t="str">
        <f ca="1">+IF(OFFSET('Hygiene Data'!$G$12,0,10*ROW('Hygiene Data'!G200))="","",OFFSET('Hygiene Data'!$G$12,0,10*ROW('Hygiene Data'!G200)))</f>
        <v/>
      </c>
      <c r="DZ206" s="369" t="str">
        <f ca="1">+IF(OFFSET('Hygiene Data'!$G$13,0,10*ROW('Hygiene Data'!G200))="","",OFFSET('Hygiene Data'!$G$13,0,10*ROW('Hygiene Data'!G200)))</f>
        <v/>
      </c>
      <c r="EA206" s="369" t="str">
        <f ca="1">+IF(OFFSET('Hygiene Data'!$H$11,0,10*ROW('Hygiene Data'!H200))="","",OFFSET('Hygiene Data'!$H$11,0,10*ROW('Hygiene Data'!H200)))</f>
        <v/>
      </c>
      <c r="EB206" s="369" t="str">
        <f ca="1">+IF(OFFSET('Hygiene Data'!$H$12,0,10*ROW('Hygiene Data'!H200))="","",OFFSET('Hygiene Data'!$H$12,0,10*ROW('Hygiene Data'!H200)))</f>
        <v/>
      </c>
      <c r="EC206" s="369" t="str">
        <f ca="1">+IF(OFFSET('Hygiene Data'!$H$13,0,10*ROW('Hygiene Data'!H200))="","",OFFSET('Hygiene Data'!$H$13,0,10*ROW('Hygiene Data'!H200)))</f>
        <v/>
      </c>
      <c r="ED206" s="369" t="str">
        <f ca="1">+IF(OFFSET('Hygiene Data'!$I$11,0,10*ROW('Hygiene Data'!I200))="","",OFFSET('Hygiene Data'!$I$11,0,10*ROW('Hygiene Data'!I200)))</f>
        <v/>
      </c>
      <c r="EE206" s="369" t="str">
        <f ca="1">+IF(OFFSET('Hygiene Data'!$I$12,0,10*ROW('Hygiene Data'!I200))="","",OFFSET('Hygiene Data'!$I$12,0,10*ROW('Hygiene Data'!I200)))</f>
        <v/>
      </c>
      <c r="EF206" s="369" t="str">
        <f ca="1">+IF(OFFSET('Hygiene Data'!$I$13,0,10*ROW('Hygiene Data'!I200))="","",OFFSET('Hygiene Data'!$I$13,0,10*ROW('Hygiene Data'!I200)))</f>
        <v/>
      </c>
    </row>
    <row r="207" spans="1:136" x14ac:dyDescent="0.25">
      <c r="A207" s="478" t="str">
        <f ca="1">+IF(OFFSET('Water Data'!$B$2,0,10*ROW('Water Data'!E201))="","",OFFSET('Water Data'!$B$2,0,10*ROW('Water Data'!E201)))</f>
        <v/>
      </c>
      <c r="B207" s="47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5" t="str">
        <f t="shared" ca="1" si="3"/>
        <v/>
      </c>
      <c r="D207" s="50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9" t="str">
        <f ca="1">+IF(OFFSET('Water Data'!$D$27,0,10*ROW('Water Data'!D201))="","",OFFSET('Water Data'!$D$27,0,10*ROW('Water Data'!D201)))</f>
        <v/>
      </c>
      <c r="BT207" s="369" t="str">
        <f ca="1">+IF(OFFSET('Water Data'!$D$28,0,10*ROW('Water Data'!D201))="","",OFFSET('Water Data'!$D$28,0,10*ROW('Water Data'!D201)))</f>
        <v/>
      </c>
      <c r="BU207" s="369" t="str">
        <f ca="1">+IF(OFFSET('Water Data'!$D$29,0,10*ROW('Water Data'!D201))="","",OFFSET('Water Data'!$D$29,0,10*ROW('Water Data'!D201)))</f>
        <v/>
      </c>
      <c r="BV207" s="369" t="str">
        <f ca="1">+IF(OFFSET('Water Data'!$E$27,0,10*ROW('Water Data'!E201))="","",OFFSET('Water Data'!$E$27,0,10*ROW('Water Data'!E201)))</f>
        <v/>
      </c>
      <c r="BW207" s="369" t="str">
        <f ca="1">+IF(OFFSET('Water Data'!$E$28,0,10*ROW('Water Data'!E201))="","",OFFSET('Water Data'!$E$28,0,10*ROW('Water Data'!E201)))</f>
        <v/>
      </c>
      <c r="BX207" s="369" t="str">
        <f ca="1">+IF(OFFSET('Water Data'!$E$29,0,10*ROW('Water Data'!E201))="","",OFFSET('Water Data'!$E$29,0,10*ROW('Water Data'!E201)))</f>
        <v/>
      </c>
      <c r="BY207" s="369" t="str">
        <f ca="1">+IF(OFFSET('Water Data'!$F$27,0,10*ROW('Water Data'!F201))="","",OFFSET('Water Data'!$F$27,0,10*ROW('Water Data'!F201)))</f>
        <v/>
      </c>
      <c r="BZ207" s="369" t="str">
        <f ca="1">+IF(OFFSET('Water Data'!$F$28,0,10*ROW('Water Data'!F201))="","",OFFSET('Water Data'!$F$28,0,10*ROW('Water Data'!F201)))</f>
        <v/>
      </c>
      <c r="CA207" s="369" t="str">
        <f ca="1">+IF(OFFSET('Water Data'!$F$29,0,10*ROW('Water Data'!F201))="","",OFFSET('Water Data'!$F$29,0,10*ROW('Water Data'!F201)))</f>
        <v/>
      </c>
      <c r="CB207" s="369" t="str">
        <f ca="1">+IF(OFFSET('Water Data'!$G$27,0,10*ROW('Water Data'!G201))="","",OFFSET('Water Data'!$G$27,0,10*ROW('Water Data'!G201)))</f>
        <v/>
      </c>
      <c r="CC207" s="369" t="str">
        <f ca="1">+IF(OFFSET('Water Data'!$G$28,0,10*ROW('Water Data'!G201))="","",OFFSET('Water Data'!$G$28,0,10*ROW('Water Data'!G201)))</f>
        <v/>
      </c>
      <c r="CD207" s="369" t="str">
        <f ca="1">+IF(OFFSET('Water Data'!$G$29,0,10*ROW('Water Data'!G201))="","",OFFSET('Water Data'!$G$29,0,10*ROW('Water Data'!G201)))</f>
        <v/>
      </c>
      <c r="CE207" s="369" t="str">
        <f ca="1">+IF(OFFSET('Water Data'!$H$27,0,10*ROW('Water Data'!H201))="","",OFFSET('Water Data'!$H$27,0,10*ROW('Water Data'!H201)))</f>
        <v/>
      </c>
      <c r="CF207" s="369" t="str">
        <f ca="1">+IF(OFFSET('Water Data'!$H$28,0,10*ROW('Water Data'!H201))="","",OFFSET('Water Data'!$H$28,0,10*ROW('Water Data'!H201)))</f>
        <v/>
      </c>
      <c r="CG207" s="369" t="str">
        <f ca="1">+IF(OFFSET('Water Data'!$H$29,0,10*ROW('Water Data'!H201))="","",OFFSET('Water Data'!$H$29,0,10*ROW('Water Data'!H201)))</f>
        <v/>
      </c>
      <c r="CH207" s="369" t="str">
        <f ca="1">+IF(OFFSET('Water Data'!$I$27,0,10*ROW('Water Data'!I201))="","",OFFSET('Water Data'!$I$27,0,10*ROW('Water Data'!I201)))</f>
        <v/>
      </c>
      <c r="CI207" s="369" t="str">
        <f ca="1">+IF(OFFSET('Water Data'!$I$28,0,10*ROW('Water Data'!I201))="","",OFFSET('Water Data'!$I$28,0,10*ROW('Water Data'!I201)))</f>
        <v/>
      </c>
      <c r="CJ207" s="369" t="str">
        <f ca="1">+IF(OFFSET('Water Data'!$I$29,0,10*ROW('Water Data'!I201))="","",OFFSET('Water Data'!$I$29,0,10*ROW('Water Data'!I201)))</f>
        <v/>
      </c>
      <c r="CK207" s="369" t="str">
        <f ca="1">+IF(OFFSET('Sanitation Data'!$D$28,0,10*ROW('Sanitation Data'!D201))="","",OFFSET('Sanitation Data'!$D$28,0,10*ROW('Sanitation Data'!D201)))</f>
        <v/>
      </c>
      <c r="CL207" s="369" t="str">
        <f ca="1">+IF(OFFSET('Sanitation Data'!$D$29,0,10*ROW('Sanitation Data'!D201))="","",OFFSET('Sanitation Data'!$D$29,0,10*ROW('Sanitation Data'!D201)))</f>
        <v/>
      </c>
      <c r="CM207" s="369" t="str">
        <f ca="1">+IF(OFFSET('Sanitation Data'!$D$30,0,10*ROW('Sanitation Data'!D201))="","",OFFSET('Sanitation Data'!$D$30,0,10*ROW('Sanitation Data'!D201)))</f>
        <v/>
      </c>
      <c r="CN207" s="369" t="str">
        <f ca="1">+IF(OFFSET('Sanitation Data'!$D$31,0,10*ROW('Sanitation Data'!D201))="","",OFFSET('Sanitation Data'!$D$31,0,10*ROW('Sanitation Data'!D201)))</f>
        <v/>
      </c>
      <c r="CO207" s="369" t="str">
        <f ca="1">+IF(OFFSET('Sanitation Data'!$D$32,0,10*ROW('Sanitation Data'!D201))="","",OFFSET('Sanitation Data'!$D$32,0,10*ROW('Sanitation Data'!D201)))</f>
        <v/>
      </c>
      <c r="CP207" s="369" t="str">
        <f ca="1">+IF(OFFSET('Sanitation Data'!$E$28,0,10*ROW('Sanitation Data'!E201))="","",OFFSET('Sanitation Data'!$E$28,0,10*ROW('Sanitation Data'!E201)))</f>
        <v/>
      </c>
      <c r="CQ207" s="369" t="str">
        <f ca="1">+IF(OFFSET('Sanitation Data'!$E$29,0,10*ROW('Sanitation Data'!E201))="","",OFFSET('Sanitation Data'!$E$29,0,10*ROW('Sanitation Data'!E201)))</f>
        <v/>
      </c>
      <c r="CR207" s="369" t="str">
        <f ca="1">+IF(OFFSET('Sanitation Data'!$E$30,0,10*ROW('Sanitation Data'!E201))="","",OFFSET('Sanitation Data'!$E$30,0,10*ROW('Sanitation Data'!E201)))</f>
        <v/>
      </c>
      <c r="CS207" s="369" t="str">
        <f ca="1">+IF(OFFSET('Sanitation Data'!$E$31,0,10*ROW('Sanitation Data'!E201))="","",OFFSET('Sanitation Data'!$E$31,0,10*ROW('Sanitation Data'!E201)))</f>
        <v/>
      </c>
      <c r="CT207" s="369" t="str">
        <f ca="1">+IF(OFFSET('Sanitation Data'!$E$32,0,10*ROW('Sanitation Data'!E201))="","",OFFSET('Sanitation Data'!$E$32,0,10*ROW('Sanitation Data'!E201)))</f>
        <v/>
      </c>
      <c r="CU207" s="369" t="str">
        <f ca="1">+IF(OFFSET('Sanitation Data'!$F$28,0,10*ROW('Sanitation Data'!F201))="","",OFFSET('Sanitation Data'!$F$28,0,10*ROW('Sanitation Data'!F201)))</f>
        <v/>
      </c>
      <c r="CV207" s="369" t="str">
        <f ca="1">+IF(OFFSET('Sanitation Data'!$F$29,0,10*ROW('Sanitation Data'!F201))="","",OFFSET('Sanitation Data'!$F$29,0,10*ROW('Sanitation Data'!F201)))</f>
        <v/>
      </c>
      <c r="CW207" s="369" t="str">
        <f ca="1">+IF(OFFSET('Sanitation Data'!$F$30,0,10*ROW('Sanitation Data'!F201))="","",OFFSET('Sanitation Data'!$F$30,0,10*ROW('Sanitation Data'!F201)))</f>
        <v/>
      </c>
      <c r="CX207" s="369" t="str">
        <f ca="1">+IF(OFFSET('Sanitation Data'!$F$31,0,10*ROW('Sanitation Data'!F201))="","",OFFSET('Sanitation Data'!$F$31,0,10*ROW('Sanitation Data'!F201)))</f>
        <v/>
      </c>
      <c r="CY207" s="369" t="str">
        <f ca="1">+IF(OFFSET('Sanitation Data'!$F$32,0,10*ROW('Sanitation Data'!F201))="","",OFFSET('Sanitation Data'!$F$32,0,10*ROW('Sanitation Data'!F201)))</f>
        <v/>
      </c>
      <c r="CZ207" s="369" t="str">
        <f ca="1">+IF(OFFSET('Sanitation Data'!$G$28,0,10*ROW('Sanitation Data'!G201))="","",OFFSET('Sanitation Data'!$G$28,0,10*ROW('Sanitation Data'!G201)))</f>
        <v/>
      </c>
      <c r="DA207" s="369" t="str">
        <f ca="1">+IF(OFFSET('Sanitation Data'!$G$29,0,10*ROW('Sanitation Data'!G201))="","",OFFSET('Sanitation Data'!$G$29,0,10*ROW('Sanitation Data'!G201)))</f>
        <v/>
      </c>
      <c r="DB207" s="369" t="str">
        <f ca="1">+IF(OFFSET('Sanitation Data'!$G$30,0,10*ROW('Sanitation Data'!G201))="","",OFFSET('Sanitation Data'!$G$30,0,10*ROW('Sanitation Data'!G201)))</f>
        <v/>
      </c>
      <c r="DC207" s="369" t="str">
        <f ca="1">+IF(OFFSET('Sanitation Data'!$G$31,0,10*ROW('Sanitation Data'!G201))="","",OFFSET('Sanitation Data'!$G$31,0,10*ROW('Sanitation Data'!G201)))</f>
        <v/>
      </c>
      <c r="DD207" s="369" t="str">
        <f ca="1">+IF(OFFSET('Sanitation Data'!$G$32,0,10*ROW('Sanitation Data'!G201))="","",OFFSET('Sanitation Data'!$G$32,0,10*ROW('Sanitation Data'!G201)))</f>
        <v/>
      </c>
      <c r="DE207" s="369" t="str">
        <f ca="1">+IF(OFFSET('Sanitation Data'!$H$28,0,10*ROW('Sanitation Data'!H201))="","",OFFSET('Sanitation Data'!$H$28,0,10*ROW('Sanitation Data'!H201)))</f>
        <v/>
      </c>
      <c r="DF207" s="369" t="str">
        <f ca="1">+IF(OFFSET('Sanitation Data'!$H$29,0,10*ROW('Sanitation Data'!H201))="","",OFFSET('Sanitation Data'!$H$29,0,10*ROW('Sanitation Data'!H201)))</f>
        <v/>
      </c>
      <c r="DG207" s="369" t="str">
        <f ca="1">+IF(OFFSET('Sanitation Data'!$H$30,0,10*ROW('Sanitation Data'!H201))="","",OFFSET('Sanitation Data'!$H$30,0,10*ROW('Sanitation Data'!H201)))</f>
        <v/>
      </c>
      <c r="DH207" s="369" t="str">
        <f ca="1">+IF(OFFSET('Sanitation Data'!$H$31,0,10*ROW('Sanitation Data'!H201))="","",OFFSET('Sanitation Data'!$H$31,0,10*ROW('Sanitation Data'!H201)))</f>
        <v/>
      </c>
      <c r="DI207" s="369" t="str">
        <f ca="1">+IF(OFFSET('Sanitation Data'!$H$32,0,10*ROW('Sanitation Data'!H201))="","",OFFSET('Sanitation Data'!$H$32,0,10*ROW('Sanitation Data'!H201)))</f>
        <v/>
      </c>
      <c r="DJ207" s="369" t="str">
        <f ca="1">+IF(OFFSET('Sanitation Data'!$I$28,0,10*ROW('Sanitation Data'!I201))="","",OFFSET('Sanitation Data'!$I$28,0,10*ROW('Sanitation Data'!I201)))</f>
        <v/>
      </c>
      <c r="DK207" s="369" t="str">
        <f ca="1">+IF(OFFSET('Sanitation Data'!$I$29,0,10*ROW('Sanitation Data'!I201))="","",OFFSET('Sanitation Data'!$I$29,0,10*ROW('Sanitation Data'!I201)))</f>
        <v/>
      </c>
      <c r="DL207" s="369" t="str">
        <f ca="1">+IF(OFFSET('Sanitation Data'!$I$30,0,10*ROW('Sanitation Data'!I201))="","",OFFSET('Sanitation Data'!$I$30,0,10*ROW('Sanitation Data'!I201)))</f>
        <v/>
      </c>
      <c r="DM207" s="369" t="str">
        <f ca="1">+IF(OFFSET('Sanitation Data'!$I$31,0,10*ROW('Sanitation Data'!I201))="","",OFFSET('Sanitation Data'!$I$31,0,10*ROW('Sanitation Data'!I201)))</f>
        <v/>
      </c>
      <c r="DN207" s="369" t="str">
        <f ca="1">+IF(OFFSET('Sanitation Data'!$I$32,0,10*ROW('Sanitation Data'!I201))="","",OFFSET('Sanitation Data'!$I$32,0,10*ROW('Sanitation Data'!I201)))</f>
        <v/>
      </c>
      <c r="DO207" s="369" t="str">
        <f ca="1">+IF(OFFSET('Hygiene Data'!$D$11,0,10*ROW('Hygiene Data'!D201))="","",OFFSET('Hygiene Data'!$D$11,0,10*ROW('Hygiene Data'!D201)))</f>
        <v/>
      </c>
      <c r="DP207" s="369" t="str">
        <f ca="1">+IF(OFFSET('Hygiene Data'!$D$12,0,10*ROW('Hygiene Data'!D201))="","",OFFSET('Hygiene Data'!$D$12,0,10*ROW('Hygiene Data'!D201)))</f>
        <v/>
      </c>
      <c r="DQ207" s="369" t="str">
        <f ca="1">+IF(OFFSET('Hygiene Data'!$D$13,0,10*ROW('Hygiene Data'!D201))="","",OFFSET('Hygiene Data'!$D$13,0,10*ROW('Hygiene Data'!D201)))</f>
        <v/>
      </c>
      <c r="DR207" s="369" t="str">
        <f ca="1">+IF(OFFSET('Hygiene Data'!$E$11,0,10*ROW('Hygiene Data'!E201))="","",OFFSET('Hygiene Data'!$E$11,0,10*ROW('Hygiene Data'!E201)))</f>
        <v/>
      </c>
      <c r="DS207" s="369" t="str">
        <f ca="1">+IF(OFFSET('Hygiene Data'!$E$12,0,10*ROW('Hygiene Data'!E201))="","",OFFSET('Hygiene Data'!$E$12,0,10*ROW('Hygiene Data'!E201)))</f>
        <v/>
      </c>
      <c r="DT207" s="369" t="str">
        <f ca="1">+IF(OFFSET('Hygiene Data'!$E$13,0,10*ROW('Hygiene Data'!E201))="","",OFFSET('Hygiene Data'!$E$13,0,10*ROW('Hygiene Data'!E201)))</f>
        <v/>
      </c>
      <c r="DU207" s="369" t="str">
        <f ca="1">+IF(OFFSET('Hygiene Data'!$F$11,0,10*ROW('Hygiene Data'!F201))="","",OFFSET('Hygiene Data'!$F$11,0,10*ROW('Hygiene Data'!F201)))</f>
        <v/>
      </c>
      <c r="DV207" s="369" t="str">
        <f ca="1">+IF(OFFSET('Hygiene Data'!$F$12,0,10*ROW('Hygiene Data'!F201))="","",OFFSET('Hygiene Data'!$F$12,0,10*ROW('Hygiene Data'!F201)))</f>
        <v/>
      </c>
      <c r="DW207" s="369" t="str">
        <f ca="1">+IF(OFFSET('Hygiene Data'!$F$13,0,10*ROW('Hygiene Data'!F201))="","",OFFSET('Hygiene Data'!$F$13,0,10*ROW('Hygiene Data'!F201)))</f>
        <v/>
      </c>
      <c r="DX207" s="369" t="str">
        <f ca="1">+IF(OFFSET('Hygiene Data'!$G$11,0,10*ROW('Hygiene Data'!G201))="","",OFFSET('Hygiene Data'!$G$11,0,10*ROW('Hygiene Data'!G201)))</f>
        <v/>
      </c>
      <c r="DY207" s="369" t="str">
        <f ca="1">+IF(OFFSET('Hygiene Data'!$G$12,0,10*ROW('Hygiene Data'!G201))="","",OFFSET('Hygiene Data'!$G$12,0,10*ROW('Hygiene Data'!G201)))</f>
        <v/>
      </c>
      <c r="DZ207" s="369" t="str">
        <f ca="1">+IF(OFFSET('Hygiene Data'!$G$13,0,10*ROW('Hygiene Data'!G201))="","",OFFSET('Hygiene Data'!$G$13,0,10*ROW('Hygiene Data'!G201)))</f>
        <v/>
      </c>
      <c r="EA207" s="369" t="str">
        <f ca="1">+IF(OFFSET('Hygiene Data'!$H$11,0,10*ROW('Hygiene Data'!H201))="","",OFFSET('Hygiene Data'!$H$11,0,10*ROW('Hygiene Data'!H201)))</f>
        <v/>
      </c>
      <c r="EB207" s="369" t="str">
        <f ca="1">+IF(OFFSET('Hygiene Data'!$H$12,0,10*ROW('Hygiene Data'!H201))="","",OFFSET('Hygiene Data'!$H$12,0,10*ROW('Hygiene Data'!H201)))</f>
        <v/>
      </c>
      <c r="EC207" s="369" t="str">
        <f ca="1">+IF(OFFSET('Hygiene Data'!$H$13,0,10*ROW('Hygiene Data'!H201))="","",OFFSET('Hygiene Data'!$H$13,0,10*ROW('Hygiene Data'!H201)))</f>
        <v/>
      </c>
      <c r="ED207" s="369" t="str">
        <f ca="1">+IF(OFFSET('Hygiene Data'!$I$11,0,10*ROW('Hygiene Data'!I201))="","",OFFSET('Hygiene Data'!$I$11,0,10*ROW('Hygiene Data'!I201)))</f>
        <v/>
      </c>
      <c r="EE207" s="369" t="str">
        <f ca="1">+IF(OFFSET('Hygiene Data'!$I$12,0,10*ROW('Hygiene Data'!I201))="","",OFFSET('Hygiene Data'!$I$12,0,10*ROW('Hygiene Data'!I201)))</f>
        <v/>
      </c>
      <c r="EF207" s="369" t="str">
        <f ca="1">+IF(OFFSET('Hygiene Data'!$I$13,0,10*ROW('Hygiene Data'!I201))="","",OFFSET('Hygiene Data'!$I$13,0,10*ROW('Hygiene Data'!I201)))</f>
        <v/>
      </c>
    </row>
    <row r="208" spans="1:136" s="368" customFormat="1" x14ac:dyDescent="0.25">
      <c r="BA208" s="486"/>
    </row>
    <row r="209" spans="53:53" s="368" customFormat="1" x14ac:dyDescent="0.25">
      <c r="BA209" s="486"/>
    </row>
    <row r="210" spans="53:53" s="368" customFormat="1" x14ac:dyDescent="0.25">
      <c r="BA210" s="486"/>
    </row>
    <row r="211" spans="53:53" s="368" customFormat="1" x14ac:dyDescent="0.25">
      <c r="BA211" s="486"/>
    </row>
    <row r="212" spans="53:53" s="368" customFormat="1" x14ac:dyDescent="0.25">
      <c r="BA212" s="486"/>
    </row>
    <row r="213" spans="53:53" s="368" customFormat="1" x14ac:dyDescent="0.25">
      <c r="BA213" s="486"/>
    </row>
    <row r="214" spans="53:53" s="368" customFormat="1" x14ac:dyDescent="0.25">
      <c r="BA214" s="486"/>
    </row>
    <row r="215" spans="53:53" s="368" customFormat="1" x14ac:dyDescent="0.25">
      <c r="BA215" s="486"/>
    </row>
    <row r="216" spans="53:53" s="368" customFormat="1" x14ac:dyDescent="0.25">
      <c r="BA216" s="486"/>
    </row>
    <row r="217" spans="53:53" s="368" customFormat="1" x14ac:dyDescent="0.25">
      <c r="BA217" s="486"/>
    </row>
    <row r="218" spans="53:53" s="368" customFormat="1" x14ac:dyDescent="0.25">
      <c r="BA218" s="486"/>
    </row>
    <row r="219" spans="53:53" s="368" customFormat="1" x14ac:dyDescent="0.25">
      <c r="BA219" s="486"/>
    </row>
    <row r="220" spans="53:53" s="368" customFormat="1" x14ac:dyDescent="0.25">
      <c r="BA220" s="486"/>
    </row>
    <row r="221" spans="53:53" s="368" customFormat="1" x14ac:dyDescent="0.25">
      <c r="BA221" s="486"/>
    </row>
    <row r="222" spans="53:53" s="368" customFormat="1" x14ac:dyDescent="0.25">
      <c r="BA222" s="486"/>
    </row>
    <row r="223" spans="53:53" s="368" customFormat="1" x14ac:dyDescent="0.25">
      <c r="BA223" s="486"/>
    </row>
    <row r="224" spans="53:53" s="368" customFormat="1" x14ac:dyDescent="0.25">
      <c r="BA224" s="486"/>
    </row>
    <row r="225" spans="53:53" s="368" customFormat="1" x14ac:dyDescent="0.25">
      <c r="BA225" s="486"/>
    </row>
    <row r="226" spans="53:53" s="368" customFormat="1" x14ac:dyDescent="0.25">
      <c r="BA226" s="486"/>
    </row>
    <row r="227" spans="53:53" s="368" customFormat="1" x14ac:dyDescent="0.25">
      <c r="BA227" s="486"/>
    </row>
    <row r="228" spans="53:53" s="368" customFormat="1" x14ac:dyDescent="0.25">
      <c r="BA228" s="486"/>
    </row>
    <row r="229" spans="53:53" s="368" customFormat="1" x14ac:dyDescent="0.25">
      <c r="BA229" s="486"/>
    </row>
    <row r="230" spans="53:53" s="368" customFormat="1" x14ac:dyDescent="0.25">
      <c r="BA230" s="486"/>
    </row>
    <row r="231" spans="53:53" s="368" customFormat="1" x14ac:dyDescent="0.25">
      <c r="BA231" s="486"/>
    </row>
    <row r="232" spans="53:53" s="368" customFormat="1" x14ac:dyDescent="0.25">
      <c r="BA232" s="486"/>
    </row>
    <row r="233" spans="53:53" s="368" customFormat="1" x14ac:dyDescent="0.25">
      <c r="BA233" s="486"/>
    </row>
    <row r="234" spans="53:53" s="368" customFormat="1" x14ac:dyDescent="0.25">
      <c r="BA234" s="486"/>
    </row>
    <row r="235" spans="53:53" s="368" customFormat="1" x14ac:dyDescent="0.25">
      <c r="BA235" s="486"/>
    </row>
    <row r="236" spans="53:53" s="368" customFormat="1" x14ac:dyDescent="0.25">
      <c r="BA236" s="486"/>
    </row>
    <row r="237" spans="53:53" s="368" customFormat="1" x14ac:dyDescent="0.25">
      <c r="BA237" s="486"/>
    </row>
    <row r="238" spans="53:53" s="368" customFormat="1" x14ac:dyDescent="0.25">
      <c r="BA238" s="486"/>
    </row>
    <row r="239" spans="53:53" s="368" customFormat="1" x14ac:dyDescent="0.25">
      <c r="BA239" s="486"/>
    </row>
    <row r="240" spans="53:53" s="368" customFormat="1" x14ac:dyDescent="0.25">
      <c r="BA240" s="486"/>
    </row>
    <row r="241" spans="53:53" s="368" customFormat="1" x14ac:dyDescent="0.25">
      <c r="BA241" s="486"/>
    </row>
    <row r="242" spans="53:53" s="368" customFormat="1" x14ac:dyDescent="0.25">
      <c r="BA242" s="486"/>
    </row>
    <row r="243" spans="53:53" s="368" customFormat="1" x14ac:dyDescent="0.25">
      <c r="BA243" s="486"/>
    </row>
    <row r="244" spans="53:53" s="368" customFormat="1" x14ac:dyDescent="0.25">
      <c r="BA244" s="486"/>
    </row>
    <row r="245" spans="53:53" s="368" customFormat="1" x14ac:dyDescent="0.25">
      <c r="BA245" s="486"/>
    </row>
    <row r="246" spans="53:53" s="368" customFormat="1" x14ac:dyDescent="0.25">
      <c r="BA246" s="486"/>
    </row>
    <row r="247" spans="53:53" s="368" customFormat="1" x14ac:dyDescent="0.25">
      <c r="BA247" s="486"/>
    </row>
    <row r="248" spans="53:53" s="368" customFormat="1" x14ac:dyDescent="0.25">
      <c r="BA248" s="486"/>
    </row>
    <row r="249" spans="53:53" s="368" customFormat="1" x14ac:dyDescent="0.25">
      <c r="BA249" s="486"/>
    </row>
    <row r="250" spans="53:53" s="368" customFormat="1" x14ac:dyDescent="0.25">
      <c r="BA250" s="486"/>
    </row>
    <row r="251" spans="53:53" s="368" customFormat="1" x14ac:dyDescent="0.25">
      <c r="BA251" s="486"/>
    </row>
    <row r="252" spans="53:53" s="368" customFormat="1" x14ac:dyDescent="0.25">
      <c r="BA252" s="486"/>
    </row>
    <row r="253" spans="53:53" s="368" customFormat="1" x14ac:dyDescent="0.25">
      <c r="BA253" s="486"/>
    </row>
    <row r="254" spans="53:53" s="368" customFormat="1" x14ac:dyDescent="0.25">
      <c r="BA254" s="486"/>
    </row>
    <row r="255" spans="53:53" s="368" customFormat="1" x14ac:dyDescent="0.25">
      <c r="BA255" s="486"/>
    </row>
    <row r="256" spans="53:53" s="368" customFormat="1" x14ac:dyDescent="0.25">
      <c r="BA256" s="486"/>
    </row>
    <row r="257" spans="53:53" s="368" customFormat="1" x14ac:dyDescent="0.25">
      <c r="BA257" s="486"/>
    </row>
    <row r="258" spans="53:53" s="368" customFormat="1" x14ac:dyDescent="0.25">
      <c r="BA258" s="486"/>
    </row>
    <row r="259" spans="53:53" s="368" customFormat="1" x14ac:dyDescent="0.25">
      <c r="BA259" s="486"/>
    </row>
    <row r="260" spans="53:53" s="368" customFormat="1" x14ac:dyDescent="0.25">
      <c r="BA260" s="486"/>
    </row>
    <row r="261" spans="53:53" s="368" customFormat="1" x14ac:dyDescent="0.25">
      <c r="BA261" s="486"/>
    </row>
    <row r="262" spans="53:53" s="368" customFormat="1" x14ac:dyDescent="0.25">
      <c r="BA262" s="486"/>
    </row>
    <row r="263" spans="53:53" s="368" customFormat="1" x14ac:dyDescent="0.25">
      <c r="BA263" s="486"/>
    </row>
    <row r="264" spans="53:53" s="368" customFormat="1" x14ac:dyDescent="0.25">
      <c r="BA264" s="486"/>
    </row>
    <row r="265" spans="53:53" s="368" customFormat="1" x14ac:dyDescent="0.25">
      <c r="BA265" s="486"/>
    </row>
    <row r="266" spans="53:53" s="368" customFormat="1" x14ac:dyDescent="0.25">
      <c r="BA266" s="486"/>
    </row>
    <row r="267" spans="53:53" s="368" customFormat="1" x14ac:dyDescent="0.25">
      <c r="BA267" s="486"/>
    </row>
    <row r="268" spans="53:53" s="368" customFormat="1" x14ac:dyDescent="0.25">
      <c r="BA268" s="486"/>
    </row>
    <row r="269" spans="53:53" s="368" customFormat="1" x14ac:dyDescent="0.25">
      <c r="BA269" s="486"/>
    </row>
    <row r="270" spans="53:53" s="368" customFormat="1" x14ac:dyDescent="0.25">
      <c r="BA270" s="486"/>
    </row>
    <row r="271" spans="53:53" s="368" customFormat="1" x14ac:dyDescent="0.25">
      <c r="BA271" s="486"/>
    </row>
    <row r="272" spans="53:53" s="368" customFormat="1" x14ac:dyDescent="0.25">
      <c r="BA272" s="486"/>
    </row>
    <row r="273" spans="53:53" s="368" customFormat="1" x14ac:dyDescent="0.25">
      <c r="BA273" s="486"/>
    </row>
    <row r="274" spans="53:53" s="368" customFormat="1" x14ac:dyDescent="0.25">
      <c r="BA274" s="486"/>
    </row>
    <row r="275" spans="53:53" s="368" customFormat="1" x14ac:dyDescent="0.25">
      <c r="BA275" s="486"/>
    </row>
    <row r="276" spans="53:53" s="368" customFormat="1" x14ac:dyDescent="0.25">
      <c r="BA276" s="486"/>
    </row>
    <row r="277" spans="53:53" s="368" customFormat="1" x14ac:dyDescent="0.25">
      <c r="BA277" s="486"/>
    </row>
    <row r="278" spans="53:53" s="368" customFormat="1" x14ac:dyDescent="0.25">
      <c r="BA278" s="486"/>
    </row>
    <row r="279" spans="53:53" s="368" customFormat="1" x14ac:dyDescent="0.25">
      <c r="BA279" s="486"/>
    </row>
    <row r="280" spans="53:53" s="368" customFormat="1" x14ac:dyDescent="0.25">
      <c r="BA280" s="486"/>
    </row>
    <row r="281" spans="53:53" s="368" customFormat="1" x14ac:dyDescent="0.25">
      <c r="BA281" s="486"/>
    </row>
    <row r="282" spans="53:53" s="368" customFormat="1" x14ac:dyDescent="0.25">
      <c r="BA282" s="486"/>
    </row>
    <row r="283" spans="53:53" s="368" customFormat="1" x14ac:dyDescent="0.25">
      <c r="BA283" s="486"/>
    </row>
    <row r="284" spans="53:53" s="368" customFormat="1" x14ac:dyDescent="0.25">
      <c r="BA284" s="486"/>
    </row>
    <row r="285" spans="53:53" s="368" customFormat="1" x14ac:dyDescent="0.25">
      <c r="BA285" s="486"/>
    </row>
    <row r="286" spans="53:53" s="368" customFormat="1" x14ac:dyDescent="0.25">
      <c r="BA286" s="486"/>
    </row>
    <row r="287" spans="53:53" s="368" customFormat="1" x14ac:dyDescent="0.25">
      <c r="BA287" s="486"/>
    </row>
    <row r="288" spans="53:53" s="368" customFormat="1" x14ac:dyDescent="0.25">
      <c r="BA288" s="486"/>
    </row>
    <row r="289" spans="53:53" s="368" customFormat="1" x14ac:dyDescent="0.25">
      <c r="BA289" s="486"/>
    </row>
    <row r="290" spans="53:53" s="368" customFormat="1" x14ac:dyDescent="0.25">
      <c r="BA290" s="486"/>
    </row>
    <row r="291" spans="53:53" s="368" customFormat="1" x14ac:dyDescent="0.25">
      <c r="BA291" s="486"/>
    </row>
    <row r="292" spans="53:53" s="368" customFormat="1" x14ac:dyDescent="0.25">
      <c r="BA292" s="486"/>
    </row>
    <row r="293" spans="53:53" s="368" customFormat="1" x14ac:dyDescent="0.25">
      <c r="BA293" s="486"/>
    </row>
    <row r="294" spans="53:53" s="368" customFormat="1" x14ac:dyDescent="0.25">
      <c r="BA294" s="486"/>
    </row>
    <row r="295" spans="53:53" s="368" customFormat="1" x14ac:dyDescent="0.25">
      <c r="BA295" s="486"/>
    </row>
    <row r="296" spans="53:53" s="368" customFormat="1" x14ac:dyDescent="0.25">
      <c r="BA296" s="486"/>
    </row>
    <row r="297" spans="53:53" s="368" customFormat="1" x14ac:dyDescent="0.25">
      <c r="BA297" s="486"/>
    </row>
    <row r="298" spans="53:53" s="368" customFormat="1" x14ac:dyDescent="0.25">
      <c r="BA298" s="486"/>
    </row>
    <row r="299" spans="53:53" s="368" customFormat="1" x14ac:dyDescent="0.25">
      <c r="BA299" s="486"/>
    </row>
    <row r="300" spans="53:53" s="368" customFormat="1" x14ac:dyDescent="0.25">
      <c r="BA300" s="486"/>
    </row>
    <row r="301" spans="53:53" s="368" customFormat="1" x14ac:dyDescent="0.25">
      <c r="BA301" s="486"/>
    </row>
    <row r="302" spans="53:53" s="368" customFormat="1" x14ac:dyDescent="0.25">
      <c r="BA302" s="486"/>
    </row>
    <row r="303" spans="53:53" s="368" customFormat="1" x14ac:dyDescent="0.25">
      <c r="BA303" s="486"/>
    </row>
    <row r="304" spans="53:53" s="368" customFormat="1" x14ac:dyDescent="0.25">
      <c r="BA304" s="486"/>
    </row>
    <row r="305" spans="53:53" s="368" customFormat="1" x14ac:dyDescent="0.25">
      <c r="BA305" s="486"/>
    </row>
    <row r="306" spans="53:53" s="368" customFormat="1" x14ac:dyDescent="0.25">
      <c r="BA306" s="486"/>
    </row>
    <row r="307" spans="53:53" s="368" customFormat="1" x14ac:dyDescent="0.25">
      <c r="BA307" s="486"/>
    </row>
    <row r="308" spans="53:53" s="368" customFormat="1" x14ac:dyDescent="0.25">
      <c r="BA308" s="486"/>
    </row>
    <row r="309" spans="53:53" s="368" customFormat="1" x14ac:dyDescent="0.25">
      <c r="BA309" s="486"/>
    </row>
    <row r="310" spans="53:53" s="368" customFormat="1" x14ac:dyDescent="0.25">
      <c r="BA310" s="486"/>
    </row>
    <row r="311" spans="53:53" s="368" customFormat="1" x14ac:dyDescent="0.25">
      <c r="BA311" s="486"/>
    </row>
    <row r="312" spans="53:53" s="368" customFormat="1" x14ac:dyDescent="0.25">
      <c r="BA312" s="486"/>
    </row>
    <row r="313" spans="53:53" s="368" customFormat="1" x14ac:dyDescent="0.25">
      <c r="BA313" s="486"/>
    </row>
    <row r="314" spans="53:53" s="368" customFormat="1" x14ac:dyDescent="0.25">
      <c r="BA314" s="486"/>
    </row>
    <row r="315" spans="53:53" s="368" customFormat="1" x14ac:dyDescent="0.25">
      <c r="BA315" s="486"/>
    </row>
    <row r="316" spans="53:53" s="368" customFormat="1" x14ac:dyDescent="0.25">
      <c r="BA316" s="486"/>
    </row>
    <row r="317" spans="53:53" s="368" customFormat="1" x14ac:dyDescent="0.25">
      <c r="BA317" s="486"/>
    </row>
    <row r="318" spans="53:53" s="368" customFormat="1" x14ac:dyDescent="0.25">
      <c r="BA318" s="486"/>
    </row>
    <row r="319" spans="53:53" s="368" customFormat="1" x14ac:dyDescent="0.25">
      <c r="BA319" s="486"/>
    </row>
    <row r="320" spans="53:53" s="368" customFormat="1" x14ac:dyDescent="0.25">
      <c r="BA320" s="486"/>
    </row>
    <row r="321" spans="53:53" s="368" customFormat="1" x14ac:dyDescent="0.25">
      <c r="BA321" s="486"/>
    </row>
    <row r="322" spans="53:53" s="368" customFormat="1" x14ac:dyDescent="0.25">
      <c r="BA322" s="486"/>
    </row>
    <row r="323" spans="53:53" s="368" customFormat="1" x14ac:dyDescent="0.25">
      <c r="BA323" s="486"/>
    </row>
    <row r="324" spans="53:53" s="368" customFormat="1" x14ac:dyDescent="0.25">
      <c r="BA324" s="486"/>
    </row>
    <row r="325" spans="53:53" s="368" customFormat="1" x14ac:dyDescent="0.25">
      <c r="BA325" s="486"/>
    </row>
    <row r="326" spans="53:53" s="368" customFormat="1" x14ac:dyDescent="0.25">
      <c r="BA326" s="486"/>
    </row>
    <row r="327" spans="53:53" s="368" customFormat="1" x14ac:dyDescent="0.25">
      <c r="BA327" s="486"/>
    </row>
    <row r="328" spans="53:53" s="368" customFormat="1" x14ac:dyDescent="0.25">
      <c r="BA328" s="486"/>
    </row>
    <row r="329" spans="53:53" s="368" customFormat="1" x14ac:dyDescent="0.25">
      <c r="BA329" s="486"/>
    </row>
    <row r="330" spans="53:53" s="368" customFormat="1" x14ac:dyDescent="0.25">
      <c r="BA330" s="486"/>
    </row>
    <row r="331" spans="53:53" s="368" customFormat="1" x14ac:dyDescent="0.25">
      <c r="BA331" s="486"/>
    </row>
    <row r="332" spans="53:53" s="368" customFormat="1" x14ac:dyDescent="0.25">
      <c r="BA332" s="486"/>
    </row>
    <row r="333" spans="53:53" s="368" customFormat="1" x14ac:dyDescent="0.25">
      <c r="BA333" s="486"/>
    </row>
    <row r="334" spans="53:53" s="368" customFormat="1" x14ac:dyDescent="0.25">
      <c r="BA334" s="486"/>
    </row>
    <row r="335" spans="53:53" s="368" customFormat="1" x14ac:dyDescent="0.25">
      <c r="BA335" s="486"/>
    </row>
    <row r="336" spans="53:53" s="368" customFormat="1" x14ac:dyDescent="0.25">
      <c r="BA336" s="486"/>
    </row>
    <row r="337" spans="53:53" s="368" customFormat="1" x14ac:dyDescent="0.25">
      <c r="BA337" s="486"/>
    </row>
    <row r="338" spans="53:53" s="368" customFormat="1" x14ac:dyDescent="0.25">
      <c r="BA338" s="486"/>
    </row>
    <row r="339" spans="53:53" s="368" customFormat="1" x14ac:dyDescent="0.25">
      <c r="BA339" s="486"/>
    </row>
    <row r="340" spans="53:53" s="368" customFormat="1" x14ac:dyDescent="0.25">
      <c r="BA340" s="486"/>
    </row>
    <row r="341" spans="53:53" s="368" customFormat="1" x14ac:dyDescent="0.25">
      <c r="BA341" s="486"/>
    </row>
    <row r="342" spans="53:53" s="368" customFormat="1" x14ac:dyDescent="0.25">
      <c r="BA342" s="486"/>
    </row>
    <row r="343" spans="53:53" s="368" customFormat="1" x14ac:dyDescent="0.25">
      <c r="BA343" s="486"/>
    </row>
    <row r="344" spans="53:53" s="368" customFormat="1" x14ac:dyDescent="0.25">
      <c r="BA344" s="486"/>
    </row>
    <row r="345" spans="53:53" s="368" customFormat="1" x14ac:dyDescent="0.25">
      <c r="BA345" s="486"/>
    </row>
    <row r="346" spans="53:53" s="368" customFormat="1" x14ac:dyDescent="0.25">
      <c r="BA346" s="486"/>
    </row>
    <row r="347" spans="53:53" s="368" customFormat="1" x14ac:dyDescent="0.25">
      <c r="BA347" s="486"/>
    </row>
    <row r="348" spans="53:53" s="368" customFormat="1" x14ac:dyDescent="0.25">
      <c r="BA348" s="486"/>
    </row>
    <row r="349" spans="53:53" s="368" customFormat="1" x14ac:dyDescent="0.25">
      <c r="BA349" s="486"/>
    </row>
    <row r="350" spans="53:53" s="368" customFormat="1" x14ac:dyDescent="0.25">
      <c r="BA350" s="486"/>
    </row>
    <row r="351" spans="53:53" s="368" customFormat="1" x14ac:dyDescent="0.25">
      <c r="BA351" s="486"/>
    </row>
    <row r="352" spans="53:53" s="368" customFormat="1" x14ac:dyDescent="0.25">
      <c r="BA352" s="486"/>
    </row>
    <row r="353" spans="53:53" s="368" customFormat="1" x14ac:dyDescent="0.25">
      <c r="BA353" s="486"/>
    </row>
    <row r="354" spans="53:53" s="368" customFormat="1" x14ac:dyDescent="0.25">
      <c r="BA354" s="486"/>
    </row>
    <row r="355" spans="53:53" s="368" customFormat="1" x14ac:dyDescent="0.25">
      <c r="BA355" s="486"/>
    </row>
    <row r="356" spans="53:53" s="368" customFormat="1" x14ac:dyDescent="0.25">
      <c r="BA356" s="486"/>
    </row>
    <row r="357" spans="53:53" s="368" customFormat="1" x14ac:dyDescent="0.25">
      <c r="BA357" s="486"/>
    </row>
    <row r="358" spans="53:53" s="368" customFormat="1" x14ac:dyDescent="0.25">
      <c r="BA358" s="486"/>
    </row>
    <row r="359" spans="53:53" s="368" customFormat="1" x14ac:dyDescent="0.25">
      <c r="BA359" s="486"/>
    </row>
    <row r="360" spans="53:53" s="368" customFormat="1" x14ac:dyDescent="0.25">
      <c r="BA360" s="486"/>
    </row>
    <row r="361" spans="53:53" s="368" customFormat="1" x14ac:dyDescent="0.25">
      <c r="BA361" s="486"/>
    </row>
    <row r="362" spans="53:53" s="368" customFormat="1" x14ac:dyDescent="0.25">
      <c r="BA362" s="486"/>
    </row>
    <row r="363" spans="53:53" s="368" customFormat="1" x14ac:dyDescent="0.25">
      <c r="BA363" s="486"/>
    </row>
    <row r="364" spans="53:53" s="368" customFormat="1" x14ac:dyDescent="0.25">
      <c r="BA364" s="486"/>
    </row>
    <row r="365" spans="53:53" s="368" customFormat="1" x14ac:dyDescent="0.25">
      <c r="BA365" s="486"/>
    </row>
    <row r="366" spans="53:53" s="368" customFormat="1" x14ac:dyDescent="0.25">
      <c r="BA366" s="486"/>
    </row>
    <row r="367" spans="53:53" s="368" customFormat="1" x14ac:dyDescent="0.25">
      <c r="BA367" s="486"/>
    </row>
    <row r="368" spans="53:53" s="368" customFormat="1" x14ac:dyDescent="0.25">
      <c r="BA368" s="486"/>
    </row>
    <row r="369" spans="53:53" s="368" customFormat="1" x14ac:dyDescent="0.25">
      <c r="BA369" s="486"/>
    </row>
    <row r="370" spans="53:53" s="368" customFormat="1" x14ac:dyDescent="0.25">
      <c r="BA370" s="486"/>
    </row>
    <row r="371" spans="53:53" s="368" customFormat="1" x14ac:dyDescent="0.25">
      <c r="BA371" s="486"/>
    </row>
    <row r="372" spans="53:53" s="368" customFormat="1" x14ac:dyDescent="0.25">
      <c r="BA372" s="486"/>
    </row>
    <row r="373" spans="53:53" s="368" customFormat="1" x14ac:dyDescent="0.25">
      <c r="BA373" s="486"/>
    </row>
    <row r="374" spans="53:53" s="368" customFormat="1" x14ac:dyDescent="0.25">
      <c r="BA374" s="486"/>
    </row>
    <row r="375" spans="53:53" s="368" customFormat="1" x14ac:dyDescent="0.25">
      <c r="BA375" s="486"/>
    </row>
    <row r="376" spans="53:53" s="368" customFormat="1" x14ac:dyDescent="0.25">
      <c r="BA376" s="486"/>
    </row>
    <row r="377" spans="53:53" s="368" customFormat="1" x14ac:dyDescent="0.25">
      <c r="BA377" s="486"/>
    </row>
    <row r="378" spans="53:53" s="368" customFormat="1" x14ac:dyDescent="0.25">
      <c r="BA378" s="486"/>
    </row>
    <row r="379" spans="53:53" s="368" customFormat="1" x14ac:dyDescent="0.25">
      <c r="BA379" s="486"/>
    </row>
    <row r="380" spans="53:53" s="368" customFormat="1" x14ac:dyDescent="0.25">
      <c r="BA380" s="486"/>
    </row>
    <row r="381" spans="53:53" s="368" customFormat="1" x14ac:dyDescent="0.25">
      <c r="BA381" s="486"/>
    </row>
    <row r="382" spans="53:53" s="368" customFormat="1" x14ac:dyDescent="0.25">
      <c r="BA382" s="486"/>
    </row>
    <row r="383" spans="53:53" s="368" customFormat="1" x14ac:dyDescent="0.25">
      <c r="BA383" s="486"/>
    </row>
    <row r="384" spans="53:53" s="368" customFormat="1" x14ac:dyDescent="0.25">
      <c r="BA384" s="486"/>
    </row>
    <row r="385" spans="53:53" s="368" customFormat="1" x14ac:dyDescent="0.25">
      <c r="BA385" s="486"/>
    </row>
    <row r="386" spans="53:53" s="368" customFormat="1" x14ac:dyDescent="0.25">
      <c r="BA386" s="486"/>
    </row>
    <row r="387" spans="53:53" s="368" customFormat="1" x14ac:dyDescent="0.25">
      <c r="BA387" s="486"/>
    </row>
    <row r="388" spans="53:53" s="368" customFormat="1" x14ac:dyDescent="0.25">
      <c r="BA388" s="486"/>
    </row>
    <row r="389" spans="53:53" s="368" customFormat="1" x14ac:dyDescent="0.25">
      <c r="BA389" s="486"/>
    </row>
    <row r="390" spans="53:53" s="368" customFormat="1" x14ac:dyDescent="0.25">
      <c r="BA390" s="486"/>
    </row>
    <row r="391" spans="53:53" s="368" customFormat="1" x14ac:dyDescent="0.25">
      <c r="BA391" s="486"/>
    </row>
    <row r="392" spans="53:53" s="368" customFormat="1" x14ac:dyDescent="0.25">
      <c r="BA392" s="486"/>
    </row>
    <row r="393" spans="53:53" s="368" customFormat="1" x14ac:dyDescent="0.25">
      <c r="BA393" s="486"/>
    </row>
    <row r="394" spans="53:53" s="368" customFormat="1" x14ac:dyDescent="0.25">
      <c r="BA394" s="486"/>
    </row>
    <row r="395" spans="53:53" s="368" customFormat="1" x14ac:dyDescent="0.25">
      <c r="BA395" s="486"/>
    </row>
    <row r="396" spans="53:53" s="368" customFormat="1" x14ac:dyDescent="0.25">
      <c r="BA396" s="486"/>
    </row>
    <row r="397" spans="53:53" s="368" customFormat="1" x14ac:dyDescent="0.25">
      <c r="BA397" s="486"/>
    </row>
    <row r="398" spans="53:53" s="368" customFormat="1" x14ac:dyDescent="0.25">
      <c r="BA398" s="486"/>
    </row>
    <row r="399" spans="53:53" s="368" customFormat="1" x14ac:dyDescent="0.25">
      <c r="BA399" s="486"/>
    </row>
    <row r="400" spans="53:53" s="368" customFormat="1" x14ac:dyDescent="0.25">
      <c r="BA400" s="486"/>
    </row>
    <row r="401" spans="53:53" s="368" customFormat="1" x14ac:dyDescent="0.25">
      <c r="BA401" s="486"/>
    </row>
    <row r="402" spans="53:53" s="368" customFormat="1" x14ac:dyDescent="0.25">
      <c r="BA402" s="486"/>
    </row>
    <row r="403" spans="53:53" s="368" customFormat="1" x14ac:dyDescent="0.25">
      <c r="BA403" s="486"/>
    </row>
    <row r="404" spans="53:53" s="368" customFormat="1" x14ac:dyDescent="0.25">
      <c r="BA404" s="486"/>
    </row>
    <row r="405" spans="53:53" s="368" customFormat="1" x14ac:dyDescent="0.25">
      <c r="BA405" s="486"/>
    </row>
    <row r="406" spans="53:53" s="368" customFormat="1" x14ac:dyDescent="0.25">
      <c r="BA406" s="486"/>
    </row>
    <row r="407" spans="53:53" s="368" customFormat="1" x14ac:dyDescent="0.25">
      <c r="BA407" s="486"/>
    </row>
    <row r="408" spans="53:53" s="368" customFormat="1" x14ac:dyDescent="0.25">
      <c r="BA408" s="486"/>
    </row>
    <row r="409" spans="53:53" s="368" customFormat="1" x14ac:dyDescent="0.25">
      <c r="BA409" s="486"/>
    </row>
    <row r="410" spans="53:53" s="368" customFormat="1" x14ac:dyDescent="0.25">
      <c r="BA410" s="486"/>
    </row>
    <row r="411" spans="53:53" s="368" customFormat="1" x14ac:dyDescent="0.25">
      <c r="BA411" s="486"/>
    </row>
    <row r="412" spans="53:53" s="368" customFormat="1" x14ac:dyDescent="0.25">
      <c r="BA412" s="486"/>
    </row>
    <row r="413" spans="53:53" s="368" customFormat="1" x14ac:dyDescent="0.25">
      <c r="BA413" s="486"/>
    </row>
    <row r="414" spans="53:53" s="368" customFormat="1" x14ac:dyDescent="0.25">
      <c r="BA414" s="486"/>
    </row>
    <row r="415" spans="53:53" s="368" customFormat="1" x14ac:dyDescent="0.25">
      <c r="BA415" s="486"/>
    </row>
    <row r="416" spans="53:53" s="368" customFormat="1" x14ac:dyDescent="0.25">
      <c r="BA416" s="486"/>
    </row>
    <row r="417" spans="53:53" s="368" customFormat="1" x14ac:dyDescent="0.25">
      <c r="BA417" s="486"/>
    </row>
    <row r="418" spans="53:53" s="368" customFormat="1" x14ac:dyDescent="0.25">
      <c r="BA418" s="486"/>
    </row>
    <row r="419" spans="53:53" s="368" customFormat="1" x14ac:dyDescent="0.25">
      <c r="BA419" s="486"/>
    </row>
    <row r="420" spans="53:53" s="368" customFormat="1" x14ac:dyDescent="0.25">
      <c r="BA420" s="486"/>
    </row>
    <row r="421" spans="53:53" s="368" customFormat="1" x14ac:dyDescent="0.25">
      <c r="BA421" s="486"/>
    </row>
    <row r="422" spans="53:53" s="368" customFormat="1" x14ac:dyDescent="0.25">
      <c r="BA422" s="486"/>
    </row>
    <row r="423" spans="53:53" s="368" customFormat="1" x14ac:dyDescent="0.25">
      <c r="BA423" s="486"/>
    </row>
    <row r="424" spans="53:53" s="368" customFormat="1" x14ac:dyDescent="0.25">
      <c r="BA424" s="486"/>
    </row>
    <row r="425" spans="53:53" s="368" customFormat="1" x14ac:dyDescent="0.25">
      <c r="BA425" s="486"/>
    </row>
    <row r="426" spans="53:53" s="368" customFormat="1" x14ac:dyDescent="0.25">
      <c r="BA426" s="486"/>
    </row>
    <row r="427" spans="53:53" s="368" customFormat="1" x14ac:dyDescent="0.25">
      <c r="BA427" s="486"/>
    </row>
    <row r="428" spans="53:53" s="368" customFormat="1" x14ac:dyDescent="0.25">
      <c r="BA428" s="486"/>
    </row>
    <row r="429" spans="53:53" s="368" customFormat="1" x14ac:dyDescent="0.25">
      <c r="BA429" s="486"/>
    </row>
    <row r="430" spans="53:53" s="368" customFormat="1" x14ac:dyDescent="0.25">
      <c r="BA430" s="486"/>
    </row>
    <row r="431" spans="53:53" s="368" customFormat="1" x14ac:dyDescent="0.25">
      <c r="BA431" s="486"/>
    </row>
    <row r="432" spans="53:53" s="368" customFormat="1" x14ac:dyDescent="0.25">
      <c r="BA432" s="486"/>
    </row>
    <row r="433" spans="53:53" s="368" customFormat="1" x14ac:dyDescent="0.25">
      <c r="BA433" s="486"/>
    </row>
    <row r="434" spans="53:53" s="368" customFormat="1" x14ac:dyDescent="0.25">
      <c r="BA434" s="486"/>
    </row>
    <row r="435" spans="53:53" s="368" customFormat="1" x14ac:dyDescent="0.25">
      <c r="BA435" s="486"/>
    </row>
    <row r="436" spans="53:53" s="368" customFormat="1" x14ac:dyDescent="0.25">
      <c r="BA436" s="486"/>
    </row>
    <row r="437" spans="53:53" s="368" customFormat="1" x14ac:dyDescent="0.25">
      <c r="BA437" s="486"/>
    </row>
    <row r="438" spans="53:53" s="368" customFormat="1" x14ac:dyDescent="0.25">
      <c r="BA438" s="486"/>
    </row>
    <row r="439" spans="53:53" s="368" customFormat="1" x14ac:dyDescent="0.25">
      <c r="BA439" s="486"/>
    </row>
    <row r="440" spans="53:53" s="368" customFormat="1" x14ac:dyDescent="0.25">
      <c r="BA440" s="486"/>
    </row>
    <row r="441" spans="53:53" s="368" customFormat="1" x14ac:dyDescent="0.25">
      <c r="BA441" s="486"/>
    </row>
    <row r="442" spans="53:53" s="368" customFormat="1" x14ac:dyDescent="0.25">
      <c r="BA442" s="486"/>
    </row>
    <row r="443" spans="53:53" s="368" customFormat="1" x14ac:dyDescent="0.25">
      <c r="BA443" s="486"/>
    </row>
    <row r="444" spans="53:53" s="368" customFormat="1" x14ac:dyDescent="0.25">
      <c r="BA444" s="486"/>
    </row>
    <row r="445" spans="53:53" s="368" customFormat="1" x14ac:dyDescent="0.25">
      <c r="BA445" s="486"/>
    </row>
    <row r="446" spans="53:53" s="368" customFormat="1" x14ac:dyDescent="0.25">
      <c r="BA446" s="486"/>
    </row>
    <row r="447" spans="53:53" s="368" customFormat="1" x14ac:dyDescent="0.25">
      <c r="BA447" s="486"/>
    </row>
    <row r="448" spans="53:53" s="368" customFormat="1" x14ac:dyDescent="0.25">
      <c r="BA448" s="486"/>
    </row>
    <row r="449" spans="53:53" s="368" customFormat="1" x14ac:dyDescent="0.25">
      <c r="BA449" s="486"/>
    </row>
    <row r="450" spans="53:53" s="368" customFormat="1" x14ac:dyDescent="0.25">
      <c r="BA450" s="486"/>
    </row>
    <row r="451" spans="53:53" s="368" customFormat="1" x14ac:dyDescent="0.25">
      <c r="BA451" s="486"/>
    </row>
    <row r="452" spans="53:53" s="368" customFormat="1" x14ac:dyDescent="0.25">
      <c r="BA452" s="486"/>
    </row>
    <row r="453" spans="53:53" s="368" customFormat="1" x14ac:dyDescent="0.25">
      <c r="BA453" s="486"/>
    </row>
    <row r="454" spans="53:53" s="368" customFormat="1" x14ac:dyDescent="0.25">
      <c r="BA454" s="486"/>
    </row>
    <row r="455" spans="53:53" s="368" customFormat="1" x14ac:dyDescent="0.25">
      <c r="BA455" s="486"/>
    </row>
    <row r="456" spans="53:53" s="368" customFormat="1" x14ac:dyDescent="0.25">
      <c r="BA456" s="486"/>
    </row>
    <row r="457" spans="53:53" s="368" customFormat="1" x14ac:dyDescent="0.25">
      <c r="BA457" s="486"/>
    </row>
    <row r="458" spans="53:53" s="368" customFormat="1" x14ac:dyDescent="0.25">
      <c r="BA458" s="486"/>
    </row>
    <row r="459" spans="53:53" s="368" customFormat="1" x14ac:dyDescent="0.25">
      <c r="BA459" s="486"/>
    </row>
    <row r="460" spans="53:53" s="368" customFormat="1" x14ac:dyDescent="0.25">
      <c r="BA460" s="486"/>
    </row>
    <row r="461" spans="53:53" s="368" customFormat="1" x14ac:dyDescent="0.25">
      <c r="BA461" s="486"/>
    </row>
    <row r="462" spans="53:53" s="368" customFormat="1" x14ac:dyDescent="0.25">
      <c r="BA462" s="486"/>
    </row>
    <row r="463" spans="53:53" s="368" customFormat="1" x14ac:dyDescent="0.25">
      <c r="BA463" s="486"/>
    </row>
    <row r="464" spans="53:53" s="368" customFormat="1" x14ac:dyDescent="0.25">
      <c r="BA464" s="486"/>
    </row>
    <row r="465" spans="53:53" s="368" customFormat="1" x14ac:dyDescent="0.25">
      <c r="BA465" s="486"/>
    </row>
    <row r="466" spans="53:53" s="368" customFormat="1" x14ac:dyDescent="0.25">
      <c r="BA466" s="486"/>
    </row>
    <row r="467" spans="53:53" s="368" customFormat="1" x14ac:dyDescent="0.25">
      <c r="BA467" s="486"/>
    </row>
    <row r="468" spans="53:53" s="368" customFormat="1" x14ac:dyDescent="0.25">
      <c r="BA468" s="486"/>
    </row>
    <row r="469" spans="53:53" s="368" customFormat="1" x14ac:dyDescent="0.25">
      <c r="BA469" s="486"/>
    </row>
    <row r="470" spans="53:53" s="368" customFormat="1" x14ac:dyDescent="0.25">
      <c r="BA470" s="486"/>
    </row>
    <row r="471" spans="53:53" s="368" customFormat="1" x14ac:dyDescent="0.25">
      <c r="BA471" s="486"/>
    </row>
    <row r="472" spans="53:53" s="368" customFormat="1" x14ac:dyDescent="0.25">
      <c r="BA472" s="486"/>
    </row>
    <row r="473" spans="53:53" s="368" customFormat="1" x14ac:dyDescent="0.25">
      <c r="BA473" s="486"/>
    </row>
    <row r="474" spans="53:53" s="368" customFormat="1" x14ac:dyDescent="0.25">
      <c r="BA474" s="486"/>
    </row>
    <row r="475" spans="53:53" s="368" customFormat="1" x14ac:dyDescent="0.25">
      <c r="BA475" s="486"/>
    </row>
    <row r="476" spans="53:53" s="368" customFormat="1" x14ac:dyDescent="0.25">
      <c r="BA476" s="486"/>
    </row>
    <row r="477" spans="53:53" s="368" customFormat="1" x14ac:dyDescent="0.25">
      <c r="BA477" s="486"/>
    </row>
    <row r="478" spans="53:53" s="368" customFormat="1" x14ac:dyDescent="0.25">
      <c r="BA478" s="486"/>
    </row>
    <row r="479" spans="53:53" s="368" customFormat="1" x14ac:dyDescent="0.25">
      <c r="BA479" s="486"/>
    </row>
    <row r="480" spans="53:53" s="368" customFormat="1" x14ac:dyDescent="0.25">
      <c r="BA480" s="486"/>
    </row>
    <row r="481" spans="53:53" s="368" customFormat="1" x14ac:dyDescent="0.25">
      <c r="BA481" s="486"/>
    </row>
    <row r="482" spans="53:53" s="368" customFormat="1" x14ac:dyDescent="0.25">
      <c r="BA482" s="486"/>
    </row>
    <row r="483" spans="53:53" s="368" customFormat="1" x14ac:dyDescent="0.25">
      <c r="BA483" s="486"/>
    </row>
    <row r="484" spans="53:53" s="368" customFormat="1" x14ac:dyDescent="0.25">
      <c r="BA484" s="486"/>
    </row>
    <row r="485" spans="53:53" s="368" customFormat="1" x14ac:dyDescent="0.25">
      <c r="BA485" s="486"/>
    </row>
    <row r="486" spans="53:53" s="368" customFormat="1" x14ac:dyDescent="0.25">
      <c r="BA486" s="486"/>
    </row>
    <row r="487" spans="53:53" s="368" customFormat="1" x14ac:dyDescent="0.25">
      <c r="BA487" s="486"/>
    </row>
    <row r="488" spans="53:53" s="368" customFormat="1" x14ac:dyDescent="0.25">
      <c r="BA488" s="486"/>
    </row>
    <row r="489" spans="53:53" s="368" customFormat="1" x14ac:dyDescent="0.25">
      <c r="BA489" s="486"/>
    </row>
    <row r="490" spans="53:53" s="368" customFormat="1" x14ac:dyDescent="0.25">
      <c r="BA490" s="486"/>
    </row>
    <row r="491" spans="53:53" s="368" customFormat="1" x14ac:dyDescent="0.25">
      <c r="BA491" s="486"/>
    </row>
    <row r="492" spans="53:53" s="368" customFormat="1" x14ac:dyDescent="0.25">
      <c r="BA492" s="486"/>
    </row>
    <row r="493" spans="53:53" s="368" customFormat="1" x14ac:dyDescent="0.25">
      <c r="BA493" s="486"/>
    </row>
    <row r="494" spans="53:53" s="368" customFormat="1" x14ac:dyDescent="0.25">
      <c r="BA494" s="486"/>
    </row>
    <row r="495" spans="53:53" s="368" customFormat="1" x14ac:dyDescent="0.25">
      <c r="BA495" s="486"/>
    </row>
    <row r="496" spans="53:53" s="368" customFormat="1" x14ac:dyDescent="0.25">
      <c r="BA496" s="486"/>
    </row>
    <row r="497" spans="53:53" s="368" customFormat="1" x14ac:dyDescent="0.25">
      <c r="BA497" s="486"/>
    </row>
    <row r="498" spans="53:53" s="368" customFormat="1" x14ac:dyDescent="0.25">
      <c r="BA498" s="486"/>
    </row>
    <row r="499" spans="53:53" s="368" customFormat="1" x14ac:dyDescent="0.25">
      <c r="BA499" s="486"/>
    </row>
    <row r="500" spans="53:53" s="368" customFormat="1" x14ac:dyDescent="0.25">
      <c r="BA500" s="486"/>
    </row>
    <row r="501" spans="53:53" s="368" customFormat="1" x14ac:dyDescent="0.25">
      <c r="BA501" s="486"/>
    </row>
    <row r="502" spans="53:53" s="368" customFormat="1" x14ac:dyDescent="0.25">
      <c r="BA502" s="486"/>
    </row>
    <row r="503" spans="53:53" s="368" customFormat="1" x14ac:dyDescent="0.25">
      <c r="BA503" s="486"/>
    </row>
    <row r="504" spans="53:53" s="368" customFormat="1" x14ac:dyDescent="0.25">
      <c r="BA504" s="486"/>
    </row>
    <row r="505" spans="53:53" s="368" customFormat="1" x14ac:dyDescent="0.25">
      <c r="BA505" s="486"/>
    </row>
    <row r="506" spans="53:53" s="368" customFormat="1" x14ac:dyDescent="0.25">
      <c r="BA506" s="486"/>
    </row>
    <row r="507" spans="53:53" s="368" customFormat="1" x14ac:dyDescent="0.25">
      <c r="BA507" s="486"/>
    </row>
    <row r="508" spans="53:53" s="368" customFormat="1" x14ac:dyDescent="0.25">
      <c r="BA508" s="486"/>
    </row>
    <row r="509" spans="53:53" s="368" customFormat="1" x14ac:dyDescent="0.25">
      <c r="BA509" s="486"/>
    </row>
    <row r="510" spans="53:53" s="368" customFormat="1" x14ac:dyDescent="0.25">
      <c r="BA510" s="486"/>
    </row>
    <row r="511" spans="53:53" s="368" customFormat="1" x14ac:dyDescent="0.25">
      <c r="BA511" s="486"/>
    </row>
    <row r="512" spans="53:53" s="368" customFormat="1" x14ac:dyDescent="0.25">
      <c r="BA512" s="486"/>
    </row>
    <row r="513" spans="53:53" s="368" customFormat="1" x14ac:dyDescent="0.25">
      <c r="BA513" s="486"/>
    </row>
    <row r="514" spans="53:53" s="368" customFormat="1" x14ac:dyDescent="0.25">
      <c r="BA514" s="486"/>
    </row>
    <row r="515" spans="53:53" s="368" customFormat="1" x14ac:dyDescent="0.25">
      <c r="BA515" s="486"/>
    </row>
    <row r="516" spans="53:53" s="368" customFormat="1" x14ac:dyDescent="0.25">
      <c r="BA516" s="486"/>
    </row>
    <row r="517" spans="53:53" s="368" customFormat="1" x14ac:dyDescent="0.25">
      <c r="BA517" s="486"/>
    </row>
    <row r="518" spans="53:53" s="368" customFormat="1" x14ac:dyDescent="0.25">
      <c r="BA518" s="486"/>
    </row>
    <row r="519" spans="53:53" s="368" customFormat="1" x14ac:dyDescent="0.25">
      <c r="BA519" s="486"/>
    </row>
    <row r="520" spans="53:53" s="368" customFormat="1" x14ac:dyDescent="0.25">
      <c r="BA520" s="486"/>
    </row>
    <row r="521" spans="53:53" s="368" customFormat="1" x14ac:dyDescent="0.25">
      <c r="BA521" s="486"/>
    </row>
    <row r="522" spans="53:53" s="368" customFormat="1" x14ac:dyDescent="0.25">
      <c r="BA522" s="486"/>
    </row>
    <row r="523" spans="53:53" s="368" customFormat="1" x14ac:dyDescent="0.25">
      <c r="BA523" s="486"/>
    </row>
    <row r="524" spans="53:53" s="368" customFormat="1" x14ac:dyDescent="0.25">
      <c r="BA524" s="486"/>
    </row>
    <row r="525" spans="53:53" s="368" customFormat="1" x14ac:dyDescent="0.25">
      <c r="BA525" s="486"/>
    </row>
    <row r="526" spans="53:53" s="368" customFormat="1" x14ac:dyDescent="0.25">
      <c r="BA526" s="486"/>
    </row>
    <row r="527" spans="53:53" s="368" customFormat="1" x14ac:dyDescent="0.25">
      <c r="BA527" s="486"/>
    </row>
    <row r="528" spans="53:53" s="368" customFormat="1" x14ac:dyDescent="0.25">
      <c r="BA528" s="486"/>
    </row>
    <row r="529" spans="53:53" s="368" customFormat="1" x14ac:dyDescent="0.25">
      <c r="BA529" s="486"/>
    </row>
    <row r="530" spans="53:53" s="368" customFormat="1" x14ac:dyDescent="0.25">
      <c r="BA530" s="486"/>
    </row>
    <row r="531" spans="53:53" s="368" customFormat="1" x14ac:dyDescent="0.25">
      <c r="BA531" s="486"/>
    </row>
    <row r="532" spans="53:53" s="368" customFormat="1" x14ac:dyDescent="0.25">
      <c r="BA532" s="486"/>
    </row>
    <row r="533" spans="53:53" s="368" customFormat="1" x14ac:dyDescent="0.25">
      <c r="BA533" s="486"/>
    </row>
    <row r="534" spans="53:53" s="368" customFormat="1" x14ac:dyDescent="0.25">
      <c r="BA534" s="486"/>
    </row>
    <row r="535" spans="53:53" s="368" customFormat="1" x14ac:dyDescent="0.25">
      <c r="BA535" s="486"/>
    </row>
    <row r="536" spans="53:53" s="368" customFormat="1" x14ac:dyDescent="0.25">
      <c r="BA536" s="486"/>
    </row>
    <row r="537" spans="53:53" s="368" customFormat="1" x14ac:dyDescent="0.25">
      <c r="BA537" s="486"/>
    </row>
    <row r="538" spans="53:53" s="368" customFormat="1" x14ac:dyDescent="0.25">
      <c r="BA538" s="486"/>
    </row>
    <row r="539" spans="53:53" s="368" customFormat="1" x14ac:dyDescent="0.25">
      <c r="BA539" s="486"/>
    </row>
    <row r="540" spans="53:53" s="368" customFormat="1" x14ac:dyDescent="0.25">
      <c r="BA540" s="486"/>
    </row>
    <row r="541" spans="53:53" s="368" customFormat="1" x14ac:dyDescent="0.25">
      <c r="BA541" s="486"/>
    </row>
    <row r="542" spans="53:53" s="368" customFormat="1" x14ac:dyDescent="0.25">
      <c r="BA542" s="486"/>
    </row>
    <row r="543" spans="53:53" s="368" customFormat="1" x14ac:dyDescent="0.25">
      <c r="BA543" s="486"/>
    </row>
    <row r="544" spans="53:53" s="368" customFormat="1" x14ac:dyDescent="0.25">
      <c r="BA544" s="486"/>
    </row>
    <row r="545" spans="53:53" s="368" customFormat="1" x14ac:dyDescent="0.25">
      <c r="BA545" s="486"/>
    </row>
    <row r="546" spans="53:53" s="368" customFormat="1" x14ac:dyDescent="0.25">
      <c r="BA546" s="486"/>
    </row>
    <row r="547" spans="53:53" s="368" customFormat="1" x14ac:dyDescent="0.25">
      <c r="BA547" s="486"/>
    </row>
    <row r="548" spans="53:53" s="368" customFormat="1" x14ac:dyDescent="0.25">
      <c r="BA548" s="486"/>
    </row>
    <row r="549" spans="53:53" s="368" customFormat="1" x14ac:dyDescent="0.25">
      <c r="BA549" s="486"/>
    </row>
    <row r="550" spans="53:53" s="368" customFormat="1" x14ac:dyDescent="0.25">
      <c r="BA550" s="486"/>
    </row>
    <row r="551" spans="53:53" s="368" customFormat="1" x14ac:dyDescent="0.25">
      <c r="BA551" s="486"/>
    </row>
    <row r="552" spans="53:53" s="368" customFormat="1" x14ac:dyDescent="0.25">
      <c r="BA552" s="486"/>
    </row>
    <row r="553" spans="53:53" s="368" customFormat="1" x14ac:dyDescent="0.25">
      <c r="BA553" s="486"/>
    </row>
    <row r="554" spans="53:53" s="368" customFormat="1" x14ac:dyDescent="0.25">
      <c r="BA554" s="486"/>
    </row>
    <row r="555" spans="53:53" s="368" customFormat="1" x14ac:dyDescent="0.25">
      <c r="BA555" s="486"/>
    </row>
    <row r="556" spans="53:53" s="368" customFormat="1" x14ac:dyDescent="0.25">
      <c r="BA556" s="486"/>
    </row>
    <row r="557" spans="53:53" s="368" customFormat="1" x14ac:dyDescent="0.25">
      <c r="BA557" s="486"/>
    </row>
    <row r="558" spans="53:53" s="368" customFormat="1" x14ac:dyDescent="0.25">
      <c r="BA558" s="486"/>
    </row>
    <row r="559" spans="53:53" s="368" customFormat="1" x14ac:dyDescent="0.25">
      <c r="BA559" s="486"/>
    </row>
    <row r="560" spans="53:53" s="368" customFormat="1" x14ac:dyDescent="0.25">
      <c r="BA560" s="486"/>
    </row>
    <row r="561" spans="53:53" s="368" customFormat="1" x14ac:dyDescent="0.25">
      <c r="BA561" s="486"/>
    </row>
    <row r="562" spans="53:53" s="368" customFormat="1" x14ac:dyDescent="0.25">
      <c r="BA562" s="486"/>
    </row>
    <row r="563" spans="53:53" s="368" customFormat="1" x14ac:dyDescent="0.25">
      <c r="BA563" s="486"/>
    </row>
    <row r="564" spans="53:53" s="368" customFormat="1" x14ac:dyDescent="0.25">
      <c r="BA564" s="486"/>
    </row>
    <row r="565" spans="53:53" s="368" customFormat="1" x14ac:dyDescent="0.25">
      <c r="BA565" s="486"/>
    </row>
    <row r="566" spans="53:53" s="368" customFormat="1" x14ac:dyDescent="0.25">
      <c r="BA566" s="486"/>
    </row>
    <row r="567" spans="53:53" s="368" customFormat="1" x14ac:dyDescent="0.25">
      <c r="BA567" s="486"/>
    </row>
    <row r="568" spans="53:53" s="368" customFormat="1" x14ac:dyDescent="0.25">
      <c r="BA568" s="486"/>
    </row>
    <row r="569" spans="53:53" s="368" customFormat="1" x14ac:dyDescent="0.25">
      <c r="BA569" s="486"/>
    </row>
    <row r="570" spans="53:53" s="368" customFormat="1" x14ac:dyDescent="0.25">
      <c r="BA570" s="486"/>
    </row>
    <row r="571" spans="53:53" s="368" customFormat="1" x14ac:dyDescent="0.25">
      <c r="BA571" s="486"/>
    </row>
    <row r="572" spans="53:53" s="368" customFormat="1" x14ac:dyDescent="0.25">
      <c r="BA572" s="486"/>
    </row>
    <row r="573" spans="53:53" s="368" customFormat="1" x14ac:dyDescent="0.25">
      <c r="BA573" s="486"/>
    </row>
    <row r="574" spans="53:53" s="368" customFormat="1" x14ac:dyDescent="0.25">
      <c r="BA574" s="486"/>
    </row>
    <row r="575" spans="53:53" s="368" customFormat="1" x14ac:dyDescent="0.25">
      <c r="BA575" s="486"/>
    </row>
    <row r="576" spans="53:53" s="368" customFormat="1" x14ac:dyDescent="0.25">
      <c r="BA576" s="486"/>
    </row>
    <row r="577" spans="53:53" s="368" customFormat="1" x14ac:dyDescent="0.25">
      <c r="BA577" s="486"/>
    </row>
    <row r="578" spans="53:53" s="368" customFormat="1" x14ac:dyDescent="0.25">
      <c r="BA578" s="486"/>
    </row>
    <row r="579" spans="53:53" s="368" customFormat="1" x14ac:dyDescent="0.25">
      <c r="BA579" s="486"/>
    </row>
    <row r="580" spans="53:53" s="368" customFormat="1" x14ac:dyDescent="0.25">
      <c r="BA580" s="486"/>
    </row>
    <row r="581" spans="53:53" s="368" customFormat="1" x14ac:dyDescent="0.25">
      <c r="BA581" s="486"/>
    </row>
    <row r="582" spans="53:53" s="368" customFormat="1" x14ac:dyDescent="0.25">
      <c r="BA582" s="486"/>
    </row>
    <row r="583" spans="53:53" s="368" customFormat="1" x14ac:dyDescent="0.25">
      <c r="BA583" s="486"/>
    </row>
    <row r="584" spans="53:53" s="368" customFormat="1" x14ac:dyDescent="0.25">
      <c r="BA584" s="486"/>
    </row>
    <row r="585" spans="53:53" s="368" customFormat="1" x14ac:dyDescent="0.25">
      <c r="BA585" s="486"/>
    </row>
    <row r="586" spans="53:53" s="368" customFormat="1" x14ac:dyDescent="0.25">
      <c r="BA586" s="486"/>
    </row>
    <row r="587" spans="53:53" s="368" customFormat="1" x14ac:dyDescent="0.25">
      <c r="BA587" s="486"/>
    </row>
    <row r="588" spans="53:53" s="368" customFormat="1" x14ac:dyDescent="0.25">
      <c r="BA588" s="486"/>
    </row>
    <row r="589" spans="53:53" s="368" customFormat="1" x14ac:dyDescent="0.25">
      <c r="BA589" s="486"/>
    </row>
    <row r="590" spans="53:53" s="368" customFormat="1" x14ac:dyDescent="0.25">
      <c r="BA590" s="486"/>
    </row>
    <row r="591" spans="53:53" s="368" customFormat="1" x14ac:dyDescent="0.25">
      <c r="BA591" s="486"/>
    </row>
    <row r="592" spans="53:53" s="368" customFormat="1" x14ac:dyDescent="0.25">
      <c r="BA592" s="486"/>
    </row>
    <row r="593" spans="53:53" s="368" customFormat="1" x14ac:dyDescent="0.25">
      <c r="BA593" s="486"/>
    </row>
    <row r="594" spans="53:53" s="368" customFormat="1" x14ac:dyDescent="0.25">
      <c r="BA594" s="486"/>
    </row>
    <row r="595" spans="53:53" s="368" customFormat="1" x14ac:dyDescent="0.25">
      <c r="BA595" s="486"/>
    </row>
    <row r="596" spans="53:53" s="368" customFormat="1" x14ac:dyDescent="0.25">
      <c r="BA596" s="486"/>
    </row>
    <row r="597" spans="53:53" s="368" customFormat="1" x14ac:dyDescent="0.25">
      <c r="BA597" s="486"/>
    </row>
    <row r="598" spans="53:53" s="368" customFormat="1" x14ac:dyDescent="0.25">
      <c r="BA598" s="486"/>
    </row>
    <row r="599" spans="53:53" s="368" customFormat="1" x14ac:dyDescent="0.25">
      <c r="BA599" s="486"/>
    </row>
    <row r="600" spans="53:53" s="368" customFormat="1" x14ac:dyDescent="0.25">
      <c r="BA600" s="486"/>
    </row>
    <row r="601" spans="53:53" s="368" customFormat="1" x14ac:dyDescent="0.25">
      <c r="BA601" s="486"/>
    </row>
    <row r="602" spans="53:53" s="368" customFormat="1" x14ac:dyDescent="0.25">
      <c r="BA602" s="486"/>
    </row>
    <row r="603" spans="53:53" s="368" customFormat="1" x14ac:dyDescent="0.25">
      <c r="BA603" s="486"/>
    </row>
    <row r="604" spans="53:53" s="368" customFormat="1" x14ac:dyDescent="0.25">
      <c r="BA604" s="486"/>
    </row>
    <row r="605" spans="53:53" s="368" customFormat="1" x14ac:dyDescent="0.25">
      <c r="BA605" s="486"/>
    </row>
    <row r="606" spans="53:53" s="368" customFormat="1" x14ac:dyDescent="0.25">
      <c r="BA606" s="486"/>
    </row>
    <row r="607" spans="53:53" s="368" customFormat="1" x14ac:dyDescent="0.25">
      <c r="BA607" s="486"/>
    </row>
    <row r="608" spans="53:53" s="368" customFormat="1" x14ac:dyDescent="0.25">
      <c r="BA608" s="486"/>
    </row>
    <row r="609" spans="53:53" s="368" customFormat="1" x14ac:dyDescent="0.25">
      <c r="BA609" s="486"/>
    </row>
    <row r="610" spans="53:53" s="368" customFormat="1" x14ac:dyDescent="0.25">
      <c r="BA610" s="486"/>
    </row>
    <row r="611" spans="53:53" s="368" customFormat="1" x14ac:dyDescent="0.25">
      <c r="BA611" s="486"/>
    </row>
    <row r="612" spans="53:53" s="368" customFormat="1" x14ac:dyDescent="0.25">
      <c r="BA612" s="486"/>
    </row>
    <row r="613" spans="53:53" s="368" customFormat="1" x14ac:dyDescent="0.25">
      <c r="BA613" s="486"/>
    </row>
    <row r="614" spans="53:53" s="368" customFormat="1" x14ac:dyDescent="0.25">
      <c r="BA614" s="486"/>
    </row>
    <row r="615" spans="53:53" s="368" customFormat="1" x14ac:dyDescent="0.25">
      <c r="BA615" s="486"/>
    </row>
    <row r="616" spans="53:53" s="368" customFormat="1" x14ac:dyDescent="0.25">
      <c r="BA616" s="486"/>
    </row>
    <row r="617" spans="53:53" s="368" customFormat="1" x14ac:dyDescent="0.25">
      <c r="BA617" s="486"/>
    </row>
    <row r="618" spans="53:53" s="368" customFormat="1" x14ac:dyDescent="0.25">
      <c r="BA618" s="486"/>
    </row>
    <row r="619" spans="53:53" s="368" customFormat="1" x14ac:dyDescent="0.25">
      <c r="BA619" s="486"/>
    </row>
    <row r="620" spans="53:53" s="368" customFormat="1" x14ac:dyDescent="0.25">
      <c r="BA620" s="486"/>
    </row>
    <row r="621" spans="53:53" s="368" customFormat="1" x14ac:dyDescent="0.25">
      <c r="BA621" s="486"/>
    </row>
    <row r="622" spans="53:53" s="368" customFormat="1" x14ac:dyDescent="0.25">
      <c r="BA622" s="486"/>
    </row>
    <row r="623" spans="53:53" s="368" customFormat="1" x14ac:dyDescent="0.25">
      <c r="BA623" s="486"/>
    </row>
    <row r="624" spans="53:53" s="368" customFormat="1" x14ac:dyDescent="0.25">
      <c r="BA624" s="486"/>
    </row>
    <row r="625" spans="53:53" s="368" customFormat="1" x14ac:dyDescent="0.25">
      <c r="BA625" s="486"/>
    </row>
    <row r="626" spans="53:53" s="368" customFormat="1" x14ac:dyDescent="0.25">
      <c r="BA626" s="486"/>
    </row>
    <row r="627" spans="53:53" s="368" customFormat="1" x14ac:dyDescent="0.25">
      <c r="BA627" s="486"/>
    </row>
    <row r="628" spans="53:53" s="368" customFormat="1" x14ac:dyDescent="0.25">
      <c r="BA628" s="486"/>
    </row>
    <row r="629" spans="53:53" s="368" customFormat="1" x14ac:dyDescent="0.25">
      <c r="BA629" s="486"/>
    </row>
    <row r="630" spans="53:53" s="368" customFormat="1" x14ac:dyDescent="0.25">
      <c r="BA630" s="486"/>
    </row>
    <row r="631" spans="53:53" s="368" customFormat="1" x14ac:dyDescent="0.25">
      <c r="BA631" s="486"/>
    </row>
    <row r="632" spans="53:53" s="368" customFormat="1" x14ac:dyDescent="0.25">
      <c r="BA632" s="486"/>
    </row>
    <row r="633" spans="53:53" s="368" customFormat="1" x14ac:dyDescent="0.25">
      <c r="BA633" s="486"/>
    </row>
    <row r="634" spans="53:53" s="368" customFormat="1" x14ac:dyDescent="0.25">
      <c r="BA634" s="486"/>
    </row>
    <row r="635" spans="53:53" s="368" customFormat="1" x14ac:dyDescent="0.25">
      <c r="BA635" s="48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 min="242" max="242" width="24.59765625" style="69" customWidth="1"/>
    <col min="243" max="243" width="29.69921875" customWidth="1"/>
    <col min="244" max="249" width="7.796875" customWidth="1"/>
    <col min="250" max="251" width="1.09765625" customWidth="1"/>
  </cols>
  <sheetData>
    <row r="1" spans="1:242" s="143" customFormat="1" ht="30" customHeight="1" x14ac:dyDescent="0.3">
      <c r="B1" s="605" t="str">
        <f>HLOOKUP(Introduction!$G$4,nametranslations,101,FALSE)</f>
        <v>Water in Schools</v>
      </c>
      <c r="C1" s="175" t="s">
        <v>216</v>
      </c>
      <c r="D1" s="152" t="str">
        <f>+Introduction!$C$7</f>
        <v>Viet Nam</v>
      </c>
      <c r="E1" s="152"/>
      <c r="F1" s="152"/>
      <c r="G1" s="152"/>
      <c r="H1" s="152"/>
      <c r="I1" s="156"/>
      <c r="J1" s="144"/>
      <c r="K1" s="144"/>
      <c r="L1" s="605" t="str">
        <f>HLOOKUP(Introduction!$G$4,nametranslations,101,FALSE)</f>
        <v>Water in Schools</v>
      </c>
      <c r="M1" s="175">
        <v>2006</v>
      </c>
      <c r="N1" s="152" t="str">
        <f>+Introduction!$C$7</f>
        <v>Viet Nam</v>
      </c>
      <c r="O1" s="152"/>
      <c r="P1" s="152"/>
      <c r="Q1" s="152"/>
      <c r="R1" s="152"/>
      <c r="S1" s="156"/>
      <c r="T1" s="144"/>
      <c r="U1" s="144"/>
      <c r="V1" s="605" t="str">
        <f>HLOOKUP(Introduction!$G$4,nametranslations,101,FALSE)</f>
        <v>Water in Schools</v>
      </c>
      <c r="W1" s="175" t="s">
        <v>217</v>
      </c>
      <c r="X1" s="152" t="str">
        <f>+Introduction!$C$7</f>
        <v>Viet Nam</v>
      </c>
      <c r="Y1" s="152"/>
      <c r="Z1" s="152"/>
      <c r="AA1" s="152"/>
      <c r="AB1" s="152"/>
      <c r="AC1" s="156"/>
      <c r="AD1" s="144"/>
      <c r="AE1" s="144"/>
      <c r="AF1" s="605" t="str">
        <f>HLOOKUP(Introduction!$G$4,nametranslations,101,FALSE)</f>
        <v>Water in Schools</v>
      </c>
      <c r="AG1" s="175" t="s">
        <v>218</v>
      </c>
      <c r="AH1" s="152" t="str">
        <f>+Introduction!$C$7</f>
        <v>Viet Nam</v>
      </c>
      <c r="AI1" s="152"/>
      <c r="AJ1" s="152"/>
      <c r="AK1" s="152"/>
      <c r="AL1" s="152"/>
      <c r="AM1" s="156"/>
      <c r="AN1" s="144"/>
      <c r="AO1" s="144"/>
      <c r="AP1" s="605" t="str">
        <f>HLOOKUP(Introduction!$G$4,nametranslations,101,FALSE)</f>
        <v>Water in Schools</v>
      </c>
      <c r="AQ1" s="175">
        <v>2019</v>
      </c>
      <c r="AR1" s="152" t="str">
        <f>+Introduction!$C$7</f>
        <v>Viet Nam</v>
      </c>
      <c r="AS1" s="152"/>
      <c r="AT1" s="152"/>
      <c r="AU1" s="152"/>
      <c r="AV1" s="152"/>
      <c r="AW1" s="156"/>
      <c r="AX1" s="144"/>
      <c r="AY1" s="144"/>
      <c r="AZ1" s="605" t="str">
        <f>HLOOKUP(Introduction!$G$4,nametranslations,101,FALSE)</f>
        <v>Water in Schools</v>
      </c>
      <c r="BA1" s="175">
        <v>2021</v>
      </c>
      <c r="BB1" s="152" t="str">
        <f>+Introduction!$C$7</f>
        <v>Viet Nam</v>
      </c>
      <c r="BC1" s="152"/>
      <c r="BD1" s="152"/>
      <c r="BE1" s="152"/>
      <c r="BF1" s="152"/>
      <c r="BG1" s="156"/>
      <c r="BH1" s="144"/>
      <c r="BI1" s="144"/>
      <c r="BJ1" s="605" t="str">
        <f>HLOOKUP(Introduction!$G$4,nametranslations,101,FALSE)</f>
        <v>Water in Schools</v>
      </c>
      <c r="BK1" s="175">
        <v>2022</v>
      </c>
      <c r="BL1" s="152" t="str">
        <f>+Introduction!$C$7</f>
        <v>Viet Nam</v>
      </c>
      <c r="BM1" s="152"/>
      <c r="BN1" s="152"/>
      <c r="BO1" s="152"/>
      <c r="BP1" s="152"/>
      <c r="BQ1" s="156"/>
      <c r="BR1" s="144"/>
      <c r="BS1" s="144"/>
    </row>
    <row r="2" spans="1:242" s="143" customFormat="1" ht="30" customHeight="1" x14ac:dyDescent="0.3">
      <c r="A2" s="345" t="s">
        <v>238</v>
      </c>
      <c r="B2" s="153" t="s">
        <v>213</v>
      </c>
      <c r="C2" s="113" t="s">
        <v>176</v>
      </c>
      <c r="D2" s="113" t="s">
        <v>175</v>
      </c>
      <c r="E2" s="154"/>
      <c r="F2" s="154"/>
      <c r="G2" s="154"/>
      <c r="H2" s="154"/>
      <c r="I2" s="155"/>
      <c r="J2" s="144" t="s">
        <v>219</v>
      </c>
      <c r="K2" s="144"/>
      <c r="L2" s="153" t="s">
        <v>257</v>
      </c>
      <c r="M2" s="113" t="s">
        <v>176</v>
      </c>
      <c r="N2" s="113" t="s">
        <v>258</v>
      </c>
      <c r="O2" s="154"/>
      <c r="P2" s="154"/>
      <c r="Q2" s="154"/>
      <c r="R2" s="154"/>
      <c r="S2" s="155"/>
      <c r="T2" s="144" t="s">
        <v>219</v>
      </c>
      <c r="U2" s="144"/>
      <c r="V2" s="153" t="s">
        <v>214</v>
      </c>
      <c r="W2" s="113" t="s">
        <v>176</v>
      </c>
      <c r="X2" s="113" t="s">
        <v>189</v>
      </c>
      <c r="Y2" s="154"/>
      <c r="Z2" s="154"/>
      <c r="AA2" s="154"/>
      <c r="AB2" s="154"/>
      <c r="AC2" s="155"/>
      <c r="AD2" s="144" t="s">
        <v>219</v>
      </c>
      <c r="AE2" s="144"/>
      <c r="AF2" s="153" t="s">
        <v>215</v>
      </c>
      <c r="AG2" s="113" t="s">
        <v>176</v>
      </c>
      <c r="AH2" s="113" t="s">
        <v>200</v>
      </c>
      <c r="AI2" s="154"/>
      <c r="AJ2" s="154"/>
      <c r="AK2" s="154"/>
      <c r="AL2" s="154"/>
      <c r="AM2" s="155"/>
      <c r="AN2" s="144" t="s">
        <v>219</v>
      </c>
      <c r="AO2" s="144"/>
      <c r="AP2" s="153" t="s">
        <v>234</v>
      </c>
      <c r="AQ2" s="113" t="s">
        <v>196</v>
      </c>
      <c r="AR2" s="113" t="s">
        <v>233</v>
      </c>
      <c r="AS2" s="154"/>
      <c r="AT2" s="154"/>
      <c r="AU2" s="154"/>
      <c r="AV2" s="154"/>
      <c r="AW2" s="155"/>
      <c r="AX2" s="144" t="s">
        <v>219</v>
      </c>
      <c r="AY2" s="144"/>
      <c r="AZ2" s="153" t="s">
        <v>239</v>
      </c>
      <c r="BA2" s="113" t="s">
        <v>196</v>
      </c>
      <c r="BB2" s="113" t="s">
        <v>233</v>
      </c>
      <c r="BC2" s="154"/>
      <c r="BD2" s="154"/>
      <c r="BE2" s="154"/>
      <c r="BF2" s="154"/>
      <c r="BG2" s="155"/>
      <c r="BH2" s="144" t="s">
        <v>219</v>
      </c>
      <c r="BI2" s="144"/>
      <c r="BJ2" s="153" t="s">
        <v>240</v>
      </c>
      <c r="BK2" s="113" t="s">
        <v>196</v>
      </c>
      <c r="BL2" s="113" t="s">
        <v>233</v>
      </c>
      <c r="BM2" s="154"/>
      <c r="BN2" s="154"/>
      <c r="BO2" s="154"/>
      <c r="BP2" s="154"/>
      <c r="BQ2" s="155"/>
      <c r="BR2" s="144" t="s">
        <v>219</v>
      </c>
      <c r="BS2" s="144"/>
    </row>
    <row r="3" spans="1:242" s="121" customFormat="1" ht="18" customHeight="1" x14ac:dyDescent="0.3">
      <c r="A3" s="345"/>
      <c r="B3" s="114" t="str">
        <f>HLOOKUP(Introduction!$G$4,nametranslations,152,FALSE)</f>
        <v>Definition</v>
      </c>
      <c r="C3" s="115" t="str">
        <f>HLOOKUP(Introduction!$G$4,nametranslations,102,FALSE)</f>
        <v>Estimates (%)</v>
      </c>
      <c r="D3" s="116" t="str">
        <f>HLOOKUP(Introduction!$G$4,nametranslations,24,FALSE)</f>
        <v>Total</v>
      </c>
      <c r="E3" s="117" t="str">
        <f>HLOOKUP(Introduction!$G$4,nametranslations,26,FALSE)</f>
        <v>Urban</v>
      </c>
      <c r="F3" s="117" t="str">
        <f>HLOOKUP(Introduction!$G$4,nametranslations,25,FALSE)</f>
        <v>Rural</v>
      </c>
      <c r="G3" s="117" t="str">
        <f>HLOOKUP(Introduction!$G$4,nametranslations,27,FALSE)</f>
        <v>Pre-primary</v>
      </c>
      <c r="H3" s="117" t="str">
        <f>HLOOKUP(Introduction!$G$4,nametranslations,28,FALSE)</f>
        <v>Primary</v>
      </c>
      <c r="I3" s="118" t="str">
        <f>HLOOKUP(Introduction!$G$4,nametranslations,29,FALSE)</f>
        <v>Secondary</v>
      </c>
      <c r="J3" s="119"/>
      <c r="K3" s="119"/>
      <c r="L3" s="114" t="str">
        <f>HLOOKUP(Introduction!$G$4,nametranslations,152,FALSE)</f>
        <v>Definition</v>
      </c>
      <c r="M3" s="115" t="str">
        <f>HLOOKUP(Introduction!$G$4,nametranslations,102,FALSE)</f>
        <v>Estimates (%)</v>
      </c>
      <c r="N3" s="116" t="str">
        <f>HLOOKUP(Introduction!$G$4,nametranslations,24,FALSE)</f>
        <v>Total</v>
      </c>
      <c r="O3" s="117" t="str">
        <f>HLOOKUP(Introduction!$G$4,nametranslations,26,FALSE)</f>
        <v>Urban</v>
      </c>
      <c r="P3" s="117" t="str">
        <f>HLOOKUP(Introduction!$G$4,nametranslations,25,FALSE)</f>
        <v>Rural</v>
      </c>
      <c r="Q3" s="117" t="str">
        <f>HLOOKUP(Introduction!$G$4,nametranslations,27,FALSE)</f>
        <v>Pre-primary</v>
      </c>
      <c r="R3" s="117" t="str">
        <f>HLOOKUP(Introduction!$G$4,nametranslations,28,FALSE)</f>
        <v>Primary</v>
      </c>
      <c r="S3" s="118" t="str">
        <f>HLOOKUP(Introduction!$G$4,nametranslations,29,FALSE)</f>
        <v>Secondary</v>
      </c>
      <c r="T3" s="119"/>
      <c r="U3" s="119"/>
      <c r="V3" s="114" t="str">
        <f>HLOOKUP(Introduction!$G$4,nametranslations,152,FALSE)</f>
        <v>Definition</v>
      </c>
      <c r="W3" s="115" t="str">
        <f>HLOOKUP(Introduction!$G$4,nametranslations,102,FALSE)</f>
        <v>Estimates (%)</v>
      </c>
      <c r="X3" s="116" t="str">
        <f>HLOOKUP(Introduction!$G$4,nametranslations,24,FALSE)</f>
        <v>Total</v>
      </c>
      <c r="Y3" s="117" t="str">
        <f>HLOOKUP(Introduction!$G$4,nametranslations,26,FALSE)</f>
        <v>Urban</v>
      </c>
      <c r="Z3" s="117" t="str">
        <f>HLOOKUP(Introduction!$G$4,nametranslations,25,FALSE)</f>
        <v>Rural</v>
      </c>
      <c r="AA3" s="117" t="str">
        <f>HLOOKUP(Introduction!$G$4,nametranslations,27,FALSE)</f>
        <v>Pre-primary</v>
      </c>
      <c r="AB3" s="117" t="str">
        <f>HLOOKUP(Introduction!$G$4,nametranslations,28,FALSE)</f>
        <v>Primary</v>
      </c>
      <c r="AC3" s="118" t="str">
        <f>HLOOKUP(Introduction!$G$4,nametranslations,29,FALSE)</f>
        <v>Secondary</v>
      </c>
      <c r="AD3" s="119"/>
      <c r="AE3" s="119"/>
      <c r="AF3" s="114" t="str">
        <f>HLOOKUP(Introduction!$G$4,nametranslations,152,FALSE)</f>
        <v>Definition</v>
      </c>
      <c r="AG3" s="115" t="str">
        <f>HLOOKUP(Introduction!$G$4,nametranslations,102,FALSE)</f>
        <v>Estimates (%)</v>
      </c>
      <c r="AH3" s="116" t="str">
        <f>HLOOKUP(Introduction!$G$4,nametranslations,24,FALSE)</f>
        <v>Total</v>
      </c>
      <c r="AI3" s="117" t="str">
        <f>HLOOKUP(Introduction!$G$4,nametranslations,26,FALSE)</f>
        <v>Urban</v>
      </c>
      <c r="AJ3" s="117" t="str">
        <f>HLOOKUP(Introduction!$G$4,nametranslations,25,FALSE)</f>
        <v>Rural</v>
      </c>
      <c r="AK3" s="117" t="str">
        <f>HLOOKUP(Introduction!$G$4,nametranslations,27,FALSE)</f>
        <v>Pre-primary</v>
      </c>
      <c r="AL3" s="117" t="str">
        <f>HLOOKUP(Introduction!$G$4,nametranslations,28,FALSE)</f>
        <v>Primary</v>
      </c>
      <c r="AM3" s="118" t="str">
        <f>HLOOKUP(Introduction!$G$4,nametranslations,29,FALSE)</f>
        <v>Secondary</v>
      </c>
      <c r="AN3" s="119"/>
      <c r="AO3" s="119"/>
      <c r="AP3" s="114" t="str">
        <f>HLOOKUP(Introduction!$G$4,nametranslations,152,FALSE)</f>
        <v>Definition</v>
      </c>
      <c r="AQ3" s="115" t="str">
        <f>HLOOKUP(Introduction!$G$4,nametranslations,102,FALSE)</f>
        <v>Estimates (%)</v>
      </c>
      <c r="AR3" s="116" t="str">
        <f>HLOOKUP(Introduction!$G$4,nametranslations,24,FALSE)</f>
        <v>Total</v>
      </c>
      <c r="AS3" s="117" t="str">
        <f>HLOOKUP(Introduction!$G$4,nametranslations,26,FALSE)</f>
        <v>Urban</v>
      </c>
      <c r="AT3" s="117" t="str">
        <f>HLOOKUP(Introduction!$G$4,nametranslations,25,FALSE)</f>
        <v>Rural</v>
      </c>
      <c r="AU3" s="117" t="str">
        <f>HLOOKUP(Introduction!$G$4,nametranslations,27,FALSE)</f>
        <v>Pre-primary</v>
      </c>
      <c r="AV3" s="117" t="str">
        <f>HLOOKUP(Introduction!$G$4,nametranslations,28,FALSE)</f>
        <v>Primary</v>
      </c>
      <c r="AW3" s="118" t="str">
        <f>HLOOKUP(Introduction!$G$4,nametranslations,29,FALSE)</f>
        <v>Secondary</v>
      </c>
      <c r="AX3" s="119"/>
      <c r="AY3" s="119"/>
      <c r="AZ3" s="114" t="str">
        <f>HLOOKUP(Introduction!$G$4,nametranslations,152,FALSE)</f>
        <v>Definition</v>
      </c>
      <c r="BA3" s="115" t="str">
        <f>HLOOKUP(Introduction!$G$4,nametranslations,102,FALSE)</f>
        <v>Estimates (%)</v>
      </c>
      <c r="BB3" s="116" t="str">
        <f>HLOOKUP(Introduction!$G$4,nametranslations,24,FALSE)</f>
        <v>Total</v>
      </c>
      <c r="BC3" s="117" t="str">
        <f>HLOOKUP(Introduction!$G$4,nametranslations,26,FALSE)</f>
        <v>Urban</v>
      </c>
      <c r="BD3" s="117" t="str">
        <f>HLOOKUP(Introduction!$G$4,nametranslations,25,FALSE)</f>
        <v>Rural</v>
      </c>
      <c r="BE3" s="117" t="str">
        <f>HLOOKUP(Introduction!$G$4,nametranslations,27,FALSE)</f>
        <v>Pre-primary</v>
      </c>
      <c r="BF3" s="117" t="str">
        <f>HLOOKUP(Introduction!$G$4,nametranslations,28,FALSE)</f>
        <v>Primary</v>
      </c>
      <c r="BG3" s="118" t="str">
        <f>HLOOKUP(Introduction!$G$4,nametranslations,29,FALSE)</f>
        <v>Secondary</v>
      </c>
      <c r="BH3" s="119"/>
      <c r="BI3" s="119"/>
      <c r="BJ3" s="114" t="str">
        <f>HLOOKUP(Introduction!$G$4,nametranslations,152,FALSE)</f>
        <v>Definition</v>
      </c>
      <c r="BK3" s="115" t="str">
        <f>HLOOKUP(Introduction!$G$4,nametranslations,102,FALSE)</f>
        <v>Estimates (%)</v>
      </c>
      <c r="BL3" s="116" t="str">
        <f>HLOOKUP(Introduction!$G$4,nametranslations,24,FALSE)</f>
        <v>Total</v>
      </c>
      <c r="BM3" s="117" t="str">
        <f>HLOOKUP(Introduction!$G$4,nametranslations,26,FALSE)</f>
        <v>Urban</v>
      </c>
      <c r="BN3" s="117" t="str">
        <f>HLOOKUP(Introduction!$G$4,nametranslations,25,FALSE)</f>
        <v>Rural</v>
      </c>
      <c r="BO3" s="117" t="str">
        <f>HLOOKUP(Introduction!$G$4,nametranslations,27,FALSE)</f>
        <v>Pre-primary</v>
      </c>
      <c r="BP3" s="117" t="str">
        <f>HLOOKUP(Introduction!$G$4,nametranslations,28,FALSE)</f>
        <v>Primary</v>
      </c>
      <c r="BQ3" s="118" t="str">
        <f>HLOOKUP(Introduction!$G$4,nametranslations,29,FALSE)</f>
        <v>Secondary</v>
      </c>
      <c r="BR3" s="119"/>
      <c r="BS3" s="119"/>
      <c r="BT3" s="120"/>
      <c r="CD3" s="120"/>
      <c r="CN3" s="120"/>
      <c r="CX3" s="120"/>
      <c r="DH3" s="120"/>
      <c r="DR3" s="120"/>
      <c r="EB3" s="120"/>
      <c r="EL3" s="120"/>
      <c r="EV3" s="120"/>
      <c r="FF3" s="120"/>
      <c r="FP3" s="120"/>
      <c r="FZ3" s="120"/>
      <c r="GJ3" s="120"/>
      <c r="GT3" s="120"/>
      <c r="HD3" s="120"/>
      <c r="HN3" s="120"/>
      <c r="HX3" s="120"/>
      <c r="IH3" s="120"/>
    </row>
    <row r="4" spans="1:242" s="2" customFormat="1" x14ac:dyDescent="0.3">
      <c r="A4" s="627" t="str">
        <f>IF(ISBLANK('Data Summary'!A6),"",'Data Summary'!A6)</f>
        <v>VNM_2006_SUR</v>
      </c>
      <c r="B4" s="63"/>
      <c r="C4" s="32" t="str">
        <f>HLOOKUP(Introduction!$G$4,nametranslations,103,FALSE)</f>
        <v>No water source</v>
      </c>
      <c r="D4" s="7" t="str">
        <f t="shared" ref="D4:I4" si="0">IF(COUNTA(D13)=0,"",D13)</f>
        <v/>
      </c>
      <c r="E4" s="7" t="str">
        <f t="shared" si="0"/>
        <v/>
      </c>
      <c r="F4" s="7" t="str">
        <f t="shared" si="0"/>
        <v/>
      </c>
      <c r="G4" s="7" t="str">
        <f t="shared" si="0"/>
        <v/>
      </c>
      <c r="H4" s="7" t="str">
        <f t="shared" si="0"/>
        <v/>
      </c>
      <c r="I4" s="27" t="str">
        <f t="shared" si="0"/>
        <v/>
      </c>
      <c r="J4" s="21"/>
      <c r="K4" s="21"/>
      <c r="L4" s="63"/>
      <c r="M4" s="32" t="str">
        <f>HLOOKUP(Introduction!$G$4,nametranslations,103,FALSE)</f>
        <v>No water source</v>
      </c>
      <c r="N4" s="7" t="str">
        <f t="shared" ref="N4:S4" si="1">IF(COUNTA(N13)=0,"",N13)</f>
        <v/>
      </c>
      <c r="O4" s="7" t="str">
        <f t="shared" si="1"/>
        <v/>
      </c>
      <c r="P4" s="7" t="str">
        <f t="shared" si="1"/>
        <v/>
      </c>
      <c r="Q4" s="7" t="str">
        <f t="shared" si="1"/>
        <v/>
      </c>
      <c r="R4" s="7" t="str">
        <f t="shared" si="1"/>
        <v/>
      </c>
      <c r="S4" s="27" t="str">
        <f t="shared" si="1"/>
        <v/>
      </c>
      <c r="T4" s="21"/>
      <c r="U4" s="21"/>
      <c r="V4" s="63"/>
      <c r="W4" s="32" t="str">
        <f>HLOOKUP(Introduction!$G$4,nametranslations,103,FALSE)</f>
        <v>No water source</v>
      </c>
      <c r="X4" s="7">
        <f t="shared" ref="X4:AC4" si="2">IF(COUNTA(X13)=0,"",X13)</f>
        <v>2.1739099999999998</v>
      </c>
      <c r="Y4" s="7" t="str">
        <f t="shared" si="2"/>
        <v/>
      </c>
      <c r="Z4" s="7" t="str">
        <f t="shared" si="2"/>
        <v/>
      </c>
      <c r="AA4" s="7" t="str">
        <f t="shared" si="2"/>
        <v/>
      </c>
      <c r="AB4" s="7">
        <f t="shared" si="2"/>
        <v>2.1739099999999998</v>
      </c>
      <c r="AC4" s="27" t="str">
        <f t="shared" si="2"/>
        <v/>
      </c>
      <c r="AD4" s="21"/>
      <c r="AE4" s="21"/>
      <c r="AF4" s="63"/>
      <c r="AG4" s="32" t="str">
        <f>HLOOKUP(Introduction!$G$4,nametranslations,103,FALSE)</f>
        <v>No water source</v>
      </c>
      <c r="AH4" s="7" t="str">
        <f t="shared" ref="AH4:AM4" si="3">IF(COUNTA(AH13)=0,"",AH13)</f>
        <v/>
      </c>
      <c r="AI4" s="7">
        <f t="shared" si="3"/>
        <v>4.9645400000000004</v>
      </c>
      <c r="AJ4" s="7">
        <f t="shared" si="3"/>
        <v>3.4782600000000001</v>
      </c>
      <c r="AK4" s="7" t="str">
        <f t="shared" si="3"/>
        <v/>
      </c>
      <c r="AL4" s="7" t="str">
        <f t="shared" si="3"/>
        <v/>
      </c>
      <c r="AM4" s="27">
        <f t="shared" si="3"/>
        <v>4.4004399999999997</v>
      </c>
      <c r="AN4" s="21"/>
      <c r="AO4" s="21"/>
      <c r="AP4" s="63"/>
      <c r="AQ4" s="32" t="str">
        <f>HLOOKUP(Introduction!$G$4,nametranslations,103,FALSE)</f>
        <v>No water source</v>
      </c>
      <c r="AR4" s="7" t="str">
        <f t="shared" ref="AR4:AW4" si="4">IF(COUNTA(AR13)=0,"",AR13)</f>
        <v/>
      </c>
      <c r="AS4" s="7" t="str">
        <f t="shared" si="4"/>
        <v/>
      </c>
      <c r="AT4" s="7" t="str">
        <f t="shared" si="4"/>
        <v/>
      </c>
      <c r="AU4" s="7" t="str">
        <f t="shared" si="4"/>
        <v/>
      </c>
      <c r="AV4" s="7" t="str">
        <f t="shared" si="4"/>
        <v/>
      </c>
      <c r="AW4" s="27" t="str">
        <f t="shared" si="4"/>
        <v/>
      </c>
      <c r="AX4" s="21"/>
      <c r="AY4" s="21"/>
      <c r="AZ4" s="63"/>
      <c r="BA4" s="32" t="str">
        <f>HLOOKUP(Introduction!$G$4,nametranslations,103,FALSE)</f>
        <v>No water source</v>
      </c>
      <c r="BB4" s="7" t="str">
        <f t="shared" ref="BB4:BG4" si="5">IF(COUNTA(BB13)=0,"",BB13)</f>
        <v/>
      </c>
      <c r="BC4" s="7" t="str">
        <f t="shared" si="5"/>
        <v/>
      </c>
      <c r="BD4" s="7" t="str">
        <f t="shared" si="5"/>
        <v/>
      </c>
      <c r="BE4" s="7" t="str">
        <f t="shared" si="5"/>
        <v/>
      </c>
      <c r="BF4" s="7" t="str">
        <f t="shared" si="5"/>
        <v/>
      </c>
      <c r="BG4" s="27" t="str">
        <f t="shared" si="5"/>
        <v/>
      </c>
      <c r="BH4" s="21"/>
      <c r="BI4" s="21"/>
      <c r="BJ4" s="63"/>
      <c r="BK4" s="32" t="str">
        <f>HLOOKUP(Introduction!$G$4,nametranslations,103,FALSE)</f>
        <v>No water source</v>
      </c>
      <c r="BL4" s="7" t="str">
        <f t="shared" ref="BL4:BQ4" si="6">IF(COUNTA(BL13)=0,"",BL13)</f>
        <v/>
      </c>
      <c r="BM4" s="7" t="str">
        <f t="shared" si="6"/>
        <v/>
      </c>
      <c r="BN4" s="7" t="str">
        <f t="shared" si="6"/>
        <v/>
      </c>
      <c r="BO4" s="7" t="str">
        <f t="shared" si="6"/>
        <v/>
      </c>
      <c r="BP4" s="7" t="str">
        <f t="shared" si="6"/>
        <v/>
      </c>
      <c r="BQ4" s="27" t="str">
        <f t="shared" si="6"/>
        <v/>
      </c>
      <c r="BR4" s="21"/>
      <c r="BS4" s="21"/>
      <c r="BT4" s="70"/>
      <c r="CD4" s="70"/>
      <c r="CN4" s="70"/>
      <c r="CX4" s="70"/>
      <c r="DH4" s="70"/>
      <c r="DR4" s="70"/>
      <c r="EB4" s="70"/>
      <c r="EL4" s="70"/>
      <c r="EV4" s="70"/>
      <c r="FF4" s="70"/>
      <c r="FP4" s="70"/>
      <c r="FZ4" s="70"/>
      <c r="GJ4" s="70"/>
      <c r="GT4" s="70"/>
      <c r="HD4" s="70"/>
      <c r="HN4" s="70"/>
      <c r="HX4" s="70"/>
      <c r="IH4" s="70"/>
    </row>
    <row r="5" spans="1:242" s="2" customFormat="1" x14ac:dyDescent="0.3">
      <c r="A5" s="627" t="str">
        <f ca="1">IF(ISBLANK('Data Summary'!A7),"",'Data Summary'!A7)</f>
        <v>VNM_2006_HLSS</v>
      </c>
      <c r="B5" s="63"/>
      <c r="C5" s="3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7" t="str">
        <f>IF((COUNTA(I14:I25)=0)+(COUNTA(I13)=0),"",100-I13-SUMPRODUCT(C14:C25,I14:I25))</f>
        <v/>
      </c>
      <c r="J5" s="21"/>
      <c r="K5" s="21"/>
      <c r="L5" s="63"/>
      <c r="M5" s="32"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7" t="str">
        <f>IF((COUNTA(S14:S25)=0)+(COUNTA(S13)=0),"",100-S13-SUMPRODUCT(M14:M25,S14:S25))</f>
        <v/>
      </c>
      <c r="T5" s="21"/>
      <c r="U5" s="21"/>
      <c r="V5" s="63"/>
      <c r="W5" s="32" t="str">
        <f>HLOOKUP(Introduction!$G$4,nametranslations,104,FALSE)</f>
        <v>Unimproved</v>
      </c>
      <c r="X5" s="7">
        <f>IF((COUNTA(X14:X25)=0)+(COUNTA(X13)=0),"",100-X13-SUMPRODUCT(W14:W25,X14:X25))</f>
        <v>47.82609999999999</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47.82609999999999</v>
      </c>
      <c r="AC5" s="27" t="str">
        <f>IF((COUNTA(AC14:AC25)=0)+(COUNTA(AC13)=0),"",100-AC13-SUMPRODUCT(W14:W25,AC14:AC25))</f>
        <v/>
      </c>
      <c r="AD5" s="21"/>
      <c r="AE5" s="21"/>
      <c r="AF5" s="63"/>
      <c r="AG5" s="32" t="str">
        <f>HLOOKUP(Introduction!$G$4,nametranslations,104,FALSE)</f>
        <v>Unimproved</v>
      </c>
      <c r="AH5" s="7" t="str">
        <f>IF((COUNTA(AH14:AH25)=0)+(COUNTA(AH13)=0),"",100-AH13-SUMPRODUCT(AG14:AG25,AH14:AH25))</f>
        <v/>
      </c>
      <c r="AI5" s="7">
        <f>IF((COUNTA(AI14:AI25)=0)+(COUNTA(AI13)=0),"",100-AI13-SUMPRODUCT(AG14:AG25,AI14:AI25))</f>
        <v>4.9645399999999995</v>
      </c>
      <c r="AJ5" s="7">
        <f>IF((COUNTA(AJ14:AJ25)=0)+(COUNTA(AJ13)=0),"",100-AJ13-SUMPRODUCT(AG14:AG25,AJ14:AJ25))</f>
        <v>4.4927549999999883</v>
      </c>
      <c r="AK5" s="7" t="str">
        <f>IF((COUNTA(AK14:AK25)=0)+(COUNTA(AK13)=0),"",100-AK13-SUMPRODUCT(AG14:AG25,AK14:AK25))</f>
        <v/>
      </c>
      <c r="AL5" s="7" t="str">
        <f>IF((COUNTA(AL14:AL25)=0)+(COUNTA(AL13)=0),"",100-AL13-SUMPRODUCT(AG14:AG25,AL14:AL25))</f>
        <v/>
      </c>
      <c r="AM5" s="27">
        <f>IF((COUNTA(AM14:AM25)=0)+(COUNTA(AM13)=0),"",100-AM13-SUMPRODUCT(AG14:AG25,AM14:AM25))</f>
        <v>4.7854849999999942</v>
      </c>
      <c r="AN5" s="21"/>
      <c r="AO5" s="21"/>
      <c r="AP5" s="63"/>
      <c r="AQ5" s="32"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7" t="str">
        <f>IF((COUNTA(AW14:AW25)=0)+(COUNTA(AW13)=0),"",100-AW13-SUMPRODUCT(AQ14:AQ25,AW14:AW25))</f>
        <v/>
      </c>
      <c r="AX5" s="21"/>
      <c r="AY5" s="21"/>
      <c r="AZ5" s="63"/>
      <c r="BA5" s="32" t="str">
        <f>HLOOKUP(Introduction!$G$4,nametranslations,104,FALSE)</f>
        <v>Unimproved</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7" t="str">
        <f>IF((COUNTA(BG14:BG25)=0)+(COUNTA(BG13)=0),"",100-BG13-SUMPRODUCT(BA14:BA25,BG14:BG25))</f>
        <v/>
      </c>
      <c r="BH5" s="21"/>
      <c r="BI5" s="21"/>
      <c r="BJ5" s="63"/>
      <c r="BK5" s="32" t="str">
        <f>HLOOKUP(Introduction!$G$4,nametranslations,104,FALSE)</f>
        <v>Unimproved</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7" t="str">
        <f>IF((COUNTA(BQ14:BQ25)=0)+(COUNTA(BQ13)=0),"",100-BQ13-SUMPRODUCT(BK14:BK25,BQ14:BQ25))</f>
        <v/>
      </c>
      <c r="BR5" s="21"/>
      <c r="BS5" s="21"/>
      <c r="BT5" s="70"/>
      <c r="CD5" s="70"/>
      <c r="CN5" s="70"/>
      <c r="CX5" s="70"/>
      <c r="DH5" s="70"/>
      <c r="DR5" s="70"/>
      <c r="EB5" s="70"/>
      <c r="EL5" s="70"/>
      <c r="EV5" s="70"/>
      <c r="FF5" s="70"/>
      <c r="FP5" s="70"/>
      <c r="FZ5" s="70"/>
      <c r="GJ5" s="70"/>
      <c r="GT5" s="70"/>
      <c r="HD5" s="70"/>
      <c r="HN5" s="70"/>
      <c r="HX5" s="70"/>
      <c r="IH5" s="70"/>
    </row>
    <row r="6" spans="1:242" s="2" customFormat="1" x14ac:dyDescent="0.3">
      <c r="A6" s="627" t="str">
        <f ca="1">IF(ISBLANK('Data Summary'!A8),"",'Data Summary'!A8)</f>
        <v>VNM_2012_YL</v>
      </c>
      <c r="B6" s="63"/>
      <c r="C6" s="32"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7" t="str">
        <f>IF(COUNTA(I14:I25)=0,"",SUMPRODUCT(I14:I25,C14:C25))</f>
        <v/>
      </c>
      <c r="J6" s="21"/>
      <c r="K6" s="21"/>
      <c r="L6" s="63"/>
      <c r="M6" s="32" t="str">
        <f>HLOOKUP(Introduction!$G$4,nametranslations,75,FALSE)</f>
        <v>Improved</v>
      </c>
      <c r="N6" s="7">
        <f>IF(COUNTA(N14:N25)=0,"",SUMPRODUCT(N14:N25,M14:M25))</f>
        <v>88.4</v>
      </c>
      <c r="O6" s="7" t="str">
        <f>IF(COUNTA(O14:O25)=0,"",SUMPRODUCT(O14:O25,M14:M25))</f>
        <v/>
      </c>
      <c r="P6" s="7" t="str">
        <f>IF(COUNTA(P14:P25)=0,"",SUMPRODUCT(P14:P25,M14:M25))</f>
        <v/>
      </c>
      <c r="Q6" s="7" t="str">
        <f>IF(COUNTA(Q14:Q25)=0,"",SUMPRODUCT(Q14:Q25,M14:M25))</f>
        <v/>
      </c>
      <c r="R6" s="7">
        <f>IF(COUNTA(R14:R25)=0,"",SUMPRODUCT(R14:R25,M14:M25))</f>
        <v>86.9</v>
      </c>
      <c r="S6" s="27">
        <f>IF(COUNTA(S14:S25)=0,"",SUMPRODUCT(S14:S25,M14:M25))</f>
        <v>90.800000000000011</v>
      </c>
      <c r="T6" s="21"/>
      <c r="U6" s="21"/>
      <c r="V6" s="63"/>
      <c r="W6" s="32" t="str">
        <f>HLOOKUP(Introduction!$G$4,nametranslations,75,FALSE)</f>
        <v>Improved</v>
      </c>
      <c r="X6" s="7">
        <f>IF(COUNTA(X14:X25)=0,"",SUMPRODUCT(X14:X25,W14:W25))</f>
        <v>49.999990000000004</v>
      </c>
      <c r="Y6" s="7" t="str">
        <f>IF(COUNTA(Y14:Y25)=0,"",SUMPRODUCT(Y14:Y25,W14:W25))</f>
        <v/>
      </c>
      <c r="Z6" s="7" t="str">
        <f>IF(COUNTA(Z14:Z25)=0,"",SUMPRODUCT(Z14:Z25,W14:W25))</f>
        <v/>
      </c>
      <c r="AA6" s="7" t="str">
        <f>IF(COUNTA(AA14:AA25)=0,"",SUMPRODUCT(AA14:AA25,W14:W25))</f>
        <v/>
      </c>
      <c r="AB6" s="7">
        <f>IF(COUNTA(AB14:AB25)=0,"",SUMPRODUCT(AB14:AB25,W14:W25))</f>
        <v>49.999990000000004</v>
      </c>
      <c r="AC6" s="27" t="str">
        <f>IF(COUNTA(AC14:AC25)=0,"",SUMPRODUCT(AC14:AC25,W14:W25))</f>
        <v/>
      </c>
      <c r="AD6" s="21"/>
      <c r="AE6" s="21"/>
      <c r="AF6" s="63"/>
      <c r="AG6" s="32" t="str">
        <f>HLOOKUP(Introduction!$G$4,nametranslations,75,FALSE)</f>
        <v>Improved</v>
      </c>
      <c r="AH6" s="7" t="str">
        <f>IF(COUNTA(AH14:AH25)=0,"",SUMPRODUCT(AH14:AH25,AG14:AG25))</f>
        <v/>
      </c>
      <c r="AI6" s="7">
        <f>IF(COUNTA(AI14:AI25)=0,"",SUMPRODUCT(AI14:AI25,AG14:AG25))</f>
        <v>90.070920000000001</v>
      </c>
      <c r="AJ6" s="7">
        <f>IF(COUNTA(AJ14:AJ25)=0,"",SUMPRODUCT(AJ14:AJ25,AG14:AG25))</f>
        <v>92.028985000000006</v>
      </c>
      <c r="AK6" s="7" t="str">
        <f>IF(COUNTA(AK14:AK25)=0,"",SUMPRODUCT(AK14:AK25,AG14:AG25))</f>
        <v/>
      </c>
      <c r="AL6" s="7" t="str">
        <f>IF(COUNTA(AL14:AL25)=0,"",SUMPRODUCT(AL14:AL25,AG14:AG25))</f>
        <v/>
      </c>
      <c r="AM6" s="27">
        <f>IF(COUNTA(AM14:AM25)=0,"",SUMPRODUCT(AM14:AM25,AG14:AG25))</f>
        <v>90.814075000000003</v>
      </c>
      <c r="AN6" s="21"/>
      <c r="AO6" s="21"/>
      <c r="AP6" s="63"/>
      <c r="AQ6" s="3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7" t="str">
        <f>IF(COUNTA(AW14:AW25)=0,"",SUMPRODUCT(AW14:AW25,AQ14:AQ25))</f>
        <v/>
      </c>
      <c r="AX6" s="21"/>
      <c r="AY6" s="21"/>
      <c r="AZ6" s="63"/>
      <c r="BA6" s="32"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7" t="str">
        <f>IF(COUNTA(BG14:BG25)=0,"",SUMPRODUCT(BG14:BG25,BA14:BA25))</f>
        <v/>
      </c>
      <c r="BH6" s="21"/>
      <c r="BI6" s="21"/>
      <c r="BJ6" s="63"/>
      <c r="BK6" s="32" t="str">
        <f>HLOOKUP(Introduction!$G$4,nametranslations,75,FALSE)</f>
        <v>Improved</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7" t="str">
        <f>IF(COUNTA(BQ14:BQ25)=0,"",SUMPRODUCT(BQ14:BQ25,BK14:BK25))</f>
        <v/>
      </c>
      <c r="BR6" s="21"/>
      <c r="BS6" s="21"/>
      <c r="BT6" s="70"/>
      <c r="CD6" s="70"/>
      <c r="CN6" s="70"/>
      <c r="CX6" s="70"/>
      <c r="DH6" s="70"/>
      <c r="DR6" s="70"/>
      <c r="EB6" s="70"/>
      <c r="EL6" s="70"/>
      <c r="EV6" s="70"/>
      <c r="FF6" s="70"/>
      <c r="FP6" s="70"/>
      <c r="FZ6" s="70"/>
      <c r="GJ6" s="70"/>
      <c r="GT6" s="70"/>
      <c r="HD6" s="70"/>
      <c r="HN6" s="70"/>
      <c r="HX6" s="70"/>
      <c r="IH6" s="70"/>
    </row>
    <row r="7" spans="1:242" s="2" customFormat="1" x14ac:dyDescent="0.3">
      <c r="A7" s="627" t="str">
        <f ca="1">IF(ISBLANK('Data Summary'!A9),"",'Data Summary'!A9)</f>
        <v>VNM_2017_YL</v>
      </c>
      <c r="B7" s="63"/>
      <c r="C7" s="55" t="str">
        <f>HLOOKUP(Introduction!$G$4,nametranslations,105,FALSE)</f>
        <v>Available</v>
      </c>
      <c r="D7" s="6"/>
      <c r="E7" s="6"/>
      <c r="F7" s="6"/>
      <c r="G7" s="6"/>
      <c r="H7" s="6"/>
      <c r="I7" s="27"/>
      <c r="J7" s="21"/>
      <c r="K7" s="21"/>
      <c r="L7" s="63"/>
      <c r="M7" s="55" t="str">
        <f>HLOOKUP(Introduction!$G$4,nametranslations,105,FALSE)</f>
        <v>Available</v>
      </c>
      <c r="N7" s="6"/>
      <c r="O7" s="6"/>
      <c r="P7" s="6"/>
      <c r="Q7" s="6"/>
      <c r="R7" s="6"/>
      <c r="S7" s="27"/>
      <c r="T7" s="21"/>
      <c r="U7" s="21"/>
      <c r="V7" s="63"/>
      <c r="W7" s="55" t="str">
        <f>HLOOKUP(Introduction!$G$4,nametranslations,105,FALSE)</f>
        <v>Available</v>
      </c>
      <c r="X7" s="6"/>
      <c r="Y7" s="6"/>
      <c r="Z7" s="6"/>
      <c r="AA7" s="6"/>
      <c r="AB7" s="6"/>
      <c r="AC7" s="27"/>
      <c r="AD7" s="21"/>
      <c r="AE7" s="21"/>
      <c r="AF7" s="63"/>
      <c r="AG7" s="55" t="str">
        <f>HLOOKUP(Introduction!$G$4,nametranslations,105,FALSE)</f>
        <v>Available</v>
      </c>
      <c r="AH7" s="6"/>
      <c r="AI7" s="6">
        <v>90.248230000000007</v>
      </c>
      <c r="AJ7" s="6">
        <v>100</v>
      </c>
      <c r="AK7" s="6"/>
      <c r="AL7" s="6"/>
      <c r="AM7" s="27">
        <v>93.949389999999994</v>
      </c>
      <c r="AN7" s="21"/>
      <c r="AO7" s="21"/>
      <c r="AP7" s="63"/>
      <c r="AQ7" s="55" t="str">
        <f>HLOOKUP(Introduction!$G$4,nametranslations,105,FALSE)</f>
        <v>Available</v>
      </c>
      <c r="AR7" s="6"/>
      <c r="AS7" s="6"/>
      <c r="AT7" s="6"/>
      <c r="AU7" s="6"/>
      <c r="AV7" s="6"/>
      <c r="AW7" s="27"/>
      <c r="AX7" s="21"/>
      <c r="AY7" s="21"/>
      <c r="AZ7" s="63"/>
      <c r="BA7" s="55" t="str">
        <f>HLOOKUP(Introduction!$G$4,nametranslations,105,FALSE)</f>
        <v>Available</v>
      </c>
      <c r="BB7" s="6"/>
      <c r="BC7" s="6"/>
      <c r="BD7" s="6"/>
      <c r="BE7" s="6"/>
      <c r="BF7" s="6"/>
      <c r="BG7" s="27"/>
      <c r="BH7" s="21"/>
      <c r="BI7" s="21"/>
      <c r="BJ7" s="63"/>
      <c r="BK7" s="55" t="str">
        <f>HLOOKUP(Introduction!$G$4,nametranslations,105,FALSE)</f>
        <v>Available</v>
      </c>
      <c r="BL7" s="6"/>
      <c r="BM7" s="6"/>
      <c r="BN7" s="6"/>
      <c r="BO7" s="6"/>
      <c r="BP7" s="6"/>
      <c r="BQ7" s="27"/>
      <c r="BR7" s="21"/>
      <c r="BS7" s="21"/>
      <c r="BT7" s="70"/>
      <c r="CD7" s="70"/>
      <c r="CN7" s="70"/>
      <c r="CX7" s="70"/>
      <c r="DH7" s="70"/>
      <c r="DR7" s="70"/>
      <c r="EB7" s="70"/>
      <c r="EL7" s="70"/>
      <c r="EV7" s="70"/>
      <c r="FF7" s="70"/>
      <c r="FP7" s="70"/>
      <c r="FZ7" s="70"/>
      <c r="GJ7" s="70"/>
      <c r="GT7" s="70"/>
      <c r="HD7" s="70"/>
      <c r="HN7" s="70"/>
      <c r="HX7" s="70"/>
      <c r="IH7" s="70"/>
    </row>
    <row r="8" spans="1:242" s="2" customFormat="1" ht="15.6" customHeight="1" x14ac:dyDescent="0.3">
      <c r="A8" s="627" t="str">
        <f ca="1">IF(ISBLANK('Data Summary'!A10),"",'Data Summary'!A10)</f>
        <v>VNM_2019_UIS</v>
      </c>
      <c r="B8" s="63"/>
      <c r="C8" s="55" t="str">
        <f>HLOOKUP(Introduction!$G$4,nametranslations,106,FALSE)</f>
        <v>On premises</v>
      </c>
      <c r="D8" s="7"/>
      <c r="E8" s="7"/>
      <c r="F8" s="7"/>
      <c r="G8" s="7"/>
      <c r="H8" s="7"/>
      <c r="I8" s="27"/>
      <c r="J8" s="21"/>
      <c r="K8" s="21"/>
      <c r="L8" s="63"/>
      <c r="M8" s="55" t="str">
        <f>HLOOKUP(Introduction!$G$4,nametranslations,106,FALSE)</f>
        <v>On premises</v>
      </c>
      <c r="N8" s="7"/>
      <c r="O8" s="7"/>
      <c r="P8" s="7"/>
      <c r="Q8" s="7"/>
      <c r="R8" s="7"/>
      <c r="S8" s="27"/>
      <c r="T8" s="21"/>
      <c r="U8" s="21"/>
      <c r="V8" s="63"/>
      <c r="W8" s="55" t="str">
        <f>HLOOKUP(Introduction!$G$4,nametranslations,106,FALSE)</f>
        <v>On premises</v>
      </c>
      <c r="X8" s="7"/>
      <c r="Y8" s="7"/>
      <c r="Z8" s="7"/>
      <c r="AA8" s="7"/>
      <c r="AB8" s="7"/>
      <c r="AC8" s="27"/>
      <c r="AD8" s="21"/>
      <c r="AE8" s="21"/>
      <c r="AF8" s="63"/>
      <c r="AG8" s="55" t="str">
        <f>HLOOKUP(Introduction!$G$4,nametranslations,106,FALSE)</f>
        <v>On premises</v>
      </c>
      <c r="AH8" s="7"/>
      <c r="AI8" s="7"/>
      <c r="AJ8" s="7"/>
      <c r="AK8" s="7"/>
      <c r="AL8" s="7"/>
      <c r="AM8" s="27"/>
      <c r="AN8" s="21"/>
      <c r="AO8" s="21"/>
      <c r="AP8" s="63"/>
      <c r="AQ8" s="55" t="str">
        <f>HLOOKUP(Introduction!$G$4,nametranslations,106,FALSE)</f>
        <v>On premises</v>
      </c>
      <c r="AR8" s="7"/>
      <c r="AS8" s="7"/>
      <c r="AT8" s="7"/>
      <c r="AU8" s="7"/>
      <c r="AV8" s="7"/>
      <c r="AW8" s="27"/>
      <c r="AX8" s="21"/>
      <c r="AY8" s="21"/>
      <c r="AZ8" s="63"/>
      <c r="BA8" s="55" t="str">
        <f>HLOOKUP(Introduction!$G$4,nametranslations,106,FALSE)</f>
        <v>On premises</v>
      </c>
      <c r="BB8" s="7"/>
      <c r="BC8" s="7"/>
      <c r="BD8" s="7"/>
      <c r="BE8" s="7"/>
      <c r="BF8" s="7"/>
      <c r="BG8" s="27"/>
      <c r="BH8" s="21"/>
      <c r="BI8" s="21"/>
      <c r="BJ8" s="63"/>
      <c r="BK8" s="55" t="str">
        <f>HLOOKUP(Introduction!$G$4,nametranslations,106,FALSE)</f>
        <v>On premises</v>
      </c>
      <c r="BL8" s="7"/>
      <c r="BM8" s="7"/>
      <c r="BN8" s="7"/>
      <c r="BO8" s="7"/>
      <c r="BP8" s="7"/>
      <c r="BQ8" s="27"/>
      <c r="BR8" s="21"/>
      <c r="BS8" s="21"/>
      <c r="BT8" s="70"/>
      <c r="CD8" s="70"/>
      <c r="CN8" s="70"/>
      <c r="CX8" s="70"/>
      <c r="DH8" s="70"/>
      <c r="DR8" s="70"/>
      <c r="EB8" s="70"/>
      <c r="EL8" s="70"/>
      <c r="EV8" s="70"/>
      <c r="FF8" s="70"/>
      <c r="FP8" s="70"/>
      <c r="FZ8" s="70"/>
      <c r="GJ8" s="70"/>
      <c r="GT8" s="70"/>
      <c r="HD8" s="70"/>
      <c r="HN8" s="70"/>
      <c r="HX8" s="70"/>
      <c r="IH8" s="70"/>
    </row>
    <row r="9" spans="1:242" s="616" customFormat="1" ht="21" customHeight="1" x14ac:dyDescent="0.3">
      <c r="A9" s="628" t="str">
        <f ca="1">IF(ISBLANK('Data Summary'!A11),"",'Data Summary'!A11)</f>
        <v>VNM_2021_UIS</v>
      </c>
      <c r="B9" s="609"/>
      <c r="C9" s="610" t="str">
        <f>HLOOKUP(Introduction!$G$4,nametranslations,76,FALSE)</f>
        <v>Basic (improved &amp; available)</v>
      </c>
      <c r="D9" s="611"/>
      <c r="E9" s="612"/>
      <c r="F9" s="612"/>
      <c r="G9" s="612"/>
      <c r="H9" s="612"/>
      <c r="I9" s="613"/>
      <c r="J9" s="614"/>
      <c r="K9" s="614"/>
      <c r="L9" s="609"/>
      <c r="M9" s="610" t="str">
        <f>HLOOKUP(Introduction!$G$4,nametranslations,76,FALSE)</f>
        <v>Basic (improved &amp; available)</v>
      </c>
      <c r="N9" s="611"/>
      <c r="O9" s="612"/>
      <c r="P9" s="612"/>
      <c r="Q9" s="612"/>
      <c r="R9" s="612"/>
      <c r="S9" s="613"/>
      <c r="T9" s="614"/>
      <c r="U9" s="614"/>
      <c r="V9" s="609"/>
      <c r="W9" s="610" t="str">
        <f>HLOOKUP(Introduction!$G$4,nametranslations,76,FALSE)</f>
        <v>Basic (improved &amp; available)</v>
      </c>
      <c r="X9" s="611"/>
      <c r="Y9" s="612"/>
      <c r="Z9" s="612"/>
      <c r="AA9" s="612"/>
      <c r="AB9" s="612"/>
      <c r="AC9" s="613"/>
      <c r="AD9" s="614"/>
      <c r="AE9" s="614"/>
      <c r="AF9" s="609" t="s">
        <v>205</v>
      </c>
      <c r="AG9" s="610" t="str">
        <f>HLOOKUP(Introduction!$G$4,nametranslations,76,FALSE)</f>
        <v>Basic (improved &amp; available)</v>
      </c>
      <c r="AH9" s="611"/>
      <c r="AI9" s="612">
        <v>80.319149999999993</v>
      </c>
      <c r="AJ9" s="612">
        <v>92.028985000000006</v>
      </c>
      <c r="AK9" s="612"/>
      <c r="AL9" s="612"/>
      <c r="AM9" s="613">
        <v>84.763480000000001</v>
      </c>
      <c r="AN9" s="614"/>
      <c r="AO9" s="614"/>
      <c r="AP9" s="609" t="s">
        <v>242</v>
      </c>
      <c r="AQ9" s="610" t="str">
        <f>HLOOKUP(Introduction!$G$4,nametranslations,76,FALSE)</f>
        <v>Basic (improved &amp; available)</v>
      </c>
      <c r="AR9" s="612">
        <v>95.614829999999998</v>
      </c>
      <c r="AS9" s="612"/>
      <c r="AT9" s="612"/>
      <c r="AU9" s="612"/>
      <c r="AV9" s="612">
        <v>95.614829999999998</v>
      </c>
      <c r="AW9" s="613"/>
      <c r="AX9" s="614"/>
      <c r="AY9" s="614"/>
      <c r="AZ9" s="609" t="s">
        <v>242</v>
      </c>
      <c r="BA9" s="610" t="str">
        <f>HLOOKUP(Introduction!$G$4,nametranslations,76,FALSE)</f>
        <v>Basic (improved &amp; available)</v>
      </c>
      <c r="BB9" s="612">
        <v>45.014897262943087</v>
      </c>
      <c r="BC9" s="612"/>
      <c r="BD9" s="612"/>
      <c r="BE9" s="612"/>
      <c r="BF9" s="612">
        <v>50.45</v>
      </c>
      <c r="BG9" s="613">
        <v>40.750818514440894</v>
      </c>
      <c r="BH9" s="614"/>
      <c r="BI9" s="614"/>
      <c r="BJ9" s="609" t="s">
        <v>242</v>
      </c>
      <c r="BK9" s="610" t="str">
        <f>HLOOKUP(Introduction!$G$4,nametranslations,76,FALSE)</f>
        <v>Basic (improved &amp; available)</v>
      </c>
      <c r="BL9" s="612">
        <v>62.735677539007554</v>
      </c>
      <c r="BM9" s="612"/>
      <c r="BN9" s="612"/>
      <c r="BO9" s="612"/>
      <c r="BP9" s="612">
        <v>64.489999999999995</v>
      </c>
      <c r="BQ9" s="613">
        <v>61.368705512885569</v>
      </c>
      <c r="BR9" s="614"/>
      <c r="BS9" s="614"/>
      <c r="BT9" s="615"/>
      <c r="CD9" s="615"/>
      <c r="CN9" s="615"/>
      <c r="CX9" s="615"/>
      <c r="DH9" s="615"/>
      <c r="DR9" s="615"/>
      <c r="EB9" s="615"/>
      <c r="EL9" s="615"/>
      <c r="EV9" s="615"/>
      <c r="FF9" s="615"/>
      <c r="FP9" s="615"/>
      <c r="FZ9" s="615"/>
      <c r="GJ9" s="615"/>
      <c r="GT9" s="615"/>
      <c r="HD9" s="615"/>
      <c r="HN9" s="615"/>
      <c r="HX9" s="615"/>
      <c r="IH9" s="615"/>
    </row>
    <row r="10" spans="1:242" s="616" customFormat="1" ht="21" customHeight="1" x14ac:dyDescent="0.3">
      <c r="A10" s="628" t="str">
        <f ca="1">IF(ISBLANK('Data Summary'!A12),"",'Data Summary'!A12)</f>
        <v>VNM_2022_UIS</v>
      </c>
      <c r="B10" s="609"/>
      <c r="C10" s="610" t="str">
        <f>HLOOKUP(Introduction!$G$4,nametranslations,107,FALSE)</f>
        <v>Improved &amp; on-premises</v>
      </c>
      <c r="D10" s="617"/>
      <c r="E10" s="612"/>
      <c r="F10" s="612"/>
      <c r="G10" s="612"/>
      <c r="H10" s="612"/>
      <c r="I10" s="613"/>
      <c r="J10" s="614"/>
      <c r="K10" s="614"/>
      <c r="L10" s="609"/>
      <c r="M10" s="610" t="str">
        <f>HLOOKUP(Introduction!$G$4,nametranslations,107,FALSE)</f>
        <v>Improved &amp; on-premises</v>
      </c>
      <c r="N10" s="617"/>
      <c r="O10" s="612"/>
      <c r="P10" s="612"/>
      <c r="Q10" s="612"/>
      <c r="R10" s="612"/>
      <c r="S10" s="613"/>
      <c r="T10" s="614"/>
      <c r="U10" s="614"/>
      <c r="V10" s="609"/>
      <c r="W10" s="610" t="str">
        <f>HLOOKUP(Introduction!$G$4,nametranslations,107,FALSE)</f>
        <v>Improved &amp; on-premises</v>
      </c>
      <c r="X10" s="617"/>
      <c r="Y10" s="612"/>
      <c r="Z10" s="612"/>
      <c r="AA10" s="612"/>
      <c r="AB10" s="612"/>
      <c r="AC10" s="613"/>
      <c r="AD10" s="614"/>
      <c r="AE10" s="614"/>
      <c r="AF10" s="609"/>
      <c r="AG10" s="610" t="str">
        <f>HLOOKUP(Introduction!$G$4,nametranslations,107,FALSE)</f>
        <v>Improved &amp; on-premises</v>
      </c>
      <c r="AH10" s="617"/>
      <c r="AI10" s="612"/>
      <c r="AJ10" s="612"/>
      <c r="AK10" s="612"/>
      <c r="AL10" s="612"/>
      <c r="AM10" s="613"/>
      <c r="AN10" s="614"/>
      <c r="AO10" s="614"/>
      <c r="AP10" s="609"/>
      <c r="AQ10" s="610" t="str">
        <f>HLOOKUP(Introduction!$G$4,nametranslations,107,FALSE)</f>
        <v>Improved &amp; on-premises</v>
      </c>
      <c r="AR10" s="617"/>
      <c r="AS10" s="612"/>
      <c r="AT10" s="612"/>
      <c r="AU10" s="612"/>
      <c r="AV10" s="612"/>
      <c r="AW10" s="613"/>
      <c r="AX10" s="614"/>
      <c r="AY10" s="614"/>
      <c r="AZ10" s="609"/>
      <c r="BA10" s="610" t="str">
        <f>HLOOKUP(Introduction!$G$4,nametranslations,107,FALSE)</f>
        <v>Improved &amp; on-premises</v>
      </c>
      <c r="BB10" s="617"/>
      <c r="BC10" s="612"/>
      <c r="BD10" s="612"/>
      <c r="BE10" s="612"/>
      <c r="BF10" s="612"/>
      <c r="BG10" s="613"/>
      <c r="BH10" s="614"/>
      <c r="BI10" s="614"/>
      <c r="BJ10" s="609"/>
      <c r="BK10" s="610" t="str">
        <f>HLOOKUP(Introduction!$G$4,nametranslations,107,FALSE)</f>
        <v>Improved &amp; on-premises</v>
      </c>
      <c r="BL10" s="617"/>
      <c r="BM10" s="612"/>
      <c r="BN10" s="612"/>
      <c r="BO10" s="612"/>
      <c r="BP10" s="612"/>
      <c r="BQ10" s="613"/>
      <c r="BR10" s="614"/>
      <c r="BS10" s="614"/>
      <c r="BT10" s="615"/>
      <c r="CD10" s="615"/>
      <c r="CN10" s="615"/>
      <c r="CX10" s="615"/>
      <c r="DH10" s="615"/>
      <c r="DR10" s="615"/>
      <c r="EB10" s="615"/>
      <c r="EL10" s="615"/>
      <c r="EV10" s="615"/>
      <c r="FF10" s="615"/>
      <c r="FP10" s="615"/>
      <c r="FZ10" s="615"/>
      <c r="GJ10" s="615"/>
      <c r="GT10" s="615"/>
      <c r="HD10" s="615"/>
      <c r="HN10" s="615"/>
      <c r="HX10" s="615"/>
      <c r="IH10" s="615"/>
    </row>
    <row r="11" spans="1:242" s="616" customFormat="1" ht="21" customHeight="1" x14ac:dyDescent="0.3">
      <c r="A11" s="608" t="str">
        <f ca="1">IF(ISBLANK('Data Summary'!A13),"",'Data Summary'!A13)</f>
        <v/>
      </c>
      <c r="B11" s="609"/>
      <c r="C11" s="610" t="str">
        <f>HLOOKUP(Introduction!$G$4,nametranslations,108,FALSE)</f>
        <v>Improved, available &amp; on-premises</v>
      </c>
      <c r="D11" s="617"/>
      <c r="E11" s="612"/>
      <c r="F11" s="612"/>
      <c r="G11" s="612"/>
      <c r="H11" s="612"/>
      <c r="I11" s="613"/>
      <c r="J11" s="614"/>
      <c r="K11" s="614"/>
      <c r="L11" s="609"/>
      <c r="M11" s="610" t="str">
        <f>HLOOKUP(Introduction!$G$4,nametranslations,108,FALSE)</f>
        <v>Improved, available &amp; on-premises</v>
      </c>
      <c r="N11" s="617"/>
      <c r="O11" s="612"/>
      <c r="P11" s="612"/>
      <c r="Q11" s="612"/>
      <c r="R11" s="612"/>
      <c r="S11" s="613"/>
      <c r="T11" s="614"/>
      <c r="U11" s="614"/>
      <c r="V11" s="609"/>
      <c r="W11" s="610" t="str">
        <f>HLOOKUP(Introduction!$G$4,nametranslations,108,FALSE)</f>
        <v>Improved, available &amp; on-premises</v>
      </c>
      <c r="X11" s="617"/>
      <c r="Y11" s="612"/>
      <c r="Z11" s="612"/>
      <c r="AA11" s="612"/>
      <c r="AB11" s="612"/>
      <c r="AC11" s="613"/>
      <c r="AD11" s="614"/>
      <c r="AE11" s="614"/>
      <c r="AF11" s="609"/>
      <c r="AG11" s="610" t="str">
        <f>HLOOKUP(Introduction!$G$4,nametranslations,108,FALSE)</f>
        <v>Improved, available &amp; on-premises</v>
      </c>
      <c r="AH11" s="617"/>
      <c r="AI11" s="612"/>
      <c r="AJ11" s="612"/>
      <c r="AK11" s="612"/>
      <c r="AL11" s="612"/>
      <c r="AM11" s="613"/>
      <c r="AN11" s="614"/>
      <c r="AO11" s="614"/>
      <c r="AP11" s="609"/>
      <c r="AQ11" s="610" t="str">
        <f>HLOOKUP(Introduction!$G$4,nametranslations,108,FALSE)</f>
        <v>Improved, available &amp; on-premises</v>
      </c>
      <c r="AR11" s="617"/>
      <c r="AS11" s="612"/>
      <c r="AT11" s="612"/>
      <c r="AU11" s="612"/>
      <c r="AV11" s="612"/>
      <c r="AW11" s="613"/>
      <c r="AX11" s="614"/>
      <c r="AY11" s="614"/>
      <c r="AZ11" s="609"/>
      <c r="BA11" s="610" t="str">
        <f>HLOOKUP(Introduction!$G$4,nametranslations,108,FALSE)</f>
        <v>Improved, available &amp; on-premises</v>
      </c>
      <c r="BB11" s="617"/>
      <c r="BC11" s="612"/>
      <c r="BD11" s="612"/>
      <c r="BE11" s="612"/>
      <c r="BF11" s="612"/>
      <c r="BG11" s="613"/>
      <c r="BH11" s="614"/>
      <c r="BI11" s="614"/>
      <c r="BJ11" s="609"/>
      <c r="BK11" s="610" t="str">
        <f>HLOOKUP(Introduction!$G$4,nametranslations,108,FALSE)</f>
        <v>Improved, available &amp; on-premises</v>
      </c>
      <c r="BL11" s="617"/>
      <c r="BM11" s="612"/>
      <c r="BN11" s="612"/>
      <c r="BO11" s="612"/>
      <c r="BP11" s="612"/>
      <c r="BQ11" s="613"/>
      <c r="BR11" s="614"/>
      <c r="BS11" s="614"/>
      <c r="BT11" s="615"/>
      <c r="CD11" s="615"/>
      <c r="CN11" s="615"/>
      <c r="CX11" s="615"/>
      <c r="DH11" s="615"/>
      <c r="DR11" s="615"/>
      <c r="EB11" s="615"/>
      <c r="EL11" s="615"/>
      <c r="EV11" s="615"/>
      <c r="FF11" s="615"/>
      <c r="FP11" s="615"/>
      <c r="FZ11" s="615"/>
      <c r="GJ11" s="615"/>
      <c r="GT11" s="615"/>
      <c r="HD11" s="615"/>
      <c r="HN11" s="615"/>
      <c r="HX11" s="615"/>
      <c r="IH11" s="615"/>
    </row>
    <row r="12" spans="1:242" s="127" customFormat="1" ht="18" customHeight="1" x14ac:dyDescent="0.2">
      <c r="A12" s="602" t="str">
        <f ca="1">IF(ISBLANK('Data Summary'!A14),"",'Data Summary'!A14)</f>
        <v/>
      </c>
      <c r="B12" s="122" t="str">
        <f>HLOOKUP(Introduction!$G$4,nametranslations,109,FALSE)</f>
        <v>Facility type</v>
      </c>
      <c r="C12" s="123" t="str">
        <f>HLOOKUP(Introduction!$G$4,nametranslations,110,FALSE)</f>
        <v>Proprortion improved</v>
      </c>
      <c r="D12" s="124"/>
      <c r="E12" s="124"/>
      <c r="F12" s="124"/>
      <c r="G12" s="124"/>
      <c r="H12" s="124"/>
      <c r="I12" s="125"/>
      <c r="J12" s="119"/>
      <c r="K12" s="119"/>
      <c r="L12" s="122" t="str">
        <f>HLOOKUP(Introduction!$G$4,nametranslations,109,FALSE)</f>
        <v>Facility type</v>
      </c>
      <c r="M12" s="123" t="str">
        <f>HLOOKUP(Introduction!$G$4,nametranslations,110,FALSE)</f>
        <v>Proprortion improved</v>
      </c>
      <c r="N12" s="124"/>
      <c r="O12" s="124"/>
      <c r="P12" s="124"/>
      <c r="Q12" s="124"/>
      <c r="R12" s="124"/>
      <c r="S12" s="125"/>
      <c r="T12" s="119"/>
      <c r="U12" s="119"/>
      <c r="V12" s="122" t="str">
        <f>HLOOKUP(Introduction!$G$4,nametranslations,109,FALSE)</f>
        <v>Facility type</v>
      </c>
      <c r="W12" s="123" t="str">
        <f>HLOOKUP(Introduction!$G$4,nametranslations,110,FALSE)</f>
        <v>Proprortion improved</v>
      </c>
      <c r="X12" s="124"/>
      <c r="Y12" s="124"/>
      <c r="Z12" s="124"/>
      <c r="AA12" s="124"/>
      <c r="AB12" s="124"/>
      <c r="AC12" s="125"/>
      <c r="AD12" s="119"/>
      <c r="AE12" s="119"/>
      <c r="AF12" s="122" t="str">
        <f>HLOOKUP(Introduction!$G$4,nametranslations,109,FALSE)</f>
        <v>Facility type</v>
      </c>
      <c r="AG12" s="123" t="str">
        <f>HLOOKUP(Introduction!$G$4,nametranslations,110,FALSE)</f>
        <v>Proprortion improved</v>
      </c>
      <c r="AH12" s="124"/>
      <c r="AI12" s="124"/>
      <c r="AJ12" s="124"/>
      <c r="AK12" s="124"/>
      <c r="AL12" s="124"/>
      <c r="AM12" s="125"/>
      <c r="AN12" s="119"/>
      <c r="AO12" s="119"/>
      <c r="AP12" s="122" t="str">
        <f>HLOOKUP(Introduction!$G$4,nametranslations,109,FALSE)</f>
        <v>Facility type</v>
      </c>
      <c r="AQ12" s="123" t="str">
        <f>HLOOKUP(Introduction!$G$4,nametranslations,110,FALSE)</f>
        <v>Proprortion improved</v>
      </c>
      <c r="AR12" s="124"/>
      <c r="AS12" s="124"/>
      <c r="AT12" s="124"/>
      <c r="AU12" s="124"/>
      <c r="AV12" s="124"/>
      <c r="AW12" s="125"/>
      <c r="AX12" s="119"/>
      <c r="AY12" s="119"/>
      <c r="AZ12" s="122" t="str">
        <f>HLOOKUP(Introduction!$G$4,nametranslations,109,FALSE)</f>
        <v>Facility type</v>
      </c>
      <c r="BA12" s="123" t="str">
        <f>HLOOKUP(Introduction!$G$4,nametranslations,110,FALSE)</f>
        <v>Proprortion improved</v>
      </c>
      <c r="BB12" s="124"/>
      <c r="BC12" s="124"/>
      <c r="BD12" s="124"/>
      <c r="BE12" s="124"/>
      <c r="BF12" s="124"/>
      <c r="BG12" s="125"/>
      <c r="BH12" s="119"/>
      <c r="BI12" s="119"/>
      <c r="BJ12" s="122" t="str">
        <f>HLOOKUP(Introduction!$G$4,nametranslations,109,FALSE)</f>
        <v>Facility type</v>
      </c>
      <c r="BK12" s="123" t="str">
        <f>HLOOKUP(Introduction!$G$4,nametranslations,110,FALSE)</f>
        <v>Proprortion improved</v>
      </c>
      <c r="BL12" s="124"/>
      <c r="BM12" s="124"/>
      <c r="BN12" s="124"/>
      <c r="BO12" s="124"/>
      <c r="BP12" s="124"/>
      <c r="BQ12" s="125"/>
      <c r="BR12" s="119"/>
      <c r="BS12" s="119"/>
      <c r="BT12" s="126"/>
      <c r="CD12" s="126"/>
      <c r="CN12" s="126"/>
      <c r="CX12" s="126"/>
      <c r="DH12" s="126"/>
      <c r="DR12" s="126"/>
      <c r="EB12" s="126"/>
      <c r="EL12" s="126"/>
      <c r="EV12" s="126"/>
      <c r="FF12" s="126"/>
      <c r="FP12" s="126"/>
      <c r="FZ12" s="126"/>
      <c r="GJ12" s="126"/>
      <c r="GT12" s="126"/>
      <c r="HD12" s="126"/>
      <c r="HN12" s="126"/>
      <c r="HX12" s="126"/>
      <c r="IH12" s="126"/>
    </row>
    <row r="13" spans="1:242" s="2" customFormat="1" ht="14.25" customHeight="1" x14ac:dyDescent="0.2">
      <c r="A13" s="602" t="str">
        <f ca="1">IF(ISBLANK('Data Summary'!A15),"",'Data Summary'!A15)</f>
        <v/>
      </c>
      <c r="B13" s="64" t="s">
        <v>54</v>
      </c>
      <c r="C13" s="3">
        <v>0</v>
      </c>
      <c r="D13" s="28"/>
      <c r="E13" s="28"/>
      <c r="F13" s="28"/>
      <c r="G13" s="28"/>
      <c r="H13" s="28"/>
      <c r="I13" s="33"/>
      <c r="J13" s="9"/>
      <c r="K13" s="9"/>
      <c r="L13" s="64" t="s">
        <v>54</v>
      </c>
      <c r="M13" s="3">
        <v>0</v>
      </c>
      <c r="N13" s="28"/>
      <c r="O13" s="28"/>
      <c r="P13" s="28"/>
      <c r="Q13" s="28"/>
      <c r="R13" s="28"/>
      <c r="S13" s="33"/>
      <c r="T13" s="9"/>
      <c r="U13" s="9"/>
      <c r="V13" s="64" t="s">
        <v>54</v>
      </c>
      <c r="W13" s="3">
        <v>0</v>
      </c>
      <c r="X13" s="28">
        <v>2.1739099999999998</v>
      </c>
      <c r="Y13" s="28"/>
      <c r="Z13" s="28"/>
      <c r="AA13" s="28"/>
      <c r="AB13" s="28">
        <v>2.1739099999999998</v>
      </c>
      <c r="AC13" s="33"/>
      <c r="AD13" s="9"/>
      <c r="AE13" s="9"/>
      <c r="AF13" s="64" t="s">
        <v>54</v>
      </c>
      <c r="AG13" s="3">
        <v>0</v>
      </c>
      <c r="AH13" s="28"/>
      <c r="AI13" s="28">
        <v>4.9645400000000004</v>
      </c>
      <c r="AJ13" s="28">
        <v>3.4782600000000001</v>
      </c>
      <c r="AK13" s="28"/>
      <c r="AL13" s="28"/>
      <c r="AM13" s="33">
        <v>4.4004399999999997</v>
      </c>
      <c r="AN13" s="9"/>
      <c r="AO13" s="9"/>
      <c r="AP13" s="64" t="s">
        <v>54</v>
      </c>
      <c r="AQ13" s="3">
        <v>0</v>
      </c>
      <c r="AR13" s="28"/>
      <c r="AS13" s="28"/>
      <c r="AT13" s="28"/>
      <c r="AU13" s="28"/>
      <c r="AV13" s="28"/>
      <c r="AW13" s="33"/>
      <c r="AX13" s="9"/>
      <c r="AY13" s="9"/>
      <c r="AZ13" s="64" t="s">
        <v>54</v>
      </c>
      <c r="BA13" s="3">
        <v>0</v>
      </c>
      <c r="BB13" s="28"/>
      <c r="BC13" s="28"/>
      <c r="BD13" s="28"/>
      <c r="BE13" s="28"/>
      <c r="BF13" s="28"/>
      <c r="BG13" s="33"/>
      <c r="BH13" s="9"/>
      <c r="BI13" s="9"/>
      <c r="BJ13" s="64" t="s">
        <v>54</v>
      </c>
      <c r="BK13" s="3">
        <v>0</v>
      </c>
      <c r="BL13" s="28"/>
      <c r="BM13" s="28"/>
      <c r="BN13" s="28"/>
      <c r="BO13" s="28"/>
      <c r="BP13" s="28"/>
      <c r="BQ13" s="33"/>
      <c r="BR13" s="9"/>
      <c r="BS13" s="9"/>
      <c r="BT13" s="70"/>
      <c r="CD13" s="70"/>
      <c r="CN13" s="70"/>
      <c r="CX13" s="70"/>
      <c r="DH13" s="70"/>
      <c r="DR13" s="70"/>
      <c r="EB13" s="70"/>
      <c r="EL13" s="70"/>
      <c r="EV13" s="70"/>
      <c r="FF13" s="70"/>
      <c r="FP13" s="70"/>
      <c r="FZ13" s="70"/>
      <c r="GJ13" s="70"/>
      <c r="GT13" s="70"/>
      <c r="HD13" s="70"/>
      <c r="HN13" s="70"/>
      <c r="HX13" s="70"/>
      <c r="IH13" s="70"/>
    </row>
    <row r="14" spans="1:242" x14ac:dyDescent="0.3">
      <c r="A14" s="602" t="str">
        <f ca="1">IF(ISBLANK('Data Summary'!A16),"",'Data Summary'!A16)</f>
        <v/>
      </c>
      <c r="B14" s="65" t="s">
        <v>96</v>
      </c>
      <c r="C14" s="19">
        <v>0</v>
      </c>
      <c r="D14" s="28"/>
      <c r="E14" s="28"/>
      <c r="F14" s="28"/>
      <c r="G14" s="28"/>
      <c r="H14" s="28"/>
      <c r="I14" s="33"/>
      <c r="J14" s="9"/>
      <c r="K14" s="9"/>
      <c r="L14" s="65" t="s">
        <v>96</v>
      </c>
      <c r="M14" s="178">
        <v>0</v>
      </c>
      <c r="N14" s="28"/>
      <c r="O14" s="28"/>
      <c r="P14" s="28"/>
      <c r="Q14" s="28"/>
      <c r="R14" s="28"/>
      <c r="S14" s="33"/>
      <c r="T14" s="9"/>
      <c r="U14" s="9"/>
      <c r="V14" s="65" t="s">
        <v>96</v>
      </c>
      <c r="W14" s="19">
        <v>0</v>
      </c>
      <c r="X14" s="28">
        <v>1.0869599999999999</v>
      </c>
      <c r="Y14" s="28"/>
      <c r="Z14" s="28"/>
      <c r="AA14" s="28"/>
      <c r="AB14" s="28">
        <v>1.0869599999999999</v>
      </c>
      <c r="AC14" s="33"/>
      <c r="AD14" s="9"/>
      <c r="AE14" s="9"/>
      <c r="AF14" s="65" t="s">
        <v>96</v>
      </c>
      <c r="AG14" s="19">
        <v>0</v>
      </c>
      <c r="AH14" s="28"/>
      <c r="AI14" s="28"/>
      <c r="AJ14" s="28"/>
      <c r="AK14" s="28"/>
      <c r="AL14" s="28"/>
      <c r="AM14" s="33"/>
      <c r="AN14" s="9"/>
      <c r="AO14" s="9"/>
      <c r="AP14" s="65" t="s">
        <v>96</v>
      </c>
      <c r="AQ14" s="19">
        <v>0</v>
      </c>
      <c r="AR14" s="28"/>
      <c r="AS14" s="28"/>
      <c r="AT14" s="28"/>
      <c r="AU14" s="28"/>
      <c r="AV14" s="28"/>
      <c r="AW14" s="33"/>
      <c r="AX14" s="9"/>
      <c r="AY14" s="9"/>
      <c r="AZ14" s="65" t="s">
        <v>96</v>
      </c>
      <c r="BA14" s="19">
        <v>0</v>
      </c>
      <c r="BB14" s="28"/>
      <c r="BC14" s="28"/>
      <c r="BD14" s="28"/>
      <c r="BE14" s="28"/>
      <c r="BF14" s="28"/>
      <c r="BG14" s="33"/>
      <c r="BH14" s="9"/>
      <c r="BI14" s="9"/>
      <c r="BJ14" s="65" t="s">
        <v>96</v>
      </c>
      <c r="BK14" s="19">
        <v>0</v>
      </c>
      <c r="BL14" s="28"/>
      <c r="BM14" s="28"/>
      <c r="BN14" s="28"/>
      <c r="BO14" s="28"/>
      <c r="BP14" s="28"/>
      <c r="BQ14" s="33"/>
      <c r="BR14" s="9"/>
      <c r="BS14" s="9"/>
    </row>
    <row r="15" spans="1:242" s="1" customFormat="1" x14ac:dyDescent="0.3">
      <c r="A15" s="602" t="str">
        <f ca="1">IF(ISBLANK('Data Summary'!A17),"",'Data Summary'!A17)</f>
        <v/>
      </c>
      <c r="B15" s="65"/>
      <c r="C15" s="4"/>
      <c r="D15" s="28"/>
      <c r="E15" s="5"/>
      <c r="F15" s="5"/>
      <c r="G15" s="5"/>
      <c r="H15" s="28"/>
      <c r="I15" s="33"/>
      <c r="J15" s="9"/>
      <c r="K15" s="9"/>
      <c r="L15" s="65" t="s">
        <v>259</v>
      </c>
      <c r="M15" s="4">
        <v>1</v>
      </c>
      <c r="N15" s="28">
        <v>88.4</v>
      </c>
      <c r="O15" s="179"/>
      <c r="P15" s="179"/>
      <c r="Q15" s="179"/>
      <c r="R15" s="28">
        <v>86.9</v>
      </c>
      <c r="S15" s="33">
        <f>+AVERAGE(87.7,93.9)</f>
        <v>90.800000000000011</v>
      </c>
      <c r="T15" s="9"/>
      <c r="U15" s="9"/>
      <c r="V15" s="65" t="s">
        <v>190</v>
      </c>
      <c r="W15" s="4">
        <v>1</v>
      </c>
      <c r="X15" s="28">
        <v>20.652170000000002</v>
      </c>
      <c r="Y15" s="5"/>
      <c r="Z15" s="5"/>
      <c r="AA15" s="5"/>
      <c r="AB15" s="28">
        <v>20.652170000000002</v>
      </c>
      <c r="AC15" s="33"/>
      <c r="AD15" s="9"/>
      <c r="AE15" s="9"/>
      <c r="AF15" s="65" t="s">
        <v>190</v>
      </c>
      <c r="AG15" s="4">
        <v>1</v>
      </c>
      <c r="AH15" s="28"/>
      <c r="AI15" s="5">
        <v>45.03546</v>
      </c>
      <c r="AJ15" s="5">
        <v>24.347829999999998</v>
      </c>
      <c r="AK15" s="5"/>
      <c r="AL15" s="28"/>
      <c r="AM15" s="33">
        <v>37.183720000000001</v>
      </c>
      <c r="AN15" s="9"/>
      <c r="AO15" s="9"/>
      <c r="AP15" s="65"/>
      <c r="AQ15" s="4"/>
      <c r="AR15" s="28"/>
      <c r="AS15" s="5"/>
      <c r="AT15" s="5"/>
      <c r="AU15" s="5"/>
      <c r="AV15" s="28"/>
      <c r="AW15" s="33"/>
      <c r="AX15" s="9"/>
      <c r="AY15" s="9"/>
      <c r="AZ15" s="65"/>
      <c r="BA15" s="4"/>
      <c r="BB15" s="28"/>
      <c r="BC15" s="5"/>
      <c r="BD15" s="5"/>
      <c r="BE15" s="5"/>
      <c r="BF15" s="28"/>
      <c r="BG15" s="33"/>
      <c r="BH15" s="9"/>
      <c r="BI15" s="9"/>
      <c r="BJ15" s="65"/>
      <c r="BK15" s="4"/>
      <c r="BL15" s="28"/>
      <c r="BM15" s="5"/>
      <c r="BN15" s="5"/>
      <c r="BO15" s="5"/>
      <c r="BP15" s="28"/>
      <c r="BQ15" s="33"/>
      <c r="BR15" s="9"/>
      <c r="BS15" s="9"/>
      <c r="BT15" s="71"/>
      <c r="CD15" s="71"/>
      <c r="CN15" s="71"/>
      <c r="CX15" s="71"/>
      <c r="DH15" s="71"/>
      <c r="DR15" s="71"/>
      <c r="EB15" s="71"/>
      <c r="EL15" s="71"/>
      <c r="EV15" s="71"/>
      <c r="FF15" s="71"/>
      <c r="FP15" s="71"/>
      <c r="FZ15" s="71"/>
      <c r="GJ15" s="71"/>
      <c r="GT15" s="71"/>
      <c r="HD15" s="71"/>
      <c r="HN15" s="71"/>
      <c r="HX15" s="71"/>
      <c r="IH15" s="71"/>
    </row>
    <row r="16" spans="1:242" s="1" customFormat="1" x14ac:dyDescent="0.3">
      <c r="A16" s="602" t="str">
        <f ca="1">IF(ISBLANK('Data Summary'!A18),"",'Data Summary'!A18)</f>
        <v/>
      </c>
      <c r="B16" s="65"/>
      <c r="C16" s="11"/>
      <c r="D16" s="28"/>
      <c r="E16" s="5"/>
      <c r="F16" s="5"/>
      <c r="G16" s="5"/>
      <c r="H16" s="28"/>
      <c r="I16" s="33"/>
      <c r="J16" s="9"/>
      <c r="K16" s="9"/>
      <c r="L16" s="65"/>
      <c r="M16" s="180"/>
      <c r="N16" s="28"/>
      <c r="O16" s="179"/>
      <c r="P16" s="179"/>
      <c r="Q16" s="179"/>
      <c r="R16" s="28"/>
      <c r="S16" s="33"/>
      <c r="T16" s="9"/>
      <c r="U16" s="9"/>
      <c r="V16" s="65" t="s">
        <v>191</v>
      </c>
      <c r="W16" s="11">
        <v>0.5</v>
      </c>
      <c r="X16" s="28">
        <v>7.6086999999999998</v>
      </c>
      <c r="Y16" s="5"/>
      <c r="Z16" s="5"/>
      <c r="AA16" s="5"/>
      <c r="AB16" s="28">
        <v>7.6086999999999998</v>
      </c>
      <c r="AC16" s="33"/>
      <c r="AD16" s="9"/>
      <c r="AE16" s="9"/>
      <c r="AF16" s="65" t="s">
        <v>201</v>
      </c>
      <c r="AG16" s="11">
        <v>1</v>
      </c>
      <c r="AH16" s="28"/>
      <c r="AI16" s="5">
        <v>10.28369</v>
      </c>
      <c r="AJ16" s="5">
        <v>2.8985500000000002</v>
      </c>
      <c r="AK16" s="5"/>
      <c r="AL16" s="28"/>
      <c r="AM16" s="33">
        <v>7.4807499999999996</v>
      </c>
      <c r="AN16" s="9"/>
      <c r="AO16" s="9"/>
      <c r="AP16" s="65"/>
      <c r="AQ16" s="11"/>
      <c r="AR16" s="28"/>
      <c r="AS16" s="5"/>
      <c r="AT16" s="5"/>
      <c r="AU16" s="5"/>
      <c r="AV16" s="28"/>
      <c r="AW16" s="33"/>
      <c r="AX16" s="9"/>
      <c r="AY16" s="9"/>
      <c r="AZ16" s="65"/>
      <c r="BA16" s="11"/>
      <c r="BB16" s="28"/>
      <c r="BC16" s="5"/>
      <c r="BD16" s="5"/>
      <c r="BE16" s="5"/>
      <c r="BF16" s="28"/>
      <c r="BG16" s="33"/>
      <c r="BH16" s="9"/>
      <c r="BI16" s="9"/>
      <c r="BJ16" s="65"/>
      <c r="BK16" s="11"/>
      <c r="BL16" s="28"/>
      <c r="BM16" s="5"/>
      <c r="BN16" s="5"/>
      <c r="BO16" s="5"/>
      <c r="BP16" s="28"/>
      <c r="BQ16" s="33"/>
      <c r="BR16" s="9"/>
      <c r="BS16" s="9"/>
      <c r="BT16" s="71"/>
      <c r="CD16" s="71"/>
      <c r="CN16" s="71"/>
      <c r="CX16" s="71"/>
      <c r="DH16" s="71"/>
      <c r="DR16" s="71"/>
      <c r="EB16" s="71"/>
      <c r="EL16" s="71"/>
      <c r="EV16" s="71"/>
      <c r="FF16" s="71"/>
      <c r="FP16" s="71"/>
      <c r="FZ16" s="71"/>
      <c r="GJ16" s="71"/>
      <c r="GT16" s="71"/>
      <c r="HD16" s="71"/>
      <c r="HN16" s="71"/>
      <c r="HX16" s="71"/>
      <c r="IH16" s="71"/>
    </row>
    <row r="17" spans="1:242" s="1" customFormat="1" x14ac:dyDescent="0.3">
      <c r="A17" s="602" t="str">
        <f ca="1">IF(ISBLANK('Data Summary'!A19),"",'Data Summary'!A19)</f>
        <v/>
      </c>
      <c r="B17" s="65"/>
      <c r="C17" s="11"/>
      <c r="D17" s="28"/>
      <c r="E17" s="5"/>
      <c r="F17" s="5"/>
      <c r="G17" s="5"/>
      <c r="H17" s="5"/>
      <c r="I17" s="23"/>
      <c r="J17" s="9"/>
      <c r="K17" s="9"/>
      <c r="L17" s="65"/>
      <c r="M17" s="180"/>
      <c r="N17" s="28"/>
      <c r="O17" s="179"/>
      <c r="P17" s="179"/>
      <c r="Q17" s="179"/>
      <c r="R17" s="28"/>
      <c r="S17" s="23"/>
      <c r="T17" s="9"/>
      <c r="U17" s="9"/>
      <c r="V17" s="65" t="s">
        <v>192</v>
      </c>
      <c r="W17" s="11">
        <v>0.5</v>
      </c>
      <c r="X17" s="28">
        <v>8.6956500000000005</v>
      </c>
      <c r="Y17" s="5"/>
      <c r="Z17" s="5"/>
      <c r="AA17" s="5"/>
      <c r="AB17" s="5">
        <v>8.6956500000000005</v>
      </c>
      <c r="AC17" s="23"/>
      <c r="AD17" s="9"/>
      <c r="AE17" s="9"/>
      <c r="AF17" s="65" t="s">
        <v>191</v>
      </c>
      <c r="AG17" s="11">
        <v>0.5</v>
      </c>
      <c r="AH17" s="28"/>
      <c r="AI17" s="5">
        <v>0</v>
      </c>
      <c r="AJ17" s="5">
        <v>3.1884100000000002</v>
      </c>
      <c r="AK17" s="5"/>
      <c r="AL17" s="5"/>
      <c r="AM17" s="23">
        <v>1.2101200000000001</v>
      </c>
      <c r="AN17" s="9"/>
      <c r="AO17" s="9"/>
      <c r="AP17" s="65"/>
      <c r="AQ17" s="11"/>
      <c r="AR17" s="28"/>
      <c r="AS17" s="5"/>
      <c r="AT17" s="5"/>
      <c r="AU17" s="5"/>
      <c r="AV17" s="5"/>
      <c r="AW17" s="23"/>
      <c r="AX17" s="9"/>
      <c r="AY17" s="9"/>
      <c r="AZ17" s="65"/>
      <c r="BA17" s="11"/>
      <c r="BB17" s="28"/>
      <c r="BC17" s="5"/>
      <c r="BD17" s="5"/>
      <c r="BE17" s="5"/>
      <c r="BF17" s="5"/>
      <c r="BG17" s="23"/>
      <c r="BH17" s="9"/>
      <c r="BI17" s="9"/>
      <c r="BJ17" s="65"/>
      <c r="BK17" s="11"/>
      <c r="BL17" s="28"/>
      <c r="BM17" s="5"/>
      <c r="BN17" s="5"/>
      <c r="BO17" s="5"/>
      <c r="BP17" s="5"/>
      <c r="BQ17" s="23"/>
      <c r="BR17" s="9"/>
      <c r="BS17" s="9"/>
      <c r="BT17" s="71"/>
      <c r="CD17" s="71"/>
      <c r="CN17" s="71"/>
      <c r="CX17" s="71"/>
      <c r="DH17" s="71"/>
      <c r="DR17" s="71"/>
      <c r="EB17" s="71"/>
      <c r="EL17" s="71"/>
      <c r="EV17" s="71"/>
      <c r="FF17" s="71"/>
      <c r="FP17" s="71"/>
      <c r="FZ17" s="71"/>
      <c r="GJ17" s="71"/>
      <c r="GT17" s="71"/>
      <c r="HD17" s="71"/>
      <c r="HN17" s="71"/>
      <c r="HX17" s="71"/>
      <c r="IH17" s="71"/>
    </row>
    <row r="18" spans="1:242" s="1" customFormat="1" x14ac:dyDescent="0.3">
      <c r="A18" s="602" t="str">
        <f ca="1">IF(ISBLANK('Data Summary'!A20),"",'Data Summary'!A20)</f>
        <v/>
      </c>
      <c r="B18" s="65"/>
      <c r="C18" s="11"/>
      <c r="D18" s="28"/>
      <c r="E18" s="34"/>
      <c r="F18" s="34"/>
      <c r="G18" s="5"/>
      <c r="H18" s="5"/>
      <c r="I18" s="23"/>
      <c r="J18" s="9"/>
      <c r="K18" s="9"/>
      <c r="L18" s="65"/>
      <c r="M18" s="180"/>
      <c r="N18" s="28"/>
      <c r="O18" s="34"/>
      <c r="P18" s="34"/>
      <c r="Q18" s="179"/>
      <c r="R18" s="28"/>
      <c r="S18" s="23"/>
      <c r="T18" s="9"/>
      <c r="U18" s="9"/>
      <c r="V18" s="65" t="s">
        <v>193</v>
      </c>
      <c r="W18" s="11">
        <v>1</v>
      </c>
      <c r="X18" s="28">
        <v>5.4347799999999999</v>
      </c>
      <c r="Y18" s="34"/>
      <c r="Z18" s="34"/>
      <c r="AA18" s="5"/>
      <c r="AB18" s="5">
        <v>5.4347799999999999</v>
      </c>
      <c r="AC18" s="23"/>
      <c r="AD18" s="9"/>
      <c r="AE18" s="9"/>
      <c r="AF18" s="65" t="s">
        <v>202</v>
      </c>
      <c r="AG18" s="11">
        <v>0.5</v>
      </c>
      <c r="AH18" s="28"/>
      <c r="AI18" s="34">
        <v>3.9007100000000001</v>
      </c>
      <c r="AJ18" s="34">
        <v>0</v>
      </c>
      <c r="AK18" s="5"/>
      <c r="AL18" s="5"/>
      <c r="AM18" s="23">
        <v>2.4202400000000002</v>
      </c>
      <c r="AN18" s="9"/>
      <c r="AO18" s="9"/>
      <c r="AP18" s="65"/>
      <c r="AQ18" s="11"/>
      <c r="AR18" s="28"/>
      <c r="AS18" s="34"/>
      <c r="AT18" s="34"/>
      <c r="AU18" s="5"/>
      <c r="AV18" s="5"/>
      <c r="AW18" s="23"/>
      <c r="AX18" s="9"/>
      <c r="AY18" s="9"/>
      <c r="AZ18" s="65"/>
      <c r="BA18" s="11"/>
      <c r="BB18" s="28"/>
      <c r="BC18" s="34"/>
      <c r="BD18" s="34"/>
      <c r="BE18" s="5"/>
      <c r="BF18" s="5"/>
      <c r="BG18" s="23"/>
      <c r="BH18" s="9"/>
      <c r="BI18" s="9"/>
      <c r="BJ18" s="65"/>
      <c r="BK18" s="11"/>
      <c r="BL18" s="28"/>
      <c r="BM18" s="34"/>
      <c r="BN18" s="34"/>
      <c r="BO18" s="5"/>
      <c r="BP18" s="5"/>
      <c r="BQ18" s="23"/>
      <c r="BR18" s="9"/>
      <c r="BS18" s="9"/>
      <c r="BT18" s="71"/>
      <c r="CD18" s="71"/>
      <c r="CN18" s="71"/>
      <c r="CX18" s="71"/>
      <c r="DH18" s="71"/>
      <c r="DR18" s="71"/>
      <c r="EB18" s="71"/>
      <c r="EL18" s="71"/>
      <c r="EV18" s="71"/>
      <c r="FF18" s="71"/>
      <c r="FP18" s="71"/>
      <c r="FZ18" s="71"/>
      <c r="GJ18" s="71"/>
      <c r="GT18" s="71"/>
      <c r="HD18" s="71"/>
      <c r="HN18" s="71"/>
      <c r="HX18" s="71"/>
      <c r="IH18" s="71"/>
    </row>
    <row r="19" spans="1:242" s="1" customFormat="1" x14ac:dyDescent="0.3">
      <c r="A19" s="602" t="str">
        <f ca="1">IF(ISBLANK('Data Summary'!A21),"",'Data Summary'!A21)</f>
        <v/>
      </c>
      <c r="B19" s="65"/>
      <c r="C19" s="4"/>
      <c r="D19" s="28"/>
      <c r="E19" s="34"/>
      <c r="F19" s="34"/>
      <c r="G19" s="34"/>
      <c r="H19" s="34"/>
      <c r="I19" s="35"/>
      <c r="J19" s="9"/>
      <c r="K19" s="9"/>
      <c r="L19" s="65"/>
      <c r="M19" s="4"/>
      <c r="N19" s="181"/>
      <c r="O19" s="34"/>
      <c r="P19" s="34"/>
      <c r="Q19" s="34"/>
      <c r="R19" s="28"/>
      <c r="S19" s="35"/>
      <c r="T19" s="9"/>
      <c r="U19" s="9"/>
      <c r="V19" s="65" t="s">
        <v>194</v>
      </c>
      <c r="W19" s="4">
        <v>1</v>
      </c>
      <c r="X19" s="28">
        <v>14.13043</v>
      </c>
      <c r="Y19" s="34"/>
      <c r="Z19" s="34"/>
      <c r="AA19" s="34"/>
      <c r="AB19" s="34">
        <v>14.13043</v>
      </c>
      <c r="AC19" s="35"/>
      <c r="AD19" s="9"/>
      <c r="AE19" s="9"/>
      <c r="AF19" s="65" t="s">
        <v>192</v>
      </c>
      <c r="AG19" s="4">
        <v>0.5</v>
      </c>
      <c r="AH19" s="28"/>
      <c r="AI19" s="34">
        <v>6.0283699999999998</v>
      </c>
      <c r="AJ19" s="34">
        <v>0</v>
      </c>
      <c r="AK19" s="34"/>
      <c r="AL19" s="34"/>
      <c r="AM19" s="35">
        <v>3.74037</v>
      </c>
      <c r="AN19" s="9"/>
      <c r="AO19" s="9"/>
      <c r="AP19" s="65"/>
      <c r="AQ19" s="4"/>
      <c r="AR19" s="28"/>
      <c r="AS19" s="34"/>
      <c r="AT19" s="34"/>
      <c r="AU19" s="34"/>
      <c r="AV19" s="34"/>
      <c r="AW19" s="35"/>
      <c r="AX19" s="9"/>
      <c r="AY19" s="9"/>
      <c r="AZ19" s="65"/>
      <c r="BA19" s="4"/>
      <c r="BB19" s="28"/>
      <c r="BC19" s="34"/>
      <c r="BD19" s="34"/>
      <c r="BE19" s="34"/>
      <c r="BF19" s="34"/>
      <c r="BG19" s="35"/>
      <c r="BH19" s="9"/>
      <c r="BI19" s="9"/>
      <c r="BJ19" s="65"/>
      <c r="BK19" s="4"/>
      <c r="BL19" s="28"/>
      <c r="BM19" s="34"/>
      <c r="BN19" s="34"/>
      <c r="BO19" s="34"/>
      <c r="BP19" s="34"/>
      <c r="BQ19" s="35"/>
      <c r="BR19" s="9"/>
      <c r="BS19" s="9"/>
      <c r="BT19" s="71"/>
      <c r="CD19" s="71"/>
      <c r="CN19" s="71"/>
      <c r="CX19" s="71"/>
      <c r="DH19" s="71"/>
      <c r="DR19" s="71"/>
      <c r="EB19" s="71"/>
      <c r="EL19" s="71"/>
      <c r="EV19" s="71"/>
      <c r="FF19" s="71"/>
      <c r="FP19" s="71"/>
      <c r="FZ19" s="71"/>
      <c r="GJ19" s="71"/>
      <c r="GT19" s="71"/>
      <c r="HD19" s="71"/>
      <c r="HN19" s="71"/>
      <c r="HX19" s="71"/>
      <c r="IH19" s="71"/>
    </row>
    <row r="20" spans="1:242" s="1" customFormat="1" x14ac:dyDescent="0.3">
      <c r="A20" s="602" t="str">
        <f ca="1">IF(ISBLANK('Data Summary'!A22),"",'Data Summary'!A22)</f>
        <v/>
      </c>
      <c r="B20" s="65"/>
      <c r="C20" s="4"/>
      <c r="D20" s="34"/>
      <c r="E20" s="34"/>
      <c r="F20" s="34"/>
      <c r="G20" s="34"/>
      <c r="H20" s="34"/>
      <c r="I20" s="36"/>
      <c r="J20" s="9"/>
      <c r="K20" s="9"/>
      <c r="L20" s="65"/>
      <c r="M20" s="4"/>
      <c r="N20" s="182"/>
      <c r="O20" s="34"/>
      <c r="P20" s="34"/>
      <c r="Q20" s="34"/>
      <c r="R20" s="34"/>
      <c r="S20" s="36"/>
      <c r="T20" s="9"/>
      <c r="U20" s="9"/>
      <c r="V20" s="65" t="s">
        <v>196</v>
      </c>
      <c r="W20" s="11">
        <v>0.5</v>
      </c>
      <c r="X20" s="5">
        <v>3.2608700000000002</v>
      </c>
      <c r="Y20" s="5"/>
      <c r="Z20" s="5"/>
      <c r="AA20" s="5"/>
      <c r="AB20" s="5">
        <v>3.2608700000000002</v>
      </c>
      <c r="AC20" s="36"/>
      <c r="AD20" s="9"/>
      <c r="AE20" s="9"/>
      <c r="AF20" s="65" t="s">
        <v>193</v>
      </c>
      <c r="AG20" s="11">
        <v>1</v>
      </c>
      <c r="AH20" s="5"/>
      <c r="AI20" s="5">
        <v>1.77305</v>
      </c>
      <c r="AJ20" s="5">
        <v>17.97101</v>
      </c>
      <c r="AK20" s="5"/>
      <c r="AL20" s="5"/>
      <c r="AM20" s="36">
        <v>7.9207900000000002</v>
      </c>
      <c r="AN20" s="9"/>
      <c r="AO20" s="9"/>
      <c r="AP20" s="65"/>
      <c r="AQ20" s="11"/>
      <c r="AR20" s="5"/>
      <c r="AS20" s="5"/>
      <c r="AT20" s="5"/>
      <c r="AU20" s="5"/>
      <c r="AV20" s="5"/>
      <c r="AW20" s="36"/>
      <c r="AX20" s="9"/>
      <c r="AY20" s="9"/>
      <c r="AZ20" s="65"/>
      <c r="BA20" s="11"/>
      <c r="BB20" s="5"/>
      <c r="BC20" s="5"/>
      <c r="BD20" s="5"/>
      <c r="BE20" s="5"/>
      <c r="BF20" s="5"/>
      <c r="BG20" s="36"/>
      <c r="BH20" s="9"/>
      <c r="BI20" s="9"/>
      <c r="BJ20" s="65"/>
      <c r="BK20" s="11"/>
      <c r="BL20" s="5"/>
      <c r="BM20" s="5"/>
      <c r="BN20" s="5"/>
      <c r="BO20" s="5"/>
      <c r="BP20" s="5"/>
      <c r="BQ20" s="36"/>
      <c r="BR20" s="9"/>
      <c r="BS20" s="9"/>
      <c r="BT20" s="71"/>
      <c r="CD20" s="71"/>
      <c r="CN20" s="71"/>
      <c r="CX20" s="71"/>
      <c r="DH20" s="71"/>
      <c r="DR20" s="71"/>
      <c r="EB20" s="71"/>
      <c r="EL20" s="71"/>
      <c r="EV20" s="71"/>
      <c r="FF20" s="71"/>
      <c r="FP20" s="71"/>
      <c r="FZ20" s="71"/>
      <c r="GJ20" s="71"/>
      <c r="GT20" s="71"/>
      <c r="HD20" s="71"/>
      <c r="HN20" s="71"/>
      <c r="HX20" s="71"/>
      <c r="IH20" s="71"/>
    </row>
    <row r="21" spans="1:242" s="1" customFormat="1" x14ac:dyDescent="0.3">
      <c r="A21" s="602" t="str">
        <f ca="1">IF(ISBLANK('Data Summary'!A23),"",'Data Summary'!A23)</f>
        <v/>
      </c>
      <c r="B21" s="65"/>
      <c r="C21" s="11"/>
      <c r="D21" s="5"/>
      <c r="E21" s="5"/>
      <c r="F21" s="5"/>
      <c r="G21" s="5"/>
      <c r="H21" s="5"/>
      <c r="I21" s="36"/>
      <c r="J21" s="9"/>
      <c r="K21" s="9"/>
      <c r="L21" s="65"/>
      <c r="M21" s="180"/>
      <c r="N21" s="183"/>
      <c r="O21" s="179"/>
      <c r="P21" s="179"/>
      <c r="Q21" s="179"/>
      <c r="R21" s="179"/>
      <c r="S21" s="36"/>
      <c r="T21" s="9"/>
      <c r="U21" s="9"/>
      <c r="V21" s="65" t="s">
        <v>195</v>
      </c>
      <c r="W21" s="4">
        <v>0</v>
      </c>
      <c r="X21" s="34">
        <v>36.956519999999998</v>
      </c>
      <c r="Y21" s="34"/>
      <c r="Z21" s="34"/>
      <c r="AA21" s="34"/>
      <c r="AB21" s="34">
        <v>36.956519999999998</v>
      </c>
      <c r="AC21" s="36"/>
      <c r="AD21" s="9"/>
      <c r="AE21" s="9"/>
      <c r="AF21" s="65" t="s">
        <v>203</v>
      </c>
      <c r="AG21" s="4">
        <v>1</v>
      </c>
      <c r="AH21" s="34"/>
      <c r="AI21" s="34">
        <v>28.01418</v>
      </c>
      <c r="AJ21" s="34">
        <v>45.217390000000002</v>
      </c>
      <c r="AK21" s="34"/>
      <c r="AL21" s="34"/>
      <c r="AM21" s="36">
        <v>34.54345</v>
      </c>
      <c r="AN21" s="9"/>
      <c r="AO21" s="9"/>
      <c r="AP21" s="65"/>
      <c r="AQ21" s="4"/>
      <c r="AR21" s="34"/>
      <c r="AS21" s="34"/>
      <c r="AT21" s="34"/>
      <c r="AU21" s="34"/>
      <c r="AV21" s="34"/>
      <c r="AW21" s="36"/>
      <c r="AX21" s="9"/>
      <c r="AY21" s="9"/>
      <c r="AZ21" s="65"/>
      <c r="BA21" s="4"/>
      <c r="BB21" s="34"/>
      <c r="BC21" s="34"/>
      <c r="BD21" s="34"/>
      <c r="BE21" s="34"/>
      <c r="BF21" s="34"/>
      <c r="BG21" s="36"/>
      <c r="BH21" s="9"/>
      <c r="BI21" s="9"/>
      <c r="BJ21" s="65"/>
      <c r="BK21" s="4"/>
      <c r="BL21" s="34"/>
      <c r="BM21" s="34"/>
      <c r="BN21" s="34"/>
      <c r="BO21" s="34"/>
      <c r="BP21" s="34"/>
      <c r="BQ21" s="36"/>
      <c r="BR21" s="9"/>
      <c r="BS21" s="9"/>
      <c r="BT21" s="71"/>
      <c r="CD21" s="71"/>
      <c r="CN21" s="71"/>
      <c r="CX21" s="71"/>
      <c r="DH21" s="71"/>
      <c r="DR21" s="71"/>
      <c r="EB21" s="71"/>
      <c r="EL21" s="71"/>
      <c r="EV21" s="71"/>
      <c r="FF21" s="71"/>
      <c r="FP21" s="71"/>
      <c r="FZ21" s="71"/>
      <c r="GJ21" s="71"/>
      <c r="GT21" s="71"/>
      <c r="HD21" s="71"/>
      <c r="HN21" s="71"/>
      <c r="HX21" s="71"/>
      <c r="IH21" s="71"/>
    </row>
    <row r="22" spans="1:242" s="1" customFormat="1" x14ac:dyDescent="0.3">
      <c r="A22" s="602" t="str">
        <f ca="1">IF(ISBLANK('Data Summary'!A24),"",'Data Summary'!A24)</f>
        <v/>
      </c>
      <c r="B22" s="65"/>
      <c r="C22" s="11"/>
      <c r="D22" s="5"/>
      <c r="E22" s="5"/>
      <c r="F22" s="5"/>
      <c r="G22" s="5"/>
      <c r="H22" s="5"/>
      <c r="I22" s="23"/>
      <c r="J22" s="9"/>
      <c r="K22" s="9"/>
      <c r="L22" s="65"/>
      <c r="M22" s="180"/>
      <c r="N22" s="183"/>
      <c r="O22" s="179"/>
      <c r="P22" s="179"/>
      <c r="Q22" s="179"/>
      <c r="R22" s="179"/>
      <c r="S22" s="23"/>
      <c r="T22" s="9"/>
      <c r="U22" s="9"/>
      <c r="V22" s="65"/>
      <c r="W22" s="4"/>
      <c r="X22" s="34"/>
      <c r="Y22" s="34"/>
      <c r="Z22" s="34"/>
      <c r="AA22" s="34"/>
      <c r="AB22" s="34"/>
      <c r="AC22" s="23"/>
      <c r="AD22" s="9"/>
      <c r="AE22" s="9"/>
      <c r="AF22" s="65" t="s">
        <v>204</v>
      </c>
      <c r="AG22" s="4">
        <v>0</v>
      </c>
      <c r="AH22" s="34"/>
      <c r="AI22" s="34">
        <v>0</v>
      </c>
      <c r="AJ22" s="34">
        <v>2.8985500000000002</v>
      </c>
      <c r="AK22" s="34"/>
      <c r="AL22" s="34"/>
      <c r="AM22" s="23">
        <v>1.1001099999999999</v>
      </c>
      <c r="AN22" s="9"/>
      <c r="AO22" s="9"/>
      <c r="AP22" s="65"/>
      <c r="AQ22" s="4"/>
      <c r="AR22" s="34"/>
      <c r="AS22" s="34"/>
      <c r="AT22" s="34"/>
      <c r="AU22" s="34"/>
      <c r="AV22" s="34"/>
      <c r="AW22" s="23"/>
      <c r="AX22" s="9"/>
      <c r="AY22" s="9"/>
      <c r="AZ22" s="65"/>
      <c r="BA22" s="4"/>
      <c r="BB22" s="34"/>
      <c r="BC22" s="34"/>
      <c r="BD22" s="34"/>
      <c r="BE22" s="34"/>
      <c r="BF22" s="34"/>
      <c r="BG22" s="23"/>
      <c r="BH22" s="9"/>
      <c r="BI22" s="9"/>
      <c r="BJ22" s="65"/>
      <c r="BK22" s="4"/>
      <c r="BL22" s="34"/>
      <c r="BM22" s="34"/>
      <c r="BN22" s="34"/>
      <c r="BO22" s="34"/>
      <c r="BP22" s="34"/>
      <c r="BQ22" s="23"/>
      <c r="BR22" s="9"/>
      <c r="BS22" s="9"/>
      <c r="BT22" s="71"/>
      <c r="CD22" s="71"/>
      <c r="CN22" s="71"/>
      <c r="CX22" s="71"/>
      <c r="DH22" s="71"/>
      <c r="DR22" s="71"/>
      <c r="EB22" s="71"/>
      <c r="EL22" s="71"/>
      <c r="EV22" s="71"/>
      <c r="FF22" s="71"/>
      <c r="FP22" s="71"/>
      <c r="FZ22" s="71"/>
      <c r="GJ22" s="71"/>
      <c r="GT22" s="71"/>
      <c r="HD22" s="71"/>
      <c r="HN22" s="71"/>
      <c r="HX22" s="71"/>
      <c r="IH22" s="71"/>
    </row>
    <row r="23" spans="1:242" s="1" customFormat="1" x14ac:dyDescent="0.3">
      <c r="A23" s="602" t="str">
        <f ca="1">IF(ISBLANK('Data Summary'!A25),"",'Data Summary'!A25)</f>
        <v/>
      </c>
      <c r="B23" s="65"/>
      <c r="C23" s="11"/>
      <c r="D23" s="5"/>
      <c r="E23" s="5"/>
      <c r="F23" s="5"/>
      <c r="G23" s="5"/>
      <c r="H23" s="5"/>
      <c r="I23" s="23"/>
      <c r="J23" s="9"/>
      <c r="K23" s="9"/>
      <c r="L23" s="65"/>
      <c r="M23" s="180"/>
      <c r="N23" s="179"/>
      <c r="O23" s="179"/>
      <c r="P23" s="179"/>
      <c r="Q23" s="179"/>
      <c r="R23" s="179"/>
      <c r="S23" s="23"/>
      <c r="T23" s="9"/>
      <c r="U23" s="9"/>
      <c r="V23" s="65"/>
      <c r="W23" s="11"/>
      <c r="X23" s="5"/>
      <c r="Y23" s="5"/>
      <c r="Z23" s="5"/>
      <c r="AA23" s="5"/>
      <c r="AB23" s="5"/>
      <c r="AC23" s="23"/>
      <c r="AD23" s="9"/>
      <c r="AE23" s="9"/>
      <c r="AF23" s="65"/>
      <c r="AG23" s="11"/>
      <c r="AH23" s="5"/>
      <c r="AI23" s="5"/>
      <c r="AJ23" s="5"/>
      <c r="AK23" s="5"/>
      <c r="AL23" s="5"/>
      <c r="AM23" s="23"/>
      <c r="AN23" s="9"/>
      <c r="AO23" s="9"/>
      <c r="AP23" s="65"/>
      <c r="AQ23" s="11"/>
      <c r="AR23" s="5"/>
      <c r="AS23" s="5"/>
      <c r="AT23" s="5"/>
      <c r="AU23" s="5"/>
      <c r="AV23" s="5"/>
      <c r="AW23" s="23"/>
      <c r="AX23" s="9"/>
      <c r="AY23" s="9"/>
      <c r="AZ23" s="65"/>
      <c r="BA23" s="11"/>
      <c r="BB23" s="5"/>
      <c r="BC23" s="5"/>
      <c r="BD23" s="5"/>
      <c r="BE23" s="5"/>
      <c r="BF23" s="5"/>
      <c r="BG23" s="23"/>
      <c r="BH23" s="9"/>
      <c r="BI23" s="9"/>
      <c r="BJ23" s="65"/>
      <c r="BK23" s="11"/>
      <c r="BL23" s="5"/>
      <c r="BM23" s="5"/>
      <c r="BN23" s="5"/>
      <c r="BO23" s="5"/>
      <c r="BP23" s="5"/>
      <c r="BQ23" s="23"/>
      <c r="BR23" s="9"/>
      <c r="BS23" s="9"/>
      <c r="BT23" s="71"/>
      <c r="CD23" s="71"/>
      <c r="CN23" s="71"/>
      <c r="CX23" s="71"/>
      <c r="DH23" s="71"/>
      <c r="DR23" s="71"/>
      <c r="EB23" s="71"/>
      <c r="EL23" s="71"/>
      <c r="EV23" s="71"/>
      <c r="FF23" s="71"/>
      <c r="FP23" s="71"/>
      <c r="FZ23" s="71"/>
      <c r="GJ23" s="71"/>
      <c r="GT23" s="71"/>
      <c r="HD23" s="71"/>
      <c r="HN23" s="71"/>
      <c r="HX23" s="71"/>
      <c r="IH23" s="71"/>
    </row>
    <row r="24" spans="1:242" s="1" customFormat="1" x14ac:dyDescent="0.3">
      <c r="A24" s="602" t="str">
        <f ca="1">IF(ISBLANK('Data Summary'!A26),"",'Data Summary'!A26)</f>
        <v/>
      </c>
      <c r="B24" s="65"/>
      <c r="C24" s="11"/>
      <c r="D24" s="5"/>
      <c r="E24" s="5"/>
      <c r="F24" s="5"/>
      <c r="G24" s="5"/>
      <c r="H24" s="5"/>
      <c r="I24" s="23"/>
      <c r="J24" s="9"/>
      <c r="K24" s="9"/>
      <c r="L24" s="65"/>
      <c r="M24" s="180"/>
      <c r="N24" s="179"/>
      <c r="O24" s="179"/>
      <c r="P24" s="179"/>
      <c r="Q24" s="179"/>
      <c r="R24" s="179"/>
      <c r="S24" s="23"/>
      <c r="T24" s="9"/>
      <c r="U24" s="9"/>
      <c r="V24" s="65"/>
      <c r="W24" s="11"/>
      <c r="X24" s="5"/>
      <c r="Y24" s="5"/>
      <c r="Z24" s="5"/>
      <c r="AA24" s="5"/>
      <c r="AB24" s="5"/>
      <c r="AC24" s="23"/>
      <c r="AD24" s="9"/>
      <c r="AE24" s="9"/>
      <c r="AF24" s="65"/>
      <c r="AG24" s="11"/>
      <c r="AH24" s="5"/>
      <c r="AI24" s="5"/>
      <c r="AJ24" s="5"/>
      <c r="AK24" s="5"/>
      <c r="AL24" s="5"/>
      <c r="AM24" s="23"/>
      <c r="AN24" s="9"/>
      <c r="AO24" s="9"/>
      <c r="AP24" s="65"/>
      <c r="AQ24" s="11"/>
      <c r="AR24" s="5"/>
      <c r="AS24" s="5"/>
      <c r="AT24" s="5"/>
      <c r="AU24" s="5"/>
      <c r="AV24" s="5"/>
      <c r="AW24" s="23"/>
      <c r="AX24" s="9"/>
      <c r="AY24" s="9"/>
      <c r="AZ24" s="65"/>
      <c r="BA24" s="11"/>
      <c r="BB24" s="5"/>
      <c r="BC24" s="5"/>
      <c r="BD24" s="5"/>
      <c r="BE24" s="5"/>
      <c r="BF24" s="5"/>
      <c r="BG24" s="23"/>
      <c r="BH24" s="9"/>
      <c r="BI24" s="9"/>
      <c r="BJ24" s="65"/>
      <c r="BK24" s="11"/>
      <c r="BL24" s="5"/>
      <c r="BM24" s="5"/>
      <c r="BN24" s="5"/>
      <c r="BO24" s="5"/>
      <c r="BP24" s="5"/>
      <c r="BQ24" s="23"/>
      <c r="BR24" s="9"/>
      <c r="BS24" s="9"/>
      <c r="BT24" s="71"/>
      <c r="CD24" s="71"/>
      <c r="CN24" s="71"/>
      <c r="CX24" s="71"/>
      <c r="DH24" s="71"/>
      <c r="DR24" s="71"/>
      <c r="EB24" s="71"/>
      <c r="EL24" s="71"/>
      <c r="EV24" s="71"/>
      <c r="FF24" s="71"/>
      <c r="FP24" s="71"/>
      <c r="FZ24" s="71"/>
      <c r="GJ24" s="71"/>
      <c r="GT24" s="71"/>
      <c r="HD24" s="71"/>
      <c r="HN24" s="71"/>
      <c r="HX24" s="71"/>
      <c r="IH24" s="71"/>
    </row>
    <row r="25" spans="1:242" s="1" customFormat="1" x14ac:dyDescent="0.3">
      <c r="A25" s="602" t="str">
        <f ca="1">IF(ISBLANK('Data Summary'!A27),"",'Data Summary'!A27)</f>
        <v/>
      </c>
      <c r="B25" s="65"/>
      <c r="C25" s="11"/>
      <c r="D25" s="5"/>
      <c r="E25" s="5"/>
      <c r="F25" s="5"/>
      <c r="G25" s="5"/>
      <c r="H25" s="5"/>
      <c r="I25" s="23"/>
      <c r="J25" s="9"/>
      <c r="K25" s="9"/>
      <c r="L25" s="65"/>
      <c r="M25" s="180"/>
      <c r="N25" s="179"/>
      <c r="O25" s="179"/>
      <c r="P25" s="179"/>
      <c r="Q25" s="179"/>
      <c r="R25" s="179"/>
      <c r="S25" s="23"/>
      <c r="T25" s="9"/>
      <c r="U25" s="9"/>
      <c r="V25" s="65"/>
      <c r="W25" s="11"/>
      <c r="X25" s="5"/>
      <c r="Y25" s="5"/>
      <c r="Z25" s="5"/>
      <c r="AA25" s="5"/>
      <c r="AB25" s="5"/>
      <c r="AC25" s="23"/>
      <c r="AD25" s="9"/>
      <c r="AE25" s="9"/>
      <c r="AF25" s="65"/>
      <c r="AG25" s="11"/>
      <c r="AH25" s="5"/>
      <c r="AI25" s="5"/>
      <c r="AJ25" s="5"/>
      <c r="AK25" s="5"/>
      <c r="AL25" s="5"/>
      <c r="AM25" s="23"/>
      <c r="AN25" s="9"/>
      <c r="AO25" s="9"/>
      <c r="AP25" s="65"/>
      <c r="AQ25" s="11"/>
      <c r="AR25" s="5"/>
      <c r="AS25" s="5"/>
      <c r="AT25" s="5"/>
      <c r="AU25" s="5"/>
      <c r="AV25" s="5"/>
      <c r="AW25" s="23"/>
      <c r="AX25" s="9"/>
      <c r="AY25" s="9"/>
      <c r="AZ25" s="65"/>
      <c r="BA25" s="11"/>
      <c r="BB25" s="5"/>
      <c r="BC25" s="5"/>
      <c r="BD25" s="5"/>
      <c r="BE25" s="5"/>
      <c r="BF25" s="5"/>
      <c r="BG25" s="23"/>
      <c r="BH25" s="9"/>
      <c r="BI25" s="9"/>
      <c r="BJ25" s="65"/>
      <c r="BK25" s="11"/>
      <c r="BL25" s="5"/>
      <c r="BM25" s="5"/>
      <c r="BN25" s="5"/>
      <c r="BO25" s="5"/>
      <c r="BP25" s="5"/>
      <c r="BQ25" s="23"/>
      <c r="BR25" s="9"/>
      <c r="BS25" s="9"/>
      <c r="BT25" s="71"/>
      <c r="CD25" s="71"/>
      <c r="CN25" s="71"/>
      <c r="CX25" s="71"/>
      <c r="DH25" s="71"/>
      <c r="DR25" s="71"/>
      <c r="EB25" s="71"/>
      <c r="EL25" s="71"/>
      <c r="EV25" s="71"/>
      <c r="FF25" s="71"/>
      <c r="FP25" s="71"/>
      <c r="FZ25" s="71"/>
      <c r="GJ25" s="71"/>
      <c r="GT25" s="71"/>
      <c r="HD25" s="71"/>
      <c r="HN25" s="71"/>
      <c r="HX25" s="71"/>
      <c r="IH25" s="71"/>
    </row>
    <row r="26" spans="1:242" s="1" customFormat="1" ht="83.25" customHeight="1" x14ac:dyDescent="0.3">
      <c r="A26" s="602" t="str">
        <f ca="1">IF(ISBLANK('Data Summary'!A28),"",'Data Summary'!A28)</f>
        <v/>
      </c>
      <c r="B26" s="66" t="str">
        <f>HLOOKUP(Introduction!$G$4,nametranslations,111,FALSE)</f>
        <v>Notes</v>
      </c>
      <c r="C26" s="346" t="s">
        <v>177</v>
      </c>
      <c r="D26" s="346"/>
      <c r="E26" s="346"/>
      <c r="F26" s="346"/>
      <c r="G26" s="346"/>
      <c r="H26" s="346"/>
      <c r="I26" s="347"/>
      <c r="J26" s="9"/>
      <c r="K26" s="9"/>
      <c r="L26" s="66" t="str">
        <f>HLOOKUP(Introduction!$G$4,nametranslations,111,FALSE)</f>
        <v>Notes</v>
      </c>
      <c r="M26" s="348" t="s">
        <v>260</v>
      </c>
      <c r="N26" s="349"/>
      <c r="O26" s="349"/>
      <c r="P26" s="349"/>
      <c r="Q26" s="349"/>
      <c r="R26" s="349"/>
      <c r="S26" s="350"/>
      <c r="T26" s="9"/>
      <c r="U26" s="9"/>
      <c r="V26" s="66" t="str">
        <f>HLOOKUP(Introduction!$G$4,nametranslations,111,FALSE)</f>
        <v>Notes</v>
      </c>
      <c r="W26" s="346" t="s">
        <v>209</v>
      </c>
      <c r="X26" s="346"/>
      <c r="Y26" s="346"/>
      <c r="Z26" s="346"/>
      <c r="AA26" s="346"/>
      <c r="AB26" s="346"/>
      <c r="AC26" s="347"/>
      <c r="AD26" s="9"/>
      <c r="AE26" s="9"/>
      <c r="AF26" s="66" t="str">
        <f>HLOOKUP(Introduction!$G$4,nametranslations,111,FALSE)</f>
        <v>Notes</v>
      </c>
      <c r="AG26" s="346" t="s">
        <v>210</v>
      </c>
      <c r="AH26" s="346"/>
      <c r="AI26" s="346"/>
      <c r="AJ26" s="346"/>
      <c r="AK26" s="346"/>
      <c r="AL26" s="346"/>
      <c r="AM26" s="347"/>
      <c r="AN26" s="9"/>
      <c r="AO26" s="9"/>
      <c r="AP26" s="66" t="str">
        <f>HLOOKUP(Introduction!$G$4,nametranslations,111,FALSE)</f>
        <v>Notes</v>
      </c>
      <c r="AQ26" s="348" t="s">
        <v>235</v>
      </c>
      <c r="AR26" s="349"/>
      <c r="AS26" s="349"/>
      <c r="AT26" s="349"/>
      <c r="AU26" s="349"/>
      <c r="AV26" s="349"/>
      <c r="AW26" s="350"/>
      <c r="AX26" s="9"/>
      <c r="AY26" s="9"/>
      <c r="AZ26" s="66" t="str">
        <f>HLOOKUP(Introduction!$G$4,nametranslations,111,FALSE)</f>
        <v>Notes</v>
      </c>
      <c r="BA26" s="348" t="s">
        <v>241</v>
      </c>
      <c r="BB26" s="349"/>
      <c r="BC26" s="349"/>
      <c r="BD26" s="349"/>
      <c r="BE26" s="349"/>
      <c r="BF26" s="349"/>
      <c r="BG26" s="350"/>
      <c r="BH26" s="9"/>
      <c r="BI26" s="9"/>
      <c r="BJ26" s="66" t="str">
        <f>HLOOKUP(Introduction!$G$4,nametranslations,111,FALSE)</f>
        <v>Notes</v>
      </c>
      <c r="BK26" s="348" t="s">
        <v>241</v>
      </c>
      <c r="BL26" s="349"/>
      <c r="BM26" s="349"/>
      <c r="BN26" s="349"/>
      <c r="BO26" s="349"/>
      <c r="BP26" s="349"/>
      <c r="BQ26" s="350"/>
      <c r="BR26" s="9"/>
      <c r="BS26" s="9"/>
      <c r="BT26" s="71"/>
      <c r="CD26" s="71"/>
      <c r="CN26" s="71"/>
      <c r="CX26" s="71"/>
      <c r="DH26" s="71"/>
      <c r="DR26" s="71"/>
      <c r="EB26" s="71"/>
      <c r="EL26" s="71"/>
      <c r="EV26" s="71"/>
      <c r="FF26" s="71"/>
      <c r="FP26" s="71"/>
      <c r="FZ26" s="71"/>
      <c r="GJ26" s="71"/>
      <c r="GT26" s="71"/>
      <c r="HD26" s="71"/>
      <c r="HN26" s="71"/>
      <c r="HX26" s="71"/>
      <c r="IH26" s="71"/>
    </row>
    <row r="27" spans="1:242" s="1" customFormat="1" ht="15.75" customHeight="1" x14ac:dyDescent="0.3">
      <c r="A27" s="172" t="str">
        <f ca="1">IF(ISBLANK('Data Summary'!A29),"",'Data Summary'!A29)</f>
        <v/>
      </c>
      <c r="B27" s="66"/>
      <c r="C27" s="10" t="str">
        <f>HLOOKUP(Introduction!$G$4,nametranslations,112,FALSE)</f>
        <v>Facility estimate used</v>
      </c>
      <c r="D27" s="30"/>
      <c r="E27" s="30"/>
      <c r="F27" s="30"/>
      <c r="G27" s="30"/>
      <c r="H27" s="30"/>
      <c r="I27" s="54"/>
      <c r="J27" s="9"/>
      <c r="K27" s="9"/>
      <c r="L27" s="66"/>
      <c r="M27" s="10" t="str">
        <f>HLOOKUP(Introduction!$G$4,nametranslations,112,FALSE)</f>
        <v>Facility estimate used</v>
      </c>
      <c r="N27" s="30"/>
      <c r="O27" s="30"/>
      <c r="P27" s="30"/>
      <c r="Q27" s="30"/>
      <c r="R27" s="30"/>
      <c r="S27" s="52"/>
      <c r="T27" s="9"/>
      <c r="U27" s="9"/>
      <c r="V27" s="66"/>
      <c r="W27" s="10" t="str">
        <f>HLOOKUP(Introduction!$G$4,nametranslations,112,FALSE)</f>
        <v>Facility estimate used</v>
      </c>
      <c r="X27" s="30" t="s">
        <v>188</v>
      </c>
      <c r="Y27" s="30"/>
      <c r="Z27" s="30"/>
      <c r="AA27" s="30"/>
      <c r="AB27" s="30" t="s">
        <v>188</v>
      </c>
      <c r="AC27" s="54"/>
      <c r="AD27" s="9"/>
      <c r="AE27" s="9"/>
      <c r="AF27" s="66"/>
      <c r="AG27" s="10" t="str">
        <f>HLOOKUP(Introduction!$G$4,nametranslations,112,FALSE)</f>
        <v>Facility estimate used</v>
      </c>
      <c r="AH27" s="30"/>
      <c r="AI27" s="30" t="s">
        <v>188</v>
      </c>
      <c r="AJ27" s="30" t="s">
        <v>188</v>
      </c>
      <c r="AK27" s="30"/>
      <c r="AL27" s="30"/>
      <c r="AM27" s="52" t="s">
        <v>188</v>
      </c>
      <c r="AN27" s="9"/>
      <c r="AO27" s="9"/>
      <c r="AP27" s="66"/>
      <c r="AQ27" s="10" t="str">
        <f>HLOOKUP(Introduction!$G$4,nametranslations,112,FALSE)</f>
        <v>Facility estimate used</v>
      </c>
      <c r="AR27" s="30"/>
      <c r="AS27" s="30"/>
      <c r="AT27" s="30"/>
      <c r="AU27" s="30"/>
      <c r="AV27" s="30"/>
      <c r="AW27" s="52"/>
      <c r="AX27" s="9"/>
      <c r="AY27" s="9"/>
      <c r="AZ27" s="66"/>
      <c r="BA27" s="10" t="str">
        <f>HLOOKUP(Introduction!$G$4,nametranslations,112,FALSE)</f>
        <v>Facility estimate used</v>
      </c>
      <c r="BB27" s="30"/>
      <c r="BC27" s="30"/>
      <c r="BD27" s="30"/>
      <c r="BE27" s="30"/>
      <c r="BF27" s="30"/>
      <c r="BG27" s="52"/>
      <c r="BH27" s="9"/>
      <c r="BI27" s="9"/>
      <c r="BJ27" s="66"/>
      <c r="BK27" s="10" t="str">
        <f>HLOOKUP(Introduction!$G$4,nametranslations,112,FALSE)</f>
        <v>Facility estimate used</v>
      </c>
      <c r="BL27" s="30"/>
      <c r="BM27" s="30"/>
      <c r="BN27" s="30"/>
      <c r="BO27" s="30"/>
      <c r="BP27" s="30"/>
      <c r="BQ27" s="52"/>
      <c r="BR27" s="9"/>
      <c r="BS27" s="9"/>
      <c r="BT27" s="71"/>
      <c r="CD27" s="71"/>
      <c r="CN27" s="71"/>
      <c r="CX27" s="71"/>
      <c r="DH27" s="71"/>
      <c r="DR27" s="71"/>
      <c r="EB27" s="71"/>
      <c r="EL27" s="71"/>
      <c r="EV27" s="71"/>
      <c r="FF27" s="71"/>
      <c r="FP27" s="71"/>
      <c r="FZ27" s="71"/>
      <c r="GJ27" s="71"/>
      <c r="GT27" s="71"/>
      <c r="HD27" s="71"/>
      <c r="HN27" s="71"/>
      <c r="HX27" s="71"/>
      <c r="IH27" s="71"/>
    </row>
    <row r="28" spans="1:242" s="1" customFormat="1" ht="15.75" customHeight="1" x14ac:dyDescent="0.3">
      <c r="A28" s="172" t="str">
        <f ca="1">IF(ISBLANK('Data Summary'!A30),"",'Data Summary'!A30)</f>
        <v/>
      </c>
      <c r="B28" s="66"/>
      <c r="C28" s="10" t="str">
        <f>HLOOKUP(Introduction!$G$4,nametranslations,113,FALSE)</f>
        <v>Improved estimate used</v>
      </c>
      <c r="D28" s="30"/>
      <c r="E28" s="30"/>
      <c r="F28" s="30"/>
      <c r="G28" s="30"/>
      <c r="H28" s="30"/>
      <c r="I28" s="52"/>
      <c r="J28" s="9"/>
      <c r="K28" s="9"/>
      <c r="L28" s="66"/>
      <c r="M28" s="10" t="str">
        <f>HLOOKUP(Introduction!$G$4,nametranslations,113,FALSE)</f>
        <v>Improved estimate used</v>
      </c>
      <c r="N28" s="30" t="s">
        <v>142</v>
      </c>
      <c r="O28" s="30"/>
      <c r="P28" s="30"/>
      <c r="Q28" s="30"/>
      <c r="R28" s="30" t="s">
        <v>142</v>
      </c>
      <c r="S28" s="52" t="s">
        <v>142</v>
      </c>
      <c r="T28" s="9"/>
      <c r="U28" s="9"/>
      <c r="V28" s="66"/>
      <c r="W28" s="10" t="str">
        <f>HLOOKUP(Introduction!$G$4,nametranslations,113,FALSE)</f>
        <v>Improved estimate used</v>
      </c>
      <c r="X28" s="30" t="s">
        <v>188</v>
      </c>
      <c r="Y28" s="30"/>
      <c r="Z28" s="30"/>
      <c r="AA28" s="30"/>
      <c r="AB28" s="30" t="s">
        <v>188</v>
      </c>
      <c r="AC28" s="52"/>
      <c r="AD28" s="9"/>
      <c r="AE28" s="9"/>
      <c r="AF28" s="66"/>
      <c r="AG28" s="10" t="str">
        <f>HLOOKUP(Introduction!$G$4,nametranslations,113,FALSE)</f>
        <v>Improved estimate used</v>
      </c>
      <c r="AH28" s="30"/>
      <c r="AI28" s="30" t="s">
        <v>188</v>
      </c>
      <c r="AJ28" s="30" t="s">
        <v>188</v>
      </c>
      <c r="AK28" s="30"/>
      <c r="AL28" s="30"/>
      <c r="AM28" s="52" t="s">
        <v>188</v>
      </c>
      <c r="AN28" s="9"/>
      <c r="AO28" s="9"/>
      <c r="AP28" s="66"/>
      <c r="AQ28" s="10" t="str">
        <f>HLOOKUP(Introduction!$G$4,nametranslations,113,FALSE)</f>
        <v>Improved estimate used</v>
      </c>
      <c r="AR28" s="30"/>
      <c r="AS28" s="30"/>
      <c r="AT28" s="30"/>
      <c r="AU28" s="30"/>
      <c r="AV28" s="30"/>
      <c r="AW28" s="52"/>
      <c r="AX28" s="9"/>
      <c r="AY28" s="9"/>
      <c r="AZ28" s="66"/>
      <c r="BA28" s="10" t="str">
        <f>HLOOKUP(Introduction!$G$4,nametranslations,113,FALSE)</f>
        <v>Improved estimate used</v>
      </c>
      <c r="BB28" s="30"/>
      <c r="BC28" s="30"/>
      <c r="BD28" s="30"/>
      <c r="BE28" s="30"/>
      <c r="BF28" s="30"/>
      <c r="BG28" s="52"/>
      <c r="BH28" s="9"/>
      <c r="BI28" s="9"/>
      <c r="BJ28" s="66"/>
      <c r="BK28" s="10" t="str">
        <f>HLOOKUP(Introduction!$G$4,nametranslations,113,FALSE)</f>
        <v>Improved estimate used</v>
      </c>
      <c r="BL28" s="30"/>
      <c r="BM28" s="30"/>
      <c r="BN28" s="30"/>
      <c r="BO28" s="30"/>
      <c r="BP28" s="30"/>
      <c r="BQ28" s="52"/>
      <c r="BR28" s="9"/>
      <c r="BS28" s="9"/>
      <c r="BT28" s="71"/>
      <c r="CD28" s="71"/>
      <c r="CN28" s="71"/>
      <c r="CX28" s="71"/>
      <c r="DH28" s="71"/>
      <c r="DR28" s="71"/>
      <c r="EB28" s="71"/>
      <c r="EL28" s="71"/>
      <c r="EV28" s="71"/>
      <c r="FF28" s="71"/>
      <c r="FP28" s="71"/>
      <c r="FZ28" s="71"/>
      <c r="GJ28" s="71"/>
      <c r="GT28" s="71"/>
      <c r="HD28" s="71"/>
      <c r="HN28" s="71"/>
      <c r="HX28" s="71"/>
      <c r="IH28" s="71"/>
    </row>
    <row r="29" spans="1:242" ht="15.75" customHeight="1" x14ac:dyDescent="0.3">
      <c r="A29" s="172" t="str">
        <f ca="1">IF(ISBLANK('Data Summary'!A31),"",'Data Summary'!A31)</f>
        <v/>
      </c>
      <c r="B29" s="66"/>
      <c r="C29" s="10" t="str">
        <f>HLOOKUP(Introduction!$G$4,nametranslations,114,FALSE)</f>
        <v>Basic estimate used</v>
      </c>
      <c r="D29" s="30"/>
      <c r="E29" s="30"/>
      <c r="F29" s="30"/>
      <c r="G29" s="30"/>
      <c r="H29" s="30"/>
      <c r="I29" s="52"/>
      <c r="J29" s="9"/>
      <c r="K29" s="9"/>
      <c r="L29" s="66"/>
      <c r="M29" s="10" t="str">
        <f>HLOOKUP(Introduction!$G$4,nametranslations,114,FALSE)</f>
        <v>Basic estimate used</v>
      </c>
      <c r="N29" s="30"/>
      <c r="O29" s="30"/>
      <c r="P29" s="30"/>
      <c r="Q29" s="30"/>
      <c r="R29" s="30"/>
      <c r="S29" s="52"/>
      <c r="T29" s="9"/>
      <c r="U29" s="9"/>
      <c r="V29" s="66"/>
      <c r="W29" s="10" t="str">
        <f>HLOOKUP(Introduction!$G$4,nametranslations,114,FALSE)</f>
        <v>Basic estimate used</v>
      </c>
      <c r="X29" s="30"/>
      <c r="Y29" s="30"/>
      <c r="Z29" s="30"/>
      <c r="AA29" s="30"/>
      <c r="AB29" s="30"/>
      <c r="AC29" s="52"/>
      <c r="AD29" s="9"/>
      <c r="AE29" s="9"/>
      <c r="AF29" s="66"/>
      <c r="AG29" s="10" t="str">
        <f>HLOOKUP(Introduction!$G$4,nametranslations,114,FALSE)</f>
        <v>Basic estimate used</v>
      </c>
      <c r="AH29" s="30"/>
      <c r="AI29" s="30" t="s">
        <v>188</v>
      </c>
      <c r="AJ29" s="30" t="s">
        <v>188</v>
      </c>
      <c r="AK29" s="30"/>
      <c r="AL29" s="30"/>
      <c r="AM29" s="52" t="s">
        <v>188</v>
      </c>
      <c r="AN29" s="9"/>
      <c r="AO29" s="9"/>
      <c r="AP29" s="66"/>
      <c r="AQ29" s="10" t="str">
        <f>HLOOKUP(Introduction!$G$4,nametranslations,114,FALSE)</f>
        <v>Basic estimate used</v>
      </c>
      <c r="AR29" s="30" t="s">
        <v>142</v>
      </c>
      <c r="AS29" s="30"/>
      <c r="AT29" s="30"/>
      <c r="AU29" s="30"/>
      <c r="AV29" s="30" t="s">
        <v>142</v>
      </c>
      <c r="AW29" s="52"/>
      <c r="AX29" s="9"/>
      <c r="AY29" s="9"/>
      <c r="AZ29" s="66"/>
      <c r="BA29" s="10" t="str">
        <f>HLOOKUP(Introduction!$G$4,nametranslations,114,FALSE)</f>
        <v>Basic estimate used</v>
      </c>
      <c r="BB29" s="30" t="s">
        <v>142</v>
      </c>
      <c r="BC29" s="30"/>
      <c r="BD29" s="30"/>
      <c r="BE29" s="30"/>
      <c r="BF29" s="30" t="s">
        <v>142</v>
      </c>
      <c r="BG29" s="52" t="s">
        <v>142</v>
      </c>
      <c r="BH29" s="9"/>
      <c r="BI29" s="9"/>
      <c r="BJ29" s="66"/>
      <c r="BK29" s="10" t="str">
        <f>HLOOKUP(Introduction!$G$4,nametranslations,114,FALSE)</f>
        <v>Basic estimate used</v>
      </c>
      <c r="BL29" s="30" t="s">
        <v>142</v>
      </c>
      <c r="BM29" s="30"/>
      <c r="BN29" s="30"/>
      <c r="BO29" s="30"/>
      <c r="BP29" s="30" t="s">
        <v>142</v>
      </c>
      <c r="BQ29" s="52" t="s">
        <v>142</v>
      </c>
      <c r="BR29" s="9"/>
      <c r="BS29" s="9"/>
    </row>
    <row r="30" spans="1:242" ht="15.75" customHeight="1" x14ac:dyDescent="0.3">
      <c r="A30" s="172" t="str">
        <f ca="1">IF(ISBLANK('Data Summary'!A32),"",'Data Summary'!A32)</f>
        <v/>
      </c>
      <c r="B30" s="67"/>
      <c r="C30" s="10" t="str">
        <f>HLOOKUP(Introduction!$G$4,nametranslations,115,FALSE)</f>
        <v>Number of schools total</v>
      </c>
      <c r="D30" s="37"/>
      <c r="E30" s="37"/>
      <c r="F30" s="37"/>
      <c r="G30" s="38"/>
      <c r="H30" s="39"/>
      <c r="I30" s="40"/>
      <c r="J30" s="9"/>
      <c r="K30" s="9"/>
      <c r="L30" s="67"/>
      <c r="M30" s="10" t="str">
        <f>HLOOKUP(Introduction!$G$4,nametranslations,115,FALSE)</f>
        <v>Number of schools total</v>
      </c>
      <c r="N30" s="184" t="str">
        <f>IF(ISNUMBER(N$10),N$10,"")</f>
        <v/>
      </c>
      <c r="O30" s="184" t="str">
        <f t="shared" ref="O30:S30" si="7">IF(ISNUMBER(O$10),O$10,"")</f>
        <v/>
      </c>
      <c r="P30" s="184" t="str">
        <f t="shared" si="7"/>
        <v/>
      </c>
      <c r="Q30" s="184" t="str">
        <f t="shared" si="7"/>
        <v/>
      </c>
      <c r="R30" s="184" t="str">
        <f t="shared" si="7"/>
        <v/>
      </c>
      <c r="S30" s="185" t="str">
        <f t="shared" si="7"/>
        <v/>
      </c>
      <c r="T30" s="9"/>
      <c r="U30" s="9"/>
      <c r="V30" s="67"/>
      <c r="W30" s="10" t="str">
        <f>HLOOKUP(Introduction!$G$4,nametranslations,115,FALSE)</f>
        <v>Number of schools total</v>
      </c>
      <c r="X30" s="37"/>
      <c r="Y30" s="37"/>
      <c r="Z30" s="37"/>
      <c r="AA30" s="38"/>
      <c r="AB30" s="39"/>
      <c r="AC30" s="40"/>
      <c r="AD30" s="9"/>
      <c r="AE30" s="9"/>
      <c r="AF30" s="67"/>
      <c r="AG30" s="10" t="str">
        <f>HLOOKUP(Introduction!$G$4,nametranslations,115,FALSE)</f>
        <v>Number of schools total</v>
      </c>
      <c r="AH30" s="37"/>
      <c r="AI30" s="37"/>
      <c r="AJ30" s="37"/>
      <c r="AK30" s="38"/>
      <c r="AL30" s="39"/>
      <c r="AM30" s="40"/>
      <c r="AN30" s="9"/>
      <c r="AO30" s="9"/>
      <c r="AP30" s="67"/>
      <c r="AQ30" s="10" t="str">
        <f>HLOOKUP(Introduction!$G$4,nametranslations,115,FALSE)</f>
        <v>Number of schools total</v>
      </c>
      <c r="AR30" s="37"/>
      <c r="AS30" s="37"/>
      <c r="AT30" s="37"/>
      <c r="AU30" s="38"/>
      <c r="AV30" s="39"/>
      <c r="AW30" s="40"/>
      <c r="AX30" s="9"/>
      <c r="AY30" s="9"/>
      <c r="AZ30" s="67"/>
      <c r="BA30" s="10" t="str">
        <f>HLOOKUP(Introduction!$G$4,nametranslations,115,FALSE)</f>
        <v>Number of schools total</v>
      </c>
      <c r="BB30" s="37"/>
      <c r="BC30" s="37"/>
      <c r="BD30" s="37"/>
      <c r="BE30" s="38"/>
      <c r="BF30" s="39"/>
      <c r="BG30" s="40"/>
      <c r="BH30" s="9"/>
      <c r="BI30" s="9"/>
      <c r="BJ30" s="67"/>
      <c r="BK30" s="10" t="str">
        <f>HLOOKUP(Introduction!$G$4,nametranslations,115,FALSE)</f>
        <v>Number of schools total</v>
      </c>
      <c r="BL30" s="37"/>
      <c r="BM30" s="37"/>
      <c r="BN30" s="37"/>
      <c r="BO30" s="38"/>
      <c r="BP30" s="39"/>
      <c r="BQ30" s="40"/>
      <c r="BR30" s="9"/>
      <c r="BS30" s="9"/>
    </row>
    <row r="31" spans="1:242" ht="16.2" thickBot="1" x14ac:dyDescent="0.35">
      <c r="A31" s="172" t="str">
        <f ca="1">IF(ISBLANK('Data Summary'!A33),"",'Data Summary'!A33)</f>
        <v/>
      </c>
      <c r="B31" s="68"/>
      <c r="C31" s="41" t="str">
        <f>HLOOKUP(Introduction!$G$4,nametranslations,116,FALSE)</f>
        <v>Number surveyed</v>
      </c>
      <c r="D31" s="42"/>
      <c r="E31" s="42"/>
      <c r="F31" s="42">
        <v>966</v>
      </c>
      <c r="G31" s="42"/>
      <c r="H31" s="42"/>
      <c r="I31" s="43"/>
      <c r="J31" s="9"/>
      <c r="K31" s="9"/>
      <c r="L31" s="68"/>
      <c r="M31" s="41" t="str">
        <f>HLOOKUP(Introduction!$G$4,nametranslations,116,FALSE)</f>
        <v>Number surveyed</v>
      </c>
      <c r="N31" s="42" t="str">
        <f>IF(ISNUMBER(N$11),N$11,"")</f>
        <v/>
      </c>
      <c r="O31" s="42" t="str">
        <f t="shared" ref="O31:S31" si="8">IF(ISNUMBER(O$11),O$11,"")</f>
        <v/>
      </c>
      <c r="P31" s="42" t="str">
        <f t="shared" si="8"/>
        <v/>
      </c>
      <c r="Q31" s="42" t="str">
        <f t="shared" si="8"/>
        <v/>
      </c>
      <c r="R31" s="42" t="str">
        <f t="shared" si="8"/>
        <v/>
      </c>
      <c r="S31" s="43" t="str">
        <f t="shared" si="8"/>
        <v/>
      </c>
      <c r="T31" s="9"/>
      <c r="U31" s="9"/>
      <c r="V31" s="68"/>
      <c r="W31" s="41" t="str">
        <f>HLOOKUP(Introduction!$G$4,nametranslations,116,FALSE)</f>
        <v>Number surveyed</v>
      </c>
      <c r="X31" s="42">
        <v>92</v>
      </c>
      <c r="Y31" s="42"/>
      <c r="Z31" s="42"/>
      <c r="AA31" s="42"/>
      <c r="AB31" s="42">
        <v>92</v>
      </c>
      <c r="AC31" s="43"/>
      <c r="AD31" s="9"/>
      <c r="AE31" s="9"/>
      <c r="AF31" s="68"/>
      <c r="AG31" s="41" t="str">
        <f>HLOOKUP(Introduction!$G$4,nametranslations,116,FALSE)</f>
        <v>Number surveyed</v>
      </c>
      <c r="AH31" s="42"/>
      <c r="AI31" s="42">
        <v>29</v>
      </c>
      <c r="AJ31" s="42">
        <v>23</v>
      </c>
      <c r="AK31" s="42"/>
      <c r="AL31" s="42"/>
      <c r="AM31" s="43">
        <v>52</v>
      </c>
      <c r="AN31" s="9"/>
      <c r="AO31" s="9"/>
      <c r="AP31" s="68"/>
      <c r="AQ31" s="41" t="str">
        <f>HLOOKUP(Introduction!$G$4,nametranslations,116,FALSE)</f>
        <v>Number surveyed</v>
      </c>
      <c r="AR31" s="42"/>
      <c r="AS31" s="42"/>
      <c r="AT31" s="42"/>
      <c r="AU31" s="42"/>
      <c r="AV31" s="42"/>
      <c r="AW31" s="43"/>
      <c r="AX31" s="9"/>
      <c r="AY31" s="9"/>
      <c r="AZ31" s="68"/>
      <c r="BA31" s="41" t="str">
        <f>HLOOKUP(Introduction!$G$4,nametranslations,116,FALSE)</f>
        <v>Number surveyed</v>
      </c>
      <c r="BB31" s="42"/>
      <c r="BC31" s="42"/>
      <c r="BD31" s="42"/>
      <c r="BE31" s="42"/>
      <c r="BF31" s="42"/>
      <c r="BG31" s="43"/>
      <c r="BH31" s="9"/>
      <c r="BI31" s="9"/>
      <c r="BJ31" s="68"/>
      <c r="BK31" s="41" t="str">
        <f>HLOOKUP(Introduction!$G$4,nametranslations,116,FALSE)</f>
        <v>Number surveyed</v>
      </c>
      <c r="BL31" s="42"/>
      <c r="BM31" s="42"/>
      <c r="BN31" s="42"/>
      <c r="BO31" s="42"/>
      <c r="BP31" s="42"/>
      <c r="BQ31" s="43"/>
      <c r="BR31" s="9"/>
      <c r="BS31" s="9"/>
    </row>
    <row r="32" spans="1:242"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sheetData>
  <mergeCells count="8">
    <mergeCell ref="A2:A3"/>
    <mergeCell ref="C26:I26"/>
    <mergeCell ref="BK26:BQ26"/>
    <mergeCell ref="W26:AC26"/>
    <mergeCell ref="AG26:AM26"/>
    <mergeCell ref="AQ26:AW26"/>
    <mergeCell ref="BA26:BG26"/>
    <mergeCell ref="M26:S26"/>
  </mergeCells>
  <hyperlinks>
    <hyperlink ref="A4" location="myrangeW0" display="myrangeW0" xr:uid="{C04B0397-ABA3-458C-9AE5-9838B760B6FA}"/>
    <hyperlink ref="A5" location="myrangeW1" display="myrangeW1" xr:uid="{DC495C58-1A35-4B03-8608-297FD38CD6A9}"/>
    <hyperlink ref="A6" location="myrangeW2" display="myrangeW2" xr:uid="{E5EBA879-A393-4DFC-A3D0-023263EED898}"/>
    <hyperlink ref="A7" location="myrangeW3" display="myrangeW3" xr:uid="{3FC618E9-CC65-40D7-A6A3-4FB8949E55DA}"/>
    <hyperlink ref="A8" location="myrangeW4" display="myrangeW4" xr:uid="{1856BD63-0FCF-467A-87FC-1F303A2BAA7C}"/>
    <hyperlink ref="A9" location="myrangeW5" display="myrangeW5" xr:uid="{589D787A-E2D1-4EF7-AFB7-22F041B4E0DE}"/>
    <hyperlink ref="A10" location="myrangeW6" display="myrangeW6" xr:uid="{E64C5540-FDAB-47F2-B1A5-E502F7E2E41F}"/>
    <hyperlink ref="A11" location="myrangeW7" display="myrangeW7" xr:uid="{DCE3B099-A862-4175-A998-235F10E82A09}"/>
    <hyperlink ref="A12" location="myrangeW8" display="myrangeW8" xr:uid="{7EE05924-AF79-4FB6-A4FD-AE2FCE865653}"/>
    <hyperlink ref="A13" location="myrangeW9" display="myrangeW9" xr:uid="{4368E2C9-9FE0-44FE-AAAA-8FDA292DF046}"/>
    <hyperlink ref="A14" location="myrangeW10" display="myrangeW10" xr:uid="{21593373-9A6E-4755-B6FC-72BEAB0494EC}"/>
    <hyperlink ref="A15" location="myrangeW11" display="myrangeW11" xr:uid="{7C66AF4E-19B9-4F53-A0CC-32957AFE6B37}"/>
    <hyperlink ref="A16" location="myrangeW12" display="myrangeW12" xr:uid="{B1E69F59-3848-4783-8C93-9CB2E3B57264}"/>
    <hyperlink ref="A17" location="myrangeW13" display="myrangeW13" xr:uid="{8681E241-1D4B-44C7-AA12-7C64C4075ECC}"/>
    <hyperlink ref="A18" location="myrangeW14" display="myrangeW14" xr:uid="{538B5ACE-8596-4D84-8387-A254FB8E569A}"/>
    <hyperlink ref="A19" location="myrangeW15" display="myrangeW15" xr:uid="{D161DF28-8D2D-47B7-83F7-58D02F119385}"/>
    <hyperlink ref="A20" location="myrangeW16" display="myrangeW16" xr:uid="{1042785F-3F08-43C7-961D-ABE6B5FCD672}"/>
    <hyperlink ref="A21" location="myrangeW17" display="myrangeW17" xr:uid="{F1C1CB83-3EE3-44C0-AA5A-F6F409B19468}"/>
    <hyperlink ref="A22" location="myrangeW18" display="myrangeW18" xr:uid="{F37A8050-9D2E-4694-B127-B984260D9480}"/>
    <hyperlink ref="A23" location="myrangeW19" display="myrangeW19" xr:uid="{42D07785-8BDB-467F-8BD9-A8377FC84F44}"/>
    <hyperlink ref="A24" location="myrangeW20" display="myrangeW20" xr:uid="{22C288A8-A243-4307-8BF3-77713FE8480E}"/>
    <hyperlink ref="A25" location="myrangeW21" display="myrangeW21" xr:uid="{1BA95273-08C4-4415-91AE-3CF057074D3B}"/>
    <hyperlink ref="A26" location="myrangeW22" display="myrangeW22" xr:uid="{C2A2B4D5-EEC8-40BF-B364-76F981A040A4}"/>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 min="242" max="242" width="24.59765625" style="69" customWidth="1"/>
    <col min="243" max="243" width="29.69921875" customWidth="1"/>
    <col min="244" max="249" width="7.796875" customWidth="1"/>
    <col min="250" max="251" width="1.09765625" customWidth="1"/>
  </cols>
  <sheetData>
    <row r="1" spans="1:242" s="143" customFormat="1" ht="30" customHeight="1" x14ac:dyDescent="0.3">
      <c r="B1" s="606" t="str">
        <f>HLOOKUP(Introduction!$G$4,nametranslations,117,FALSE)</f>
        <v>Sanitation in Schools</v>
      </c>
      <c r="C1" s="176" t="s">
        <v>216</v>
      </c>
      <c r="D1" s="140" t="str">
        <f>+Introduction!$C$7</f>
        <v>Viet Nam</v>
      </c>
      <c r="E1" s="140"/>
      <c r="F1" s="140"/>
      <c r="G1" s="140"/>
      <c r="H1" s="140"/>
      <c r="I1" s="157"/>
      <c r="J1" s="141"/>
      <c r="K1" s="142"/>
      <c r="L1" s="606" t="str">
        <f>HLOOKUP(Introduction!$G$4,nametranslations,117,FALSE)</f>
        <v>Sanitation in Schools</v>
      </c>
      <c r="M1" s="176">
        <v>2006</v>
      </c>
      <c r="N1" s="140" t="str">
        <f>+Introduction!$C$7</f>
        <v>Viet Nam</v>
      </c>
      <c r="O1" s="140"/>
      <c r="P1" s="140"/>
      <c r="Q1" s="140"/>
      <c r="R1" s="140"/>
      <c r="S1" s="157"/>
      <c r="T1" s="141"/>
      <c r="U1" s="142"/>
      <c r="V1" s="606" t="str">
        <f>HLOOKUP(Introduction!$G$4,nametranslations,117,FALSE)</f>
        <v>Sanitation in Schools</v>
      </c>
      <c r="W1" s="176" t="s">
        <v>217</v>
      </c>
      <c r="X1" s="140" t="str">
        <f>+Introduction!$C$7</f>
        <v>Viet Nam</v>
      </c>
      <c r="Y1" s="140"/>
      <c r="Z1" s="140"/>
      <c r="AA1" s="140"/>
      <c r="AB1" s="140"/>
      <c r="AC1" s="157"/>
      <c r="AD1" s="141"/>
      <c r="AE1" s="142"/>
      <c r="AF1" s="606" t="str">
        <f>HLOOKUP(Introduction!$G$4,nametranslations,117,FALSE)</f>
        <v>Sanitation in Schools</v>
      </c>
      <c r="AG1" s="176" t="s">
        <v>218</v>
      </c>
      <c r="AH1" s="140" t="str">
        <f>+Introduction!$C$7</f>
        <v>Viet Nam</v>
      </c>
      <c r="AI1" s="140"/>
      <c r="AJ1" s="140"/>
      <c r="AK1" s="140"/>
      <c r="AL1" s="140"/>
      <c r="AM1" s="157"/>
      <c r="AN1" s="141"/>
      <c r="AO1" s="142"/>
      <c r="AP1" s="606" t="str">
        <f>HLOOKUP(Introduction!$G$4,nametranslations,117,FALSE)</f>
        <v>Sanitation in Schools</v>
      </c>
      <c r="AQ1" s="176">
        <v>2019</v>
      </c>
      <c r="AR1" s="140" t="str">
        <f>+Introduction!$C$7</f>
        <v>Viet Nam</v>
      </c>
      <c r="AS1" s="140"/>
      <c r="AT1" s="140"/>
      <c r="AU1" s="140"/>
      <c r="AV1" s="140"/>
      <c r="AW1" s="157"/>
      <c r="AX1" s="141"/>
      <c r="AY1" s="142"/>
      <c r="AZ1" s="606" t="str">
        <f>HLOOKUP(Introduction!$G$4,nametranslations,117,FALSE)</f>
        <v>Sanitation in Schools</v>
      </c>
      <c r="BA1" s="176">
        <v>2021</v>
      </c>
      <c r="BB1" s="140" t="str">
        <f>+Introduction!$C$7</f>
        <v>Viet Nam</v>
      </c>
      <c r="BC1" s="140"/>
      <c r="BD1" s="140"/>
      <c r="BE1" s="140"/>
      <c r="BF1" s="140"/>
      <c r="BG1" s="157"/>
      <c r="BH1" s="141"/>
      <c r="BI1" s="142"/>
      <c r="BJ1" s="606" t="str">
        <f>HLOOKUP(Introduction!$G$4,nametranslations,117,FALSE)</f>
        <v>Sanitation in Schools</v>
      </c>
      <c r="BK1" s="176">
        <v>2022</v>
      </c>
      <c r="BL1" s="140" t="str">
        <f>+Introduction!$C$7</f>
        <v>Viet Nam</v>
      </c>
      <c r="BM1" s="140"/>
      <c r="BN1" s="140"/>
      <c r="BO1" s="140"/>
      <c r="BP1" s="140"/>
      <c r="BQ1" s="157"/>
      <c r="BR1" s="141"/>
      <c r="BS1" s="142"/>
    </row>
    <row r="2" spans="1:242" s="143" customFormat="1" ht="30" customHeight="1" x14ac:dyDescent="0.3">
      <c r="A2" s="345" t="s">
        <v>238</v>
      </c>
      <c r="B2" s="146" t="s">
        <v>213</v>
      </c>
      <c r="C2" s="128" t="s">
        <v>176</v>
      </c>
      <c r="D2" s="128" t="s">
        <v>175</v>
      </c>
      <c r="E2" s="147"/>
      <c r="F2" s="147"/>
      <c r="G2" s="147"/>
      <c r="H2" s="147"/>
      <c r="I2" s="148"/>
      <c r="J2" s="144" t="s">
        <v>219</v>
      </c>
      <c r="K2" s="166"/>
      <c r="L2" s="146" t="s">
        <v>257</v>
      </c>
      <c r="M2" s="128" t="s">
        <v>176</v>
      </c>
      <c r="N2" s="128" t="s">
        <v>258</v>
      </c>
      <c r="O2" s="147"/>
      <c r="P2" s="147"/>
      <c r="Q2" s="147"/>
      <c r="R2" s="147"/>
      <c r="S2" s="148"/>
      <c r="T2" s="144" t="s">
        <v>219</v>
      </c>
      <c r="U2" s="166"/>
      <c r="V2" s="146" t="s">
        <v>214</v>
      </c>
      <c r="W2" s="128" t="s">
        <v>176</v>
      </c>
      <c r="X2" s="128" t="s">
        <v>189</v>
      </c>
      <c r="Y2" s="147"/>
      <c r="Z2" s="147"/>
      <c r="AA2" s="147"/>
      <c r="AB2" s="147"/>
      <c r="AC2" s="148"/>
      <c r="AD2" s="144" t="s">
        <v>219</v>
      </c>
      <c r="AE2" s="166"/>
      <c r="AF2" s="146" t="s">
        <v>215</v>
      </c>
      <c r="AG2" s="128" t="s">
        <v>176</v>
      </c>
      <c r="AH2" s="128" t="s">
        <v>200</v>
      </c>
      <c r="AI2" s="147"/>
      <c r="AJ2" s="147"/>
      <c r="AK2" s="147"/>
      <c r="AL2" s="147"/>
      <c r="AM2" s="148"/>
      <c r="AN2" s="144" t="s">
        <v>219</v>
      </c>
      <c r="AO2" s="145"/>
      <c r="AP2" s="146" t="s">
        <v>234</v>
      </c>
      <c r="AQ2" s="128" t="s">
        <v>196</v>
      </c>
      <c r="AR2" s="128" t="s">
        <v>233</v>
      </c>
      <c r="AS2" s="147"/>
      <c r="AT2" s="147"/>
      <c r="AU2" s="147"/>
      <c r="AV2" s="147"/>
      <c r="AW2" s="148"/>
      <c r="AX2" s="144" t="s">
        <v>219</v>
      </c>
      <c r="AY2" s="145"/>
      <c r="AZ2" s="146" t="s">
        <v>239</v>
      </c>
      <c r="BA2" s="128" t="s">
        <v>196</v>
      </c>
      <c r="BB2" s="128" t="s">
        <v>233</v>
      </c>
      <c r="BC2" s="147"/>
      <c r="BD2" s="147"/>
      <c r="BE2" s="147"/>
      <c r="BF2" s="147"/>
      <c r="BG2" s="148"/>
      <c r="BH2" s="144" t="s">
        <v>219</v>
      </c>
      <c r="BI2" s="145"/>
      <c r="BJ2" s="146" t="s">
        <v>240</v>
      </c>
      <c r="BK2" s="128" t="s">
        <v>196</v>
      </c>
      <c r="BL2" s="128" t="s">
        <v>233</v>
      </c>
      <c r="BM2" s="147"/>
      <c r="BN2" s="147"/>
      <c r="BO2" s="147"/>
      <c r="BP2" s="147"/>
      <c r="BQ2" s="148"/>
      <c r="BR2" s="144" t="s">
        <v>219</v>
      </c>
      <c r="BS2" s="145"/>
    </row>
    <row r="3" spans="1:242" s="121" customFormat="1" ht="18" customHeight="1" x14ac:dyDescent="0.3">
      <c r="A3" s="345"/>
      <c r="B3" s="165" t="str">
        <f>HLOOKUP(Introduction!$G$4,nametranslations,152,FALSE)</f>
        <v>Definition</v>
      </c>
      <c r="C3" s="130" t="str">
        <f>HLOOKUP(Introduction!$G$4,nametranslations,102,FALSE)</f>
        <v>Estimates (%)</v>
      </c>
      <c r="D3" s="131" t="str">
        <f>HLOOKUP(Introduction!$G$4,nametranslations,24,FALSE)</f>
        <v>Total</v>
      </c>
      <c r="E3" s="132" t="str">
        <f>HLOOKUP(Introduction!$G$4,nametranslations,26,FALSE)</f>
        <v>Urban</v>
      </c>
      <c r="F3" s="132" t="str">
        <f>HLOOKUP(Introduction!$G$4,nametranslations,25,FALSE)</f>
        <v>Rural</v>
      </c>
      <c r="G3" s="132" t="str">
        <f>HLOOKUP(Introduction!$G$4,nametranslations,27,FALSE)</f>
        <v>Pre-primary</v>
      </c>
      <c r="H3" s="132" t="str">
        <f>HLOOKUP(Introduction!$G$4,nametranslations,28,FALSE)</f>
        <v>Primary</v>
      </c>
      <c r="I3" s="133" t="str">
        <f>HLOOKUP(Introduction!$G$4,nametranslations,29,FALSE)</f>
        <v>Secondary</v>
      </c>
      <c r="J3" s="119"/>
      <c r="K3" s="134"/>
      <c r="L3" s="165" t="str">
        <f>HLOOKUP(Introduction!$G$4,nametranslations,152,FALSE)</f>
        <v>Definition</v>
      </c>
      <c r="M3" s="130" t="str">
        <f>HLOOKUP(Introduction!$G$4,nametranslations,102,FALSE)</f>
        <v>Estimates (%)</v>
      </c>
      <c r="N3" s="131" t="str">
        <f>HLOOKUP(Introduction!$G$4,nametranslations,24,FALSE)</f>
        <v>Total</v>
      </c>
      <c r="O3" s="132" t="str">
        <f>HLOOKUP(Introduction!$G$4,nametranslations,26,FALSE)</f>
        <v>Urban</v>
      </c>
      <c r="P3" s="132" t="str">
        <f>HLOOKUP(Introduction!$G$4,nametranslations,25,FALSE)</f>
        <v>Rural</v>
      </c>
      <c r="Q3" s="132" t="str">
        <f>HLOOKUP(Introduction!$G$4,nametranslations,27,FALSE)</f>
        <v>Pre-primary</v>
      </c>
      <c r="R3" s="132" t="str">
        <f>HLOOKUP(Introduction!$G$4,nametranslations,28,FALSE)</f>
        <v>Primary</v>
      </c>
      <c r="S3" s="133" t="str">
        <f>HLOOKUP(Introduction!$G$4,nametranslations,29,FALSE)</f>
        <v>Secondary</v>
      </c>
      <c r="T3" s="119"/>
      <c r="U3" s="134"/>
      <c r="V3" s="165" t="str">
        <f>HLOOKUP(Introduction!$G$4,nametranslations,152,FALSE)</f>
        <v>Definition</v>
      </c>
      <c r="W3" s="130" t="str">
        <f>HLOOKUP(Introduction!$G$4,nametranslations,102,FALSE)</f>
        <v>Estimates (%)</v>
      </c>
      <c r="X3" s="131" t="str">
        <f>HLOOKUP(Introduction!$G$4,nametranslations,24,FALSE)</f>
        <v>Total</v>
      </c>
      <c r="Y3" s="132" t="str">
        <f>HLOOKUP(Introduction!$G$4,nametranslations,26,FALSE)</f>
        <v>Urban</v>
      </c>
      <c r="Z3" s="132" t="str">
        <f>HLOOKUP(Introduction!$G$4,nametranslations,25,FALSE)</f>
        <v>Rural</v>
      </c>
      <c r="AA3" s="132" t="str">
        <f>HLOOKUP(Introduction!$G$4,nametranslations,27,FALSE)</f>
        <v>Pre-primary</v>
      </c>
      <c r="AB3" s="132" t="str">
        <f>HLOOKUP(Introduction!$G$4,nametranslations,28,FALSE)</f>
        <v>Primary</v>
      </c>
      <c r="AC3" s="133" t="str">
        <f>HLOOKUP(Introduction!$G$4,nametranslations,29,FALSE)</f>
        <v>Secondary</v>
      </c>
      <c r="AD3" s="119"/>
      <c r="AE3" s="134"/>
      <c r="AF3" s="165" t="str">
        <f>HLOOKUP(Introduction!$G$4,nametranslations,152,FALSE)</f>
        <v>Definition</v>
      </c>
      <c r="AG3" s="130" t="str">
        <f>HLOOKUP(Introduction!$G$4,nametranslations,102,FALSE)</f>
        <v>Estimates (%)</v>
      </c>
      <c r="AH3" s="131" t="str">
        <f>HLOOKUP(Introduction!$G$4,nametranslations,24,FALSE)</f>
        <v>Total</v>
      </c>
      <c r="AI3" s="132" t="str">
        <f>HLOOKUP(Introduction!$G$4,nametranslations,26,FALSE)</f>
        <v>Urban</v>
      </c>
      <c r="AJ3" s="132" t="str">
        <f>HLOOKUP(Introduction!$G$4,nametranslations,25,FALSE)</f>
        <v>Rural</v>
      </c>
      <c r="AK3" s="132" t="str">
        <f>HLOOKUP(Introduction!$G$4,nametranslations,27,FALSE)</f>
        <v>Pre-primary</v>
      </c>
      <c r="AL3" s="132" t="str">
        <f>HLOOKUP(Introduction!$G$4,nametranslations,28,FALSE)</f>
        <v>Primary</v>
      </c>
      <c r="AM3" s="133" t="str">
        <f>HLOOKUP(Introduction!$G$4,nametranslations,29,FALSE)</f>
        <v>Secondary</v>
      </c>
      <c r="AN3" s="119"/>
      <c r="AO3" s="134"/>
      <c r="AP3" s="165" t="str">
        <f>HLOOKUP(Introduction!$G$4,nametranslations,152,FALSE)</f>
        <v>Definition</v>
      </c>
      <c r="AQ3" s="130" t="str">
        <f>HLOOKUP(Introduction!$G$4,nametranslations,102,FALSE)</f>
        <v>Estimates (%)</v>
      </c>
      <c r="AR3" s="131" t="str">
        <f>HLOOKUP(Introduction!$G$4,nametranslations,24,FALSE)</f>
        <v>Total</v>
      </c>
      <c r="AS3" s="132" t="str">
        <f>HLOOKUP(Introduction!$G$4,nametranslations,26,FALSE)</f>
        <v>Urban</v>
      </c>
      <c r="AT3" s="132" t="str">
        <f>HLOOKUP(Introduction!$G$4,nametranslations,25,FALSE)</f>
        <v>Rural</v>
      </c>
      <c r="AU3" s="132" t="str">
        <f>HLOOKUP(Introduction!$G$4,nametranslations,27,FALSE)</f>
        <v>Pre-primary</v>
      </c>
      <c r="AV3" s="132" t="str">
        <f>HLOOKUP(Introduction!$G$4,nametranslations,28,FALSE)</f>
        <v>Primary</v>
      </c>
      <c r="AW3" s="133" t="str">
        <f>HLOOKUP(Introduction!$G$4,nametranslations,29,FALSE)</f>
        <v>Secondary</v>
      </c>
      <c r="AX3" s="119"/>
      <c r="AY3" s="134"/>
      <c r="AZ3" s="165" t="str">
        <f>HLOOKUP(Introduction!$G$4,nametranslations,152,FALSE)</f>
        <v>Definition</v>
      </c>
      <c r="BA3" s="130" t="str">
        <f>HLOOKUP(Introduction!$G$4,nametranslations,102,FALSE)</f>
        <v>Estimates (%)</v>
      </c>
      <c r="BB3" s="131" t="str">
        <f>HLOOKUP(Introduction!$G$4,nametranslations,24,FALSE)</f>
        <v>Total</v>
      </c>
      <c r="BC3" s="132" t="str">
        <f>HLOOKUP(Introduction!$G$4,nametranslations,26,FALSE)</f>
        <v>Urban</v>
      </c>
      <c r="BD3" s="132" t="str">
        <f>HLOOKUP(Introduction!$G$4,nametranslations,25,FALSE)</f>
        <v>Rural</v>
      </c>
      <c r="BE3" s="132" t="str">
        <f>HLOOKUP(Introduction!$G$4,nametranslations,27,FALSE)</f>
        <v>Pre-primary</v>
      </c>
      <c r="BF3" s="132" t="str">
        <f>HLOOKUP(Introduction!$G$4,nametranslations,28,FALSE)</f>
        <v>Primary</v>
      </c>
      <c r="BG3" s="133" t="str">
        <f>HLOOKUP(Introduction!$G$4,nametranslations,29,FALSE)</f>
        <v>Secondary</v>
      </c>
      <c r="BH3" s="119"/>
      <c r="BI3" s="134"/>
      <c r="BJ3" s="165" t="str">
        <f>HLOOKUP(Introduction!$G$4,nametranslations,152,FALSE)</f>
        <v>Definition</v>
      </c>
      <c r="BK3" s="130" t="str">
        <f>HLOOKUP(Introduction!$G$4,nametranslations,102,FALSE)</f>
        <v>Estimates (%)</v>
      </c>
      <c r="BL3" s="131" t="str">
        <f>HLOOKUP(Introduction!$G$4,nametranslations,24,FALSE)</f>
        <v>Total</v>
      </c>
      <c r="BM3" s="132" t="str">
        <f>HLOOKUP(Introduction!$G$4,nametranslations,26,FALSE)</f>
        <v>Urban</v>
      </c>
      <c r="BN3" s="132" t="str">
        <f>HLOOKUP(Introduction!$G$4,nametranslations,25,FALSE)</f>
        <v>Rural</v>
      </c>
      <c r="BO3" s="132" t="str">
        <f>HLOOKUP(Introduction!$G$4,nametranslations,27,FALSE)</f>
        <v>Pre-primary</v>
      </c>
      <c r="BP3" s="132" t="str">
        <f>HLOOKUP(Introduction!$G$4,nametranslations,28,FALSE)</f>
        <v>Primary</v>
      </c>
      <c r="BQ3" s="133" t="str">
        <f>HLOOKUP(Introduction!$G$4,nametranslations,29,FALSE)</f>
        <v>Secondary</v>
      </c>
      <c r="BR3" s="119"/>
      <c r="BS3" s="134"/>
      <c r="BT3" s="120"/>
      <c r="CD3" s="120"/>
      <c r="CN3" s="120"/>
      <c r="CX3" s="120"/>
      <c r="DH3" s="120"/>
      <c r="DR3" s="120"/>
      <c r="EB3" s="120"/>
      <c r="EL3" s="120"/>
      <c r="EV3" s="120"/>
      <c r="FF3" s="120"/>
      <c r="FP3" s="120"/>
      <c r="FZ3" s="120"/>
      <c r="GJ3" s="120"/>
      <c r="GT3" s="120"/>
      <c r="HD3" s="120"/>
      <c r="HN3" s="120"/>
      <c r="HX3" s="120"/>
      <c r="IH3" s="120"/>
    </row>
    <row r="4" spans="1:242" s="2" customFormat="1" x14ac:dyDescent="0.3">
      <c r="A4" s="629" t="str">
        <f>IF(ISBLANK('Data Summary'!A6),"",'Data Summary'!A6)</f>
        <v>VNM_2006_SUR</v>
      </c>
      <c r="B4" s="63"/>
      <c r="C4" s="12" t="str">
        <f>HLOOKUP(Introduction!$G$4,nametranslations,118,FALSE)</f>
        <v>No facility</v>
      </c>
      <c r="D4" s="7" t="str">
        <f t="shared" ref="D4:I4" si="0">IF(COUNTA(D14)=0,"",D14)</f>
        <v/>
      </c>
      <c r="E4" s="7" t="str">
        <f t="shared" si="0"/>
        <v/>
      </c>
      <c r="F4" s="7">
        <f t="shared" si="0"/>
        <v>27.3</v>
      </c>
      <c r="G4" s="7" t="str">
        <f t="shared" si="0"/>
        <v/>
      </c>
      <c r="H4" s="7" t="str">
        <f t="shared" si="0"/>
        <v/>
      </c>
      <c r="I4" s="27" t="str">
        <f t="shared" si="0"/>
        <v/>
      </c>
      <c r="J4" s="21"/>
      <c r="K4" s="14"/>
      <c r="L4" s="63"/>
      <c r="M4" s="12" t="str">
        <f>HLOOKUP(Introduction!$G$4,nametranslations,118,FALSE)</f>
        <v>No facility</v>
      </c>
      <c r="N4" s="7" t="str">
        <f t="shared" ref="N4:S4" si="1">IF(COUNTA(N14)=0,"",N14)</f>
        <v/>
      </c>
      <c r="O4" s="7" t="str">
        <f t="shared" si="1"/>
        <v/>
      </c>
      <c r="P4" s="7" t="str">
        <f t="shared" si="1"/>
        <v/>
      </c>
      <c r="Q4" s="7" t="str">
        <f t="shared" si="1"/>
        <v/>
      </c>
      <c r="R4" s="7" t="str">
        <f t="shared" si="1"/>
        <v/>
      </c>
      <c r="S4" s="27" t="str">
        <f t="shared" si="1"/>
        <v/>
      </c>
      <c r="T4" s="21"/>
      <c r="U4" s="14"/>
      <c r="V4" s="63"/>
      <c r="W4" s="12" t="str">
        <f>HLOOKUP(Introduction!$G$4,nametranslations,118,FALSE)</f>
        <v>No facility</v>
      </c>
      <c r="X4" s="7" t="str">
        <f t="shared" ref="X4:AC4" si="2">IF(COUNTA(X14)=0,"",X14)</f>
        <v/>
      </c>
      <c r="Y4" s="7" t="str">
        <f t="shared" si="2"/>
        <v/>
      </c>
      <c r="Z4" s="7" t="str">
        <f t="shared" si="2"/>
        <v/>
      </c>
      <c r="AA4" s="7" t="str">
        <f t="shared" si="2"/>
        <v/>
      </c>
      <c r="AB4" s="7" t="str">
        <f t="shared" si="2"/>
        <v/>
      </c>
      <c r="AC4" s="27" t="str">
        <f t="shared" si="2"/>
        <v/>
      </c>
      <c r="AD4" s="21"/>
      <c r="AE4" s="14"/>
      <c r="AF4" s="63"/>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7" t="str">
        <f t="shared" si="3"/>
        <v/>
      </c>
      <c r="AN4" s="21"/>
      <c r="AO4" s="14"/>
      <c r="AP4" s="63"/>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7" t="str">
        <f t="shared" si="4"/>
        <v/>
      </c>
      <c r="AX4" s="21"/>
      <c r="AY4" s="14"/>
      <c r="AZ4" s="63"/>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7" t="str">
        <f t="shared" si="5"/>
        <v/>
      </c>
      <c r="BH4" s="21"/>
      <c r="BI4" s="14"/>
      <c r="BJ4" s="63"/>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7" t="str">
        <f t="shared" si="6"/>
        <v/>
      </c>
      <c r="BR4" s="21"/>
      <c r="BS4" s="14"/>
      <c r="BT4" s="70"/>
      <c r="CD4" s="70"/>
      <c r="CN4" s="70"/>
      <c r="CX4" s="70"/>
      <c r="DH4" s="70"/>
      <c r="DR4" s="70"/>
      <c r="EB4" s="70"/>
      <c r="EL4" s="70"/>
      <c r="EV4" s="70"/>
      <c r="FF4" s="70"/>
      <c r="FP4" s="70"/>
      <c r="FZ4" s="70"/>
      <c r="GJ4" s="70"/>
      <c r="GT4" s="70"/>
      <c r="HD4" s="70"/>
      <c r="HN4" s="70"/>
      <c r="HX4" s="70"/>
      <c r="IH4" s="70"/>
    </row>
    <row r="5" spans="1:242" s="2" customFormat="1" x14ac:dyDescent="0.3">
      <c r="A5" s="629" t="str">
        <f ca="1">IF(ISBLANK('Data Summary'!A7),"",'Data Summary'!A7)</f>
        <v>VNM_2006_HLSS</v>
      </c>
      <c r="B5" s="63"/>
      <c r="C5" s="12" t="str">
        <f>HLOOKUP(Introduction!$G$4,nametranslations,104,FALSE)</f>
        <v>Unimproved</v>
      </c>
      <c r="D5" s="7" t="str">
        <f>IF((COUNTA(D15:D26)=0)+(COUNTA(D14)=0),"",100-D14-SUMPRODUCT(C15:C26,D15:D26))</f>
        <v/>
      </c>
      <c r="E5" s="7" t="str">
        <f>IF((COUNTA(E15:E26)=0)+(COUNTA(E14)=0),"",100-E14-SUMPRODUCT(C15:C26,E15:E26))</f>
        <v/>
      </c>
      <c r="F5" s="7">
        <f>IF((COUNTA(F15:F26)=0)+(COUNTA(F14)=0),"",100-F14-SUMPRODUCT(C15:C26,F15:F26))</f>
        <v>9.1500000000000057</v>
      </c>
      <c r="G5" s="7" t="str">
        <f>IF((COUNTA(G15:G26)=0)+(COUNTA(G14)=0),"",100-G14-SUMPRODUCT(C15:C26,G15:G26))</f>
        <v/>
      </c>
      <c r="H5" s="7" t="str">
        <f>IF((COUNTA(H15:H26)=0)+(COUNTA(H14)=0),"",100-H14-SUMPRODUCT(C15:C26,H15:H26))</f>
        <v/>
      </c>
      <c r="I5" s="27" t="str">
        <f>IF((COUNTA(I15:I26)=0)+(COUNTA(I14)=0),"",100-I14-SUMPRODUCT(C15:C26,I15:I26))</f>
        <v/>
      </c>
      <c r="J5" s="21"/>
      <c r="K5" s="14"/>
      <c r="L5" s="63"/>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7" t="str">
        <f>IF((COUNTA(S15:S26)=0)+(COUNTA(S14)=0),"",100-S14-SUMPRODUCT(M15:M26,S15:S26))</f>
        <v/>
      </c>
      <c r="T5" s="21"/>
      <c r="U5" s="14"/>
      <c r="V5" s="63"/>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7" t="str">
        <f>IF((COUNTA(AC15:AC26)=0)+(COUNTA(AC14)=0),"",100-AC14-SUMPRODUCT(W15:W26,AC15:AC26))</f>
        <v/>
      </c>
      <c r="AD5" s="21"/>
      <c r="AE5" s="14"/>
      <c r="AF5" s="63"/>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7" t="str">
        <f>IF((COUNTA(AM15:AM26)=0)+(COUNTA(AM14)=0),"",100-AM14-SUMPRODUCT(AG15:AG26,AM15:AM26))</f>
        <v/>
      </c>
      <c r="AN5" s="21"/>
      <c r="AO5" s="14"/>
      <c r="AP5" s="63"/>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7" t="str">
        <f>IF((COUNTA(AW15:AW26)=0)+(COUNTA(AW14)=0),"",100-AW14-SUMPRODUCT(AQ15:AQ26,AW15:AW26))</f>
        <v/>
      </c>
      <c r="AX5" s="21"/>
      <c r="AY5" s="14"/>
      <c r="AZ5" s="63"/>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7" t="str">
        <f>IF((COUNTA(BG15:BG26)=0)+(COUNTA(BG14)=0),"",100-BG14-SUMPRODUCT(BA15:BA26,BG15:BG26))</f>
        <v/>
      </c>
      <c r="BH5" s="21"/>
      <c r="BI5" s="14"/>
      <c r="BJ5" s="63"/>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7" t="str">
        <f>IF((COUNTA(BQ15:BQ26)=0)+(COUNTA(BQ14)=0),"",100-BQ14-SUMPRODUCT(BK15:BK26,BQ15:BQ26))</f>
        <v/>
      </c>
      <c r="BR5" s="21"/>
      <c r="BS5" s="14"/>
      <c r="BT5" s="70"/>
      <c r="CD5" s="70"/>
      <c r="CN5" s="70"/>
      <c r="CX5" s="70"/>
      <c r="DH5" s="70"/>
      <c r="DR5" s="70"/>
      <c r="EB5" s="70"/>
      <c r="EL5" s="70"/>
      <c r="EV5" s="70"/>
      <c r="FF5" s="70"/>
      <c r="FP5" s="70"/>
      <c r="FZ5" s="70"/>
      <c r="GJ5" s="70"/>
      <c r="GT5" s="70"/>
      <c r="HD5" s="70"/>
      <c r="HN5" s="70"/>
      <c r="HX5" s="70"/>
      <c r="IH5" s="70"/>
    </row>
    <row r="6" spans="1:242" s="2" customFormat="1" x14ac:dyDescent="0.3">
      <c r="A6" s="629" t="str">
        <f ca="1">IF(ISBLANK('Data Summary'!A8),"",'Data Summary'!A8)</f>
        <v>VNM_2012_YL</v>
      </c>
      <c r="B6" s="63"/>
      <c r="C6" s="12" t="str">
        <f>HLOOKUP(Introduction!$G$4,nametranslations,75,FALSE)</f>
        <v>Improved</v>
      </c>
      <c r="D6" s="7" t="str">
        <f>IF(COUNTA(D15:D26)=0,"",SUMPRODUCT(D15:D26,C15:C26))</f>
        <v/>
      </c>
      <c r="E6" s="7" t="str">
        <f>IF(COUNTA(E15:E26)=0,"",SUMPRODUCT(E15:E26,C15:C26))</f>
        <v/>
      </c>
      <c r="F6" s="7">
        <f>IF(COUNTA(F15:F26)=0,"",SUMPRODUCT(F15:F26,C15:C26))</f>
        <v>63.55</v>
      </c>
      <c r="G6" s="7" t="str">
        <f>IF(COUNTA(G15:G26)=0,"",SUMPRODUCT(G15:G26,C15:C26))</f>
        <v/>
      </c>
      <c r="H6" s="7" t="str">
        <f>IF(COUNTA(H15:H26)=0,"",SUMPRODUCT(H15:H26,C15:C26))</f>
        <v/>
      </c>
      <c r="I6" s="27" t="str">
        <f>IF(COUNTA(I15:I26)=0,"",SUMPRODUCT(I15:I26,C15:C26))</f>
        <v/>
      </c>
      <c r="J6" s="21"/>
      <c r="K6" s="14"/>
      <c r="L6" s="63"/>
      <c r="M6" s="12" t="str">
        <f>HLOOKUP(Introduction!$G$4,nametranslations,75,FALSE)</f>
        <v>Improved</v>
      </c>
      <c r="N6" s="7">
        <f>IF(COUNTA(N15:N26)=0,"",SUMPRODUCT(N15:N26,M15:M26))</f>
        <v>75.2</v>
      </c>
      <c r="O6" s="7" t="str">
        <f>IF(COUNTA(O15:O26)=0,"",SUMPRODUCT(O15:O26,M15:M26))</f>
        <v/>
      </c>
      <c r="P6" s="7" t="str">
        <f>IF(COUNTA(P15:P26)=0,"",SUMPRODUCT(P15:P26,M15:M26))</f>
        <v/>
      </c>
      <c r="Q6" s="7" t="str">
        <f>IF(COUNTA(Q15:Q26)=0,"",SUMPRODUCT(Q15:Q26,M15:M26))</f>
        <v/>
      </c>
      <c r="R6" s="7">
        <f>IF(COUNTA(R15:R26)=0,"",SUMPRODUCT(R15:R26,M15:M26))</f>
        <v>72.2</v>
      </c>
      <c r="S6" s="27">
        <f>IF(COUNTA(S15:S26)=0,"",SUMPRODUCT(S15:S26,M15:M26))</f>
        <v>80.25</v>
      </c>
      <c r="T6" s="21"/>
      <c r="U6" s="14"/>
      <c r="V6" s="63"/>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7" t="str">
        <f>IF(COUNTA(AC15:AC26)=0,"",SUMPRODUCT(AC15:AC26,W15:W26))</f>
        <v/>
      </c>
      <c r="AD6" s="21"/>
      <c r="AE6" s="14"/>
      <c r="AF6" s="63"/>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7" t="str">
        <f>IF(COUNTA(AM15:AM26)=0,"",SUMPRODUCT(AM15:AM26,AG15:AG26))</f>
        <v/>
      </c>
      <c r="AN6" s="21"/>
      <c r="AO6" s="14"/>
      <c r="AP6" s="63"/>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7" t="str">
        <f>IF(COUNTA(AW15:AW26)=0,"",SUMPRODUCT(AW15:AW26,AQ15:AQ26))</f>
        <v/>
      </c>
      <c r="AX6" s="21"/>
      <c r="AY6" s="14"/>
      <c r="AZ6" s="63"/>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7" t="str">
        <f>IF(COUNTA(BG15:BG26)=0,"",SUMPRODUCT(BG15:BG26,BA15:BA26))</f>
        <v/>
      </c>
      <c r="BH6" s="21"/>
      <c r="BI6" s="14"/>
      <c r="BJ6" s="63"/>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7" t="str">
        <f>IF(COUNTA(BQ15:BQ26)=0,"",SUMPRODUCT(BQ15:BQ26,BK15:BK26))</f>
        <v/>
      </c>
      <c r="BR6" s="21"/>
      <c r="BS6" s="14"/>
      <c r="BT6" s="70"/>
      <c r="CD6" s="70"/>
      <c r="CN6" s="70"/>
      <c r="CX6" s="70"/>
      <c r="DH6" s="70"/>
      <c r="DR6" s="70"/>
      <c r="EB6" s="70"/>
      <c r="EL6" s="70"/>
      <c r="EV6" s="70"/>
      <c r="FF6" s="70"/>
      <c r="FP6" s="70"/>
      <c r="FZ6" s="70"/>
      <c r="GJ6" s="70"/>
      <c r="GT6" s="70"/>
      <c r="HD6" s="70"/>
      <c r="HN6" s="70"/>
      <c r="HX6" s="70"/>
      <c r="IH6" s="70"/>
    </row>
    <row r="7" spans="1:242" s="2" customFormat="1" x14ac:dyDescent="0.3">
      <c r="A7" s="629" t="str">
        <f ca="1">IF(ISBLANK('Data Summary'!A9),"",'Data Summary'!A9)</f>
        <v>VNM_2017_YL</v>
      </c>
      <c r="B7" s="63"/>
      <c r="C7" s="29" t="str">
        <f>HLOOKUP(Introduction!$G$4,nametranslations,119,FALSE)</f>
        <v>Usable</v>
      </c>
      <c r="D7" s="16"/>
      <c r="E7" s="16"/>
      <c r="F7" s="16"/>
      <c r="G7" s="16"/>
      <c r="H7" s="16"/>
      <c r="I7" s="44"/>
      <c r="J7" s="21"/>
      <c r="K7" s="14"/>
      <c r="L7" s="63"/>
      <c r="M7" s="29" t="str">
        <f>HLOOKUP(Introduction!$G$4,nametranslations,119,FALSE)</f>
        <v>Usable</v>
      </c>
      <c r="N7" s="16"/>
      <c r="O7" s="16"/>
      <c r="P7" s="16"/>
      <c r="Q7" s="16"/>
      <c r="R7" s="16"/>
      <c r="S7" s="44"/>
      <c r="T7" s="21"/>
      <c r="U7" s="14"/>
      <c r="V7" s="63"/>
      <c r="W7" s="29" t="str">
        <f>HLOOKUP(Introduction!$G$4,nametranslations,119,FALSE)</f>
        <v>Usable</v>
      </c>
      <c r="X7" s="16"/>
      <c r="Y7" s="16"/>
      <c r="Z7" s="16"/>
      <c r="AA7" s="16"/>
      <c r="AB7" s="16"/>
      <c r="AC7" s="44"/>
      <c r="AD7" s="21"/>
      <c r="AE7" s="14"/>
      <c r="AF7" s="63"/>
      <c r="AG7" s="29" t="str">
        <f>HLOOKUP(Introduction!$G$4,nametranslations,119,FALSE)</f>
        <v>Usable</v>
      </c>
      <c r="AH7" s="16"/>
      <c r="AI7" s="16"/>
      <c r="AJ7" s="16"/>
      <c r="AK7" s="16"/>
      <c r="AL7" s="16"/>
      <c r="AM7" s="44"/>
      <c r="AN7" s="21"/>
      <c r="AO7" s="14"/>
      <c r="AP7" s="63"/>
      <c r="AQ7" s="29" t="str">
        <f>HLOOKUP(Introduction!$G$4,nametranslations,119,FALSE)</f>
        <v>Usable</v>
      </c>
      <c r="AR7" s="16"/>
      <c r="AS7" s="16"/>
      <c r="AT7" s="16"/>
      <c r="AU7" s="16"/>
      <c r="AV7" s="16"/>
      <c r="AW7" s="44"/>
      <c r="AX7" s="21"/>
      <c r="AY7" s="14"/>
      <c r="AZ7" s="63"/>
      <c r="BA7" s="29" t="str">
        <f>HLOOKUP(Introduction!$G$4,nametranslations,119,FALSE)</f>
        <v>Usable</v>
      </c>
      <c r="BB7" s="16"/>
      <c r="BC7" s="16"/>
      <c r="BD7" s="16"/>
      <c r="BE7" s="16"/>
      <c r="BF7" s="16"/>
      <c r="BG7" s="44"/>
      <c r="BH7" s="21"/>
      <c r="BI7" s="14"/>
      <c r="BJ7" s="63"/>
      <c r="BK7" s="29" t="str">
        <f>HLOOKUP(Introduction!$G$4,nametranslations,119,FALSE)</f>
        <v>Usable</v>
      </c>
      <c r="BL7" s="16"/>
      <c r="BM7" s="16"/>
      <c r="BN7" s="16"/>
      <c r="BO7" s="16"/>
      <c r="BP7" s="16"/>
      <c r="BQ7" s="44"/>
      <c r="BR7" s="21"/>
      <c r="BS7" s="14"/>
      <c r="BT7" s="70"/>
      <c r="CD7" s="70"/>
      <c r="CN7" s="70"/>
      <c r="CX7" s="70"/>
      <c r="DH7" s="70"/>
      <c r="DR7" s="70"/>
      <c r="EB7" s="70"/>
      <c r="EL7" s="70"/>
      <c r="EV7" s="70"/>
      <c r="FF7" s="70"/>
      <c r="FP7" s="70"/>
      <c r="FZ7" s="70"/>
      <c r="GJ7" s="70"/>
      <c r="GT7" s="70"/>
      <c r="HD7" s="70"/>
      <c r="HN7" s="70"/>
      <c r="HX7" s="70"/>
      <c r="IH7" s="70"/>
    </row>
    <row r="8" spans="1:242" s="2" customFormat="1" x14ac:dyDescent="0.3">
      <c r="A8" s="629" t="str">
        <f ca="1">IF(ISBLANK('Data Summary'!A10),"",'Data Summary'!A10)</f>
        <v>VNM_2019_UIS</v>
      </c>
      <c r="B8" s="63"/>
      <c r="C8" s="29" t="str">
        <f>HLOOKUP(Introduction!$G$4,nametranslations,120,FALSE)</f>
        <v>Single-sex</v>
      </c>
      <c r="D8" s="16"/>
      <c r="E8" s="16"/>
      <c r="F8" s="16"/>
      <c r="G8" s="16"/>
      <c r="H8" s="16"/>
      <c r="I8" s="44"/>
      <c r="J8" s="21"/>
      <c r="K8" s="14"/>
      <c r="L8" s="63"/>
      <c r="M8" s="29" t="str">
        <f>HLOOKUP(Introduction!$G$4,nametranslations,120,FALSE)</f>
        <v>Single-sex</v>
      </c>
      <c r="N8" s="16"/>
      <c r="O8" s="16"/>
      <c r="P8" s="16"/>
      <c r="Q8" s="16"/>
      <c r="R8" s="16"/>
      <c r="S8" s="44"/>
      <c r="T8" s="21"/>
      <c r="U8" s="14"/>
      <c r="V8" s="63"/>
      <c r="W8" s="29" t="str">
        <f>HLOOKUP(Introduction!$G$4,nametranslations,120,FALSE)</f>
        <v>Single-sex</v>
      </c>
      <c r="X8" s="16"/>
      <c r="Y8" s="16"/>
      <c r="Z8" s="16"/>
      <c r="AA8" s="16"/>
      <c r="AB8" s="16"/>
      <c r="AC8" s="44"/>
      <c r="AD8" s="21"/>
      <c r="AE8" s="14"/>
      <c r="AF8" s="63"/>
      <c r="AG8" s="29" t="str">
        <f>HLOOKUP(Introduction!$G$4,nametranslations,120,FALSE)</f>
        <v>Single-sex</v>
      </c>
      <c r="AH8" s="16"/>
      <c r="AI8" s="16"/>
      <c r="AJ8" s="16"/>
      <c r="AK8" s="16"/>
      <c r="AL8" s="16"/>
      <c r="AM8" s="44"/>
      <c r="AN8" s="21"/>
      <c r="AO8" s="14"/>
      <c r="AP8" s="63"/>
      <c r="AQ8" s="29" t="str">
        <f>HLOOKUP(Introduction!$G$4,nametranslations,120,FALSE)</f>
        <v>Single-sex</v>
      </c>
      <c r="AR8" s="16"/>
      <c r="AS8" s="16"/>
      <c r="AT8" s="16"/>
      <c r="AU8" s="16"/>
      <c r="AV8" s="16"/>
      <c r="AW8" s="44"/>
      <c r="AX8" s="21"/>
      <c r="AY8" s="14"/>
      <c r="AZ8" s="63"/>
      <c r="BA8" s="29" t="str">
        <f>HLOOKUP(Introduction!$G$4,nametranslations,120,FALSE)</f>
        <v>Single-sex</v>
      </c>
      <c r="BB8" s="16"/>
      <c r="BC8" s="16"/>
      <c r="BD8" s="16"/>
      <c r="BE8" s="16"/>
      <c r="BF8" s="16"/>
      <c r="BG8" s="44"/>
      <c r="BH8" s="21"/>
      <c r="BI8" s="14"/>
      <c r="BJ8" s="63"/>
      <c r="BK8" s="29" t="str">
        <f>HLOOKUP(Introduction!$G$4,nametranslations,120,FALSE)</f>
        <v>Single-sex</v>
      </c>
      <c r="BL8" s="16"/>
      <c r="BM8" s="16"/>
      <c r="BN8" s="16"/>
      <c r="BO8" s="16"/>
      <c r="BP8" s="16"/>
      <c r="BQ8" s="44"/>
      <c r="BR8" s="21"/>
      <c r="BS8" s="14"/>
      <c r="BT8" s="70"/>
      <c r="CD8" s="70"/>
      <c r="CN8" s="70"/>
      <c r="CX8" s="70"/>
      <c r="DH8" s="70"/>
      <c r="DR8" s="70"/>
      <c r="EB8" s="70"/>
      <c r="EL8" s="70"/>
      <c r="EV8" s="70"/>
      <c r="FF8" s="70"/>
      <c r="FP8" s="70"/>
      <c r="FZ8" s="70"/>
      <c r="GJ8" s="70"/>
      <c r="GT8" s="70"/>
      <c r="HD8" s="70"/>
      <c r="HN8" s="70"/>
      <c r="HX8" s="70"/>
      <c r="IH8" s="70"/>
    </row>
    <row r="9" spans="1:242" s="616" customFormat="1" ht="21" customHeight="1" x14ac:dyDescent="0.3">
      <c r="A9" s="630" t="str">
        <f ca="1">IF(ISBLANK('Data Summary'!A11),"",'Data Summary'!A11)</f>
        <v>VNM_2021_UIS</v>
      </c>
      <c r="B9" s="609"/>
      <c r="C9" s="619" t="str">
        <f>HLOOKUP(Introduction!$G$4,nametranslations,121,FALSE)</f>
        <v>Usable &amp; Single-sex</v>
      </c>
      <c r="D9" s="617"/>
      <c r="E9" s="617"/>
      <c r="F9" s="617"/>
      <c r="G9" s="617"/>
      <c r="H9" s="617"/>
      <c r="I9" s="620"/>
      <c r="J9" s="614"/>
      <c r="K9" s="621"/>
      <c r="L9" s="609"/>
      <c r="M9" s="619" t="str">
        <f>HLOOKUP(Introduction!$G$4,nametranslations,121,FALSE)</f>
        <v>Usable &amp; Single-sex</v>
      </c>
      <c r="N9" s="617"/>
      <c r="O9" s="617"/>
      <c r="P9" s="617"/>
      <c r="Q9" s="617"/>
      <c r="R9" s="617"/>
      <c r="S9" s="620"/>
      <c r="T9" s="614"/>
      <c r="U9" s="621"/>
      <c r="V9" s="609"/>
      <c r="W9" s="619" t="str">
        <f>HLOOKUP(Introduction!$G$4,nametranslations,121,FALSE)</f>
        <v>Usable &amp; Single-sex</v>
      </c>
      <c r="X9" s="617"/>
      <c r="Y9" s="617"/>
      <c r="Z9" s="617"/>
      <c r="AA9" s="617"/>
      <c r="AB9" s="617"/>
      <c r="AC9" s="620"/>
      <c r="AD9" s="614"/>
      <c r="AE9" s="621"/>
      <c r="AF9" s="609"/>
      <c r="AG9" s="619" t="str">
        <f>HLOOKUP(Introduction!$G$4,nametranslations,121,FALSE)</f>
        <v>Usable &amp; Single-sex</v>
      </c>
      <c r="AH9" s="617"/>
      <c r="AI9" s="617"/>
      <c r="AJ9" s="617"/>
      <c r="AK9" s="617"/>
      <c r="AL9" s="617"/>
      <c r="AM9" s="620"/>
      <c r="AN9" s="614"/>
      <c r="AO9" s="621"/>
      <c r="AP9" s="609"/>
      <c r="AQ9" s="619" t="str">
        <f>HLOOKUP(Introduction!$G$4,nametranslations,121,FALSE)</f>
        <v>Usable &amp; Single-sex</v>
      </c>
      <c r="AR9" s="617"/>
      <c r="AS9" s="617"/>
      <c r="AT9" s="617"/>
      <c r="AU9" s="617"/>
      <c r="AV9" s="617"/>
      <c r="AW9" s="620"/>
      <c r="AX9" s="614"/>
      <c r="AY9" s="621"/>
      <c r="AZ9" s="609"/>
      <c r="BA9" s="619" t="str">
        <f>HLOOKUP(Introduction!$G$4,nametranslations,121,FALSE)</f>
        <v>Usable &amp; Single-sex</v>
      </c>
      <c r="BB9" s="617"/>
      <c r="BC9" s="617"/>
      <c r="BD9" s="617"/>
      <c r="BE9" s="617"/>
      <c r="BF9" s="617"/>
      <c r="BG9" s="620"/>
      <c r="BH9" s="614"/>
      <c r="BI9" s="621"/>
      <c r="BJ9" s="609"/>
      <c r="BK9" s="619" t="str">
        <f>HLOOKUP(Introduction!$G$4,nametranslations,121,FALSE)</f>
        <v>Usable &amp; Single-sex</v>
      </c>
      <c r="BL9" s="617"/>
      <c r="BM9" s="617"/>
      <c r="BN9" s="617"/>
      <c r="BO9" s="617"/>
      <c r="BP9" s="617"/>
      <c r="BQ9" s="620"/>
      <c r="BR9" s="614"/>
      <c r="BS9" s="621"/>
      <c r="BT9" s="615"/>
      <c r="CD9" s="615"/>
      <c r="CN9" s="615"/>
      <c r="CX9" s="615"/>
      <c r="DH9" s="615"/>
      <c r="DR9" s="615"/>
      <c r="EB9" s="615"/>
      <c r="EL9" s="615"/>
      <c r="EV9" s="615"/>
      <c r="FF9" s="615"/>
      <c r="FP9" s="615"/>
      <c r="FZ9" s="615"/>
      <c r="GJ9" s="615"/>
      <c r="GT9" s="615"/>
      <c r="HD9" s="615"/>
      <c r="HN9" s="615"/>
      <c r="HX9" s="615"/>
      <c r="IH9" s="615"/>
    </row>
    <row r="10" spans="1:242" s="2" customFormat="1" ht="21" customHeight="1" x14ac:dyDescent="0.3">
      <c r="A10" s="629" t="str">
        <f ca="1">IF(ISBLANK('Data Summary'!A12),"",'Data Summary'!A12)</f>
        <v>VNM_2022_UIS</v>
      </c>
      <c r="B10" s="63"/>
      <c r="C10" s="32" t="str">
        <f>HLOOKUP(Introduction!$G$4,nametranslations,153,FALSE)</f>
        <v>Improved &amp; usable</v>
      </c>
      <c r="D10" s="16"/>
      <c r="E10" s="16"/>
      <c r="F10" s="16"/>
      <c r="G10" s="16"/>
      <c r="H10" s="16"/>
      <c r="I10" s="44"/>
      <c r="J10" s="21"/>
      <c r="K10" s="14"/>
      <c r="L10" s="63"/>
      <c r="M10" s="32" t="str">
        <f>HLOOKUP(Introduction!$G$4,nametranslations,153,FALSE)</f>
        <v>Improved &amp; usable</v>
      </c>
      <c r="N10" s="16"/>
      <c r="O10" s="16"/>
      <c r="P10" s="16"/>
      <c r="Q10" s="16"/>
      <c r="R10" s="16"/>
      <c r="S10" s="44"/>
      <c r="T10" s="21"/>
      <c r="U10" s="14"/>
      <c r="V10" s="63" t="s">
        <v>197</v>
      </c>
      <c r="W10" s="32" t="str">
        <f>HLOOKUP(Introduction!$G$4,nametranslations,153,FALSE)</f>
        <v>Improved &amp; usable</v>
      </c>
      <c r="X10" s="16">
        <v>83.695650000000001</v>
      </c>
      <c r="Y10" s="16"/>
      <c r="Z10" s="16"/>
      <c r="AA10" s="16"/>
      <c r="AB10" s="16">
        <v>83.695650000000001</v>
      </c>
      <c r="AC10" s="44"/>
      <c r="AD10" s="21"/>
      <c r="AE10" s="14"/>
      <c r="AF10" s="63" t="s">
        <v>206</v>
      </c>
      <c r="AG10" s="32" t="str">
        <f>HLOOKUP(Introduction!$G$4,nametranslations,153,FALSE)</f>
        <v>Improved &amp; usable</v>
      </c>
      <c r="AH10" s="16"/>
      <c r="AI10" s="16">
        <v>97.695040000000006</v>
      </c>
      <c r="AJ10" s="16">
        <v>100</v>
      </c>
      <c r="AK10" s="16"/>
      <c r="AL10" s="16"/>
      <c r="AM10" s="44">
        <v>89.6</v>
      </c>
      <c r="AN10" s="21"/>
      <c r="AO10" s="14"/>
      <c r="AP10" s="63"/>
      <c r="AQ10" s="32" t="str">
        <f>HLOOKUP(Introduction!$G$4,nametranslations,153,FALSE)</f>
        <v>Improved &amp; usable</v>
      </c>
      <c r="AR10" s="16"/>
      <c r="AS10" s="16"/>
      <c r="AT10" s="16"/>
      <c r="AU10" s="16"/>
      <c r="AV10" s="16"/>
      <c r="AW10" s="44"/>
      <c r="AX10" s="21"/>
      <c r="AY10" s="14"/>
      <c r="AZ10" s="63"/>
      <c r="BA10" s="32" t="str">
        <f>HLOOKUP(Introduction!$G$4,nametranslations,153,FALSE)</f>
        <v>Improved &amp; usable</v>
      </c>
      <c r="BB10" s="16"/>
      <c r="BC10" s="16"/>
      <c r="BD10" s="16"/>
      <c r="BE10" s="16"/>
      <c r="BF10" s="16"/>
      <c r="BG10" s="44"/>
      <c r="BH10" s="21"/>
      <c r="BI10" s="14"/>
      <c r="BJ10" s="63"/>
      <c r="BK10" s="32" t="str">
        <f>HLOOKUP(Introduction!$G$4,nametranslations,153,FALSE)</f>
        <v>Improved &amp; usable</v>
      </c>
      <c r="BL10" s="16"/>
      <c r="BM10" s="16"/>
      <c r="BN10" s="16"/>
      <c r="BO10" s="16"/>
      <c r="BP10" s="16"/>
      <c r="BQ10" s="44"/>
      <c r="BR10" s="21"/>
      <c r="BS10" s="14"/>
      <c r="BT10" s="70"/>
      <c r="CD10" s="70"/>
      <c r="CN10" s="70"/>
      <c r="CX10" s="70"/>
      <c r="DH10" s="70"/>
      <c r="DR10" s="70"/>
      <c r="EB10" s="70"/>
      <c r="EL10" s="70"/>
      <c r="EV10" s="70"/>
      <c r="FF10" s="70"/>
      <c r="FP10" s="70"/>
      <c r="FZ10" s="70"/>
      <c r="GJ10" s="70"/>
      <c r="GT10" s="70"/>
      <c r="HD10" s="70"/>
      <c r="HN10" s="70"/>
      <c r="HX10" s="70"/>
      <c r="IH10" s="70"/>
    </row>
    <row r="11" spans="1:242" s="616" customFormat="1" ht="21" customHeight="1" x14ac:dyDescent="0.3">
      <c r="A11" s="618" t="str">
        <f ca="1">IF(ISBLANK('Data Summary'!A13),"",'Data Summary'!A13)</f>
        <v/>
      </c>
      <c r="B11" s="609"/>
      <c r="C11" s="610" t="str">
        <f>HLOOKUP(Introduction!$G$4,nametranslations,154,FALSE)</f>
        <v>Improved &amp; single-sex</v>
      </c>
      <c r="D11" s="617"/>
      <c r="E11" s="612"/>
      <c r="F11" s="612"/>
      <c r="G11" s="612"/>
      <c r="H11" s="612"/>
      <c r="I11" s="613"/>
      <c r="J11" s="614"/>
      <c r="K11" s="621"/>
      <c r="L11" s="609"/>
      <c r="M11" s="610" t="str">
        <f>HLOOKUP(Introduction!$G$4,nametranslations,154,FALSE)</f>
        <v>Improved &amp; single-sex</v>
      </c>
      <c r="N11" s="617"/>
      <c r="O11" s="612"/>
      <c r="P11" s="612"/>
      <c r="Q11" s="612"/>
      <c r="R11" s="612"/>
      <c r="S11" s="613"/>
      <c r="T11" s="614"/>
      <c r="U11" s="621"/>
      <c r="V11" s="609"/>
      <c r="W11" s="610" t="str">
        <f>HLOOKUP(Introduction!$G$4,nametranslations,154,FALSE)</f>
        <v>Improved &amp; single-sex</v>
      </c>
      <c r="X11" s="617"/>
      <c r="Y11" s="612"/>
      <c r="Z11" s="612"/>
      <c r="AA11" s="612"/>
      <c r="AB11" s="617"/>
      <c r="AC11" s="613"/>
      <c r="AD11" s="614"/>
      <c r="AE11" s="621"/>
      <c r="AF11" s="609" t="s">
        <v>207</v>
      </c>
      <c r="AG11" s="610" t="str">
        <f>HLOOKUP(Introduction!$G$4,nametranslations,154,FALSE)</f>
        <v>Improved &amp; single-sex</v>
      </c>
      <c r="AH11" s="617"/>
      <c r="AI11" s="612">
        <v>93.794330000000002</v>
      </c>
      <c r="AJ11" s="612">
        <v>100</v>
      </c>
      <c r="AK11" s="612"/>
      <c r="AL11" s="617"/>
      <c r="AM11" s="613">
        <v>96.149609999999996</v>
      </c>
      <c r="AN11" s="614"/>
      <c r="AO11" s="621"/>
      <c r="AP11" s="609"/>
      <c r="AQ11" s="610" t="str">
        <f>HLOOKUP(Introduction!$G$4,nametranslations,154,FALSE)</f>
        <v>Improved &amp; single-sex</v>
      </c>
      <c r="AR11" s="617"/>
      <c r="AS11" s="612"/>
      <c r="AT11" s="612"/>
      <c r="AU11" s="612"/>
      <c r="AV11" s="617"/>
      <c r="AW11" s="613"/>
      <c r="AX11" s="614"/>
      <c r="AY11" s="621"/>
      <c r="AZ11" s="609"/>
      <c r="BA11" s="610" t="str">
        <f>HLOOKUP(Introduction!$G$4,nametranslations,154,FALSE)</f>
        <v>Improved &amp; single-sex</v>
      </c>
      <c r="BB11" s="617"/>
      <c r="BC11" s="612"/>
      <c r="BD11" s="612"/>
      <c r="BE11" s="612"/>
      <c r="BF11" s="617"/>
      <c r="BG11" s="613"/>
      <c r="BH11" s="614"/>
      <c r="BI11" s="621"/>
      <c r="BJ11" s="609"/>
      <c r="BK11" s="610" t="str">
        <f>HLOOKUP(Introduction!$G$4,nametranslations,154,FALSE)</f>
        <v>Improved &amp; single-sex</v>
      </c>
      <c r="BL11" s="617"/>
      <c r="BM11" s="612"/>
      <c r="BN11" s="612"/>
      <c r="BO11" s="612"/>
      <c r="BP11" s="617"/>
      <c r="BQ11" s="613"/>
      <c r="BR11" s="614"/>
      <c r="BS11" s="621"/>
      <c r="BT11" s="615"/>
      <c r="CD11" s="615"/>
      <c r="CN11" s="615"/>
      <c r="CX11" s="615"/>
      <c r="DH11" s="615"/>
      <c r="DR11" s="615"/>
      <c r="EB11" s="615"/>
      <c r="EL11" s="615"/>
      <c r="EV11" s="615"/>
      <c r="FF11" s="615"/>
      <c r="FP11" s="615"/>
      <c r="FZ11" s="615"/>
      <c r="GJ11" s="615"/>
      <c r="GT11" s="615"/>
      <c r="HD11" s="615"/>
      <c r="HN11" s="615"/>
      <c r="HX11" s="615"/>
      <c r="IH11" s="615"/>
    </row>
    <row r="12" spans="1:242" s="623" customFormat="1" ht="33" customHeight="1" x14ac:dyDescent="0.2">
      <c r="A12" s="618" t="str">
        <f ca="1">IF(ISBLANK('Data Summary'!A14),"",'Data Summary'!A14)</f>
        <v/>
      </c>
      <c r="B12" s="609"/>
      <c r="C12" s="610" t="str">
        <f>HLOOKUP(Introduction!$G$4,nametranslations,79,FALSE)</f>
        <v>Basic
(improved, usable &amp; single-sex)</v>
      </c>
      <c r="D12" s="617"/>
      <c r="E12" s="617"/>
      <c r="F12" s="617"/>
      <c r="G12" s="617"/>
      <c r="H12" s="617"/>
      <c r="I12" s="620"/>
      <c r="J12" s="614"/>
      <c r="K12" s="621"/>
      <c r="L12" s="609"/>
      <c r="M12" s="610" t="str">
        <f>HLOOKUP(Introduction!$G$4,nametranslations,79,FALSE)</f>
        <v>Basic
(improved, usable &amp; single-sex)</v>
      </c>
      <c r="N12" s="617"/>
      <c r="O12" s="617"/>
      <c r="P12" s="617"/>
      <c r="Q12" s="617"/>
      <c r="R12" s="617"/>
      <c r="S12" s="620"/>
      <c r="T12" s="614"/>
      <c r="U12" s="621"/>
      <c r="V12" s="609" t="s">
        <v>198</v>
      </c>
      <c r="W12" s="610" t="str">
        <f>HLOOKUP(Introduction!$G$4,nametranslations,79,FALSE)</f>
        <v>Basic
(improved, usable &amp; single-sex)</v>
      </c>
      <c r="X12" s="617">
        <v>75</v>
      </c>
      <c r="Y12" s="617"/>
      <c r="Z12" s="617"/>
      <c r="AA12" s="617"/>
      <c r="AB12" s="617">
        <v>75</v>
      </c>
      <c r="AC12" s="620"/>
      <c r="AD12" s="614"/>
      <c r="AE12" s="621"/>
      <c r="AF12" s="609" t="s">
        <v>208</v>
      </c>
      <c r="AG12" s="610" t="str">
        <f>HLOOKUP(Introduction!$G$4,nametranslations,79,FALSE)</f>
        <v>Basic
(improved, usable &amp; single-sex)</v>
      </c>
      <c r="AH12" s="617"/>
      <c r="AI12" s="617">
        <v>91.489360000000005</v>
      </c>
      <c r="AJ12" s="617">
        <v>100</v>
      </c>
      <c r="AK12" s="617"/>
      <c r="AL12" s="617"/>
      <c r="AM12" s="620">
        <v>94.719470000000001</v>
      </c>
      <c r="AN12" s="614"/>
      <c r="AO12" s="621"/>
      <c r="AP12" s="609" t="s">
        <v>236</v>
      </c>
      <c r="AQ12" s="610" t="str">
        <f>HLOOKUP(Introduction!$G$4,nametranslations,79,FALSE)</f>
        <v>Basic
(improved, usable &amp; single-sex)</v>
      </c>
      <c r="AR12" s="617">
        <v>96.77704</v>
      </c>
      <c r="AS12" s="617"/>
      <c r="AT12" s="617"/>
      <c r="AU12" s="617"/>
      <c r="AV12" s="617">
        <v>96.77704</v>
      </c>
      <c r="AW12" s="620"/>
      <c r="AX12" s="614"/>
      <c r="AY12" s="621"/>
      <c r="AZ12" s="609" t="s">
        <v>236</v>
      </c>
      <c r="BA12" s="610" t="str">
        <f>HLOOKUP(Introduction!$G$4,nametranslations,79,FALSE)</f>
        <v>Basic
(improved, usable &amp; single-sex)</v>
      </c>
      <c r="BB12" s="617">
        <v>91.611436208022283</v>
      </c>
      <c r="BC12" s="617"/>
      <c r="BD12" s="617"/>
      <c r="BE12" s="617"/>
      <c r="BF12" s="617">
        <v>93.32</v>
      </c>
      <c r="BG12" s="620">
        <v>90.270992262747825</v>
      </c>
      <c r="BH12" s="614"/>
      <c r="BI12" s="621"/>
      <c r="BJ12" s="609" t="s">
        <v>236</v>
      </c>
      <c r="BK12" s="610" t="str">
        <f>HLOOKUP(Introduction!$G$4,nametranslations,79,FALSE)</f>
        <v>Basic
(improved, usable &amp; single-sex)</v>
      </c>
      <c r="BL12" s="617">
        <v>91.67207236708191</v>
      </c>
      <c r="BM12" s="617"/>
      <c r="BN12" s="617"/>
      <c r="BO12" s="617"/>
      <c r="BP12" s="617">
        <v>93.91</v>
      </c>
      <c r="BQ12" s="620">
        <v>89.928274098117228</v>
      </c>
      <c r="BR12" s="614"/>
      <c r="BS12" s="621"/>
      <c r="BT12" s="622"/>
      <c r="CD12" s="622"/>
      <c r="CN12" s="622"/>
      <c r="CX12" s="622"/>
      <c r="DH12" s="622"/>
      <c r="DR12" s="622"/>
      <c r="EB12" s="622"/>
      <c r="EL12" s="622"/>
      <c r="EV12" s="622"/>
      <c r="FF12" s="622"/>
      <c r="FP12" s="622"/>
      <c r="FZ12" s="622"/>
      <c r="GJ12" s="622"/>
      <c r="GT12" s="622"/>
      <c r="HD12" s="622"/>
      <c r="HN12" s="622"/>
      <c r="HX12" s="622"/>
      <c r="IH12" s="622"/>
    </row>
    <row r="13" spans="1:242" s="121" customFormat="1" ht="18" customHeight="1" x14ac:dyDescent="0.3">
      <c r="A13" s="603" t="str">
        <f ca="1">IF(ISBLANK('Data Summary'!A15),"",'Data Summary'!A15)</f>
        <v/>
      </c>
      <c r="B13" s="129" t="str">
        <f>HLOOKUP(Introduction!$G$4,nametranslations,109,FALSE)</f>
        <v>Facility type</v>
      </c>
      <c r="C13" s="135" t="str">
        <f>HLOOKUP(Introduction!$G$4,nametranslations,110,FALSE)</f>
        <v>Proprortion improved</v>
      </c>
      <c r="D13" s="136"/>
      <c r="E13" s="136"/>
      <c r="F13" s="136"/>
      <c r="G13" s="137"/>
      <c r="H13" s="137"/>
      <c r="I13" s="138"/>
      <c r="J13" s="119"/>
      <c r="K13" s="134"/>
      <c r="L13" s="129" t="str">
        <f>HLOOKUP(Introduction!$G$4,nametranslations,109,FALSE)</f>
        <v>Facility type</v>
      </c>
      <c r="M13" s="135" t="str">
        <f>HLOOKUP(Introduction!$G$4,nametranslations,110,FALSE)</f>
        <v>Proprortion improved</v>
      </c>
      <c r="N13" s="136"/>
      <c r="O13" s="136"/>
      <c r="P13" s="136"/>
      <c r="Q13" s="137"/>
      <c r="R13" s="137"/>
      <c r="S13" s="138"/>
      <c r="T13" s="119"/>
      <c r="U13" s="134"/>
      <c r="V13" s="129" t="str">
        <f>HLOOKUP(Introduction!$G$4,nametranslations,109,FALSE)</f>
        <v>Facility type</v>
      </c>
      <c r="W13" s="135" t="str">
        <f>HLOOKUP(Introduction!$G$4,nametranslations,110,FALSE)</f>
        <v>Proprortion improved</v>
      </c>
      <c r="X13" s="136"/>
      <c r="Y13" s="136"/>
      <c r="Z13" s="136"/>
      <c r="AA13" s="137"/>
      <c r="AB13" s="137"/>
      <c r="AC13" s="138"/>
      <c r="AD13" s="119"/>
      <c r="AE13" s="134"/>
      <c r="AF13" s="129" t="str">
        <f>HLOOKUP(Introduction!$G$4,nametranslations,109,FALSE)</f>
        <v>Facility type</v>
      </c>
      <c r="AG13" s="135" t="str">
        <f>HLOOKUP(Introduction!$G$4,nametranslations,110,FALSE)</f>
        <v>Proprortion improved</v>
      </c>
      <c r="AH13" s="136"/>
      <c r="AI13" s="136"/>
      <c r="AJ13" s="136"/>
      <c r="AK13" s="137"/>
      <c r="AL13" s="137"/>
      <c r="AM13" s="138"/>
      <c r="AN13" s="119"/>
      <c r="AO13" s="134"/>
      <c r="AP13" s="129" t="str">
        <f>HLOOKUP(Introduction!$G$4,nametranslations,109,FALSE)</f>
        <v>Facility type</v>
      </c>
      <c r="AQ13" s="135" t="str">
        <f>HLOOKUP(Introduction!$G$4,nametranslations,110,FALSE)</f>
        <v>Proprortion improved</v>
      </c>
      <c r="AR13" s="136"/>
      <c r="AS13" s="136"/>
      <c r="AT13" s="136"/>
      <c r="AU13" s="137"/>
      <c r="AV13" s="137"/>
      <c r="AW13" s="138"/>
      <c r="AX13" s="119"/>
      <c r="AY13" s="134"/>
      <c r="AZ13" s="129" t="str">
        <f>HLOOKUP(Introduction!$G$4,nametranslations,109,FALSE)</f>
        <v>Facility type</v>
      </c>
      <c r="BA13" s="135" t="str">
        <f>HLOOKUP(Introduction!$G$4,nametranslations,110,FALSE)</f>
        <v>Proprortion improved</v>
      </c>
      <c r="BB13" s="136"/>
      <c r="BC13" s="136"/>
      <c r="BD13" s="136"/>
      <c r="BE13" s="137"/>
      <c r="BF13" s="137"/>
      <c r="BG13" s="138"/>
      <c r="BH13" s="119"/>
      <c r="BI13" s="134"/>
      <c r="BJ13" s="129" t="str">
        <f>HLOOKUP(Introduction!$G$4,nametranslations,109,FALSE)</f>
        <v>Facility type</v>
      </c>
      <c r="BK13" s="135" t="str">
        <f>HLOOKUP(Introduction!$G$4,nametranslations,110,FALSE)</f>
        <v>Proprortion improved</v>
      </c>
      <c r="BL13" s="136"/>
      <c r="BM13" s="136"/>
      <c r="BN13" s="136"/>
      <c r="BO13" s="137"/>
      <c r="BP13" s="137"/>
      <c r="BQ13" s="138"/>
      <c r="BR13" s="119"/>
      <c r="BS13" s="134"/>
      <c r="BT13" s="120"/>
      <c r="CD13" s="120"/>
      <c r="CN13" s="120"/>
      <c r="CX13" s="120"/>
      <c r="DH13" s="120"/>
      <c r="DR13" s="120"/>
      <c r="EB13" s="120"/>
      <c r="EL13" s="120"/>
      <c r="EV13" s="120"/>
      <c r="FF13" s="120"/>
      <c r="FP13" s="120"/>
      <c r="FZ13" s="120"/>
      <c r="GJ13" s="120"/>
      <c r="GT13" s="120"/>
      <c r="HD13" s="120"/>
      <c r="HN13" s="120"/>
      <c r="HX13" s="120"/>
      <c r="IH13" s="120"/>
    </row>
    <row r="14" spans="1:242" x14ac:dyDescent="0.3">
      <c r="A14" s="603" t="str">
        <f ca="1">IF(ISBLANK('Data Summary'!A16),"",'Data Summary'!A16)</f>
        <v/>
      </c>
      <c r="B14" s="64" t="s">
        <v>29</v>
      </c>
      <c r="C14" s="17">
        <v>0</v>
      </c>
      <c r="D14" s="28"/>
      <c r="E14" s="28"/>
      <c r="F14" s="28">
        <v>27.3</v>
      </c>
      <c r="G14" s="5"/>
      <c r="H14" s="5"/>
      <c r="I14" s="23"/>
      <c r="J14" s="9"/>
      <c r="K14" s="13"/>
      <c r="L14" s="64" t="s">
        <v>29</v>
      </c>
      <c r="M14" s="17">
        <v>0</v>
      </c>
      <c r="N14" s="28"/>
      <c r="O14" s="28"/>
      <c r="P14" s="28"/>
      <c r="Q14" s="179"/>
      <c r="R14" s="179"/>
      <c r="S14" s="23"/>
      <c r="T14" s="9"/>
      <c r="U14" s="13"/>
      <c r="V14" s="64" t="s">
        <v>29</v>
      </c>
      <c r="W14" s="17">
        <v>0</v>
      </c>
      <c r="X14" s="28"/>
      <c r="Y14" s="28"/>
      <c r="Z14" s="28"/>
      <c r="AA14" s="5"/>
      <c r="AB14" s="5"/>
      <c r="AC14" s="23"/>
      <c r="AD14" s="9"/>
      <c r="AE14" s="13"/>
      <c r="AF14" s="64" t="s">
        <v>29</v>
      </c>
      <c r="AG14" s="17">
        <v>0</v>
      </c>
      <c r="AH14" s="28"/>
      <c r="AI14" s="28"/>
      <c r="AJ14" s="28"/>
      <c r="AK14" s="5"/>
      <c r="AL14" s="5"/>
      <c r="AM14" s="23"/>
      <c r="AN14" s="9"/>
      <c r="AO14" s="13"/>
      <c r="AP14" s="64" t="s">
        <v>29</v>
      </c>
      <c r="AQ14" s="17">
        <v>0</v>
      </c>
      <c r="AR14" s="28"/>
      <c r="AS14" s="28"/>
      <c r="AT14" s="28"/>
      <c r="AU14" s="5"/>
      <c r="AV14" s="5"/>
      <c r="AW14" s="23"/>
      <c r="AX14" s="9"/>
      <c r="AY14" s="13"/>
      <c r="AZ14" s="64" t="s">
        <v>29</v>
      </c>
      <c r="BA14" s="17">
        <v>0</v>
      </c>
      <c r="BB14" s="28"/>
      <c r="BC14" s="28"/>
      <c r="BD14" s="28"/>
      <c r="BE14" s="5"/>
      <c r="BF14" s="5"/>
      <c r="BG14" s="23"/>
      <c r="BH14" s="9"/>
      <c r="BI14" s="13"/>
      <c r="BJ14" s="64" t="s">
        <v>29</v>
      </c>
      <c r="BK14" s="17">
        <v>0</v>
      </c>
      <c r="BL14" s="28"/>
      <c r="BM14" s="28"/>
      <c r="BN14" s="28"/>
      <c r="BO14" s="5"/>
      <c r="BP14" s="5"/>
      <c r="BQ14" s="23"/>
      <c r="BR14" s="9"/>
      <c r="BS14" s="13"/>
    </row>
    <row r="15" spans="1:242" s="1" customFormat="1" x14ac:dyDescent="0.3">
      <c r="A15" s="603" t="str">
        <f ca="1">IF(ISBLANK('Data Summary'!A17),"",'Data Summary'!A17)</f>
        <v/>
      </c>
      <c r="B15" s="64" t="s">
        <v>96</v>
      </c>
      <c r="C15" s="46">
        <v>0</v>
      </c>
      <c r="D15" s="28"/>
      <c r="E15" s="28"/>
      <c r="F15" s="28"/>
      <c r="G15" s="5"/>
      <c r="H15" s="5"/>
      <c r="I15" s="23"/>
      <c r="J15" s="9"/>
      <c r="K15" s="13"/>
      <c r="L15" s="64" t="s">
        <v>96</v>
      </c>
      <c r="M15" s="46">
        <v>0</v>
      </c>
      <c r="N15" s="28"/>
      <c r="O15" s="28"/>
      <c r="P15" s="28"/>
      <c r="Q15" s="179"/>
      <c r="R15" s="179"/>
      <c r="S15" s="23"/>
      <c r="T15" s="9"/>
      <c r="U15" s="13"/>
      <c r="V15" s="64" t="s">
        <v>96</v>
      </c>
      <c r="W15" s="46">
        <v>0</v>
      </c>
      <c r="X15" s="28"/>
      <c r="Y15" s="28"/>
      <c r="Z15" s="28"/>
      <c r="AA15" s="5"/>
      <c r="AB15" s="5"/>
      <c r="AC15" s="23"/>
      <c r="AD15" s="9"/>
      <c r="AE15" s="13"/>
      <c r="AF15" s="64" t="s">
        <v>96</v>
      </c>
      <c r="AG15" s="46">
        <v>0</v>
      </c>
      <c r="AH15" s="28"/>
      <c r="AI15" s="28"/>
      <c r="AJ15" s="28"/>
      <c r="AK15" s="5"/>
      <c r="AL15" s="5"/>
      <c r="AM15" s="23"/>
      <c r="AN15" s="9"/>
      <c r="AO15" s="13"/>
      <c r="AP15" s="64" t="s">
        <v>96</v>
      </c>
      <c r="AQ15" s="46">
        <v>0</v>
      </c>
      <c r="AR15" s="28"/>
      <c r="AS15" s="28"/>
      <c r="AT15" s="28"/>
      <c r="AU15" s="5"/>
      <c r="AV15" s="5"/>
      <c r="AW15" s="23"/>
      <c r="AX15" s="9"/>
      <c r="AY15" s="13"/>
      <c r="AZ15" s="64" t="s">
        <v>96</v>
      </c>
      <c r="BA15" s="46">
        <v>0</v>
      </c>
      <c r="BB15" s="28"/>
      <c r="BC15" s="28"/>
      <c r="BD15" s="28"/>
      <c r="BE15" s="5"/>
      <c r="BF15" s="5"/>
      <c r="BG15" s="23"/>
      <c r="BH15" s="9"/>
      <c r="BI15" s="13"/>
      <c r="BJ15" s="64" t="s">
        <v>96</v>
      </c>
      <c r="BK15" s="46">
        <v>0</v>
      </c>
      <c r="BL15" s="28"/>
      <c r="BM15" s="28"/>
      <c r="BN15" s="28"/>
      <c r="BO15" s="5"/>
      <c r="BP15" s="5"/>
      <c r="BQ15" s="23"/>
      <c r="BR15" s="9"/>
      <c r="BS15" s="13"/>
      <c r="BT15" s="71"/>
      <c r="CD15" s="71"/>
      <c r="CN15" s="71"/>
      <c r="CX15" s="71"/>
      <c r="DH15" s="71"/>
      <c r="DR15" s="71"/>
      <c r="EB15" s="71"/>
      <c r="EL15" s="71"/>
      <c r="EV15" s="71"/>
      <c r="FF15" s="71"/>
      <c r="FP15" s="71"/>
      <c r="FZ15" s="71"/>
      <c r="GJ15" s="71"/>
      <c r="GT15" s="71"/>
      <c r="HD15" s="71"/>
      <c r="HN15" s="71"/>
      <c r="HX15" s="71"/>
      <c r="IH15" s="71"/>
    </row>
    <row r="16" spans="1:242" s="1" customFormat="1" x14ac:dyDescent="0.3">
      <c r="A16" s="603" t="str">
        <f ca="1">IF(ISBLANK('Data Summary'!A18),"",'Data Summary'!A18)</f>
        <v/>
      </c>
      <c r="B16" s="65" t="s">
        <v>178</v>
      </c>
      <c r="C16" s="18">
        <v>1</v>
      </c>
      <c r="D16" s="45"/>
      <c r="E16" s="28"/>
      <c r="F16" s="5">
        <v>40</v>
      </c>
      <c r="G16" s="5"/>
      <c r="H16" s="5"/>
      <c r="I16" s="23"/>
      <c r="J16" s="9"/>
      <c r="K16" s="13"/>
      <c r="L16" s="65" t="s">
        <v>261</v>
      </c>
      <c r="M16" s="4">
        <v>1</v>
      </c>
      <c r="N16" s="28">
        <v>75.2</v>
      </c>
      <c r="O16" s="179"/>
      <c r="P16" s="179"/>
      <c r="Q16" s="179"/>
      <c r="R16" s="28">
        <v>72.2</v>
      </c>
      <c r="S16" s="33">
        <f>+AVERAGE(70.8,89.7)</f>
        <v>80.25</v>
      </c>
      <c r="T16" s="9"/>
      <c r="U16" s="13"/>
      <c r="V16" s="65"/>
      <c r="W16" s="18"/>
      <c r="X16" s="45"/>
      <c r="Y16" s="28"/>
      <c r="Z16" s="5"/>
      <c r="AA16" s="5"/>
      <c r="AB16" s="5"/>
      <c r="AC16" s="23"/>
      <c r="AD16" s="9"/>
      <c r="AE16" s="13"/>
      <c r="AF16" s="65"/>
      <c r="AG16" s="18"/>
      <c r="AH16" s="45"/>
      <c r="AI16" s="28"/>
      <c r="AJ16" s="5"/>
      <c r="AK16" s="5"/>
      <c r="AL16" s="5"/>
      <c r="AM16" s="23"/>
      <c r="AN16" s="9"/>
      <c r="AO16" s="13"/>
      <c r="AP16" s="65"/>
      <c r="AQ16" s="18"/>
      <c r="AR16" s="45"/>
      <c r="AS16" s="28"/>
      <c r="AT16" s="5"/>
      <c r="AU16" s="5"/>
      <c r="AV16" s="5"/>
      <c r="AW16" s="23"/>
      <c r="AX16" s="9"/>
      <c r="AY16" s="13"/>
      <c r="AZ16" s="65"/>
      <c r="BA16" s="18"/>
      <c r="BB16" s="45"/>
      <c r="BC16" s="28"/>
      <c r="BD16" s="5"/>
      <c r="BE16" s="5"/>
      <c r="BF16" s="5"/>
      <c r="BG16" s="23"/>
      <c r="BH16" s="9"/>
      <c r="BI16" s="13"/>
      <c r="BJ16" s="65"/>
      <c r="BK16" s="18"/>
      <c r="BL16" s="45"/>
      <c r="BM16" s="28"/>
      <c r="BN16" s="5"/>
      <c r="BO16" s="5"/>
      <c r="BP16" s="5"/>
      <c r="BQ16" s="23"/>
      <c r="BR16" s="9"/>
      <c r="BS16" s="13"/>
      <c r="BT16" s="71"/>
      <c r="CD16" s="71"/>
      <c r="CN16" s="71"/>
      <c r="CX16" s="71"/>
      <c r="DH16" s="71"/>
      <c r="DR16" s="71"/>
      <c r="EB16" s="71"/>
      <c r="EL16" s="71"/>
      <c r="EV16" s="71"/>
      <c r="FF16" s="71"/>
      <c r="FP16" s="71"/>
      <c r="FZ16" s="71"/>
      <c r="GJ16" s="71"/>
      <c r="GT16" s="71"/>
      <c r="HD16" s="71"/>
      <c r="HN16" s="71"/>
      <c r="HX16" s="71"/>
      <c r="IH16" s="71"/>
    </row>
    <row r="17" spans="1:242" s="1" customFormat="1" x14ac:dyDescent="0.3">
      <c r="A17" s="603" t="str">
        <f ca="1">IF(ISBLANK('Data Summary'!A19),"",'Data Summary'!A19)</f>
        <v/>
      </c>
      <c r="B17" s="65" t="s">
        <v>179</v>
      </c>
      <c r="C17" s="19">
        <v>1</v>
      </c>
      <c r="D17" s="28"/>
      <c r="E17" s="5"/>
      <c r="F17" s="5">
        <v>1.3</v>
      </c>
      <c r="G17" s="5"/>
      <c r="H17" s="5"/>
      <c r="I17" s="23"/>
      <c r="J17" s="9"/>
      <c r="K17" s="13"/>
      <c r="L17" s="65"/>
      <c r="M17" s="178"/>
      <c r="N17" s="28"/>
      <c r="O17" s="179"/>
      <c r="P17" s="179"/>
      <c r="Q17" s="179"/>
      <c r="R17" s="179"/>
      <c r="S17" s="23"/>
      <c r="T17" s="9"/>
      <c r="U17" s="13"/>
      <c r="V17" s="65"/>
      <c r="W17" s="19"/>
      <c r="X17" s="28"/>
      <c r="Y17" s="5"/>
      <c r="Z17" s="5"/>
      <c r="AA17" s="5"/>
      <c r="AB17" s="5"/>
      <c r="AC17" s="23"/>
      <c r="AD17" s="9"/>
      <c r="AE17" s="13"/>
      <c r="AF17" s="65"/>
      <c r="AG17" s="19"/>
      <c r="AH17" s="28"/>
      <c r="AI17" s="5"/>
      <c r="AJ17" s="5"/>
      <c r="AK17" s="5"/>
      <c r="AL17" s="5"/>
      <c r="AM17" s="23"/>
      <c r="AN17" s="9"/>
      <c r="AO17" s="13"/>
      <c r="AP17" s="65"/>
      <c r="AQ17" s="19"/>
      <c r="AR17" s="28"/>
      <c r="AS17" s="5"/>
      <c r="AT17" s="5"/>
      <c r="AU17" s="5"/>
      <c r="AV17" s="5"/>
      <c r="AW17" s="23"/>
      <c r="AX17" s="9"/>
      <c r="AY17" s="13"/>
      <c r="AZ17" s="65"/>
      <c r="BA17" s="19"/>
      <c r="BB17" s="28"/>
      <c r="BC17" s="5"/>
      <c r="BD17" s="5"/>
      <c r="BE17" s="5"/>
      <c r="BF17" s="5"/>
      <c r="BG17" s="23"/>
      <c r="BH17" s="9"/>
      <c r="BI17" s="13"/>
      <c r="BJ17" s="65"/>
      <c r="BK17" s="19"/>
      <c r="BL17" s="28"/>
      <c r="BM17" s="5"/>
      <c r="BN17" s="5"/>
      <c r="BO17" s="5"/>
      <c r="BP17" s="5"/>
      <c r="BQ17" s="23"/>
      <c r="BR17" s="9"/>
      <c r="BS17" s="13"/>
      <c r="BT17" s="71"/>
      <c r="CD17" s="71"/>
      <c r="CN17" s="71"/>
      <c r="CX17" s="71"/>
      <c r="DH17" s="71"/>
      <c r="DR17" s="71"/>
      <c r="EB17" s="71"/>
      <c r="EL17" s="71"/>
      <c r="EV17" s="71"/>
      <c r="FF17" s="71"/>
      <c r="FP17" s="71"/>
      <c r="FZ17" s="71"/>
      <c r="GJ17" s="71"/>
      <c r="GT17" s="71"/>
      <c r="HD17" s="71"/>
      <c r="HN17" s="71"/>
      <c r="HX17" s="71"/>
      <c r="IH17" s="71"/>
    </row>
    <row r="18" spans="1:242" s="1" customFormat="1" x14ac:dyDescent="0.3">
      <c r="A18" s="603" t="str">
        <f ca="1">IF(ISBLANK('Data Summary'!A20),"",'Data Summary'!A20)</f>
        <v/>
      </c>
      <c r="B18" s="65" t="s">
        <v>180</v>
      </c>
      <c r="C18" s="19">
        <v>1</v>
      </c>
      <c r="D18" s="5"/>
      <c r="E18" s="5"/>
      <c r="F18" s="5">
        <v>13.2</v>
      </c>
      <c r="G18" s="5"/>
      <c r="H18" s="5"/>
      <c r="I18" s="23"/>
      <c r="J18" s="9"/>
      <c r="K18" s="13"/>
      <c r="L18" s="65"/>
      <c r="M18" s="178"/>
      <c r="N18" s="179"/>
      <c r="O18" s="179"/>
      <c r="P18" s="179"/>
      <c r="Q18" s="179"/>
      <c r="R18" s="179"/>
      <c r="S18" s="23"/>
      <c r="T18" s="9"/>
      <c r="U18" s="13"/>
      <c r="V18" s="65"/>
      <c r="W18" s="19"/>
      <c r="X18" s="5"/>
      <c r="Y18" s="5"/>
      <c r="Z18" s="5"/>
      <c r="AA18" s="5"/>
      <c r="AB18" s="5"/>
      <c r="AC18" s="23"/>
      <c r="AD18" s="9"/>
      <c r="AE18" s="13"/>
      <c r="AF18" s="65"/>
      <c r="AG18" s="19"/>
      <c r="AH18" s="5"/>
      <c r="AI18" s="5"/>
      <c r="AJ18" s="5"/>
      <c r="AK18" s="5"/>
      <c r="AL18" s="5"/>
      <c r="AM18" s="23"/>
      <c r="AN18" s="9"/>
      <c r="AO18" s="13"/>
      <c r="AP18" s="65"/>
      <c r="AQ18" s="19"/>
      <c r="AR18" s="5"/>
      <c r="AS18" s="5"/>
      <c r="AT18" s="5"/>
      <c r="AU18" s="5"/>
      <c r="AV18" s="5"/>
      <c r="AW18" s="23"/>
      <c r="AX18" s="9"/>
      <c r="AY18" s="13"/>
      <c r="AZ18" s="65"/>
      <c r="BA18" s="19"/>
      <c r="BB18" s="5"/>
      <c r="BC18" s="5"/>
      <c r="BD18" s="5"/>
      <c r="BE18" s="5"/>
      <c r="BF18" s="5"/>
      <c r="BG18" s="23"/>
      <c r="BH18" s="9"/>
      <c r="BI18" s="13"/>
      <c r="BJ18" s="65"/>
      <c r="BK18" s="19"/>
      <c r="BL18" s="5"/>
      <c r="BM18" s="5"/>
      <c r="BN18" s="5"/>
      <c r="BO18" s="5"/>
      <c r="BP18" s="5"/>
      <c r="BQ18" s="23"/>
      <c r="BR18" s="9"/>
      <c r="BS18" s="13"/>
      <c r="BT18" s="71"/>
      <c r="CD18" s="71"/>
      <c r="CN18" s="71"/>
      <c r="CX18" s="71"/>
      <c r="DH18" s="71"/>
      <c r="DR18" s="71"/>
      <c r="EB18" s="71"/>
      <c r="EL18" s="71"/>
      <c r="EV18" s="71"/>
      <c r="FF18" s="71"/>
      <c r="FP18" s="71"/>
      <c r="FZ18" s="71"/>
      <c r="GJ18" s="71"/>
      <c r="GT18" s="71"/>
      <c r="HD18" s="71"/>
      <c r="HN18" s="71"/>
      <c r="HX18" s="71"/>
      <c r="IH18" s="71"/>
    </row>
    <row r="19" spans="1:242" s="1" customFormat="1" x14ac:dyDescent="0.3">
      <c r="A19" s="603" t="str">
        <f ca="1">IF(ISBLANK('Data Summary'!A21),"",'Data Summary'!A21)</f>
        <v/>
      </c>
      <c r="B19" s="65" t="s">
        <v>181</v>
      </c>
      <c r="C19" s="19">
        <v>0.5</v>
      </c>
      <c r="D19" s="5"/>
      <c r="E19" s="5"/>
      <c r="F19" s="34">
        <v>18.100000000000001</v>
      </c>
      <c r="G19" s="5"/>
      <c r="H19" s="5"/>
      <c r="I19" s="23"/>
      <c r="J19" s="9"/>
      <c r="K19" s="13"/>
      <c r="L19" s="65"/>
      <c r="M19" s="178"/>
      <c r="N19" s="179"/>
      <c r="O19" s="179"/>
      <c r="P19" s="34"/>
      <c r="Q19" s="179"/>
      <c r="R19" s="179"/>
      <c r="S19" s="23"/>
      <c r="T19" s="9"/>
      <c r="U19" s="13"/>
      <c r="V19" s="65"/>
      <c r="W19" s="19"/>
      <c r="X19" s="5"/>
      <c r="Y19" s="5"/>
      <c r="Z19" s="34"/>
      <c r="AA19" s="5"/>
      <c r="AB19" s="5"/>
      <c r="AC19" s="23"/>
      <c r="AD19" s="9"/>
      <c r="AE19" s="13"/>
      <c r="AF19" s="65"/>
      <c r="AG19" s="19"/>
      <c r="AH19" s="5"/>
      <c r="AI19" s="5"/>
      <c r="AJ19" s="34"/>
      <c r="AK19" s="5"/>
      <c r="AL19" s="5"/>
      <c r="AM19" s="23"/>
      <c r="AN19" s="9"/>
      <c r="AO19" s="13"/>
      <c r="AP19" s="65"/>
      <c r="AQ19" s="19"/>
      <c r="AR19" s="5"/>
      <c r="AS19" s="5"/>
      <c r="AT19" s="34"/>
      <c r="AU19" s="5"/>
      <c r="AV19" s="5"/>
      <c r="AW19" s="23"/>
      <c r="AX19" s="9"/>
      <c r="AY19" s="13"/>
      <c r="AZ19" s="65"/>
      <c r="BA19" s="19"/>
      <c r="BB19" s="5"/>
      <c r="BC19" s="5"/>
      <c r="BD19" s="34"/>
      <c r="BE19" s="5"/>
      <c r="BF19" s="5"/>
      <c r="BG19" s="23"/>
      <c r="BH19" s="9"/>
      <c r="BI19" s="13"/>
      <c r="BJ19" s="65"/>
      <c r="BK19" s="19"/>
      <c r="BL19" s="5"/>
      <c r="BM19" s="5"/>
      <c r="BN19" s="34"/>
      <c r="BO19" s="5"/>
      <c r="BP19" s="5"/>
      <c r="BQ19" s="23"/>
      <c r="BR19" s="9"/>
      <c r="BS19" s="13"/>
      <c r="BT19" s="71"/>
      <c r="CD19" s="71"/>
      <c r="CN19" s="71"/>
      <c r="CX19" s="71"/>
      <c r="DH19" s="71"/>
      <c r="DR19" s="71"/>
      <c r="EB19" s="71"/>
      <c r="EL19" s="71"/>
      <c r="EV19" s="71"/>
      <c r="FF19" s="71"/>
      <c r="FP19" s="71"/>
      <c r="FZ19" s="71"/>
      <c r="GJ19" s="71"/>
      <c r="GT19" s="71"/>
      <c r="HD19" s="71"/>
      <c r="HN19" s="71"/>
      <c r="HX19" s="71"/>
      <c r="IH19" s="71"/>
    </row>
    <row r="20" spans="1:242" s="1" customFormat="1" x14ac:dyDescent="0.3">
      <c r="A20" s="603" t="str">
        <f ca="1">IF(ISBLANK('Data Summary'!A22),"",'Data Summary'!A22)</f>
        <v/>
      </c>
      <c r="B20" s="65"/>
      <c r="C20" s="18"/>
      <c r="D20" s="5"/>
      <c r="E20" s="34"/>
      <c r="F20" s="34"/>
      <c r="G20" s="5"/>
      <c r="H20" s="5"/>
      <c r="I20" s="23"/>
      <c r="J20" s="9"/>
      <c r="K20" s="13"/>
      <c r="L20" s="65"/>
      <c r="M20" s="18"/>
      <c r="N20" s="179"/>
      <c r="O20" s="34"/>
      <c r="P20" s="34"/>
      <c r="Q20" s="179"/>
      <c r="R20" s="179"/>
      <c r="S20" s="23"/>
      <c r="T20" s="9"/>
      <c r="U20" s="13"/>
      <c r="V20" s="65"/>
      <c r="W20" s="18"/>
      <c r="X20" s="5"/>
      <c r="Y20" s="34"/>
      <c r="Z20" s="34"/>
      <c r="AA20" s="5"/>
      <c r="AB20" s="5"/>
      <c r="AC20" s="23"/>
      <c r="AD20" s="9"/>
      <c r="AE20" s="13"/>
      <c r="AF20" s="65"/>
      <c r="AG20" s="18"/>
      <c r="AH20" s="5"/>
      <c r="AI20" s="34"/>
      <c r="AJ20" s="34"/>
      <c r="AK20" s="5"/>
      <c r="AL20" s="5"/>
      <c r="AM20" s="23"/>
      <c r="AN20" s="9"/>
      <c r="AO20" s="13"/>
      <c r="AP20" s="65"/>
      <c r="AQ20" s="18"/>
      <c r="AR20" s="5"/>
      <c r="AS20" s="34"/>
      <c r="AT20" s="34"/>
      <c r="AU20" s="5"/>
      <c r="AV20" s="5"/>
      <c r="AW20" s="23"/>
      <c r="AX20" s="9"/>
      <c r="AY20" s="13"/>
      <c r="AZ20" s="65"/>
      <c r="BA20" s="18"/>
      <c r="BB20" s="5"/>
      <c r="BC20" s="34"/>
      <c r="BD20" s="34"/>
      <c r="BE20" s="5"/>
      <c r="BF20" s="5"/>
      <c r="BG20" s="23"/>
      <c r="BH20" s="9"/>
      <c r="BI20" s="13"/>
      <c r="BJ20" s="65"/>
      <c r="BK20" s="18"/>
      <c r="BL20" s="5"/>
      <c r="BM20" s="34"/>
      <c r="BN20" s="34"/>
      <c r="BO20" s="5"/>
      <c r="BP20" s="5"/>
      <c r="BQ20" s="23"/>
      <c r="BR20" s="9"/>
      <c r="BS20" s="13"/>
      <c r="BT20" s="71"/>
      <c r="CD20" s="71"/>
      <c r="CN20" s="71"/>
      <c r="CX20" s="71"/>
      <c r="DH20" s="71"/>
      <c r="DR20" s="71"/>
      <c r="EB20" s="71"/>
      <c r="EL20" s="71"/>
      <c r="EV20" s="71"/>
      <c r="FF20" s="71"/>
      <c r="FP20" s="71"/>
      <c r="FZ20" s="71"/>
      <c r="GJ20" s="71"/>
      <c r="GT20" s="71"/>
      <c r="HD20" s="71"/>
      <c r="HN20" s="71"/>
      <c r="HX20" s="71"/>
      <c r="IH20" s="71"/>
    </row>
    <row r="21" spans="1:242" s="1" customFormat="1" x14ac:dyDescent="0.3">
      <c r="A21" s="603" t="str">
        <f ca="1">IF(ISBLANK('Data Summary'!A23),"",'Data Summary'!A23)</f>
        <v/>
      </c>
      <c r="B21" s="65"/>
      <c r="C21" s="18"/>
      <c r="D21" s="34"/>
      <c r="E21" s="34"/>
      <c r="F21" s="34"/>
      <c r="G21" s="34"/>
      <c r="H21" s="34"/>
      <c r="I21" s="35"/>
      <c r="J21" s="9"/>
      <c r="K21" s="13"/>
      <c r="L21" s="65"/>
      <c r="M21" s="18"/>
      <c r="N21" s="34"/>
      <c r="O21" s="34"/>
      <c r="P21" s="34"/>
      <c r="Q21" s="34"/>
      <c r="R21" s="34"/>
      <c r="S21" s="35"/>
      <c r="T21" s="9"/>
      <c r="U21" s="13"/>
      <c r="V21" s="65"/>
      <c r="W21" s="18"/>
      <c r="X21" s="34"/>
      <c r="Y21" s="34"/>
      <c r="Z21" s="34"/>
      <c r="AA21" s="34"/>
      <c r="AB21" s="34"/>
      <c r="AC21" s="35"/>
      <c r="AD21" s="9"/>
      <c r="AE21" s="13"/>
      <c r="AF21" s="65"/>
      <c r="AG21" s="18"/>
      <c r="AH21" s="34"/>
      <c r="AI21" s="34"/>
      <c r="AJ21" s="34"/>
      <c r="AK21" s="34"/>
      <c r="AL21" s="34"/>
      <c r="AM21" s="35"/>
      <c r="AN21" s="9"/>
      <c r="AO21" s="13"/>
      <c r="AP21" s="65"/>
      <c r="AQ21" s="18"/>
      <c r="AR21" s="34"/>
      <c r="AS21" s="34"/>
      <c r="AT21" s="34"/>
      <c r="AU21" s="34"/>
      <c r="AV21" s="34"/>
      <c r="AW21" s="35"/>
      <c r="AX21" s="9"/>
      <c r="AY21" s="13"/>
      <c r="AZ21" s="65"/>
      <c r="BA21" s="18"/>
      <c r="BB21" s="34"/>
      <c r="BC21" s="34"/>
      <c r="BD21" s="34"/>
      <c r="BE21" s="34"/>
      <c r="BF21" s="34"/>
      <c r="BG21" s="35"/>
      <c r="BH21" s="9"/>
      <c r="BI21" s="13"/>
      <c r="BJ21" s="65"/>
      <c r="BK21" s="18"/>
      <c r="BL21" s="34"/>
      <c r="BM21" s="34"/>
      <c r="BN21" s="34"/>
      <c r="BO21" s="34"/>
      <c r="BP21" s="34"/>
      <c r="BQ21" s="35"/>
      <c r="BR21" s="9"/>
      <c r="BS21" s="13"/>
      <c r="BT21" s="71"/>
      <c r="CD21" s="71"/>
      <c r="CN21" s="71"/>
      <c r="CX21" s="71"/>
      <c r="DH21" s="71"/>
      <c r="DR21" s="71"/>
      <c r="EB21" s="71"/>
      <c r="EL21" s="71"/>
      <c r="EV21" s="71"/>
      <c r="FF21" s="71"/>
      <c r="FP21" s="71"/>
      <c r="FZ21" s="71"/>
      <c r="GJ21" s="71"/>
      <c r="GT21" s="71"/>
      <c r="HD21" s="71"/>
      <c r="HN21" s="71"/>
      <c r="HX21" s="71"/>
      <c r="IH21" s="71"/>
    </row>
    <row r="22" spans="1:242" s="1" customFormat="1" x14ac:dyDescent="0.3">
      <c r="A22" s="603" t="str">
        <f ca="1">IF(ISBLANK('Data Summary'!A24),"",'Data Summary'!A24)</f>
        <v/>
      </c>
      <c r="B22" s="65"/>
      <c r="C22" s="18"/>
      <c r="D22" s="34"/>
      <c r="E22" s="34"/>
      <c r="F22" s="34"/>
      <c r="G22" s="34"/>
      <c r="H22" s="34"/>
      <c r="I22" s="35"/>
      <c r="J22" s="9"/>
      <c r="K22" s="13"/>
      <c r="L22" s="65"/>
      <c r="M22" s="18"/>
      <c r="N22" s="34"/>
      <c r="O22" s="34"/>
      <c r="P22" s="34"/>
      <c r="Q22" s="34"/>
      <c r="R22" s="34"/>
      <c r="S22" s="35"/>
      <c r="T22" s="9"/>
      <c r="U22" s="13"/>
      <c r="V22" s="65"/>
      <c r="W22" s="18"/>
      <c r="X22" s="34"/>
      <c r="Y22" s="34"/>
      <c r="Z22" s="34"/>
      <c r="AA22" s="34"/>
      <c r="AB22" s="34"/>
      <c r="AC22" s="35"/>
      <c r="AD22" s="9"/>
      <c r="AE22" s="13"/>
      <c r="AF22" s="65"/>
      <c r="AG22" s="18"/>
      <c r="AH22" s="34"/>
      <c r="AI22" s="34"/>
      <c r="AJ22" s="34"/>
      <c r="AK22" s="34"/>
      <c r="AL22" s="34"/>
      <c r="AM22" s="35"/>
      <c r="AN22" s="9"/>
      <c r="AO22" s="13"/>
      <c r="AP22" s="65"/>
      <c r="AQ22" s="18"/>
      <c r="AR22" s="34"/>
      <c r="AS22" s="34"/>
      <c r="AT22" s="34"/>
      <c r="AU22" s="34"/>
      <c r="AV22" s="34"/>
      <c r="AW22" s="35"/>
      <c r="AX22" s="9"/>
      <c r="AY22" s="13"/>
      <c r="AZ22" s="65"/>
      <c r="BA22" s="18"/>
      <c r="BB22" s="34"/>
      <c r="BC22" s="34"/>
      <c r="BD22" s="34"/>
      <c r="BE22" s="34"/>
      <c r="BF22" s="34"/>
      <c r="BG22" s="35"/>
      <c r="BH22" s="9"/>
      <c r="BI22" s="13"/>
      <c r="BJ22" s="65"/>
      <c r="BK22" s="18"/>
      <c r="BL22" s="34"/>
      <c r="BM22" s="34"/>
      <c r="BN22" s="34"/>
      <c r="BO22" s="34"/>
      <c r="BP22" s="34"/>
      <c r="BQ22" s="35"/>
      <c r="BR22" s="9"/>
      <c r="BS22" s="13"/>
      <c r="BT22" s="71"/>
      <c r="CD22" s="71"/>
      <c r="CN22" s="71"/>
      <c r="CX22" s="71"/>
      <c r="DH22" s="71"/>
      <c r="DR22" s="71"/>
      <c r="EB22" s="71"/>
      <c r="EL22" s="71"/>
      <c r="EV22" s="71"/>
      <c r="FF22" s="71"/>
      <c r="FP22" s="71"/>
      <c r="FZ22" s="71"/>
      <c r="GJ22" s="71"/>
      <c r="GT22" s="71"/>
      <c r="HD22" s="71"/>
      <c r="HN22" s="71"/>
      <c r="HX22" s="71"/>
      <c r="IH22" s="71"/>
    </row>
    <row r="23" spans="1:242" s="1" customFormat="1" x14ac:dyDescent="0.3">
      <c r="A23" s="603" t="str">
        <f ca="1">IF(ISBLANK('Data Summary'!A25),"",'Data Summary'!A25)</f>
        <v/>
      </c>
      <c r="B23" s="65"/>
      <c r="C23" s="18"/>
      <c r="D23" s="34"/>
      <c r="E23" s="34"/>
      <c r="F23" s="34"/>
      <c r="G23" s="34"/>
      <c r="H23" s="34"/>
      <c r="I23" s="35"/>
      <c r="J23" s="9"/>
      <c r="K23" s="13"/>
      <c r="L23" s="65"/>
      <c r="M23" s="18"/>
      <c r="N23" s="34"/>
      <c r="O23" s="34"/>
      <c r="P23" s="34"/>
      <c r="Q23" s="34"/>
      <c r="R23" s="34"/>
      <c r="S23" s="35"/>
      <c r="T23" s="9"/>
      <c r="U23" s="13"/>
      <c r="V23" s="65"/>
      <c r="W23" s="18"/>
      <c r="X23" s="34"/>
      <c r="Y23" s="34"/>
      <c r="Z23" s="34"/>
      <c r="AA23" s="34"/>
      <c r="AB23" s="34"/>
      <c r="AC23" s="35"/>
      <c r="AD23" s="9"/>
      <c r="AE23" s="13"/>
      <c r="AF23" s="65"/>
      <c r="AG23" s="18"/>
      <c r="AH23" s="34"/>
      <c r="AI23" s="34"/>
      <c r="AJ23" s="34"/>
      <c r="AK23" s="34"/>
      <c r="AL23" s="34"/>
      <c r="AM23" s="35"/>
      <c r="AN23" s="9"/>
      <c r="AO23" s="13"/>
      <c r="AP23" s="65"/>
      <c r="AQ23" s="18"/>
      <c r="AR23" s="34"/>
      <c r="AS23" s="34"/>
      <c r="AT23" s="34"/>
      <c r="AU23" s="34"/>
      <c r="AV23" s="34"/>
      <c r="AW23" s="35"/>
      <c r="AX23" s="9"/>
      <c r="AY23" s="13"/>
      <c r="AZ23" s="65"/>
      <c r="BA23" s="18"/>
      <c r="BB23" s="34"/>
      <c r="BC23" s="34"/>
      <c r="BD23" s="34"/>
      <c r="BE23" s="34"/>
      <c r="BF23" s="34"/>
      <c r="BG23" s="35"/>
      <c r="BH23" s="9"/>
      <c r="BI23" s="13"/>
      <c r="BJ23" s="65"/>
      <c r="BK23" s="18"/>
      <c r="BL23" s="34"/>
      <c r="BM23" s="34"/>
      <c r="BN23" s="34"/>
      <c r="BO23" s="34"/>
      <c r="BP23" s="34"/>
      <c r="BQ23" s="35"/>
      <c r="BR23" s="9"/>
      <c r="BS23" s="13"/>
      <c r="BT23" s="71"/>
      <c r="CD23" s="71"/>
      <c r="CN23" s="71"/>
      <c r="CX23" s="71"/>
      <c r="DH23" s="71"/>
      <c r="DR23" s="71"/>
      <c r="EB23" s="71"/>
      <c r="EL23" s="71"/>
      <c r="EV23" s="71"/>
      <c r="FF23" s="71"/>
      <c r="FP23" s="71"/>
      <c r="FZ23" s="71"/>
      <c r="GJ23" s="71"/>
      <c r="GT23" s="71"/>
      <c r="HD23" s="71"/>
      <c r="HN23" s="71"/>
      <c r="HX23" s="71"/>
      <c r="IH23" s="71"/>
    </row>
    <row r="24" spans="1:242" s="1" customFormat="1" x14ac:dyDescent="0.3">
      <c r="A24" s="603" t="str">
        <f ca="1">IF(ISBLANK('Data Summary'!A26),"",'Data Summary'!A26)</f>
        <v/>
      </c>
      <c r="B24" s="65"/>
      <c r="C24" s="18"/>
      <c r="D24" s="34"/>
      <c r="E24" s="34"/>
      <c r="F24" s="34"/>
      <c r="G24" s="34"/>
      <c r="H24" s="34"/>
      <c r="I24" s="35"/>
      <c r="J24" s="9"/>
      <c r="K24" s="13"/>
      <c r="L24" s="65"/>
      <c r="M24" s="18"/>
      <c r="N24" s="34"/>
      <c r="O24" s="34"/>
      <c r="P24" s="34"/>
      <c r="Q24" s="34"/>
      <c r="R24" s="34"/>
      <c r="S24" s="35"/>
      <c r="T24" s="9"/>
      <c r="U24" s="13"/>
      <c r="V24" s="65"/>
      <c r="W24" s="18"/>
      <c r="X24" s="34"/>
      <c r="Y24" s="34"/>
      <c r="Z24" s="34"/>
      <c r="AA24" s="34"/>
      <c r="AB24" s="34"/>
      <c r="AC24" s="35"/>
      <c r="AD24" s="9"/>
      <c r="AE24" s="13"/>
      <c r="AF24" s="65"/>
      <c r="AG24" s="18"/>
      <c r="AH24" s="34"/>
      <c r="AI24" s="34"/>
      <c r="AJ24" s="34"/>
      <c r="AK24" s="34"/>
      <c r="AL24" s="34"/>
      <c r="AM24" s="35"/>
      <c r="AN24" s="9"/>
      <c r="AO24" s="13"/>
      <c r="AP24" s="65"/>
      <c r="AQ24" s="18"/>
      <c r="AR24" s="34"/>
      <c r="AS24" s="34"/>
      <c r="AT24" s="34"/>
      <c r="AU24" s="34"/>
      <c r="AV24" s="34"/>
      <c r="AW24" s="35"/>
      <c r="AX24" s="9"/>
      <c r="AY24" s="13"/>
      <c r="AZ24" s="65"/>
      <c r="BA24" s="18"/>
      <c r="BB24" s="34"/>
      <c r="BC24" s="34"/>
      <c r="BD24" s="34"/>
      <c r="BE24" s="34"/>
      <c r="BF24" s="34"/>
      <c r="BG24" s="35"/>
      <c r="BH24" s="9"/>
      <c r="BI24" s="13"/>
      <c r="BJ24" s="65"/>
      <c r="BK24" s="18"/>
      <c r="BL24" s="34"/>
      <c r="BM24" s="34"/>
      <c r="BN24" s="34"/>
      <c r="BO24" s="34"/>
      <c r="BP24" s="34"/>
      <c r="BQ24" s="35"/>
      <c r="BR24" s="9"/>
      <c r="BS24" s="13"/>
      <c r="BT24" s="71"/>
      <c r="CD24" s="71"/>
      <c r="CN24" s="71"/>
      <c r="CX24" s="71"/>
      <c r="DH24" s="71"/>
      <c r="DR24" s="71"/>
      <c r="EB24" s="71"/>
      <c r="EL24" s="71"/>
      <c r="EV24" s="71"/>
      <c r="FF24" s="71"/>
      <c r="FP24" s="71"/>
      <c r="FZ24" s="71"/>
      <c r="GJ24" s="71"/>
      <c r="GT24" s="71"/>
      <c r="HD24" s="71"/>
      <c r="HN24" s="71"/>
      <c r="HX24" s="71"/>
      <c r="IH24" s="71"/>
    </row>
    <row r="25" spans="1:242" s="1" customFormat="1" x14ac:dyDescent="0.3">
      <c r="A25" s="603" t="str">
        <f ca="1">IF(ISBLANK('Data Summary'!A27),"",'Data Summary'!A27)</f>
        <v/>
      </c>
      <c r="B25" s="65"/>
      <c r="C25" s="18"/>
      <c r="D25" s="34"/>
      <c r="E25" s="34"/>
      <c r="F25" s="34"/>
      <c r="G25" s="34"/>
      <c r="H25" s="34"/>
      <c r="I25" s="35"/>
      <c r="J25" s="9"/>
      <c r="K25" s="13"/>
      <c r="L25" s="65"/>
      <c r="M25" s="18"/>
      <c r="N25" s="34"/>
      <c r="O25" s="34"/>
      <c r="P25" s="34"/>
      <c r="Q25" s="34"/>
      <c r="R25" s="34"/>
      <c r="S25" s="35"/>
      <c r="T25" s="9"/>
      <c r="U25" s="13"/>
      <c r="V25" s="65"/>
      <c r="W25" s="18"/>
      <c r="X25" s="34"/>
      <c r="Y25" s="34"/>
      <c r="Z25" s="34"/>
      <c r="AA25" s="34"/>
      <c r="AB25" s="34"/>
      <c r="AC25" s="35"/>
      <c r="AD25" s="9"/>
      <c r="AE25" s="13"/>
      <c r="AF25" s="65"/>
      <c r="AG25" s="18"/>
      <c r="AH25" s="34"/>
      <c r="AI25" s="34"/>
      <c r="AJ25" s="34"/>
      <c r="AK25" s="34"/>
      <c r="AL25" s="34"/>
      <c r="AM25" s="35"/>
      <c r="AN25" s="9"/>
      <c r="AO25" s="13"/>
      <c r="AP25" s="65"/>
      <c r="AQ25" s="18"/>
      <c r="AR25" s="34"/>
      <c r="AS25" s="34"/>
      <c r="AT25" s="34"/>
      <c r="AU25" s="34"/>
      <c r="AV25" s="34"/>
      <c r="AW25" s="35"/>
      <c r="AX25" s="9"/>
      <c r="AY25" s="13"/>
      <c r="AZ25" s="65"/>
      <c r="BA25" s="18"/>
      <c r="BB25" s="34"/>
      <c r="BC25" s="34"/>
      <c r="BD25" s="34"/>
      <c r="BE25" s="34"/>
      <c r="BF25" s="34"/>
      <c r="BG25" s="35"/>
      <c r="BH25" s="9"/>
      <c r="BI25" s="13"/>
      <c r="BJ25" s="65"/>
      <c r="BK25" s="18"/>
      <c r="BL25" s="34"/>
      <c r="BM25" s="34"/>
      <c r="BN25" s="34"/>
      <c r="BO25" s="34"/>
      <c r="BP25" s="34"/>
      <c r="BQ25" s="35"/>
      <c r="BR25" s="9"/>
      <c r="BS25" s="13"/>
      <c r="BT25" s="71"/>
      <c r="CD25" s="71"/>
      <c r="CN25" s="71"/>
      <c r="CX25" s="71"/>
      <c r="DH25" s="71"/>
      <c r="DR25" s="71"/>
      <c r="EB25" s="71"/>
      <c r="EL25" s="71"/>
      <c r="EV25" s="71"/>
      <c r="FF25" s="71"/>
      <c r="FP25" s="71"/>
      <c r="FZ25" s="71"/>
      <c r="GJ25" s="71"/>
      <c r="GT25" s="71"/>
      <c r="HD25" s="71"/>
      <c r="HN25" s="71"/>
      <c r="HX25" s="71"/>
      <c r="IH25" s="71"/>
    </row>
    <row r="26" spans="1:242" s="1" customFormat="1" x14ac:dyDescent="0.3">
      <c r="A26" s="603" t="str">
        <f ca="1">IF(ISBLANK('Data Summary'!A28),"",'Data Summary'!A28)</f>
        <v/>
      </c>
      <c r="B26" s="65"/>
      <c r="C26" s="20"/>
      <c r="D26" s="4"/>
      <c r="E26" s="4"/>
      <c r="F26" s="4"/>
      <c r="G26" s="4"/>
      <c r="H26" s="4"/>
      <c r="I26" s="24"/>
      <c r="J26" s="9"/>
      <c r="K26" s="13"/>
      <c r="L26" s="65"/>
      <c r="M26" s="20"/>
      <c r="N26" s="4"/>
      <c r="O26" s="4"/>
      <c r="P26" s="4"/>
      <c r="Q26" s="4"/>
      <c r="R26" s="4"/>
      <c r="S26" s="24"/>
      <c r="T26" s="9"/>
      <c r="U26" s="13"/>
      <c r="V26" s="65"/>
      <c r="W26" s="20"/>
      <c r="X26" s="4"/>
      <c r="Y26" s="4"/>
      <c r="Z26" s="4"/>
      <c r="AA26" s="4"/>
      <c r="AB26" s="4"/>
      <c r="AC26" s="24"/>
      <c r="AD26" s="9"/>
      <c r="AE26" s="13"/>
      <c r="AF26" s="65"/>
      <c r="AG26" s="20"/>
      <c r="AH26" s="4"/>
      <c r="AI26" s="4"/>
      <c r="AJ26" s="4"/>
      <c r="AK26" s="4"/>
      <c r="AL26" s="4"/>
      <c r="AM26" s="24"/>
      <c r="AN26" s="9"/>
      <c r="AO26" s="13"/>
      <c r="AP26" s="65"/>
      <c r="AQ26" s="20"/>
      <c r="AR26" s="4"/>
      <c r="AS26" s="4"/>
      <c r="AT26" s="4"/>
      <c r="AU26" s="4"/>
      <c r="AV26" s="4"/>
      <c r="AW26" s="24"/>
      <c r="AX26" s="9"/>
      <c r="AY26" s="13"/>
      <c r="AZ26" s="65"/>
      <c r="BA26" s="20"/>
      <c r="BB26" s="4"/>
      <c r="BC26" s="4"/>
      <c r="BD26" s="4"/>
      <c r="BE26" s="4"/>
      <c r="BF26" s="4"/>
      <c r="BG26" s="24"/>
      <c r="BH26" s="9"/>
      <c r="BI26" s="13"/>
      <c r="BJ26" s="65"/>
      <c r="BK26" s="20"/>
      <c r="BL26" s="4"/>
      <c r="BM26" s="4"/>
      <c r="BN26" s="4"/>
      <c r="BO26" s="4"/>
      <c r="BP26" s="4"/>
      <c r="BQ26" s="24"/>
      <c r="BR26" s="9"/>
      <c r="BS26" s="13"/>
      <c r="BT26" s="71"/>
      <c r="CD26" s="71"/>
      <c r="CN26" s="71"/>
      <c r="CX26" s="71"/>
      <c r="DH26" s="71"/>
      <c r="DR26" s="71"/>
      <c r="EB26" s="71"/>
      <c r="EL26" s="71"/>
      <c r="EV26" s="71"/>
      <c r="FF26" s="71"/>
      <c r="FP26" s="71"/>
      <c r="FZ26" s="71"/>
      <c r="GJ26" s="71"/>
      <c r="GT26" s="71"/>
      <c r="HD26" s="71"/>
      <c r="HN26" s="71"/>
      <c r="HX26" s="71"/>
      <c r="IH26" s="71"/>
    </row>
    <row r="27" spans="1:242" s="1" customFormat="1" ht="93" customHeight="1" x14ac:dyDescent="0.3">
      <c r="A27" s="173" t="str">
        <f ca="1">IF(ISBLANK('Data Summary'!A29),"",'Data Summary'!A29)</f>
        <v/>
      </c>
      <c r="B27" s="66" t="str">
        <f>HLOOKUP(Introduction!$G$4,nametranslations,111,FALSE)</f>
        <v>Notes</v>
      </c>
      <c r="C27" s="346" t="s">
        <v>182</v>
      </c>
      <c r="D27" s="346"/>
      <c r="E27" s="346"/>
      <c r="F27" s="346"/>
      <c r="G27" s="346"/>
      <c r="H27" s="346"/>
      <c r="I27" s="347"/>
      <c r="J27" s="9"/>
      <c r="K27" s="13"/>
      <c r="L27" s="66" t="str">
        <f>HLOOKUP(Introduction!$G$4,nametranslations,111,FALSE)</f>
        <v>Notes</v>
      </c>
      <c r="M27" s="348" t="s">
        <v>260</v>
      </c>
      <c r="N27" s="349"/>
      <c r="O27" s="349"/>
      <c r="P27" s="349"/>
      <c r="Q27" s="349"/>
      <c r="R27" s="349"/>
      <c r="S27" s="350"/>
      <c r="T27" s="9"/>
      <c r="U27" s="13"/>
      <c r="V27" s="66" t="str">
        <f>HLOOKUP(Introduction!$G$4,nametranslations,111,FALSE)</f>
        <v>Notes</v>
      </c>
      <c r="W27" s="346" t="s">
        <v>212</v>
      </c>
      <c r="X27" s="346"/>
      <c r="Y27" s="346"/>
      <c r="Z27" s="346"/>
      <c r="AA27" s="346"/>
      <c r="AB27" s="346"/>
      <c r="AC27" s="347"/>
      <c r="AD27" s="9"/>
      <c r="AE27" s="13"/>
      <c r="AF27" s="66" t="str">
        <f>HLOOKUP(Introduction!$G$4,nametranslations,111,FALSE)</f>
        <v>Notes</v>
      </c>
      <c r="AG27" s="346" t="s">
        <v>211</v>
      </c>
      <c r="AH27" s="346"/>
      <c r="AI27" s="346"/>
      <c r="AJ27" s="346"/>
      <c r="AK27" s="346"/>
      <c r="AL27" s="346"/>
      <c r="AM27" s="347"/>
      <c r="AN27" s="9"/>
      <c r="AO27" s="13"/>
      <c r="AP27" s="66" t="str">
        <f>HLOOKUP(Introduction!$G$4,nametranslations,111,FALSE)</f>
        <v>Notes</v>
      </c>
      <c r="AQ27" s="348" t="s">
        <v>243</v>
      </c>
      <c r="AR27" s="349"/>
      <c r="AS27" s="349"/>
      <c r="AT27" s="349"/>
      <c r="AU27" s="349"/>
      <c r="AV27" s="349"/>
      <c r="AW27" s="350"/>
      <c r="AX27" s="9"/>
      <c r="AY27" s="13"/>
      <c r="AZ27" s="66" t="str">
        <f>HLOOKUP(Introduction!$G$4,nametranslations,111,FALSE)</f>
        <v>Notes</v>
      </c>
      <c r="BA27" s="348" t="s">
        <v>241</v>
      </c>
      <c r="BB27" s="349"/>
      <c r="BC27" s="349"/>
      <c r="BD27" s="349"/>
      <c r="BE27" s="349"/>
      <c r="BF27" s="349"/>
      <c r="BG27" s="350"/>
      <c r="BH27" s="9"/>
      <c r="BI27" s="13"/>
      <c r="BJ27" s="66" t="str">
        <f>HLOOKUP(Introduction!$G$4,nametranslations,111,FALSE)</f>
        <v>Notes</v>
      </c>
      <c r="BK27" s="348" t="s">
        <v>241</v>
      </c>
      <c r="BL27" s="349"/>
      <c r="BM27" s="349"/>
      <c r="BN27" s="349"/>
      <c r="BO27" s="349"/>
      <c r="BP27" s="349"/>
      <c r="BQ27" s="350"/>
      <c r="BR27" s="9"/>
      <c r="BS27" s="13"/>
      <c r="BT27" s="71"/>
      <c r="CD27" s="71"/>
      <c r="CN27" s="71"/>
      <c r="CX27" s="71"/>
      <c r="DH27" s="71"/>
      <c r="DR27" s="71"/>
      <c r="EB27" s="71"/>
      <c r="EL27" s="71"/>
      <c r="EV27" s="71"/>
      <c r="FF27" s="71"/>
      <c r="FP27" s="71"/>
      <c r="FZ27" s="71"/>
      <c r="GJ27" s="71"/>
      <c r="GT27" s="71"/>
      <c r="HD27" s="71"/>
      <c r="HN27" s="71"/>
      <c r="HX27" s="71"/>
      <c r="IH27" s="71"/>
    </row>
    <row r="28" spans="1:242" s="1" customFormat="1" ht="15.75" customHeight="1" x14ac:dyDescent="0.3">
      <c r="A28" s="173" t="str">
        <f ca="1">IF(ISBLANK('Data Summary'!A30),"",'Data Summary'!A30)</f>
        <v/>
      </c>
      <c r="B28" s="66"/>
      <c r="C28" s="10" t="str">
        <f>HLOOKUP(Introduction!$G$4,nametranslations,112,FALSE)</f>
        <v>Facility estimate used</v>
      </c>
      <c r="D28" s="31"/>
      <c r="E28" s="31"/>
      <c r="F28" s="31" t="s">
        <v>142</v>
      </c>
      <c r="G28" s="31"/>
      <c r="H28" s="31"/>
      <c r="I28" s="53"/>
      <c r="J28" s="9"/>
      <c r="K28" s="13"/>
      <c r="L28" s="66"/>
      <c r="M28" s="10" t="str">
        <f>HLOOKUP(Introduction!$G$4,nametranslations,112,FALSE)</f>
        <v>Facility estimate used</v>
      </c>
      <c r="N28" s="30"/>
      <c r="O28" s="30"/>
      <c r="P28" s="30"/>
      <c r="Q28" s="30"/>
      <c r="R28" s="30"/>
      <c r="S28" s="52"/>
      <c r="T28" s="9"/>
      <c r="U28" s="13"/>
      <c r="V28" s="66"/>
      <c r="W28" s="10" t="str">
        <f>HLOOKUP(Introduction!$G$4,nametranslations,112,FALSE)</f>
        <v>Facility estimate used</v>
      </c>
      <c r="X28" s="31"/>
      <c r="Y28" s="31"/>
      <c r="Z28" s="31"/>
      <c r="AA28" s="31"/>
      <c r="AB28" s="31"/>
      <c r="AC28" s="53"/>
      <c r="AD28" s="9"/>
      <c r="AE28" s="13"/>
      <c r="AF28" s="66"/>
      <c r="AG28" s="10" t="str">
        <f>HLOOKUP(Introduction!$G$4,nametranslations,112,FALSE)</f>
        <v>Facility estimate used</v>
      </c>
      <c r="AH28" s="31"/>
      <c r="AI28" s="31"/>
      <c r="AJ28" s="31"/>
      <c r="AK28" s="31"/>
      <c r="AL28" s="31"/>
      <c r="AM28" s="53"/>
      <c r="AN28" s="9"/>
      <c r="AO28" s="13"/>
      <c r="AP28" s="66"/>
      <c r="AQ28" s="10" t="str">
        <f>HLOOKUP(Introduction!$G$4,nametranslations,112,FALSE)</f>
        <v>Facility estimate used</v>
      </c>
      <c r="AR28" s="31"/>
      <c r="AS28" s="31"/>
      <c r="AT28" s="31"/>
      <c r="AU28" s="31"/>
      <c r="AV28" s="31"/>
      <c r="AW28" s="53"/>
      <c r="AX28" s="9"/>
      <c r="AY28" s="13"/>
      <c r="AZ28" s="66"/>
      <c r="BA28" s="10" t="str">
        <f>HLOOKUP(Introduction!$G$4,nametranslations,112,FALSE)</f>
        <v>Facility estimate used</v>
      </c>
      <c r="BB28" s="31"/>
      <c r="BC28" s="31"/>
      <c r="BD28" s="31"/>
      <c r="BE28" s="31"/>
      <c r="BF28" s="31"/>
      <c r="BG28" s="53"/>
      <c r="BH28" s="9"/>
      <c r="BI28" s="13"/>
      <c r="BJ28" s="66"/>
      <c r="BK28" s="10" t="str">
        <f>HLOOKUP(Introduction!$G$4,nametranslations,112,FALSE)</f>
        <v>Facility estimate used</v>
      </c>
      <c r="BL28" s="31"/>
      <c r="BM28" s="31"/>
      <c r="BN28" s="31"/>
      <c r="BO28" s="31"/>
      <c r="BP28" s="31"/>
      <c r="BQ28" s="53"/>
      <c r="BR28" s="9"/>
      <c r="BS28" s="13"/>
      <c r="BT28" s="71"/>
      <c r="CD28" s="71"/>
      <c r="CN28" s="71"/>
      <c r="CX28" s="71"/>
      <c r="DH28" s="71"/>
      <c r="DR28" s="71"/>
      <c r="EB28" s="71"/>
      <c r="EL28" s="71"/>
      <c r="EV28" s="71"/>
      <c r="FF28" s="71"/>
      <c r="FP28" s="71"/>
      <c r="FZ28" s="71"/>
      <c r="GJ28" s="71"/>
      <c r="GT28" s="71"/>
      <c r="HD28" s="71"/>
      <c r="HN28" s="71"/>
      <c r="HX28" s="71"/>
      <c r="IH28" s="71"/>
    </row>
    <row r="29" spans="1:242" s="1" customFormat="1" ht="15" customHeight="1" x14ac:dyDescent="0.3">
      <c r="A29" s="173" t="str">
        <f ca="1">IF(ISBLANK('Data Summary'!A31),"",'Data Summary'!A31)</f>
        <v/>
      </c>
      <c r="B29" s="66"/>
      <c r="C29" s="10" t="str">
        <f>HLOOKUP(Introduction!$G$4,nametranslations,113,FALSE)</f>
        <v>Improved estimate used</v>
      </c>
      <c r="D29" s="30"/>
      <c r="E29" s="30"/>
      <c r="F29" s="30" t="s">
        <v>142</v>
      </c>
      <c r="G29" s="30"/>
      <c r="H29" s="30"/>
      <c r="I29" s="52"/>
      <c r="J29" s="9"/>
      <c r="K29" s="13"/>
      <c r="L29" s="66"/>
      <c r="M29" s="10" t="str">
        <f>HLOOKUP(Introduction!$G$4,nametranslations,113,FALSE)</f>
        <v>Improved estimate used</v>
      </c>
      <c r="N29" s="30" t="s">
        <v>142</v>
      </c>
      <c r="O29" s="30"/>
      <c r="P29" s="30"/>
      <c r="Q29" s="30"/>
      <c r="R29" s="30" t="s">
        <v>142</v>
      </c>
      <c r="S29" s="52" t="s">
        <v>142</v>
      </c>
      <c r="T29" s="9"/>
      <c r="U29" s="13"/>
      <c r="V29" s="66"/>
      <c r="W29" s="10" t="str">
        <f>HLOOKUP(Introduction!$G$4,nametranslations,113,FALSE)</f>
        <v>Improved estimate used</v>
      </c>
      <c r="X29" s="30"/>
      <c r="Y29" s="30"/>
      <c r="Z29" s="30"/>
      <c r="AA29" s="30"/>
      <c r="AB29" s="30"/>
      <c r="AC29" s="52"/>
      <c r="AD29" s="9"/>
      <c r="AE29" s="13"/>
      <c r="AF29" s="66"/>
      <c r="AG29" s="10" t="str">
        <f>HLOOKUP(Introduction!$G$4,nametranslations,113,FALSE)</f>
        <v>Improved estimate used</v>
      </c>
      <c r="AH29" s="30"/>
      <c r="AI29" s="30"/>
      <c r="AJ29" s="30"/>
      <c r="AK29" s="30"/>
      <c r="AL29" s="30"/>
      <c r="AM29" s="52"/>
      <c r="AN29" s="9"/>
      <c r="AO29" s="13"/>
      <c r="AP29" s="66"/>
      <c r="AQ29" s="10" t="str">
        <f>HLOOKUP(Introduction!$G$4,nametranslations,113,FALSE)</f>
        <v>Improved estimate used</v>
      </c>
      <c r="AR29" s="30"/>
      <c r="AS29" s="30"/>
      <c r="AT29" s="30"/>
      <c r="AU29" s="30"/>
      <c r="AV29" s="30"/>
      <c r="AW29" s="52"/>
      <c r="AX29" s="9"/>
      <c r="AY29" s="13"/>
      <c r="AZ29" s="66"/>
      <c r="BA29" s="10" t="str">
        <f>HLOOKUP(Introduction!$G$4,nametranslations,113,FALSE)</f>
        <v>Improved estimate used</v>
      </c>
      <c r="BB29" s="30"/>
      <c r="BC29" s="30"/>
      <c r="BD29" s="30"/>
      <c r="BE29" s="30"/>
      <c r="BF29" s="30"/>
      <c r="BG29" s="52"/>
      <c r="BH29" s="9"/>
      <c r="BI29" s="13"/>
      <c r="BJ29" s="66"/>
      <c r="BK29" s="10" t="str">
        <f>HLOOKUP(Introduction!$G$4,nametranslations,113,FALSE)</f>
        <v>Improved estimate used</v>
      </c>
      <c r="BL29" s="30"/>
      <c r="BM29" s="30"/>
      <c r="BN29" s="30"/>
      <c r="BO29" s="30"/>
      <c r="BP29" s="30"/>
      <c r="BQ29" s="52"/>
      <c r="BR29" s="9"/>
      <c r="BS29" s="13"/>
      <c r="BT29" s="71"/>
      <c r="CD29" s="71"/>
      <c r="CN29" s="71"/>
      <c r="CX29" s="71"/>
      <c r="DH29" s="71"/>
      <c r="DR29" s="71"/>
      <c r="EB29" s="71"/>
      <c r="EL29" s="71"/>
      <c r="EV29" s="71"/>
      <c r="FF29" s="71"/>
      <c r="FP29" s="71"/>
      <c r="FZ29" s="71"/>
      <c r="GJ29" s="71"/>
      <c r="GT29" s="71"/>
      <c r="HD29" s="71"/>
      <c r="HN29" s="71"/>
      <c r="HX29" s="71"/>
      <c r="IH29" s="71"/>
    </row>
    <row r="30" spans="1:242" s="1" customFormat="1" ht="21" customHeight="1" x14ac:dyDescent="0.3">
      <c r="A30" s="173" t="str">
        <f ca="1">IF(ISBLANK('Data Summary'!A32),"",'Data Summary'!A32)</f>
        <v/>
      </c>
      <c r="B30" s="66"/>
      <c r="C30" s="10" t="str">
        <f>HLOOKUP(Introduction!$G$4,nametranslations,122,FALSE)</f>
        <v>Improved &amp; usable estimate used</v>
      </c>
      <c r="D30" s="30"/>
      <c r="E30" s="30"/>
      <c r="F30" s="30"/>
      <c r="G30" s="30"/>
      <c r="H30" s="30"/>
      <c r="I30" s="52"/>
      <c r="J30" s="9"/>
      <c r="K30" s="13"/>
      <c r="L30" s="66"/>
      <c r="M30" s="10" t="str">
        <f>HLOOKUP(Introduction!$G$4,nametranslations,122,FALSE)</f>
        <v>Improved &amp; usable estimate used</v>
      </c>
      <c r="N30" s="30"/>
      <c r="O30" s="30"/>
      <c r="P30" s="30"/>
      <c r="Q30" s="30"/>
      <c r="R30" s="30"/>
      <c r="S30" s="52"/>
      <c r="T30" s="9"/>
      <c r="U30" s="13"/>
      <c r="V30" s="66"/>
      <c r="W30" s="10" t="str">
        <f>HLOOKUP(Introduction!$G$4,nametranslations,122,FALSE)</f>
        <v>Improved &amp; usable estimate used</v>
      </c>
      <c r="X30" s="30" t="s">
        <v>188</v>
      </c>
      <c r="Y30" s="30"/>
      <c r="Z30" s="30"/>
      <c r="AA30" s="30"/>
      <c r="AB30" s="30" t="s">
        <v>188</v>
      </c>
      <c r="AC30" s="52"/>
      <c r="AD30" s="9"/>
      <c r="AE30" s="13"/>
      <c r="AF30" s="66"/>
      <c r="AG30" s="10" t="str">
        <f>HLOOKUP(Introduction!$G$4,nametranslations,122,FALSE)</f>
        <v>Improved &amp; usable estimate used</v>
      </c>
      <c r="AH30" s="30"/>
      <c r="AI30" s="30" t="s">
        <v>188</v>
      </c>
      <c r="AJ30" s="30" t="s">
        <v>188</v>
      </c>
      <c r="AK30" s="30"/>
      <c r="AL30" s="30"/>
      <c r="AM30" s="52" t="s">
        <v>188</v>
      </c>
      <c r="AN30" s="9"/>
      <c r="AO30" s="13"/>
      <c r="AP30" s="66"/>
      <c r="AQ30" s="10" t="str">
        <f>HLOOKUP(Introduction!$G$4,nametranslations,122,FALSE)</f>
        <v>Improved &amp; usable estimate used</v>
      </c>
      <c r="AR30" s="30"/>
      <c r="AS30" s="30"/>
      <c r="AT30" s="30"/>
      <c r="AU30" s="30"/>
      <c r="AV30" s="30"/>
      <c r="AW30" s="52"/>
      <c r="AX30" s="9"/>
      <c r="AY30" s="13"/>
      <c r="AZ30" s="66"/>
      <c r="BA30" s="10" t="str">
        <f>HLOOKUP(Introduction!$G$4,nametranslations,122,FALSE)</f>
        <v>Improved &amp; usable estimate used</v>
      </c>
      <c r="BB30" s="30"/>
      <c r="BC30" s="30"/>
      <c r="BD30" s="30"/>
      <c r="BE30" s="30"/>
      <c r="BF30" s="30"/>
      <c r="BG30" s="52"/>
      <c r="BH30" s="9"/>
      <c r="BI30" s="13"/>
      <c r="BJ30" s="66"/>
      <c r="BK30" s="10" t="str">
        <f>HLOOKUP(Introduction!$G$4,nametranslations,122,FALSE)</f>
        <v>Improved &amp; usable estimate used</v>
      </c>
      <c r="BL30" s="30"/>
      <c r="BM30" s="30"/>
      <c r="BN30" s="30"/>
      <c r="BO30" s="30"/>
      <c r="BP30" s="30"/>
      <c r="BQ30" s="52"/>
      <c r="BR30" s="9"/>
      <c r="BS30" s="13"/>
      <c r="BT30" s="71"/>
      <c r="CD30" s="71"/>
      <c r="CN30" s="71"/>
      <c r="CX30" s="71"/>
      <c r="DH30" s="71"/>
      <c r="DR30" s="71"/>
      <c r="EB30" s="71"/>
      <c r="EL30" s="71"/>
      <c r="EV30" s="71"/>
      <c r="FF30" s="71"/>
      <c r="FP30" s="71"/>
      <c r="FZ30" s="71"/>
      <c r="GJ30" s="71"/>
      <c r="GT30" s="71"/>
      <c r="HD30" s="71"/>
      <c r="HN30" s="71"/>
      <c r="HX30" s="71"/>
      <c r="IH30" s="71"/>
    </row>
    <row r="31" spans="1:242" ht="21" customHeight="1" x14ac:dyDescent="0.3">
      <c r="A31" s="173" t="str">
        <f ca="1">IF(ISBLANK('Data Summary'!A33),"",'Data Summary'!A33)</f>
        <v/>
      </c>
      <c r="B31" s="66"/>
      <c r="C31" s="10" t="str">
        <f>HLOOKUP(Introduction!$G$4,nametranslations,123,FALSE)</f>
        <v>Improved &amp; single-sex estimate used</v>
      </c>
      <c r="D31" s="30"/>
      <c r="E31" s="30"/>
      <c r="F31" s="30"/>
      <c r="G31" s="30"/>
      <c r="H31" s="30"/>
      <c r="I31" s="52"/>
      <c r="J31" s="9"/>
      <c r="K31" s="13"/>
      <c r="L31" s="66"/>
      <c r="M31" s="10" t="str">
        <f>HLOOKUP(Introduction!$G$4,nametranslations,123,FALSE)</f>
        <v>Improved &amp; single-sex estimate used</v>
      </c>
      <c r="N31" s="30"/>
      <c r="O31" s="30"/>
      <c r="P31" s="30"/>
      <c r="Q31" s="30"/>
      <c r="R31" s="30"/>
      <c r="S31" s="52"/>
      <c r="T31" s="9"/>
      <c r="U31" s="13"/>
      <c r="V31" s="66"/>
      <c r="W31" s="10" t="str">
        <f>HLOOKUP(Introduction!$G$4,nametranslations,123,FALSE)</f>
        <v>Improved &amp; single-sex estimate used</v>
      </c>
      <c r="X31" s="30"/>
      <c r="Y31" s="30"/>
      <c r="Z31" s="30"/>
      <c r="AA31" s="30"/>
      <c r="AB31" s="30"/>
      <c r="AC31" s="52"/>
      <c r="AD31" s="9"/>
      <c r="AE31" s="13"/>
      <c r="AF31" s="66"/>
      <c r="AG31" s="10" t="str">
        <f>HLOOKUP(Introduction!$G$4,nametranslations,123,FALSE)</f>
        <v>Improved &amp; single-sex estimate used</v>
      </c>
      <c r="AH31" s="30"/>
      <c r="AI31" s="30" t="s">
        <v>188</v>
      </c>
      <c r="AJ31" s="30" t="s">
        <v>188</v>
      </c>
      <c r="AK31" s="30"/>
      <c r="AL31" s="30"/>
      <c r="AM31" s="52" t="s">
        <v>188</v>
      </c>
      <c r="AN31" s="9"/>
      <c r="AO31" s="13"/>
      <c r="AP31" s="66"/>
      <c r="AQ31" s="10" t="str">
        <f>HLOOKUP(Introduction!$G$4,nametranslations,123,FALSE)</f>
        <v>Improved &amp; single-sex estimate used</v>
      </c>
      <c r="AR31" s="30"/>
      <c r="AS31" s="30"/>
      <c r="AT31" s="30"/>
      <c r="AU31" s="30"/>
      <c r="AV31" s="30"/>
      <c r="AW31" s="52"/>
      <c r="AX31" s="9"/>
      <c r="AY31" s="13"/>
      <c r="AZ31" s="66"/>
      <c r="BA31" s="10" t="str">
        <f>HLOOKUP(Introduction!$G$4,nametranslations,123,FALSE)</f>
        <v>Improved &amp; single-sex estimate used</v>
      </c>
      <c r="BB31" s="30"/>
      <c r="BC31" s="30"/>
      <c r="BD31" s="30"/>
      <c r="BE31" s="30"/>
      <c r="BF31" s="30"/>
      <c r="BG31" s="52"/>
      <c r="BH31" s="9"/>
      <c r="BI31" s="13"/>
      <c r="BJ31" s="66"/>
      <c r="BK31" s="10" t="str">
        <f>HLOOKUP(Introduction!$G$4,nametranslations,123,FALSE)</f>
        <v>Improved &amp; single-sex estimate used</v>
      </c>
      <c r="BL31" s="30"/>
      <c r="BM31" s="30"/>
      <c r="BN31" s="30"/>
      <c r="BO31" s="30"/>
      <c r="BP31" s="30"/>
      <c r="BQ31" s="52"/>
      <c r="BR31" s="9"/>
      <c r="BS31" s="13"/>
    </row>
    <row r="32" spans="1:242" ht="16.5" customHeight="1" x14ac:dyDescent="0.3">
      <c r="A32" s="173" t="str">
        <f ca="1">IF(ISBLANK('Data Summary'!A34),"",'Data Summary'!A34)</f>
        <v/>
      </c>
      <c r="B32" s="66"/>
      <c r="C32" s="10" t="str">
        <f>HLOOKUP(Introduction!$G$4,nametranslations,114,FALSE)</f>
        <v>Basic estimate used</v>
      </c>
      <c r="D32" s="30"/>
      <c r="E32" s="30"/>
      <c r="F32" s="30"/>
      <c r="G32" s="30"/>
      <c r="H32" s="30"/>
      <c r="I32" s="52"/>
      <c r="J32" s="9"/>
      <c r="K32" s="13"/>
      <c r="L32" s="66"/>
      <c r="M32" s="10" t="str">
        <f>HLOOKUP(Introduction!$G$4,nametranslations,114,FALSE)</f>
        <v>Basic estimate used</v>
      </c>
      <c r="N32" s="30"/>
      <c r="O32" s="30"/>
      <c r="P32" s="30"/>
      <c r="Q32" s="30"/>
      <c r="R32" s="30"/>
      <c r="S32" s="52"/>
      <c r="T32" s="9"/>
      <c r="U32" s="13"/>
      <c r="V32" s="66"/>
      <c r="W32" s="10" t="str">
        <f>HLOOKUP(Introduction!$G$4,nametranslations,114,FALSE)</f>
        <v>Basic estimate used</v>
      </c>
      <c r="X32" s="30" t="s">
        <v>188</v>
      </c>
      <c r="Y32" s="30"/>
      <c r="Z32" s="30"/>
      <c r="AA32" s="30"/>
      <c r="AB32" s="30" t="s">
        <v>188</v>
      </c>
      <c r="AC32" s="52"/>
      <c r="AD32" s="9"/>
      <c r="AE32" s="13"/>
      <c r="AF32" s="66"/>
      <c r="AG32" s="10" t="str">
        <f>HLOOKUP(Introduction!$G$4,nametranslations,114,FALSE)</f>
        <v>Basic estimate used</v>
      </c>
      <c r="AH32" s="30"/>
      <c r="AI32" s="30" t="s">
        <v>188</v>
      </c>
      <c r="AJ32" s="30" t="s">
        <v>188</v>
      </c>
      <c r="AK32" s="30"/>
      <c r="AL32" s="30"/>
      <c r="AM32" s="52" t="s">
        <v>188</v>
      </c>
      <c r="AN32" s="9"/>
      <c r="AO32" s="13"/>
      <c r="AP32" s="66"/>
      <c r="AQ32" s="10" t="str">
        <f>HLOOKUP(Introduction!$G$4,nametranslations,114,FALSE)</f>
        <v>Basic estimate used</v>
      </c>
      <c r="AR32" s="30" t="s">
        <v>142</v>
      </c>
      <c r="AS32" s="30"/>
      <c r="AT32" s="30"/>
      <c r="AU32" s="30"/>
      <c r="AV32" s="30" t="s">
        <v>142</v>
      </c>
      <c r="AW32" s="52"/>
      <c r="AX32" s="9"/>
      <c r="AY32" s="13"/>
      <c r="AZ32" s="66"/>
      <c r="BA32" s="10" t="str">
        <f>HLOOKUP(Introduction!$G$4,nametranslations,114,FALSE)</f>
        <v>Basic estimate used</v>
      </c>
      <c r="BB32" s="30" t="s">
        <v>142</v>
      </c>
      <c r="BC32" s="30"/>
      <c r="BD32" s="30"/>
      <c r="BE32" s="30"/>
      <c r="BF32" s="30" t="s">
        <v>142</v>
      </c>
      <c r="BG32" s="52" t="s">
        <v>142</v>
      </c>
      <c r="BH32" s="9"/>
      <c r="BI32" s="13"/>
      <c r="BJ32" s="66"/>
      <c r="BK32" s="10" t="str">
        <f>HLOOKUP(Introduction!$G$4,nametranslations,114,FALSE)</f>
        <v>Basic estimate used</v>
      </c>
      <c r="BL32" s="30" t="s">
        <v>142</v>
      </c>
      <c r="BM32" s="30"/>
      <c r="BN32" s="30"/>
      <c r="BO32" s="30"/>
      <c r="BP32" s="30" t="s">
        <v>142</v>
      </c>
      <c r="BQ32" s="52" t="s">
        <v>142</v>
      </c>
      <c r="BR32" s="9"/>
      <c r="BS32" s="13"/>
    </row>
    <row r="33" spans="1:71" ht="16.5" customHeight="1" x14ac:dyDescent="0.3">
      <c r="A33" s="173" t="str">
        <f ca="1">IF(ISBLANK('Data Summary'!A35),"",'Data Summary'!A35)</f>
        <v/>
      </c>
      <c r="B33" s="67"/>
      <c r="C33" s="10" t="str">
        <f>HLOOKUP(Introduction!$G$4,nametranslations,115,FALSE)</f>
        <v>Number of schools total</v>
      </c>
      <c r="D33" s="37"/>
      <c r="E33" s="8"/>
      <c r="F33" s="8"/>
      <c r="G33" s="38"/>
      <c r="H33" s="39"/>
      <c r="I33" s="40"/>
      <c r="J33" s="9"/>
      <c r="K33" s="13"/>
      <c r="L33" s="67"/>
      <c r="M33" s="10" t="str">
        <f>HLOOKUP(Introduction!$G$4,nametranslations,115,FALSE)</f>
        <v>Number of schools total</v>
      </c>
      <c r="N33" s="184" t="str">
        <f>IF(ISNUMBER(N$10),N$10,"")</f>
        <v/>
      </c>
      <c r="O33" s="184" t="str">
        <f t="shared" ref="O33:S33" si="7">IF(ISNUMBER(O$10),O$10,"")</f>
        <v/>
      </c>
      <c r="P33" s="184" t="str">
        <f t="shared" si="7"/>
        <v/>
      </c>
      <c r="Q33" s="184" t="str">
        <f t="shared" si="7"/>
        <v/>
      </c>
      <c r="R33" s="184" t="str">
        <f t="shared" si="7"/>
        <v/>
      </c>
      <c r="S33" s="185" t="str">
        <f t="shared" si="7"/>
        <v/>
      </c>
      <c r="T33" s="9"/>
      <c r="U33" s="13"/>
      <c r="V33" s="67"/>
      <c r="W33" s="10" t="str">
        <f>HLOOKUP(Introduction!$G$4,nametranslations,115,FALSE)</f>
        <v>Number of schools total</v>
      </c>
      <c r="X33" s="37"/>
      <c r="Y33" s="8"/>
      <c r="Z33" s="8"/>
      <c r="AA33" s="38"/>
      <c r="AB33" s="39"/>
      <c r="AC33" s="40"/>
      <c r="AD33" s="9"/>
      <c r="AE33" s="13"/>
      <c r="AF33" s="67"/>
      <c r="AG33" s="10" t="str">
        <f>HLOOKUP(Introduction!$G$4,nametranslations,115,FALSE)</f>
        <v>Number of schools total</v>
      </c>
      <c r="AH33" s="37"/>
      <c r="AI33" s="8"/>
      <c r="AJ33" s="8"/>
      <c r="AK33" s="38"/>
      <c r="AL33" s="39"/>
      <c r="AM33" s="40"/>
      <c r="AN33" s="9"/>
      <c r="AO33" s="13"/>
      <c r="AP33" s="67"/>
      <c r="AQ33" s="10" t="str">
        <f>HLOOKUP(Introduction!$G$4,nametranslations,115,FALSE)</f>
        <v>Number of schools total</v>
      </c>
      <c r="AR33" s="37"/>
      <c r="AS33" s="8"/>
      <c r="AT33" s="8"/>
      <c r="AU33" s="38"/>
      <c r="AV33" s="39"/>
      <c r="AW33" s="40"/>
      <c r="AX33" s="9"/>
      <c r="AY33" s="13"/>
      <c r="AZ33" s="67"/>
      <c r="BA33" s="10" t="str">
        <f>HLOOKUP(Introduction!$G$4,nametranslations,115,FALSE)</f>
        <v>Number of schools total</v>
      </c>
      <c r="BB33" s="37"/>
      <c r="BC33" s="8"/>
      <c r="BD33" s="8"/>
      <c r="BE33" s="38"/>
      <c r="BF33" s="39"/>
      <c r="BG33" s="40"/>
      <c r="BH33" s="9"/>
      <c r="BI33" s="13"/>
      <c r="BJ33" s="67"/>
      <c r="BK33" s="10" t="str">
        <f>HLOOKUP(Introduction!$G$4,nametranslations,115,FALSE)</f>
        <v>Number of schools total</v>
      </c>
      <c r="BL33" s="37"/>
      <c r="BM33" s="8"/>
      <c r="BN33" s="8"/>
      <c r="BO33" s="38"/>
      <c r="BP33" s="39"/>
      <c r="BQ33" s="40"/>
      <c r="BR33" s="9"/>
      <c r="BS33" s="13"/>
    </row>
    <row r="34" spans="1:71" ht="16.5" customHeight="1" thickBot="1" x14ac:dyDescent="0.35">
      <c r="A34" s="173" t="str">
        <f ca="1">IF(ISBLANK('Data Summary'!A36),"",'Data Summary'!A36)</f>
        <v/>
      </c>
      <c r="B34" s="68"/>
      <c r="C34" s="25" t="str">
        <f>HLOOKUP(Introduction!$G$4,nametranslations,116,FALSE)</f>
        <v>Number surveyed</v>
      </c>
      <c r="D34" s="42"/>
      <c r="E34" s="42"/>
      <c r="F34" s="42">
        <v>966</v>
      </c>
      <c r="G34" s="42"/>
      <c r="H34" s="42"/>
      <c r="I34" s="47"/>
      <c r="J34" s="22"/>
      <c r="K34" s="15"/>
      <c r="L34" s="68"/>
      <c r="M34" s="25" t="str">
        <f>HLOOKUP(Introduction!$G$4,nametranslations,116,FALSE)</f>
        <v>Number surveyed</v>
      </c>
      <c r="N34" s="42" t="str">
        <f>IF(ISNUMBER(N$11),N$11,"")</f>
        <v/>
      </c>
      <c r="O34" s="42" t="str">
        <f t="shared" ref="O34:S34" si="8">IF(ISNUMBER(O$11),O$11,"")</f>
        <v/>
      </c>
      <c r="P34" s="42" t="str">
        <f t="shared" si="8"/>
        <v/>
      </c>
      <c r="Q34" s="42" t="str">
        <f t="shared" si="8"/>
        <v/>
      </c>
      <c r="R34" s="42" t="str">
        <f t="shared" si="8"/>
        <v/>
      </c>
      <c r="S34" s="43" t="str">
        <f t="shared" si="8"/>
        <v/>
      </c>
      <c r="T34" s="22"/>
      <c r="U34" s="15"/>
      <c r="V34" s="68"/>
      <c r="W34" s="25" t="str">
        <f>HLOOKUP(Introduction!$G$4,nametranslations,116,FALSE)</f>
        <v>Number surveyed</v>
      </c>
      <c r="X34" s="42">
        <v>92</v>
      </c>
      <c r="Y34" s="42"/>
      <c r="Z34" s="42"/>
      <c r="AA34" s="42"/>
      <c r="AB34" s="42">
        <v>92</v>
      </c>
      <c r="AC34" s="47"/>
      <c r="AD34" s="22"/>
      <c r="AE34" s="15"/>
      <c r="AF34" s="68"/>
      <c r="AG34" s="25" t="str">
        <f>HLOOKUP(Introduction!$G$4,nametranslations,116,FALSE)</f>
        <v>Number surveyed</v>
      </c>
      <c r="AH34" s="42"/>
      <c r="AI34" s="42">
        <v>29</v>
      </c>
      <c r="AJ34" s="42">
        <v>23</v>
      </c>
      <c r="AK34" s="42"/>
      <c r="AL34" s="42"/>
      <c r="AM34" s="43">
        <v>52</v>
      </c>
      <c r="AN34" s="22"/>
      <c r="AO34" s="15"/>
      <c r="AP34" s="68"/>
      <c r="AQ34" s="25" t="str">
        <f>HLOOKUP(Introduction!$G$4,nametranslations,116,FALSE)</f>
        <v>Number surveyed</v>
      </c>
      <c r="AR34" s="42"/>
      <c r="AS34" s="42"/>
      <c r="AT34" s="42"/>
      <c r="AU34" s="42"/>
      <c r="AV34" s="42"/>
      <c r="AW34" s="43"/>
      <c r="AX34" s="22"/>
      <c r="AY34" s="15"/>
      <c r="AZ34" s="68"/>
      <c r="BA34" s="25" t="str">
        <f>HLOOKUP(Introduction!$G$4,nametranslations,116,FALSE)</f>
        <v>Number surveyed</v>
      </c>
      <c r="BB34" s="42"/>
      <c r="BC34" s="42"/>
      <c r="BD34" s="42"/>
      <c r="BE34" s="42"/>
      <c r="BF34" s="42"/>
      <c r="BG34" s="43"/>
      <c r="BH34" s="22"/>
      <c r="BI34" s="15"/>
      <c r="BJ34" s="68"/>
      <c r="BK34" s="25" t="str">
        <f>HLOOKUP(Introduction!$G$4,nametranslations,116,FALSE)</f>
        <v>Number surveyed</v>
      </c>
      <c r="BL34" s="42"/>
      <c r="BM34" s="42"/>
      <c r="BN34" s="42"/>
      <c r="BO34" s="42"/>
      <c r="BP34" s="42"/>
      <c r="BQ34" s="43"/>
      <c r="BR34" s="22"/>
      <c r="BS34" s="15"/>
    </row>
    <row r="35" spans="1:71" x14ac:dyDescent="0.3">
      <c r="A35" s="173" t="str">
        <f ca="1">IF(ISBLANK('Data Summary'!A37),"",'Data Summary'!A37)</f>
        <v/>
      </c>
    </row>
    <row r="36" spans="1:71" x14ac:dyDescent="0.3">
      <c r="A36" s="173" t="str">
        <f ca="1">IF(ISBLANK('Data Summary'!A38),"",'Data Summary'!A38)</f>
        <v/>
      </c>
    </row>
    <row r="37" spans="1:71" x14ac:dyDescent="0.3">
      <c r="A37" s="173" t="str">
        <f ca="1">IF(ISBLANK('Data Summary'!A39),"",'Data Summary'!A39)</f>
        <v/>
      </c>
    </row>
    <row r="38" spans="1:71" x14ac:dyDescent="0.3">
      <c r="A38" s="173" t="str">
        <f ca="1">IF(ISBLANK('Data Summary'!A40),"",'Data Summary'!A40)</f>
        <v/>
      </c>
    </row>
    <row r="39" spans="1:71" x14ac:dyDescent="0.3">
      <c r="A39" s="173" t="str">
        <f ca="1">IF(ISBLANK('Data Summary'!A41),"",'Data Summary'!A41)</f>
        <v/>
      </c>
    </row>
    <row r="40" spans="1:71" x14ac:dyDescent="0.3">
      <c r="A40" s="173" t="str">
        <f ca="1">IF(ISBLANK('Data Summary'!A42),"",'Data Summary'!A42)</f>
        <v/>
      </c>
    </row>
    <row r="41" spans="1:71" x14ac:dyDescent="0.3">
      <c r="A41" s="173" t="str">
        <f ca="1">IF(ISBLANK('Data Summary'!A43),"",'Data Summary'!A43)</f>
        <v/>
      </c>
    </row>
    <row r="42" spans="1:71" x14ac:dyDescent="0.3">
      <c r="A42" s="173" t="str">
        <f ca="1">IF(ISBLANK('Data Summary'!A44),"",'Data Summary'!A44)</f>
        <v/>
      </c>
    </row>
    <row r="43" spans="1:71" x14ac:dyDescent="0.3">
      <c r="A43" s="173" t="str">
        <f ca="1">IF(ISBLANK('Data Summary'!A45),"",'Data Summary'!A45)</f>
        <v/>
      </c>
    </row>
    <row r="44" spans="1:71" x14ac:dyDescent="0.3">
      <c r="A44" s="173" t="str">
        <f ca="1">IF(ISBLANK('Data Summary'!A46),"",'Data Summary'!A46)</f>
        <v/>
      </c>
    </row>
    <row r="45" spans="1:71" x14ac:dyDescent="0.3">
      <c r="A45" s="173" t="str">
        <f ca="1">IF(ISBLANK('Data Summary'!A47),"",'Data Summary'!A47)</f>
        <v/>
      </c>
    </row>
    <row r="46" spans="1:71" x14ac:dyDescent="0.3">
      <c r="A46" s="173" t="str">
        <f ca="1">IF(ISBLANK('Data Summary'!A48),"",'Data Summary'!A48)</f>
        <v/>
      </c>
    </row>
    <row r="47" spans="1:71" x14ac:dyDescent="0.3">
      <c r="A47" s="173" t="str">
        <f ca="1">IF(ISBLANK('Data Summary'!A49),"",'Data Summary'!A49)</f>
        <v/>
      </c>
    </row>
    <row r="48" spans="1:7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row r="638" spans="1:1" x14ac:dyDescent="0.3">
      <c r="A638" s="171"/>
    </row>
    <row r="639" spans="1:1" x14ac:dyDescent="0.3">
      <c r="A639" s="171"/>
    </row>
    <row r="640" spans="1:1" x14ac:dyDescent="0.3">
      <c r="A640" s="171"/>
    </row>
  </sheetData>
  <mergeCells count="8">
    <mergeCell ref="A2:A3"/>
    <mergeCell ref="C27:I27"/>
    <mergeCell ref="BK27:BQ27"/>
    <mergeCell ref="W27:AC27"/>
    <mergeCell ref="AG27:AM27"/>
    <mergeCell ref="AQ27:AW27"/>
    <mergeCell ref="BA27:BG27"/>
    <mergeCell ref="M27:S27"/>
  </mergeCells>
  <hyperlinks>
    <hyperlink ref="A4" location="myrangeS0" display="myrangeS0" xr:uid="{058D0AB8-1228-4EA1-88D3-EC5218464CFD}"/>
    <hyperlink ref="A5" location="myrangeS1" display="myrangeS1" xr:uid="{5F24F272-AA58-47CD-AC63-379AB9112C08}"/>
    <hyperlink ref="A6" location="myrangeS2" display="myrangeS2" xr:uid="{1275C46E-EA26-48A3-ACF8-234CD5C23C31}"/>
    <hyperlink ref="A7" location="myrangeS3" display="myrangeS3" xr:uid="{5E9EE0B8-D2BF-4CEC-AF97-C1CE9A6DA484}"/>
    <hyperlink ref="A8" location="myrangeS4" display="myrangeS4" xr:uid="{CCB8065D-7AEC-4907-B68A-C2E9E8D8DF47}"/>
    <hyperlink ref="A9" location="myrangeS5" display="myrangeS5" xr:uid="{31956553-80A8-4820-A3BC-62AFB531CB24}"/>
    <hyperlink ref="A10" location="myrangeS6" display="myrangeS6" xr:uid="{1D18B0B2-92B9-423C-B570-9CED9977C75C}"/>
    <hyperlink ref="A11" location="myrangeS7" display="myrangeS7" xr:uid="{4A7DB35C-115E-44EC-A216-554E549FC30E}"/>
    <hyperlink ref="A12" location="myrangeS8" display="myrangeS8" xr:uid="{42797683-D4E3-426B-A661-2CC2E137FC56}"/>
    <hyperlink ref="A13" location="myrangeS9" display="myrangeS9" xr:uid="{FF2E3449-A341-416C-BBC3-3CF7FCC8814D}"/>
    <hyperlink ref="A14" location="myrangeS10" display="myrangeS10" xr:uid="{713297E6-7C8A-4235-A940-C0FFCD4E2F2E}"/>
    <hyperlink ref="A15" location="myrangeS11" display="myrangeS11" xr:uid="{112AA9AC-23B8-49E6-B824-3C2BC16BBEC8}"/>
    <hyperlink ref="A16" location="myrangeS12" display="myrangeS12" xr:uid="{A7DE8043-6BBD-4E60-904C-A22B47D63632}"/>
    <hyperlink ref="A17" location="myrangeS13" display="myrangeS13" xr:uid="{A43A0D80-4995-4A98-ADB8-2D874CCAE404}"/>
    <hyperlink ref="A18" location="myrangeS14" display="myrangeS14" xr:uid="{549A1CA6-291C-4D3D-A489-F720DDE72C14}"/>
    <hyperlink ref="A19" location="myrangeS15" display="myrangeS15" xr:uid="{8F02991F-69F9-4448-952C-D27208BC55B7}"/>
    <hyperlink ref="A20" location="myrangeS16" display="myrangeS16" xr:uid="{0CBD6215-8474-4EC2-BD50-7DA73104D709}"/>
    <hyperlink ref="A21" location="myrangeS17" display="myrangeS17" xr:uid="{7FC989C8-F863-484C-9895-A6057CEA058B}"/>
    <hyperlink ref="A22" location="myrangeS18" display="myrangeS18" xr:uid="{6EEDD706-9C28-445C-8E72-4D855AE0E0EF}"/>
    <hyperlink ref="A23" location="myrangeS19" display="myrangeS19" xr:uid="{297D2A00-0570-46F9-85BF-A53B93321364}"/>
    <hyperlink ref="A24" location="myrangeS20" display="myrangeS20" xr:uid="{25C73590-0270-4FF5-8DC2-0112DFDFEA2D}"/>
    <hyperlink ref="A25" location="myrangeS21" display="myrangeS21" xr:uid="{E7C84385-59D5-4F1B-AC64-FDABFA7BD280}"/>
    <hyperlink ref="A26" location="myrangeS22" display="myrangeS22" xr:uid="{AE27A93D-9987-44A0-ABCF-300921A3C0A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 min="242" max="242" width="24.59765625" style="69" customWidth="1"/>
    <col min="243" max="243" width="29.69921875" customWidth="1"/>
    <col min="244" max="249" width="7.796875" customWidth="1"/>
    <col min="250" max="251" width="1.09765625" customWidth="1"/>
  </cols>
  <sheetData>
    <row r="1" spans="1:242" s="143" customFormat="1" ht="30" customHeight="1" x14ac:dyDescent="0.3">
      <c r="B1" s="607" t="str">
        <f>HLOOKUP(Introduction!$G$4,nametranslations,124,FALSE)</f>
        <v>Hygiene in Schools</v>
      </c>
      <c r="C1" s="177" t="s">
        <v>216</v>
      </c>
      <c r="D1" s="149" t="str">
        <f>+Introduction!$C$7</f>
        <v>Viet Nam</v>
      </c>
      <c r="E1" s="149"/>
      <c r="F1" s="149"/>
      <c r="G1" s="149"/>
      <c r="H1" s="149"/>
      <c r="I1" s="158"/>
      <c r="J1" s="141"/>
      <c r="K1" s="141"/>
      <c r="L1" s="607" t="str">
        <f>HLOOKUP(Introduction!$G$4,nametranslations,124,FALSE)</f>
        <v>Hygiene in Schools</v>
      </c>
      <c r="M1" s="177">
        <v>2006</v>
      </c>
      <c r="N1" s="149" t="str">
        <f>+Introduction!$C$7</f>
        <v>Viet Nam</v>
      </c>
      <c r="O1" s="149"/>
      <c r="P1" s="149"/>
      <c r="Q1" s="149"/>
      <c r="R1" s="149"/>
      <c r="S1" s="158"/>
      <c r="T1" s="141"/>
      <c r="U1" s="141"/>
      <c r="V1" s="607" t="str">
        <f>HLOOKUP(Introduction!$G$4,nametranslations,124,FALSE)</f>
        <v>Hygiene in Schools</v>
      </c>
      <c r="W1" s="177" t="s">
        <v>217</v>
      </c>
      <c r="X1" s="149" t="str">
        <f>+Introduction!$C$7</f>
        <v>Viet Nam</v>
      </c>
      <c r="Y1" s="149"/>
      <c r="Z1" s="149"/>
      <c r="AA1" s="149"/>
      <c r="AB1" s="149"/>
      <c r="AC1" s="158"/>
      <c r="AD1" s="141"/>
      <c r="AE1" s="141"/>
      <c r="AF1" s="607" t="str">
        <f>HLOOKUP(Introduction!$G$4,nametranslations,124,FALSE)</f>
        <v>Hygiene in Schools</v>
      </c>
      <c r="AG1" s="177" t="s">
        <v>218</v>
      </c>
      <c r="AH1" s="149" t="str">
        <f>+Introduction!$C$7</f>
        <v>Viet Nam</v>
      </c>
      <c r="AI1" s="149"/>
      <c r="AJ1" s="149"/>
      <c r="AK1" s="149"/>
      <c r="AL1" s="149"/>
      <c r="AM1" s="158"/>
      <c r="AN1" s="141"/>
      <c r="AO1" s="141"/>
      <c r="AP1" s="607" t="str">
        <f>HLOOKUP(Introduction!$G$4,nametranslations,124,FALSE)</f>
        <v>Hygiene in Schools</v>
      </c>
      <c r="AQ1" s="177">
        <v>2019</v>
      </c>
      <c r="AR1" s="149" t="str">
        <f>+Introduction!$C$7</f>
        <v>Viet Nam</v>
      </c>
      <c r="AS1" s="149"/>
      <c r="AT1" s="149"/>
      <c r="AU1" s="149"/>
      <c r="AV1" s="149"/>
      <c r="AW1" s="158"/>
      <c r="AX1" s="141"/>
      <c r="AY1" s="141"/>
      <c r="AZ1" s="607" t="str">
        <f>HLOOKUP(Introduction!$G$4,nametranslations,124,FALSE)</f>
        <v>Hygiene in Schools</v>
      </c>
      <c r="BA1" s="177">
        <v>2021</v>
      </c>
      <c r="BB1" s="149" t="str">
        <f>+Introduction!$C$7</f>
        <v>Viet Nam</v>
      </c>
      <c r="BC1" s="149"/>
      <c r="BD1" s="149"/>
      <c r="BE1" s="149"/>
      <c r="BF1" s="149"/>
      <c r="BG1" s="158"/>
      <c r="BH1" s="141"/>
      <c r="BI1" s="141"/>
      <c r="BJ1" s="607" t="str">
        <f>HLOOKUP(Introduction!$G$4,nametranslations,124,FALSE)</f>
        <v>Hygiene in Schools</v>
      </c>
      <c r="BK1" s="177">
        <v>2022</v>
      </c>
      <c r="BL1" s="149" t="str">
        <f>+Introduction!$C$7</f>
        <v>Viet Nam</v>
      </c>
      <c r="BM1" s="149"/>
      <c r="BN1" s="149"/>
      <c r="BO1" s="149"/>
      <c r="BP1" s="149"/>
      <c r="BQ1" s="158"/>
      <c r="BR1" s="141"/>
      <c r="BS1" s="141"/>
    </row>
    <row r="2" spans="1:242" s="143" customFormat="1" ht="30" customHeight="1" x14ac:dyDescent="0.3">
      <c r="A2" s="345" t="s">
        <v>238</v>
      </c>
      <c r="B2" s="150" t="s">
        <v>213</v>
      </c>
      <c r="C2" s="139" t="s">
        <v>176</v>
      </c>
      <c r="D2" s="139" t="s">
        <v>175</v>
      </c>
      <c r="E2" s="151"/>
      <c r="F2" s="151"/>
      <c r="G2" s="151"/>
      <c r="H2" s="151"/>
      <c r="I2" s="159"/>
      <c r="J2" s="144" t="s">
        <v>219</v>
      </c>
      <c r="K2" s="144"/>
      <c r="L2" s="150" t="s">
        <v>257</v>
      </c>
      <c r="M2" s="139" t="s">
        <v>176</v>
      </c>
      <c r="N2" s="139" t="s">
        <v>258</v>
      </c>
      <c r="O2" s="151"/>
      <c r="P2" s="151"/>
      <c r="Q2" s="151"/>
      <c r="R2" s="151"/>
      <c r="S2" s="159"/>
      <c r="T2" s="144" t="s">
        <v>219</v>
      </c>
      <c r="U2" s="144"/>
      <c r="V2" s="150" t="s">
        <v>214</v>
      </c>
      <c r="W2" s="139" t="s">
        <v>176</v>
      </c>
      <c r="X2" s="139" t="s">
        <v>189</v>
      </c>
      <c r="Y2" s="151"/>
      <c r="Z2" s="151"/>
      <c r="AA2" s="151"/>
      <c r="AB2" s="151"/>
      <c r="AC2" s="159"/>
      <c r="AD2" s="144" t="s">
        <v>219</v>
      </c>
      <c r="AE2" s="144"/>
      <c r="AF2" s="150" t="s">
        <v>215</v>
      </c>
      <c r="AG2" s="139" t="s">
        <v>176</v>
      </c>
      <c r="AH2" s="139" t="s">
        <v>200</v>
      </c>
      <c r="AI2" s="151"/>
      <c r="AJ2" s="151"/>
      <c r="AK2" s="151"/>
      <c r="AL2" s="151"/>
      <c r="AM2" s="159"/>
      <c r="AN2" s="144" t="s">
        <v>219</v>
      </c>
      <c r="AO2" s="144"/>
      <c r="AP2" s="150" t="s">
        <v>234</v>
      </c>
      <c r="AQ2" s="139" t="s">
        <v>196</v>
      </c>
      <c r="AR2" s="139" t="s">
        <v>233</v>
      </c>
      <c r="AS2" s="151"/>
      <c r="AT2" s="151"/>
      <c r="AU2" s="151"/>
      <c r="AV2" s="151"/>
      <c r="AW2" s="159"/>
      <c r="AX2" s="144" t="s">
        <v>219</v>
      </c>
      <c r="AY2" s="144"/>
      <c r="AZ2" s="150" t="s">
        <v>239</v>
      </c>
      <c r="BA2" s="139" t="s">
        <v>196</v>
      </c>
      <c r="BB2" s="139" t="s">
        <v>233</v>
      </c>
      <c r="BC2" s="151"/>
      <c r="BD2" s="151"/>
      <c r="BE2" s="151"/>
      <c r="BF2" s="151"/>
      <c r="BG2" s="159"/>
      <c r="BH2" s="144" t="s">
        <v>219</v>
      </c>
      <c r="BI2" s="144"/>
      <c r="BJ2" s="150" t="s">
        <v>240</v>
      </c>
      <c r="BK2" s="139" t="s">
        <v>196</v>
      </c>
      <c r="BL2" s="139" t="s">
        <v>233</v>
      </c>
      <c r="BM2" s="151"/>
      <c r="BN2" s="151"/>
      <c r="BO2" s="151"/>
      <c r="BP2" s="151"/>
      <c r="BQ2" s="159"/>
      <c r="BR2" s="144" t="s">
        <v>219</v>
      </c>
      <c r="BS2" s="144"/>
    </row>
    <row r="3" spans="1:242" s="121" customFormat="1" ht="18" customHeight="1" x14ac:dyDescent="0.3">
      <c r="A3" s="345"/>
      <c r="B3" s="167" t="str">
        <f>HLOOKUP(Introduction!$G$4,nametranslations,152,FALSE)</f>
        <v>Definition</v>
      </c>
      <c r="C3" s="168" t="str">
        <f>HLOOKUP(Introduction!$G$4,nametranslations,102,FALSE)</f>
        <v>Estimates (%)</v>
      </c>
      <c r="D3" s="169" t="str">
        <f>HLOOKUP(Introduction!$G$4,nametranslations,24,FALSE)</f>
        <v>Total</v>
      </c>
      <c r="E3" s="169" t="str">
        <f>HLOOKUP(Introduction!$G$4,nametranslations,26,FALSE)</f>
        <v>Urban</v>
      </c>
      <c r="F3" s="169" t="str">
        <f>HLOOKUP(Introduction!$G$4,nametranslations,25,FALSE)</f>
        <v>Rural</v>
      </c>
      <c r="G3" s="169" t="str">
        <f>HLOOKUP(Introduction!$G$4,nametranslations,27,FALSE)</f>
        <v>Pre-primary</v>
      </c>
      <c r="H3" s="169" t="str">
        <f>HLOOKUP(Introduction!$G$4,nametranslations,28,FALSE)</f>
        <v>Primary</v>
      </c>
      <c r="I3" s="170" t="str">
        <f>HLOOKUP(Introduction!$G$4,nametranslations,29,FALSE)</f>
        <v>Secondary</v>
      </c>
      <c r="J3" s="119"/>
      <c r="K3" s="119"/>
      <c r="L3" s="167" t="str">
        <f>HLOOKUP(Introduction!$G$4,nametranslations,152,FALSE)</f>
        <v>Definition</v>
      </c>
      <c r="M3" s="168" t="str">
        <f>HLOOKUP(Introduction!$G$4,nametranslations,102,FALSE)</f>
        <v>Estimates (%)</v>
      </c>
      <c r="N3" s="169" t="str">
        <f>HLOOKUP(Introduction!$G$4,nametranslations,24,FALSE)</f>
        <v>Total</v>
      </c>
      <c r="O3" s="169" t="str">
        <f>HLOOKUP(Introduction!$G$4,nametranslations,26,FALSE)</f>
        <v>Urban</v>
      </c>
      <c r="P3" s="169" t="str">
        <f>HLOOKUP(Introduction!$G$4,nametranslations,25,FALSE)</f>
        <v>Rural</v>
      </c>
      <c r="Q3" s="169" t="str">
        <f>HLOOKUP(Introduction!$G$4,nametranslations,27,FALSE)</f>
        <v>Pre-primary</v>
      </c>
      <c r="R3" s="169" t="str">
        <f>HLOOKUP(Introduction!$G$4,nametranslations,28,FALSE)</f>
        <v>Primary</v>
      </c>
      <c r="S3" s="170" t="str">
        <f>HLOOKUP(Introduction!$G$4,nametranslations,29,FALSE)</f>
        <v>Secondary</v>
      </c>
      <c r="T3" s="119"/>
      <c r="U3" s="119"/>
      <c r="V3" s="167" t="str">
        <f>HLOOKUP(Introduction!$G$4,nametranslations,152,FALSE)</f>
        <v>Definition</v>
      </c>
      <c r="W3" s="168" t="str">
        <f>HLOOKUP(Introduction!$G$4,nametranslations,102,FALSE)</f>
        <v>Estimates (%)</v>
      </c>
      <c r="X3" s="169" t="str">
        <f>HLOOKUP(Introduction!$G$4,nametranslations,24,FALSE)</f>
        <v>Total</v>
      </c>
      <c r="Y3" s="169" t="str">
        <f>HLOOKUP(Introduction!$G$4,nametranslations,26,FALSE)</f>
        <v>Urban</v>
      </c>
      <c r="Z3" s="169" t="str">
        <f>HLOOKUP(Introduction!$G$4,nametranslations,25,FALSE)</f>
        <v>Rural</v>
      </c>
      <c r="AA3" s="169" t="str">
        <f>HLOOKUP(Introduction!$G$4,nametranslations,27,FALSE)</f>
        <v>Pre-primary</v>
      </c>
      <c r="AB3" s="169" t="str">
        <f>HLOOKUP(Introduction!$G$4,nametranslations,28,FALSE)</f>
        <v>Primary</v>
      </c>
      <c r="AC3" s="170" t="str">
        <f>HLOOKUP(Introduction!$G$4,nametranslations,29,FALSE)</f>
        <v>Secondary</v>
      </c>
      <c r="AD3" s="119"/>
      <c r="AE3" s="119"/>
      <c r="AF3" s="167" t="str">
        <f>HLOOKUP(Introduction!$G$4,nametranslations,152,FALSE)</f>
        <v>Definition</v>
      </c>
      <c r="AG3" s="168" t="str">
        <f>HLOOKUP(Introduction!$G$4,nametranslations,102,FALSE)</f>
        <v>Estimates (%)</v>
      </c>
      <c r="AH3" s="169" t="str">
        <f>HLOOKUP(Introduction!$G$4,nametranslations,24,FALSE)</f>
        <v>Total</v>
      </c>
      <c r="AI3" s="169" t="str">
        <f>HLOOKUP(Introduction!$G$4,nametranslations,26,FALSE)</f>
        <v>Urban</v>
      </c>
      <c r="AJ3" s="169" t="str">
        <f>HLOOKUP(Introduction!$G$4,nametranslations,25,FALSE)</f>
        <v>Rural</v>
      </c>
      <c r="AK3" s="169" t="str">
        <f>HLOOKUP(Introduction!$G$4,nametranslations,27,FALSE)</f>
        <v>Pre-primary</v>
      </c>
      <c r="AL3" s="169" t="str">
        <f>HLOOKUP(Introduction!$G$4,nametranslations,28,FALSE)</f>
        <v>Primary</v>
      </c>
      <c r="AM3" s="170" t="str">
        <f>HLOOKUP(Introduction!$G$4,nametranslations,29,FALSE)</f>
        <v>Secondary</v>
      </c>
      <c r="AN3" s="119"/>
      <c r="AO3" s="119"/>
      <c r="AP3" s="167" t="str">
        <f>HLOOKUP(Introduction!$G$4,nametranslations,152,FALSE)</f>
        <v>Definition</v>
      </c>
      <c r="AQ3" s="168" t="str">
        <f>HLOOKUP(Introduction!$G$4,nametranslations,102,FALSE)</f>
        <v>Estimates (%)</v>
      </c>
      <c r="AR3" s="169" t="str">
        <f>HLOOKUP(Introduction!$G$4,nametranslations,24,FALSE)</f>
        <v>Total</v>
      </c>
      <c r="AS3" s="169" t="str">
        <f>HLOOKUP(Introduction!$G$4,nametranslations,26,FALSE)</f>
        <v>Urban</v>
      </c>
      <c r="AT3" s="169" t="str">
        <f>HLOOKUP(Introduction!$G$4,nametranslations,25,FALSE)</f>
        <v>Rural</v>
      </c>
      <c r="AU3" s="169" t="str">
        <f>HLOOKUP(Introduction!$G$4,nametranslations,27,FALSE)</f>
        <v>Pre-primary</v>
      </c>
      <c r="AV3" s="169" t="str">
        <f>HLOOKUP(Introduction!$G$4,nametranslations,28,FALSE)</f>
        <v>Primary</v>
      </c>
      <c r="AW3" s="170" t="str">
        <f>HLOOKUP(Introduction!$G$4,nametranslations,29,FALSE)</f>
        <v>Secondary</v>
      </c>
      <c r="AX3" s="119"/>
      <c r="AY3" s="119"/>
      <c r="AZ3" s="167" t="str">
        <f>HLOOKUP(Introduction!$G$4,nametranslations,152,FALSE)</f>
        <v>Definition</v>
      </c>
      <c r="BA3" s="168" t="str">
        <f>HLOOKUP(Introduction!$G$4,nametranslations,102,FALSE)</f>
        <v>Estimates (%)</v>
      </c>
      <c r="BB3" s="169" t="str">
        <f>HLOOKUP(Introduction!$G$4,nametranslations,24,FALSE)</f>
        <v>Total</v>
      </c>
      <c r="BC3" s="169" t="str">
        <f>HLOOKUP(Introduction!$G$4,nametranslations,26,FALSE)</f>
        <v>Urban</v>
      </c>
      <c r="BD3" s="169" t="str">
        <f>HLOOKUP(Introduction!$G$4,nametranslations,25,FALSE)</f>
        <v>Rural</v>
      </c>
      <c r="BE3" s="169" t="str">
        <f>HLOOKUP(Introduction!$G$4,nametranslations,27,FALSE)</f>
        <v>Pre-primary</v>
      </c>
      <c r="BF3" s="169" t="str">
        <f>HLOOKUP(Introduction!$G$4,nametranslations,28,FALSE)</f>
        <v>Primary</v>
      </c>
      <c r="BG3" s="170" t="str">
        <f>HLOOKUP(Introduction!$G$4,nametranslations,29,FALSE)</f>
        <v>Secondary</v>
      </c>
      <c r="BH3" s="119"/>
      <c r="BI3" s="119"/>
      <c r="BJ3" s="167" t="str">
        <f>HLOOKUP(Introduction!$G$4,nametranslations,152,FALSE)</f>
        <v>Definition</v>
      </c>
      <c r="BK3" s="168" t="str">
        <f>HLOOKUP(Introduction!$G$4,nametranslations,102,FALSE)</f>
        <v>Estimates (%)</v>
      </c>
      <c r="BL3" s="169" t="str">
        <f>HLOOKUP(Introduction!$G$4,nametranslations,24,FALSE)</f>
        <v>Total</v>
      </c>
      <c r="BM3" s="169" t="str">
        <f>HLOOKUP(Introduction!$G$4,nametranslations,26,FALSE)</f>
        <v>Urban</v>
      </c>
      <c r="BN3" s="169" t="str">
        <f>HLOOKUP(Introduction!$G$4,nametranslations,25,FALSE)</f>
        <v>Rural</v>
      </c>
      <c r="BO3" s="169" t="str">
        <f>HLOOKUP(Introduction!$G$4,nametranslations,27,FALSE)</f>
        <v>Pre-primary</v>
      </c>
      <c r="BP3" s="169" t="str">
        <f>HLOOKUP(Introduction!$G$4,nametranslations,28,FALSE)</f>
        <v>Primary</v>
      </c>
      <c r="BQ3" s="170" t="str">
        <f>HLOOKUP(Introduction!$G$4,nametranslations,29,FALSE)</f>
        <v>Secondary</v>
      </c>
      <c r="BR3" s="119"/>
      <c r="BS3" s="119"/>
      <c r="BT3" s="120"/>
      <c r="CD3" s="120"/>
      <c r="CN3" s="120"/>
      <c r="CX3" s="120"/>
      <c r="DH3" s="120"/>
      <c r="DR3" s="120"/>
      <c r="EB3" s="120"/>
      <c r="EL3" s="120"/>
      <c r="EV3" s="120"/>
      <c r="FF3" s="120"/>
      <c r="FP3" s="120"/>
      <c r="FZ3" s="120"/>
      <c r="GJ3" s="120"/>
      <c r="GT3" s="120"/>
      <c r="HD3" s="120"/>
      <c r="HN3" s="120"/>
      <c r="HX3" s="120"/>
      <c r="IH3" s="120"/>
    </row>
    <row r="4" spans="1:242" s="2" customFormat="1" x14ac:dyDescent="0.3">
      <c r="A4" s="631" t="str">
        <f>IF(ISBLANK('Data Summary'!A6),"",'Data Summary'!A6)</f>
        <v>VNM_2006_SUR</v>
      </c>
      <c r="B4" s="72"/>
      <c r="C4" s="48" t="str">
        <f>HLOOKUP(Introduction!$G$4,nametranslations,118,FALSE)</f>
        <v>No facility</v>
      </c>
      <c r="D4" s="5"/>
      <c r="E4" s="5"/>
      <c r="F4" s="5">
        <f>100-F5</f>
        <v>64.5</v>
      </c>
      <c r="G4" s="5"/>
      <c r="H4" s="5"/>
      <c r="I4" s="23"/>
      <c r="J4" s="21"/>
      <c r="K4" s="21"/>
      <c r="L4" s="72"/>
      <c r="M4" s="48" t="str">
        <f>HLOOKUP(Introduction!$G$4,nametranslations,118,FALSE)</f>
        <v>No facility</v>
      </c>
      <c r="N4" s="179"/>
      <c r="O4" s="179"/>
      <c r="P4" s="179"/>
      <c r="Q4" s="179"/>
      <c r="R4" s="179"/>
      <c r="S4" s="23"/>
      <c r="T4" s="21"/>
      <c r="U4" s="21"/>
      <c r="V4" s="72"/>
      <c r="W4" s="48" t="str">
        <f>HLOOKUP(Introduction!$G$4,nametranslations,118,FALSE)</f>
        <v>No facility</v>
      </c>
      <c r="X4" s="5"/>
      <c r="Y4" s="5"/>
      <c r="Z4" s="5"/>
      <c r="AA4" s="5"/>
      <c r="AB4" s="5"/>
      <c r="AC4" s="23"/>
      <c r="AD4" s="21"/>
      <c r="AE4" s="21"/>
      <c r="AF4" s="72"/>
      <c r="AG4" s="48" t="str">
        <f>HLOOKUP(Introduction!$G$4,nametranslations,118,FALSE)</f>
        <v>No facility</v>
      </c>
      <c r="AH4" s="5"/>
      <c r="AI4" s="5"/>
      <c r="AJ4" s="5"/>
      <c r="AK4" s="5"/>
      <c r="AL4" s="5"/>
      <c r="AM4" s="23"/>
      <c r="AN4" s="21"/>
      <c r="AO4" s="21"/>
      <c r="AP4" s="72"/>
      <c r="AQ4" s="48" t="str">
        <f>HLOOKUP(Introduction!$G$4,nametranslations,118,FALSE)</f>
        <v>No facility</v>
      </c>
      <c r="AR4" s="5"/>
      <c r="AS4" s="5"/>
      <c r="AT4" s="5"/>
      <c r="AU4" s="5"/>
      <c r="AV4" s="5"/>
      <c r="AW4" s="23"/>
      <c r="AX4" s="21"/>
      <c r="AY4" s="21"/>
      <c r="AZ4" s="72"/>
      <c r="BA4" s="48" t="str">
        <f>HLOOKUP(Introduction!$G$4,nametranslations,118,FALSE)</f>
        <v>No facility</v>
      </c>
      <c r="BB4" s="5"/>
      <c r="BC4" s="5"/>
      <c r="BD4" s="5"/>
      <c r="BE4" s="5"/>
      <c r="BF4" s="5"/>
      <c r="BG4" s="23"/>
      <c r="BH4" s="21"/>
      <c r="BI4" s="21"/>
      <c r="BJ4" s="72"/>
      <c r="BK4" s="48" t="str">
        <f>HLOOKUP(Introduction!$G$4,nametranslations,118,FALSE)</f>
        <v>No facility</v>
      </c>
      <c r="BL4" s="5"/>
      <c r="BM4" s="5"/>
      <c r="BN4" s="5"/>
      <c r="BO4" s="5"/>
      <c r="BP4" s="5"/>
      <c r="BQ4" s="23"/>
      <c r="BR4" s="21"/>
      <c r="BS4" s="21"/>
      <c r="BT4" s="70"/>
      <c r="CD4" s="70"/>
      <c r="CN4" s="70"/>
      <c r="CX4" s="70"/>
      <c r="DH4" s="70"/>
      <c r="DR4" s="70"/>
      <c r="EB4" s="70"/>
      <c r="EL4" s="70"/>
      <c r="EV4" s="70"/>
      <c r="FF4" s="70"/>
      <c r="FP4" s="70"/>
      <c r="FZ4" s="70"/>
      <c r="GJ4" s="70"/>
      <c r="GT4" s="70"/>
      <c r="HD4" s="70"/>
      <c r="HN4" s="70"/>
      <c r="HX4" s="70"/>
      <c r="IH4" s="70"/>
    </row>
    <row r="5" spans="1:242" s="2" customFormat="1" x14ac:dyDescent="0.3">
      <c r="A5" s="631" t="str">
        <f ca="1">IF(ISBLANK('Data Summary'!A7),"",'Data Summary'!A7)</f>
        <v>VNM_2006_HLSS</v>
      </c>
      <c r="B5" s="63" t="s">
        <v>183</v>
      </c>
      <c r="C5" s="48" t="str">
        <f>HLOOKUP(Introduction!$G$4,nametranslations,74,FALSE)</f>
        <v>Facility</v>
      </c>
      <c r="D5" s="5"/>
      <c r="E5" s="5"/>
      <c r="F5" s="5">
        <v>35.5</v>
      </c>
      <c r="G5" s="5"/>
      <c r="H5" s="5"/>
      <c r="I5" s="23"/>
      <c r="J5" s="21"/>
      <c r="K5" s="21"/>
      <c r="L5" s="63"/>
      <c r="M5" s="48" t="str">
        <f>HLOOKUP(Introduction!$G$4,nametranslations,74,FALSE)</f>
        <v>Facility</v>
      </c>
      <c r="N5" s="179"/>
      <c r="O5" s="179"/>
      <c r="P5" s="179"/>
      <c r="Q5" s="179"/>
      <c r="R5" s="179"/>
      <c r="S5" s="23"/>
      <c r="T5" s="21"/>
      <c r="U5" s="21"/>
      <c r="V5" s="63"/>
      <c r="W5" s="48" t="str">
        <f>HLOOKUP(Introduction!$G$4,nametranslations,74,FALSE)</f>
        <v>Facility</v>
      </c>
      <c r="X5" s="5"/>
      <c r="Y5" s="5"/>
      <c r="Z5" s="5"/>
      <c r="AA5" s="5"/>
      <c r="AB5" s="5"/>
      <c r="AC5" s="23"/>
      <c r="AD5" s="21"/>
      <c r="AE5" s="21"/>
      <c r="AF5" s="63"/>
      <c r="AG5" s="48" t="str">
        <f>HLOOKUP(Introduction!$G$4,nametranslations,74,FALSE)</f>
        <v>Facility</v>
      </c>
      <c r="AH5" s="5"/>
      <c r="AI5" s="5"/>
      <c r="AJ5" s="5"/>
      <c r="AK5" s="5"/>
      <c r="AL5" s="5"/>
      <c r="AM5" s="23"/>
      <c r="AN5" s="21"/>
      <c r="AO5" s="21"/>
      <c r="AP5" s="63"/>
      <c r="AQ5" s="48" t="str">
        <f>HLOOKUP(Introduction!$G$4,nametranslations,74,FALSE)</f>
        <v>Facility</v>
      </c>
      <c r="AR5" s="5"/>
      <c r="AS5" s="5"/>
      <c r="AT5" s="5"/>
      <c r="AU5" s="5"/>
      <c r="AV5" s="5"/>
      <c r="AW5" s="23"/>
      <c r="AX5" s="21"/>
      <c r="AY5" s="21"/>
      <c r="AZ5" s="63"/>
      <c r="BA5" s="48" t="str">
        <f>HLOOKUP(Introduction!$G$4,nametranslations,74,FALSE)</f>
        <v>Facility</v>
      </c>
      <c r="BB5" s="5"/>
      <c r="BC5" s="5"/>
      <c r="BD5" s="5"/>
      <c r="BE5" s="5"/>
      <c r="BF5" s="5"/>
      <c r="BG5" s="23"/>
      <c r="BH5" s="21"/>
      <c r="BI5" s="21"/>
      <c r="BJ5" s="63"/>
      <c r="BK5" s="48" t="str">
        <f>HLOOKUP(Introduction!$G$4,nametranslations,74,FALSE)</f>
        <v>Facility</v>
      </c>
      <c r="BL5" s="5"/>
      <c r="BM5" s="5"/>
      <c r="BN5" s="5"/>
      <c r="BO5" s="5"/>
      <c r="BP5" s="5"/>
      <c r="BQ5" s="23"/>
      <c r="BR5" s="21"/>
      <c r="BS5" s="21"/>
      <c r="BT5" s="70"/>
      <c r="CD5" s="70"/>
      <c r="CN5" s="70"/>
      <c r="CX5" s="70"/>
      <c r="DH5" s="70"/>
      <c r="DR5" s="70"/>
      <c r="EB5" s="70"/>
      <c r="EL5" s="70"/>
      <c r="EV5" s="70"/>
      <c r="FF5" s="70"/>
      <c r="FP5" s="70"/>
      <c r="FZ5" s="70"/>
      <c r="GJ5" s="70"/>
      <c r="GT5" s="70"/>
      <c r="HD5" s="70"/>
      <c r="HN5" s="70"/>
      <c r="HX5" s="70"/>
      <c r="IH5" s="70"/>
    </row>
    <row r="6" spans="1:242" s="2" customFormat="1" x14ac:dyDescent="0.3">
      <c r="A6" s="631" t="str">
        <f ca="1">IF(ISBLANK('Data Summary'!A8),"",'Data Summary'!A8)</f>
        <v>VNM_2012_YL</v>
      </c>
      <c r="B6" s="72"/>
      <c r="C6" s="49" t="str">
        <f>HLOOKUP(Introduction!$G$4,nametranslations,125,FALSE)</f>
        <v>Facility with no water or soap</v>
      </c>
      <c r="D6" s="16"/>
      <c r="E6" s="5"/>
      <c r="F6" s="5"/>
      <c r="G6" s="5"/>
      <c r="H6" s="5"/>
      <c r="I6" s="23"/>
      <c r="J6" s="21"/>
      <c r="K6" s="21"/>
      <c r="L6" s="72"/>
      <c r="M6" s="49" t="str">
        <f>HLOOKUP(Introduction!$G$4,nametranslations,125,FALSE)</f>
        <v>Facility with no water or soap</v>
      </c>
      <c r="N6" s="186"/>
      <c r="O6" s="179"/>
      <c r="P6" s="179"/>
      <c r="Q6" s="179"/>
      <c r="R6" s="179"/>
      <c r="S6" s="23"/>
      <c r="T6" s="21"/>
      <c r="U6" s="21"/>
      <c r="V6" s="72"/>
      <c r="W6" s="49" t="str">
        <f>HLOOKUP(Introduction!$G$4,nametranslations,125,FALSE)</f>
        <v>Facility with no water or soap</v>
      </c>
      <c r="X6" s="16"/>
      <c r="Y6" s="5"/>
      <c r="Z6" s="5"/>
      <c r="AA6" s="5"/>
      <c r="AB6" s="5"/>
      <c r="AC6" s="23"/>
      <c r="AD6" s="21"/>
      <c r="AE6" s="21"/>
      <c r="AF6" s="72"/>
      <c r="AG6" s="49" t="str">
        <f>HLOOKUP(Introduction!$G$4,nametranslations,125,FALSE)</f>
        <v>Facility with no water or soap</v>
      </c>
      <c r="AH6" s="16"/>
      <c r="AI6" s="5"/>
      <c r="AJ6" s="5"/>
      <c r="AK6" s="5"/>
      <c r="AL6" s="5"/>
      <c r="AM6" s="23"/>
      <c r="AN6" s="21"/>
      <c r="AO6" s="21"/>
      <c r="AP6" s="72"/>
      <c r="AQ6" s="49" t="str">
        <f>HLOOKUP(Introduction!$G$4,nametranslations,125,FALSE)</f>
        <v>Facility with no water or soap</v>
      </c>
      <c r="AR6" s="16"/>
      <c r="AS6" s="5"/>
      <c r="AT6" s="5"/>
      <c r="AU6" s="5"/>
      <c r="AV6" s="5"/>
      <c r="AW6" s="23"/>
      <c r="AX6" s="21"/>
      <c r="AY6" s="21"/>
      <c r="AZ6" s="72"/>
      <c r="BA6" s="49" t="str">
        <f>HLOOKUP(Introduction!$G$4,nametranslations,125,FALSE)</f>
        <v>Facility with no water or soap</v>
      </c>
      <c r="BB6" s="16"/>
      <c r="BC6" s="5"/>
      <c r="BD6" s="5"/>
      <c r="BE6" s="5"/>
      <c r="BF6" s="5"/>
      <c r="BG6" s="23"/>
      <c r="BH6" s="21"/>
      <c r="BI6" s="21"/>
      <c r="BJ6" s="72"/>
      <c r="BK6" s="49" t="str">
        <f>HLOOKUP(Introduction!$G$4,nametranslations,125,FALSE)</f>
        <v>Facility with no water or soap</v>
      </c>
      <c r="BL6" s="16"/>
      <c r="BM6" s="5"/>
      <c r="BN6" s="5"/>
      <c r="BO6" s="5"/>
      <c r="BP6" s="5"/>
      <c r="BQ6" s="23"/>
      <c r="BR6" s="21"/>
      <c r="BS6" s="21"/>
      <c r="BT6" s="70"/>
      <c r="CD6" s="70"/>
      <c r="CN6" s="70"/>
      <c r="CX6" s="70"/>
      <c r="DH6" s="70"/>
      <c r="DR6" s="70"/>
      <c r="EB6" s="70"/>
      <c r="EL6" s="70"/>
      <c r="EV6" s="70"/>
      <c r="FF6" s="70"/>
      <c r="FP6" s="70"/>
      <c r="FZ6" s="70"/>
      <c r="GJ6" s="70"/>
      <c r="GT6" s="70"/>
      <c r="HD6" s="70"/>
      <c r="HN6" s="70"/>
      <c r="HX6" s="70"/>
      <c r="IH6" s="70"/>
    </row>
    <row r="7" spans="1:242" s="2" customFormat="1" x14ac:dyDescent="0.3">
      <c r="A7" s="631" t="str">
        <f ca="1">IF(ISBLANK('Data Summary'!A9),"",'Data Summary'!A9)</f>
        <v>VNM_2017_YL</v>
      </c>
      <c r="B7" s="63" t="s">
        <v>184</v>
      </c>
      <c r="C7" s="49" t="str">
        <f>HLOOKUP(Introduction!$G$4,nametranslations,126,FALSE)</f>
        <v>Facility with water</v>
      </c>
      <c r="D7" s="5"/>
      <c r="E7" s="5"/>
      <c r="F7" s="5">
        <f>(G7*Population!E11+H7*Population!F11+I7*Population!G11)/SUM(Population!E11:G11)</f>
        <v>28.544122935628259</v>
      </c>
      <c r="G7" s="5">
        <v>31.9</v>
      </c>
      <c r="H7" s="5">
        <v>26.5</v>
      </c>
      <c r="I7" s="23">
        <v>28.6</v>
      </c>
      <c r="J7" s="21"/>
      <c r="K7" s="21"/>
      <c r="L7" s="63"/>
      <c r="M7" s="49" t="str">
        <f>HLOOKUP(Introduction!$G$4,nametranslations,126,FALSE)</f>
        <v>Facility with water</v>
      </c>
      <c r="N7" s="179"/>
      <c r="O7" s="179"/>
      <c r="P7" s="179"/>
      <c r="Q7" s="179"/>
      <c r="R7" s="179"/>
      <c r="S7" s="23"/>
      <c r="T7" s="21"/>
      <c r="U7" s="21"/>
      <c r="V7" s="63"/>
      <c r="W7" s="49" t="str">
        <f>HLOOKUP(Introduction!$G$4,nametranslations,126,FALSE)</f>
        <v>Facility with water</v>
      </c>
      <c r="X7" s="5"/>
      <c r="Y7" s="5"/>
      <c r="Z7" s="5"/>
      <c r="AA7" s="5"/>
      <c r="AB7" s="5"/>
      <c r="AC7" s="23"/>
      <c r="AD7" s="21"/>
      <c r="AE7" s="21"/>
      <c r="AF7" s="63"/>
      <c r="AG7" s="49" t="str">
        <f>HLOOKUP(Introduction!$G$4,nametranslations,126,FALSE)</f>
        <v>Facility with water</v>
      </c>
      <c r="AH7" s="5"/>
      <c r="AI7" s="5"/>
      <c r="AJ7" s="5"/>
      <c r="AK7" s="5"/>
      <c r="AL7" s="5"/>
      <c r="AM7" s="23"/>
      <c r="AN7" s="21"/>
      <c r="AO7" s="21"/>
      <c r="AP7" s="63"/>
      <c r="AQ7" s="49" t="str">
        <f>HLOOKUP(Introduction!$G$4,nametranslations,126,FALSE)</f>
        <v>Facility with water</v>
      </c>
      <c r="AR7" s="5"/>
      <c r="AS7" s="5"/>
      <c r="AT7" s="5"/>
      <c r="AU7" s="5"/>
      <c r="AV7" s="5"/>
      <c r="AW7" s="23"/>
      <c r="AX7" s="21"/>
      <c r="AY7" s="21"/>
      <c r="AZ7" s="63"/>
      <c r="BA7" s="49" t="str">
        <f>HLOOKUP(Introduction!$G$4,nametranslations,126,FALSE)</f>
        <v>Facility with water</v>
      </c>
      <c r="BB7" s="5"/>
      <c r="BC7" s="5"/>
      <c r="BD7" s="5"/>
      <c r="BE7" s="5"/>
      <c r="BF7" s="5"/>
      <c r="BG7" s="23"/>
      <c r="BH7" s="21"/>
      <c r="BI7" s="21"/>
      <c r="BJ7" s="63"/>
      <c r="BK7" s="49" t="str">
        <f>HLOOKUP(Introduction!$G$4,nametranslations,126,FALSE)</f>
        <v>Facility with water</v>
      </c>
      <c r="BL7" s="5"/>
      <c r="BM7" s="5"/>
      <c r="BN7" s="5"/>
      <c r="BO7" s="5"/>
      <c r="BP7" s="5"/>
      <c r="BQ7" s="23"/>
      <c r="BR7" s="21"/>
      <c r="BS7" s="21"/>
      <c r="BT7" s="70"/>
      <c r="CD7" s="70"/>
      <c r="CN7" s="70"/>
      <c r="CX7" s="70"/>
      <c r="DH7" s="70"/>
      <c r="DR7" s="70"/>
      <c r="EB7" s="70"/>
      <c r="EL7" s="70"/>
      <c r="EV7" s="70"/>
      <c r="FF7" s="70"/>
      <c r="FP7" s="70"/>
      <c r="FZ7" s="70"/>
      <c r="GJ7" s="70"/>
      <c r="GT7" s="70"/>
      <c r="HD7" s="70"/>
      <c r="HN7" s="70"/>
      <c r="HX7" s="70"/>
      <c r="IH7" s="70"/>
    </row>
    <row r="8" spans="1:242" s="2" customFormat="1" x14ac:dyDescent="0.3">
      <c r="A8" s="631" t="str">
        <f ca="1">IF(ISBLANK('Data Summary'!A10),"",'Data Summary'!A10)</f>
        <v>VNM_2019_UIS</v>
      </c>
      <c r="B8" s="63" t="s">
        <v>185</v>
      </c>
      <c r="C8" s="49" t="str">
        <f>HLOOKUP(Introduction!$G$4,nametranslations,127,FALSE)</f>
        <v>Facility with soap</v>
      </c>
      <c r="D8" s="16"/>
      <c r="E8" s="5"/>
      <c r="F8" s="5">
        <f>(G8*Population!E12+H8*Population!F12+I8*Population!G12)/SUM(Population!E12:G12)</f>
        <v>2.5630354417248999</v>
      </c>
      <c r="G8" s="5">
        <v>9.5</v>
      </c>
      <c r="H8" s="5">
        <v>2</v>
      </c>
      <c r="I8" s="23">
        <v>0.5</v>
      </c>
      <c r="J8" s="21"/>
      <c r="K8" s="21"/>
      <c r="L8" s="72"/>
      <c r="M8" s="49" t="str">
        <f>HLOOKUP(Introduction!$G$4,nametranslations,127,FALSE)</f>
        <v>Facility with soap</v>
      </c>
      <c r="N8" s="186"/>
      <c r="O8" s="179"/>
      <c r="P8" s="179"/>
      <c r="Q8" s="179"/>
      <c r="R8" s="179"/>
      <c r="S8" s="23"/>
      <c r="T8" s="21"/>
      <c r="U8" s="21"/>
      <c r="V8" s="63"/>
      <c r="W8" s="49" t="str">
        <f>HLOOKUP(Introduction!$G$4,nametranslations,127,FALSE)</f>
        <v>Facility with soap</v>
      </c>
      <c r="X8" s="16"/>
      <c r="Y8" s="5"/>
      <c r="Z8" s="5"/>
      <c r="AA8" s="5"/>
      <c r="AB8" s="5"/>
      <c r="AC8" s="23"/>
      <c r="AD8" s="21"/>
      <c r="AE8" s="21"/>
      <c r="AF8" s="63"/>
      <c r="AG8" s="49" t="str">
        <f>HLOOKUP(Introduction!$G$4,nametranslations,127,FALSE)</f>
        <v>Facility with soap</v>
      </c>
      <c r="AH8" s="16"/>
      <c r="AI8" s="5"/>
      <c r="AJ8" s="5"/>
      <c r="AK8" s="5"/>
      <c r="AL8" s="5"/>
      <c r="AM8" s="23"/>
      <c r="AN8" s="21"/>
      <c r="AO8" s="21"/>
      <c r="AP8" s="63"/>
      <c r="AQ8" s="49" t="str">
        <f>HLOOKUP(Introduction!$G$4,nametranslations,127,FALSE)</f>
        <v>Facility with soap</v>
      </c>
      <c r="AR8" s="16"/>
      <c r="AS8" s="5"/>
      <c r="AT8" s="5"/>
      <c r="AU8" s="5"/>
      <c r="AV8" s="5"/>
      <c r="AW8" s="23"/>
      <c r="AX8" s="21"/>
      <c r="AY8" s="21"/>
      <c r="AZ8" s="63"/>
      <c r="BA8" s="49" t="str">
        <f>HLOOKUP(Introduction!$G$4,nametranslations,127,FALSE)</f>
        <v>Facility with soap</v>
      </c>
      <c r="BB8" s="16"/>
      <c r="BC8" s="5"/>
      <c r="BD8" s="5"/>
      <c r="BE8" s="5"/>
      <c r="BF8" s="5"/>
      <c r="BG8" s="23"/>
      <c r="BH8" s="21"/>
      <c r="BI8" s="21"/>
      <c r="BJ8" s="63"/>
      <c r="BK8" s="49" t="str">
        <f>HLOOKUP(Introduction!$G$4,nametranslations,127,FALSE)</f>
        <v>Facility with soap</v>
      </c>
      <c r="BL8" s="16"/>
      <c r="BM8" s="5"/>
      <c r="BN8" s="5"/>
      <c r="BO8" s="5"/>
      <c r="BP8" s="5"/>
      <c r="BQ8" s="23"/>
      <c r="BR8" s="21"/>
      <c r="BS8" s="21"/>
      <c r="BT8" s="70"/>
      <c r="CD8" s="70"/>
      <c r="CN8" s="70"/>
      <c r="CX8" s="70"/>
      <c r="DH8" s="70"/>
      <c r="DR8" s="70"/>
      <c r="EB8" s="70"/>
      <c r="EL8" s="70"/>
      <c r="EV8" s="70"/>
      <c r="FF8" s="70"/>
      <c r="FP8" s="70"/>
      <c r="FZ8" s="70"/>
      <c r="GJ8" s="70"/>
      <c r="GT8" s="70"/>
      <c r="HD8" s="70"/>
      <c r="HN8" s="70"/>
      <c r="HX8" s="70"/>
      <c r="IH8" s="70"/>
    </row>
    <row r="9" spans="1:242" s="616" customFormat="1" ht="20.399999999999999" x14ac:dyDescent="0.3">
      <c r="A9" s="632" t="str">
        <f ca="1">IF(ISBLANK('Data Summary'!A11),"",'Data Summary'!A11)</f>
        <v>VNM_2021_UIS</v>
      </c>
      <c r="B9" s="609" t="s">
        <v>186</v>
      </c>
      <c r="C9" s="624" t="str">
        <f>HLOOKUP(Introduction!$G$4,nametranslations,81,FALSE)</f>
        <v>Basic  
(facility with water &amp; soap)</v>
      </c>
      <c r="D9" s="617"/>
      <c r="E9" s="612"/>
      <c r="F9" s="612">
        <f>(G9*Population!E13+H9*Population!F13+I9*Population!G13)/SUM(Population!E13:G13)</f>
        <v>2.5955096466580216</v>
      </c>
      <c r="G9" s="612">
        <f>G8</f>
        <v>9.5</v>
      </c>
      <c r="H9" s="612">
        <f>H8</f>
        <v>2</v>
      </c>
      <c r="I9" s="613">
        <f>I8</f>
        <v>0.5</v>
      </c>
      <c r="J9" s="614"/>
      <c r="K9" s="614"/>
      <c r="L9" s="609"/>
      <c r="M9" s="624" t="str">
        <f>HLOOKUP(Introduction!$G$4,nametranslations,81,FALSE)</f>
        <v>Basic  
(facility with water &amp; soap)</v>
      </c>
      <c r="N9" s="625"/>
      <c r="O9" s="626"/>
      <c r="P9" s="626"/>
      <c r="Q9" s="626"/>
      <c r="R9" s="626"/>
      <c r="S9" s="613"/>
      <c r="T9" s="614"/>
      <c r="U9" s="614"/>
      <c r="V9" s="609"/>
      <c r="W9" s="624" t="str">
        <f>HLOOKUP(Introduction!$G$4,nametranslations,81,FALSE)</f>
        <v>Basic  
(facility with water &amp; soap)</v>
      </c>
      <c r="X9" s="617"/>
      <c r="Y9" s="612"/>
      <c r="Z9" s="612"/>
      <c r="AA9" s="612"/>
      <c r="AB9" s="612"/>
      <c r="AC9" s="613"/>
      <c r="AD9" s="614"/>
      <c r="AE9" s="614"/>
      <c r="AF9" s="609"/>
      <c r="AG9" s="624" t="str">
        <f>HLOOKUP(Introduction!$G$4,nametranslations,81,FALSE)</f>
        <v>Basic  
(facility with water &amp; soap)</v>
      </c>
      <c r="AH9" s="617"/>
      <c r="AI9" s="612"/>
      <c r="AJ9" s="612"/>
      <c r="AK9" s="612"/>
      <c r="AL9" s="612"/>
      <c r="AM9" s="613"/>
      <c r="AN9" s="614"/>
      <c r="AO9" s="614"/>
      <c r="AP9" s="609"/>
      <c r="AQ9" s="624" t="str">
        <f>HLOOKUP(Introduction!$G$4,nametranslations,81,FALSE)</f>
        <v>Basic  
(facility with water &amp; soap)</v>
      </c>
      <c r="AR9" s="617"/>
      <c r="AS9" s="612"/>
      <c r="AT9" s="612"/>
      <c r="AU9" s="612"/>
      <c r="AV9" s="612"/>
      <c r="AW9" s="613"/>
      <c r="AX9" s="614"/>
      <c r="AY9" s="614"/>
      <c r="AZ9" s="609" t="s">
        <v>244</v>
      </c>
      <c r="BA9" s="624" t="str">
        <f>HLOOKUP(Introduction!$G$4,nametranslations,81,FALSE)</f>
        <v>Basic  
(facility with water &amp; soap)</v>
      </c>
      <c r="BB9" s="617">
        <v>68.090277138483572</v>
      </c>
      <c r="BC9" s="612"/>
      <c r="BD9" s="612"/>
      <c r="BE9" s="612"/>
      <c r="BF9" s="612">
        <v>77.150000000000006</v>
      </c>
      <c r="BG9" s="613">
        <v>60.982523414212586</v>
      </c>
      <c r="BH9" s="614"/>
      <c r="BI9" s="614"/>
      <c r="BJ9" s="609" t="s">
        <v>244</v>
      </c>
      <c r="BK9" s="624" t="str">
        <f>HLOOKUP(Introduction!$G$4,nametranslations,81,FALSE)</f>
        <v>Basic  
(facility with water &amp; soap)</v>
      </c>
      <c r="BL9" s="617">
        <v>75.765794894783198</v>
      </c>
      <c r="BM9" s="612"/>
      <c r="BN9" s="612"/>
      <c r="BO9" s="612"/>
      <c r="BP9" s="612">
        <v>80.38</v>
      </c>
      <c r="BQ9" s="613">
        <v>72.170395849357732</v>
      </c>
      <c r="BR9" s="614"/>
      <c r="BS9" s="614"/>
      <c r="BT9" s="615"/>
      <c r="CD9" s="615"/>
      <c r="CN9" s="615"/>
      <c r="CX9" s="615"/>
      <c r="DH9" s="615"/>
      <c r="DR9" s="615"/>
      <c r="EB9" s="615"/>
      <c r="EL9" s="615"/>
      <c r="EV9" s="615"/>
      <c r="FF9" s="615"/>
      <c r="FP9" s="615"/>
      <c r="FZ9" s="615"/>
      <c r="GJ9" s="615"/>
      <c r="GT9" s="615"/>
      <c r="HD9" s="615"/>
      <c r="HN9" s="615"/>
      <c r="HX9" s="615"/>
      <c r="IH9" s="615"/>
    </row>
    <row r="10" spans="1:242" s="1" customFormat="1" ht="86.55" customHeight="1" x14ac:dyDescent="0.3">
      <c r="A10" s="631" t="str">
        <f ca="1">IF(ISBLANK('Data Summary'!A12),"",'Data Summary'!A12)</f>
        <v>VNM_2022_UIS</v>
      </c>
      <c r="B10" s="66" t="str">
        <f>HLOOKUP(Introduction!$G$4,nametranslations,111,FALSE)</f>
        <v>Notes</v>
      </c>
      <c r="C10" s="346" t="s">
        <v>187</v>
      </c>
      <c r="D10" s="346"/>
      <c r="E10" s="346"/>
      <c r="F10" s="346"/>
      <c r="G10" s="346"/>
      <c r="H10" s="346"/>
      <c r="I10" s="347"/>
      <c r="J10" s="9"/>
      <c r="K10" s="9"/>
      <c r="L10" s="66" t="str">
        <f>HLOOKUP(Introduction!$G$4,nametranslations,111,FALSE)</f>
        <v>Notes</v>
      </c>
      <c r="M10" s="346" t="s">
        <v>199</v>
      </c>
      <c r="N10" s="346"/>
      <c r="O10" s="346"/>
      <c r="P10" s="346"/>
      <c r="Q10" s="346"/>
      <c r="R10" s="346"/>
      <c r="S10" s="347"/>
      <c r="T10" s="9"/>
      <c r="U10" s="9"/>
      <c r="V10" s="66" t="str">
        <f>HLOOKUP(Introduction!$G$4,nametranslations,111,FALSE)</f>
        <v>Notes</v>
      </c>
      <c r="W10" s="346" t="s">
        <v>199</v>
      </c>
      <c r="X10" s="346"/>
      <c r="Y10" s="346"/>
      <c r="Z10" s="346"/>
      <c r="AA10" s="346"/>
      <c r="AB10" s="346"/>
      <c r="AC10" s="347"/>
      <c r="AD10" s="9"/>
      <c r="AE10" s="9"/>
      <c r="AF10" s="66" t="str">
        <f>HLOOKUP(Introduction!$G$4,nametranslations,111,FALSE)</f>
        <v>Notes</v>
      </c>
      <c r="AG10" s="346" t="s">
        <v>199</v>
      </c>
      <c r="AH10" s="346"/>
      <c r="AI10" s="346"/>
      <c r="AJ10" s="346"/>
      <c r="AK10" s="346"/>
      <c r="AL10" s="346"/>
      <c r="AM10" s="347"/>
      <c r="AN10" s="9"/>
      <c r="AO10" s="9"/>
      <c r="AP10" s="66" t="str">
        <f>HLOOKUP(Introduction!$G$4,nametranslations,111,FALSE)</f>
        <v>Notes</v>
      </c>
      <c r="AQ10" s="346" t="s">
        <v>199</v>
      </c>
      <c r="AR10" s="346"/>
      <c r="AS10" s="346"/>
      <c r="AT10" s="346"/>
      <c r="AU10" s="346"/>
      <c r="AV10" s="346"/>
      <c r="AW10" s="347"/>
      <c r="AX10" s="9"/>
      <c r="AY10" s="9"/>
      <c r="AZ10" s="66" t="str">
        <f>HLOOKUP(Introduction!$G$4,nametranslations,111,FALSE)</f>
        <v>Notes</v>
      </c>
      <c r="BA10" s="348" t="s">
        <v>241</v>
      </c>
      <c r="BB10" s="349"/>
      <c r="BC10" s="349"/>
      <c r="BD10" s="349"/>
      <c r="BE10" s="349"/>
      <c r="BF10" s="349"/>
      <c r="BG10" s="350"/>
      <c r="BH10" s="9"/>
      <c r="BI10" s="9"/>
      <c r="BJ10" s="66" t="str">
        <f>HLOOKUP(Introduction!$G$4,nametranslations,111,FALSE)</f>
        <v>Notes</v>
      </c>
      <c r="BK10" s="348" t="s">
        <v>241</v>
      </c>
      <c r="BL10" s="349"/>
      <c r="BM10" s="349"/>
      <c r="BN10" s="349"/>
      <c r="BO10" s="349"/>
      <c r="BP10" s="349"/>
      <c r="BQ10" s="350"/>
      <c r="BR10" s="9"/>
      <c r="BS10" s="9"/>
      <c r="BT10" s="71"/>
      <c r="CD10" s="71"/>
      <c r="CN10" s="71"/>
      <c r="CX10" s="71"/>
      <c r="DH10" s="71"/>
      <c r="DR10" s="71"/>
      <c r="EB10" s="71"/>
      <c r="EL10" s="71"/>
      <c r="EV10" s="71"/>
      <c r="FF10" s="71"/>
      <c r="FP10" s="71"/>
      <c r="FZ10" s="71"/>
      <c r="GJ10" s="71"/>
      <c r="GT10" s="71"/>
      <c r="HD10" s="71"/>
      <c r="HN10" s="71"/>
      <c r="HX10" s="71"/>
      <c r="IH10" s="71"/>
    </row>
    <row r="11" spans="1:242" s="1" customFormat="1" ht="15.6" customHeight="1" x14ac:dyDescent="0.3">
      <c r="A11" s="604" t="str">
        <f ca="1">IF(ISBLANK('Data Summary'!A13),"",'Data Summary'!A13)</f>
        <v/>
      </c>
      <c r="B11" s="66"/>
      <c r="C11" s="50" t="str">
        <f>HLOOKUP(Introduction!$G$4,nametranslations,112,FALSE)</f>
        <v>Facility estimate used</v>
      </c>
      <c r="D11" s="31"/>
      <c r="E11" s="31"/>
      <c r="F11" s="31" t="s">
        <v>142</v>
      </c>
      <c r="G11" s="31"/>
      <c r="H11" s="31"/>
      <c r="I11" s="54"/>
      <c r="J11" s="9"/>
      <c r="K11" s="9"/>
      <c r="L11" s="66"/>
      <c r="M11" s="50" t="str">
        <f>HLOOKUP(Introduction!$G$4,nametranslations,112,FALSE)</f>
        <v>Facility estimate used</v>
      </c>
      <c r="N11" s="187"/>
      <c r="O11" s="187"/>
      <c r="P11" s="187"/>
      <c r="Q11" s="187"/>
      <c r="R11" s="187"/>
      <c r="S11" s="52"/>
      <c r="T11" s="9"/>
      <c r="U11" s="9"/>
      <c r="V11" s="66"/>
      <c r="W11" s="50" t="str">
        <f>HLOOKUP(Introduction!$G$4,nametranslations,112,FALSE)</f>
        <v>Facility estimate used</v>
      </c>
      <c r="X11" s="31"/>
      <c r="Y11" s="31"/>
      <c r="Z11" s="31"/>
      <c r="AA11" s="31"/>
      <c r="AB11" s="31"/>
      <c r="AC11" s="54"/>
      <c r="AD11" s="9"/>
      <c r="AE11" s="9"/>
      <c r="AF11" s="66"/>
      <c r="AG11" s="50" t="str">
        <f>HLOOKUP(Introduction!$G$4,nametranslations,112,FALSE)</f>
        <v>Facility estimate used</v>
      </c>
      <c r="AH11" s="31"/>
      <c r="AI11" s="31"/>
      <c r="AJ11" s="31"/>
      <c r="AK11" s="31"/>
      <c r="AL11" s="31"/>
      <c r="AM11" s="54"/>
      <c r="AN11" s="9"/>
      <c r="AO11" s="9"/>
      <c r="AP11" s="66"/>
      <c r="AQ11" s="50" t="str">
        <f>HLOOKUP(Introduction!$G$4,nametranslations,112,FALSE)</f>
        <v>Facility estimate used</v>
      </c>
      <c r="AR11" s="31"/>
      <c r="AS11" s="31"/>
      <c r="AT11" s="31"/>
      <c r="AU11" s="31"/>
      <c r="AV11" s="31"/>
      <c r="AW11" s="54"/>
      <c r="AX11" s="9"/>
      <c r="AY11" s="9"/>
      <c r="AZ11" s="66"/>
      <c r="BA11" s="50" t="str">
        <f>HLOOKUP(Introduction!$G$4,nametranslations,112,FALSE)</f>
        <v>Facility estimate used</v>
      </c>
      <c r="BB11" s="31"/>
      <c r="BC11" s="31"/>
      <c r="BD11" s="31"/>
      <c r="BE11" s="31"/>
      <c r="BF11" s="31"/>
      <c r="BG11" s="54"/>
      <c r="BH11" s="9"/>
      <c r="BI11" s="9"/>
      <c r="BJ11" s="66"/>
      <c r="BK11" s="50" t="str">
        <f>HLOOKUP(Introduction!$G$4,nametranslations,112,FALSE)</f>
        <v>Facility estimate used</v>
      </c>
      <c r="BL11" s="31"/>
      <c r="BM11" s="31"/>
      <c r="BN11" s="31"/>
      <c r="BO11" s="31"/>
      <c r="BP11" s="31"/>
      <c r="BQ11" s="54"/>
      <c r="BR11" s="9"/>
      <c r="BS11" s="9"/>
      <c r="BT11" s="71"/>
      <c r="CD11" s="71"/>
      <c r="CN11" s="71"/>
      <c r="CX11" s="71"/>
      <c r="DH11" s="71"/>
      <c r="DR11" s="71"/>
      <c r="EB11" s="71"/>
      <c r="EL11" s="71"/>
      <c r="EV11" s="71"/>
      <c r="FF11" s="71"/>
      <c r="FP11" s="71"/>
      <c r="FZ11" s="71"/>
      <c r="GJ11" s="71"/>
      <c r="GT11" s="71"/>
      <c r="HD11" s="71"/>
      <c r="HN11" s="71"/>
      <c r="HX11" s="71"/>
      <c r="IH11" s="71"/>
    </row>
    <row r="12" spans="1:242" s="1" customFormat="1" ht="15" customHeight="1" x14ac:dyDescent="0.3">
      <c r="A12" s="604" t="str">
        <f ca="1">IF(ISBLANK('Data Summary'!A14),"",'Data Summary'!A14)</f>
        <v/>
      </c>
      <c r="B12" s="66"/>
      <c r="C12" s="50" t="str">
        <f>HLOOKUP(Introduction!$G$4,nametranslations,128,FALSE)</f>
        <v>Facility with water estimate used</v>
      </c>
      <c r="D12" s="31"/>
      <c r="E12" s="31"/>
      <c r="F12" s="31" t="s">
        <v>142</v>
      </c>
      <c r="G12" s="31" t="s">
        <v>188</v>
      </c>
      <c r="H12" s="31" t="s">
        <v>188</v>
      </c>
      <c r="I12" s="52" t="s">
        <v>188</v>
      </c>
      <c r="J12" s="9"/>
      <c r="K12" s="9"/>
      <c r="L12" s="66"/>
      <c r="M12" s="50" t="str">
        <f>HLOOKUP(Introduction!$G$4,nametranslations,128,FALSE)</f>
        <v>Facility with water estimate used</v>
      </c>
      <c r="N12" s="187"/>
      <c r="O12" s="187"/>
      <c r="P12" s="187"/>
      <c r="Q12" s="187"/>
      <c r="R12" s="187"/>
      <c r="S12" s="52"/>
      <c r="T12" s="9"/>
      <c r="U12" s="9"/>
      <c r="V12" s="66"/>
      <c r="W12" s="50" t="str">
        <f>HLOOKUP(Introduction!$G$4,nametranslations,128,FALSE)</f>
        <v>Facility with water estimate used</v>
      </c>
      <c r="X12" s="31"/>
      <c r="Y12" s="31"/>
      <c r="Z12" s="31"/>
      <c r="AA12" s="31"/>
      <c r="AB12" s="31"/>
      <c r="AC12" s="52"/>
      <c r="AD12" s="9"/>
      <c r="AE12" s="9"/>
      <c r="AF12" s="66"/>
      <c r="AG12" s="50" t="str">
        <f>HLOOKUP(Introduction!$G$4,nametranslations,128,FALSE)</f>
        <v>Facility with water estimate used</v>
      </c>
      <c r="AH12" s="31"/>
      <c r="AI12" s="31"/>
      <c r="AJ12" s="31"/>
      <c r="AK12" s="31"/>
      <c r="AL12" s="31"/>
      <c r="AM12" s="52"/>
      <c r="AN12" s="9"/>
      <c r="AO12" s="9"/>
      <c r="AP12" s="66"/>
      <c r="AQ12" s="50" t="str">
        <f>HLOOKUP(Introduction!$G$4,nametranslations,128,FALSE)</f>
        <v>Facility with water estimate used</v>
      </c>
      <c r="AR12" s="31"/>
      <c r="AS12" s="31"/>
      <c r="AT12" s="31"/>
      <c r="AU12" s="31"/>
      <c r="AV12" s="31"/>
      <c r="AW12" s="52"/>
      <c r="AX12" s="9"/>
      <c r="AY12" s="9"/>
      <c r="AZ12" s="66"/>
      <c r="BA12" s="50" t="str">
        <f>HLOOKUP(Introduction!$G$4,nametranslations,128,FALSE)</f>
        <v>Facility with water estimate used</v>
      </c>
      <c r="BB12" s="31"/>
      <c r="BC12" s="31"/>
      <c r="BD12" s="31"/>
      <c r="BE12" s="31"/>
      <c r="BF12" s="31"/>
      <c r="BG12" s="52"/>
      <c r="BH12" s="9"/>
      <c r="BI12" s="9"/>
      <c r="BJ12" s="66"/>
      <c r="BK12" s="50" t="str">
        <f>HLOOKUP(Introduction!$G$4,nametranslations,128,FALSE)</f>
        <v>Facility with water estimate used</v>
      </c>
      <c r="BL12" s="31"/>
      <c r="BM12" s="31"/>
      <c r="BN12" s="31"/>
      <c r="BO12" s="31"/>
      <c r="BP12" s="31"/>
      <c r="BQ12" s="52"/>
      <c r="BR12" s="9"/>
      <c r="BS12" s="9"/>
      <c r="BT12" s="71"/>
      <c r="CD12" s="71"/>
      <c r="CN12" s="71"/>
      <c r="CX12" s="71"/>
      <c r="DH12" s="71"/>
      <c r="DR12" s="71"/>
      <c r="EB12" s="71"/>
      <c r="EL12" s="71"/>
      <c r="EV12" s="71"/>
      <c r="FF12" s="71"/>
      <c r="FP12" s="71"/>
      <c r="FZ12" s="71"/>
      <c r="GJ12" s="71"/>
      <c r="GT12" s="71"/>
      <c r="HD12" s="71"/>
      <c r="HN12" s="71"/>
      <c r="HX12" s="71"/>
      <c r="IH12" s="71"/>
    </row>
    <row r="13" spans="1:242" s="1" customFormat="1" ht="15" customHeight="1" x14ac:dyDescent="0.3">
      <c r="A13" s="604" t="str">
        <f ca="1">IF(ISBLANK('Data Summary'!A15),"",'Data Summary'!A15)</f>
        <v/>
      </c>
      <c r="B13" s="66"/>
      <c r="C13" s="50" t="str">
        <f>HLOOKUP(Introduction!$G$4,nametranslations,114,FALSE)</f>
        <v>Basic estimate used</v>
      </c>
      <c r="D13" s="31"/>
      <c r="E13" s="31"/>
      <c r="F13" s="31" t="s">
        <v>142</v>
      </c>
      <c r="G13" s="31" t="s">
        <v>188</v>
      </c>
      <c r="H13" s="31" t="s">
        <v>188</v>
      </c>
      <c r="I13" s="52" t="s">
        <v>188</v>
      </c>
      <c r="J13" s="9"/>
      <c r="K13" s="9"/>
      <c r="L13" s="66"/>
      <c r="M13" s="50" t="str">
        <f>HLOOKUP(Introduction!$G$4,nametranslations,114,FALSE)</f>
        <v>Basic estimate used</v>
      </c>
      <c r="N13" s="187"/>
      <c r="O13" s="187"/>
      <c r="P13" s="187"/>
      <c r="Q13" s="187"/>
      <c r="R13" s="187"/>
      <c r="S13" s="52"/>
      <c r="T13" s="9"/>
      <c r="U13" s="9"/>
      <c r="V13" s="66"/>
      <c r="W13" s="50" t="str">
        <f>HLOOKUP(Introduction!$G$4,nametranslations,114,FALSE)</f>
        <v>Basic estimate used</v>
      </c>
      <c r="X13" s="31"/>
      <c r="Y13" s="31"/>
      <c r="Z13" s="31"/>
      <c r="AA13" s="31"/>
      <c r="AB13" s="31"/>
      <c r="AC13" s="52"/>
      <c r="AD13" s="9"/>
      <c r="AE13" s="9"/>
      <c r="AF13" s="66"/>
      <c r="AG13" s="50" t="str">
        <f>HLOOKUP(Introduction!$G$4,nametranslations,114,FALSE)</f>
        <v>Basic estimate used</v>
      </c>
      <c r="AH13" s="31"/>
      <c r="AI13" s="31"/>
      <c r="AJ13" s="31"/>
      <c r="AK13" s="31"/>
      <c r="AL13" s="31"/>
      <c r="AM13" s="52"/>
      <c r="AN13" s="9"/>
      <c r="AO13" s="9"/>
      <c r="AP13" s="66"/>
      <c r="AQ13" s="50" t="str">
        <f>HLOOKUP(Introduction!$G$4,nametranslations,114,FALSE)</f>
        <v>Basic estimate used</v>
      </c>
      <c r="AR13" s="31"/>
      <c r="AS13" s="31"/>
      <c r="AT13" s="31"/>
      <c r="AU13" s="31"/>
      <c r="AV13" s="31"/>
      <c r="AW13" s="52"/>
      <c r="AX13" s="9"/>
      <c r="AY13" s="9"/>
      <c r="AZ13" s="66"/>
      <c r="BA13" s="50" t="str">
        <f>HLOOKUP(Introduction!$G$4,nametranslations,114,FALSE)</f>
        <v>Basic estimate used</v>
      </c>
      <c r="BB13" s="31" t="s">
        <v>142</v>
      </c>
      <c r="BC13" s="31"/>
      <c r="BD13" s="31"/>
      <c r="BE13" s="31"/>
      <c r="BF13" s="31" t="s">
        <v>142</v>
      </c>
      <c r="BG13" s="52" t="s">
        <v>142</v>
      </c>
      <c r="BH13" s="9"/>
      <c r="BI13" s="9"/>
      <c r="BJ13" s="66"/>
      <c r="BK13" s="50" t="str">
        <f>HLOOKUP(Introduction!$G$4,nametranslations,114,FALSE)</f>
        <v>Basic estimate used</v>
      </c>
      <c r="BL13" s="31" t="s">
        <v>142</v>
      </c>
      <c r="BM13" s="31"/>
      <c r="BN13" s="31"/>
      <c r="BO13" s="31"/>
      <c r="BP13" s="31" t="s">
        <v>142</v>
      </c>
      <c r="BQ13" s="52" t="s">
        <v>142</v>
      </c>
      <c r="BR13" s="9"/>
      <c r="BS13" s="9"/>
      <c r="BT13" s="71"/>
      <c r="CD13" s="71"/>
      <c r="CN13" s="71"/>
      <c r="CX13" s="71"/>
      <c r="DH13" s="71"/>
      <c r="DR13" s="71"/>
      <c r="EB13" s="71"/>
      <c r="EL13" s="71"/>
      <c r="EV13" s="71"/>
      <c r="FF13" s="71"/>
      <c r="FP13" s="71"/>
      <c r="FZ13" s="71"/>
      <c r="GJ13" s="71"/>
      <c r="GT13" s="71"/>
      <c r="HD13" s="71"/>
      <c r="HN13" s="71"/>
      <c r="HX13" s="71"/>
      <c r="IH13" s="71"/>
    </row>
    <row r="14" spans="1:242" ht="15.75" customHeight="1" x14ac:dyDescent="0.3">
      <c r="A14" s="604" t="str">
        <f ca="1">IF(ISBLANK('Data Summary'!A16),"",'Data Summary'!A16)</f>
        <v/>
      </c>
      <c r="B14" s="67"/>
      <c r="C14" s="50" t="str">
        <f>HLOOKUP(Introduction!$G$4,nametranslations,115,FALSE)</f>
        <v>Number of schools total</v>
      </c>
      <c r="D14" s="8"/>
      <c r="E14" s="8"/>
      <c r="F14" s="8"/>
      <c r="G14" s="38"/>
      <c r="H14" s="39"/>
      <c r="I14" s="40"/>
      <c r="J14" s="9"/>
      <c r="K14" s="9"/>
      <c r="L14" s="67"/>
      <c r="M14" s="50" t="str">
        <f>HLOOKUP(Introduction!$G$4,nametranslations,115,FALSE)</f>
        <v>Number of schools total</v>
      </c>
      <c r="N14" s="184" t="str">
        <f>IF(ISNUMBER(N$10),N$10,"")</f>
        <v/>
      </c>
      <c r="O14" s="184" t="str">
        <f t="shared" ref="O14:S14" si="0">IF(ISNUMBER(O$10),O$10,"")</f>
        <v/>
      </c>
      <c r="P14" s="184" t="str">
        <f t="shared" si="0"/>
        <v/>
      </c>
      <c r="Q14" s="184" t="str">
        <f t="shared" si="0"/>
        <v/>
      </c>
      <c r="R14" s="184" t="str">
        <f t="shared" si="0"/>
        <v/>
      </c>
      <c r="S14" s="185" t="str">
        <f t="shared" si="0"/>
        <v/>
      </c>
      <c r="T14" s="9"/>
      <c r="U14" s="9"/>
      <c r="V14" s="67"/>
      <c r="W14" s="50" t="str">
        <f>HLOOKUP(Introduction!$G$4,nametranslations,115,FALSE)</f>
        <v>Number of schools total</v>
      </c>
      <c r="X14" s="8"/>
      <c r="Y14" s="8"/>
      <c r="Z14" s="8"/>
      <c r="AA14" s="38"/>
      <c r="AB14" s="39"/>
      <c r="AC14" s="40"/>
      <c r="AD14" s="9"/>
      <c r="AE14" s="9"/>
      <c r="AF14" s="67"/>
      <c r="AG14" s="50" t="str">
        <f>HLOOKUP(Introduction!$G$4,nametranslations,115,FALSE)</f>
        <v>Number of schools total</v>
      </c>
      <c r="AH14" s="8"/>
      <c r="AI14" s="8"/>
      <c r="AJ14" s="8"/>
      <c r="AK14" s="38"/>
      <c r="AL14" s="39"/>
      <c r="AM14" s="40"/>
      <c r="AN14" s="9"/>
      <c r="AO14" s="9"/>
      <c r="AP14" s="67"/>
      <c r="AQ14" s="50" t="str">
        <f>HLOOKUP(Introduction!$G$4,nametranslations,115,FALSE)</f>
        <v>Number of schools total</v>
      </c>
      <c r="AR14" s="8"/>
      <c r="AS14" s="8"/>
      <c r="AT14" s="8"/>
      <c r="AU14" s="38"/>
      <c r="AV14" s="39"/>
      <c r="AW14" s="40"/>
      <c r="AX14" s="9"/>
      <c r="AY14" s="9"/>
      <c r="AZ14" s="67"/>
      <c r="BA14" s="50" t="str">
        <f>HLOOKUP(Introduction!$G$4,nametranslations,115,FALSE)</f>
        <v>Number of schools total</v>
      </c>
      <c r="BB14" s="8"/>
      <c r="BC14" s="8"/>
      <c r="BD14" s="8"/>
      <c r="BE14" s="38"/>
      <c r="BF14" s="39"/>
      <c r="BG14" s="40"/>
      <c r="BH14" s="9"/>
      <c r="BI14" s="9"/>
      <c r="BJ14" s="67"/>
      <c r="BK14" s="50" t="str">
        <f>HLOOKUP(Introduction!$G$4,nametranslations,115,FALSE)</f>
        <v>Number of schools total</v>
      </c>
      <c r="BL14" s="8"/>
      <c r="BM14" s="8"/>
      <c r="BN14" s="8"/>
      <c r="BO14" s="38"/>
      <c r="BP14" s="39"/>
      <c r="BQ14" s="40"/>
      <c r="BR14" s="9"/>
      <c r="BS14" s="9"/>
    </row>
    <row r="15" spans="1:242" ht="15.75" customHeight="1" thickBot="1" x14ac:dyDescent="0.35">
      <c r="A15" s="604" t="str">
        <f ca="1">IF(ISBLANK('Data Summary'!A17),"",'Data Summary'!A17)</f>
        <v/>
      </c>
      <c r="B15" s="68"/>
      <c r="C15" s="51" t="str">
        <f>HLOOKUP(Introduction!$G$4,nametranslations,116,FALSE)</f>
        <v>Number surveyed</v>
      </c>
      <c r="D15" s="42"/>
      <c r="E15" s="42"/>
      <c r="F15" s="42">
        <v>966</v>
      </c>
      <c r="G15" s="42"/>
      <c r="H15" s="42"/>
      <c r="I15" s="26"/>
      <c r="J15" s="22"/>
      <c r="K15" s="22"/>
      <c r="L15" s="68"/>
      <c r="M15" s="51" t="str">
        <f>HLOOKUP(Introduction!$G$4,nametranslations,116,FALSE)</f>
        <v>Number surveyed</v>
      </c>
      <c r="N15" s="42" t="str">
        <f>IF(ISNUMBER(N$11),N$11,"")</f>
        <v/>
      </c>
      <c r="O15" s="42" t="str">
        <f t="shared" ref="O15:S15" si="1">IF(ISNUMBER(O$11),O$11,"")</f>
        <v/>
      </c>
      <c r="P15" s="42" t="str">
        <f t="shared" si="1"/>
        <v/>
      </c>
      <c r="Q15" s="42" t="str">
        <f t="shared" si="1"/>
        <v/>
      </c>
      <c r="R15" s="42" t="str">
        <f t="shared" si="1"/>
        <v/>
      </c>
      <c r="S15" s="43" t="str">
        <f t="shared" si="1"/>
        <v/>
      </c>
      <c r="T15" s="22"/>
      <c r="U15" s="22"/>
      <c r="V15" s="68"/>
      <c r="W15" s="51" t="str">
        <f>HLOOKUP(Introduction!$G$4,nametranslations,116,FALSE)</f>
        <v>Number surveyed</v>
      </c>
      <c r="X15" s="42"/>
      <c r="Y15" s="42"/>
      <c r="Z15" s="42"/>
      <c r="AA15" s="42"/>
      <c r="AB15" s="42"/>
      <c r="AC15" s="26"/>
      <c r="AD15" s="22"/>
      <c r="AE15" s="22"/>
      <c r="AF15" s="68"/>
      <c r="AG15" s="51" t="str">
        <f>HLOOKUP(Introduction!$G$4,nametranslations,116,FALSE)</f>
        <v>Number surveyed</v>
      </c>
      <c r="AH15" s="42"/>
      <c r="AI15" s="42"/>
      <c r="AJ15" s="42"/>
      <c r="AK15" s="42"/>
      <c r="AL15" s="42"/>
      <c r="AM15" s="26"/>
      <c r="AN15" s="22"/>
      <c r="AO15" s="22"/>
      <c r="AP15" s="68"/>
      <c r="AQ15" s="51" t="str">
        <f>HLOOKUP(Introduction!$G$4,nametranslations,116,FALSE)</f>
        <v>Number surveyed</v>
      </c>
      <c r="AR15" s="42"/>
      <c r="AS15" s="42"/>
      <c r="AT15" s="42"/>
      <c r="AU15" s="42"/>
      <c r="AV15" s="42"/>
      <c r="AW15" s="26"/>
      <c r="AX15" s="22"/>
      <c r="AY15" s="22"/>
      <c r="AZ15" s="68"/>
      <c r="BA15" s="51" t="str">
        <f>HLOOKUP(Introduction!$G$4,nametranslations,116,FALSE)</f>
        <v>Number surveyed</v>
      </c>
      <c r="BB15" s="42"/>
      <c r="BC15" s="42"/>
      <c r="BD15" s="42"/>
      <c r="BE15" s="42"/>
      <c r="BF15" s="42"/>
      <c r="BG15" s="26"/>
      <c r="BH15" s="22"/>
      <c r="BI15" s="22"/>
      <c r="BJ15" s="68"/>
      <c r="BK15" s="51" t="str">
        <f>HLOOKUP(Introduction!$G$4,nametranslations,116,FALSE)</f>
        <v>Number surveyed</v>
      </c>
      <c r="BL15" s="42"/>
      <c r="BM15" s="42"/>
      <c r="BN15" s="42"/>
      <c r="BO15" s="42"/>
      <c r="BP15" s="42"/>
      <c r="BQ15" s="26"/>
      <c r="BR15" s="22"/>
      <c r="BS15" s="22"/>
    </row>
    <row r="16" spans="1:242" x14ac:dyDescent="0.3">
      <c r="A16" s="604" t="str">
        <f ca="1">IF(ISBLANK('Data Summary'!A18),"",'Data Summary'!A18)</f>
        <v/>
      </c>
    </row>
    <row r="17" spans="1:1" x14ac:dyDescent="0.3">
      <c r="A17" s="604" t="str">
        <f ca="1">IF(ISBLANK('Data Summary'!A19),"",'Data Summary'!A19)</f>
        <v/>
      </c>
    </row>
    <row r="18" spans="1:1" x14ac:dyDescent="0.3">
      <c r="A18" s="604" t="str">
        <f ca="1">IF(ISBLANK('Data Summary'!A20),"",'Data Summary'!A20)</f>
        <v/>
      </c>
    </row>
    <row r="19" spans="1:1" x14ac:dyDescent="0.3">
      <c r="A19" s="604" t="str">
        <f ca="1">IF(ISBLANK('Data Summary'!A21),"",'Data Summary'!A21)</f>
        <v/>
      </c>
    </row>
    <row r="20" spans="1:1" x14ac:dyDescent="0.3">
      <c r="A20" s="604" t="str">
        <f ca="1">IF(ISBLANK('Data Summary'!A22),"",'Data Summary'!A22)</f>
        <v/>
      </c>
    </row>
    <row r="21" spans="1:1" x14ac:dyDescent="0.3">
      <c r="A21" s="604" t="str">
        <f ca="1">IF(ISBLANK('Data Summary'!A23),"",'Data Summary'!A23)</f>
        <v/>
      </c>
    </row>
    <row r="22" spans="1:1" x14ac:dyDescent="0.3">
      <c r="A22" s="604" t="str">
        <f ca="1">IF(ISBLANK('Data Summary'!A24),"",'Data Summary'!A24)</f>
        <v/>
      </c>
    </row>
    <row r="23" spans="1:1" x14ac:dyDescent="0.3">
      <c r="A23" s="604" t="str">
        <f ca="1">IF(ISBLANK('Data Summary'!A25),"",'Data Summary'!A25)</f>
        <v/>
      </c>
    </row>
    <row r="24" spans="1:1" x14ac:dyDescent="0.3">
      <c r="A24" s="604" t="str">
        <f ca="1">IF(ISBLANK('Data Summary'!A26),"",'Data Summary'!A26)</f>
        <v/>
      </c>
    </row>
    <row r="25" spans="1:1" x14ac:dyDescent="0.3">
      <c r="A25" s="604" t="str">
        <f ca="1">IF(ISBLANK('Data Summary'!A27),"",'Data Summary'!A27)</f>
        <v/>
      </c>
    </row>
    <row r="26" spans="1:1" x14ac:dyDescent="0.3">
      <c r="A26" s="604" t="str">
        <f ca="1">IF(ISBLANK('Data Summary'!A28),"",'Data Summary'!A28)</f>
        <v/>
      </c>
    </row>
    <row r="27" spans="1:1" x14ac:dyDescent="0.3">
      <c r="A27" s="174" t="str">
        <f ca="1">IF(ISBLANK('Data Summary'!A29),"",'Data Summary'!A29)</f>
        <v/>
      </c>
    </row>
    <row r="28" spans="1:1" x14ac:dyDescent="0.3">
      <c r="A28" s="174" t="str">
        <f ca="1">IF(ISBLANK('Data Summary'!A30),"",'Data Summary'!A30)</f>
        <v/>
      </c>
    </row>
    <row r="29" spans="1:1" x14ac:dyDescent="0.3">
      <c r="A29" s="174" t="str">
        <f ca="1">IF(ISBLANK('Data Summary'!A31),"",'Data Summary'!A31)</f>
        <v/>
      </c>
    </row>
    <row r="30" spans="1:1" x14ac:dyDescent="0.3">
      <c r="A30" s="174" t="str">
        <f ca="1">IF(ISBLANK('Data Summary'!A32),"",'Data Summary'!A32)</f>
        <v/>
      </c>
    </row>
    <row r="31" spans="1:1" x14ac:dyDescent="0.3">
      <c r="A31" s="174" t="str">
        <f ca="1">IF(ISBLANK('Data Summary'!A33),"",'Data Summary'!A33)</f>
        <v/>
      </c>
    </row>
    <row r="32" spans="1:1"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sheetData>
  <mergeCells count="8">
    <mergeCell ref="A2:A3"/>
    <mergeCell ref="C10:I10"/>
    <mergeCell ref="BK10:BQ10"/>
    <mergeCell ref="W10:AC10"/>
    <mergeCell ref="AG10:AM10"/>
    <mergeCell ref="AQ10:AW10"/>
    <mergeCell ref="BA10:BG10"/>
    <mergeCell ref="M10:S10"/>
  </mergeCells>
  <hyperlinks>
    <hyperlink ref="A4" location="myrangeH0" display="myrangeH0" xr:uid="{823D09E6-B588-489B-9526-D6E65B3246BE}"/>
    <hyperlink ref="A5" location="myrangeH1" display="myrangeH1" xr:uid="{2E41677E-6F95-4E9B-A2FF-1B5CDE39E3EF}"/>
    <hyperlink ref="A6" location="myrangeH2" display="myrangeH2" xr:uid="{E7EF901E-4595-4E9E-B4AF-FDD9D65DB09E}"/>
    <hyperlink ref="A7" location="myrangeH3" display="myrangeH3" xr:uid="{45C09B8F-023F-414B-B740-F2E7ACC71AF7}"/>
    <hyperlink ref="A8" location="myrangeH4" display="myrangeH4" xr:uid="{6E45CF91-CE21-47EA-8D43-7BB4305D1178}"/>
    <hyperlink ref="A9" location="myrangeH5" display="myrangeH5" xr:uid="{1D511739-F754-49A8-9513-9786BE0A5FBD}"/>
    <hyperlink ref="A10" location="myrangeH6" display="myrangeH6" xr:uid="{A571ED42-F11D-4958-9C3B-089DBC9DD8B2}"/>
    <hyperlink ref="A11" location="myrangeH7" display="myrangeH7" xr:uid="{73BC0EB5-86D9-4D88-B5A0-F5D3204FD1F1}"/>
    <hyperlink ref="A12" location="myrangeH8" display="myrangeH8" xr:uid="{A0F759FD-5EC5-4117-8AAE-F3E26DA7F50A}"/>
    <hyperlink ref="A13" location="myrangeH9" display="myrangeH9" xr:uid="{B6B97A7E-E70E-42F0-8CDB-097CFD990CC9}"/>
    <hyperlink ref="A14" location="myrangeH10" display="myrangeH10" xr:uid="{653B5984-C29B-42AB-BC82-3B0051B02831}"/>
    <hyperlink ref="A15" location="myrangeH11" display="myrangeH11" xr:uid="{2F493666-2FBF-4393-B5D6-C5A36250859C}"/>
    <hyperlink ref="A16" location="myrangeH12" display="myrangeH12" xr:uid="{1C8AF820-47CC-4C06-AEE1-F3BF77623723}"/>
    <hyperlink ref="A17" location="myrangeH13" display="myrangeH13" xr:uid="{211333B0-7B27-4186-8559-753563A4233D}"/>
    <hyperlink ref="A18" location="myrangeH14" display="myrangeH14" xr:uid="{8680615A-17CC-46B7-A008-45840C3B9CE8}"/>
    <hyperlink ref="A19" location="myrangeH15" display="myrangeH15" xr:uid="{5A4C66EB-40A9-4844-987C-EA126C88C13F}"/>
    <hyperlink ref="A20" location="myrangeH16" display="myrangeH16" xr:uid="{3D825F2F-E1B7-49ED-9CA0-07D9E3A84911}"/>
    <hyperlink ref="A21" location="myrangeH17" display="myrangeH17" xr:uid="{8D83F7BD-8E9F-4BEF-A46A-758D06BF7692}"/>
    <hyperlink ref="A22" location="myrangeH18" display="myrangeH18" xr:uid="{D4DF9F24-D95F-4472-A829-F9AE8215596F}"/>
    <hyperlink ref="A23" location="myrangeH19" display="myrangeH19" xr:uid="{2ECA9F71-E644-4717-8984-1948B7F97B21}"/>
    <hyperlink ref="A24" location="myrangeH20" display="myrangeH20" xr:uid="{28419D97-F8A4-43FA-AB50-59738D3E9020}"/>
    <hyperlink ref="A25" location="myrangeH21" display="myrangeH21" xr:uid="{8EC1DE03-FE09-48EE-BDBE-A344EF7D1EE7}"/>
    <hyperlink ref="A26" location="myrangeH22" display="myrangeH22" xr:uid="{A18E543D-5F8A-40C7-80B0-82215B5D93A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0"/>
    <col min="3" max="7" width="11.69921875" style="60" customWidth="1"/>
    <col min="8" max="16384" width="9" style="60"/>
  </cols>
  <sheetData>
    <row r="2" spans="2:7" ht="21" x14ac:dyDescent="0.25">
      <c r="B2" s="56" t="str">
        <f>+Introduction!C7</f>
        <v>Viet Nam</v>
      </c>
      <c r="C2" s="57"/>
      <c r="D2" s="58"/>
      <c r="E2" s="58"/>
      <c r="F2" s="58"/>
      <c r="G2" s="59"/>
    </row>
    <row r="3" spans="2:7" ht="13.2" customHeight="1" x14ac:dyDescent="0.25">
      <c r="B3" s="586" t="str">
        <f>HLOOKUP(Introduction!$G$4,nametranslations,129,FALSE)</f>
        <v>POPULATION OF SCHOOL AGE CHILDREN</v>
      </c>
      <c r="C3" s="586" t="str">
        <f ca="1">HLOOKUP([1]Introduction!$G$4,nametranslations,152,FALSE)</f>
        <v>Definition</v>
      </c>
      <c r="D3" s="586" t="str">
        <f ca="1">HLOOKUP([1]Introduction!$G$4,nametranslations,152,FALSE)</f>
        <v>Definition</v>
      </c>
      <c r="E3" s="586" t="str">
        <f ca="1">HLOOKUP([1]Introduction!$G$4,nametranslations,152,FALSE)</f>
        <v>Definition</v>
      </c>
      <c r="F3" s="586" t="str">
        <f ca="1">HLOOKUP([1]Introduction!$G$4,nametranslations,152,FALSE)</f>
        <v>Definition</v>
      </c>
      <c r="G3" s="587" t="str">
        <f ca="1">HLOOKUP([1]Introduction!$G$4,nametranslations,152,FALSE)</f>
        <v>Definition</v>
      </c>
    </row>
    <row r="4" spans="2:7" x14ac:dyDescent="0.25">
      <c r="B4" s="588" t="str">
        <f>HLOOKUP(Introduction!$G$4,nametranslations,72,FALSE)</f>
        <v>Year</v>
      </c>
      <c r="C4" s="588" t="str">
        <f>HLOOKUP(Introduction!$G$4,nametranslations,130,FALSE)</f>
        <v>Total (a)</v>
      </c>
      <c r="D4" s="588" t="str">
        <f>HLOOKUP(Introduction!$G$4,nametranslations,131,FALSE)</f>
        <v>Urban % (b)</v>
      </c>
      <c r="E4" s="588" t="str">
        <f>HLOOKUP(Introduction!$G$4,nametranslations,132,FALSE)</f>
        <v>Pre-Primary (c)</v>
      </c>
      <c r="F4" s="588" t="str">
        <f>HLOOKUP(Introduction!$G$4,nametranslations,133,FALSE)</f>
        <v>Primary (c)</v>
      </c>
      <c r="G4" s="588" t="str">
        <f>HLOOKUP(Introduction!$G$4,nametranslations,134,FALSE)</f>
        <v>Secondary (c)</v>
      </c>
    </row>
    <row r="5" spans="2:7" x14ac:dyDescent="0.25">
      <c r="B5" s="188">
        <v>2000</v>
      </c>
      <c r="C5" s="214">
        <v>25685652</v>
      </c>
      <c r="D5" s="215">
        <v>24.374000549316406</v>
      </c>
      <c r="E5" s="216">
        <v>4726391</v>
      </c>
      <c r="F5" s="217">
        <v>8863793</v>
      </c>
      <c r="G5" s="218">
        <v>12095469</v>
      </c>
    </row>
    <row r="6" spans="2:7" x14ac:dyDescent="0.25">
      <c r="B6" s="189">
        <v>2001</v>
      </c>
      <c r="C6" s="219">
        <v>25356994</v>
      </c>
      <c r="D6" s="220">
        <v>24.937000274658203</v>
      </c>
      <c r="E6" s="221">
        <v>4465171</v>
      </c>
      <c r="F6" s="222">
        <v>8761782</v>
      </c>
      <c r="G6" s="223">
        <v>12130041</v>
      </c>
    </row>
    <row r="7" spans="2:7" ht="13.2" customHeight="1" x14ac:dyDescent="0.25">
      <c r="B7" s="190">
        <v>2002</v>
      </c>
      <c r="C7" s="224">
        <v>24903944</v>
      </c>
      <c r="D7" s="225">
        <v>25.51099967956543</v>
      </c>
      <c r="E7" s="226">
        <v>4216622</v>
      </c>
      <c r="F7" s="227">
        <v>8538010</v>
      </c>
      <c r="G7" s="228">
        <v>12149311</v>
      </c>
    </row>
    <row r="8" spans="2:7" x14ac:dyDescent="0.25">
      <c r="B8" s="191">
        <v>2003</v>
      </c>
      <c r="C8" s="229">
        <v>24393420</v>
      </c>
      <c r="D8" s="230">
        <v>26.091999053955078</v>
      </c>
      <c r="E8" s="231">
        <v>4029412</v>
      </c>
      <c r="F8" s="232">
        <v>8203578</v>
      </c>
      <c r="G8" s="233">
        <v>12160431</v>
      </c>
    </row>
    <row r="9" spans="2:7" x14ac:dyDescent="0.25">
      <c r="B9" s="192">
        <v>2004</v>
      </c>
      <c r="C9" s="234">
        <v>23946532</v>
      </c>
      <c r="D9" s="235">
        <v>26.683000564575195</v>
      </c>
      <c r="E9" s="236">
        <v>3968064</v>
      </c>
      <c r="F9" s="237">
        <v>7822562</v>
      </c>
      <c r="G9" s="238">
        <v>12155907</v>
      </c>
    </row>
    <row r="10" spans="2:7" x14ac:dyDescent="0.25">
      <c r="B10" s="193">
        <v>2005</v>
      </c>
      <c r="C10" s="239">
        <v>23564800</v>
      </c>
      <c r="D10" s="240">
        <v>27.281002044677734</v>
      </c>
      <c r="E10" s="241">
        <v>4004983</v>
      </c>
      <c r="F10" s="242">
        <v>7410567</v>
      </c>
      <c r="G10" s="243">
        <v>12149251</v>
      </c>
    </row>
    <row r="11" spans="2:7" x14ac:dyDescent="0.25">
      <c r="B11" s="194">
        <v>2006</v>
      </c>
      <c r="C11" s="244">
        <v>23244360</v>
      </c>
      <c r="D11" s="245">
        <v>27.88800048828125</v>
      </c>
      <c r="E11" s="246">
        <v>4087869</v>
      </c>
      <c r="F11" s="247">
        <v>7042283</v>
      </c>
      <c r="G11" s="248">
        <v>12114208</v>
      </c>
    </row>
    <row r="12" spans="2:7" x14ac:dyDescent="0.25">
      <c r="B12" s="195">
        <v>2007</v>
      </c>
      <c r="C12" s="249">
        <v>23066936</v>
      </c>
      <c r="D12" s="250">
        <v>28.503999710083008</v>
      </c>
      <c r="E12" s="251">
        <v>4140179</v>
      </c>
      <c r="F12" s="252">
        <v>6884197</v>
      </c>
      <c r="G12" s="253">
        <v>12042560</v>
      </c>
    </row>
    <row r="13" spans="2:7" x14ac:dyDescent="0.25">
      <c r="B13" s="196">
        <v>2008</v>
      </c>
      <c r="C13" s="254">
        <v>22897620</v>
      </c>
      <c r="D13" s="255">
        <v>29.128000259399414</v>
      </c>
      <c r="E13" s="256">
        <v>4197181</v>
      </c>
      <c r="F13" s="257">
        <v>6805035</v>
      </c>
      <c r="G13" s="258">
        <v>11895403</v>
      </c>
    </row>
    <row r="14" spans="2:7" x14ac:dyDescent="0.25">
      <c r="B14" s="197">
        <v>2009</v>
      </c>
      <c r="C14" s="259">
        <v>22665700</v>
      </c>
      <c r="D14" s="260">
        <v>29.761999130249023</v>
      </c>
      <c r="E14" s="261">
        <v>4304386</v>
      </c>
      <c r="F14" s="262">
        <v>6741127</v>
      </c>
      <c r="G14" s="263">
        <v>11620188</v>
      </c>
    </row>
    <row r="15" spans="2:7" x14ac:dyDescent="0.25">
      <c r="B15" s="198">
        <v>2010</v>
      </c>
      <c r="C15" s="264">
        <v>22273580</v>
      </c>
      <c r="D15" s="265">
        <v>30.417001724243164</v>
      </c>
      <c r="E15" s="266">
        <v>4303550</v>
      </c>
      <c r="F15" s="267">
        <v>6859538</v>
      </c>
      <c r="G15" s="268">
        <v>11110493</v>
      </c>
    </row>
    <row r="16" spans="2:7" x14ac:dyDescent="0.25">
      <c r="B16" s="199">
        <v>2011</v>
      </c>
      <c r="C16" s="269">
        <v>21959772</v>
      </c>
      <c r="D16" s="270">
        <v>31.079998016357422</v>
      </c>
      <c r="E16" s="271">
        <v>4370530</v>
      </c>
      <c r="F16" s="272">
        <v>6946056</v>
      </c>
      <c r="G16" s="273">
        <v>10643185</v>
      </c>
    </row>
    <row r="17" spans="2:7" x14ac:dyDescent="0.25">
      <c r="B17" s="200">
        <v>2012</v>
      </c>
      <c r="C17" s="274">
        <v>21688628</v>
      </c>
      <c r="D17" s="275">
        <v>31.751998901367188</v>
      </c>
      <c r="E17" s="276">
        <v>4473079</v>
      </c>
      <c r="F17" s="277">
        <v>6957967</v>
      </c>
      <c r="G17" s="278">
        <v>10257583</v>
      </c>
    </row>
    <row r="18" spans="2:7" x14ac:dyDescent="0.25">
      <c r="B18" s="201">
        <v>2013</v>
      </c>
      <c r="C18" s="279">
        <v>21490954</v>
      </c>
      <c r="D18" s="280">
        <v>32.429000854492188</v>
      </c>
      <c r="E18" s="281">
        <v>4512488</v>
      </c>
      <c r="F18" s="282">
        <v>7043419</v>
      </c>
      <c r="G18" s="283">
        <v>9935047</v>
      </c>
    </row>
    <row r="19" spans="2:7" x14ac:dyDescent="0.25">
      <c r="B19" s="202">
        <v>2014</v>
      </c>
      <c r="C19" s="284">
        <v>21359348</v>
      </c>
      <c r="D19" s="285">
        <v>33.114997863769531</v>
      </c>
      <c r="E19" s="286">
        <v>4501571</v>
      </c>
      <c r="F19" s="287">
        <v>7212448</v>
      </c>
      <c r="G19" s="288">
        <v>9645328</v>
      </c>
    </row>
    <row r="20" spans="2:7" x14ac:dyDescent="0.25">
      <c r="B20" s="203">
        <v>2015</v>
      </c>
      <c r="C20" s="289">
        <v>21354804</v>
      </c>
      <c r="D20" s="290">
        <v>33.809001922607422</v>
      </c>
      <c r="E20" s="291">
        <v>4489596</v>
      </c>
      <c r="F20" s="292">
        <v>7304174</v>
      </c>
      <c r="G20" s="293">
        <v>9561035</v>
      </c>
    </row>
    <row r="21" spans="2:7" x14ac:dyDescent="0.25">
      <c r="B21" s="204">
        <v>2016</v>
      </c>
      <c r="C21" s="294">
        <v>21474520</v>
      </c>
      <c r="D21" s="295">
        <v>34.509998321533203</v>
      </c>
      <c r="E21" s="296">
        <v>4575083</v>
      </c>
      <c r="F21" s="297">
        <v>7352700</v>
      </c>
      <c r="G21" s="298">
        <v>9546738</v>
      </c>
    </row>
    <row r="22" spans="2:7" x14ac:dyDescent="0.25">
      <c r="B22" s="205">
        <v>2017</v>
      </c>
      <c r="C22" s="299">
        <v>21947988</v>
      </c>
      <c r="D22" s="300">
        <v>35.213001251220703</v>
      </c>
      <c r="E22" s="301">
        <v>4958967</v>
      </c>
      <c r="F22" s="302">
        <v>7470064</v>
      </c>
      <c r="G22" s="303">
        <v>9518957</v>
      </c>
    </row>
    <row r="23" spans="2:7" x14ac:dyDescent="0.25">
      <c r="B23" s="206">
        <v>2018</v>
      </c>
      <c r="C23" s="304">
        <v>22544240</v>
      </c>
      <c r="D23" s="305">
        <v>35.918998718261719</v>
      </c>
      <c r="E23" s="306">
        <v>5287661</v>
      </c>
      <c r="F23" s="307">
        <v>7718402</v>
      </c>
      <c r="G23" s="308">
        <v>9538176</v>
      </c>
    </row>
    <row r="24" spans="2:7" x14ac:dyDescent="0.25">
      <c r="B24" s="207">
        <v>2019</v>
      </c>
      <c r="C24" s="309">
        <v>23106624</v>
      </c>
      <c r="D24" s="310">
        <v>36.627998352050781</v>
      </c>
      <c r="E24" s="311">
        <v>5229720</v>
      </c>
      <c r="F24" s="312">
        <v>8231843</v>
      </c>
      <c r="G24" s="313">
        <v>9645061</v>
      </c>
    </row>
    <row r="25" spans="2:7" x14ac:dyDescent="0.25">
      <c r="B25" s="208">
        <v>2020</v>
      </c>
      <c r="C25" s="314">
        <v>23407216</v>
      </c>
      <c r="D25" s="315">
        <v>37.340000152587891</v>
      </c>
      <c r="E25" s="316">
        <v>5026137</v>
      </c>
      <c r="F25" s="317">
        <v>8476954</v>
      </c>
      <c r="G25" s="318">
        <v>9904124</v>
      </c>
    </row>
    <row r="26" spans="2:7" x14ac:dyDescent="0.25">
      <c r="B26" s="209">
        <v>2021</v>
      </c>
      <c r="C26" s="319">
        <v>23678650</v>
      </c>
      <c r="D26" s="320">
        <v>38.051998138427734</v>
      </c>
      <c r="E26" s="321">
        <v>4876859</v>
      </c>
      <c r="F26" s="322">
        <v>8593533</v>
      </c>
      <c r="G26" s="323">
        <v>10208258</v>
      </c>
    </row>
    <row r="27" spans="2:7" x14ac:dyDescent="0.25">
      <c r="B27" s="210">
        <v>2022</v>
      </c>
      <c r="C27" s="324">
        <v>23727932</v>
      </c>
      <c r="D27" s="325">
        <v>38.765998840332031</v>
      </c>
      <c r="E27" s="326">
        <v>4598647</v>
      </c>
      <c r="F27" s="327">
        <v>8836505</v>
      </c>
      <c r="G27" s="328">
        <v>10292780</v>
      </c>
    </row>
    <row r="28" spans="2:7" x14ac:dyDescent="0.25">
      <c r="B28" s="211">
        <v>2023</v>
      </c>
      <c r="C28" s="329">
        <v>23814730</v>
      </c>
      <c r="D28" s="330">
        <v>39.479999542236328</v>
      </c>
      <c r="E28" s="331">
        <v>4485888</v>
      </c>
      <c r="F28" s="332">
        <v>8740724</v>
      </c>
      <c r="G28" s="333">
        <v>10588118</v>
      </c>
    </row>
    <row r="29" spans="2:7" x14ac:dyDescent="0.25">
      <c r="B29" s="212">
        <v>2024</v>
      </c>
      <c r="C29" s="334">
        <v>23865864</v>
      </c>
      <c r="D29" s="335">
        <v>40.194999694824219</v>
      </c>
      <c r="E29" s="336">
        <v>4381134</v>
      </c>
      <c r="F29" s="337">
        <v>8347671</v>
      </c>
      <c r="G29" s="338">
        <v>11137058</v>
      </c>
    </row>
    <row r="30" spans="2:7" x14ac:dyDescent="0.25">
      <c r="B30" s="213">
        <v>2025</v>
      </c>
      <c r="C30" s="340">
        <v>22234482</v>
      </c>
      <c r="D30" s="339">
        <v>40.909000396728516</v>
      </c>
      <c r="E30" s="341">
        <v>4873124</v>
      </c>
      <c r="F30" s="342">
        <v>7953823</v>
      </c>
      <c r="G30" s="343">
        <v>9407535</v>
      </c>
    </row>
    <row r="31" spans="2:7" x14ac:dyDescent="0.25">
      <c r="B31" s="107">
        <v>2026</v>
      </c>
      <c r="C31" s="160"/>
      <c r="D31" s="161"/>
      <c r="E31" s="162"/>
      <c r="F31" s="163"/>
      <c r="G31" s="164"/>
    </row>
    <row r="32" spans="2:7" x14ac:dyDescent="0.25">
      <c r="B32" s="106">
        <v>2027</v>
      </c>
      <c r="C32" s="160"/>
      <c r="D32" s="161"/>
      <c r="E32" s="162"/>
      <c r="F32" s="163"/>
      <c r="G32" s="164"/>
    </row>
    <row r="33" spans="2:7" x14ac:dyDescent="0.25">
      <c r="B33" s="107">
        <v>2028</v>
      </c>
      <c r="C33" s="160"/>
      <c r="D33" s="161"/>
      <c r="E33" s="162"/>
      <c r="F33" s="163"/>
      <c r="G33" s="164"/>
    </row>
    <row r="34" spans="2:7" x14ac:dyDescent="0.25">
      <c r="B34" s="106">
        <v>2029</v>
      </c>
      <c r="C34" s="160"/>
      <c r="D34" s="161"/>
      <c r="E34" s="162"/>
      <c r="F34" s="163"/>
      <c r="G34" s="164"/>
    </row>
    <row r="35" spans="2:7" x14ac:dyDescent="0.25">
      <c r="B35" s="107">
        <v>2030</v>
      </c>
      <c r="C35" s="111"/>
      <c r="D35" s="108"/>
      <c r="E35" s="112"/>
      <c r="F35" s="109"/>
      <c r="G35" s="110"/>
    </row>
    <row r="36" spans="2:7" ht="15.6" x14ac:dyDescent="0.25">
      <c r="B36" s="633" t="str">
        <f>HLOOKUP(Introduction!$G$4,nametranslations,135,FALSE)</f>
        <v>(a) Calculated by summing pre-primary, primary and secondary school age populations</v>
      </c>
      <c r="G36" s="61"/>
    </row>
    <row r="37" spans="2:7" ht="15.6" x14ac:dyDescent="0.25">
      <c r="B37" s="633" t="str">
        <f>HLOOKUP(Introduction!$G$4,nametranslations,136,FALSE)</f>
        <v>(b) Percentage of population residing in urban areas, Source: UN Population Division (2018)</v>
      </c>
    </row>
    <row r="38" spans="2:7" ht="15.6" x14ac:dyDescent="0.25">
      <c r="B38" s="633" t="str">
        <f>HLOOKUP(Introduction!$G$4,nametranslations,137,FALSE)</f>
        <v>(c) Source: UNESCO Institute for Statistics (2025)</v>
      </c>
    </row>
    <row r="39" spans="2:7" x14ac:dyDescent="0.25">
      <c r="B39" s="634" t="str">
        <f>HLOOKUP(Introduction!$G$4,nametranslations,138,FALSE)</f>
        <v>Values in grey text are imputed based on linear regression</v>
      </c>
    </row>
    <row r="41" spans="2:7" x14ac:dyDescent="0.25">
      <c r="B41" s="6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8141E-2F32-488C-A8FD-62F20305FFF5}">
  <sheetPr codeName="Sheet1">
    <tabColor rgb="FFEAEAEA"/>
  </sheetPr>
  <dimension ref="B2:C15"/>
  <sheetViews>
    <sheetView showGridLines="0" zoomScaleNormal="100" workbookViewId="0"/>
  </sheetViews>
  <sheetFormatPr defaultRowHeight="15.6" x14ac:dyDescent="0.3"/>
  <cols>
    <col min="1" max="1" width="1.59765625" style="590" customWidth="1"/>
    <col min="2" max="2" width="15.59765625" style="590" customWidth="1"/>
    <col min="3" max="3" width="90.69921875" style="592" customWidth="1"/>
    <col min="4" max="16384" width="8.796875" style="590"/>
  </cols>
  <sheetData>
    <row r="2" spans="2:3" ht="48.75" customHeight="1" x14ac:dyDescent="0.3">
      <c r="B2" s="58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9" t="str">
        <f ca="1">HLOOKUP([1]Introduction!$G$4,nametranslations,72,FALSE)</f>
        <v>Year</v>
      </c>
    </row>
    <row r="3" spans="2:3" ht="6" customHeight="1" x14ac:dyDescent="0.3">
      <c r="B3" s="591"/>
    </row>
    <row r="4" spans="2:3" ht="30" customHeight="1" x14ac:dyDescent="0.3">
      <c r="B4" s="593" t="s">
        <v>221</v>
      </c>
      <c r="C4" s="594" t="str">
        <f>HLOOKUP(Introduction!$G$4,nametranslations,141,FALSE)</f>
        <v>The Excel spreadsheet has a series of tabs but for ease of reference the front page includes links to the key tabs.</v>
      </c>
    </row>
    <row r="5" spans="2:3" ht="50.25" customHeight="1" x14ac:dyDescent="0.3">
      <c r="B5" s="593" t="s">
        <v>47</v>
      </c>
      <c r="C5" s="59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3" t="s">
        <v>223</v>
      </c>
      <c r="C6" s="59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3" t="s">
        <v>225</v>
      </c>
      <c r="C7" s="59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3" t="s">
        <v>131</v>
      </c>
      <c r="C8" s="59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3" t="s">
        <v>227</v>
      </c>
      <c r="C9" s="59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3" t="s">
        <v>135</v>
      </c>
      <c r="C10" s="594" t="str">
        <f>HLOOKUP(Introduction!$G$4,nametranslations,147,FALSE)</f>
        <v>This tab provides estimates for school age population by school level from the UNESCO Institute for Statistics and the urban proportion of the total population from the UN Population Division.</v>
      </c>
    </row>
    <row r="11" spans="2:3" s="597" customFormat="1" ht="6.75" customHeight="1" x14ac:dyDescent="0.3">
      <c r="B11" s="595"/>
      <c r="C11" s="596"/>
    </row>
    <row r="12" spans="2:3" s="599" customFormat="1" ht="10.199999999999999" x14ac:dyDescent="0.2">
      <c r="B12" s="598" t="str">
        <f>HLOOKUP(Introduction!$G$4,nametranslations,148,FALSE)</f>
        <v xml:space="preserve">Country files are available for each country with data on the JMP website: https://washdata.org/data/downloads </v>
      </c>
    </row>
    <row r="13" spans="2:3" x14ac:dyDescent="0.3">
      <c r="B13" s="598" t="str">
        <f>HLOOKUP(Introduction!$G$4,nametranslations,149,FALSE)</f>
        <v>The JMP releases updated estimates every 2 years following consultations with national authorities: https://washdata.org/how-we-work/jmp-country-consultation</v>
      </c>
    </row>
    <row r="14" spans="2:3" x14ac:dyDescent="0.3">
      <c r="B14" s="600" t="str">
        <f>HLOOKUP(Introduction!$G$4,nametranslations,150,FALSE)</f>
        <v>Data flows in the country file</v>
      </c>
    </row>
    <row r="15" spans="2:3" ht="90.75" customHeight="1" x14ac:dyDescent="0.3">
      <c r="B15" s="60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B01C64DB-375C-46D7-85D6-C5A34AEE747F}"/>
    <hyperlink ref="B13" r:id="rId2" display="The JMP releases updated estimates every 2 years following consultations with national authorities: https://washdata.org/how-we-work/jmp-country-consultation" xr:uid="{1A323F11-D9E4-4B54-A772-017313E7481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2026-09-10T10:07:14Z</dcterms:modified>
</cp:coreProperties>
</file>